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5.xml" ContentType="application/vnd.openxmlformats-officedocument.drawing+xml"/>
  <Override PartName="/xl/charts/chart17.xml" ContentType="application/vnd.openxmlformats-officedocument.drawingml.chart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drawings/drawing17.xml" ContentType="application/vnd.openxmlformats-officedocument.drawing+xml"/>
  <Override PartName="/xl/charts/chart19.xml" ContentType="application/vnd.openxmlformats-officedocument.drawingml.chart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rull\ProjektImMaster\2025-03-10_Results\Excel-Dateien\"/>
    </mc:Choice>
  </mc:AlternateContent>
  <xr:revisionPtr revIDLastSave="0" documentId="13_ncr:1_{8DAF9C04-1999-4D90-88F4-E8E817C98800}" xr6:coauthVersionLast="47" xr6:coauthVersionMax="47" xr10:uidLastSave="{00000000-0000-0000-0000-000000000000}"/>
  <bookViews>
    <workbookView xWindow="-120" yWindow="-120" windowWidth="19440" windowHeight="14880" xr2:uid="{07551D4C-CA6C-0249-9BD6-7962516A076B}"/>
  </bookViews>
  <sheets>
    <sheet name="Summary" sheetId="17" r:id="rId1"/>
    <sheet name="24.26-DC" sheetId="1" r:id="rId2"/>
    <sheet name="24.26-MD" sheetId="2" r:id="rId3"/>
    <sheet name="24.49-B707" sheetId="3" r:id="rId4"/>
    <sheet name="24.53-B727" sheetId="4" r:id="rId5"/>
    <sheet name="24.72-B737-200" sheetId="5" r:id="rId6"/>
    <sheet name="24.72-B737-300" sheetId="15" r:id="rId7"/>
    <sheet name="24.72-B737-800" sheetId="16" r:id="rId8"/>
    <sheet name="24.78-B747" sheetId="6" r:id="rId9"/>
    <sheet name="24.90-B757" sheetId="7" r:id="rId10"/>
    <sheet name="24.96-B767" sheetId="8" r:id="rId11"/>
    <sheet name="24.99-B777" sheetId="9" r:id="rId12"/>
    <sheet name="24.107-A300" sheetId="10" r:id="rId13"/>
    <sheet name="24.123-A320B737" sheetId="11" r:id="rId14"/>
    <sheet name="24.131-A340" sheetId="12" r:id="rId15"/>
    <sheet name="24.142-F28" sheetId="13" r:id="rId16"/>
    <sheet name="24.142-F100" sheetId="14" r:id="rId17"/>
    <sheet name="(c)" sheetId="18" r:id="rId18"/>
  </sheets>
  <definedNames>
    <definedName name="solver_adj" localSheetId="12" hidden="1">'24.107-A300'!$AP$2:$AP$14</definedName>
    <definedName name="solver_adj" localSheetId="13" hidden="1">'24.123-A320B737'!$X$2:$X$11</definedName>
    <definedName name="solver_adj" localSheetId="14" hidden="1">'24.131-A340'!$Y$2:$Y$11</definedName>
    <definedName name="solver_adj" localSheetId="16" hidden="1">'24.142-F100'!$BB$2:$BB$16</definedName>
    <definedName name="solver_adj" localSheetId="15" hidden="1">'24.142-F28'!$AD$2:$AD$12</definedName>
    <definedName name="solver_adj" localSheetId="1" hidden="1">'24.26-DC'!$X$2:$X$11</definedName>
    <definedName name="solver_adj" localSheetId="2" hidden="1">'24.26-MD'!$X$2:$X$11</definedName>
    <definedName name="solver_adj" localSheetId="3" hidden="1">'24.49-B707'!$X$2:$X$11</definedName>
    <definedName name="solver_adj" localSheetId="4" hidden="1">'24.53-B727'!$AP$2:$AP$12</definedName>
    <definedName name="solver_adj" localSheetId="5" hidden="1">'24.72-B737-200'!$X$2:$X$11</definedName>
    <definedName name="solver_adj" localSheetId="6" hidden="1">'24.72-B737-300'!$W$2:$W$11</definedName>
    <definedName name="solver_adj" localSheetId="7" hidden="1">'24.72-B737-800'!$AC$2:$AC$12</definedName>
    <definedName name="solver_adj" localSheetId="8" hidden="1">'24.78-B747'!$AP$2:$AP$14</definedName>
    <definedName name="solver_adj" localSheetId="9" hidden="1">'24.90-B757'!$X$2:$X$11</definedName>
    <definedName name="solver_adj" localSheetId="10" hidden="1">'24.96-B767'!$X$2:$X$11</definedName>
    <definedName name="solver_adj" localSheetId="11" hidden="1">'24.99-B777'!$X$2:$X$11</definedName>
    <definedName name="solver_adj" localSheetId="0" hidden="1">Summary!$B$37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6" hidden="1">0.0001</definedName>
    <definedName name="solver_cvg" localSheetId="15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cvg" localSheetId="0" hidden="1">0.0001</definedName>
    <definedName name="solver_drv" localSheetId="12" hidden="1">1</definedName>
    <definedName name="solver_drv" localSheetId="13" hidden="1">1</definedName>
    <definedName name="solver_drv" localSheetId="14" hidden="1">1</definedName>
    <definedName name="solver_drv" localSheetId="16" hidden="1">1</definedName>
    <definedName name="solver_drv" localSheetId="15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1</definedName>
    <definedName name="solver_drv" localSheetId="9" hidden="1">1</definedName>
    <definedName name="solver_drv" localSheetId="10" hidden="1">1</definedName>
    <definedName name="solver_drv" localSheetId="11" hidden="1">1</definedName>
    <definedName name="solver_drv" localSheetId="0" hidden="1">1</definedName>
    <definedName name="solver_eng" localSheetId="12" hidden="1">1</definedName>
    <definedName name="solver_eng" localSheetId="13" hidden="1">1</definedName>
    <definedName name="solver_eng" localSheetId="14" hidden="1">1</definedName>
    <definedName name="solver_eng" localSheetId="16" hidden="1">1</definedName>
    <definedName name="solver_eng" localSheetId="15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8" hidden="1">1</definedName>
    <definedName name="solver_eng" localSheetId="9" hidden="1">1</definedName>
    <definedName name="solver_eng" localSheetId="10" hidden="1">1</definedName>
    <definedName name="solver_eng" localSheetId="11" hidden="1">1</definedName>
    <definedName name="solver_eng" localSheetId="0" hidden="1">1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6" hidden="1">2147483647</definedName>
    <definedName name="solver_itr" localSheetId="15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itr" localSheetId="0" hidden="1">2147483647</definedName>
    <definedName name="solver_lhs1" localSheetId="12" hidden="1">'24.107-A300'!$AP$5</definedName>
    <definedName name="solver_lhs1" localSheetId="13" hidden="1">'24.123-A320B737'!$X$5</definedName>
    <definedName name="solver_lhs1" localSheetId="14" hidden="1">'24.131-A340'!$Y$5</definedName>
    <definedName name="solver_lhs1" localSheetId="16" hidden="1">'24.142-F100'!$BB$5</definedName>
    <definedName name="solver_lhs1" localSheetId="15" hidden="1">'24.142-F28'!$AD$5</definedName>
    <definedName name="solver_lhs1" localSheetId="1" hidden="1">'24.26-DC'!$X$5</definedName>
    <definedName name="solver_lhs1" localSheetId="2" hidden="1">'24.26-MD'!$X$5</definedName>
    <definedName name="solver_lhs1" localSheetId="3" hidden="1">'24.49-B707'!$X$5</definedName>
    <definedName name="solver_lhs1" localSheetId="4" hidden="1">'24.53-B727'!$AP$5</definedName>
    <definedName name="solver_lhs1" localSheetId="5" hidden="1">'24.72-B737-200'!$X$5</definedName>
    <definedName name="solver_lhs1" localSheetId="6" hidden="1">'24.72-B737-300'!#REF!</definedName>
    <definedName name="solver_lhs1" localSheetId="7" hidden="1">'24.72-B737-800'!#REF!</definedName>
    <definedName name="solver_lhs1" localSheetId="8" hidden="1">'24.78-B747'!$AP$32</definedName>
    <definedName name="solver_lhs1" localSheetId="9" hidden="1">'24.90-B757'!$X$5</definedName>
    <definedName name="solver_lhs1" localSheetId="10" hidden="1">'24.96-B767'!$X$5</definedName>
    <definedName name="solver_lhs1" localSheetId="11" hidden="1">'24.99-B777'!$X$5</definedName>
    <definedName name="solver_lhs10" localSheetId="1" hidden="1">'24.26-DC'!$X$4</definedName>
    <definedName name="solver_lhs11" localSheetId="1" hidden="1">'24.26-DC'!$X$5</definedName>
    <definedName name="solver_lhs12" localSheetId="1" hidden="1">'24.26-DC'!$X$5</definedName>
    <definedName name="solver_lhs13" localSheetId="1" hidden="1">'24.26-DC'!$X$5</definedName>
    <definedName name="solver_lhs2" localSheetId="1" hidden="1">'24.26-DC'!$E$1</definedName>
    <definedName name="solver_lhs2" localSheetId="4" hidden="1">'24.53-B727'!$BT$7</definedName>
    <definedName name="solver_lhs2" localSheetId="11" hidden="1">'24.99-B777'!$X$6</definedName>
    <definedName name="solver_lhs3" localSheetId="1" hidden="1">'24.26-DC'!$K$1</definedName>
    <definedName name="solver_lhs3" localSheetId="11" hidden="1">'24.99-B777'!$X$4</definedName>
    <definedName name="solver_lhs4" localSheetId="1" hidden="1">'24.26-DC'!$K$1</definedName>
    <definedName name="solver_lhs4" localSheetId="11" hidden="1">'24.99-B777'!$X$4</definedName>
    <definedName name="solver_lhs5" localSheetId="1" hidden="1">'24.26-DC'!$Q$1</definedName>
    <definedName name="solver_lhs5" localSheetId="11" hidden="1">'24.99-B777'!$X$5</definedName>
    <definedName name="solver_lhs6" localSheetId="1" hidden="1">'24.26-DC'!$Q$1</definedName>
    <definedName name="solver_lhs6" localSheetId="11" hidden="1">'24.99-B777'!$X$5</definedName>
    <definedName name="solver_lhs7" localSheetId="1" hidden="1">'24.26-DC'!$X$3</definedName>
    <definedName name="solver_lhs8" localSheetId="1" hidden="1">'24.26-DC'!$X$3</definedName>
    <definedName name="solver_lhs9" localSheetId="1" hidden="1">'24.26-DC'!$X$4</definedName>
    <definedName name="solver_lin" localSheetId="12" hidden="1">2</definedName>
    <definedName name="solver_lin" localSheetId="13" hidden="1">2</definedName>
    <definedName name="solver_lin" localSheetId="14" hidden="1">2</definedName>
    <definedName name="solver_lin" localSheetId="16" hidden="1">2</definedName>
    <definedName name="solver_lin" localSheetId="15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in" localSheetId="4" hidden="1">2</definedName>
    <definedName name="solver_lin" localSheetId="5" hidden="1">2</definedName>
    <definedName name="solver_lin" localSheetId="6" hidden="1">2</definedName>
    <definedName name="solver_lin" localSheetId="7" hidden="1">2</definedName>
    <definedName name="solver_lin" localSheetId="8" hidden="1">2</definedName>
    <definedName name="solver_lin" localSheetId="9" hidden="1">2</definedName>
    <definedName name="solver_lin" localSheetId="10" hidden="1">2</definedName>
    <definedName name="solver_lin" localSheetId="11" hidden="1">2</definedName>
    <definedName name="solver_lin" localSheetId="0" hidden="1">2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6" hidden="1">2147483647</definedName>
    <definedName name="solver_mip" localSheetId="15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ip" localSheetId="0" hidden="1">2147483647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6" hidden="1">30</definedName>
    <definedName name="solver_mni" localSheetId="15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ni" localSheetId="0" hidden="1">30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6" hidden="1">0.075</definedName>
    <definedName name="solver_mrt" localSheetId="15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rt" localSheetId="0" hidden="1">0.075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6" hidden="1">2</definedName>
    <definedName name="solver_msl" localSheetId="15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msl" localSheetId="0" hidden="1">2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6" hidden="1">1</definedName>
    <definedName name="solver_neg" localSheetId="15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eg" localSheetId="0" hidden="1">2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6" hidden="1">2147483647</definedName>
    <definedName name="solver_nod" localSheetId="15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od" localSheetId="0" hidden="1">2147483647</definedName>
    <definedName name="solver_num" localSheetId="12" hidden="1">0</definedName>
    <definedName name="solver_num" localSheetId="13" hidden="1">0</definedName>
    <definedName name="solver_num" localSheetId="14" hidden="1">0</definedName>
    <definedName name="solver_num" localSheetId="16" hidden="1">0</definedName>
    <definedName name="solver_num" localSheetId="1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num" localSheetId="6" hidden="1">0</definedName>
    <definedName name="solver_num" localSheetId="7" hidden="1">0</definedName>
    <definedName name="solver_num" localSheetId="8" hidden="1">1</definedName>
    <definedName name="solver_num" localSheetId="9" hidden="1">0</definedName>
    <definedName name="solver_num" localSheetId="10" hidden="1">0</definedName>
    <definedName name="solver_num" localSheetId="11" hidden="1">0</definedName>
    <definedName name="solver_num" localSheetId="0" hidden="1">0</definedName>
    <definedName name="solver_opt" localSheetId="12" hidden="1">'24.107-A300'!$AP$24</definedName>
    <definedName name="solver_opt" localSheetId="13" hidden="1">'24.123-A320B737'!$X$17</definedName>
    <definedName name="solver_opt" localSheetId="14" hidden="1">'24.131-A340'!$Y$17</definedName>
    <definedName name="solver_opt" localSheetId="16" hidden="1">'24.142-F100'!$BB$28</definedName>
    <definedName name="solver_opt" localSheetId="15" hidden="1">'24.142-F28'!$AD$20</definedName>
    <definedName name="solver_opt" localSheetId="1" hidden="1">'24.26-DC'!$X$18</definedName>
    <definedName name="solver_opt" localSheetId="2" hidden="1">'24.26-MD'!$X$16</definedName>
    <definedName name="solver_opt" localSheetId="3" hidden="1">'24.49-B707'!$X$16</definedName>
    <definedName name="solver_opt" localSheetId="4" hidden="1">'24.53-B727'!$AP$18</definedName>
    <definedName name="solver_opt" localSheetId="5" hidden="1">'24.72-B737-200'!$X$16</definedName>
    <definedName name="solver_opt" localSheetId="6" hidden="1">'24.72-B737-300'!$W$17</definedName>
    <definedName name="solver_opt" localSheetId="7" hidden="1">'24.72-B737-800'!$AC$20</definedName>
    <definedName name="solver_opt" localSheetId="8" hidden="1">'24.78-B747'!$AP$24</definedName>
    <definedName name="solver_opt" localSheetId="9" hidden="1">'24.90-B757'!$X$17</definedName>
    <definedName name="solver_opt" localSheetId="10" hidden="1">'24.96-B767'!$X$17</definedName>
    <definedName name="solver_opt" localSheetId="11" hidden="1">'24.99-B777'!$X$17</definedName>
    <definedName name="solver_opt" localSheetId="0" hidden="1">Summary!$B$39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6" hidden="1">0.000001</definedName>
    <definedName name="solver_pre" localSheetId="15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pre" localSheetId="0" hidden="1">0.000001</definedName>
    <definedName name="solver_rbv" localSheetId="12" hidden="1">1</definedName>
    <definedName name="solver_rbv" localSheetId="13" hidden="1">1</definedName>
    <definedName name="solver_rbv" localSheetId="14" hidden="1">1</definedName>
    <definedName name="solver_rbv" localSheetId="16" hidden="1">1</definedName>
    <definedName name="solver_rbv" localSheetId="15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1</definedName>
    <definedName name="solver_rbv" localSheetId="9" hidden="1">1</definedName>
    <definedName name="solver_rbv" localSheetId="10" hidden="1">1</definedName>
    <definedName name="solver_rbv" localSheetId="11" hidden="1">1</definedName>
    <definedName name="solver_rbv" localSheetId="0" hidden="1">1</definedName>
    <definedName name="solver_rel1" localSheetId="12" hidden="1">3</definedName>
    <definedName name="solver_rel1" localSheetId="13" hidden="1">3</definedName>
    <definedName name="solver_rel1" localSheetId="14" hidden="1">3</definedName>
    <definedName name="solver_rel1" localSheetId="16" hidden="1">3</definedName>
    <definedName name="solver_rel1" localSheetId="15" hidden="1">3</definedName>
    <definedName name="solver_rel1" localSheetId="1" hidden="1">3</definedName>
    <definedName name="solver_rel1" localSheetId="2" hidden="1">3</definedName>
    <definedName name="solver_rel1" localSheetId="3" hidden="1">3</definedName>
    <definedName name="solver_rel1" localSheetId="4" hidden="1">3</definedName>
    <definedName name="solver_rel1" localSheetId="5" hidden="1">3</definedName>
    <definedName name="solver_rel1" localSheetId="6" hidden="1">3</definedName>
    <definedName name="solver_rel1" localSheetId="7" hidden="1">3</definedName>
    <definedName name="solver_rel1" localSheetId="8" hidden="1">1</definedName>
    <definedName name="solver_rel1" localSheetId="9" hidden="1">3</definedName>
    <definedName name="solver_rel1" localSheetId="10" hidden="1">3</definedName>
    <definedName name="solver_rel1" localSheetId="11" hidden="1">3</definedName>
    <definedName name="solver_rel10" localSheetId="1" hidden="1">3</definedName>
    <definedName name="solver_rel11" localSheetId="1" hidden="1">1</definedName>
    <definedName name="solver_rel12" localSheetId="1" hidden="1">4</definedName>
    <definedName name="solver_rel13" localSheetId="1" hidden="1">3</definedName>
    <definedName name="solver_rel2" localSheetId="1" hidden="1">3</definedName>
    <definedName name="solver_rel2" localSheetId="4" hidden="1">2</definedName>
    <definedName name="solver_rel2" localSheetId="11" hidden="1">2</definedName>
    <definedName name="solver_rel3" localSheetId="1" hidden="1">1</definedName>
    <definedName name="solver_rel3" localSheetId="11" hidden="1">1</definedName>
    <definedName name="solver_rel4" localSheetId="1" hidden="1">3</definedName>
    <definedName name="solver_rel4" localSheetId="11" hidden="1">3</definedName>
    <definedName name="solver_rel5" localSheetId="1" hidden="1">1</definedName>
    <definedName name="solver_rel5" localSheetId="11" hidden="1">1</definedName>
    <definedName name="solver_rel6" localSheetId="1" hidden="1">3</definedName>
    <definedName name="solver_rel6" localSheetId="11" hidden="1">3</definedName>
    <definedName name="solver_rel7" localSheetId="1" hidden="1">1</definedName>
    <definedName name="solver_rel8" localSheetId="1" hidden="1">3</definedName>
    <definedName name="solver_rel9" localSheetId="1" hidden="1">1</definedName>
    <definedName name="solver_rhs1" localSheetId="12" hidden="1">0.0001</definedName>
    <definedName name="solver_rhs1" localSheetId="13" hidden="1">0.0001</definedName>
    <definedName name="solver_rhs1" localSheetId="14" hidden="1">0.0001</definedName>
    <definedName name="solver_rhs1" localSheetId="16" hidden="1">0.0001</definedName>
    <definedName name="solver_rhs1" localSheetId="15" hidden="1">0.0001</definedName>
    <definedName name="solver_rhs1" localSheetId="1" hidden="1">0.1</definedName>
    <definedName name="solver_rhs1" localSheetId="2" hidden="1">0.001</definedName>
    <definedName name="solver_rhs1" localSheetId="3" hidden="1">0.0001</definedName>
    <definedName name="solver_rhs1" localSheetId="4" hidden="1">0.00001</definedName>
    <definedName name="solver_rhs1" localSheetId="5" hidden="1">0.0001</definedName>
    <definedName name="solver_rhs1" localSheetId="6" hidden="1">0.0001</definedName>
    <definedName name="solver_rhs1" localSheetId="7" hidden="1">0.0001</definedName>
    <definedName name="solver_rhs1" localSheetId="8" hidden="1">0.002</definedName>
    <definedName name="solver_rhs1" localSheetId="9" hidden="1">0.0001</definedName>
    <definedName name="solver_rhs1" localSheetId="10" hidden="1">0.0001</definedName>
    <definedName name="solver_rhs1" localSheetId="11" hidden="1">0.01</definedName>
    <definedName name="solver_rhs10" localSheetId="1" hidden="1">0</definedName>
    <definedName name="solver_rhs11" localSheetId="1" hidden="1">50</definedName>
    <definedName name="solver_rhs12" localSheetId="1" hidden="1">"Ganzzahlig"</definedName>
    <definedName name="solver_rhs13" localSheetId="1" hidden="1">2</definedName>
    <definedName name="solver_rhs2" localSheetId="1" hidden="1">160</definedName>
    <definedName name="solver_rhs2" localSheetId="4" hidden="1">1</definedName>
    <definedName name="solver_rhs2" localSheetId="11" hidden="1">1</definedName>
    <definedName name="solver_rhs3" localSheetId="1" hidden="1">'24.26-DC'!$J$3</definedName>
    <definedName name="solver_rhs3" localSheetId="11" hidden="1">3</definedName>
    <definedName name="solver_rhs4" localSheetId="1" hidden="1">200</definedName>
    <definedName name="solver_rhs4" localSheetId="11" hidden="1">1</definedName>
    <definedName name="solver_rhs5" localSheetId="1" hidden="1">'24.26-DC'!$P$3</definedName>
    <definedName name="solver_rhs5" localSheetId="11" hidden="1">100</definedName>
    <definedName name="solver_rhs6" localSheetId="1" hidden="1">250</definedName>
    <definedName name="solver_rhs6" localSheetId="11" hidden="1">2</definedName>
    <definedName name="solver_rhs7" localSheetId="1" hidden="1">20</definedName>
    <definedName name="solver_rhs8" localSheetId="1" hidden="1">0</definedName>
    <definedName name="solver_rhs9" localSheetId="1" hidden="1">5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6" hidden="1">2</definedName>
    <definedName name="solver_rlx" localSheetId="15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lx" localSheetId="0" hidden="1">2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6" hidden="1">0</definedName>
    <definedName name="solver_rsd" localSheetId="15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rsd" localSheetId="0" hidden="1">0</definedName>
    <definedName name="solver_scl" localSheetId="12" hidden="1">1</definedName>
    <definedName name="solver_scl" localSheetId="13" hidden="1">1</definedName>
    <definedName name="solver_scl" localSheetId="14" hidden="1">1</definedName>
    <definedName name="solver_scl" localSheetId="16" hidden="1">1</definedName>
    <definedName name="solver_scl" localSheetId="15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1</definedName>
    <definedName name="solver_scl" localSheetId="9" hidden="1">1</definedName>
    <definedName name="solver_scl" localSheetId="10" hidden="1">1</definedName>
    <definedName name="solver_scl" localSheetId="11" hidden="1">1</definedName>
    <definedName name="solver_scl" localSheetId="0" hidden="1">1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6" hidden="1">2</definedName>
    <definedName name="solver_sho" localSheetId="15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ho" localSheetId="0" hidden="1">2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6" hidden="1">100</definedName>
    <definedName name="solver_ssz" localSheetId="15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ssz" localSheetId="0" hidden="1">100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6" hidden="1">2147483647</definedName>
    <definedName name="solver_tim" localSheetId="15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im" localSheetId="0" hidden="1">2147483647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6" hidden="1">0.01</definedName>
    <definedName name="solver_tol" localSheetId="15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ol" localSheetId="0" hidden="1">0.01</definedName>
    <definedName name="solver_typ" localSheetId="12" hidden="1">2</definedName>
    <definedName name="solver_typ" localSheetId="13" hidden="1">2</definedName>
    <definedName name="solver_typ" localSheetId="14" hidden="1">2</definedName>
    <definedName name="solver_typ" localSheetId="16" hidden="1">2</definedName>
    <definedName name="solver_typ" localSheetId="15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typ" localSheetId="10" hidden="1">2</definedName>
    <definedName name="solver_typ" localSheetId="11" hidden="1">2</definedName>
    <definedName name="solver_typ" localSheetId="0" hidden="1">2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6" hidden="1">0</definedName>
    <definedName name="solver_val" localSheetId="15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al" localSheetId="0" hidden="1">0</definedName>
    <definedName name="solver_ver" localSheetId="12" hidden="1">2</definedName>
    <definedName name="solver_ver" localSheetId="13" hidden="1">2</definedName>
    <definedName name="solver_ver" localSheetId="14" hidden="1">2</definedName>
    <definedName name="solver_ver" localSheetId="16" hidden="1">2</definedName>
    <definedName name="solver_ver" localSheetId="15" hidden="1">2</definedName>
    <definedName name="solver_ver" localSheetId="1" hidden="1">2</definedName>
    <definedName name="solver_ver" localSheetId="2" hidden="1">2</definedName>
    <definedName name="solver_ver" localSheetId="3" hidden="1">2</definedName>
    <definedName name="solver_ver" localSheetId="4" hidden="1">2</definedName>
    <definedName name="solver_ver" localSheetId="5" hidden="1">2</definedName>
    <definedName name="solver_ver" localSheetId="6" hidden="1">2</definedName>
    <definedName name="solver_ver" localSheetId="7" hidden="1">2</definedName>
    <definedName name="solver_ver" localSheetId="8" hidden="1">2</definedName>
    <definedName name="solver_ver" localSheetId="9" hidden="1">2</definedName>
    <definedName name="solver_ver" localSheetId="10" hidden="1">2</definedName>
    <definedName name="solver_ver" localSheetId="11" hidden="1">2</definedName>
    <definedName name="solver_ver" localSheetId="0" hidden="1">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6" i="13" l="1"/>
  <c r="BB34" i="14"/>
  <c r="Y23" i="12"/>
  <c r="X23" i="11"/>
  <c r="AP30" i="10"/>
  <c r="X23" i="9"/>
  <c r="X23" i="8"/>
  <c r="X23" i="7"/>
  <c r="AP30" i="6"/>
  <c r="AC26" i="16"/>
  <c r="W23" i="15"/>
  <c r="X21" i="5"/>
  <c r="AP24" i="4"/>
  <c r="X22" i="3"/>
  <c r="X22" i="2"/>
  <c r="X24" i="1"/>
  <c r="E19" i="17" l="1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T19" i="17"/>
  <c r="AW4" i="14"/>
  <c r="AW5" i="14"/>
  <c r="AW6" i="14"/>
  <c r="AW7" i="14"/>
  <c r="AW8" i="14"/>
  <c r="AW9" i="14"/>
  <c r="AW10" i="14"/>
  <c r="AW11" i="14"/>
  <c r="AW12" i="14"/>
  <c r="AW13" i="14"/>
  <c r="AW14" i="14"/>
  <c r="AW15" i="14"/>
  <c r="AW16" i="14"/>
  <c r="AW17" i="14"/>
  <c r="AW18" i="14"/>
  <c r="AW19" i="14"/>
  <c r="AW20" i="14"/>
  <c r="AW21" i="14"/>
  <c r="AW22" i="14"/>
  <c r="AW23" i="14"/>
  <c r="AW24" i="14"/>
  <c r="AW25" i="14"/>
  <c r="AW26" i="14"/>
  <c r="AW27" i="14"/>
  <c r="AW28" i="14"/>
  <c r="AW29" i="14"/>
  <c r="AW30" i="14"/>
  <c r="AW31" i="14"/>
  <c r="AW32" i="14"/>
  <c r="AW33" i="14"/>
  <c r="AW34" i="14"/>
  <c r="AW35" i="14"/>
  <c r="AW36" i="14"/>
  <c r="AW37" i="14"/>
  <c r="AW38" i="14"/>
  <c r="AW39" i="14"/>
  <c r="AW40" i="14"/>
  <c r="AW41" i="14"/>
  <c r="AW42" i="14"/>
  <c r="AW43" i="14"/>
  <c r="AW44" i="14"/>
  <c r="AW45" i="14"/>
  <c r="AW46" i="14"/>
  <c r="AW47" i="14"/>
  <c r="AW48" i="14"/>
  <c r="AW49" i="14"/>
  <c r="AW50" i="14"/>
  <c r="AW51" i="14"/>
  <c r="AW52" i="14"/>
  <c r="AW53" i="14"/>
  <c r="AW54" i="14"/>
  <c r="AW55" i="14"/>
  <c r="AW56" i="14"/>
  <c r="AW57" i="14"/>
  <c r="AW58" i="14"/>
  <c r="AW59" i="14"/>
  <c r="AW60" i="14"/>
  <c r="AW61" i="14"/>
  <c r="AW62" i="14"/>
  <c r="AW63" i="14"/>
  <c r="AW64" i="14"/>
  <c r="AW65" i="14"/>
  <c r="AW66" i="14"/>
  <c r="AW67" i="14"/>
  <c r="AW68" i="14"/>
  <c r="AW69" i="14"/>
  <c r="AW70" i="14"/>
  <c r="AW71" i="14"/>
  <c r="AW72" i="14"/>
  <c r="AW73" i="14"/>
  <c r="AW74" i="14"/>
  <c r="AW75" i="14"/>
  <c r="AW76" i="14"/>
  <c r="AW77" i="14"/>
  <c r="AW78" i="14"/>
  <c r="AW79" i="14"/>
  <c r="AW80" i="14"/>
  <c r="AW81" i="14"/>
  <c r="AW82" i="14"/>
  <c r="AW83" i="14"/>
  <c r="AW84" i="14"/>
  <c r="AW85" i="14"/>
  <c r="AW86" i="14"/>
  <c r="AW87" i="14"/>
  <c r="AW88" i="14"/>
  <c r="AQ4" i="14"/>
  <c r="AQ5" i="14"/>
  <c r="AQ6" i="14"/>
  <c r="AQ7" i="14"/>
  <c r="AQ8" i="14"/>
  <c r="AQ9" i="14"/>
  <c r="AQ10" i="14"/>
  <c r="AQ11" i="14"/>
  <c r="AQ12" i="14"/>
  <c r="AQ13" i="14"/>
  <c r="AQ14" i="14"/>
  <c r="AQ15" i="14"/>
  <c r="AQ16" i="14"/>
  <c r="AQ17" i="14"/>
  <c r="AQ18" i="14"/>
  <c r="AQ19" i="14"/>
  <c r="AQ20" i="14"/>
  <c r="AQ21" i="14"/>
  <c r="AQ22" i="14"/>
  <c r="AQ23" i="14"/>
  <c r="AQ24" i="14"/>
  <c r="AQ25" i="14"/>
  <c r="AQ26" i="14"/>
  <c r="AQ27" i="14"/>
  <c r="AQ28" i="14"/>
  <c r="AQ29" i="14"/>
  <c r="AQ30" i="14"/>
  <c r="AQ31" i="14"/>
  <c r="AQ32" i="14"/>
  <c r="AQ33" i="14"/>
  <c r="AQ34" i="14"/>
  <c r="AQ35" i="14"/>
  <c r="AQ36" i="14"/>
  <c r="AQ37" i="14"/>
  <c r="AQ38" i="14"/>
  <c r="AQ39" i="14"/>
  <c r="AQ40" i="14"/>
  <c r="AQ41" i="14"/>
  <c r="AQ42" i="14"/>
  <c r="AQ43" i="14"/>
  <c r="AQ44" i="14"/>
  <c r="AQ45" i="14"/>
  <c r="AQ46" i="14"/>
  <c r="AQ47" i="14"/>
  <c r="AQ48" i="14"/>
  <c r="AQ49" i="14"/>
  <c r="AQ50" i="14"/>
  <c r="AQ51" i="14"/>
  <c r="AQ52" i="14"/>
  <c r="AQ53" i="14"/>
  <c r="AQ54" i="14"/>
  <c r="AQ55" i="14"/>
  <c r="AQ56" i="14"/>
  <c r="AQ57" i="14"/>
  <c r="AQ58" i="14"/>
  <c r="AQ59" i="14"/>
  <c r="AQ60" i="14"/>
  <c r="AQ61" i="14"/>
  <c r="AQ62" i="14"/>
  <c r="AQ63" i="14"/>
  <c r="AQ64" i="14"/>
  <c r="AQ65" i="14"/>
  <c r="AQ66" i="14"/>
  <c r="AQ67" i="14"/>
  <c r="AQ68" i="14"/>
  <c r="AQ69" i="14"/>
  <c r="AQ70" i="14"/>
  <c r="AQ71" i="14"/>
  <c r="AQ72" i="14"/>
  <c r="AQ73" i="14"/>
  <c r="AQ74" i="14"/>
  <c r="AQ75" i="14"/>
  <c r="AQ76" i="14"/>
  <c r="AQ77" i="14"/>
  <c r="AQ78" i="14"/>
  <c r="AQ79" i="14"/>
  <c r="AQ80" i="14"/>
  <c r="AQ81" i="14"/>
  <c r="AQ82" i="14"/>
  <c r="AQ83" i="14"/>
  <c r="AQ84" i="14"/>
  <c r="AQ85" i="14"/>
  <c r="AQ86" i="14"/>
  <c r="AQ87" i="14"/>
  <c r="AQ88" i="14"/>
  <c r="AQ89" i="14"/>
  <c r="AQ90" i="14"/>
  <c r="AQ91" i="14"/>
  <c r="AQ92" i="14"/>
  <c r="AQ93" i="14"/>
  <c r="AQ94" i="14"/>
  <c r="AQ95" i="14"/>
  <c r="AQ96" i="14"/>
  <c r="AQ97" i="14"/>
  <c r="AQ98" i="14"/>
  <c r="AK4" i="14"/>
  <c r="AK5" i="14"/>
  <c r="AK6" i="14"/>
  <c r="AK7" i="14"/>
  <c r="AK8" i="14"/>
  <c r="AK9" i="14"/>
  <c r="AK10" i="14"/>
  <c r="AK11" i="14"/>
  <c r="AK12" i="14"/>
  <c r="AK13" i="14"/>
  <c r="AK14" i="14"/>
  <c r="AK15" i="14"/>
  <c r="AK16" i="14"/>
  <c r="AK17" i="14"/>
  <c r="AK18" i="14"/>
  <c r="AK19" i="14"/>
  <c r="AK20" i="14"/>
  <c r="AK21" i="14"/>
  <c r="AK22" i="14"/>
  <c r="AK23" i="14"/>
  <c r="AK24" i="14"/>
  <c r="AK25" i="14"/>
  <c r="AK26" i="14"/>
  <c r="AK27" i="14"/>
  <c r="AK28" i="14"/>
  <c r="AK29" i="14"/>
  <c r="AK30" i="14"/>
  <c r="AK31" i="14"/>
  <c r="AK32" i="14"/>
  <c r="AK33" i="14"/>
  <c r="AK34" i="14"/>
  <c r="AK35" i="14"/>
  <c r="AK36" i="14"/>
  <c r="AK37" i="14"/>
  <c r="AK38" i="14"/>
  <c r="AK39" i="14"/>
  <c r="AK40" i="14"/>
  <c r="AK41" i="14"/>
  <c r="AK42" i="14"/>
  <c r="AK43" i="14"/>
  <c r="AK44" i="14"/>
  <c r="AK45" i="14"/>
  <c r="AK46" i="14"/>
  <c r="AK47" i="14"/>
  <c r="AK48" i="14"/>
  <c r="AK49" i="14"/>
  <c r="AK50" i="14"/>
  <c r="AK51" i="14"/>
  <c r="AK52" i="14"/>
  <c r="AK53" i="14"/>
  <c r="AK54" i="14"/>
  <c r="AK55" i="14"/>
  <c r="AK56" i="14"/>
  <c r="AK57" i="14"/>
  <c r="AK58" i="14"/>
  <c r="AK59" i="14"/>
  <c r="AK60" i="14"/>
  <c r="AK61" i="14"/>
  <c r="AK62" i="14"/>
  <c r="AK63" i="14"/>
  <c r="AK64" i="14"/>
  <c r="AK65" i="14"/>
  <c r="AK66" i="14"/>
  <c r="AK67" i="14"/>
  <c r="AK68" i="14"/>
  <c r="AK69" i="14"/>
  <c r="AK70" i="14"/>
  <c r="AK71" i="14"/>
  <c r="AK72" i="14"/>
  <c r="AK73" i="14"/>
  <c r="AK74" i="14"/>
  <c r="AK75" i="14"/>
  <c r="AK76" i="14"/>
  <c r="AK77" i="14"/>
  <c r="AK78" i="14"/>
  <c r="AK79" i="14"/>
  <c r="AK80" i="14"/>
  <c r="AK81" i="14"/>
  <c r="AK82" i="14"/>
  <c r="AK83" i="14"/>
  <c r="AK84" i="14"/>
  <c r="AK85" i="14"/>
  <c r="AK86" i="14"/>
  <c r="AK87" i="14"/>
  <c r="AK88" i="14"/>
  <c r="AK89" i="14"/>
  <c r="AK90" i="14"/>
  <c r="AK91" i="14"/>
  <c r="AK92" i="14"/>
  <c r="AK93" i="14"/>
  <c r="AK94" i="14"/>
  <c r="AK95" i="14"/>
  <c r="AK96" i="14"/>
  <c r="AK97" i="14"/>
  <c r="AK98" i="14"/>
  <c r="AK99" i="14"/>
  <c r="AE4" i="14"/>
  <c r="AE5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AE51" i="14"/>
  <c r="AE52" i="14"/>
  <c r="AE53" i="14"/>
  <c r="AE54" i="14"/>
  <c r="AE55" i="14"/>
  <c r="AE56" i="14"/>
  <c r="AE57" i="14"/>
  <c r="AE58" i="14"/>
  <c r="AE59" i="14"/>
  <c r="AE60" i="14"/>
  <c r="AE61" i="14"/>
  <c r="AE62" i="14"/>
  <c r="AE63" i="14"/>
  <c r="AE64" i="14"/>
  <c r="AE65" i="14"/>
  <c r="AE66" i="14"/>
  <c r="AE67" i="14"/>
  <c r="AE68" i="14"/>
  <c r="AE69" i="14"/>
  <c r="AE70" i="14"/>
  <c r="AE71" i="14"/>
  <c r="AE72" i="14"/>
  <c r="AE73" i="14"/>
  <c r="AE74" i="14"/>
  <c r="AE75" i="14"/>
  <c r="AE76" i="14"/>
  <c r="AE77" i="14"/>
  <c r="AE78" i="14"/>
  <c r="AE79" i="14"/>
  <c r="AE80" i="14"/>
  <c r="AE81" i="14"/>
  <c r="AE82" i="14"/>
  <c r="AE83" i="14"/>
  <c r="AE84" i="14"/>
  <c r="AE85" i="14"/>
  <c r="AE86" i="14"/>
  <c r="AE87" i="14"/>
  <c r="AE88" i="14"/>
  <c r="AE89" i="14"/>
  <c r="AE90" i="14"/>
  <c r="AE91" i="14"/>
  <c r="AE92" i="14"/>
  <c r="AE93" i="14"/>
  <c r="AE94" i="14"/>
  <c r="AE95" i="14"/>
  <c r="AE96" i="14"/>
  <c r="AE97" i="14"/>
  <c r="AE98" i="14"/>
  <c r="AE99" i="14"/>
  <c r="Y4" i="14"/>
  <c r="Y5" i="14"/>
  <c r="Y6" i="14"/>
  <c r="Y7" i="14"/>
  <c r="Y8" i="14"/>
  <c r="Y9" i="14"/>
  <c r="Y10" i="14"/>
  <c r="Y11" i="14"/>
  <c r="Y12" i="14"/>
  <c r="Y13" i="14"/>
  <c r="Y14" i="14"/>
  <c r="Y15" i="14"/>
  <c r="Y16" i="14"/>
  <c r="Y17" i="14"/>
  <c r="Y18" i="14"/>
  <c r="Y19" i="14"/>
  <c r="Y20" i="14"/>
  <c r="Y21" i="14"/>
  <c r="Y22" i="14"/>
  <c r="Y23" i="14"/>
  <c r="Y24" i="14"/>
  <c r="Y25" i="14"/>
  <c r="Y26" i="14"/>
  <c r="Y27" i="14"/>
  <c r="Y28" i="14"/>
  <c r="Y29" i="14"/>
  <c r="Y30" i="14"/>
  <c r="Y31" i="14"/>
  <c r="Y32" i="14"/>
  <c r="Y33" i="14"/>
  <c r="Y34" i="14"/>
  <c r="Y35" i="14"/>
  <c r="Y36" i="14"/>
  <c r="Y37" i="14"/>
  <c r="Y38" i="14"/>
  <c r="Y39" i="14"/>
  <c r="Y40" i="14"/>
  <c r="Y41" i="14"/>
  <c r="Y42" i="14"/>
  <c r="Y43" i="14"/>
  <c r="Y44" i="14"/>
  <c r="Y45" i="14"/>
  <c r="Y46" i="14"/>
  <c r="Y47" i="14"/>
  <c r="Y48" i="14"/>
  <c r="Y49" i="14"/>
  <c r="Y50" i="14"/>
  <c r="Y51" i="14"/>
  <c r="Y52" i="14"/>
  <c r="Y53" i="14"/>
  <c r="Y54" i="14"/>
  <c r="Y55" i="14"/>
  <c r="Y56" i="14"/>
  <c r="Y57" i="14"/>
  <c r="Y58" i="14"/>
  <c r="Y59" i="14"/>
  <c r="Y60" i="14"/>
  <c r="Y61" i="14"/>
  <c r="Y62" i="14"/>
  <c r="Y63" i="14"/>
  <c r="Y64" i="14"/>
  <c r="Y65" i="14"/>
  <c r="Y66" i="14"/>
  <c r="Y67" i="14"/>
  <c r="Y68" i="14"/>
  <c r="Y69" i="14"/>
  <c r="Y70" i="14"/>
  <c r="Y71" i="14"/>
  <c r="Y72" i="14"/>
  <c r="Y73" i="14"/>
  <c r="Y74" i="14"/>
  <c r="Y75" i="14"/>
  <c r="Y76" i="14"/>
  <c r="Y77" i="14"/>
  <c r="Y78" i="14"/>
  <c r="Y79" i="14"/>
  <c r="Y80" i="14"/>
  <c r="Y81" i="14"/>
  <c r="Y82" i="14"/>
  <c r="Y83" i="14"/>
  <c r="Y84" i="14"/>
  <c r="Y85" i="14"/>
  <c r="Y86" i="14"/>
  <c r="Y87" i="14"/>
  <c r="Y88" i="14"/>
  <c r="Y89" i="14"/>
  <c r="Y90" i="14"/>
  <c r="Y91" i="14"/>
  <c r="Y92" i="14"/>
  <c r="Y93" i="14"/>
  <c r="Y94" i="14"/>
  <c r="Y95" i="14"/>
  <c r="S4" i="14"/>
  <c r="S5" i="14"/>
  <c r="S6" i="14"/>
  <c r="S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30" i="14"/>
  <c r="S31" i="14"/>
  <c r="S32" i="14"/>
  <c r="S33" i="14"/>
  <c r="S34" i="14"/>
  <c r="S35" i="14"/>
  <c r="S36" i="14"/>
  <c r="S37" i="14"/>
  <c r="S38" i="14"/>
  <c r="S39" i="14"/>
  <c r="S40" i="14"/>
  <c r="S41" i="14"/>
  <c r="S42" i="14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S72" i="14"/>
  <c r="S73" i="14"/>
  <c r="S74" i="14"/>
  <c r="S75" i="14"/>
  <c r="S76" i="14"/>
  <c r="S77" i="14"/>
  <c r="S78" i="14"/>
  <c r="S79" i="14"/>
  <c r="S80" i="14"/>
  <c r="S81" i="14"/>
  <c r="S82" i="14"/>
  <c r="S83" i="14"/>
  <c r="S84" i="14"/>
  <c r="S85" i="14"/>
  <c r="S86" i="14"/>
  <c r="S87" i="14"/>
  <c r="S88" i="14"/>
  <c r="S89" i="14"/>
  <c r="S90" i="14"/>
  <c r="S91" i="14"/>
  <c r="S92" i="14"/>
  <c r="S93" i="14"/>
  <c r="S94" i="14"/>
  <c r="S95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M59" i="14"/>
  <c r="M60" i="14"/>
  <c r="M61" i="14"/>
  <c r="M62" i="14"/>
  <c r="M63" i="14"/>
  <c r="M64" i="14"/>
  <c r="M65" i="14"/>
  <c r="M66" i="14"/>
  <c r="M67" i="14"/>
  <c r="M68" i="14"/>
  <c r="M69" i="14"/>
  <c r="M70" i="14"/>
  <c r="M71" i="14"/>
  <c r="M72" i="14"/>
  <c r="M73" i="14"/>
  <c r="M74" i="14"/>
  <c r="M75" i="14"/>
  <c r="M76" i="14"/>
  <c r="M77" i="14"/>
  <c r="M78" i="14"/>
  <c r="M79" i="14"/>
  <c r="M80" i="14"/>
  <c r="M81" i="14"/>
  <c r="M82" i="14"/>
  <c r="M83" i="14"/>
  <c r="M84" i="14"/>
  <c r="M85" i="14"/>
  <c r="M86" i="14"/>
  <c r="M87" i="14"/>
  <c r="M88" i="14"/>
  <c r="M89" i="14"/>
  <c r="M90" i="14"/>
  <c r="M91" i="14"/>
  <c r="M92" i="14"/>
  <c r="M93" i="14"/>
  <c r="M94" i="14"/>
  <c r="M95" i="14"/>
  <c r="G4" i="14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AW3" i="14"/>
  <c r="AQ3" i="14"/>
  <c r="AK3" i="14"/>
  <c r="AE3" i="14"/>
  <c r="Y3" i="14"/>
  <c r="S3" i="14"/>
  <c r="M3" i="14"/>
  <c r="G3" i="14"/>
  <c r="S3" i="12"/>
  <c r="Y4" i="13"/>
  <c r="Y5" i="13"/>
  <c r="Y6" i="13"/>
  <c r="Y7" i="13"/>
  <c r="Y8" i="13"/>
  <c r="Y9" i="13"/>
  <c r="Y10" i="13"/>
  <c r="Y11" i="13"/>
  <c r="Y12" i="13"/>
  <c r="Y13" i="13"/>
  <c r="Y14" i="13"/>
  <c r="Y15" i="13"/>
  <c r="Y16" i="13"/>
  <c r="Y17" i="13"/>
  <c r="Y18" i="13"/>
  <c r="Y19" i="13"/>
  <c r="Y20" i="13"/>
  <c r="Y21" i="13"/>
  <c r="Y22" i="13"/>
  <c r="Y23" i="13"/>
  <c r="Y24" i="13"/>
  <c r="Y25" i="13"/>
  <c r="Y26" i="13"/>
  <c r="Y27" i="13"/>
  <c r="Y28" i="13"/>
  <c r="Y29" i="13"/>
  <c r="Y30" i="13"/>
  <c r="Y31" i="13"/>
  <c r="Y32" i="13"/>
  <c r="Y33" i="13"/>
  <c r="Y34" i="13"/>
  <c r="Y35" i="13"/>
  <c r="Y36" i="13"/>
  <c r="Y37" i="13"/>
  <c r="Y38" i="13"/>
  <c r="Y39" i="13"/>
  <c r="Y40" i="13"/>
  <c r="Y41" i="13"/>
  <c r="Y42" i="13"/>
  <c r="Y43" i="13"/>
  <c r="Y44" i="13"/>
  <c r="Y45" i="13"/>
  <c r="Y46" i="13"/>
  <c r="Y47" i="13"/>
  <c r="Y48" i="13"/>
  <c r="Y49" i="13"/>
  <c r="Y50" i="13"/>
  <c r="Y51" i="13"/>
  <c r="Y52" i="13"/>
  <c r="Y53" i="13"/>
  <c r="Y54" i="13"/>
  <c r="Y55" i="13"/>
  <c r="Y56" i="13"/>
  <c r="Y57" i="13"/>
  <c r="Y58" i="13"/>
  <c r="Y59" i="13"/>
  <c r="Y60" i="13"/>
  <c r="Y61" i="13"/>
  <c r="Y62" i="13"/>
  <c r="Y63" i="13"/>
  <c r="Y64" i="13"/>
  <c r="Y65" i="13"/>
  <c r="Y66" i="13"/>
  <c r="Y67" i="13"/>
  <c r="Y68" i="13"/>
  <c r="Y69" i="13"/>
  <c r="Y70" i="13"/>
  <c r="Y71" i="13"/>
  <c r="Y72" i="13"/>
  <c r="Y73" i="13"/>
  <c r="Y74" i="13"/>
  <c r="Y75" i="13"/>
  <c r="Y76" i="13"/>
  <c r="Y77" i="13"/>
  <c r="Y78" i="13"/>
  <c r="Y79" i="13"/>
  <c r="Y80" i="13"/>
  <c r="Y81" i="13"/>
  <c r="Y82" i="13"/>
  <c r="Y83" i="13"/>
  <c r="Y84" i="13"/>
  <c r="Y85" i="13"/>
  <c r="Y86" i="13"/>
  <c r="Y87" i="13"/>
  <c r="Y88" i="13"/>
  <c r="Y89" i="13"/>
  <c r="Y90" i="13"/>
  <c r="Y91" i="13"/>
  <c r="Y92" i="13"/>
  <c r="Y93" i="13"/>
  <c r="Y94" i="13"/>
  <c r="Y95" i="13"/>
  <c r="Y96" i="13"/>
  <c r="Y97" i="13"/>
  <c r="Y98" i="13"/>
  <c r="Y99" i="13"/>
  <c r="Y100" i="13"/>
  <c r="Y101" i="13"/>
  <c r="Y102" i="13"/>
  <c r="Y103" i="13"/>
  <c r="Y104" i="13"/>
  <c r="Y105" i="13"/>
  <c r="Y106" i="13"/>
  <c r="Y107" i="13"/>
  <c r="Y108" i="13"/>
  <c r="Y109" i="13"/>
  <c r="Y110" i="13"/>
  <c r="Y111" i="13"/>
  <c r="Y112" i="13"/>
  <c r="Y113" i="13"/>
  <c r="Y114" i="13"/>
  <c r="Y115" i="13"/>
  <c r="S4" i="13"/>
  <c r="S5" i="13"/>
  <c r="S6" i="13"/>
  <c r="S7" i="13"/>
  <c r="S8" i="13"/>
  <c r="S9" i="13"/>
  <c r="S10" i="13"/>
  <c r="S11" i="13"/>
  <c r="S12" i="13"/>
  <c r="S13" i="13"/>
  <c r="S14" i="13"/>
  <c r="S15" i="1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33" i="13"/>
  <c r="S34" i="13"/>
  <c r="S35" i="13"/>
  <c r="S36" i="13"/>
  <c r="S37" i="13"/>
  <c r="S38" i="13"/>
  <c r="S39" i="13"/>
  <c r="S40" i="13"/>
  <c r="S41" i="13"/>
  <c r="S42" i="13"/>
  <c r="S43" i="13"/>
  <c r="S44" i="13"/>
  <c r="S45" i="13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8" i="13"/>
  <c r="S69" i="13"/>
  <c r="S70" i="13"/>
  <c r="S71" i="13"/>
  <c r="S72" i="13"/>
  <c r="S73" i="13"/>
  <c r="S74" i="13"/>
  <c r="S75" i="13"/>
  <c r="S76" i="13"/>
  <c r="S77" i="13"/>
  <c r="S78" i="13"/>
  <c r="S79" i="13"/>
  <c r="S80" i="13"/>
  <c r="S81" i="13"/>
  <c r="S82" i="13"/>
  <c r="S83" i="13"/>
  <c r="S84" i="13"/>
  <c r="S85" i="13"/>
  <c r="S86" i="13"/>
  <c r="S87" i="13"/>
  <c r="S88" i="13"/>
  <c r="S89" i="13"/>
  <c r="S90" i="13"/>
  <c r="S91" i="13"/>
  <c r="S92" i="13"/>
  <c r="S93" i="13"/>
  <c r="S94" i="13"/>
  <c r="S95" i="13"/>
  <c r="S96" i="13"/>
  <c r="S97" i="13"/>
  <c r="S98" i="13"/>
  <c r="S99" i="13"/>
  <c r="S100" i="13"/>
  <c r="S101" i="13"/>
  <c r="S102" i="13"/>
  <c r="S103" i="13"/>
  <c r="S104" i="13"/>
  <c r="S105" i="13"/>
  <c r="S106" i="13"/>
  <c r="S107" i="13"/>
  <c r="M4" i="13"/>
  <c r="M5" i="13"/>
  <c r="M6" i="13"/>
  <c r="M7" i="13"/>
  <c r="M8" i="13"/>
  <c r="M9" i="13"/>
  <c r="M10" i="13"/>
  <c r="M11" i="13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42" i="13"/>
  <c r="M43" i="13"/>
  <c r="M44" i="13"/>
  <c r="M45" i="13"/>
  <c r="M46" i="13"/>
  <c r="M47" i="13"/>
  <c r="M48" i="13"/>
  <c r="M49" i="13"/>
  <c r="M50" i="13"/>
  <c r="M51" i="13"/>
  <c r="M52" i="13"/>
  <c r="M53" i="13"/>
  <c r="M54" i="13"/>
  <c r="M55" i="13"/>
  <c r="M56" i="13"/>
  <c r="M57" i="13"/>
  <c r="M58" i="13"/>
  <c r="M59" i="13"/>
  <c r="M60" i="13"/>
  <c r="M61" i="13"/>
  <c r="M62" i="13"/>
  <c r="M63" i="13"/>
  <c r="M64" i="13"/>
  <c r="M65" i="13"/>
  <c r="M66" i="13"/>
  <c r="M67" i="13"/>
  <c r="M68" i="13"/>
  <c r="M69" i="13"/>
  <c r="M70" i="13"/>
  <c r="M71" i="13"/>
  <c r="M72" i="13"/>
  <c r="M73" i="13"/>
  <c r="M74" i="13"/>
  <c r="M75" i="13"/>
  <c r="M76" i="13"/>
  <c r="M77" i="13"/>
  <c r="M78" i="13"/>
  <c r="M79" i="13"/>
  <c r="M80" i="13"/>
  <c r="M81" i="13"/>
  <c r="M82" i="13"/>
  <c r="M83" i="13"/>
  <c r="M84" i="13"/>
  <c r="M85" i="13"/>
  <c r="M86" i="13"/>
  <c r="M87" i="13"/>
  <c r="M88" i="13"/>
  <c r="M89" i="13"/>
  <c r="M90" i="13"/>
  <c r="M91" i="13"/>
  <c r="M92" i="13"/>
  <c r="M93" i="13"/>
  <c r="M94" i="13"/>
  <c r="M95" i="13"/>
  <c r="M96" i="13"/>
  <c r="M97" i="13"/>
  <c r="M98" i="13"/>
  <c r="M99" i="13"/>
  <c r="M100" i="13"/>
  <c r="M101" i="13"/>
  <c r="M102" i="13"/>
  <c r="M103" i="13"/>
  <c r="M104" i="13"/>
  <c r="M105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  <c r="Y3" i="13"/>
  <c r="S3" i="13"/>
  <c r="M3" i="13"/>
  <c r="G3" i="13"/>
  <c r="G4" i="12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M4" i="12"/>
  <c r="M5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M112" i="12"/>
  <c r="M113" i="12"/>
  <c r="M114" i="12"/>
  <c r="M115" i="12"/>
  <c r="M116" i="12"/>
  <c r="M117" i="12"/>
  <c r="M118" i="12"/>
  <c r="M119" i="12"/>
  <c r="M120" i="12"/>
  <c r="M121" i="12"/>
  <c r="M122" i="12"/>
  <c r="M123" i="12"/>
  <c r="M124" i="12"/>
  <c r="M125" i="12"/>
  <c r="M126" i="12"/>
  <c r="M127" i="12"/>
  <c r="M128" i="12"/>
  <c r="M129" i="12"/>
  <c r="M130" i="12"/>
  <c r="M131" i="12"/>
  <c r="M132" i="12"/>
  <c r="M133" i="12"/>
  <c r="M134" i="12"/>
  <c r="S4" i="12"/>
  <c r="S5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S41" i="12"/>
  <c r="S42" i="12"/>
  <c r="S43" i="12"/>
  <c r="S44" i="12"/>
  <c r="S45" i="12"/>
  <c r="S46" i="12"/>
  <c r="S47" i="12"/>
  <c r="S48" i="12"/>
  <c r="S49" i="12"/>
  <c r="S50" i="12"/>
  <c r="S51" i="12"/>
  <c r="S52" i="12"/>
  <c r="S53" i="12"/>
  <c r="S54" i="12"/>
  <c r="S55" i="12"/>
  <c r="S56" i="12"/>
  <c r="S57" i="12"/>
  <c r="S58" i="12"/>
  <c r="S59" i="12"/>
  <c r="S60" i="12"/>
  <c r="S61" i="12"/>
  <c r="S62" i="12"/>
  <c r="S63" i="12"/>
  <c r="S64" i="12"/>
  <c r="S65" i="12"/>
  <c r="S66" i="12"/>
  <c r="S67" i="12"/>
  <c r="S68" i="12"/>
  <c r="S69" i="12"/>
  <c r="S70" i="12"/>
  <c r="S71" i="12"/>
  <c r="S72" i="12"/>
  <c r="S73" i="12"/>
  <c r="S74" i="12"/>
  <c r="S75" i="12"/>
  <c r="S76" i="12"/>
  <c r="S77" i="12"/>
  <c r="S78" i="12"/>
  <c r="S79" i="12"/>
  <c r="S80" i="12"/>
  <c r="S81" i="12"/>
  <c r="S82" i="12"/>
  <c r="S83" i="12"/>
  <c r="S84" i="12"/>
  <c r="S85" i="12"/>
  <c r="S86" i="12"/>
  <c r="S87" i="12"/>
  <c r="S88" i="12"/>
  <c r="S89" i="12"/>
  <c r="S90" i="12"/>
  <c r="S91" i="12"/>
  <c r="S92" i="12"/>
  <c r="S93" i="12"/>
  <c r="S94" i="12"/>
  <c r="S95" i="12"/>
  <c r="S96" i="12"/>
  <c r="S97" i="12"/>
  <c r="S98" i="12"/>
  <c r="S99" i="12"/>
  <c r="S100" i="12"/>
  <c r="S101" i="12"/>
  <c r="S102" i="12"/>
  <c r="S103" i="12"/>
  <c r="S104" i="12"/>
  <c r="S105" i="12"/>
  <c r="S106" i="12"/>
  <c r="S107" i="12"/>
  <c r="S108" i="12"/>
  <c r="S109" i="12"/>
  <c r="S110" i="12"/>
  <c r="S111" i="12"/>
  <c r="S112" i="12"/>
  <c r="S113" i="12"/>
  <c r="S114" i="12"/>
  <c r="S115" i="12"/>
  <c r="S116" i="12"/>
  <c r="S117" i="12"/>
  <c r="S118" i="12"/>
  <c r="S119" i="12"/>
  <c r="S120" i="12"/>
  <c r="S121" i="12"/>
  <c r="S122" i="12"/>
  <c r="S123" i="12"/>
  <c r="S124" i="12"/>
  <c r="S125" i="12"/>
  <c r="S126" i="12"/>
  <c r="S127" i="12"/>
  <c r="S128" i="12"/>
  <c r="S129" i="12"/>
  <c r="S130" i="12"/>
  <c r="S131" i="12"/>
  <c r="S132" i="12"/>
  <c r="S133" i="12"/>
  <c r="S134" i="12"/>
  <c r="S135" i="12"/>
  <c r="S136" i="12"/>
  <c r="S137" i="12"/>
  <c r="S138" i="12"/>
  <c r="M3" i="12"/>
  <c r="G3" i="12"/>
  <c r="S4" i="11"/>
  <c r="S5" i="11"/>
  <c r="S6" i="11"/>
  <c r="S7" i="11"/>
  <c r="S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S29" i="11"/>
  <c r="S30" i="11"/>
  <c r="S31" i="11"/>
  <c r="S32" i="11"/>
  <c r="S33" i="11"/>
  <c r="S34" i="11"/>
  <c r="S35" i="11"/>
  <c r="S36" i="11"/>
  <c r="S37" i="11"/>
  <c r="S38" i="11"/>
  <c r="S39" i="11"/>
  <c r="S40" i="11"/>
  <c r="S41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7" i="11"/>
  <c r="S58" i="11"/>
  <c r="S59" i="11"/>
  <c r="S60" i="11"/>
  <c r="S61" i="11"/>
  <c r="S62" i="11"/>
  <c r="S63" i="11"/>
  <c r="S64" i="11"/>
  <c r="S65" i="11"/>
  <c r="S66" i="11"/>
  <c r="S67" i="11"/>
  <c r="S68" i="11"/>
  <c r="S69" i="11"/>
  <c r="S70" i="11"/>
  <c r="S71" i="11"/>
  <c r="S72" i="11"/>
  <c r="S73" i="11"/>
  <c r="S74" i="11"/>
  <c r="S75" i="11"/>
  <c r="S76" i="11"/>
  <c r="S77" i="11"/>
  <c r="S78" i="11"/>
  <c r="S79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0" i="11"/>
  <c r="M81" i="11"/>
  <c r="M82" i="11"/>
  <c r="M83" i="11"/>
  <c r="M84" i="11"/>
  <c r="M85" i="11"/>
  <c r="M86" i="11"/>
  <c r="M87" i="11"/>
  <c r="M88" i="11"/>
  <c r="M89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S3" i="11"/>
  <c r="M3" i="11"/>
  <c r="G3" i="11"/>
  <c r="AK4" i="10"/>
  <c r="AK5" i="10"/>
  <c r="AK6" i="10"/>
  <c r="AK7" i="10"/>
  <c r="AK8" i="10"/>
  <c r="AK9" i="10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K24" i="10"/>
  <c r="AK25" i="10"/>
  <c r="AK26" i="10"/>
  <c r="AK27" i="10"/>
  <c r="AK28" i="10"/>
  <c r="AK29" i="10"/>
  <c r="AK30" i="10"/>
  <c r="AK31" i="10"/>
  <c r="AK32" i="10"/>
  <c r="AK33" i="10"/>
  <c r="AK34" i="10"/>
  <c r="AK35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AK67" i="10"/>
  <c r="AK68" i="10"/>
  <c r="AK69" i="10"/>
  <c r="AK70" i="10"/>
  <c r="AK71" i="10"/>
  <c r="AK72" i="10"/>
  <c r="AK73" i="10"/>
  <c r="AK74" i="10"/>
  <c r="AK75" i="10"/>
  <c r="AK76" i="10"/>
  <c r="AK77" i="10"/>
  <c r="AK78" i="10"/>
  <c r="AK79" i="10"/>
  <c r="AK80" i="10"/>
  <c r="AK81" i="10"/>
  <c r="AK82" i="10"/>
  <c r="AK83" i="10"/>
  <c r="AK84" i="10"/>
  <c r="AK85" i="10"/>
  <c r="AK86" i="10"/>
  <c r="AK87" i="10"/>
  <c r="AK88" i="10"/>
  <c r="AK89" i="10"/>
  <c r="AK90" i="10"/>
  <c r="AK91" i="10"/>
  <c r="AK92" i="10"/>
  <c r="AE4" i="10"/>
  <c r="AE5" i="10"/>
  <c r="AE6" i="10"/>
  <c r="AE7" i="10"/>
  <c r="AE8" i="10"/>
  <c r="AE9" i="10"/>
  <c r="AE10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27" i="10"/>
  <c r="AE28" i="10"/>
  <c r="AE29" i="10"/>
  <c r="AE30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AE43" i="10"/>
  <c r="AE44" i="10"/>
  <c r="AE45" i="10"/>
  <c r="AE46" i="10"/>
  <c r="AE47" i="10"/>
  <c r="AE48" i="10"/>
  <c r="AE49" i="10"/>
  <c r="AE50" i="10"/>
  <c r="AE51" i="10"/>
  <c r="AE52" i="10"/>
  <c r="AE53" i="10"/>
  <c r="AE54" i="10"/>
  <c r="AE55" i="10"/>
  <c r="AE56" i="10"/>
  <c r="AE57" i="10"/>
  <c r="AE58" i="10"/>
  <c r="AE59" i="10"/>
  <c r="AE60" i="10"/>
  <c r="AE61" i="10"/>
  <c r="AE62" i="10"/>
  <c r="AE63" i="10"/>
  <c r="AE64" i="10"/>
  <c r="AE65" i="10"/>
  <c r="AE66" i="10"/>
  <c r="AE67" i="10"/>
  <c r="AE68" i="10"/>
  <c r="AE69" i="10"/>
  <c r="AE70" i="10"/>
  <c r="AE71" i="10"/>
  <c r="AE72" i="10"/>
  <c r="AE73" i="10"/>
  <c r="AE74" i="10"/>
  <c r="AE75" i="10"/>
  <c r="AE76" i="10"/>
  <c r="AE77" i="10"/>
  <c r="AE78" i="10"/>
  <c r="AE79" i="10"/>
  <c r="AE80" i="10"/>
  <c r="AE81" i="10"/>
  <c r="AE82" i="10"/>
  <c r="AE83" i="10"/>
  <c r="AE84" i="10"/>
  <c r="AE85" i="10"/>
  <c r="AE86" i="10"/>
  <c r="AE87" i="10"/>
  <c r="AE88" i="10"/>
  <c r="AE89" i="10"/>
  <c r="AE90" i="10"/>
  <c r="AE91" i="10"/>
  <c r="AE92" i="10"/>
  <c r="AE93" i="10"/>
  <c r="AE94" i="10"/>
  <c r="AE95" i="10"/>
  <c r="AE96" i="10"/>
  <c r="AE97" i="10"/>
  <c r="AE98" i="10"/>
  <c r="AE99" i="10"/>
  <c r="AE100" i="10"/>
  <c r="AE101" i="10"/>
  <c r="AE102" i="10"/>
  <c r="AE103" i="10"/>
  <c r="AE104" i="10"/>
  <c r="AE105" i="10"/>
  <c r="AE106" i="10"/>
  <c r="AE107" i="10"/>
  <c r="AE108" i="10"/>
  <c r="Y4" i="10"/>
  <c r="Y5" i="10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33" i="10"/>
  <c r="Y34" i="10"/>
  <c r="Y35" i="10"/>
  <c r="Y36" i="10"/>
  <c r="Y37" i="10"/>
  <c r="Y38" i="10"/>
  <c r="Y39" i="10"/>
  <c r="Y40" i="10"/>
  <c r="Y41" i="10"/>
  <c r="Y42" i="10"/>
  <c r="Y43" i="10"/>
  <c r="Y44" i="10"/>
  <c r="Y45" i="10"/>
  <c r="Y46" i="10"/>
  <c r="Y47" i="10"/>
  <c r="Y48" i="10"/>
  <c r="Y49" i="10"/>
  <c r="Y50" i="10"/>
  <c r="Y51" i="10"/>
  <c r="Y52" i="10"/>
  <c r="Y53" i="10"/>
  <c r="Y54" i="10"/>
  <c r="Y55" i="10"/>
  <c r="Y56" i="10"/>
  <c r="Y57" i="10"/>
  <c r="Y58" i="10"/>
  <c r="Y59" i="10"/>
  <c r="Y60" i="10"/>
  <c r="Y61" i="10"/>
  <c r="Y62" i="10"/>
  <c r="Y63" i="10"/>
  <c r="Y64" i="10"/>
  <c r="Y65" i="10"/>
  <c r="Y66" i="10"/>
  <c r="Y67" i="10"/>
  <c r="Y68" i="10"/>
  <c r="Y69" i="10"/>
  <c r="Y70" i="10"/>
  <c r="Y71" i="10"/>
  <c r="Y72" i="10"/>
  <c r="Y73" i="10"/>
  <c r="Y74" i="10"/>
  <c r="Y75" i="10"/>
  <c r="Y76" i="10"/>
  <c r="Y77" i="10"/>
  <c r="Y78" i="10"/>
  <c r="Y79" i="10"/>
  <c r="Y80" i="10"/>
  <c r="Y81" i="10"/>
  <c r="Y82" i="10"/>
  <c r="Y83" i="10"/>
  <c r="Y84" i="10"/>
  <c r="Y85" i="10"/>
  <c r="Y86" i="10"/>
  <c r="Y87" i="10"/>
  <c r="Y88" i="10"/>
  <c r="Y89" i="10"/>
  <c r="Y90" i="10"/>
  <c r="Y91" i="10"/>
  <c r="Y92" i="10"/>
  <c r="Y93" i="10"/>
  <c r="Y94" i="10"/>
  <c r="Y95" i="10"/>
  <c r="Y96" i="10"/>
  <c r="Y97" i="10"/>
  <c r="Y98" i="10"/>
  <c r="Y99" i="10"/>
  <c r="Y100" i="10"/>
  <c r="Y101" i="10"/>
  <c r="Y102" i="10"/>
  <c r="Y103" i="10"/>
  <c r="Y104" i="10"/>
  <c r="Y105" i="10"/>
  <c r="Y106" i="10"/>
  <c r="Y107" i="10"/>
  <c r="Y108" i="10"/>
  <c r="S4" i="10"/>
  <c r="S5" i="10"/>
  <c r="S6" i="10"/>
  <c r="S7" i="10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79" i="10"/>
  <c r="S80" i="10"/>
  <c r="S81" i="10"/>
  <c r="S82" i="10"/>
  <c r="S83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AK3" i="10"/>
  <c r="AE3" i="10"/>
  <c r="Y3" i="10"/>
  <c r="S3" i="10"/>
  <c r="M3" i="10"/>
  <c r="G3" i="10"/>
  <c r="S4" i="9"/>
  <c r="S5" i="9"/>
  <c r="S6" i="9"/>
  <c r="S7" i="9"/>
  <c r="S8" i="9"/>
  <c r="S9" i="9"/>
  <c r="S10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78" i="9"/>
  <c r="S79" i="9"/>
  <c r="S80" i="9"/>
  <c r="S81" i="9"/>
  <c r="S82" i="9"/>
  <c r="S83" i="9"/>
  <c r="S84" i="9"/>
  <c r="S85" i="9"/>
  <c r="S86" i="9"/>
  <c r="S87" i="9"/>
  <c r="S88" i="9"/>
  <c r="S89" i="9"/>
  <c r="S90" i="9"/>
  <c r="S91" i="9"/>
  <c r="S92" i="9"/>
  <c r="S93" i="9"/>
  <c r="S94" i="9"/>
  <c r="S95" i="9"/>
  <c r="S96" i="9"/>
  <c r="S97" i="9"/>
  <c r="S98" i="9"/>
  <c r="S99" i="9"/>
  <c r="S100" i="9"/>
  <c r="S101" i="9"/>
  <c r="S102" i="9"/>
  <c r="S103" i="9"/>
  <c r="S104" i="9"/>
  <c r="S105" i="9"/>
  <c r="M4" i="9"/>
  <c r="M5" i="9"/>
  <c r="M6" i="9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38" i="9"/>
  <c r="M39" i="9"/>
  <c r="M40" i="9"/>
  <c r="M41" i="9"/>
  <c r="M42" i="9"/>
  <c r="M43" i="9"/>
  <c r="M44" i="9"/>
  <c r="M45" i="9"/>
  <c r="M46" i="9"/>
  <c r="M47" i="9"/>
  <c r="M48" i="9"/>
  <c r="M49" i="9"/>
  <c r="M50" i="9"/>
  <c r="M51" i="9"/>
  <c r="M52" i="9"/>
  <c r="M53" i="9"/>
  <c r="M54" i="9"/>
  <c r="M55" i="9"/>
  <c r="M56" i="9"/>
  <c r="M57" i="9"/>
  <c r="M58" i="9"/>
  <c r="M59" i="9"/>
  <c r="M60" i="9"/>
  <c r="M61" i="9"/>
  <c r="M62" i="9"/>
  <c r="M63" i="9"/>
  <c r="M64" i="9"/>
  <c r="M65" i="9"/>
  <c r="M66" i="9"/>
  <c r="M67" i="9"/>
  <c r="M68" i="9"/>
  <c r="M69" i="9"/>
  <c r="M70" i="9"/>
  <c r="M71" i="9"/>
  <c r="M72" i="9"/>
  <c r="M73" i="9"/>
  <c r="M74" i="9"/>
  <c r="M75" i="9"/>
  <c r="M76" i="9"/>
  <c r="M77" i="9"/>
  <c r="M78" i="9"/>
  <c r="M79" i="9"/>
  <c r="M80" i="9"/>
  <c r="M81" i="9"/>
  <c r="M82" i="9"/>
  <c r="M83" i="9"/>
  <c r="M84" i="9"/>
  <c r="M85" i="9"/>
  <c r="M86" i="9"/>
  <c r="M87" i="9"/>
  <c r="M88" i="9"/>
  <c r="M89" i="9"/>
  <c r="M90" i="9"/>
  <c r="M91" i="9"/>
  <c r="M92" i="9"/>
  <c r="M93" i="9"/>
  <c r="M94" i="9"/>
  <c r="M95" i="9"/>
  <c r="M96" i="9"/>
  <c r="M97" i="9"/>
  <c r="M98" i="9"/>
  <c r="M99" i="9"/>
  <c r="M100" i="9"/>
  <c r="M101" i="9"/>
  <c r="M102" i="9"/>
  <c r="M103" i="9"/>
  <c r="M104" i="9"/>
  <c r="M105" i="9"/>
  <c r="M106" i="9"/>
  <c r="M107" i="9"/>
  <c r="M108" i="9"/>
  <c r="M109" i="9"/>
  <c r="M110" i="9"/>
  <c r="M111" i="9"/>
  <c r="M112" i="9"/>
  <c r="M113" i="9"/>
  <c r="M114" i="9"/>
  <c r="M115" i="9"/>
  <c r="M116" i="9"/>
  <c r="M117" i="9"/>
  <c r="M118" i="9"/>
  <c r="M119" i="9"/>
  <c r="M120" i="9"/>
  <c r="M121" i="9"/>
  <c r="M122" i="9"/>
  <c r="M123" i="9"/>
  <c r="M124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S3" i="9"/>
  <c r="M3" i="9"/>
  <c r="G3" i="9"/>
  <c r="S4" i="8"/>
  <c r="S5" i="8"/>
  <c r="S6" i="8"/>
  <c r="S7" i="8"/>
  <c r="S8" i="8"/>
  <c r="S9" i="8"/>
  <c r="S10" i="8"/>
  <c r="S11" i="8"/>
  <c r="S12" i="8"/>
  <c r="S13" i="8"/>
  <c r="S14" i="8"/>
  <c r="S15" i="8"/>
  <c r="S16" i="8"/>
  <c r="S17" i="8"/>
  <c r="S18" i="8"/>
  <c r="S19" i="8"/>
  <c r="S20" i="8"/>
  <c r="S21" i="8"/>
  <c r="S22" i="8"/>
  <c r="S23" i="8"/>
  <c r="S24" i="8"/>
  <c r="S25" i="8"/>
  <c r="S26" i="8"/>
  <c r="S27" i="8"/>
  <c r="S28" i="8"/>
  <c r="S29" i="8"/>
  <c r="S30" i="8"/>
  <c r="S31" i="8"/>
  <c r="S32" i="8"/>
  <c r="S33" i="8"/>
  <c r="S34" i="8"/>
  <c r="S35" i="8"/>
  <c r="S36" i="8"/>
  <c r="S37" i="8"/>
  <c r="S38" i="8"/>
  <c r="S39" i="8"/>
  <c r="S40" i="8"/>
  <c r="S41" i="8"/>
  <c r="S42" i="8"/>
  <c r="S43" i="8"/>
  <c r="S44" i="8"/>
  <c r="S45" i="8"/>
  <c r="S46" i="8"/>
  <c r="S47" i="8"/>
  <c r="S48" i="8"/>
  <c r="S49" i="8"/>
  <c r="S50" i="8"/>
  <c r="S51" i="8"/>
  <c r="S52" i="8"/>
  <c r="S53" i="8"/>
  <c r="S54" i="8"/>
  <c r="S55" i="8"/>
  <c r="S56" i="8"/>
  <c r="S57" i="8"/>
  <c r="S58" i="8"/>
  <c r="S59" i="8"/>
  <c r="S60" i="8"/>
  <c r="S61" i="8"/>
  <c r="S62" i="8"/>
  <c r="S63" i="8"/>
  <c r="S64" i="8"/>
  <c r="S65" i="8"/>
  <c r="S66" i="8"/>
  <c r="S67" i="8"/>
  <c r="S68" i="8"/>
  <c r="S69" i="8"/>
  <c r="S70" i="8"/>
  <c r="S71" i="8"/>
  <c r="S72" i="8"/>
  <c r="S73" i="8"/>
  <c r="S74" i="8"/>
  <c r="S75" i="8"/>
  <c r="S76" i="8"/>
  <c r="S77" i="8"/>
  <c r="S78" i="8"/>
  <c r="S79" i="8"/>
  <c r="S80" i="8"/>
  <c r="S81" i="8"/>
  <c r="S82" i="8"/>
  <c r="S83" i="8"/>
  <c r="S84" i="8"/>
  <c r="S85" i="8"/>
  <c r="S86" i="8"/>
  <c r="S87" i="8"/>
  <c r="S88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84" i="8"/>
  <c r="M85" i="8"/>
  <c r="M86" i="8"/>
  <c r="M87" i="8"/>
  <c r="M88" i="8"/>
  <c r="M89" i="8"/>
  <c r="M90" i="8"/>
  <c r="M91" i="8"/>
  <c r="M92" i="8"/>
  <c r="M93" i="8"/>
  <c r="M94" i="8"/>
  <c r="M95" i="8"/>
  <c r="M96" i="8"/>
  <c r="M97" i="8"/>
  <c r="M98" i="8"/>
  <c r="M99" i="8"/>
  <c r="M100" i="8"/>
  <c r="M101" i="8"/>
  <c r="M102" i="8"/>
  <c r="M103" i="8"/>
  <c r="M104" i="8"/>
  <c r="M105" i="8"/>
  <c r="M106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S3" i="8"/>
  <c r="M3" i="8"/>
  <c r="G3" i="8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M3" i="7"/>
  <c r="S3" i="7"/>
  <c r="G3" i="7"/>
  <c r="AK4" i="6"/>
  <c r="AK5" i="6"/>
  <c r="AK6" i="6"/>
  <c r="AK7" i="6"/>
  <c r="AK8" i="6"/>
  <c r="AK9" i="6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5" i="6"/>
  <c r="AK66" i="6"/>
  <c r="AK67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E4" i="6"/>
  <c r="AE5" i="6"/>
  <c r="AE6" i="6"/>
  <c r="AE7" i="6"/>
  <c r="AE8" i="6"/>
  <c r="AE9" i="6"/>
  <c r="AE10" i="6"/>
  <c r="AE11" i="6"/>
  <c r="AE12" i="6"/>
  <c r="AE13" i="6"/>
  <c r="AE14" i="6"/>
  <c r="AE15" i="6"/>
  <c r="AE16" i="6"/>
  <c r="AE17" i="6"/>
  <c r="AE18" i="6"/>
  <c r="AE19" i="6"/>
  <c r="AE20" i="6"/>
  <c r="AE21" i="6"/>
  <c r="AE22" i="6"/>
  <c r="AE23" i="6"/>
  <c r="AE24" i="6"/>
  <c r="AE25" i="6"/>
  <c r="AE26" i="6"/>
  <c r="AE27" i="6"/>
  <c r="AE28" i="6"/>
  <c r="AE29" i="6"/>
  <c r="AE30" i="6"/>
  <c r="AE31" i="6"/>
  <c r="AE32" i="6"/>
  <c r="AE33" i="6"/>
  <c r="AE34" i="6"/>
  <c r="AE35" i="6"/>
  <c r="AE36" i="6"/>
  <c r="AE37" i="6"/>
  <c r="AE38" i="6"/>
  <c r="AE39" i="6"/>
  <c r="AE40" i="6"/>
  <c r="AE41" i="6"/>
  <c r="AE42" i="6"/>
  <c r="AE43" i="6"/>
  <c r="AE44" i="6"/>
  <c r="AE45" i="6"/>
  <c r="AE46" i="6"/>
  <c r="AE47" i="6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62" i="6"/>
  <c r="AE63" i="6"/>
  <c r="AE64" i="6"/>
  <c r="AE65" i="6"/>
  <c r="AE66" i="6"/>
  <c r="AE67" i="6"/>
  <c r="AE68" i="6"/>
  <c r="AE69" i="6"/>
  <c r="AE70" i="6"/>
  <c r="AE71" i="6"/>
  <c r="AE72" i="6"/>
  <c r="AE73" i="6"/>
  <c r="AE74" i="6"/>
  <c r="AE75" i="6"/>
  <c r="AE76" i="6"/>
  <c r="AE77" i="6"/>
  <c r="AE78" i="6"/>
  <c r="AE79" i="6"/>
  <c r="AE80" i="6"/>
  <c r="AE81" i="6"/>
  <c r="AE82" i="6"/>
  <c r="AE83" i="6"/>
  <c r="AE84" i="6"/>
  <c r="AE85" i="6"/>
  <c r="AE86" i="6"/>
  <c r="AE87" i="6"/>
  <c r="AE88" i="6"/>
  <c r="AE89" i="6"/>
  <c r="AE90" i="6"/>
  <c r="AE91" i="6"/>
  <c r="AE92" i="6"/>
  <c r="AE93" i="6"/>
  <c r="AE94" i="6"/>
  <c r="AE95" i="6"/>
  <c r="AE96" i="6"/>
  <c r="AE97" i="6"/>
  <c r="AE98" i="6"/>
  <c r="AE99" i="6"/>
  <c r="AE100" i="6"/>
  <c r="AE101" i="6"/>
  <c r="AE102" i="6"/>
  <c r="AE103" i="6"/>
  <c r="AE104" i="6"/>
  <c r="AE105" i="6"/>
  <c r="AE106" i="6"/>
  <c r="AE107" i="6"/>
  <c r="AE108" i="6"/>
  <c r="AE109" i="6"/>
  <c r="AE110" i="6"/>
  <c r="AE111" i="6"/>
  <c r="AE112" i="6"/>
  <c r="AE113" i="6"/>
  <c r="AE114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1" i="6"/>
  <c r="Y22" i="6"/>
  <c r="Y23" i="6"/>
  <c r="Y24" i="6"/>
  <c r="Y25" i="6"/>
  <c r="Y26" i="6"/>
  <c r="Y27" i="6"/>
  <c r="Y28" i="6"/>
  <c r="Y29" i="6"/>
  <c r="Y30" i="6"/>
  <c r="Y31" i="6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45" i="6"/>
  <c r="Y46" i="6"/>
  <c r="Y47" i="6"/>
  <c r="Y48" i="6"/>
  <c r="Y49" i="6"/>
  <c r="Y50" i="6"/>
  <c r="Y51" i="6"/>
  <c r="Y52" i="6"/>
  <c r="Y53" i="6"/>
  <c r="Y54" i="6"/>
  <c r="Y55" i="6"/>
  <c r="Y56" i="6"/>
  <c r="Y57" i="6"/>
  <c r="Y58" i="6"/>
  <c r="Y59" i="6"/>
  <c r="Y60" i="6"/>
  <c r="Y61" i="6"/>
  <c r="Y62" i="6"/>
  <c r="Y63" i="6"/>
  <c r="Y64" i="6"/>
  <c r="Y65" i="6"/>
  <c r="Y66" i="6"/>
  <c r="Y67" i="6"/>
  <c r="Y68" i="6"/>
  <c r="Y69" i="6"/>
  <c r="Y70" i="6"/>
  <c r="Y71" i="6"/>
  <c r="Y72" i="6"/>
  <c r="Y73" i="6"/>
  <c r="Y74" i="6"/>
  <c r="Y75" i="6"/>
  <c r="Y76" i="6"/>
  <c r="Y77" i="6"/>
  <c r="Y78" i="6"/>
  <c r="Y79" i="6"/>
  <c r="Y80" i="6"/>
  <c r="Y81" i="6"/>
  <c r="Y82" i="6"/>
  <c r="Y83" i="6"/>
  <c r="Y84" i="6"/>
  <c r="Y85" i="6"/>
  <c r="Y86" i="6"/>
  <c r="Y87" i="6"/>
  <c r="Y88" i="6"/>
  <c r="Y89" i="6"/>
  <c r="Y90" i="6"/>
  <c r="Y91" i="6"/>
  <c r="Y92" i="6"/>
  <c r="Y93" i="6"/>
  <c r="Y94" i="6"/>
  <c r="Y95" i="6"/>
  <c r="Y96" i="6"/>
  <c r="Y97" i="6"/>
  <c r="Y98" i="6"/>
  <c r="Y99" i="6"/>
  <c r="Y100" i="6"/>
  <c r="Y101" i="6"/>
  <c r="Y102" i="6"/>
  <c r="Y103" i="6"/>
  <c r="Y104" i="6"/>
  <c r="Y105" i="6"/>
  <c r="Y106" i="6"/>
  <c r="Y107" i="6"/>
  <c r="Y108" i="6"/>
  <c r="Y109" i="6"/>
  <c r="Y110" i="6"/>
  <c r="Y111" i="6"/>
  <c r="Y112" i="6"/>
  <c r="Y113" i="6"/>
  <c r="Y114" i="6"/>
  <c r="Y115" i="6"/>
  <c r="Y116" i="6"/>
  <c r="Y117" i="6"/>
  <c r="Y118" i="6"/>
  <c r="Y119" i="6"/>
  <c r="Y120" i="6"/>
  <c r="Y121" i="6"/>
  <c r="Y122" i="6"/>
  <c r="Y12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AK3" i="6"/>
  <c r="AE3" i="6"/>
  <c r="Y3" i="6"/>
  <c r="S3" i="6"/>
  <c r="M3" i="6"/>
  <c r="G3" i="6"/>
  <c r="X4" i="16"/>
  <c r="X5" i="16"/>
  <c r="X6" i="16"/>
  <c r="X7" i="16"/>
  <c r="X8" i="16"/>
  <c r="X9" i="16"/>
  <c r="X10" i="16"/>
  <c r="X11" i="16"/>
  <c r="X12" i="16"/>
  <c r="X13" i="16"/>
  <c r="X14" i="16"/>
  <c r="X15" i="16"/>
  <c r="X16" i="16"/>
  <c r="X17" i="16"/>
  <c r="X18" i="16"/>
  <c r="X19" i="16"/>
  <c r="X20" i="16"/>
  <c r="X21" i="16"/>
  <c r="X22" i="16"/>
  <c r="X23" i="16"/>
  <c r="X24" i="16"/>
  <c r="X25" i="16"/>
  <c r="X26" i="16"/>
  <c r="X27" i="16"/>
  <c r="X28" i="16"/>
  <c r="X29" i="16"/>
  <c r="X30" i="16"/>
  <c r="X31" i="16"/>
  <c r="X32" i="16"/>
  <c r="X33" i="16"/>
  <c r="X34" i="16"/>
  <c r="X35" i="16"/>
  <c r="X36" i="16"/>
  <c r="X37" i="16"/>
  <c r="X38" i="16"/>
  <c r="X39" i="16"/>
  <c r="X40" i="16"/>
  <c r="X41" i="16"/>
  <c r="X42" i="16"/>
  <c r="X43" i="16"/>
  <c r="X44" i="16"/>
  <c r="X45" i="16"/>
  <c r="X46" i="16"/>
  <c r="X47" i="16"/>
  <c r="X48" i="16"/>
  <c r="X49" i="16"/>
  <c r="X50" i="16"/>
  <c r="X51" i="16"/>
  <c r="X52" i="16"/>
  <c r="X53" i="16"/>
  <c r="X54" i="16"/>
  <c r="X55" i="16"/>
  <c r="X56" i="16"/>
  <c r="X57" i="16"/>
  <c r="X58" i="16"/>
  <c r="X59" i="16"/>
  <c r="X60" i="16"/>
  <c r="X61" i="16"/>
  <c r="X62" i="16"/>
  <c r="X63" i="16"/>
  <c r="X64" i="16"/>
  <c r="X65" i="16"/>
  <c r="X66" i="16"/>
  <c r="X67" i="16"/>
  <c r="X68" i="16"/>
  <c r="X69" i="16"/>
  <c r="X70" i="16"/>
  <c r="X71" i="16"/>
  <c r="X72" i="16"/>
  <c r="X73" i="16"/>
  <c r="X74" i="16"/>
  <c r="X75" i="16"/>
  <c r="X76" i="16"/>
  <c r="X77" i="16"/>
  <c r="X78" i="16"/>
  <c r="X79" i="16"/>
  <c r="X80" i="16"/>
  <c r="X81" i="16"/>
  <c r="X82" i="16"/>
  <c r="X83" i="16"/>
  <c r="X84" i="16"/>
  <c r="X85" i="16"/>
  <c r="X86" i="16"/>
  <c r="X87" i="16"/>
  <c r="X88" i="16"/>
  <c r="X89" i="16"/>
  <c r="X90" i="16"/>
  <c r="X91" i="16"/>
  <c r="X92" i="16"/>
  <c r="X93" i="16"/>
  <c r="X94" i="16"/>
  <c r="X95" i="16"/>
  <c r="X96" i="16"/>
  <c r="X97" i="16"/>
  <c r="X98" i="16"/>
  <c r="X99" i="16"/>
  <c r="R4" i="16"/>
  <c r="R5" i="16"/>
  <c r="R6" i="16"/>
  <c r="R7" i="16"/>
  <c r="R8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30" i="16"/>
  <c r="R31" i="16"/>
  <c r="R32" i="16"/>
  <c r="R33" i="16"/>
  <c r="R34" i="16"/>
  <c r="R35" i="16"/>
  <c r="R36" i="16"/>
  <c r="R37" i="16"/>
  <c r="R38" i="16"/>
  <c r="R39" i="16"/>
  <c r="R40" i="16"/>
  <c r="R41" i="16"/>
  <c r="R42" i="16"/>
  <c r="R43" i="16"/>
  <c r="R44" i="16"/>
  <c r="R45" i="16"/>
  <c r="R46" i="16"/>
  <c r="R47" i="16"/>
  <c r="R48" i="16"/>
  <c r="R49" i="16"/>
  <c r="R50" i="16"/>
  <c r="R51" i="16"/>
  <c r="R52" i="16"/>
  <c r="R53" i="16"/>
  <c r="R54" i="16"/>
  <c r="R55" i="16"/>
  <c r="R56" i="16"/>
  <c r="R57" i="16"/>
  <c r="R58" i="16"/>
  <c r="R59" i="16"/>
  <c r="R60" i="16"/>
  <c r="R61" i="16"/>
  <c r="R62" i="16"/>
  <c r="R63" i="16"/>
  <c r="R64" i="16"/>
  <c r="R65" i="16"/>
  <c r="R66" i="16"/>
  <c r="R67" i="16"/>
  <c r="R68" i="16"/>
  <c r="R69" i="16"/>
  <c r="R70" i="16"/>
  <c r="R71" i="16"/>
  <c r="R72" i="16"/>
  <c r="R73" i="16"/>
  <c r="R74" i="16"/>
  <c r="R75" i="16"/>
  <c r="R76" i="16"/>
  <c r="R77" i="16"/>
  <c r="R78" i="16"/>
  <c r="R79" i="16"/>
  <c r="R80" i="16"/>
  <c r="R81" i="16"/>
  <c r="R82" i="16"/>
  <c r="R83" i="16"/>
  <c r="R84" i="16"/>
  <c r="R85" i="16"/>
  <c r="R86" i="16"/>
  <c r="R87" i="16"/>
  <c r="R88" i="16"/>
  <c r="R89" i="16"/>
  <c r="R90" i="16"/>
  <c r="R91" i="16"/>
  <c r="R92" i="16"/>
  <c r="R93" i="16"/>
  <c r="R94" i="16"/>
  <c r="R95" i="16"/>
  <c r="R96" i="16"/>
  <c r="R97" i="16"/>
  <c r="R98" i="16"/>
  <c r="R99" i="16"/>
  <c r="R100" i="16"/>
  <c r="R101" i="16"/>
  <c r="R102" i="16"/>
  <c r="R103" i="16"/>
  <c r="R104" i="16"/>
  <c r="R105" i="16"/>
  <c r="R106" i="16"/>
  <c r="R107" i="16"/>
  <c r="R108" i="16"/>
  <c r="R109" i="16"/>
  <c r="R110" i="16"/>
  <c r="R111" i="16"/>
  <c r="R112" i="16"/>
  <c r="R113" i="16"/>
  <c r="R114" i="16"/>
  <c r="R115" i="16"/>
  <c r="R116" i="16"/>
  <c r="R117" i="16"/>
  <c r="R118" i="16"/>
  <c r="R119" i="16"/>
  <c r="R120" i="16"/>
  <c r="R121" i="16"/>
  <c r="R122" i="16"/>
  <c r="R123" i="16"/>
  <c r="R124" i="16"/>
  <c r="R125" i="16"/>
  <c r="R126" i="16"/>
  <c r="R127" i="16"/>
  <c r="R128" i="16"/>
  <c r="R129" i="16"/>
  <c r="R130" i="16"/>
  <c r="R131" i="16"/>
  <c r="R132" i="16"/>
  <c r="R133" i="16"/>
  <c r="R134" i="16"/>
  <c r="R135" i="16"/>
  <c r="R136" i="16"/>
  <c r="R137" i="16"/>
  <c r="R138" i="16"/>
  <c r="R139" i="16"/>
  <c r="R140" i="16"/>
  <c r="R141" i="16"/>
  <c r="R142" i="16"/>
  <c r="R143" i="16"/>
  <c r="R144" i="16"/>
  <c r="R145" i="16"/>
  <c r="R146" i="16"/>
  <c r="R147" i="16"/>
  <c r="R148" i="16"/>
  <c r="R149" i="16"/>
  <c r="R150" i="16"/>
  <c r="R151" i="16"/>
  <c r="R152" i="16"/>
  <c r="R153" i="16"/>
  <c r="R154" i="16"/>
  <c r="R155" i="16"/>
  <c r="R156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X3" i="16"/>
  <c r="R3" i="16"/>
  <c r="L3" i="16"/>
  <c r="F3" i="16"/>
  <c r="R4" i="15"/>
  <c r="R5" i="15"/>
  <c r="R6" i="15"/>
  <c r="R7" i="15"/>
  <c r="R8" i="15"/>
  <c r="R9" i="15"/>
  <c r="R10" i="15"/>
  <c r="R11" i="15"/>
  <c r="R12" i="15"/>
  <c r="R13" i="15"/>
  <c r="R14" i="15"/>
  <c r="R15" i="15"/>
  <c r="R16" i="15"/>
  <c r="R17" i="15"/>
  <c r="R18" i="15"/>
  <c r="R19" i="15"/>
  <c r="R20" i="15"/>
  <c r="R21" i="15"/>
  <c r="R22" i="15"/>
  <c r="R23" i="15"/>
  <c r="R24" i="15"/>
  <c r="R25" i="15"/>
  <c r="R26" i="15"/>
  <c r="R27" i="15"/>
  <c r="R28" i="15"/>
  <c r="R29" i="15"/>
  <c r="R30" i="15"/>
  <c r="R31" i="15"/>
  <c r="R32" i="15"/>
  <c r="R33" i="15"/>
  <c r="R34" i="15"/>
  <c r="R35" i="15"/>
  <c r="R36" i="15"/>
  <c r="R37" i="15"/>
  <c r="R38" i="15"/>
  <c r="R39" i="15"/>
  <c r="R40" i="15"/>
  <c r="R41" i="15"/>
  <c r="R42" i="15"/>
  <c r="R43" i="15"/>
  <c r="R44" i="15"/>
  <c r="R45" i="15"/>
  <c r="R46" i="15"/>
  <c r="R47" i="15"/>
  <c r="R48" i="15"/>
  <c r="R49" i="15"/>
  <c r="R50" i="15"/>
  <c r="R51" i="15"/>
  <c r="R52" i="15"/>
  <c r="R53" i="15"/>
  <c r="R54" i="15"/>
  <c r="R55" i="15"/>
  <c r="R56" i="15"/>
  <c r="R57" i="15"/>
  <c r="R58" i="15"/>
  <c r="R59" i="15"/>
  <c r="R60" i="15"/>
  <c r="R61" i="15"/>
  <c r="R62" i="15"/>
  <c r="R63" i="15"/>
  <c r="R64" i="15"/>
  <c r="R65" i="15"/>
  <c r="R66" i="15"/>
  <c r="R67" i="15"/>
  <c r="R68" i="15"/>
  <c r="R69" i="15"/>
  <c r="R70" i="15"/>
  <c r="R71" i="15"/>
  <c r="R72" i="15"/>
  <c r="R73" i="15"/>
  <c r="R74" i="15"/>
  <c r="R75" i="15"/>
  <c r="R76" i="15"/>
  <c r="R77" i="15"/>
  <c r="R78" i="15"/>
  <c r="R79" i="15"/>
  <c r="R80" i="15"/>
  <c r="R81" i="15"/>
  <c r="R82" i="15"/>
  <c r="R83" i="15"/>
  <c r="R84" i="15"/>
  <c r="R85" i="15"/>
  <c r="R86" i="15"/>
  <c r="R87" i="15"/>
  <c r="R88" i="15"/>
  <c r="R89" i="15"/>
  <c r="R90" i="15"/>
  <c r="R91" i="15"/>
  <c r="R92" i="15"/>
  <c r="R93" i="15"/>
  <c r="R94" i="15"/>
  <c r="R95" i="15"/>
  <c r="R96" i="15"/>
  <c r="R97" i="15"/>
  <c r="R98" i="15"/>
  <c r="R99" i="15"/>
  <c r="R100" i="15"/>
  <c r="R101" i="15"/>
  <c r="R102" i="15"/>
  <c r="R103" i="15"/>
  <c r="R104" i="15"/>
  <c r="R105" i="15"/>
  <c r="R106" i="15"/>
  <c r="R107" i="15"/>
  <c r="R108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L3" i="15"/>
  <c r="F3" i="15"/>
  <c r="R3" i="15"/>
  <c r="S4" i="5"/>
  <c r="S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S3" i="5"/>
  <c r="M3" i="5"/>
  <c r="G3" i="5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30" i="4"/>
  <c r="Z31" i="4"/>
  <c r="Z32" i="4"/>
  <c r="Z33" i="4"/>
  <c r="Z34" i="4"/>
  <c r="Z35" i="4"/>
  <c r="Z36" i="4"/>
  <c r="Z37" i="4"/>
  <c r="Z38" i="4"/>
  <c r="Z39" i="4"/>
  <c r="Z40" i="4"/>
  <c r="Z41" i="4"/>
  <c r="Z42" i="4"/>
  <c r="Z43" i="4"/>
  <c r="Z44" i="4"/>
  <c r="Z45" i="4"/>
  <c r="Z46" i="4"/>
  <c r="Z47" i="4"/>
  <c r="Z48" i="4"/>
  <c r="Z49" i="4"/>
  <c r="Z50" i="4"/>
  <c r="Z51" i="4"/>
  <c r="Z52" i="4"/>
  <c r="Z53" i="4"/>
  <c r="Z54" i="4"/>
  <c r="Z55" i="4"/>
  <c r="Z56" i="4"/>
  <c r="Z57" i="4"/>
  <c r="Z58" i="4"/>
  <c r="Z59" i="4"/>
  <c r="Z60" i="4"/>
  <c r="Z61" i="4"/>
  <c r="Z62" i="4"/>
  <c r="Z63" i="4"/>
  <c r="Z64" i="4"/>
  <c r="Z65" i="4"/>
  <c r="Z66" i="4"/>
  <c r="Z67" i="4"/>
  <c r="Z68" i="4"/>
  <c r="AI4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6" i="4"/>
  <c r="AI37" i="4"/>
  <c r="AI38" i="4"/>
  <c r="AI39" i="4"/>
  <c r="AI40" i="4"/>
  <c r="AI41" i="4"/>
  <c r="AI42" i="4"/>
  <c r="AI43" i="4"/>
  <c r="AI44" i="4"/>
  <c r="AI3" i="4"/>
  <c r="Z3" i="4"/>
  <c r="Q3" i="4"/>
  <c r="H3" i="4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S3" i="3"/>
  <c r="M3" i="3"/>
  <c r="G3" i="3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M3" i="2"/>
  <c r="S3" i="2"/>
  <c r="G3" i="2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S3" i="1"/>
  <c r="M3" i="1"/>
  <c r="C19" i="17" l="1"/>
  <c r="D19" i="17"/>
  <c r="AP32" i="6"/>
  <c r="E4" i="17" l="1"/>
  <c r="F4" i="17"/>
  <c r="G4" i="17"/>
  <c r="H4" i="17"/>
  <c r="I4" i="17"/>
  <c r="J4" i="17"/>
  <c r="K4" i="17"/>
  <c r="L4" i="17"/>
  <c r="M4" i="17"/>
  <c r="N4" i="17"/>
  <c r="O4" i="17"/>
  <c r="P4" i="17"/>
  <c r="Q4" i="17"/>
  <c r="R4" i="17"/>
  <c r="S4" i="17"/>
  <c r="T4" i="17"/>
  <c r="E5" i="17"/>
  <c r="F5" i="17"/>
  <c r="G5" i="17"/>
  <c r="H5" i="17"/>
  <c r="I5" i="17"/>
  <c r="J5" i="17"/>
  <c r="K5" i="17"/>
  <c r="L5" i="17"/>
  <c r="M5" i="17"/>
  <c r="N5" i="17"/>
  <c r="O5" i="17"/>
  <c r="P5" i="17"/>
  <c r="Q5" i="17"/>
  <c r="R5" i="17"/>
  <c r="S5" i="17"/>
  <c r="T5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T7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T8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T9" i="17"/>
  <c r="T3" i="17"/>
  <c r="T38" i="17" s="1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E35" i="17" s="1"/>
  <c r="R1" i="1"/>
  <c r="Q4" i="1" s="1"/>
  <c r="BO12" i="14"/>
  <c r="BO13" i="14" s="1"/>
  <c r="BO15" i="14" s="1"/>
  <c r="BR11" i="14"/>
  <c r="BR12" i="14" s="1"/>
  <c r="BR13" i="14" s="1"/>
  <c r="BO11" i="14"/>
  <c r="AO13" i="13"/>
  <c r="AO20" i="13" s="1"/>
  <c r="AO21" i="13" s="1"/>
  <c r="AO12" i="13"/>
  <c r="AR11" i="13"/>
  <c r="AR12" i="13" s="1"/>
  <c r="AR13" i="13" s="1"/>
  <c r="AR20" i="13" s="1"/>
  <c r="AR21" i="13" s="1"/>
  <c r="AO11" i="13"/>
  <c r="AP2" i="13"/>
  <c r="AK12" i="12"/>
  <c r="AK13" i="12" s="1"/>
  <c r="AN11" i="12"/>
  <c r="AN12" i="12" s="1"/>
  <c r="AN13" i="12" s="1"/>
  <c r="AK11" i="12"/>
  <c r="AK12" i="11"/>
  <c r="AK13" i="11" s="1"/>
  <c r="AK15" i="11" s="1"/>
  <c r="AN11" i="11"/>
  <c r="AN12" i="11" s="1"/>
  <c r="AN13" i="11" s="1"/>
  <c r="AK11" i="11"/>
  <c r="BE12" i="10"/>
  <c r="BE13" i="10" s="1"/>
  <c r="BH11" i="10"/>
  <c r="BH12" i="10" s="1"/>
  <c r="BH13" i="10" s="1"/>
  <c r="BE11" i="10"/>
  <c r="AJ12" i="9"/>
  <c r="AM11" i="9"/>
  <c r="AM12" i="9" s="1"/>
  <c r="AJ11" i="9"/>
  <c r="AK2" i="9"/>
  <c r="AK13" i="8"/>
  <c r="AK14" i="8" s="1"/>
  <c r="AN12" i="8"/>
  <c r="AN13" i="8" s="1"/>
  <c r="AN14" i="8" s="1"/>
  <c r="AK12" i="8"/>
  <c r="AJ12" i="7"/>
  <c r="AJ13" i="7" s="1"/>
  <c r="AM11" i="7"/>
  <c r="AM12" i="7" s="1"/>
  <c r="AM13" i="7" s="1"/>
  <c r="AJ11" i="7"/>
  <c r="BB12" i="6"/>
  <c r="BB13" i="6" s="1"/>
  <c r="BE11" i="6"/>
  <c r="BE12" i="6" s="1"/>
  <c r="BE13" i="6" s="1"/>
  <c r="BB11" i="6"/>
  <c r="AO12" i="16"/>
  <c r="AO13" i="16" s="1"/>
  <c r="AR11" i="16"/>
  <c r="AR12" i="16" s="1"/>
  <c r="AR13" i="16" s="1"/>
  <c r="AO11" i="16"/>
  <c r="AH12" i="15"/>
  <c r="AH13" i="15" s="1"/>
  <c r="AH15" i="15" s="1"/>
  <c r="AK11" i="15"/>
  <c r="AK12" i="15" s="1"/>
  <c r="AK13" i="15" s="1"/>
  <c r="AH11" i="15"/>
  <c r="AJ12" i="5"/>
  <c r="AJ13" i="5" s="1"/>
  <c r="AM11" i="5"/>
  <c r="AM12" i="5" s="1"/>
  <c r="AM13" i="5" s="1"/>
  <c r="AJ11" i="5"/>
  <c r="BA12" i="4"/>
  <c r="BA13" i="4" s="1"/>
  <c r="BD11" i="4"/>
  <c r="BD12" i="4" s="1"/>
  <c r="BD13" i="4" s="1"/>
  <c r="BA11" i="4"/>
  <c r="AJ12" i="3"/>
  <c r="AJ13" i="3" s="1"/>
  <c r="AM11" i="3"/>
  <c r="AM12" i="3" s="1"/>
  <c r="AM13" i="3" s="1"/>
  <c r="AJ11" i="3"/>
  <c r="AJ12" i="2"/>
  <c r="AJ13" i="2" s="1"/>
  <c r="AJ15" i="2" s="1"/>
  <c r="AM11" i="2"/>
  <c r="AM12" i="2" s="1"/>
  <c r="AM13" i="2" s="1"/>
  <c r="AJ11" i="2"/>
  <c r="AK12" i="1"/>
  <c r="AK13" i="1" s="1"/>
  <c r="AK20" i="1" s="1"/>
  <c r="AK21" i="1" s="1"/>
  <c r="AN11" i="1"/>
  <c r="AN12" i="1" s="1"/>
  <c r="AN13" i="1" s="1"/>
  <c r="AN15" i="1" s="1"/>
  <c r="AK11" i="1"/>
  <c r="F1" i="14"/>
  <c r="L1" i="14"/>
  <c r="K33" i="14" s="1"/>
  <c r="R1" i="14"/>
  <c r="Q5" i="14" s="1"/>
  <c r="X1" i="14"/>
  <c r="W41" i="14" s="1"/>
  <c r="AD1" i="14"/>
  <c r="AC17" i="14" s="1"/>
  <c r="AJ1" i="14"/>
  <c r="AI57" i="14" s="1"/>
  <c r="AP1" i="14"/>
  <c r="AO32" i="14" s="1"/>
  <c r="AV1" i="14"/>
  <c r="AU61" i="14" s="1"/>
  <c r="F1" i="13"/>
  <c r="E6" i="13" s="1"/>
  <c r="L1" i="13"/>
  <c r="K4" i="13" s="1"/>
  <c r="R1" i="13"/>
  <c r="Q4" i="13" s="1"/>
  <c r="X1" i="13"/>
  <c r="W4" i="13" s="1"/>
  <c r="F1" i="12"/>
  <c r="E10" i="12" s="1"/>
  <c r="L1" i="12"/>
  <c r="K5" i="12" s="1"/>
  <c r="R1" i="12"/>
  <c r="Q4" i="12" s="1"/>
  <c r="F1" i="11"/>
  <c r="E5" i="11" s="1"/>
  <c r="L1" i="11"/>
  <c r="K11" i="11" s="1"/>
  <c r="R1" i="11"/>
  <c r="Q4" i="11" s="1"/>
  <c r="F1" i="10"/>
  <c r="E8" i="10" s="1"/>
  <c r="L1" i="10"/>
  <c r="K10" i="10" s="1"/>
  <c r="R1" i="10"/>
  <c r="Q9" i="10" s="1"/>
  <c r="X1" i="10"/>
  <c r="W10" i="10" s="1"/>
  <c r="AD1" i="10"/>
  <c r="AC11" i="10" s="1"/>
  <c r="AJ1" i="10"/>
  <c r="AI4" i="10" s="1"/>
  <c r="F1" i="9"/>
  <c r="E5" i="9" s="1"/>
  <c r="L1" i="9"/>
  <c r="K6" i="9" s="1"/>
  <c r="R1" i="9"/>
  <c r="Q4" i="9" s="1"/>
  <c r="F1" i="8"/>
  <c r="E8" i="8" s="1"/>
  <c r="L1" i="8"/>
  <c r="K7" i="8" s="1"/>
  <c r="R1" i="8"/>
  <c r="Q4" i="8" s="1"/>
  <c r="F1" i="7"/>
  <c r="E7" i="7" s="1"/>
  <c r="L1" i="7"/>
  <c r="K9" i="7" s="1"/>
  <c r="R1" i="7"/>
  <c r="Q4" i="7" s="1"/>
  <c r="F1" i="6"/>
  <c r="E8" i="6" s="1"/>
  <c r="L1" i="6"/>
  <c r="K9" i="6" s="1"/>
  <c r="R1" i="6"/>
  <c r="Q7" i="6" s="1"/>
  <c r="X1" i="6"/>
  <c r="W7" i="6" s="1"/>
  <c r="AD1" i="6"/>
  <c r="AC6" i="6" s="1"/>
  <c r="AJ1" i="6"/>
  <c r="E1" i="16"/>
  <c r="D5" i="16" s="1"/>
  <c r="K1" i="16"/>
  <c r="J11" i="16" s="1"/>
  <c r="Q1" i="16"/>
  <c r="P4" i="16" s="1"/>
  <c r="W1" i="16"/>
  <c r="V4" i="16" s="1"/>
  <c r="E1" i="15"/>
  <c r="D8" i="15" s="1"/>
  <c r="K1" i="15"/>
  <c r="J11" i="15" s="1"/>
  <c r="Q1" i="15"/>
  <c r="P4" i="15" s="1"/>
  <c r="F1" i="5"/>
  <c r="E10" i="5" s="1"/>
  <c r="L1" i="5"/>
  <c r="K9" i="5" s="1"/>
  <c r="R1" i="5"/>
  <c r="Q4" i="5" s="1"/>
  <c r="F1" i="3"/>
  <c r="E7" i="3" s="1"/>
  <c r="L1" i="3"/>
  <c r="K11" i="3" s="1"/>
  <c r="R1" i="3"/>
  <c r="Q4" i="3" s="1"/>
  <c r="F1" i="2"/>
  <c r="E4" i="2" s="1"/>
  <c r="L1" i="2"/>
  <c r="K7" i="2" s="1"/>
  <c r="R1" i="2"/>
  <c r="Q4" i="2" s="1"/>
  <c r="F1" i="1"/>
  <c r="E4" i="1" s="1"/>
  <c r="L1" i="1"/>
  <c r="K4" i="1" s="1"/>
  <c r="AO15" i="13" l="1"/>
  <c r="AK20" i="12"/>
  <c r="AK21" i="12" s="1"/>
  <c r="AK15" i="12"/>
  <c r="BE20" i="10"/>
  <c r="BE21" i="10" s="1"/>
  <c r="BE15" i="10"/>
  <c r="AM13" i="9"/>
  <c r="AM20" i="9" s="1"/>
  <c r="AM21" i="9" s="1"/>
  <c r="AJ13" i="9"/>
  <c r="AJ20" i="9" s="1"/>
  <c r="AJ21" i="9" s="1"/>
  <c r="AJ15" i="9"/>
  <c r="AM15" i="9"/>
  <c r="AK21" i="8"/>
  <c r="AK22" i="8" s="1"/>
  <c r="AK16" i="8"/>
  <c r="AJ15" i="7"/>
  <c r="BB20" i="6"/>
  <c r="BB21" i="6" s="1"/>
  <c r="BB15" i="6"/>
  <c r="AO15" i="16"/>
  <c r="AO20" i="16"/>
  <c r="AO21" i="16" s="1"/>
  <c r="AJ15" i="5"/>
  <c r="BA20" i="4"/>
  <c r="BA21" i="4" s="1"/>
  <c r="BA15" i="4"/>
  <c r="AJ20" i="3"/>
  <c r="AJ21" i="3" s="1"/>
  <c r="AK15" i="1"/>
  <c r="Q3" i="1"/>
  <c r="O35" i="17"/>
  <c r="O38" i="17"/>
  <c r="H35" i="17"/>
  <c r="H38" i="17"/>
  <c r="P35" i="17"/>
  <c r="P38" i="17"/>
  <c r="I35" i="17"/>
  <c r="I38" i="17"/>
  <c r="Q35" i="17"/>
  <c r="Q38" i="17"/>
  <c r="G35" i="17"/>
  <c r="G38" i="17"/>
  <c r="J35" i="17"/>
  <c r="J38" i="17"/>
  <c r="R35" i="17"/>
  <c r="R38" i="17"/>
  <c r="K35" i="17"/>
  <c r="K38" i="17"/>
  <c r="S35" i="17"/>
  <c r="S38" i="17"/>
  <c r="L35" i="17"/>
  <c r="L38" i="17"/>
  <c r="E38" i="17"/>
  <c r="M35" i="17"/>
  <c r="M38" i="17"/>
  <c r="F35" i="17"/>
  <c r="F38" i="17"/>
  <c r="N35" i="17"/>
  <c r="N38" i="17"/>
  <c r="T12" i="17"/>
  <c r="T13" i="17" s="1"/>
  <c r="T35" i="17"/>
  <c r="AR15" i="13"/>
  <c r="P12" i="17"/>
  <c r="P13" i="17" s="1"/>
  <c r="B32" i="17"/>
  <c r="S12" i="17"/>
  <c r="S13" i="17" s="1"/>
  <c r="K12" i="17"/>
  <c r="K13" i="17" s="1"/>
  <c r="E12" i="17"/>
  <c r="E13" i="17" s="1"/>
  <c r="M12" i="17"/>
  <c r="M13" i="17" s="1"/>
  <c r="F12" i="17"/>
  <c r="F13" i="17" s="1"/>
  <c r="J12" i="17"/>
  <c r="J13" i="17" s="1"/>
  <c r="Q12" i="17"/>
  <c r="Q13" i="17" s="1"/>
  <c r="I12" i="17"/>
  <c r="I13" i="17" s="1"/>
  <c r="R12" i="17"/>
  <c r="R13" i="17" s="1"/>
  <c r="N12" i="17"/>
  <c r="N13" i="17" s="1"/>
  <c r="G12" i="17"/>
  <c r="G13" i="17" s="1"/>
  <c r="O12" i="17"/>
  <c r="O13" i="17" s="1"/>
  <c r="AI4" i="6"/>
  <c r="AI6" i="6"/>
  <c r="L12" i="17"/>
  <c r="L13" i="17" s="1"/>
  <c r="H12" i="17"/>
  <c r="H13" i="17" s="1"/>
  <c r="D5" i="17"/>
  <c r="D6" i="17"/>
  <c r="D8" i="17"/>
  <c r="D9" i="17"/>
  <c r="D4" i="17"/>
  <c r="D3" i="17"/>
  <c r="D7" i="17"/>
  <c r="C5" i="17"/>
  <c r="C8" i="17"/>
  <c r="C9" i="17"/>
  <c r="C7" i="17"/>
  <c r="C6" i="17"/>
  <c r="C4" i="17"/>
  <c r="C3" i="17"/>
  <c r="Q101" i="1"/>
  <c r="Q77" i="1"/>
  <c r="Q45" i="1"/>
  <c r="Q13" i="1"/>
  <c r="Q99" i="1"/>
  <c r="Q91" i="1"/>
  <c r="Q83" i="1"/>
  <c r="Q75" i="1"/>
  <c r="Q67" i="1"/>
  <c r="Q59" i="1"/>
  <c r="Q51" i="1"/>
  <c r="Q43" i="1"/>
  <c r="Q35" i="1"/>
  <c r="Q27" i="1"/>
  <c r="Q19" i="1"/>
  <c r="Q11" i="1"/>
  <c r="Q53" i="1"/>
  <c r="Q98" i="1"/>
  <c r="Q90" i="1"/>
  <c r="Q82" i="1"/>
  <c r="Q74" i="1"/>
  <c r="Q66" i="1"/>
  <c r="Q58" i="1"/>
  <c r="Q50" i="1"/>
  <c r="Q42" i="1"/>
  <c r="Q34" i="1"/>
  <c r="Q26" i="1"/>
  <c r="Q18" i="1"/>
  <c r="Q10" i="1"/>
  <c r="Q97" i="1"/>
  <c r="Q89" i="1"/>
  <c r="Q81" i="1"/>
  <c r="Q73" i="1"/>
  <c r="Q65" i="1"/>
  <c r="Q57" i="1"/>
  <c r="Q49" i="1"/>
  <c r="Q41" i="1"/>
  <c r="Q33" i="1"/>
  <c r="Q25" i="1"/>
  <c r="Q17" i="1"/>
  <c r="Q9" i="1"/>
  <c r="Q21" i="1"/>
  <c r="Q96" i="1"/>
  <c r="Q88" i="1"/>
  <c r="Q80" i="1"/>
  <c r="Q72" i="1"/>
  <c r="Q64" i="1"/>
  <c r="Q56" i="1"/>
  <c r="Q48" i="1"/>
  <c r="Q40" i="1"/>
  <c r="Q32" i="1"/>
  <c r="Q24" i="1"/>
  <c r="Q16" i="1"/>
  <c r="Q8" i="1"/>
  <c r="Q93" i="1"/>
  <c r="Q69" i="1"/>
  <c r="Q29" i="1"/>
  <c r="Q103" i="1"/>
  <c r="Q95" i="1"/>
  <c r="Q87" i="1"/>
  <c r="Q79" i="1"/>
  <c r="Q71" i="1"/>
  <c r="Q63" i="1"/>
  <c r="Q55" i="1"/>
  <c r="Q47" i="1"/>
  <c r="Q39" i="1"/>
  <c r="Q31" i="1"/>
  <c r="Q23" i="1"/>
  <c r="Q15" i="1"/>
  <c r="Q7" i="1"/>
  <c r="Q37" i="1"/>
  <c r="Q102" i="1"/>
  <c r="Q94" i="1"/>
  <c r="Q86" i="1"/>
  <c r="Q78" i="1"/>
  <c r="Q70" i="1"/>
  <c r="Q62" i="1"/>
  <c r="Q54" i="1"/>
  <c r="Q46" i="1"/>
  <c r="Q38" i="1"/>
  <c r="Q30" i="1"/>
  <c r="Q22" i="1"/>
  <c r="Q14" i="1"/>
  <c r="Q6" i="1"/>
  <c r="Q85" i="1"/>
  <c r="Q61" i="1"/>
  <c r="Q5" i="1"/>
  <c r="Q100" i="1"/>
  <c r="Q92" i="1"/>
  <c r="Q84" i="1"/>
  <c r="Q76" i="1"/>
  <c r="Q68" i="1"/>
  <c r="Q60" i="1"/>
  <c r="Q52" i="1"/>
  <c r="Q44" i="1"/>
  <c r="Q36" i="1"/>
  <c r="Q28" i="1"/>
  <c r="Q20" i="1"/>
  <c r="Q12" i="1"/>
  <c r="K77" i="1"/>
  <c r="K21" i="1"/>
  <c r="K107" i="1"/>
  <c r="K99" i="1"/>
  <c r="K91" i="1"/>
  <c r="K83" i="1"/>
  <c r="K75" i="1"/>
  <c r="K67" i="1"/>
  <c r="K59" i="1"/>
  <c r="K51" i="1"/>
  <c r="K43" i="1"/>
  <c r="K35" i="1"/>
  <c r="K27" i="1"/>
  <c r="K19" i="1"/>
  <c r="K11" i="1"/>
  <c r="K101" i="1"/>
  <c r="K53" i="1"/>
  <c r="K45" i="1"/>
  <c r="K114" i="1"/>
  <c r="K106" i="1"/>
  <c r="K98" i="1"/>
  <c r="K90" i="1"/>
  <c r="K82" i="1"/>
  <c r="K74" i="1"/>
  <c r="K66" i="1"/>
  <c r="K58" i="1"/>
  <c r="K50" i="1"/>
  <c r="K42" i="1"/>
  <c r="K34" i="1"/>
  <c r="K26" i="1"/>
  <c r="K18" i="1"/>
  <c r="K10" i="1"/>
  <c r="K109" i="1"/>
  <c r="K61" i="1"/>
  <c r="K29" i="1"/>
  <c r="K3" i="1"/>
  <c r="K113" i="1"/>
  <c r="K105" i="1"/>
  <c r="K97" i="1"/>
  <c r="K89" i="1"/>
  <c r="K81" i="1"/>
  <c r="K73" i="1"/>
  <c r="K65" i="1"/>
  <c r="K57" i="1"/>
  <c r="K49" i="1"/>
  <c r="K41" i="1"/>
  <c r="K33" i="1"/>
  <c r="K25" i="1"/>
  <c r="K17" i="1"/>
  <c r="K9" i="1"/>
  <c r="K69" i="1"/>
  <c r="K37" i="1"/>
  <c r="K112" i="1"/>
  <c r="K104" i="1"/>
  <c r="K96" i="1"/>
  <c r="K88" i="1"/>
  <c r="K80" i="1"/>
  <c r="K72" i="1"/>
  <c r="K64" i="1"/>
  <c r="K56" i="1"/>
  <c r="K48" i="1"/>
  <c r="K40" i="1"/>
  <c r="K32" i="1"/>
  <c r="K24" i="1"/>
  <c r="K16" i="1"/>
  <c r="K8" i="1"/>
  <c r="K85" i="1"/>
  <c r="K5" i="1"/>
  <c r="K111" i="1"/>
  <c r="K103" i="1"/>
  <c r="K95" i="1"/>
  <c r="K87" i="1"/>
  <c r="K79" i="1"/>
  <c r="K71" i="1"/>
  <c r="K63" i="1"/>
  <c r="K55" i="1"/>
  <c r="K47" i="1"/>
  <c r="K39" i="1"/>
  <c r="K31" i="1"/>
  <c r="K23" i="1"/>
  <c r="K15" i="1"/>
  <c r="K7" i="1"/>
  <c r="K93" i="1"/>
  <c r="K13" i="1"/>
  <c r="K110" i="1"/>
  <c r="K102" i="1"/>
  <c r="K94" i="1"/>
  <c r="K86" i="1"/>
  <c r="K78" i="1"/>
  <c r="K70" i="1"/>
  <c r="K62" i="1"/>
  <c r="K54" i="1"/>
  <c r="K46" i="1"/>
  <c r="K38" i="1"/>
  <c r="K30" i="1"/>
  <c r="K22" i="1"/>
  <c r="K14" i="1"/>
  <c r="K6" i="1"/>
  <c r="K108" i="1"/>
  <c r="K100" i="1"/>
  <c r="K92" i="1"/>
  <c r="K84" i="1"/>
  <c r="K76" i="1"/>
  <c r="K68" i="1"/>
  <c r="K60" i="1"/>
  <c r="K52" i="1"/>
  <c r="K44" i="1"/>
  <c r="K36" i="1"/>
  <c r="K28" i="1"/>
  <c r="K20" i="1"/>
  <c r="K12" i="1"/>
  <c r="E51" i="1"/>
  <c r="E106" i="1"/>
  <c r="E98" i="1"/>
  <c r="E90" i="1"/>
  <c r="E82" i="1"/>
  <c r="E74" i="1"/>
  <c r="E66" i="1"/>
  <c r="E58" i="1"/>
  <c r="E50" i="1"/>
  <c r="E42" i="1"/>
  <c r="E34" i="1"/>
  <c r="E26" i="1"/>
  <c r="E18" i="1"/>
  <c r="E10" i="1"/>
  <c r="E107" i="1"/>
  <c r="E59" i="1"/>
  <c r="E113" i="1"/>
  <c r="E105" i="1"/>
  <c r="E97" i="1"/>
  <c r="E89" i="1"/>
  <c r="E81" i="1"/>
  <c r="E73" i="1"/>
  <c r="E65" i="1"/>
  <c r="E57" i="1"/>
  <c r="E49" i="1"/>
  <c r="E41" i="1"/>
  <c r="E33" i="1"/>
  <c r="E25" i="1"/>
  <c r="E17" i="1"/>
  <c r="E9" i="1"/>
  <c r="E83" i="1"/>
  <c r="E27" i="1"/>
  <c r="E3" i="1"/>
  <c r="E112" i="1"/>
  <c r="E104" i="1"/>
  <c r="E96" i="1"/>
  <c r="E88" i="1"/>
  <c r="E80" i="1"/>
  <c r="E72" i="1"/>
  <c r="E64" i="1"/>
  <c r="E56" i="1"/>
  <c r="E48" i="1"/>
  <c r="E40" i="1"/>
  <c r="E32" i="1"/>
  <c r="E24" i="1"/>
  <c r="E16" i="1"/>
  <c r="E8" i="1"/>
  <c r="E99" i="1"/>
  <c r="E67" i="1"/>
  <c r="E11" i="1"/>
  <c r="E111" i="1"/>
  <c r="E103" i="1"/>
  <c r="E95" i="1"/>
  <c r="E87" i="1"/>
  <c r="E79" i="1"/>
  <c r="E71" i="1"/>
  <c r="E63" i="1"/>
  <c r="E55" i="1"/>
  <c r="E47" i="1"/>
  <c r="E39" i="1"/>
  <c r="E31" i="1"/>
  <c r="E23" i="1"/>
  <c r="E15" i="1"/>
  <c r="E7" i="1"/>
  <c r="E91" i="1"/>
  <c r="E75" i="1"/>
  <c r="E19" i="1"/>
  <c r="E110" i="1"/>
  <c r="E102" i="1"/>
  <c r="E94" i="1"/>
  <c r="E86" i="1"/>
  <c r="E78" i="1"/>
  <c r="E70" i="1"/>
  <c r="E62" i="1"/>
  <c r="E54" i="1"/>
  <c r="E46" i="1"/>
  <c r="E38" i="1"/>
  <c r="E30" i="1"/>
  <c r="E22" i="1"/>
  <c r="E14" i="1"/>
  <c r="E6" i="1"/>
  <c r="E35" i="1"/>
  <c r="E109" i="1"/>
  <c r="E101" i="1"/>
  <c r="E93" i="1"/>
  <c r="E85" i="1"/>
  <c r="E77" i="1"/>
  <c r="E69" i="1"/>
  <c r="E61" i="1"/>
  <c r="E53" i="1"/>
  <c r="E45" i="1"/>
  <c r="E37" i="1"/>
  <c r="E29" i="1"/>
  <c r="E21" i="1"/>
  <c r="E13" i="1"/>
  <c r="E5" i="1"/>
  <c r="E43" i="1"/>
  <c r="E108" i="1"/>
  <c r="E100" i="1"/>
  <c r="E92" i="1"/>
  <c r="E84" i="1"/>
  <c r="E76" i="1"/>
  <c r="E68" i="1"/>
  <c r="E60" i="1"/>
  <c r="E52" i="1"/>
  <c r="E44" i="1"/>
  <c r="E36" i="1"/>
  <c r="E28" i="1"/>
  <c r="E20" i="1"/>
  <c r="E12" i="1"/>
  <c r="Q69" i="2"/>
  <c r="Q37" i="2"/>
  <c r="Q5" i="2"/>
  <c r="K64" i="2"/>
  <c r="K16" i="2"/>
  <c r="E93" i="2"/>
  <c r="E69" i="2"/>
  <c r="E45" i="2"/>
  <c r="E13" i="2"/>
  <c r="Q99" i="2"/>
  <c r="Q91" i="2"/>
  <c r="Q83" i="2"/>
  <c r="Q75" i="2"/>
  <c r="Q67" i="2"/>
  <c r="Q59" i="2"/>
  <c r="Q51" i="2"/>
  <c r="Q43" i="2"/>
  <c r="Q35" i="2"/>
  <c r="Q27" i="2"/>
  <c r="Q19" i="2"/>
  <c r="Q11" i="2"/>
  <c r="K102" i="2"/>
  <c r="K94" i="2"/>
  <c r="K86" i="2"/>
  <c r="K78" i="2"/>
  <c r="K70" i="2"/>
  <c r="K62" i="2"/>
  <c r="K54" i="2"/>
  <c r="K46" i="2"/>
  <c r="K38" i="2"/>
  <c r="K30" i="2"/>
  <c r="K22" i="2"/>
  <c r="K14" i="2"/>
  <c r="K6" i="2"/>
  <c r="E99" i="2"/>
  <c r="E91" i="2"/>
  <c r="E83" i="2"/>
  <c r="E75" i="2"/>
  <c r="E67" i="2"/>
  <c r="E59" i="2"/>
  <c r="E51" i="2"/>
  <c r="E43" i="2"/>
  <c r="E35" i="2"/>
  <c r="E27" i="2"/>
  <c r="E19" i="2"/>
  <c r="E11" i="2"/>
  <c r="K40" i="2"/>
  <c r="Q98" i="2"/>
  <c r="Q90" i="2"/>
  <c r="Q82" i="2"/>
  <c r="Q74" i="2"/>
  <c r="Q66" i="2"/>
  <c r="Q58" i="2"/>
  <c r="Q50" i="2"/>
  <c r="Q42" i="2"/>
  <c r="Q34" i="2"/>
  <c r="Q26" i="2"/>
  <c r="Q18" i="2"/>
  <c r="Q10" i="2"/>
  <c r="K101" i="2"/>
  <c r="K93" i="2"/>
  <c r="K85" i="2"/>
  <c r="K77" i="2"/>
  <c r="K69" i="2"/>
  <c r="K61" i="2"/>
  <c r="K53" i="2"/>
  <c r="K45" i="2"/>
  <c r="K37" i="2"/>
  <c r="K29" i="2"/>
  <c r="K21" i="2"/>
  <c r="K13" i="2"/>
  <c r="K5" i="2"/>
  <c r="E98" i="2"/>
  <c r="E90" i="2"/>
  <c r="E82" i="2"/>
  <c r="E74" i="2"/>
  <c r="E66" i="2"/>
  <c r="E58" i="2"/>
  <c r="E50" i="2"/>
  <c r="E42" i="2"/>
  <c r="E34" i="2"/>
  <c r="E26" i="2"/>
  <c r="E18" i="2"/>
  <c r="E10" i="2"/>
  <c r="Q61" i="2"/>
  <c r="Q29" i="2"/>
  <c r="K88" i="2"/>
  <c r="K32" i="2"/>
  <c r="E21" i="2"/>
  <c r="Q97" i="2"/>
  <c r="Q89" i="2"/>
  <c r="Q81" i="2"/>
  <c r="Q73" i="2"/>
  <c r="Q65" i="2"/>
  <c r="Q57" i="2"/>
  <c r="Q49" i="2"/>
  <c r="Q41" i="2"/>
  <c r="Q33" i="2"/>
  <c r="Q25" i="2"/>
  <c r="Q17" i="2"/>
  <c r="Q9" i="2"/>
  <c r="K100" i="2"/>
  <c r="K92" i="2"/>
  <c r="K84" i="2"/>
  <c r="K76" i="2"/>
  <c r="K68" i="2"/>
  <c r="K60" i="2"/>
  <c r="K52" i="2"/>
  <c r="K44" i="2"/>
  <c r="K36" i="2"/>
  <c r="K28" i="2"/>
  <c r="K20" i="2"/>
  <c r="K12" i="2"/>
  <c r="K4" i="2"/>
  <c r="E97" i="2"/>
  <c r="E89" i="2"/>
  <c r="E81" i="2"/>
  <c r="E73" i="2"/>
  <c r="E65" i="2"/>
  <c r="E57" i="2"/>
  <c r="E49" i="2"/>
  <c r="E41" i="2"/>
  <c r="E33" i="2"/>
  <c r="E25" i="2"/>
  <c r="E17" i="2"/>
  <c r="E9" i="2"/>
  <c r="Q93" i="2"/>
  <c r="Q85" i="2"/>
  <c r="Q53" i="2"/>
  <c r="Q21" i="2"/>
  <c r="K96" i="2"/>
  <c r="K72" i="2"/>
  <c r="K48" i="2"/>
  <c r="K8" i="2"/>
  <c r="E85" i="2"/>
  <c r="E29" i="2"/>
  <c r="E3" i="2"/>
  <c r="Q96" i="2"/>
  <c r="Q88" i="2"/>
  <c r="Q80" i="2"/>
  <c r="Q72" i="2"/>
  <c r="Q64" i="2"/>
  <c r="Q56" i="2"/>
  <c r="Q48" i="2"/>
  <c r="Q40" i="2"/>
  <c r="Q32" i="2"/>
  <c r="Q24" i="2"/>
  <c r="Q16" i="2"/>
  <c r="Q8" i="2"/>
  <c r="K99" i="2"/>
  <c r="K91" i="2"/>
  <c r="K83" i="2"/>
  <c r="K75" i="2"/>
  <c r="K67" i="2"/>
  <c r="K59" i="2"/>
  <c r="K51" i="2"/>
  <c r="K43" i="2"/>
  <c r="K35" i="2"/>
  <c r="K27" i="2"/>
  <c r="K19" i="2"/>
  <c r="K11" i="2"/>
  <c r="E104" i="2"/>
  <c r="E96" i="2"/>
  <c r="E88" i="2"/>
  <c r="E80" i="2"/>
  <c r="E72" i="2"/>
  <c r="E64" i="2"/>
  <c r="E56" i="2"/>
  <c r="E48" i="2"/>
  <c r="E40" i="2"/>
  <c r="E32" i="2"/>
  <c r="E24" i="2"/>
  <c r="E16" i="2"/>
  <c r="E8" i="2"/>
  <c r="K3" i="2"/>
  <c r="Q95" i="2"/>
  <c r="Q87" i="2"/>
  <c r="Q79" i="2"/>
  <c r="Q71" i="2"/>
  <c r="Q63" i="2"/>
  <c r="Q55" i="2"/>
  <c r="Q47" i="2"/>
  <c r="Q39" i="2"/>
  <c r="Q31" i="2"/>
  <c r="Q23" i="2"/>
  <c r="Q15" i="2"/>
  <c r="Q7" i="2"/>
  <c r="K98" i="2"/>
  <c r="K90" i="2"/>
  <c r="K82" i="2"/>
  <c r="K74" i="2"/>
  <c r="K66" i="2"/>
  <c r="K58" i="2"/>
  <c r="K50" i="2"/>
  <c r="K42" i="2"/>
  <c r="K34" i="2"/>
  <c r="K26" i="2"/>
  <c r="K18" i="2"/>
  <c r="K10" i="2"/>
  <c r="E103" i="2"/>
  <c r="E95" i="2"/>
  <c r="E87" i="2"/>
  <c r="E79" i="2"/>
  <c r="E71" i="2"/>
  <c r="E63" i="2"/>
  <c r="E55" i="2"/>
  <c r="E47" i="2"/>
  <c r="E39" i="2"/>
  <c r="E31" i="2"/>
  <c r="E23" i="2"/>
  <c r="E15" i="2"/>
  <c r="E7" i="2"/>
  <c r="Q3" i="2"/>
  <c r="Q94" i="2"/>
  <c r="Q86" i="2"/>
  <c r="Q78" i="2"/>
  <c r="Q70" i="2"/>
  <c r="Q62" i="2"/>
  <c r="Q54" i="2"/>
  <c r="Q46" i="2"/>
  <c r="Q38" i="2"/>
  <c r="Q30" i="2"/>
  <c r="Q22" i="2"/>
  <c r="Q14" i="2"/>
  <c r="Q6" i="2"/>
  <c r="K97" i="2"/>
  <c r="K89" i="2"/>
  <c r="K81" i="2"/>
  <c r="K73" i="2"/>
  <c r="K65" i="2"/>
  <c r="K57" i="2"/>
  <c r="K49" i="2"/>
  <c r="K41" i="2"/>
  <c r="K33" i="2"/>
  <c r="K25" i="2"/>
  <c r="K17" i="2"/>
  <c r="K9" i="2"/>
  <c r="E102" i="2"/>
  <c r="E94" i="2"/>
  <c r="E86" i="2"/>
  <c r="E78" i="2"/>
  <c r="E70" i="2"/>
  <c r="E62" i="2"/>
  <c r="E54" i="2"/>
  <c r="E46" i="2"/>
  <c r="E38" i="2"/>
  <c r="E30" i="2"/>
  <c r="E22" i="2"/>
  <c r="E14" i="2"/>
  <c r="E6" i="2"/>
  <c r="Q101" i="2"/>
  <c r="Q77" i="2"/>
  <c r="Q45" i="2"/>
  <c r="Q13" i="2"/>
  <c r="K80" i="2"/>
  <c r="K56" i="2"/>
  <c r="K24" i="2"/>
  <c r="E101" i="2"/>
  <c r="E77" i="2"/>
  <c r="E61" i="2"/>
  <c r="E53" i="2"/>
  <c r="E37" i="2"/>
  <c r="E5" i="2"/>
  <c r="Q100" i="2"/>
  <c r="Q92" i="2"/>
  <c r="Q84" i="2"/>
  <c r="Q76" i="2"/>
  <c r="Q68" i="2"/>
  <c r="Q60" i="2"/>
  <c r="Q52" i="2"/>
  <c r="Q44" i="2"/>
  <c r="Q36" i="2"/>
  <c r="Q28" i="2"/>
  <c r="Q20" i="2"/>
  <c r="Q12" i="2"/>
  <c r="K95" i="2"/>
  <c r="K87" i="2"/>
  <c r="K79" i="2"/>
  <c r="K71" i="2"/>
  <c r="K63" i="2"/>
  <c r="K55" i="2"/>
  <c r="K47" i="2"/>
  <c r="K39" i="2"/>
  <c r="K31" i="2"/>
  <c r="K23" i="2"/>
  <c r="K15" i="2"/>
  <c r="E100" i="2"/>
  <c r="E92" i="2"/>
  <c r="E84" i="2"/>
  <c r="E76" i="2"/>
  <c r="E68" i="2"/>
  <c r="E60" i="2"/>
  <c r="E52" i="2"/>
  <c r="E44" i="2"/>
  <c r="E36" i="2"/>
  <c r="E28" i="2"/>
  <c r="E20" i="2"/>
  <c r="E12" i="2"/>
  <c r="Q3" i="3"/>
  <c r="Q93" i="3"/>
  <c r="Q69" i="3"/>
  <c r="Q13" i="3"/>
  <c r="Q107" i="3"/>
  <c r="Q99" i="3"/>
  <c r="Q91" i="3"/>
  <c r="Q83" i="3"/>
  <c r="Q75" i="3"/>
  <c r="Q67" i="3"/>
  <c r="Q59" i="3"/>
  <c r="Q51" i="3"/>
  <c r="Q43" i="3"/>
  <c r="Q35" i="3"/>
  <c r="Q27" i="3"/>
  <c r="Q19" i="3"/>
  <c r="Q11" i="3"/>
  <c r="Q98" i="3"/>
  <c r="Q90" i="3"/>
  <c r="Q82" i="3"/>
  <c r="Q74" i="3"/>
  <c r="Q66" i="3"/>
  <c r="Q58" i="3"/>
  <c r="Q50" i="3"/>
  <c r="Q42" i="3"/>
  <c r="Q34" i="3"/>
  <c r="Q26" i="3"/>
  <c r="Q18" i="3"/>
  <c r="Q10" i="3"/>
  <c r="Q106" i="3"/>
  <c r="Q105" i="3"/>
  <c r="Q97" i="3"/>
  <c r="Q89" i="3"/>
  <c r="Q81" i="3"/>
  <c r="Q73" i="3"/>
  <c r="Q65" i="3"/>
  <c r="Q57" i="3"/>
  <c r="Q49" i="3"/>
  <c r="Q41" i="3"/>
  <c r="Q33" i="3"/>
  <c r="Q25" i="3"/>
  <c r="Q17" i="3"/>
  <c r="Q9" i="3"/>
  <c r="Q104" i="3"/>
  <c r="Q96" i="3"/>
  <c r="Q88" i="3"/>
  <c r="Q80" i="3"/>
  <c r="Q72" i="3"/>
  <c r="Q64" i="3"/>
  <c r="Q56" i="3"/>
  <c r="Q48" i="3"/>
  <c r="Q40" i="3"/>
  <c r="Q32" i="3"/>
  <c r="Q24" i="3"/>
  <c r="Q16" i="3"/>
  <c r="Q8" i="3"/>
  <c r="Q103" i="3"/>
  <c r="Q95" i="3"/>
  <c r="Q87" i="3"/>
  <c r="Q79" i="3"/>
  <c r="Q71" i="3"/>
  <c r="Q63" i="3"/>
  <c r="Q55" i="3"/>
  <c r="Q47" i="3"/>
  <c r="Q39" i="3"/>
  <c r="Q31" i="3"/>
  <c r="Q23" i="3"/>
  <c r="Q15" i="3"/>
  <c r="Q7" i="3"/>
  <c r="Q102" i="3"/>
  <c r="Q94" i="3"/>
  <c r="Q86" i="3"/>
  <c r="Q78" i="3"/>
  <c r="Q70" i="3"/>
  <c r="Q62" i="3"/>
  <c r="Q54" i="3"/>
  <c r="Q46" i="3"/>
  <c r="Q38" i="3"/>
  <c r="Q30" i="3"/>
  <c r="Q22" i="3"/>
  <c r="Q14" i="3"/>
  <c r="Q6" i="3"/>
  <c r="Q101" i="3"/>
  <c r="Q85" i="3"/>
  <c r="Q77" i="3"/>
  <c r="Q61" i="3"/>
  <c r="Q53" i="3"/>
  <c r="Q45" i="3"/>
  <c r="Q37" i="3"/>
  <c r="Q29" i="3"/>
  <c r="Q21" i="3"/>
  <c r="Q5" i="3"/>
  <c r="Q108" i="3"/>
  <c r="Q100" i="3"/>
  <c r="Q92" i="3"/>
  <c r="Q84" i="3"/>
  <c r="Q76" i="3"/>
  <c r="Q68" i="3"/>
  <c r="Q60" i="3"/>
  <c r="Q52" i="3"/>
  <c r="Q44" i="3"/>
  <c r="Q36" i="3"/>
  <c r="Q28" i="3"/>
  <c r="Q20" i="3"/>
  <c r="Q12" i="3"/>
  <c r="K114" i="3"/>
  <c r="K106" i="3"/>
  <c r="K98" i="3"/>
  <c r="K90" i="3"/>
  <c r="K82" i="3"/>
  <c r="K74" i="3"/>
  <c r="K66" i="3"/>
  <c r="K10" i="3"/>
  <c r="K129" i="3"/>
  <c r="K121" i="3"/>
  <c r="K113" i="3"/>
  <c r="K105" i="3"/>
  <c r="K97" i="3"/>
  <c r="K89" i="3"/>
  <c r="K81" i="3"/>
  <c r="K73" i="3"/>
  <c r="K65" i="3"/>
  <c r="K57" i="3"/>
  <c r="K49" i="3"/>
  <c r="K41" i="3"/>
  <c r="K33" i="3"/>
  <c r="K25" i="3"/>
  <c r="K17" i="3"/>
  <c r="K9" i="3"/>
  <c r="K18" i="3"/>
  <c r="K3" i="3"/>
  <c r="K128" i="3"/>
  <c r="K120" i="3"/>
  <c r="K112" i="3"/>
  <c r="K104" i="3"/>
  <c r="K96" i="3"/>
  <c r="K88" i="3"/>
  <c r="K80" i="3"/>
  <c r="K72" i="3"/>
  <c r="K64" i="3"/>
  <c r="K56" i="3"/>
  <c r="K48" i="3"/>
  <c r="K40" i="3"/>
  <c r="K32" i="3"/>
  <c r="K24" i="3"/>
  <c r="K16" i="3"/>
  <c r="K8" i="3"/>
  <c r="K130" i="3"/>
  <c r="K42" i="3"/>
  <c r="K135" i="3"/>
  <c r="K127" i="3"/>
  <c r="K119" i="3"/>
  <c r="K111" i="3"/>
  <c r="K103" i="3"/>
  <c r="K95" i="3"/>
  <c r="K87" i="3"/>
  <c r="K79" i="3"/>
  <c r="K71" i="3"/>
  <c r="K63" i="3"/>
  <c r="K55" i="3"/>
  <c r="K47" i="3"/>
  <c r="K39" i="3"/>
  <c r="K31" i="3"/>
  <c r="K23" i="3"/>
  <c r="K15" i="3"/>
  <c r="K7" i="3"/>
  <c r="K26" i="3"/>
  <c r="K134" i="3"/>
  <c r="K126" i="3"/>
  <c r="K118" i="3"/>
  <c r="K110" i="3"/>
  <c r="K102" i="3"/>
  <c r="K94" i="3"/>
  <c r="K86" i="3"/>
  <c r="K78" i="3"/>
  <c r="K70" i="3"/>
  <c r="K62" i="3"/>
  <c r="K54" i="3"/>
  <c r="K46" i="3"/>
  <c r="K38" i="3"/>
  <c r="K30" i="3"/>
  <c r="K22" i="3"/>
  <c r="K14" i="3"/>
  <c r="K6" i="3"/>
  <c r="K34" i="3"/>
  <c r="K133" i="3"/>
  <c r="K125" i="3"/>
  <c r="K117" i="3"/>
  <c r="K109" i="3"/>
  <c r="K101" i="3"/>
  <c r="K93" i="3"/>
  <c r="K85" i="3"/>
  <c r="K77" i="3"/>
  <c r="K69" i="3"/>
  <c r="K61" i="3"/>
  <c r="K53" i="3"/>
  <c r="K45" i="3"/>
  <c r="K37" i="3"/>
  <c r="K29" i="3"/>
  <c r="K21" i="3"/>
  <c r="K13" i="3"/>
  <c r="K5" i="3"/>
  <c r="K50" i="3"/>
  <c r="K132" i="3"/>
  <c r="K124" i="3"/>
  <c r="K116" i="3"/>
  <c r="K108" i="3"/>
  <c r="K100" i="3"/>
  <c r="K92" i="3"/>
  <c r="K84" i="3"/>
  <c r="K76" i="3"/>
  <c r="K68" i="3"/>
  <c r="K60" i="3"/>
  <c r="K52" i="3"/>
  <c r="K44" i="3"/>
  <c r="K36" i="3"/>
  <c r="K28" i="3"/>
  <c r="K20" i="3"/>
  <c r="K12" i="3"/>
  <c r="K4" i="3"/>
  <c r="K122" i="3"/>
  <c r="K58" i="3"/>
  <c r="K131" i="3"/>
  <c r="K123" i="3"/>
  <c r="K115" i="3"/>
  <c r="K107" i="3"/>
  <c r="K99" i="3"/>
  <c r="K91" i="3"/>
  <c r="K83" i="3"/>
  <c r="K75" i="3"/>
  <c r="K67" i="3"/>
  <c r="K59" i="3"/>
  <c r="K51" i="3"/>
  <c r="K43" i="3"/>
  <c r="K35" i="3"/>
  <c r="K27" i="3"/>
  <c r="K19" i="3"/>
  <c r="E144" i="3"/>
  <c r="E142" i="3"/>
  <c r="E134" i="3"/>
  <c r="E126" i="3"/>
  <c r="E118" i="3"/>
  <c r="E110" i="3"/>
  <c r="E102" i="3"/>
  <c r="E94" i="3"/>
  <c r="E86" i="3"/>
  <c r="E78" i="3"/>
  <c r="E70" i="3"/>
  <c r="E62" i="3"/>
  <c r="E54" i="3"/>
  <c r="E46" i="3"/>
  <c r="E38" i="3"/>
  <c r="E30" i="3"/>
  <c r="E22" i="3"/>
  <c r="E14" i="3"/>
  <c r="E6" i="3"/>
  <c r="E141" i="3"/>
  <c r="E133" i="3"/>
  <c r="E125" i="3"/>
  <c r="E117" i="3"/>
  <c r="E109" i="3"/>
  <c r="E101" i="3"/>
  <c r="E93" i="3"/>
  <c r="E85" i="3"/>
  <c r="E77" i="3"/>
  <c r="E69" i="3"/>
  <c r="E61" i="3"/>
  <c r="E53" i="3"/>
  <c r="E45" i="3"/>
  <c r="E37" i="3"/>
  <c r="E29" i="3"/>
  <c r="E21" i="3"/>
  <c r="E13" i="3"/>
  <c r="E5" i="3"/>
  <c r="E120" i="3"/>
  <c r="E64" i="3"/>
  <c r="E24" i="3"/>
  <c r="E3" i="3"/>
  <c r="E140" i="3"/>
  <c r="E132" i="3"/>
  <c r="E124" i="3"/>
  <c r="E116" i="3"/>
  <c r="E108" i="3"/>
  <c r="E100" i="3"/>
  <c r="E92" i="3"/>
  <c r="E84" i="3"/>
  <c r="E76" i="3"/>
  <c r="E68" i="3"/>
  <c r="E60" i="3"/>
  <c r="E52" i="3"/>
  <c r="E44" i="3"/>
  <c r="E36" i="3"/>
  <c r="E28" i="3"/>
  <c r="E20" i="3"/>
  <c r="E12" i="3"/>
  <c r="E4" i="3"/>
  <c r="E88" i="3"/>
  <c r="E147" i="3"/>
  <c r="E139" i="3"/>
  <c r="E131" i="3"/>
  <c r="E123" i="3"/>
  <c r="E115" i="3"/>
  <c r="E107" i="3"/>
  <c r="E99" i="3"/>
  <c r="E91" i="3"/>
  <c r="E83" i="3"/>
  <c r="E75" i="3"/>
  <c r="E67" i="3"/>
  <c r="E59" i="3"/>
  <c r="E51" i="3"/>
  <c r="E43" i="3"/>
  <c r="E35" i="3"/>
  <c r="E27" i="3"/>
  <c r="E19" i="3"/>
  <c r="E11" i="3"/>
  <c r="E96" i="3"/>
  <c r="E146" i="3"/>
  <c r="E138" i="3"/>
  <c r="E130" i="3"/>
  <c r="E122" i="3"/>
  <c r="E114" i="3"/>
  <c r="E106" i="3"/>
  <c r="E98" i="3"/>
  <c r="E90" i="3"/>
  <c r="E82" i="3"/>
  <c r="E74" i="3"/>
  <c r="E66" i="3"/>
  <c r="E58" i="3"/>
  <c r="E50" i="3"/>
  <c r="E42" i="3"/>
  <c r="E34" i="3"/>
  <c r="E26" i="3"/>
  <c r="E18" i="3"/>
  <c r="E10" i="3"/>
  <c r="E128" i="3"/>
  <c r="E104" i="3"/>
  <c r="E72" i="3"/>
  <c r="E48" i="3"/>
  <c r="E40" i="3"/>
  <c r="E16" i="3"/>
  <c r="E145" i="3"/>
  <c r="E137" i="3"/>
  <c r="E129" i="3"/>
  <c r="E121" i="3"/>
  <c r="E113" i="3"/>
  <c r="E105" i="3"/>
  <c r="E97" i="3"/>
  <c r="E89" i="3"/>
  <c r="E81" i="3"/>
  <c r="E73" i="3"/>
  <c r="E65" i="3"/>
  <c r="E57" i="3"/>
  <c r="E49" i="3"/>
  <c r="E41" i="3"/>
  <c r="E33" i="3"/>
  <c r="E25" i="3"/>
  <c r="E17" i="3"/>
  <c r="E9" i="3"/>
  <c r="E136" i="3"/>
  <c r="E112" i="3"/>
  <c r="E80" i="3"/>
  <c r="E56" i="3"/>
  <c r="E32" i="3"/>
  <c r="E8" i="3"/>
  <c r="E143" i="3"/>
  <c r="E135" i="3"/>
  <c r="E127" i="3"/>
  <c r="E119" i="3"/>
  <c r="E111" i="3"/>
  <c r="E103" i="3"/>
  <c r="E95" i="3"/>
  <c r="E87" i="3"/>
  <c r="E79" i="3"/>
  <c r="E71" i="3"/>
  <c r="E63" i="3"/>
  <c r="E55" i="3"/>
  <c r="E47" i="3"/>
  <c r="E39" i="3"/>
  <c r="E31" i="3"/>
  <c r="E23" i="3"/>
  <c r="E15" i="3"/>
  <c r="E92" i="5"/>
  <c r="E60" i="5"/>
  <c r="E28" i="5"/>
  <c r="K91" i="5"/>
  <c r="K59" i="5"/>
  <c r="K27" i="5"/>
  <c r="Q102" i="5"/>
  <c r="Q70" i="5"/>
  <c r="Q62" i="5"/>
  <c r="Q46" i="5"/>
  <c r="Q22" i="5"/>
  <c r="E113" i="5"/>
  <c r="E105" i="5"/>
  <c r="E97" i="5"/>
  <c r="E89" i="5"/>
  <c r="E81" i="5"/>
  <c r="E73" i="5"/>
  <c r="E65" i="5"/>
  <c r="E57" i="5"/>
  <c r="E49" i="5"/>
  <c r="E41" i="5"/>
  <c r="E33" i="5"/>
  <c r="E25" i="5"/>
  <c r="E17" i="5"/>
  <c r="E9" i="5"/>
  <c r="K104" i="5"/>
  <c r="K96" i="5"/>
  <c r="K88" i="5"/>
  <c r="K80" i="5"/>
  <c r="K72" i="5"/>
  <c r="K64" i="5"/>
  <c r="K56" i="5"/>
  <c r="K48" i="5"/>
  <c r="K40" i="5"/>
  <c r="K32" i="5"/>
  <c r="K24" i="5"/>
  <c r="K16" i="5"/>
  <c r="K8" i="5"/>
  <c r="Q107" i="5"/>
  <c r="Q99" i="5"/>
  <c r="Q91" i="5"/>
  <c r="Q83" i="5"/>
  <c r="Q75" i="5"/>
  <c r="Q67" i="5"/>
  <c r="Q59" i="5"/>
  <c r="Q51" i="5"/>
  <c r="Q43" i="5"/>
  <c r="Q35" i="5"/>
  <c r="Q27" i="5"/>
  <c r="Q19" i="5"/>
  <c r="Q11" i="5"/>
  <c r="E100" i="5"/>
  <c r="E76" i="5"/>
  <c r="E44" i="5"/>
  <c r="E4" i="5"/>
  <c r="K83" i="5"/>
  <c r="K51" i="5"/>
  <c r="K11" i="5"/>
  <c r="Q94" i="5"/>
  <c r="Q6" i="5"/>
  <c r="E112" i="5"/>
  <c r="E104" i="5"/>
  <c r="E96" i="5"/>
  <c r="E88" i="5"/>
  <c r="E80" i="5"/>
  <c r="E72" i="5"/>
  <c r="E64" i="5"/>
  <c r="E56" i="5"/>
  <c r="E48" i="5"/>
  <c r="E40" i="5"/>
  <c r="E32" i="5"/>
  <c r="E24" i="5"/>
  <c r="E16" i="5"/>
  <c r="E8" i="5"/>
  <c r="K103" i="5"/>
  <c r="K95" i="5"/>
  <c r="K87" i="5"/>
  <c r="K79" i="5"/>
  <c r="K71" i="5"/>
  <c r="K63" i="5"/>
  <c r="K55" i="5"/>
  <c r="K47" i="5"/>
  <c r="K39" i="5"/>
  <c r="K31" i="5"/>
  <c r="K23" i="5"/>
  <c r="K15" i="5"/>
  <c r="K7" i="5"/>
  <c r="Q106" i="5"/>
  <c r="Q98" i="5"/>
  <c r="Q90" i="5"/>
  <c r="Q82" i="5"/>
  <c r="Q74" i="5"/>
  <c r="Q66" i="5"/>
  <c r="Q58" i="5"/>
  <c r="Q50" i="5"/>
  <c r="Q42" i="5"/>
  <c r="Q34" i="5"/>
  <c r="Q26" i="5"/>
  <c r="Q18" i="5"/>
  <c r="Q10" i="5"/>
  <c r="E111" i="5"/>
  <c r="E103" i="5"/>
  <c r="E95" i="5"/>
  <c r="E87" i="5"/>
  <c r="E79" i="5"/>
  <c r="E71" i="5"/>
  <c r="E63" i="5"/>
  <c r="E55" i="5"/>
  <c r="E47" i="5"/>
  <c r="E39" i="5"/>
  <c r="E31" i="5"/>
  <c r="E23" i="5"/>
  <c r="E15" i="5"/>
  <c r="E7" i="5"/>
  <c r="K102" i="5"/>
  <c r="K94" i="5"/>
  <c r="K86" i="5"/>
  <c r="K78" i="5"/>
  <c r="K70" i="5"/>
  <c r="K62" i="5"/>
  <c r="K54" i="5"/>
  <c r="K46" i="5"/>
  <c r="K38" i="5"/>
  <c r="K30" i="5"/>
  <c r="K22" i="5"/>
  <c r="K14" i="5"/>
  <c r="K6" i="5"/>
  <c r="Q105" i="5"/>
  <c r="Q97" i="5"/>
  <c r="Q89" i="5"/>
  <c r="Q81" i="5"/>
  <c r="Q73" i="5"/>
  <c r="Q65" i="5"/>
  <c r="Q57" i="5"/>
  <c r="Q49" i="5"/>
  <c r="Q41" i="5"/>
  <c r="Q33" i="5"/>
  <c r="Q25" i="5"/>
  <c r="Q17" i="5"/>
  <c r="Q9" i="5"/>
  <c r="E110" i="5"/>
  <c r="E102" i="5"/>
  <c r="E94" i="5"/>
  <c r="E86" i="5"/>
  <c r="E78" i="5"/>
  <c r="E70" i="5"/>
  <c r="E62" i="5"/>
  <c r="E54" i="5"/>
  <c r="E46" i="5"/>
  <c r="E38" i="5"/>
  <c r="E30" i="5"/>
  <c r="E22" i="5"/>
  <c r="E14" i="5"/>
  <c r="E6" i="5"/>
  <c r="K101" i="5"/>
  <c r="K93" i="5"/>
  <c r="K85" i="5"/>
  <c r="K77" i="5"/>
  <c r="K69" i="5"/>
  <c r="K61" i="5"/>
  <c r="K53" i="5"/>
  <c r="K45" i="5"/>
  <c r="K37" i="5"/>
  <c r="K29" i="5"/>
  <c r="K21" i="5"/>
  <c r="K13" i="5"/>
  <c r="K5" i="5"/>
  <c r="Q104" i="5"/>
  <c r="Q96" i="5"/>
  <c r="Q88" i="5"/>
  <c r="Q80" i="5"/>
  <c r="Q72" i="5"/>
  <c r="Q64" i="5"/>
  <c r="Q56" i="5"/>
  <c r="Q48" i="5"/>
  <c r="Q40" i="5"/>
  <c r="Q32" i="5"/>
  <c r="Q24" i="5"/>
  <c r="Q16" i="5"/>
  <c r="Q8" i="5"/>
  <c r="Q3" i="5"/>
  <c r="E109" i="5"/>
  <c r="E101" i="5"/>
  <c r="E93" i="5"/>
  <c r="E85" i="5"/>
  <c r="E77" i="5"/>
  <c r="E69" i="5"/>
  <c r="E61" i="5"/>
  <c r="E53" i="5"/>
  <c r="E45" i="5"/>
  <c r="E37" i="5"/>
  <c r="E29" i="5"/>
  <c r="E21" i="5"/>
  <c r="E13" i="5"/>
  <c r="E5" i="5"/>
  <c r="K100" i="5"/>
  <c r="K92" i="5"/>
  <c r="K84" i="5"/>
  <c r="K76" i="5"/>
  <c r="K68" i="5"/>
  <c r="K60" i="5"/>
  <c r="K52" i="5"/>
  <c r="K44" i="5"/>
  <c r="K36" i="5"/>
  <c r="K28" i="5"/>
  <c r="K20" i="5"/>
  <c r="K12" i="5"/>
  <c r="K4" i="5"/>
  <c r="Q103" i="5"/>
  <c r="Q95" i="5"/>
  <c r="Q87" i="5"/>
  <c r="Q79" i="5"/>
  <c r="Q71" i="5"/>
  <c r="Q63" i="5"/>
  <c r="Q55" i="5"/>
  <c r="Q47" i="5"/>
  <c r="Q39" i="5"/>
  <c r="Q31" i="5"/>
  <c r="Q23" i="5"/>
  <c r="Q15" i="5"/>
  <c r="Q7" i="5"/>
  <c r="K3" i="5"/>
  <c r="E84" i="5"/>
  <c r="E52" i="5"/>
  <c r="E20" i="5"/>
  <c r="K99" i="5"/>
  <c r="K67" i="5"/>
  <c r="K35" i="5"/>
  <c r="Q110" i="5"/>
  <c r="Q78" i="5"/>
  <c r="Q54" i="5"/>
  <c r="Q38" i="5"/>
  <c r="Q30" i="5"/>
  <c r="E3" i="5"/>
  <c r="E107" i="5"/>
  <c r="E99" i="5"/>
  <c r="E91" i="5"/>
  <c r="E83" i="5"/>
  <c r="E75" i="5"/>
  <c r="E67" i="5"/>
  <c r="E59" i="5"/>
  <c r="E51" i="5"/>
  <c r="E43" i="5"/>
  <c r="E35" i="5"/>
  <c r="E27" i="5"/>
  <c r="E19" i="5"/>
  <c r="E11" i="5"/>
  <c r="K106" i="5"/>
  <c r="K98" i="5"/>
  <c r="K90" i="5"/>
  <c r="K82" i="5"/>
  <c r="K74" i="5"/>
  <c r="K66" i="5"/>
  <c r="K58" i="5"/>
  <c r="K50" i="5"/>
  <c r="K42" i="5"/>
  <c r="K34" i="5"/>
  <c r="K26" i="5"/>
  <c r="K18" i="5"/>
  <c r="K10" i="5"/>
  <c r="Q109" i="5"/>
  <c r="Q101" i="5"/>
  <c r="Q93" i="5"/>
  <c r="Q85" i="5"/>
  <c r="Q77" i="5"/>
  <c r="Q69" i="5"/>
  <c r="Q61" i="5"/>
  <c r="Q53" i="5"/>
  <c r="Q45" i="5"/>
  <c r="Q37" i="5"/>
  <c r="Q29" i="5"/>
  <c r="Q21" i="5"/>
  <c r="Q13" i="5"/>
  <c r="Q5" i="5"/>
  <c r="E108" i="5"/>
  <c r="E68" i="5"/>
  <c r="E36" i="5"/>
  <c r="E12" i="5"/>
  <c r="K75" i="5"/>
  <c r="K43" i="5"/>
  <c r="K19" i="5"/>
  <c r="Q86" i="5"/>
  <c r="Q14" i="5"/>
  <c r="E114" i="5"/>
  <c r="E106" i="5"/>
  <c r="E98" i="5"/>
  <c r="E90" i="5"/>
  <c r="E82" i="5"/>
  <c r="E74" i="5"/>
  <c r="E66" i="5"/>
  <c r="E58" i="5"/>
  <c r="E50" i="5"/>
  <c r="E42" i="5"/>
  <c r="E34" i="5"/>
  <c r="E26" i="5"/>
  <c r="E18" i="5"/>
  <c r="K105" i="5"/>
  <c r="K97" i="5"/>
  <c r="K89" i="5"/>
  <c r="K81" i="5"/>
  <c r="K73" i="5"/>
  <c r="K65" i="5"/>
  <c r="K57" i="5"/>
  <c r="K49" i="5"/>
  <c r="K41" i="5"/>
  <c r="K33" i="5"/>
  <c r="K25" i="5"/>
  <c r="K17" i="5"/>
  <c r="Q108" i="5"/>
  <c r="Q100" i="5"/>
  <c r="Q92" i="5"/>
  <c r="Q84" i="5"/>
  <c r="Q76" i="5"/>
  <c r="Q68" i="5"/>
  <c r="Q60" i="5"/>
  <c r="Q52" i="5"/>
  <c r="Q44" i="5"/>
  <c r="Q36" i="5"/>
  <c r="Q28" i="5"/>
  <c r="Q20" i="5"/>
  <c r="Q12" i="5"/>
  <c r="D78" i="15"/>
  <c r="D70" i="15"/>
  <c r="E70" i="15" s="1"/>
  <c r="D62" i="15"/>
  <c r="E62" i="15" s="1"/>
  <c r="D54" i="15"/>
  <c r="E54" i="15" s="1"/>
  <c r="D46" i="15"/>
  <c r="E46" i="15" s="1"/>
  <c r="D38" i="15"/>
  <c r="E38" i="15" s="1"/>
  <c r="D30" i="15"/>
  <c r="E30" i="15" s="1"/>
  <c r="D22" i="15"/>
  <c r="E22" i="15" s="1"/>
  <c r="D14" i="15"/>
  <c r="D6" i="15"/>
  <c r="E6" i="15" s="1"/>
  <c r="J89" i="15"/>
  <c r="K89" i="15" s="1"/>
  <c r="J81" i="15"/>
  <c r="K81" i="15" s="1"/>
  <c r="J73" i="15"/>
  <c r="K73" i="15" s="1"/>
  <c r="J65" i="15"/>
  <c r="K65" i="15" s="1"/>
  <c r="J57" i="15"/>
  <c r="K57" i="15" s="1"/>
  <c r="J49" i="15"/>
  <c r="K49" i="15" s="1"/>
  <c r="J41" i="15"/>
  <c r="J33" i="15"/>
  <c r="K33" i="15" s="1"/>
  <c r="J25" i="15"/>
  <c r="K25" i="15" s="1"/>
  <c r="J17" i="15"/>
  <c r="K17" i="15" s="1"/>
  <c r="J9" i="15"/>
  <c r="K9" i="15" s="1"/>
  <c r="P106" i="15"/>
  <c r="Q106" i="15" s="1"/>
  <c r="P98" i="15"/>
  <c r="Q98" i="15" s="1"/>
  <c r="P90" i="15"/>
  <c r="Q90" i="15" s="1"/>
  <c r="P82" i="15"/>
  <c r="P74" i="15"/>
  <c r="Q74" i="15" s="1"/>
  <c r="P66" i="15"/>
  <c r="Q66" i="15" s="1"/>
  <c r="P58" i="15"/>
  <c r="Q58" i="15" s="1"/>
  <c r="P50" i="15"/>
  <c r="Q50" i="15" s="1"/>
  <c r="P42" i="15"/>
  <c r="Q42" i="15" s="1"/>
  <c r="P34" i="15"/>
  <c r="Q34" i="15" s="1"/>
  <c r="P26" i="15"/>
  <c r="Q26" i="15" s="1"/>
  <c r="P18" i="15"/>
  <c r="P10" i="15"/>
  <c r="Q10" i="15" s="1"/>
  <c r="D77" i="15"/>
  <c r="E77" i="15" s="1"/>
  <c r="D69" i="15"/>
  <c r="E69" i="15" s="1"/>
  <c r="D61" i="15"/>
  <c r="E61" i="15" s="1"/>
  <c r="D53" i="15"/>
  <c r="E53" i="15" s="1"/>
  <c r="D45" i="15"/>
  <c r="E45" i="15" s="1"/>
  <c r="D37" i="15"/>
  <c r="E37" i="15" s="1"/>
  <c r="D29" i="15"/>
  <c r="D21" i="15"/>
  <c r="E21" i="15" s="1"/>
  <c r="D13" i="15"/>
  <c r="E13" i="15" s="1"/>
  <c r="D5" i="15"/>
  <c r="E5" i="15" s="1"/>
  <c r="J88" i="15"/>
  <c r="K88" i="15" s="1"/>
  <c r="J80" i="15"/>
  <c r="K80" i="15" s="1"/>
  <c r="J72" i="15"/>
  <c r="K72" i="15" s="1"/>
  <c r="J64" i="15"/>
  <c r="K64" i="15" s="1"/>
  <c r="J56" i="15"/>
  <c r="J48" i="15"/>
  <c r="K48" i="15" s="1"/>
  <c r="J40" i="15"/>
  <c r="K40" i="15" s="1"/>
  <c r="J32" i="15"/>
  <c r="K32" i="15" s="1"/>
  <c r="J24" i="15"/>
  <c r="K24" i="15" s="1"/>
  <c r="J16" i="15"/>
  <c r="K16" i="15" s="1"/>
  <c r="J8" i="15"/>
  <c r="K8" i="15" s="1"/>
  <c r="P105" i="15"/>
  <c r="Q105" i="15" s="1"/>
  <c r="P97" i="15"/>
  <c r="P89" i="15"/>
  <c r="Q89" i="15" s="1"/>
  <c r="P81" i="15"/>
  <c r="Q81" i="15" s="1"/>
  <c r="P73" i="15"/>
  <c r="Q73" i="15" s="1"/>
  <c r="P65" i="15"/>
  <c r="Q65" i="15" s="1"/>
  <c r="P57" i="15"/>
  <c r="Q57" i="15" s="1"/>
  <c r="P49" i="15"/>
  <c r="Q49" i="15" s="1"/>
  <c r="P41" i="15"/>
  <c r="Q41" i="15" s="1"/>
  <c r="P33" i="15"/>
  <c r="P25" i="15"/>
  <c r="Q25" i="15" s="1"/>
  <c r="P17" i="15"/>
  <c r="Q17" i="15" s="1"/>
  <c r="P9" i="15"/>
  <c r="Q9" i="15" s="1"/>
  <c r="D47" i="15"/>
  <c r="E47" i="15" s="1"/>
  <c r="J82" i="15"/>
  <c r="K82" i="15" s="1"/>
  <c r="P19" i="15"/>
  <c r="Q19" i="15" s="1"/>
  <c r="P3" i="15"/>
  <c r="Q3" i="15" s="1"/>
  <c r="D76" i="15"/>
  <c r="D68" i="15"/>
  <c r="E68" i="15" s="1"/>
  <c r="D60" i="15"/>
  <c r="E60" i="15" s="1"/>
  <c r="D52" i="15"/>
  <c r="E52" i="15" s="1"/>
  <c r="D44" i="15"/>
  <c r="E44" i="15" s="1"/>
  <c r="D36" i="15"/>
  <c r="E36" i="15" s="1"/>
  <c r="D28" i="15"/>
  <c r="E28" i="15" s="1"/>
  <c r="D20" i="15"/>
  <c r="E20" i="15" s="1"/>
  <c r="D12" i="15"/>
  <c r="D4" i="15"/>
  <c r="E4" i="15" s="1"/>
  <c r="J87" i="15"/>
  <c r="K87" i="15" s="1"/>
  <c r="J79" i="15"/>
  <c r="K79" i="15" s="1"/>
  <c r="J71" i="15"/>
  <c r="K71" i="15" s="1"/>
  <c r="J63" i="15"/>
  <c r="K63" i="15" s="1"/>
  <c r="J55" i="15"/>
  <c r="K55" i="15" s="1"/>
  <c r="J47" i="15"/>
  <c r="K47" i="15" s="1"/>
  <c r="J39" i="15"/>
  <c r="J31" i="15"/>
  <c r="K31" i="15" s="1"/>
  <c r="J23" i="15"/>
  <c r="K23" i="15" s="1"/>
  <c r="J15" i="15"/>
  <c r="K15" i="15" s="1"/>
  <c r="J7" i="15"/>
  <c r="K7" i="15" s="1"/>
  <c r="P104" i="15"/>
  <c r="Q104" i="15" s="1"/>
  <c r="P96" i="15"/>
  <c r="Q96" i="15" s="1"/>
  <c r="P88" i="15"/>
  <c r="Q88" i="15" s="1"/>
  <c r="P80" i="15"/>
  <c r="P72" i="15"/>
  <c r="Q72" i="15" s="1"/>
  <c r="P64" i="15"/>
  <c r="Q64" i="15" s="1"/>
  <c r="P56" i="15"/>
  <c r="Q56" i="15" s="1"/>
  <c r="P48" i="15"/>
  <c r="Q48" i="15" s="1"/>
  <c r="P40" i="15"/>
  <c r="Q40" i="15" s="1"/>
  <c r="P32" i="15"/>
  <c r="Q32" i="15" s="1"/>
  <c r="P24" i="15"/>
  <c r="Q24" i="15" s="1"/>
  <c r="P16" i="15"/>
  <c r="P8" i="15"/>
  <c r="Q8" i="15" s="1"/>
  <c r="D71" i="15"/>
  <c r="E71" i="15" s="1"/>
  <c r="D31" i="15"/>
  <c r="E31" i="15" s="1"/>
  <c r="D7" i="15"/>
  <c r="E7" i="15" s="1"/>
  <c r="J66" i="15"/>
  <c r="K66" i="15" s="1"/>
  <c r="J42" i="15"/>
  <c r="K42" i="15" s="1"/>
  <c r="J26" i="15"/>
  <c r="K26" i="15" s="1"/>
  <c r="J10" i="15"/>
  <c r="P99" i="15"/>
  <c r="Q99" i="15" s="1"/>
  <c r="P83" i="15"/>
  <c r="Q83" i="15" s="1"/>
  <c r="P67" i="15"/>
  <c r="Q67" i="15" s="1"/>
  <c r="P51" i="15"/>
  <c r="Q51" i="15" s="1"/>
  <c r="P11" i="15"/>
  <c r="Q11" i="15" s="1"/>
  <c r="J3" i="15"/>
  <c r="K3" i="15" s="1"/>
  <c r="D75" i="15"/>
  <c r="E75" i="15" s="1"/>
  <c r="D67" i="15"/>
  <c r="D59" i="15"/>
  <c r="E59" i="15" s="1"/>
  <c r="D51" i="15"/>
  <c r="E51" i="15" s="1"/>
  <c r="D43" i="15"/>
  <c r="E43" i="15" s="1"/>
  <c r="D35" i="15"/>
  <c r="E35" i="15" s="1"/>
  <c r="D27" i="15"/>
  <c r="E27" i="15" s="1"/>
  <c r="D19" i="15"/>
  <c r="E19" i="15" s="1"/>
  <c r="D11" i="15"/>
  <c r="E11" i="15" s="1"/>
  <c r="J94" i="15"/>
  <c r="J86" i="15"/>
  <c r="K86" i="15" s="1"/>
  <c r="J78" i="15"/>
  <c r="K78" i="15" s="1"/>
  <c r="J70" i="15"/>
  <c r="K70" i="15" s="1"/>
  <c r="J62" i="15"/>
  <c r="K62" i="15" s="1"/>
  <c r="J54" i="15"/>
  <c r="K54" i="15" s="1"/>
  <c r="J46" i="15"/>
  <c r="K46" i="15" s="1"/>
  <c r="J38" i="15"/>
  <c r="K38" i="15" s="1"/>
  <c r="J30" i="15"/>
  <c r="J22" i="15"/>
  <c r="K22" i="15" s="1"/>
  <c r="J14" i="15"/>
  <c r="K14" i="15" s="1"/>
  <c r="J6" i="15"/>
  <c r="K6" i="15" s="1"/>
  <c r="P103" i="15"/>
  <c r="Q103" i="15" s="1"/>
  <c r="P95" i="15"/>
  <c r="Q95" i="15" s="1"/>
  <c r="P87" i="15"/>
  <c r="Q87" i="15" s="1"/>
  <c r="P79" i="15"/>
  <c r="Q79" i="15" s="1"/>
  <c r="P71" i="15"/>
  <c r="P63" i="15"/>
  <c r="Q63" i="15" s="1"/>
  <c r="P55" i="15"/>
  <c r="Q55" i="15" s="1"/>
  <c r="P47" i="15"/>
  <c r="Q47" i="15" s="1"/>
  <c r="P39" i="15"/>
  <c r="Q39" i="15" s="1"/>
  <c r="P31" i="15"/>
  <c r="Q31" i="15" s="1"/>
  <c r="P23" i="15"/>
  <c r="Q23" i="15" s="1"/>
  <c r="P15" i="15"/>
  <c r="Q15" i="15" s="1"/>
  <c r="P7" i="15"/>
  <c r="D63" i="15"/>
  <c r="E63" i="15" s="1"/>
  <c r="D39" i="15"/>
  <c r="E39" i="15" s="1"/>
  <c r="D15" i="15"/>
  <c r="E15" i="15" s="1"/>
  <c r="J74" i="15"/>
  <c r="K74" i="15" s="1"/>
  <c r="J50" i="15"/>
  <c r="K50" i="15" s="1"/>
  <c r="J34" i="15"/>
  <c r="K34" i="15" s="1"/>
  <c r="J18" i="15"/>
  <c r="K18" i="15" s="1"/>
  <c r="P107" i="15"/>
  <c r="P91" i="15"/>
  <c r="Q91" i="15" s="1"/>
  <c r="P75" i="15"/>
  <c r="Q75" i="15" s="1"/>
  <c r="P59" i="15"/>
  <c r="Q59" i="15" s="1"/>
  <c r="P43" i="15"/>
  <c r="Q43" i="15" s="1"/>
  <c r="D3" i="15"/>
  <c r="E3" i="15" s="1"/>
  <c r="D74" i="15"/>
  <c r="E74" i="15" s="1"/>
  <c r="D66" i="15"/>
  <c r="E66" i="15" s="1"/>
  <c r="D58" i="15"/>
  <c r="D50" i="15"/>
  <c r="E50" i="15" s="1"/>
  <c r="D42" i="15"/>
  <c r="E42" i="15" s="1"/>
  <c r="D34" i="15"/>
  <c r="E34" i="15" s="1"/>
  <c r="D26" i="15"/>
  <c r="E26" i="15" s="1"/>
  <c r="D18" i="15"/>
  <c r="E18" i="15" s="1"/>
  <c r="D10" i="15"/>
  <c r="E10" i="15" s="1"/>
  <c r="J93" i="15"/>
  <c r="K93" i="15" s="1"/>
  <c r="J85" i="15"/>
  <c r="J77" i="15"/>
  <c r="K77" i="15" s="1"/>
  <c r="J69" i="15"/>
  <c r="K69" i="15" s="1"/>
  <c r="J61" i="15"/>
  <c r="K61" i="15" s="1"/>
  <c r="J53" i="15"/>
  <c r="K53" i="15" s="1"/>
  <c r="J45" i="15"/>
  <c r="K45" i="15" s="1"/>
  <c r="J37" i="15"/>
  <c r="K37" i="15" s="1"/>
  <c r="J29" i="15"/>
  <c r="K29" i="15" s="1"/>
  <c r="J21" i="15"/>
  <c r="J13" i="15"/>
  <c r="K13" i="15" s="1"/>
  <c r="J5" i="15"/>
  <c r="K5" i="15" s="1"/>
  <c r="P102" i="15"/>
  <c r="Q102" i="15" s="1"/>
  <c r="P94" i="15"/>
  <c r="Q94" i="15" s="1"/>
  <c r="P86" i="15"/>
  <c r="Q86" i="15" s="1"/>
  <c r="P78" i="15"/>
  <c r="Q78" i="15" s="1"/>
  <c r="P70" i="15"/>
  <c r="Q70" i="15" s="1"/>
  <c r="P62" i="15"/>
  <c r="P54" i="15"/>
  <c r="Q54" i="15" s="1"/>
  <c r="P46" i="15"/>
  <c r="Q46" i="15" s="1"/>
  <c r="P38" i="15"/>
  <c r="Q38" i="15" s="1"/>
  <c r="P30" i="15"/>
  <c r="Q30" i="15" s="1"/>
  <c r="P22" i="15"/>
  <c r="Q22" i="15" s="1"/>
  <c r="P14" i="15"/>
  <c r="Q14" i="15" s="1"/>
  <c r="P6" i="15"/>
  <c r="Q6" i="15" s="1"/>
  <c r="D55" i="15"/>
  <c r="J90" i="15"/>
  <c r="K90" i="15" s="1"/>
  <c r="P35" i="15"/>
  <c r="Q35" i="15" s="1"/>
  <c r="D81" i="15"/>
  <c r="E81" i="15" s="1"/>
  <c r="D73" i="15"/>
  <c r="E73" i="15" s="1"/>
  <c r="D65" i="15"/>
  <c r="E65" i="15" s="1"/>
  <c r="D57" i="15"/>
  <c r="E57" i="15" s="1"/>
  <c r="D49" i="15"/>
  <c r="E49" i="15" s="1"/>
  <c r="D41" i="15"/>
  <c r="D33" i="15"/>
  <c r="E33" i="15" s="1"/>
  <c r="D25" i="15"/>
  <c r="E25" i="15" s="1"/>
  <c r="D17" i="15"/>
  <c r="E17" i="15" s="1"/>
  <c r="D9" i="15"/>
  <c r="E9" i="15" s="1"/>
  <c r="J92" i="15"/>
  <c r="K92" i="15" s="1"/>
  <c r="J84" i="15"/>
  <c r="K84" i="15" s="1"/>
  <c r="J76" i="15"/>
  <c r="K76" i="15" s="1"/>
  <c r="J68" i="15"/>
  <c r="J60" i="15"/>
  <c r="K60" i="15" s="1"/>
  <c r="J52" i="15"/>
  <c r="K52" i="15" s="1"/>
  <c r="J44" i="15"/>
  <c r="K44" i="15" s="1"/>
  <c r="J36" i="15"/>
  <c r="K36" i="15" s="1"/>
  <c r="J28" i="15"/>
  <c r="K28" i="15" s="1"/>
  <c r="J20" i="15"/>
  <c r="K20" i="15" s="1"/>
  <c r="J12" i="15"/>
  <c r="K12" i="15" s="1"/>
  <c r="J4" i="15"/>
  <c r="P101" i="15"/>
  <c r="Q101" i="15" s="1"/>
  <c r="P93" i="15"/>
  <c r="Q93" i="15" s="1"/>
  <c r="P85" i="15"/>
  <c r="Q85" i="15" s="1"/>
  <c r="P77" i="15"/>
  <c r="Q77" i="15" s="1"/>
  <c r="P69" i="15"/>
  <c r="Q69" i="15" s="1"/>
  <c r="P61" i="15"/>
  <c r="Q61" i="15" s="1"/>
  <c r="P53" i="15"/>
  <c r="Q53" i="15" s="1"/>
  <c r="P45" i="15"/>
  <c r="P37" i="15"/>
  <c r="Q37" i="15" s="1"/>
  <c r="P29" i="15"/>
  <c r="Q29" i="15" s="1"/>
  <c r="P21" i="15"/>
  <c r="Q21" i="15" s="1"/>
  <c r="P13" i="15"/>
  <c r="Q13" i="15" s="1"/>
  <c r="P5" i="15"/>
  <c r="Q5" i="15" s="1"/>
  <c r="D79" i="15"/>
  <c r="E79" i="15" s="1"/>
  <c r="D23" i="15"/>
  <c r="E23" i="15" s="1"/>
  <c r="J58" i="15"/>
  <c r="P27" i="15"/>
  <c r="Q27" i="15" s="1"/>
  <c r="D80" i="15"/>
  <c r="E80" i="15" s="1"/>
  <c r="D72" i="15"/>
  <c r="E72" i="15" s="1"/>
  <c r="D64" i="15"/>
  <c r="E64" i="15" s="1"/>
  <c r="D56" i="15"/>
  <c r="E56" i="15" s="1"/>
  <c r="D48" i="15"/>
  <c r="E48" i="15" s="1"/>
  <c r="D40" i="15"/>
  <c r="E40" i="15" s="1"/>
  <c r="D32" i="15"/>
  <c r="D24" i="15"/>
  <c r="E24" i="15" s="1"/>
  <c r="D16" i="15"/>
  <c r="E16" i="15" s="1"/>
  <c r="J91" i="15"/>
  <c r="K91" i="15" s="1"/>
  <c r="J83" i="15"/>
  <c r="K83" i="15" s="1"/>
  <c r="J75" i="15"/>
  <c r="K75" i="15" s="1"/>
  <c r="J67" i="15"/>
  <c r="K67" i="15" s="1"/>
  <c r="J59" i="15"/>
  <c r="K59" i="15" s="1"/>
  <c r="J51" i="15"/>
  <c r="J43" i="15"/>
  <c r="K43" i="15" s="1"/>
  <c r="J35" i="15"/>
  <c r="K35" i="15" s="1"/>
  <c r="J27" i="15"/>
  <c r="K27" i="15" s="1"/>
  <c r="J19" i="15"/>
  <c r="K19" i="15" s="1"/>
  <c r="P108" i="15"/>
  <c r="Q108" i="15" s="1"/>
  <c r="P100" i="15"/>
  <c r="P92" i="15"/>
  <c r="Q92" i="15" s="1"/>
  <c r="P84" i="15"/>
  <c r="P76" i="15"/>
  <c r="Q76" i="15" s="1"/>
  <c r="P68" i="15"/>
  <c r="Q68" i="15" s="1"/>
  <c r="P60" i="15"/>
  <c r="Q60" i="15" s="1"/>
  <c r="P52" i="15"/>
  <c r="Q52" i="15" s="1"/>
  <c r="P44" i="15"/>
  <c r="Q44" i="15" s="1"/>
  <c r="P36" i="15"/>
  <c r="Q36" i="15" s="1"/>
  <c r="P28" i="15"/>
  <c r="Q28" i="15" s="1"/>
  <c r="P20" i="15"/>
  <c r="P12" i="15"/>
  <c r="Q12" i="15" s="1"/>
  <c r="V99" i="16"/>
  <c r="W99" i="16" s="1"/>
  <c r="V91" i="16"/>
  <c r="W91" i="16" s="1"/>
  <c r="V83" i="16"/>
  <c r="W83" i="16" s="1"/>
  <c r="V75" i="16"/>
  <c r="W75" i="16" s="1"/>
  <c r="V67" i="16"/>
  <c r="W67" i="16" s="1"/>
  <c r="V59" i="16"/>
  <c r="W59" i="16" s="1"/>
  <c r="V51" i="16"/>
  <c r="W51" i="16" s="1"/>
  <c r="V43" i="16"/>
  <c r="W43" i="16" s="1"/>
  <c r="V35" i="16"/>
  <c r="W35" i="16" s="1"/>
  <c r="V27" i="16"/>
  <c r="W27" i="16" s="1"/>
  <c r="V19" i="16"/>
  <c r="W19" i="16" s="1"/>
  <c r="V11" i="16"/>
  <c r="W11" i="16" s="1"/>
  <c r="V98" i="16"/>
  <c r="W98" i="16" s="1"/>
  <c r="V90" i="16"/>
  <c r="W90" i="16" s="1"/>
  <c r="V82" i="16"/>
  <c r="W82" i="16" s="1"/>
  <c r="V74" i="16"/>
  <c r="W74" i="16" s="1"/>
  <c r="V66" i="16"/>
  <c r="W66" i="16" s="1"/>
  <c r="V58" i="16"/>
  <c r="W58" i="16" s="1"/>
  <c r="V50" i="16"/>
  <c r="W50" i="16" s="1"/>
  <c r="V42" i="16"/>
  <c r="W42" i="16" s="1"/>
  <c r="V34" i="16"/>
  <c r="W34" i="16" s="1"/>
  <c r="V26" i="16"/>
  <c r="W26" i="16" s="1"/>
  <c r="V18" i="16"/>
  <c r="W18" i="16" s="1"/>
  <c r="V10" i="16"/>
  <c r="W10" i="16" s="1"/>
  <c r="V97" i="16"/>
  <c r="V89" i="16"/>
  <c r="W89" i="16" s="1"/>
  <c r="V81" i="16"/>
  <c r="W81" i="16" s="1"/>
  <c r="V73" i="16"/>
  <c r="W73" i="16" s="1"/>
  <c r="V65" i="16"/>
  <c r="W65" i="16" s="1"/>
  <c r="V57" i="16"/>
  <c r="W57" i="16" s="1"/>
  <c r="V49" i="16"/>
  <c r="W49" i="16" s="1"/>
  <c r="V41" i="16"/>
  <c r="W41" i="16" s="1"/>
  <c r="V33" i="16"/>
  <c r="W33" i="16" s="1"/>
  <c r="V25" i="16"/>
  <c r="W25" i="16" s="1"/>
  <c r="V17" i="16"/>
  <c r="W17" i="16" s="1"/>
  <c r="V9" i="16"/>
  <c r="W9" i="16" s="1"/>
  <c r="V96" i="16"/>
  <c r="W96" i="16" s="1"/>
  <c r="V88" i="16"/>
  <c r="W88" i="16" s="1"/>
  <c r="V80" i="16"/>
  <c r="W80" i="16" s="1"/>
  <c r="V72" i="16"/>
  <c r="W72" i="16" s="1"/>
  <c r="V64" i="16"/>
  <c r="V56" i="16"/>
  <c r="W56" i="16" s="1"/>
  <c r="V48" i="16"/>
  <c r="W48" i="16" s="1"/>
  <c r="V40" i="16"/>
  <c r="W40" i="16" s="1"/>
  <c r="V32" i="16"/>
  <c r="W32" i="16" s="1"/>
  <c r="V24" i="16"/>
  <c r="W24" i="16" s="1"/>
  <c r="V16" i="16"/>
  <c r="W16" i="16" s="1"/>
  <c r="V8" i="16"/>
  <c r="W8" i="16" s="1"/>
  <c r="V95" i="16"/>
  <c r="W95" i="16" s="1"/>
  <c r="V87" i="16"/>
  <c r="W87" i="16" s="1"/>
  <c r="V79" i="16"/>
  <c r="W79" i="16" s="1"/>
  <c r="V71" i="16"/>
  <c r="W71" i="16" s="1"/>
  <c r="V63" i="16"/>
  <c r="W63" i="16" s="1"/>
  <c r="V55" i="16"/>
  <c r="W55" i="16" s="1"/>
  <c r="V47" i="16"/>
  <c r="W47" i="16" s="1"/>
  <c r="V39" i="16"/>
  <c r="W39" i="16" s="1"/>
  <c r="V31" i="16"/>
  <c r="W31" i="16" s="1"/>
  <c r="V23" i="16"/>
  <c r="W23" i="16" s="1"/>
  <c r="V15" i="16"/>
  <c r="W15" i="16" s="1"/>
  <c r="V7" i="16"/>
  <c r="W7" i="16" s="1"/>
  <c r="V94" i="16"/>
  <c r="W94" i="16" s="1"/>
  <c r="V86" i="16"/>
  <c r="W86" i="16" s="1"/>
  <c r="V78" i="16"/>
  <c r="W78" i="16" s="1"/>
  <c r="V70" i="16"/>
  <c r="W70" i="16" s="1"/>
  <c r="V62" i="16"/>
  <c r="W62" i="16" s="1"/>
  <c r="V54" i="16"/>
  <c r="W54" i="16" s="1"/>
  <c r="V46" i="16"/>
  <c r="W46" i="16" s="1"/>
  <c r="V38" i="16"/>
  <c r="W38" i="16" s="1"/>
  <c r="V30" i="16"/>
  <c r="W30" i="16" s="1"/>
  <c r="V22" i="16"/>
  <c r="W22" i="16" s="1"/>
  <c r="V14" i="16"/>
  <c r="W14" i="16" s="1"/>
  <c r="V6" i="16"/>
  <c r="W6" i="16" s="1"/>
  <c r="V93" i="16"/>
  <c r="W93" i="16" s="1"/>
  <c r="V85" i="16"/>
  <c r="W85" i="16" s="1"/>
  <c r="V77" i="16"/>
  <c r="W77" i="16" s="1"/>
  <c r="V69" i="16"/>
  <c r="W69" i="16" s="1"/>
  <c r="V61" i="16"/>
  <c r="W61" i="16" s="1"/>
  <c r="V53" i="16"/>
  <c r="W53" i="16" s="1"/>
  <c r="V45" i="16"/>
  <c r="W45" i="16" s="1"/>
  <c r="V37" i="16"/>
  <c r="W37" i="16" s="1"/>
  <c r="V29" i="16"/>
  <c r="W29" i="16" s="1"/>
  <c r="V21" i="16"/>
  <c r="W21" i="16" s="1"/>
  <c r="V13" i="16"/>
  <c r="W13" i="16" s="1"/>
  <c r="V5" i="16"/>
  <c r="W5" i="16" s="1"/>
  <c r="V3" i="16"/>
  <c r="W3" i="16" s="1"/>
  <c r="V92" i="16"/>
  <c r="W92" i="16" s="1"/>
  <c r="V84" i="16"/>
  <c r="W84" i="16" s="1"/>
  <c r="V76" i="16"/>
  <c r="W76" i="16" s="1"/>
  <c r="V68" i="16"/>
  <c r="W68" i="16" s="1"/>
  <c r="V60" i="16"/>
  <c r="W60" i="16" s="1"/>
  <c r="V52" i="16"/>
  <c r="W52" i="16" s="1"/>
  <c r="V44" i="16"/>
  <c r="V36" i="16"/>
  <c r="W36" i="16" s="1"/>
  <c r="V28" i="16"/>
  <c r="W28" i="16" s="1"/>
  <c r="V20" i="16"/>
  <c r="W20" i="16" s="1"/>
  <c r="V12" i="16"/>
  <c r="W12" i="16" s="1"/>
  <c r="P154" i="16"/>
  <c r="P146" i="16"/>
  <c r="Q146" i="16" s="1"/>
  <c r="P138" i="16"/>
  <c r="Q138" i="16" s="1"/>
  <c r="P130" i="16"/>
  <c r="Q130" i="16" s="1"/>
  <c r="P122" i="16"/>
  <c r="Q122" i="16" s="1"/>
  <c r="P114" i="16"/>
  <c r="Q114" i="16" s="1"/>
  <c r="P106" i="16"/>
  <c r="Q106" i="16" s="1"/>
  <c r="P98" i="16"/>
  <c r="Q98" i="16" s="1"/>
  <c r="P90" i="16"/>
  <c r="Q90" i="16" s="1"/>
  <c r="P82" i="16"/>
  <c r="Q82" i="16" s="1"/>
  <c r="P74" i="16"/>
  <c r="Q74" i="16" s="1"/>
  <c r="P66" i="16"/>
  <c r="Q66" i="16" s="1"/>
  <c r="P58" i="16"/>
  <c r="Q58" i="16" s="1"/>
  <c r="P50" i="16"/>
  <c r="Q50" i="16" s="1"/>
  <c r="P42" i="16"/>
  <c r="Q42" i="16" s="1"/>
  <c r="P34" i="16"/>
  <c r="Q34" i="16" s="1"/>
  <c r="P26" i="16"/>
  <c r="Q26" i="16" s="1"/>
  <c r="P18" i="16"/>
  <c r="Q18" i="16" s="1"/>
  <c r="P10" i="16"/>
  <c r="Q10" i="16" s="1"/>
  <c r="P153" i="16"/>
  <c r="Q153" i="16" s="1"/>
  <c r="P145" i="16"/>
  <c r="Q145" i="16" s="1"/>
  <c r="P137" i="16"/>
  <c r="Q137" i="16" s="1"/>
  <c r="P129" i="16"/>
  <c r="Q129" i="16" s="1"/>
  <c r="P121" i="16"/>
  <c r="Q121" i="16" s="1"/>
  <c r="P113" i="16"/>
  <c r="Q113" i="16" s="1"/>
  <c r="P105" i="16"/>
  <c r="Q105" i="16" s="1"/>
  <c r="P97" i="16"/>
  <c r="Q97" i="16" s="1"/>
  <c r="P89" i="16"/>
  <c r="Q89" i="16" s="1"/>
  <c r="P81" i="16"/>
  <c r="Q81" i="16" s="1"/>
  <c r="P73" i="16"/>
  <c r="Q73" i="16" s="1"/>
  <c r="P65" i="16"/>
  <c r="Q65" i="16" s="1"/>
  <c r="P57" i="16"/>
  <c r="Q57" i="16" s="1"/>
  <c r="P49" i="16"/>
  <c r="Q49" i="16" s="1"/>
  <c r="P41" i="16"/>
  <c r="Q41" i="16" s="1"/>
  <c r="P33" i="16"/>
  <c r="Q33" i="16" s="1"/>
  <c r="P25" i="16"/>
  <c r="Q25" i="16" s="1"/>
  <c r="P17" i="16"/>
  <c r="Q17" i="16" s="1"/>
  <c r="P9" i="16"/>
  <c r="Q9" i="16" s="1"/>
  <c r="P123" i="16"/>
  <c r="Q123" i="16" s="1"/>
  <c r="P107" i="16"/>
  <c r="Q107" i="16" s="1"/>
  <c r="P75" i="16"/>
  <c r="Q75" i="16" s="1"/>
  <c r="P43" i="16"/>
  <c r="Q43" i="16" s="1"/>
  <c r="P11" i="16"/>
  <c r="Q11" i="16" s="1"/>
  <c r="P152" i="16"/>
  <c r="Q152" i="16" s="1"/>
  <c r="P144" i="16"/>
  <c r="Q144" i="16" s="1"/>
  <c r="P136" i="16"/>
  <c r="Q136" i="16" s="1"/>
  <c r="P128" i="16"/>
  <c r="Q128" i="16" s="1"/>
  <c r="P120" i="16"/>
  <c r="Q120" i="16" s="1"/>
  <c r="P112" i="16"/>
  <c r="Q112" i="16" s="1"/>
  <c r="P104" i="16"/>
  <c r="Q104" i="16" s="1"/>
  <c r="P96" i="16"/>
  <c r="Q96" i="16" s="1"/>
  <c r="P88" i="16"/>
  <c r="Q88" i="16" s="1"/>
  <c r="P80" i="16"/>
  <c r="Q80" i="16" s="1"/>
  <c r="P72" i="16"/>
  <c r="Q72" i="16" s="1"/>
  <c r="P64" i="16"/>
  <c r="Q64" i="16" s="1"/>
  <c r="P56" i="16"/>
  <c r="Q56" i="16" s="1"/>
  <c r="P48" i="16"/>
  <c r="Q48" i="16" s="1"/>
  <c r="P40" i="16"/>
  <c r="Q40" i="16" s="1"/>
  <c r="P32" i="16"/>
  <c r="Q32" i="16" s="1"/>
  <c r="P24" i="16"/>
  <c r="Q24" i="16" s="1"/>
  <c r="P16" i="16"/>
  <c r="Q16" i="16" s="1"/>
  <c r="P8" i="16"/>
  <c r="Q8" i="16" s="1"/>
  <c r="P139" i="16"/>
  <c r="Q139" i="16" s="1"/>
  <c r="P91" i="16"/>
  <c r="Q91" i="16" s="1"/>
  <c r="P35" i="16"/>
  <c r="Q35" i="16" s="1"/>
  <c r="P151" i="16"/>
  <c r="Q151" i="16" s="1"/>
  <c r="P143" i="16"/>
  <c r="Q143" i="16" s="1"/>
  <c r="P135" i="16"/>
  <c r="Q135" i="16" s="1"/>
  <c r="P127" i="16"/>
  <c r="Q127" i="16" s="1"/>
  <c r="P119" i="16"/>
  <c r="Q119" i="16" s="1"/>
  <c r="P111" i="16"/>
  <c r="Q111" i="16" s="1"/>
  <c r="P103" i="16"/>
  <c r="Q103" i="16" s="1"/>
  <c r="P95" i="16"/>
  <c r="Q95" i="16" s="1"/>
  <c r="P87" i="16"/>
  <c r="Q87" i="16" s="1"/>
  <c r="P79" i="16"/>
  <c r="Q79" i="16" s="1"/>
  <c r="P71" i="16"/>
  <c r="Q71" i="16" s="1"/>
  <c r="P63" i="16"/>
  <c r="Q63" i="16" s="1"/>
  <c r="P55" i="16"/>
  <c r="Q55" i="16" s="1"/>
  <c r="P47" i="16"/>
  <c r="Q47" i="16" s="1"/>
  <c r="P39" i="16"/>
  <c r="Q39" i="16" s="1"/>
  <c r="P31" i="16"/>
  <c r="Q31" i="16" s="1"/>
  <c r="P23" i="16"/>
  <c r="Q23" i="16" s="1"/>
  <c r="P15" i="16"/>
  <c r="Q15" i="16" s="1"/>
  <c r="P7" i="16"/>
  <c r="Q7" i="16" s="1"/>
  <c r="P147" i="16"/>
  <c r="Q147" i="16" s="1"/>
  <c r="P115" i="16"/>
  <c r="Q115" i="16" s="1"/>
  <c r="P83" i="16"/>
  <c r="Q83" i="16" s="1"/>
  <c r="P59" i="16"/>
  <c r="Q59" i="16" s="1"/>
  <c r="P27" i="16"/>
  <c r="P150" i="16"/>
  <c r="Q150" i="16" s="1"/>
  <c r="P142" i="16"/>
  <c r="Q142" i="16" s="1"/>
  <c r="P134" i="16"/>
  <c r="Q134" i="16" s="1"/>
  <c r="P126" i="16"/>
  <c r="Q126" i="16" s="1"/>
  <c r="P118" i="16"/>
  <c r="Q118" i="16" s="1"/>
  <c r="P110" i="16"/>
  <c r="Q110" i="16" s="1"/>
  <c r="P102" i="16"/>
  <c r="Q102" i="16" s="1"/>
  <c r="P94" i="16"/>
  <c r="P86" i="16"/>
  <c r="Q86" i="16" s="1"/>
  <c r="P78" i="16"/>
  <c r="Q78" i="16" s="1"/>
  <c r="P70" i="16"/>
  <c r="Q70" i="16" s="1"/>
  <c r="P62" i="16"/>
  <c r="Q62" i="16" s="1"/>
  <c r="P54" i="16"/>
  <c r="Q54" i="16" s="1"/>
  <c r="P46" i="16"/>
  <c r="Q46" i="16" s="1"/>
  <c r="P38" i="16"/>
  <c r="Q38" i="16" s="1"/>
  <c r="P30" i="16"/>
  <c r="Q30" i="16" s="1"/>
  <c r="P22" i="16"/>
  <c r="Q22" i="16" s="1"/>
  <c r="P14" i="16"/>
  <c r="Q14" i="16" s="1"/>
  <c r="P6" i="16"/>
  <c r="Q6" i="16" s="1"/>
  <c r="P3" i="16"/>
  <c r="Q3" i="16" s="1"/>
  <c r="P149" i="16"/>
  <c r="Q149" i="16" s="1"/>
  <c r="P141" i="16"/>
  <c r="Q141" i="16" s="1"/>
  <c r="P133" i="16"/>
  <c r="Q133" i="16" s="1"/>
  <c r="P125" i="16"/>
  <c r="Q125" i="16" s="1"/>
  <c r="P117" i="16"/>
  <c r="Q117" i="16" s="1"/>
  <c r="P109" i="16"/>
  <c r="Q109" i="16" s="1"/>
  <c r="P101" i="16"/>
  <c r="Q101" i="16" s="1"/>
  <c r="P93" i="16"/>
  <c r="Q93" i="16" s="1"/>
  <c r="P85" i="16"/>
  <c r="Q85" i="16" s="1"/>
  <c r="P77" i="16"/>
  <c r="Q77" i="16" s="1"/>
  <c r="P69" i="16"/>
  <c r="Q69" i="16" s="1"/>
  <c r="P61" i="16"/>
  <c r="Q61" i="16" s="1"/>
  <c r="P53" i="16"/>
  <c r="Q53" i="16" s="1"/>
  <c r="P45" i="16"/>
  <c r="Q45" i="16" s="1"/>
  <c r="P37" i="16"/>
  <c r="Q37" i="16" s="1"/>
  <c r="P29" i="16"/>
  <c r="Q29" i="16" s="1"/>
  <c r="P21" i="16"/>
  <c r="Q21" i="16" s="1"/>
  <c r="P13" i="16"/>
  <c r="Q13" i="16" s="1"/>
  <c r="P5" i="16"/>
  <c r="Q5" i="16" s="1"/>
  <c r="P155" i="16"/>
  <c r="Q155" i="16" s="1"/>
  <c r="P131" i="16"/>
  <c r="Q131" i="16" s="1"/>
  <c r="P99" i="16"/>
  <c r="Q99" i="16" s="1"/>
  <c r="P67" i="16"/>
  <c r="Q67" i="16" s="1"/>
  <c r="P51" i="16"/>
  <c r="Q51" i="16" s="1"/>
  <c r="P19" i="16"/>
  <c r="Q19" i="16" s="1"/>
  <c r="P156" i="16"/>
  <c r="Q156" i="16" s="1"/>
  <c r="P148" i="16"/>
  <c r="Q148" i="16" s="1"/>
  <c r="P140" i="16"/>
  <c r="Q140" i="16" s="1"/>
  <c r="P132" i="16"/>
  <c r="Q132" i="16" s="1"/>
  <c r="P124" i="16"/>
  <c r="Q124" i="16" s="1"/>
  <c r="P116" i="16"/>
  <c r="Q116" i="16" s="1"/>
  <c r="P108" i="16"/>
  <c r="Q108" i="16" s="1"/>
  <c r="P100" i="16"/>
  <c r="Q100" i="16" s="1"/>
  <c r="P92" i="16"/>
  <c r="Q92" i="16" s="1"/>
  <c r="P84" i="16"/>
  <c r="Q84" i="16" s="1"/>
  <c r="P76" i="16"/>
  <c r="Q76" i="16" s="1"/>
  <c r="P68" i="16"/>
  <c r="Q68" i="16" s="1"/>
  <c r="P60" i="16"/>
  <c r="Q60" i="16" s="1"/>
  <c r="P52" i="16"/>
  <c r="Q52" i="16" s="1"/>
  <c r="P44" i="16"/>
  <c r="Q44" i="16" s="1"/>
  <c r="P36" i="16"/>
  <c r="Q36" i="16" s="1"/>
  <c r="P28" i="16"/>
  <c r="Q28" i="16" s="1"/>
  <c r="P20" i="16"/>
  <c r="Q20" i="16" s="1"/>
  <c r="P12" i="16"/>
  <c r="Q12" i="16" s="1"/>
  <c r="J3" i="16"/>
  <c r="K3" i="16" s="1"/>
  <c r="J122" i="16"/>
  <c r="K122" i="16" s="1"/>
  <c r="J114" i="16"/>
  <c r="K114" i="16" s="1"/>
  <c r="J98" i="16"/>
  <c r="K98" i="16" s="1"/>
  <c r="J82" i="16"/>
  <c r="K82" i="16" s="1"/>
  <c r="J66" i="16"/>
  <c r="K66" i="16" s="1"/>
  <c r="J50" i="16"/>
  <c r="K50" i="16" s="1"/>
  <c r="J18" i="16"/>
  <c r="K18" i="16" s="1"/>
  <c r="J137" i="16"/>
  <c r="K137" i="16" s="1"/>
  <c r="J129" i="16"/>
  <c r="K129" i="16" s="1"/>
  <c r="J121" i="16"/>
  <c r="K121" i="16" s="1"/>
  <c r="J113" i="16"/>
  <c r="K113" i="16" s="1"/>
  <c r="J105" i="16"/>
  <c r="K105" i="16" s="1"/>
  <c r="J97" i="16"/>
  <c r="K97" i="16" s="1"/>
  <c r="J89" i="16"/>
  <c r="K89" i="16" s="1"/>
  <c r="J81" i="16"/>
  <c r="K81" i="16" s="1"/>
  <c r="J73" i="16"/>
  <c r="K73" i="16" s="1"/>
  <c r="J65" i="16"/>
  <c r="K65" i="16" s="1"/>
  <c r="J57" i="16"/>
  <c r="K57" i="16" s="1"/>
  <c r="J49" i="16"/>
  <c r="K49" i="16" s="1"/>
  <c r="J41" i="16"/>
  <c r="K41" i="16" s="1"/>
  <c r="J33" i="16"/>
  <c r="K33" i="16" s="1"/>
  <c r="J25" i="16"/>
  <c r="K25" i="16" s="1"/>
  <c r="J17" i="16"/>
  <c r="K17" i="16" s="1"/>
  <c r="J9" i="16"/>
  <c r="K9" i="16" s="1"/>
  <c r="J130" i="16"/>
  <c r="K130" i="16" s="1"/>
  <c r="J106" i="16"/>
  <c r="K106" i="16" s="1"/>
  <c r="J90" i="16"/>
  <c r="K90" i="16" s="1"/>
  <c r="J74" i="16"/>
  <c r="K74" i="16" s="1"/>
  <c r="J58" i="16"/>
  <c r="K58" i="16" s="1"/>
  <c r="J42" i="16"/>
  <c r="K42" i="16" s="1"/>
  <c r="J34" i="16"/>
  <c r="K34" i="16" s="1"/>
  <c r="J26" i="16"/>
  <c r="K26" i="16" s="1"/>
  <c r="J10" i="16"/>
  <c r="K10" i="16" s="1"/>
  <c r="J136" i="16"/>
  <c r="K136" i="16" s="1"/>
  <c r="J128" i="16"/>
  <c r="K128" i="16" s="1"/>
  <c r="J120" i="16"/>
  <c r="K120" i="16" s="1"/>
  <c r="J112" i="16"/>
  <c r="K112" i="16" s="1"/>
  <c r="J104" i="16"/>
  <c r="K104" i="16" s="1"/>
  <c r="J96" i="16"/>
  <c r="K96" i="16" s="1"/>
  <c r="J88" i="16"/>
  <c r="K88" i="16" s="1"/>
  <c r="J80" i="16"/>
  <c r="K80" i="16" s="1"/>
  <c r="J72" i="16"/>
  <c r="K72" i="16" s="1"/>
  <c r="J64" i="16"/>
  <c r="K64" i="16" s="1"/>
  <c r="J56" i="16"/>
  <c r="K56" i="16" s="1"/>
  <c r="J48" i="16"/>
  <c r="K48" i="16" s="1"/>
  <c r="J40" i="16"/>
  <c r="K40" i="16" s="1"/>
  <c r="J32" i="16"/>
  <c r="K32" i="16" s="1"/>
  <c r="J24" i="16"/>
  <c r="K24" i="16" s="1"/>
  <c r="J16" i="16"/>
  <c r="K16" i="16" s="1"/>
  <c r="J8" i="16"/>
  <c r="K8" i="16" s="1"/>
  <c r="J135" i="16"/>
  <c r="K135" i="16" s="1"/>
  <c r="J127" i="16"/>
  <c r="K127" i="16" s="1"/>
  <c r="J119" i="16"/>
  <c r="K119" i="16" s="1"/>
  <c r="J111" i="16"/>
  <c r="K111" i="16" s="1"/>
  <c r="J103" i="16"/>
  <c r="K103" i="16" s="1"/>
  <c r="J95" i="16"/>
  <c r="K95" i="16" s="1"/>
  <c r="J87" i="16"/>
  <c r="K87" i="16" s="1"/>
  <c r="J79" i="16"/>
  <c r="K79" i="16" s="1"/>
  <c r="J71" i="16"/>
  <c r="K71" i="16" s="1"/>
  <c r="J63" i="16"/>
  <c r="K63" i="16" s="1"/>
  <c r="J55" i="16"/>
  <c r="K55" i="16" s="1"/>
  <c r="J47" i="16"/>
  <c r="K47" i="16" s="1"/>
  <c r="J39" i="16"/>
  <c r="K39" i="16" s="1"/>
  <c r="J31" i="16"/>
  <c r="K31" i="16" s="1"/>
  <c r="J23" i="16"/>
  <c r="K23" i="16" s="1"/>
  <c r="J15" i="16"/>
  <c r="K15" i="16" s="1"/>
  <c r="J7" i="16"/>
  <c r="K7" i="16" s="1"/>
  <c r="J118" i="16"/>
  <c r="K118" i="16" s="1"/>
  <c r="J86" i="16"/>
  <c r="K86" i="16" s="1"/>
  <c r="J78" i="16"/>
  <c r="K78" i="16" s="1"/>
  <c r="J70" i="16"/>
  <c r="K70" i="16" s="1"/>
  <c r="J54" i="16"/>
  <c r="K54" i="16" s="1"/>
  <c r="J38" i="16"/>
  <c r="K38" i="16" s="1"/>
  <c r="J30" i="16"/>
  <c r="K30" i="16" s="1"/>
  <c r="J22" i="16"/>
  <c r="K22" i="16" s="1"/>
  <c r="J6" i="16"/>
  <c r="K6" i="16" s="1"/>
  <c r="J110" i="16"/>
  <c r="K110" i="16" s="1"/>
  <c r="J62" i="16"/>
  <c r="K62" i="16" s="1"/>
  <c r="J133" i="16"/>
  <c r="K133" i="16" s="1"/>
  <c r="J125" i="16"/>
  <c r="K125" i="16" s="1"/>
  <c r="J117" i="16"/>
  <c r="K117" i="16" s="1"/>
  <c r="J109" i="16"/>
  <c r="K109" i="16" s="1"/>
  <c r="J101" i="16"/>
  <c r="K101" i="16" s="1"/>
  <c r="J93" i="16"/>
  <c r="K93" i="16" s="1"/>
  <c r="J85" i="16"/>
  <c r="K85" i="16" s="1"/>
  <c r="J77" i="16"/>
  <c r="K77" i="16" s="1"/>
  <c r="J69" i="16"/>
  <c r="K69" i="16" s="1"/>
  <c r="J61" i="16"/>
  <c r="K61" i="16" s="1"/>
  <c r="J53" i="16"/>
  <c r="K53" i="16" s="1"/>
  <c r="J45" i="16"/>
  <c r="K45" i="16" s="1"/>
  <c r="J37" i="16"/>
  <c r="K37" i="16" s="1"/>
  <c r="J29" i="16"/>
  <c r="K29" i="16" s="1"/>
  <c r="J21" i="16"/>
  <c r="K21" i="16" s="1"/>
  <c r="J13" i="16"/>
  <c r="K13" i="16" s="1"/>
  <c r="J5" i="16"/>
  <c r="K5" i="16" s="1"/>
  <c r="J134" i="16"/>
  <c r="K134" i="16" s="1"/>
  <c r="J102" i="16"/>
  <c r="K102" i="16" s="1"/>
  <c r="J14" i="16"/>
  <c r="K14" i="16" s="1"/>
  <c r="J132" i="16"/>
  <c r="K132" i="16" s="1"/>
  <c r="J124" i="16"/>
  <c r="K124" i="16" s="1"/>
  <c r="J116" i="16"/>
  <c r="K116" i="16" s="1"/>
  <c r="J108" i="16"/>
  <c r="K108" i="16" s="1"/>
  <c r="J100" i="16"/>
  <c r="K100" i="16" s="1"/>
  <c r="J92" i="16"/>
  <c r="K92" i="16" s="1"/>
  <c r="J84" i="16"/>
  <c r="K84" i="16" s="1"/>
  <c r="J76" i="16"/>
  <c r="K76" i="16" s="1"/>
  <c r="J68" i="16"/>
  <c r="K68" i="16" s="1"/>
  <c r="J60" i="16"/>
  <c r="K60" i="16" s="1"/>
  <c r="J52" i="16"/>
  <c r="K52" i="16" s="1"/>
  <c r="J44" i="16"/>
  <c r="K44" i="16" s="1"/>
  <c r="J36" i="16"/>
  <c r="K36" i="16" s="1"/>
  <c r="J28" i="16"/>
  <c r="K28" i="16" s="1"/>
  <c r="J20" i="16"/>
  <c r="K20" i="16" s="1"/>
  <c r="J12" i="16"/>
  <c r="K12" i="16" s="1"/>
  <c r="J4" i="16"/>
  <c r="K4" i="16" s="1"/>
  <c r="J126" i="16"/>
  <c r="K126" i="16" s="1"/>
  <c r="J94" i="16"/>
  <c r="K94" i="16" s="1"/>
  <c r="J46" i="16"/>
  <c r="K46" i="16" s="1"/>
  <c r="J131" i="16"/>
  <c r="K131" i="16" s="1"/>
  <c r="J123" i="16"/>
  <c r="K123" i="16" s="1"/>
  <c r="J115" i="16"/>
  <c r="K115" i="16" s="1"/>
  <c r="J107" i="16"/>
  <c r="K107" i="16" s="1"/>
  <c r="J99" i="16"/>
  <c r="K99" i="16" s="1"/>
  <c r="J91" i="16"/>
  <c r="K91" i="16" s="1"/>
  <c r="J83" i="16"/>
  <c r="K83" i="16" s="1"/>
  <c r="J75" i="16"/>
  <c r="K75" i="16" s="1"/>
  <c r="J67" i="16"/>
  <c r="K67" i="16" s="1"/>
  <c r="J59" i="16"/>
  <c r="K59" i="16" s="1"/>
  <c r="J51" i="16"/>
  <c r="K51" i="16" s="1"/>
  <c r="J43" i="16"/>
  <c r="K43" i="16" s="1"/>
  <c r="J35" i="16"/>
  <c r="K35" i="16" s="1"/>
  <c r="J27" i="16"/>
  <c r="K27" i="16" s="1"/>
  <c r="J19" i="16"/>
  <c r="K19" i="16" s="1"/>
  <c r="D30" i="16"/>
  <c r="E30" i="16" s="1"/>
  <c r="D124" i="16"/>
  <c r="E124" i="16" s="1"/>
  <c r="D116" i="16"/>
  <c r="E116" i="16" s="1"/>
  <c r="D108" i="16"/>
  <c r="E108" i="16" s="1"/>
  <c r="D100" i="16"/>
  <c r="E100" i="16" s="1"/>
  <c r="D92" i="16"/>
  <c r="E92" i="16" s="1"/>
  <c r="D84" i="16"/>
  <c r="E84" i="16" s="1"/>
  <c r="D76" i="16"/>
  <c r="E76" i="16" s="1"/>
  <c r="D68" i="16"/>
  <c r="E68" i="16" s="1"/>
  <c r="D60" i="16"/>
  <c r="E60" i="16" s="1"/>
  <c r="D52" i="16"/>
  <c r="E52" i="16" s="1"/>
  <c r="D44" i="16"/>
  <c r="E44" i="16" s="1"/>
  <c r="D36" i="16"/>
  <c r="E36" i="16" s="1"/>
  <c r="D28" i="16"/>
  <c r="E28" i="16" s="1"/>
  <c r="D20" i="16"/>
  <c r="E20" i="16" s="1"/>
  <c r="D12" i="16"/>
  <c r="E12" i="16" s="1"/>
  <c r="D4" i="16"/>
  <c r="E4" i="16" s="1"/>
  <c r="D123" i="16"/>
  <c r="E123" i="16" s="1"/>
  <c r="D115" i="16"/>
  <c r="E115" i="16" s="1"/>
  <c r="D107" i="16"/>
  <c r="E107" i="16" s="1"/>
  <c r="D99" i="16"/>
  <c r="E99" i="16" s="1"/>
  <c r="D91" i="16"/>
  <c r="E91" i="16" s="1"/>
  <c r="D83" i="16"/>
  <c r="E83" i="16" s="1"/>
  <c r="D75" i="16"/>
  <c r="E75" i="16" s="1"/>
  <c r="D67" i="16"/>
  <c r="E67" i="16" s="1"/>
  <c r="D59" i="16"/>
  <c r="E59" i="16" s="1"/>
  <c r="D51" i="16"/>
  <c r="E51" i="16" s="1"/>
  <c r="D43" i="16"/>
  <c r="E43" i="16" s="1"/>
  <c r="D35" i="16"/>
  <c r="E35" i="16" s="1"/>
  <c r="D27" i="16"/>
  <c r="E27" i="16" s="1"/>
  <c r="D19" i="16"/>
  <c r="E19" i="16" s="1"/>
  <c r="D11" i="16"/>
  <c r="E11" i="16" s="1"/>
  <c r="D110" i="16"/>
  <c r="E110" i="16" s="1"/>
  <c r="D22" i="16"/>
  <c r="E22" i="16" s="1"/>
  <c r="D122" i="16"/>
  <c r="E122" i="16" s="1"/>
  <c r="D114" i="16"/>
  <c r="E114" i="16" s="1"/>
  <c r="D106" i="16"/>
  <c r="E106" i="16" s="1"/>
  <c r="D98" i="16"/>
  <c r="E98" i="16" s="1"/>
  <c r="D90" i="16"/>
  <c r="E90" i="16" s="1"/>
  <c r="D82" i="16"/>
  <c r="E82" i="16" s="1"/>
  <c r="D74" i="16"/>
  <c r="E74" i="16" s="1"/>
  <c r="D66" i="16"/>
  <c r="E66" i="16" s="1"/>
  <c r="D58" i="16"/>
  <c r="E58" i="16" s="1"/>
  <c r="D50" i="16"/>
  <c r="E50" i="16" s="1"/>
  <c r="D42" i="16"/>
  <c r="E42" i="16" s="1"/>
  <c r="D34" i="16"/>
  <c r="E34" i="16" s="1"/>
  <c r="D26" i="16"/>
  <c r="E26" i="16" s="1"/>
  <c r="D18" i="16"/>
  <c r="E18" i="16" s="1"/>
  <c r="D10" i="16"/>
  <c r="E10" i="16" s="1"/>
  <c r="D102" i="16"/>
  <c r="E102" i="16" s="1"/>
  <c r="D38" i="16"/>
  <c r="E38" i="16" s="1"/>
  <c r="D121" i="16"/>
  <c r="E121" i="16" s="1"/>
  <c r="D113" i="16"/>
  <c r="E113" i="16" s="1"/>
  <c r="D105" i="16"/>
  <c r="E105" i="16" s="1"/>
  <c r="D97" i="16"/>
  <c r="E97" i="16" s="1"/>
  <c r="D89" i="16"/>
  <c r="E89" i="16" s="1"/>
  <c r="D81" i="16"/>
  <c r="E81" i="16" s="1"/>
  <c r="D73" i="16"/>
  <c r="E73" i="16" s="1"/>
  <c r="D65" i="16"/>
  <c r="E65" i="16" s="1"/>
  <c r="D57" i="16"/>
  <c r="E57" i="16" s="1"/>
  <c r="D49" i="16"/>
  <c r="E49" i="16" s="1"/>
  <c r="D41" i="16"/>
  <c r="E41" i="16" s="1"/>
  <c r="D33" i="16"/>
  <c r="E33" i="16" s="1"/>
  <c r="D25" i="16"/>
  <c r="E25" i="16" s="1"/>
  <c r="D17" i="16"/>
  <c r="E17" i="16" s="1"/>
  <c r="D9" i="16"/>
  <c r="E9" i="16" s="1"/>
  <c r="D62" i="16"/>
  <c r="E62" i="16" s="1"/>
  <c r="D120" i="16"/>
  <c r="E120" i="16" s="1"/>
  <c r="D112" i="16"/>
  <c r="E112" i="16" s="1"/>
  <c r="D104" i="16"/>
  <c r="E104" i="16" s="1"/>
  <c r="D96" i="16"/>
  <c r="E96" i="16" s="1"/>
  <c r="D88" i="16"/>
  <c r="E88" i="16" s="1"/>
  <c r="D80" i="16"/>
  <c r="E80" i="16" s="1"/>
  <c r="D72" i="16"/>
  <c r="E72" i="16" s="1"/>
  <c r="D64" i="16"/>
  <c r="E64" i="16" s="1"/>
  <c r="D56" i="16"/>
  <c r="E56" i="16" s="1"/>
  <c r="D48" i="16"/>
  <c r="E48" i="16" s="1"/>
  <c r="D40" i="16"/>
  <c r="E40" i="16" s="1"/>
  <c r="D32" i="16"/>
  <c r="E32" i="16" s="1"/>
  <c r="D24" i="16"/>
  <c r="E24" i="16" s="1"/>
  <c r="D16" i="16"/>
  <c r="E16" i="16" s="1"/>
  <c r="D8" i="16"/>
  <c r="E8" i="16" s="1"/>
  <c r="D3" i="16"/>
  <c r="E3" i="16" s="1"/>
  <c r="D86" i="16"/>
  <c r="E86" i="16" s="1"/>
  <c r="D70" i="16"/>
  <c r="E70" i="16" s="1"/>
  <c r="D46" i="16"/>
  <c r="E46" i="16" s="1"/>
  <c r="D14" i="16"/>
  <c r="E14" i="16" s="1"/>
  <c r="D119" i="16"/>
  <c r="E119" i="16" s="1"/>
  <c r="D111" i="16"/>
  <c r="E111" i="16" s="1"/>
  <c r="D103" i="16"/>
  <c r="E103" i="16" s="1"/>
  <c r="D95" i="16"/>
  <c r="E95" i="16" s="1"/>
  <c r="D87" i="16"/>
  <c r="E87" i="16" s="1"/>
  <c r="D79" i="16"/>
  <c r="E79" i="16" s="1"/>
  <c r="D71" i="16"/>
  <c r="E71" i="16" s="1"/>
  <c r="D63" i="16"/>
  <c r="E63" i="16" s="1"/>
  <c r="D55" i="16"/>
  <c r="E55" i="16" s="1"/>
  <c r="D47" i="16"/>
  <c r="E47" i="16" s="1"/>
  <c r="D39" i="16"/>
  <c r="E39" i="16" s="1"/>
  <c r="D31" i="16"/>
  <c r="E31" i="16" s="1"/>
  <c r="D23" i="16"/>
  <c r="E23" i="16" s="1"/>
  <c r="D15" i="16"/>
  <c r="E15" i="16" s="1"/>
  <c r="D7" i="16"/>
  <c r="E7" i="16" s="1"/>
  <c r="D118" i="16"/>
  <c r="E118" i="16" s="1"/>
  <c r="D94" i="16"/>
  <c r="E94" i="16" s="1"/>
  <c r="D78" i="16"/>
  <c r="E78" i="16" s="1"/>
  <c r="D54" i="16"/>
  <c r="E54" i="16" s="1"/>
  <c r="D6" i="16"/>
  <c r="E6" i="16" s="1"/>
  <c r="D125" i="16"/>
  <c r="E125" i="16" s="1"/>
  <c r="D117" i="16"/>
  <c r="E117" i="16" s="1"/>
  <c r="D109" i="16"/>
  <c r="E109" i="16" s="1"/>
  <c r="D101" i="16"/>
  <c r="E101" i="16" s="1"/>
  <c r="D93" i="16"/>
  <c r="E93" i="16" s="1"/>
  <c r="D85" i="16"/>
  <c r="E85" i="16" s="1"/>
  <c r="D77" i="16"/>
  <c r="E77" i="16" s="1"/>
  <c r="D69" i="16"/>
  <c r="E69" i="16" s="1"/>
  <c r="D61" i="16"/>
  <c r="E61" i="16" s="1"/>
  <c r="D53" i="16"/>
  <c r="E53" i="16" s="1"/>
  <c r="D45" i="16"/>
  <c r="E45" i="16" s="1"/>
  <c r="D37" i="16"/>
  <c r="E37" i="16" s="1"/>
  <c r="D29" i="16"/>
  <c r="E29" i="16" s="1"/>
  <c r="D21" i="16"/>
  <c r="E21" i="16" s="1"/>
  <c r="D13" i="16"/>
  <c r="E13" i="16" s="1"/>
  <c r="AI83" i="6"/>
  <c r="AI11" i="6"/>
  <c r="AI3" i="6"/>
  <c r="AI98" i="6"/>
  <c r="AI90" i="6"/>
  <c r="AI82" i="6"/>
  <c r="AI74" i="6"/>
  <c r="AI66" i="6"/>
  <c r="AI58" i="6"/>
  <c r="AI50" i="6"/>
  <c r="AI42" i="6"/>
  <c r="AI34" i="6"/>
  <c r="AI26" i="6"/>
  <c r="AI18" i="6"/>
  <c r="AI10" i="6"/>
  <c r="AI67" i="6"/>
  <c r="AI19" i="6"/>
  <c r="AI105" i="6"/>
  <c r="AI97" i="6"/>
  <c r="AI89" i="6"/>
  <c r="AI81" i="6"/>
  <c r="AI73" i="6"/>
  <c r="AI65" i="6"/>
  <c r="AI57" i="6"/>
  <c r="AI49" i="6"/>
  <c r="AI41" i="6"/>
  <c r="AI33" i="6"/>
  <c r="AI25" i="6"/>
  <c r="AI17" i="6"/>
  <c r="AI9" i="6"/>
  <c r="AI104" i="6"/>
  <c r="AI96" i="6"/>
  <c r="AI88" i="6"/>
  <c r="AI80" i="6"/>
  <c r="AI72" i="6"/>
  <c r="AI64" i="6"/>
  <c r="AI56" i="6"/>
  <c r="AI48" i="6"/>
  <c r="AI40" i="6"/>
  <c r="AI32" i="6"/>
  <c r="AI24" i="6"/>
  <c r="AI16" i="6"/>
  <c r="AI8" i="6"/>
  <c r="AI35" i="6"/>
  <c r="AI103" i="6"/>
  <c r="AI95" i="6"/>
  <c r="AI87" i="6"/>
  <c r="AI79" i="6"/>
  <c r="AI71" i="6"/>
  <c r="AI63" i="6"/>
  <c r="AI55" i="6"/>
  <c r="AI47" i="6"/>
  <c r="AI39" i="6"/>
  <c r="AI31" i="6"/>
  <c r="AI23" i="6"/>
  <c r="AI15" i="6"/>
  <c r="AI7" i="6"/>
  <c r="AI91" i="6"/>
  <c r="AI59" i="6"/>
  <c r="AI51" i="6"/>
  <c r="AI102" i="6"/>
  <c r="AI94" i="6"/>
  <c r="AI86" i="6"/>
  <c r="AI78" i="6"/>
  <c r="AI70" i="6"/>
  <c r="AI62" i="6"/>
  <c r="AI54" i="6"/>
  <c r="AI46" i="6"/>
  <c r="AI38" i="6"/>
  <c r="AI30" i="6"/>
  <c r="AI22" i="6"/>
  <c r="AI14" i="6"/>
  <c r="AI99" i="6"/>
  <c r="AI27" i="6"/>
  <c r="AI101" i="6"/>
  <c r="AI93" i="6"/>
  <c r="AI85" i="6"/>
  <c r="AI77" i="6"/>
  <c r="AI69" i="6"/>
  <c r="AI61" i="6"/>
  <c r="AI53" i="6"/>
  <c r="AI45" i="6"/>
  <c r="AI37" i="6"/>
  <c r="AI29" i="6"/>
  <c r="AI21" i="6"/>
  <c r="AI13" i="6"/>
  <c r="AI5" i="6"/>
  <c r="AI75" i="6"/>
  <c r="AI43" i="6"/>
  <c r="AI100" i="6"/>
  <c r="AI92" i="6"/>
  <c r="AI84" i="6"/>
  <c r="AI76" i="6"/>
  <c r="AI68" i="6"/>
  <c r="AI60" i="6"/>
  <c r="AI52" i="6"/>
  <c r="AI44" i="6"/>
  <c r="AI36" i="6"/>
  <c r="AI28" i="6"/>
  <c r="AI20" i="6"/>
  <c r="AI12" i="6"/>
  <c r="AC109" i="6"/>
  <c r="AC101" i="6"/>
  <c r="AC93" i="6"/>
  <c r="AC85" i="6"/>
  <c r="AC77" i="6"/>
  <c r="AC69" i="6"/>
  <c r="AC61" i="6"/>
  <c r="AC53" i="6"/>
  <c r="AC45" i="6"/>
  <c r="AC37" i="6"/>
  <c r="AC29" i="6"/>
  <c r="AC21" i="6"/>
  <c r="AC13" i="6"/>
  <c r="AC5" i="6"/>
  <c r="AC91" i="6"/>
  <c r="AC59" i="6"/>
  <c r="AC11" i="6"/>
  <c r="AC108" i="6"/>
  <c r="AC100" i="6"/>
  <c r="AC92" i="6"/>
  <c r="AC84" i="6"/>
  <c r="AC76" i="6"/>
  <c r="AC68" i="6"/>
  <c r="AC60" i="6"/>
  <c r="AC52" i="6"/>
  <c r="AC44" i="6"/>
  <c r="AC36" i="6"/>
  <c r="AC28" i="6"/>
  <c r="AC20" i="6"/>
  <c r="AC12" i="6"/>
  <c r="AC4" i="6"/>
  <c r="AC3" i="6"/>
  <c r="AC83" i="6"/>
  <c r="AC43" i="6"/>
  <c r="AC27" i="6"/>
  <c r="AC114" i="6"/>
  <c r="AC106" i="6"/>
  <c r="AC98" i="6"/>
  <c r="AC90" i="6"/>
  <c r="AC82" i="6"/>
  <c r="AC74" i="6"/>
  <c r="AC66" i="6"/>
  <c r="AC58" i="6"/>
  <c r="AC50" i="6"/>
  <c r="AC42" i="6"/>
  <c r="AC34" i="6"/>
  <c r="AC26" i="6"/>
  <c r="AC18" i="6"/>
  <c r="AC10" i="6"/>
  <c r="AC113" i="6"/>
  <c r="AC105" i="6"/>
  <c r="AC97" i="6"/>
  <c r="AC89" i="6"/>
  <c r="AC81" i="6"/>
  <c r="AC73" i="6"/>
  <c r="AC65" i="6"/>
  <c r="AC57" i="6"/>
  <c r="AC49" i="6"/>
  <c r="AC41" i="6"/>
  <c r="AC33" i="6"/>
  <c r="AC25" i="6"/>
  <c r="AC17" i="6"/>
  <c r="AC9" i="6"/>
  <c r="AC99" i="6"/>
  <c r="AC67" i="6"/>
  <c r="AC35" i="6"/>
  <c r="AC112" i="6"/>
  <c r="AC104" i="6"/>
  <c r="AC96" i="6"/>
  <c r="AC88" i="6"/>
  <c r="AC80" i="6"/>
  <c r="AC72" i="6"/>
  <c r="AC64" i="6"/>
  <c r="AC56" i="6"/>
  <c r="AC48" i="6"/>
  <c r="AC40" i="6"/>
  <c r="AC32" i="6"/>
  <c r="AC24" i="6"/>
  <c r="AC16" i="6"/>
  <c r="AC8" i="6"/>
  <c r="AC107" i="6"/>
  <c r="AC75" i="6"/>
  <c r="AC51" i="6"/>
  <c r="AC19" i="6"/>
  <c r="AC111" i="6"/>
  <c r="AC103" i="6"/>
  <c r="AC95" i="6"/>
  <c r="AC87" i="6"/>
  <c r="AC79" i="6"/>
  <c r="AC71" i="6"/>
  <c r="AC63" i="6"/>
  <c r="AC55" i="6"/>
  <c r="AC47" i="6"/>
  <c r="AC39" i="6"/>
  <c r="AC31" i="6"/>
  <c r="AC23" i="6"/>
  <c r="AC15" i="6"/>
  <c r="AC7" i="6"/>
  <c r="AC110" i="6"/>
  <c r="AC102" i="6"/>
  <c r="AC94" i="6"/>
  <c r="AC86" i="6"/>
  <c r="AC78" i="6"/>
  <c r="AC70" i="6"/>
  <c r="AC62" i="6"/>
  <c r="AC54" i="6"/>
  <c r="AC46" i="6"/>
  <c r="AC38" i="6"/>
  <c r="AC30" i="6"/>
  <c r="AC22" i="6"/>
  <c r="AC14" i="6"/>
  <c r="W96" i="6"/>
  <c r="W72" i="6"/>
  <c r="W24" i="6"/>
  <c r="W118" i="6"/>
  <c r="W110" i="6"/>
  <c r="W102" i="6"/>
  <c r="W94" i="6"/>
  <c r="W86" i="6"/>
  <c r="W78" i="6"/>
  <c r="W70" i="6"/>
  <c r="W62" i="6"/>
  <c r="W54" i="6"/>
  <c r="W46" i="6"/>
  <c r="W38" i="6"/>
  <c r="W30" i="6"/>
  <c r="W22" i="6"/>
  <c r="W14" i="6"/>
  <c r="W6" i="6"/>
  <c r="W88" i="6"/>
  <c r="W64" i="6"/>
  <c r="W32" i="6"/>
  <c r="W117" i="6"/>
  <c r="W109" i="6"/>
  <c r="W101" i="6"/>
  <c r="W93" i="6"/>
  <c r="W85" i="6"/>
  <c r="W77" i="6"/>
  <c r="W69" i="6"/>
  <c r="W61" i="6"/>
  <c r="W53" i="6"/>
  <c r="W45" i="6"/>
  <c r="W37" i="6"/>
  <c r="W29" i="6"/>
  <c r="W21" i="6"/>
  <c r="W13" i="6"/>
  <c r="W5" i="6"/>
  <c r="W16" i="6"/>
  <c r="W3" i="6"/>
  <c r="W116" i="6"/>
  <c r="W108" i="6"/>
  <c r="W100" i="6"/>
  <c r="W92" i="6"/>
  <c r="W84" i="6"/>
  <c r="W76" i="6"/>
  <c r="W68" i="6"/>
  <c r="W60" i="6"/>
  <c r="W52" i="6"/>
  <c r="W44" i="6"/>
  <c r="W36" i="6"/>
  <c r="W28" i="6"/>
  <c r="W20" i="6"/>
  <c r="W12" i="6"/>
  <c r="W4" i="6"/>
  <c r="W120" i="6"/>
  <c r="W48" i="6"/>
  <c r="W123" i="6"/>
  <c r="W115" i="6"/>
  <c r="W107" i="6"/>
  <c r="W99" i="6"/>
  <c r="W91" i="6"/>
  <c r="W83" i="6"/>
  <c r="W75" i="6"/>
  <c r="W67" i="6"/>
  <c r="W59" i="6"/>
  <c r="W51" i="6"/>
  <c r="W43" i="6"/>
  <c r="W35" i="6"/>
  <c r="W27" i="6"/>
  <c r="W19" i="6"/>
  <c r="W11" i="6"/>
  <c r="W122" i="6"/>
  <c r="W114" i="6"/>
  <c r="W106" i="6"/>
  <c r="W98" i="6"/>
  <c r="W90" i="6"/>
  <c r="W82" i="6"/>
  <c r="W74" i="6"/>
  <c r="W66" i="6"/>
  <c r="W58" i="6"/>
  <c r="W50" i="6"/>
  <c r="W42" i="6"/>
  <c r="W34" i="6"/>
  <c r="W26" i="6"/>
  <c r="W18" i="6"/>
  <c r="W10" i="6"/>
  <c r="W112" i="6"/>
  <c r="W80" i="6"/>
  <c r="W56" i="6"/>
  <c r="W8" i="6"/>
  <c r="W121" i="6"/>
  <c r="W113" i="6"/>
  <c r="W105" i="6"/>
  <c r="W97" i="6"/>
  <c r="W89" i="6"/>
  <c r="W81" i="6"/>
  <c r="W73" i="6"/>
  <c r="W65" i="6"/>
  <c r="W57" i="6"/>
  <c r="W49" i="6"/>
  <c r="W41" i="6"/>
  <c r="W33" i="6"/>
  <c r="W25" i="6"/>
  <c r="W17" i="6"/>
  <c r="W9" i="6"/>
  <c r="W104" i="6"/>
  <c r="W40" i="6"/>
  <c r="W119" i="6"/>
  <c r="W111" i="6"/>
  <c r="W103" i="6"/>
  <c r="W95" i="6"/>
  <c r="W87" i="6"/>
  <c r="W79" i="6"/>
  <c r="W71" i="6"/>
  <c r="W63" i="6"/>
  <c r="W55" i="6"/>
  <c r="W47" i="6"/>
  <c r="W39" i="6"/>
  <c r="W31" i="6"/>
  <c r="W23" i="6"/>
  <c r="W15" i="6"/>
  <c r="Q118" i="6"/>
  <c r="Q110" i="6"/>
  <c r="Q102" i="6"/>
  <c r="Q94" i="6"/>
  <c r="Q86" i="6"/>
  <c r="Q78" i="6"/>
  <c r="Q70" i="6"/>
  <c r="Q62" i="6"/>
  <c r="Q54" i="6"/>
  <c r="Q46" i="6"/>
  <c r="Q38" i="6"/>
  <c r="Q30" i="6"/>
  <c r="Q22" i="6"/>
  <c r="Q14" i="6"/>
  <c r="Q6" i="6"/>
  <c r="Q117" i="6"/>
  <c r="Q109" i="6"/>
  <c r="Q101" i="6"/>
  <c r="Q93" i="6"/>
  <c r="Q85" i="6"/>
  <c r="Q77" i="6"/>
  <c r="Q69" i="6"/>
  <c r="Q61" i="6"/>
  <c r="Q53" i="6"/>
  <c r="Q45" i="6"/>
  <c r="Q37" i="6"/>
  <c r="Q29" i="6"/>
  <c r="Q21" i="6"/>
  <c r="Q13" i="6"/>
  <c r="Q5" i="6"/>
  <c r="Q116" i="6"/>
  <c r="Q108" i="6"/>
  <c r="Q100" i="6"/>
  <c r="Q92" i="6"/>
  <c r="Q84" i="6"/>
  <c r="Q76" i="6"/>
  <c r="Q68" i="6"/>
  <c r="Q60" i="6"/>
  <c r="Q52" i="6"/>
  <c r="Q44" i="6"/>
  <c r="Q36" i="6"/>
  <c r="Q28" i="6"/>
  <c r="Q20" i="6"/>
  <c r="Q12" i="6"/>
  <c r="Q4" i="6"/>
  <c r="Q115" i="6"/>
  <c r="Q107" i="6"/>
  <c r="Q99" i="6"/>
  <c r="Q91" i="6"/>
  <c r="Q83" i="6"/>
  <c r="Q75" i="6"/>
  <c r="Q67" i="6"/>
  <c r="Q59" i="6"/>
  <c r="Q51" i="6"/>
  <c r="Q43" i="6"/>
  <c r="Q35" i="6"/>
  <c r="Q27" i="6"/>
  <c r="Q19" i="6"/>
  <c r="Q11" i="6"/>
  <c r="Q3" i="6"/>
  <c r="Q114" i="6"/>
  <c r="Q106" i="6"/>
  <c r="Q98" i="6"/>
  <c r="Q90" i="6"/>
  <c r="Q82" i="6"/>
  <c r="Q74" i="6"/>
  <c r="Q66" i="6"/>
  <c r="Q58" i="6"/>
  <c r="Q50" i="6"/>
  <c r="Q42" i="6"/>
  <c r="Q34" i="6"/>
  <c r="Q26" i="6"/>
  <c r="Q18" i="6"/>
  <c r="Q10" i="6"/>
  <c r="Q121" i="6"/>
  <c r="Q113" i="6"/>
  <c r="Q105" i="6"/>
  <c r="Q97" i="6"/>
  <c r="Q89" i="6"/>
  <c r="Q81" i="6"/>
  <c r="Q73" i="6"/>
  <c r="Q65" i="6"/>
  <c r="Q57" i="6"/>
  <c r="Q49" i="6"/>
  <c r="Q41" i="6"/>
  <c r="Q33" i="6"/>
  <c r="Q25" i="6"/>
  <c r="Q17" i="6"/>
  <c r="Q9" i="6"/>
  <c r="Q120" i="6"/>
  <c r="Q112" i="6"/>
  <c r="Q104" i="6"/>
  <c r="Q96" i="6"/>
  <c r="Q88" i="6"/>
  <c r="Q80" i="6"/>
  <c r="Q72" i="6"/>
  <c r="Q64" i="6"/>
  <c r="Q56" i="6"/>
  <c r="Q48" i="6"/>
  <c r="Q40" i="6"/>
  <c r="Q32" i="6"/>
  <c r="Q24" i="6"/>
  <c r="Q16" i="6"/>
  <c r="Q8" i="6"/>
  <c r="Q119" i="6"/>
  <c r="Q111" i="6"/>
  <c r="Q103" i="6"/>
  <c r="Q95" i="6"/>
  <c r="Q87" i="6"/>
  <c r="Q79" i="6"/>
  <c r="Q71" i="6"/>
  <c r="Q63" i="6"/>
  <c r="Q55" i="6"/>
  <c r="Q47" i="6"/>
  <c r="Q39" i="6"/>
  <c r="Q31" i="6"/>
  <c r="Q23" i="6"/>
  <c r="Q15" i="6"/>
  <c r="K80" i="6"/>
  <c r="K32" i="6"/>
  <c r="K111" i="6"/>
  <c r="K103" i="6"/>
  <c r="K95" i="6"/>
  <c r="K87" i="6"/>
  <c r="K79" i="6"/>
  <c r="K71" i="6"/>
  <c r="K63" i="6"/>
  <c r="K55" i="6"/>
  <c r="K47" i="6"/>
  <c r="K39" i="6"/>
  <c r="K31" i="6"/>
  <c r="K23" i="6"/>
  <c r="K15" i="6"/>
  <c r="K7" i="6"/>
  <c r="K96" i="6"/>
  <c r="K64" i="6"/>
  <c r="K40" i="6"/>
  <c r="K16" i="6"/>
  <c r="K110" i="6"/>
  <c r="K102" i="6"/>
  <c r="K94" i="6"/>
  <c r="K86" i="6"/>
  <c r="K78" i="6"/>
  <c r="K70" i="6"/>
  <c r="K62" i="6"/>
  <c r="K54" i="6"/>
  <c r="K46" i="6"/>
  <c r="K38" i="6"/>
  <c r="K30" i="6"/>
  <c r="K22" i="6"/>
  <c r="K14" i="6"/>
  <c r="K6" i="6"/>
  <c r="K112" i="6"/>
  <c r="K88" i="6"/>
  <c r="K56" i="6"/>
  <c r="K8" i="6"/>
  <c r="K3" i="6"/>
  <c r="K109" i="6"/>
  <c r="K101" i="6"/>
  <c r="K93" i="6"/>
  <c r="K85" i="6"/>
  <c r="K77" i="6"/>
  <c r="K69" i="6"/>
  <c r="K61" i="6"/>
  <c r="K53" i="6"/>
  <c r="K45" i="6"/>
  <c r="K37" i="6"/>
  <c r="K29" i="6"/>
  <c r="K21" i="6"/>
  <c r="K13" i="6"/>
  <c r="K5" i="6"/>
  <c r="K104" i="6"/>
  <c r="K72" i="6"/>
  <c r="K48" i="6"/>
  <c r="K24" i="6"/>
  <c r="K116" i="6"/>
  <c r="K108" i="6"/>
  <c r="K100" i="6"/>
  <c r="K92" i="6"/>
  <c r="K84" i="6"/>
  <c r="K76" i="6"/>
  <c r="K68" i="6"/>
  <c r="K60" i="6"/>
  <c r="K52" i="6"/>
  <c r="K44" i="6"/>
  <c r="K36" i="6"/>
  <c r="K28" i="6"/>
  <c r="K20" i="6"/>
  <c r="K12" i="6"/>
  <c r="K4" i="6"/>
  <c r="K115" i="6"/>
  <c r="K99" i="6"/>
  <c r="K83" i="6"/>
  <c r="K67" i="6"/>
  <c r="K51" i="6"/>
  <c r="K35" i="6"/>
  <c r="K11" i="6"/>
  <c r="K114" i="6"/>
  <c r="K106" i="6"/>
  <c r="K98" i="6"/>
  <c r="K90" i="6"/>
  <c r="K82" i="6"/>
  <c r="K74" i="6"/>
  <c r="K66" i="6"/>
  <c r="K58" i="6"/>
  <c r="K50" i="6"/>
  <c r="K42" i="6"/>
  <c r="K34" i="6"/>
  <c r="K26" i="6"/>
  <c r="K18" i="6"/>
  <c r="K10" i="6"/>
  <c r="K107" i="6"/>
  <c r="K91" i="6"/>
  <c r="K75" i="6"/>
  <c r="K59" i="6"/>
  <c r="K43" i="6"/>
  <c r="K27" i="6"/>
  <c r="K19" i="6"/>
  <c r="K113" i="6"/>
  <c r="K105" i="6"/>
  <c r="K97" i="6"/>
  <c r="K89" i="6"/>
  <c r="K81" i="6"/>
  <c r="K73" i="6"/>
  <c r="K65" i="6"/>
  <c r="K57" i="6"/>
  <c r="K49" i="6"/>
  <c r="K41" i="6"/>
  <c r="K33" i="6"/>
  <c r="K25" i="6"/>
  <c r="K17" i="6"/>
  <c r="E111" i="6"/>
  <c r="E103" i="6"/>
  <c r="E95" i="6"/>
  <c r="E87" i="6"/>
  <c r="E79" i="6"/>
  <c r="E71" i="6"/>
  <c r="E63" i="6"/>
  <c r="E55" i="6"/>
  <c r="E47" i="6"/>
  <c r="E39" i="6"/>
  <c r="E31" i="6"/>
  <c r="E23" i="6"/>
  <c r="E15" i="6"/>
  <c r="E7" i="6"/>
  <c r="E3" i="6"/>
  <c r="E110" i="6"/>
  <c r="E102" i="6"/>
  <c r="E94" i="6"/>
  <c r="E86" i="6"/>
  <c r="E78" i="6"/>
  <c r="E70" i="6"/>
  <c r="E62" i="6"/>
  <c r="E54" i="6"/>
  <c r="E46" i="6"/>
  <c r="E38" i="6"/>
  <c r="E30" i="6"/>
  <c r="E22" i="6"/>
  <c r="E14" i="6"/>
  <c r="E6" i="6"/>
  <c r="E117" i="6"/>
  <c r="E109" i="6"/>
  <c r="E101" i="6"/>
  <c r="E93" i="6"/>
  <c r="E85" i="6"/>
  <c r="E77" i="6"/>
  <c r="E69" i="6"/>
  <c r="E61" i="6"/>
  <c r="E53" i="6"/>
  <c r="E45" i="6"/>
  <c r="E37" i="6"/>
  <c r="E29" i="6"/>
  <c r="E21" i="6"/>
  <c r="E13" i="6"/>
  <c r="E5" i="6"/>
  <c r="E116" i="6"/>
  <c r="E108" i="6"/>
  <c r="E100" i="6"/>
  <c r="E92" i="6"/>
  <c r="E84" i="6"/>
  <c r="E76" i="6"/>
  <c r="E68" i="6"/>
  <c r="E60" i="6"/>
  <c r="E52" i="6"/>
  <c r="E44" i="6"/>
  <c r="E36" i="6"/>
  <c r="E28" i="6"/>
  <c r="E20" i="6"/>
  <c r="E12" i="6"/>
  <c r="E4" i="6"/>
  <c r="E115" i="6"/>
  <c r="E107" i="6"/>
  <c r="E99" i="6"/>
  <c r="E91" i="6"/>
  <c r="E83" i="6"/>
  <c r="E75" i="6"/>
  <c r="E67" i="6"/>
  <c r="E59" i="6"/>
  <c r="E51" i="6"/>
  <c r="E43" i="6"/>
  <c r="E35" i="6"/>
  <c r="E27" i="6"/>
  <c r="E19" i="6"/>
  <c r="E11" i="6"/>
  <c r="E114" i="6"/>
  <c r="E106" i="6"/>
  <c r="E98" i="6"/>
  <c r="E90" i="6"/>
  <c r="E82" i="6"/>
  <c r="E74" i="6"/>
  <c r="E66" i="6"/>
  <c r="E58" i="6"/>
  <c r="E50" i="6"/>
  <c r="E42" i="6"/>
  <c r="E34" i="6"/>
  <c r="E26" i="6"/>
  <c r="E18" i="6"/>
  <c r="E10" i="6"/>
  <c r="E113" i="6"/>
  <c r="E105" i="6"/>
  <c r="E97" i="6"/>
  <c r="E89" i="6"/>
  <c r="E81" i="6"/>
  <c r="E73" i="6"/>
  <c r="E65" i="6"/>
  <c r="E57" i="6"/>
  <c r="E49" i="6"/>
  <c r="E41" i="6"/>
  <c r="E33" i="6"/>
  <c r="E25" i="6"/>
  <c r="E17" i="6"/>
  <c r="E9" i="6"/>
  <c r="E112" i="6"/>
  <c r="E104" i="6"/>
  <c r="E96" i="6"/>
  <c r="E88" i="6"/>
  <c r="E80" i="6"/>
  <c r="E72" i="6"/>
  <c r="E64" i="6"/>
  <c r="E56" i="6"/>
  <c r="E48" i="6"/>
  <c r="E40" i="6"/>
  <c r="E32" i="6"/>
  <c r="E24" i="6"/>
  <c r="E16" i="6"/>
  <c r="E86" i="7"/>
  <c r="E78" i="7"/>
  <c r="E70" i="7"/>
  <c r="E62" i="7"/>
  <c r="E54" i="7"/>
  <c r="E46" i="7"/>
  <c r="E38" i="7"/>
  <c r="E30" i="7"/>
  <c r="E22" i="7"/>
  <c r="E14" i="7"/>
  <c r="E6" i="7"/>
  <c r="K80" i="7"/>
  <c r="K72" i="7"/>
  <c r="K64" i="7"/>
  <c r="K56" i="7"/>
  <c r="K48" i="7"/>
  <c r="K40" i="7"/>
  <c r="K32" i="7"/>
  <c r="K24" i="7"/>
  <c r="K16" i="7"/>
  <c r="K8" i="7"/>
  <c r="Q67" i="7"/>
  <c r="Q59" i="7"/>
  <c r="Q51" i="7"/>
  <c r="Q43" i="7"/>
  <c r="Q35" i="7"/>
  <c r="Q27" i="7"/>
  <c r="Q19" i="7"/>
  <c r="Q11" i="7"/>
  <c r="E85" i="7"/>
  <c r="E77" i="7"/>
  <c r="E69" i="7"/>
  <c r="E61" i="7"/>
  <c r="E53" i="7"/>
  <c r="E45" i="7"/>
  <c r="E37" i="7"/>
  <c r="E29" i="7"/>
  <c r="E21" i="7"/>
  <c r="E13" i="7"/>
  <c r="E5" i="7"/>
  <c r="K79" i="7"/>
  <c r="K71" i="7"/>
  <c r="K63" i="7"/>
  <c r="K55" i="7"/>
  <c r="K47" i="7"/>
  <c r="K39" i="7"/>
  <c r="K31" i="7"/>
  <c r="K23" i="7"/>
  <c r="K15" i="7"/>
  <c r="K7" i="7"/>
  <c r="Q66" i="7"/>
  <c r="Q58" i="7"/>
  <c r="Q50" i="7"/>
  <c r="Q42" i="7"/>
  <c r="Q34" i="7"/>
  <c r="Q26" i="7"/>
  <c r="Q18" i="7"/>
  <c r="Q10" i="7"/>
  <c r="K11" i="7"/>
  <c r="E84" i="7"/>
  <c r="E76" i="7"/>
  <c r="E68" i="7"/>
  <c r="E60" i="7"/>
  <c r="E52" i="7"/>
  <c r="E44" i="7"/>
  <c r="E36" i="7"/>
  <c r="E28" i="7"/>
  <c r="E20" i="7"/>
  <c r="E12" i="7"/>
  <c r="E4" i="7"/>
  <c r="K78" i="7"/>
  <c r="K70" i="7"/>
  <c r="K62" i="7"/>
  <c r="K54" i="7"/>
  <c r="K46" i="7"/>
  <c r="K38" i="7"/>
  <c r="K30" i="7"/>
  <c r="K22" i="7"/>
  <c r="K14" i="7"/>
  <c r="K6" i="7"/>
  <c r="Q65" i="7"/>
  <c r="Q57" i="7"/>
  <c r="Q49" i="7"/>
  <c r="Q41" i="7"/>
  <c r="Q33" i="7"/>
  <c r="Q25" i="7"/>
  <c r="Q17" i="7"/>
  <c r="Q9" i="7"/>
  <c r="Q70" i="7"/>
  <c r="Q3" i="7"/>
  <c r="E83" i="7"/>
  <c r="E75" i="7"/>
  <c r="E67" i="7"/>
  <c r="E59" i="7"/>
  <c r="E51" i="7"/>
  <c r="E43" i="7"/>
  <c r="E35" i="7"/>
  <c r="E27" i="7"/>
  <c r="E19" i="7"/>
  <c r="E11" i="7"/>
  <c r="K85" i="7"/>
  <c r="K77" i="7"/>
  <c r="K69" i="7"/>
  <c r="K61" i="7"/>
  <c r="K53" i="7"/>
  <c r="K45" i="7"/>
  <c r="K37" i="7"/>
  <c r="K29" i="7"/>
  <c r="K21" i="7"/>
  <c r="K13" i="7"/>
  <c r="K5" i="7"/>
  <c r="Q64" i="7"/>
  <c r="Q56" i="7"/>
  <c r="Q48" i="7"/>
  <c r="Q40" i="7"/>
  <c r="Q32" i="7"/>
  <c r="Q24" i="7"/>
  <c r="Q16" i="7"/>
  <c r="Q8" i="7"/>
  <c r="K19" i="7"/>
  <c r="K3" i="7"/>
  <c r="E82" i="7"/>
  <c r="E74" i="7"/>
  <c r="E66" i="7"/>
  <c r="E58" i="7"/>
  <c r="E50" i="7"/>
  <c r="E42" i="7"/>
  <c r="E34" i="7"/>
  <c r="E26" i="7"/>
  <c r="E18" i="7"/>
  <c r="E10" i="7"/>
  <c r="K84" i="7"/>
  <c r="K76" i="7"/>
  <c r="K68" i="7"/>
  <c r="K60" i="7"/>
  <c r="K52" i="7"/>
  <c r="K44" i="7"/>
  <c r="K36" i="7"/>
  <c r="K28" i="7"/>
  <c r="K20" i="7"/>
  <c r="K12" i="7"/>
  <c r="K4" i="7"/>
  <c r="Q63" i="7"/>
  <c r="Q55" i="7"/>
  <c r="Q47" i="7"/>
  <c r="Q39" i="7"/>
  <c r="Q31" i="7"/>
  <c r="Q23" i="7"/>
  <c r="Q15" i="7"/>
  <c r="Q7" i="7"/>
  <c r="E3" i="7"/>
  <c r="E81" i="7"/>
  <c r="E73" i="7"/>
  <c r="E65" i="7"/>
  <c r="E57" i="7"/>
  <c r="E49" i="7"/>
  <c r="E41" i="7"/>
  <c r="E33" i="7"/>
  <c r="E25" i="7"/>
  <c r="E17" i="7"/>
  <c r="E9" i="7"/>
  <c r="K83" i="7"/>
  <c r="K75" i="7"/>
  <c r="K67" i="7"/>
  <c r="K59" i="7"/>
  <c r="K51" i="7"/>
  <c r="K43" i="7"/>
  <c r="K35" i="7"/>
  <c r="K27" i="7"/>
  <c r="Q62" i="7"/>
  <c r="Q46" i="7"/>
  <c r="Q38" i="7"/>
  <c r="Q30" i="7"/>
  <c r="Q22" i="7"/>
  <c r="Q14" i="7"/>
  <c r="Q6" i="7"/>
  <c r="Q54" i="7"/>
  <c r="E88" i="7"/>
  <c r="E80" i="7"/>
  <c r="E72" i="7"/>
  <c r="E64" i="7"/>
  <c r="E56" i="7"/>
  <c r="E48" i="7"/>
  <c r="E40" i="7"/>
  <c r="E32" i="7"/>
  <c r="E24" i="7"/>
  <c r="E16" i="7"/>
  <c r="E8" i="7"/>
  <c r="K82" i="7"/>
  <c r="K74" i="7"/>
  <c r="K66" i="7"/>
  <c r="K58" i="7"/>
  <c r="K50" i="7"/>
  <c r="K42" i="7"/>
  <c r="K34" i="7"/>
  <c r="K26" i="7"/>
  <c r="K18" i="7"/>
  <c r="K10" i="7"/>
  <c r="Q69" i="7"/>
  <c r="Q61" i="7"/>
  <c r="Q53" i="7"/>
  <c r="Q45" i="7"/>
  <c r="Q37" i="7"/>
  <c r="Q29" i="7"/>
  <c r="Q21" i="7"/>
  <c r="Q13" i="7"/>
  <c r="Q5" i="7"/>
  <c r="E87" i="7"/>
  <c r="E79" i="7"/>
  <c r="E71" i="7"/>
  <c r="E63" i="7"/>
  <c r="E55" i="7"/>
  <c r="E47" i="7"/>
  <c r="E39" i="7"/>
  <c r="E31" i="7"/>
  <c r="E23" i="7"/>
  <c r="E15" i="7"/>
  <c r="K81" i="7"/>
  <c r="K73" i="7"/>
  <c r="K65" i="7"/>
  <c r="K57" i="7"/>
  <c r="K49" i="7"/>
  <c r="K41" i="7"/>
  <c r="K33" i="7"/>
  <c r="K25" i="7"/>
  <c r="K17" i="7"/>
  <c r="Q68" i="7"/>
  <c r="Q60" i="7"/>
  <c r="Q52" i="7"/>
  <c r="Q44" i="7"/>
  <c r="Q36" i="7"/>
  <c r="Q28" i="7"/>
  <c r="Q20" i="7"/>
  <c r="Q12" i="7"/>
  <c r="Q3" i="8"/>
  <c r="E79" i="8"/>
  <c r="E39" i="8"/>
  <c r="K102" i="8"/>
  <c r="K54" i="8"/>
  <c r="Q43" i="8"/>
  <c r="E55" i="8"/>
  <c r="E31" i="8"/>
  <c r="K94" i="8"/>
  <c r="K78" i="8"/>
  <c r="K62" i="8"/>
  <c r="K38" i="8"/>
  <c r="K22" i="8"/>
  <c r="Q83" i="8"/>
  <c r="Q67" i="8"/>
  <c r="Q51" i="8"/>
  <c r="Q11" i="8"/>
  <c r="K3" i="8"/>
  <c r="E86" i="8"/>
  <c r="E78" i="8"/>
  <c r="E70" i="8"/>
  <c r="E62" i="8"/>
  <c r="E54" i="8"/>
  <c r="E46" i="8"/>
  <c r="E38" i="8"/>
  <c r="E30" i="8"/>
  <c r="E22" i="8"/>
  <c r="E14" i="8"/>
  <c r="E6" i="8"/>
  <c r="K101" i="8"/>
  <c r="K93" i="8"/>
  <c r="K85" i="8"/>
  <c r="K77" i="8"/>
  <c r="K69" i="8"/>
  <c r="K61" i="8"/>
  <c r="K53" i="8"/>
  <c r="K45" i="8"/>
  <c r="K37" i="8"/>
  <c r="K29" i="8"/>
  <c r="K21" i="8"/>
  <c r="K13" i="8"/>
  <c r="K5" i="8"/>
  <c r="Q82" i="8"/>
  <c r="Q74" i="8"/>
  <c r="Q66" i="8"/>
  <c r="Q58" i="8"/>
  <c r="Q50" i="8"/>
  <c r="Q42" i="8"/>
  <c r="Q34" i="8"/>
  <c r="Q26" i="8"/>
  <c r="Q18" i="8"/>
  <c r="Q10" i="8"/>
  <c r="E3" i="8"/>
  <c r="E85" i="8"/>
  <c r="E77" i="8"/>
  <c r="E69" i="8"/>
  <c r="E61" i="8"/>
  <c r="E53" i="8"/>
  <c r="E45" i="8"/>
  <c r="E37" i="8"/>
  <c r="E29" i="8"/>
  <c r="E21" i="8"/>
  <c r="E13" i="8"/>
  <c r="E5" i="8"/>
  <c r="K100" i="8"/>
  <c r="K92" i="8"/>
  <c r="K84" i="8"/>
  <c r="K76" i="8"/>
  <c r="K68" i="8"/>
  <c r="K60" i="8"/>
  <c r="K52" i="8"/>
  <c r="K44" i="8"/>
  <c r="K36" i="8"/>
  <c r="K28" i="8"/>
  <c r="K20" i="8"/>
  <c r="K12" i="8"/>
  <c r="K4" i="8"/>
  <c r="Q81" i="8"/>
  <c r="Q73" i="8"/>
  <c r="Q65" i="8"/>
  <c r="Q57" i="8"/>
  <c r="Q49" i="8"/>
  <c r="Q41" i="8"/>
  <c r="Q33" i="8"/>
  <c r="Q25" i="8"/>
  <c r="Q17" i="8"/>
  <c r="Q9" i="8"/>
  <c r="E63" i="8"/>
  <c r="E7" i="8"/>
  <c r="Q35" i="8"/>
  <c r="E92" i="8"/>
  <c r="E84" i="8"/>
  <c r="E76" i="8"/>
  <c r="E68" i="8"/>
  <c r="E60" i="8"/>
  <c r="E52" i="8"/>
  <c r="E44" i="8"/>
  <c r="E36" i="8"/>
  <c r="E28" i="8"/>
  <c r="E20" i="8"/>
  <c r="E12" i="8"/>
  <c r="E4" i="8"/>
  <c r="K99" i="8"/>
  <c r="K91" i="8"/>
  <c r="K83" i="8"/>
  <c r="K75" i="8"/>
  <c r="K67" i="8"/>
  <c r="K59" i="8"/>
  <c r="K51" i="8"/>
  <c r="K43" i="8"/>
  <c r="K35" i="8"/>
  <c r="K27" i="8"/>
  <c r="K19" i="8"/>
  <c r="K11" i="8"/>
  <c r="Q88" i="8"/>
  <c r="Q80" i="8"/>
  <c r="Q72" i="8"/>
  <c r="Q64" i="8"/>
  <c r="Q56" i="8"/>
  <c r="Q48" i="8"/>
  <c r="Q40" i="8"/>
  <c r="Q32" i="8"/>
  <c r="Q24" i="8"/>
  <c r="Q16" i="8"/>
  <c r="Q8" i="8"/>
  <c r="E91" i="8"/>
  <c r="E83" i="8"/>
  <c r="E75" i="8"/>
  <c r="E67" i="8"/>
  <c r="E59" i="8"/>
  <c r="E51" i="8"/>
  <c r="E43" i="8"/>
  <c r="E35" i="8"/>
  <c r="E27" i="8"/>
  <c r="E19" i="8"/>
  <c r="E11" i="8"/>
  <c r="K106" i="8"/>
  <c r="K98" i="8"/>
  <c r="K90" i="8"/>
  <c r="K82" i="8"/>
  <c r="K74" i="8"/>
  <c r="K66" i="8"/>
  <c r="K58" i="8"/>
  <c r="K50" i="8"/>
  <c r="K42" i="8"/>
  <c r="K34" i="8"/>
  <c r="K26" i="8"/>
  <c r="K18" i="8"/>
  <c r="K10" i="8"/>
  <c r="Q87" i="8"/>
  <c r="Q79" i="8"/>
  <c r="Q71" i="8"/>
  <c r="Q63" i="8"/>
  <c r="Q55" i="8"/>
  <c r="Q47" i="8"/>
  <c r="Q39" i="8"/>
  <c r="Q31" i="8"/>
  <c r="Q23" i="8"/>
  <c r="Q15" i="8"/>
  <c r="Q7" i="8"/>
  <c r="E90" i="8"/>
  <c r="E82" i="8"/>
  <c r="E74" i="8"/>
  <c r="E66" i="8"/>
  <c r="E58" i="8"/>
  <c r="E50" i="8"/>
  <c r="E42" i="8"/>
  <c r="E34" i="8"/>
  <c r="E26" i="8"/>
  <c r="E18" i="8"/>
  <c r="E10" i="8"/>
  <c r="K105" i="8"/>
  <c r="K97" i="8"/>
  <c r="K89" i="8"/>
  <c r="K81" i="8"/>
  <c r="K73" i="8"/>
  <c r="K65" i="8"/>
  <c r="K57" i="8"/>
  <c r="K49" i="8"/>
  <c r="K41" i="8"/>
  <c r="K33" i="8"/>
  <c r="K25" i="8"/>
  <c r="K17" i="8"/>
  <c r="K9" i="8"/>
  <c r="Q86" i="8"/>
  <c r="Q78" i="8"/>
  <c r="Q70" i="8"/>
  <c r="Q62" i="8"/>
  <c r="Q54" i="8"/>
  <c r="Q46" i="8"/>
  <c r="Q38" i="8"/>
  <c r="Q30" i="8"/>
  <c r="Q22" i="8"/>
  <c r="Q14" i="8"/>
  <c r="Q6" i="8"/>
  <c r="E87" i="8"/>
  <c r="E47" i="8"/>
  <c r="E23" i="8"/>
  <c r="K86" i="8"/>
  <c r="K70" i="8"/>
  <c r="K46" i="8"/>
  <c r="K30" i="8"/>
  <c r="K14" i="8"/>
  <c r="K6" i="8"/>
  <c r="Q75" i="8"/>
  <c r="Q59" i="8"/>
  <c r="Q19" i="8"/>
  <c r="E89" i="8"/>
  <c r="E81" i="8"/>
  <c r="E73" i="8"/>
  <c r="E65" i="8"/>
  <c r="E57" i="8"/>
  <c r="E49" i="8"/>
  <c r="E41" i="8"/>
  <c r="E33" i="8"/>
  <c r="E25" i="8"/>
  <c r="E17" i="8"/>
  <c r="E9" i="8"/>
  <c r="K104" i="8"/>
  <c r="K96" i="8"/>
  <c r="K88" i="8"/>
  <c r="K80" i="8"/>
  <c r="K72" i="8"/>
  <c r="K64" i="8"/>
  <c r="K56" i="8"/>
  <c r="K48" i="8"/>
  <c r="K40" i="8"/>
  <c r="K32" i="8"/>
  <c r="K24" i="8"/>
  <c r="K16" i="8"/>
  <c r="K8" i="8"/>
  <c r="Q85" i="8"/>
  <c r="Q77" i="8"/>
  <c r="Q69" i="8"/>
  <c r="Q61" i="8"/>
  <c r="Q53" i="8"/>
  <c r="Q45" i="8"/>
  <c r="Q37" i="8"/>
  <c r="Q29" i="8"/>
  <c r="Q21" i="8"/>
  <c r="Q13" i="8"/>
  <c r="Q5" i="8"/>
  <c r="E71" i="8"/>
  <c r="E15" i="8"/>
  <c r="Q27" i="8"/>
  <c r="E88" i="8"/>
  <c r="E80" i="8"/>
  <c r="E72" i="8"/>
  <c r="E64" i="8"/>
  <c r="E56" i="8"/>
  <c r="E48" i="8"/>
  <c r="E40" i="8"/>
  <c r="E32" i="8"/>
  <c r="E24" i="8"/>
  <c r="E16" i="8"/>
  <c r="K103" i="8"/>
  <c r="K95" i="8"/>
  <c r="K87" i="8"/>
  <c r="K79" i="8"/>
  <c r="K71" i="8"/>
  <c r="K63" i="8"/>
  <c r="K55" i="8"/>
  <c r="K47" i="8"/>
  <c r="K39" i="8"/>
  <c r="K31" i="8"/>
  <c r="K23" i="8"/>
  <c r="K15" i="8"/>
  <c r="Q84" i="8"/>
  <c r="Q76" i="8"/>
  <c r="Q68" i="8"/>
  <c r="Q60" i="8"/>
  <c r="Q52" i="8"/>
  <c r="Q44" i="8"/>
  <c r="Q36" i="8"/>
  <c r="Q28" i="8"/>
  <c r="Q20" i="8"/>
  <c r="Q12" i="8"/>
  <c r="E140" i="9"/>
  <c r="K69" i="9"/>
  <c r="E124" i="9"/>
  <c r="E60" i="9"/>
  <c r="K117" i="9"/>
  <c r="K53" i="9"/>
  <c r="E12" i="9"/>
  <c r="E116" i="9"/>
  <c r="E52" i="9"/>
  <c r="K109" i="9"/>
  <c r="K45" i="9"/>
  <c r="E76" i="9"/>
  <c r="E108" i="9"/>
  <c r="E44" i="9"/>
  <c r="K101" i="9"/>
  <c r="K37" i="9"/>
  <c r="E100" i="9"/>
  <c r="E36" i="9"/>
  <c r="K93" i="9"/>
  <c r="K29" i="9"/>
  <c r="E92" i="9"/>
  <c r="E28" i="9"/>
  <c r="K85" i="9"/>
  <c r="K21" i="9"/>
  <c r="E84" i="9"/>
  <c r="E20" i="9"/>
  <c r="K77" i="9"/>
  <c r="K13" i="9"/>
  <c r="K5" i="9"/>
  <c r="E132" i="9"/>
  <c r="E68" i="9"/>
  <c r="E4" i="9"/>
  <c r="K61" i="9"/>
  <c r="Q35" i="9"/>
  <c r="Q83" i="9"/>
  <c r="Q67" i="9"/>
  <c r="Q19" i="9"/>
  <c r="E139" i="9"/>
  <c r="E131" i="9"/>
  <c r="E123" i="9"/>
  <c r="E115" i="9"/>
  <c r="E107" i="9"/>
  <c r="E99" i="9"/>
  <c r="E91" i="9"/>
  <c r="E83" i="9"/>
  <c r="E75" i="9"/>
  <c r="E67" i="9"/>
  <c r="E59" i="9"/>
  <c r="E51" i="9"/>
  <c r="E43" i="9"/>
  <c r="E35" i="9"/>
  <c r="E27" i="9"/>
  <c r="E19" i="9"/>
  <c r="E11" i="9"/>
  <c r="K124" i="9"/>
  <c r="K116" i="9"/>
  <c r="K108" i="9"/>
  <c r="K100" i="9"/>
  <c r="K92" i="9"/>
  <c r="K84" i="9"/>
  <c r="K76" i="9"/>
  <c r="K68" i="9"/>
  <c r="K60" i="9"/>
  <c r="K52" i="9"/>
  <c r="K44" i="9"/>
  <c r="K36" i="9"/>
  <c r="K28" i="9"/>
  <c r="K20" i="9"/>
  <c r="K12" i="9"/>
  <c r="K4" i="9"/>
  <c r="Q98" i="9"/>
  <c r="Q90" i="9"/>
  <c r="Q82" i="9"/>
  <c r="Q74" i="9"/>
  <c r="Q66" i="9"/>
  <c r="Q58" i="9"/>
  <c r="Q50" i="9"/>
  <c r="Q42" i="9"/>
  <c r="Q34" i="9"/>
  <c r="Q26" i="9"/>
  <c r="Q18" i="9"/>
  <c r="Q10" i="9"/>
  <c r="E138" i="9"/>
  <c r="E130" i="9"/>
  <c r="E122" i="9"/>
  <c r="E114" i="9"/>
  <c r="E106" i="9"/>
  <c r="E98" i="9"/>
  <c r="E90" i="9"/>
  <c r="E82" i="9"/>
  <c r="E74" i="9"/>
  <c r="E66" i="9"/>
  <c r="E58" i="9"/>
  <c r="E50" i="9"/>
  <c r="E42" i="9"/>
  <c r="E34" i="9"/>
  <c r="E26" i="9"/>
  <c r="E18" i="9"/>
  <c r="E10" i="9"/>
  <c r="K123" i="9"/>
  <c r="K115" i="9"/>
  <c r="K107" i="9"/>
  <c r="K99" i="9"/>
  <c r="K91" i="9"/>
  <c r="K83" i="9"/>
  <c r="K75" i="9"/>
  <c r="K67" i="9"/>
  <c r="K59" i="9"/>
  <c r="K51" i="9"/>
  <c r="K43" i="9"/>
  <c r="K35" i="9"/>
  <c r="K27" i="9"/>
  <c r="K19" i="9"/>
  <c r="K11" i="9"/>
  <c r="Q105" i="9"/>
  <c r="Q97" i="9"/>
  <c r="Q89" i="9"/>
  <c r="Q81" i="9"/>
  <c r="Q73" i="9"/>
  <c r="Q65" i="9"/>
  <c r="Q57" i="9"/>
  <c r="Q49" i="9"/>
  <c r="Q41" i="9"/>
  <c r="Q33" i="9"/>
  <c r="Q25" i="9"/>
  <c r="Q17" i="9"/>
  <c r="Q9" i="9"/>
  <c r="E137" i="9"/>
  <c r="E129" i="9"/>
  <c r="E121" i="9"/>
  <c r="E113" i="9"/>
  <c r="E105" i="9"/>
  <c r="E97" i="9"/>
  <c r="E89" i="9"/>
  <c r="E81" i="9"/>
  <c r="E73" i="9"/>
  <c r="E65" i="9"/>
  <c r="E57" i="9"/>
  <c r="E49" i="9"/>
  <c r="E41" i="9"/>
  <c r="E33" i="9"/>
  <c r="E25" i="9"/>
  <c r="E17" i="9"/>
  <c r="E9" i="9"/>
  <c r="K122" i="9"/>
  <c r="K114" i="9"/>
  <c r="K106" i="9"/>
  <c r="K98" i="9"/>
  <c r="K90" i="9"/>
  <c r="K82" i="9"/>
  <c r="K74" i="9"/>
  <c r="K66" i="9"/>
  <c r="K58" i="9"/>
  <c r="K50" i="9"/>
  <c r="K42" i="9"/>
  <c r="K34" i="9"/>
  <c r="K26" i="9"/>
  <c r="K18" i="9"/>
  <c r="K10" i="9"/>
  <c r="Q104" i="9"/>
  <c r="Q96" i="9"/>
  <c r="Q88" i="9"/>
  <c r="Q80" i="9"/>
  <c r="Q72" i="9"/>
  <c r="Q64" i="9"/>
  <c r="Q56" i="9"/>
  <c r="Q48" i="9"/>
  <c r="Q40" i="9"/>
  <c r="Q32" i="9"/>
  <c r="Q24" i="9"/>
  <c r="Q16" i="9"/>
  <c r="Q8" i="9"/>
  <c r="E136" i="9"/>
  <c r="E128" i="9"/>
  <c r="E120" i="9"/>
  <c r="E112" i="9"/>
  <c r="E104" i="9"/>
  <c r="E96" i="9"/>
  <c r="E88" i="9"/>
  <c r="E80" i="9"/>
  <c r="E72" i="9"/>
  <c r="E64" i="9"/>
  <c r="E56" i="9"/>
  <c r="E48" i="9"/>
  <c r="E40" i="9"/>
  <c r="E32" i="9"/>
  <c r="E24" i="9"/>
  <c r="E16" i="9"/>
  <c r="E8" i="9"/>
  <c r="K121" i="9"/>
  <c r="K113" i="9"/>
  <c r="K105" i="9"/>
  <c r="K97" i="9"/>
  <c r="K89" i="9"/>
  <c r="K81" i="9"/>
  <c r="K73" i="9"/>
  <c r="K65" i="9"/>
  <c r="K57" i="9"/>
  <c r="K49" i="9"/>
  <c r="K41" i="9"/>
  <c r="K33" i="9"/>
  <c r="K25" i="9"/>
  <c r="K17" i="9"/>
  <c r="K9" i="9"/>
  <c r="Q103" i="9"/>
  <c r="Q95" i="9"/>
  <c r="Q87" i="9"/>
  <c r="Q79" i="9"/>
  <c r="Q71" i="9"/>
  <c r="Q63" i="9"/>
  <c r="Q55" i="9"/>
  <c r="Q47" i="9"/>
  <c r="Q39" i="9"/>
  <c r="Q31" i="9"/>
  <c r="Q23" i="9"/>
  <c r="Q15" i="9"/>
  <c r="Q7" i="9"/>
  <c r="Q99" i="9"/>
  <c r="Q75" i="9"/>
  <c r="Q59" i="9"/>
  <c r="Q51" i="9"/>
  <c r="Q43" i="9"/>
  <c r="Q11" i="9"/>
  <c r="Q3" i="9"/>
  <c r="E135" i="9"/>
  <c r="E127" i="9"/>
  <c r="E119" i="9"/>
  <c r="E111" i="9"/>
  <c r="E103" i="9"/>
  <c r="E95" i="9"/>
  <c r="E87" i="9"/>
  <c r="E79" i="9"/>
  <c r="E71" i="9"/>
  <c r="E63" i="9"/>
  <c r="E55" i="9"/>
  <c r="E47" i="9"/>
  <c r="E39" i="9"/>
  <c r="E31" i="9"/>
  <c r="E23" i="9"/>
  <c r="E15" i="9"/>
  <c r="E7" i="9"/>
  <c r="K120" i="9"/>
  <c r="K112" i="9"/>
  <c r="K104" i="9"/>
  <c r="K96" i="9"/>
  <c r="K88" i="9"/>
  <c r="K80" i="9"/>
  <c r="K72" i="9"/>
  <c r="K64" i="9"/>
  <c r="K56" i="9"/>
  <c r="K48" i="9"/>
  <c r="K40" i="9"/>
  <c r="K32" i="9"/>
  <c r="K24" i="9"/>
  <c r="K16" i="9"/>
  <c r="K8" i="9"/>
  <c r="Q102" i="9"/>
  <c r="Q94" i="9"/>
  <c r="Q86" i="9"/>
  <c r="Q78" i="9"/>
  <c r="Q70" i="9"/>
  <c r="Q62" i="9"/>
  <c r="Q54" i="9"/>
  <c r="Q46" i="9"/>
  <c r="Q38" i="9"/>
  <c r="Q30" i="9"/>
  <c r="Q22" i="9"/>
  <c r="Q14" i="9"/>
  <c r="Q6" i="9"/>
  <c r="Q91" i="9"/>
  <c r="Q27" i="9"/>
  <c r="K3" i="9"/>
  <c r="E134" i="9"/>
  <c r="E126" i="9"/>
  <c r="E118" i="9"/>
  <c r="E110" i="9"/>
  <c r="E102" i="9"/>
  <c r="E94" i="9"/>
  <c r="E86" i="9"/>
  <c r="E78" i="9"/>
  <c r="E70" i="9"/>
  <c r="E62" i="9"/>
  <c r="E54" i="9"/>
  <c r="E46" i="9"/>
  <c r="E38" i="9"/>
  <c r="E30" i="9"/>
  <c r="E22" i="9"/>
  <c r="E14" i="9"/>
  <c r="E6" i="9"/>
  <c r="K119" i="9"/>
  <c r="K111" i="9"/>
  <c r="K103" i="9"/>
  <c r="K95" i="9"/>
  <c r="K87" i="9"/>
  <c r="K79" i="9"/>
  <c r="K71" i="9"/>
  <c r="K63" i="9"/>
  <c r="K55" i="9"/>
  <c r="K47" i="9"/>
  <c r="K39" i="9"/>
  <c r="K31" i="9"/>
  <c r="K23" i="9"/>
  <c r="K15" i="9"/>
  <c r="K7" i="9"/>
  <c r="Q101" i="9"/>
  <c r="Q93" i="9"/>
  <c r="Q85" i="9"/>
  <c r="Q77" i="9"/>
  <c r="Q69" i="9"/>
  <c r="Q61" i="9"/>
  <c r="Q53" i="9"/>
  <c r="Q45" i="9"/>
  <c r="Q37" i="9"/>
  <c r="Q29" i="9"/>
  <c r="Q21" i="9"/>
  <c r="Q13" i="9"/>
  <c r="Q5" i="9"/>
  <c r="E3" i="9"/>
  <c r="E133" i="9"/>
  <c r="E125" i="9"/>
  <c r="E117" i="9"/>
  <c r="E109" i="9"/>
  <c r="E101" i="9"/>
  <c r="E93" i="9"/>
  <c r="E85" i="9"/>
  <c r="E77" i="9"/>
  <c r="E69" i="9"/>
  <c r="E61" i="9"/>
  <c r="E53" i="9"/>
  <c r="E45" i="9"/>
  <c r="E37" i="9"/>
  <c r="E29" i="9"/>
  <c r="E21" i="9"/>
  <c r="E13" i="9"/>
  <c r="K118" i="9"/>
  <c r="K110" i="9"/>
  <c r="K102" i="9"/>
  <c r="K94" i="9"/>
  <c r="K86" i="9"/>
  <c r="K78" i="9"/>
  <c r="K70" i="9"/>
  <c r="K62" i="9"/>
  <c r="K54" i="9"/>
  <c r="K46" i="9"/>
  <c r="K38" i="9"/>
  <c r="K30" i="9"/>
  <c r="K22" i="9"/>
  <c r="K14" i="9"/>
  <c r="Q100" i="9"/>
  <c r="Q92" i="9"/>
  <c r="Q84" i="9"/>
  <c r="Q76" i="9"/>
  <c r="Q68" i="9"/>
  <c r="Q60" i="9"/>
  <c r="Q52" i="9"/>
  <c r="Q44" i="9"/>
  <c r="Q36" i="9"/>
  <c r="Q28" i="9"/>
  <c r="Q20" i="9"/>
  <c r="Q12" i="9"/>
  <c r="E47" i="10"/>
  <c r="K3" i="10"/>
  <c r="E39" i="10"/>
  <c r="E95" i="10"/>
  <c r="E31" i="10"/>
  <c r="E87" i="10"/>
  <c r="E23" i="10"/>
  <c r="E79" i="10"/>
  <c r="E15" i="10"/>
  <c r="E71" i="10"/>
  <c r="E7" i="10"/>
  <c r="E63" i="10"/>
  <c r="K105" i="10"/>
  <c r="E55" i="10"/>
  <c r="AI75" i="10"/>
  <c r="K97" i="10"/>
  <c r="K89" i="10"/>
  <c r="K81" i="10"/>
  <c r="K73" i="10"/>
  <c r="K65" i="10"/>
  <c r="K57" i="10"/>
  <c r="K49" i="10"/>
  <c r="K41" i="10"/>
  <c r="K33" i="10"/>
  <c r="K25" i="10"/>
  <c r="K17" i="10"/>
  <c r="K9" i="10"/>
  <c r="Q104" i="10"/>
  <c r="Q96" i="10"/>
  <c r="Q88" i="10"/>
  <c r="Q80" i="10"/>
  <c r="Q72" i="10"/>
  <c r="Q64" i="10"/>
  <c r="Q56" i="10"/>
  <c r="Q48" i="10"/>
  <c r="Q40" i="10"/>
  <c r="Q32" i="10"/>
  <c r="Q24" i="10"/>
  <c r="Q16" i="10"/>
  <c r="Q8" i="10"/>
  <c r="W105" i="10"/>
  <c r="W97" i="10"/>
  <c r="W89" i="10"/>
  <c r="W81" i="10"/>
  <c r="W73" i="10"/>
  <c r="W65" i="10"/>
  <c r="W57" i="10"/>
  <c r="W49" i="10"/>
  <c r="W41" i="10"/>
  <c r="W33" i="10"/>
  <c r="W25" i="10"/>
  <c r="W17" i="10"/>
  <c r="W9" i="10"/>
  <c r="AC106" i="10"/>
  <c r="AC98" i="10"/>
  <c r="AC90" i="10"/>
  <c r="AC82" i="10"/>
  <c r="AC74" i="10"/>
  <c r="AC66" i="10"/>
  <c r="AC58" i="10"/>
  <c r="AC50" i="10"/>
  <c r="AC42" i="10"/>
  <c r="AC34" i="10"/>
  <c r="AC26" i="10"/>
  <c r="AC18" i="10"/>
  <c r="AC10" i="10"/>
  <c r="AI91" i="10"/>
  <c r="AI83" i="10"/>
  <c r="AI67" i="10"/>
  <c r="AI59" i="10"/>
  <c r="AI51" i="10"/>
  <c r="AI43" i="10"/>
  <c r="AI35" i="10"/>
  <c r="AI27" i="10"/>
  <c r="AI19" i="10"/>
  <c r="AI11" i="10"/>
  <c r="E3" i="10"/>
  <c r="E94" i="10"/>
  <c r="E86" i="10"/>
  <c r="E78" i="10"/>
  <c r="E70" i="10"/>
  <c r="E62" i="10"/>
  <c r="E54" i="10"/>
  <c r="E46" i="10"/>
  <c r="E38" i="10"/>
  <c r="E30" i="10"/>
  <c r="E22" i="10"/>
  <c r="E14" i="10"/>
  <c r="E6" i="10"/>
  <c r="K104" i="10"/>
  <c r="K96" i="10"/>
  <c r="K88" i="10"/>
  <c r="K80" i="10"/>
  <c r="K72" i="10"/>
  <c r="K64" i="10"/>
  <c r="K56" i="10"/>
  <c r="K48" i="10"/>
  <c r="K40" i="10"/>
  <c r="K32" i="10"/>
  <c r="K24" i="10"/>
  <c r="K16" i="10"/>
  <c r="K8" i="10"/>
  <c r="Q103" i="10"/>
  <c r="Q95" i="10"/>
  <c r="Q87" i="10"/>
  <c r="Q79" i="10"/>
  <c r="Q71" i="10"/>
  <c r="Q63" i="10"/>
  <c r="Q55" i="10"/>
  <c r="Q47" i="10"/>
  <c r="Q39" i="10"/>
  <c r="Q31" i="10"/>
  <c r="Q23" i="10"/>
  <c r="Q15" i="10"/>
  <c r="Q7" i="10"/>
  <c r="W104" i="10"/>
  <c r="W96" i="10"/>
  <c r="W88" i="10"/>
  <c r="W80" i="10"/>
  <c r="W72" i="10"/>
  <c r="W64" i="10"/>
  <c r="W56" i="10"/>
  <c r="W48" i="10"/>
  <c r="W40" i="10"/>
  <c r="W32" i="10"/>
  <c r="W24" i="10"/>
  <c r="W16" i="10"/>
  <c r="W8" i="10"/>
  <c r="AC105" i="10"/>
  <c r="AC97" i="10"/>
  <c r="AC89" i="10"/>
  <c r="AC81" i="10"/>
  <c r="AC73" i="10"/>
  <c r="AC65" i="10"/>
  <c r="AC57" i="10"/>
  <c r="AC49" i="10"/>
  <c r="AC41" i="10"/>
  <c r="AC33" i="10"/>
  <c r="AC25" i="10"/>
  <c r="AC17" i="10"/>
  <c r="AC9" i="10"/>
  <c r="AI90" i="10"/>
  <c r="AI82" i="10"/>
  <c r="AI74" i="10"/>
  <c r="AI66" i="10"/>
  <c r="AI58" i="10"/>
  <c r="AI50" i="10"/>
  <c r="AI42" i="10"/>
  <c r="AI34" i="10"/>
  <c r="AI26" i="10"/>
  <c r="AI18" i="10"/>
  <c r="AI10" i="10"/>
  <c r="E101" i="10"/>
  <c r="E93" i="10"/>
  <c r="E85" i="10"/>
  <c r="E77" i="10"/>
  <c r="E69" i="10"/>
  <c r="E61" i="10"/>
  <c r="E53" i="10"/>
  <c r="E45" i="10"/>
  <c r="E37" i="10"/>
  <c r="E29" i="10"/>
  <c r="E21" i="10"/>
  <c r="E13" i="10"/>
  <c r="E5" i="10"/>
  <c r="K103" i="10"/>
  <c r="K95" i="10"/>
  <c r="K87" i="10"/>
  <c r="K79" i="10"/>
  <c r="K71" i="10"/>
  <c r="K63" i="10"/>
  <c r="K55" i="10"/>
  <c r="K47" i="10"/>
  <c r="K39" i="10"/>
  <c r="K31" i="10"/>
  <c r="K23" i="10"/>
  <c r="K15" i="10"/>
  <c r="K7" i="10"/>
  <c r="Q102" i="10"/>
  <c r="Q94" i="10"/>
  <c r="Q86" i="10"/>
  <c r="Q78" i="10"/>
  <c r="Q70" i="10"/>
  <c r="Q62" i="10"/>
  <c r="Q54" i="10"/>
  <c r="Q46" i="10"/>
  <c r="Q38" i="10"/>
  <c r="Q30" i="10"/>
  <c r="Q22" i="10"/>
  <c r="Q14" i="10"/>
  <c r="Q6" i="10"/>
  <c r="W103" i="10"/>
  <c r="W95" i="10"/>
  <c r="W87" i="10"/>
  <c r="W79" i="10"/>
  <c r="W71" i="10"/>
  <c r="W63" i="10"/>
  <c r="W55" i="10"/>
  <c r="W47" i="10"/>
  <c r="W39" i="10"/>
  <c r="W31" i="10"/>
  <c r="W23" i="10"/>
  <c r="W15" i="10"/>
  <c r="W7" i="10"/>
  <c r="AC104" i="10"/>
  <c r="AC96" i="10"/>
  <c r="AC88" i="10"/>
  <c r="AC80" i="10"/>
  <c r="AC72" i="10"/>
  <c r="AC64" i="10"/>
  <c r="AC56" i="10"/>
  <c r="AC48" i="10"/>
  <c r="AC40" i="10"/>
  <c r="AC32" i="10"/>
  <c r="AC24" i="10"/>
  <c r="AC16" i="10"/>
  <c r="AC8" i="10"/>
  <c r="AI89" i="10"/>
  <c r="AI81" i="10"/>
  <c r="AI73" i="10"/>
  <c r="AI65" i="10"/>
  <c r="AI57" i="10"/>
  <c r="AI49" i="10"/>
  <c r="AI41" i="10"/>
  <c r="AI33" i="10"/>
  <c r="AI25" i="10"/>
  <c r="AI17" i="10"/>
  <c r="AI9" i="10"/>
  <c r="E100" i="10"/>
  <c r="E92" i="10"/>
  <c r="E84" i="10"/>
  <c r="E76" i="10"/>
  <c r="E68" i="10"/>
  <c r="E60" i="10"/>
  <c r="E52" i="10"/>
  <c r="E44" i="10"/>
  <c r="E36" i="10"/>
  <c r="E28" i="10"/>
  <c r="E20" i="10"/>
  <c r="E12" i="10"/>
  <c r="E4" i="10"/>
  <c r="K102" i="10"/>
  <c r="K94" i="10"/>
  <c r="K86" i="10"/>
  <c r="K78" i="10"/>
  <c r="K70" i="10"/>
  <c r="K62" i="10"/>
  <c r="K54" i="10"/>
  <c r="K46" i="10"/>
  <c r="K38" i="10"/>
  <c r="K30" i="10"/>
  <c r="K22" i="10"/>
  <c r="K14" i="10"/>
  <c r="K6" i="10"/>
  <c r="Q101" i="10"/>
  <c r="Q93" i="10"/>
  <c r="Q85" i="10"/>
  <c r="Q77" i="10"/>
  <c r="Q69" i="10"/>
  <c r="Q61" i="10"/>
  <c r="Q53" i="10"/>
  <c r="Q45" i="10"/>
  <c r="Q37" i="10"/>
  <c r="Q29" i="10"/>
  <c r="Q21" i="10"/>
  <c r="Q13" i="10"/>
  <c r="Q5" i="10"/>
  <c r="W102" i="10"/>
  <c r="W94" i="10"/>
  <c r="W86" i="10"/>
  <c r="W78" i="10"/>
  <c r="W70" i="10"/>
  <c r="W62" i="10"/>
  <c r="W54" i="10"/>
  <c r="W46" i="10"/>
  <c r="W38" i="10"/>
  <c r="W30" i="10"/>
  <c r="W22" i="10"/>
  <c r="W14" i="10"/>
  <c r="W6" i="10"/>
  <c r="AC103" i="10"/>
  <c r="AC95" i="10"/>
  <c r="AC87" i="10"/>
  <c r="AC79" i="10"/>
  <c r="AC71" i="10"/>
  <c r="AC63" i="10"/>
  <c r="AC55" i="10"/>
  <c r="AC47" i="10"/>
  <c r="AC39" i="10"/>
  <c r="AC31" i="10"/>
  <c r="AC23" i="10"/>
  <c r="AC15" i="10"/>
  <c r="AC7" i="10"/>
  <c r="AI88" i="10"/>
  <c r="AI80" i="10"/>
  <c r="AI72" i="10"/>
  <c r="AI64" i="10"/>
  <c r="AI56" i="10"/>
  <c r="AI48" i="10"/>
  <c r="AI40" i="10"/>
  <c r="AI32" i="10"/>
  <c r="AI24" i="10"/>
  <c r="AI16" i="10"/>
  <c r="AI8" i="10"/>
  <c r="AI3" i="10"/>
  <c r="E99" i="10"/>
  <c r="E91" i="10"/>
  <c r="E83" i="10"/>
  <c r="E75" i="10"/>
  <c r="E67" i="10"/>
  <c r="E59" i="10"/>
  <c r="E51" i="10"/>
  <c r="E43" i="10"/>
  <c r="E35" i="10"/>
  <c r="E27" i="10"/>
  <c r="E19" i="10"/>
  <c r="E11" i="10"/>
  <c r="K109" i="10"/>
  <c r="K101" i="10"/>
  <c r="K93" i="10"/>
  <c r="K85" i="10"/>
  <c r="K77" i="10"/>
  <c r="K69" i="10"/>
  <c r="K61" i="10"/>
  <c r="K53" i="10"/>
  <c r="K45" i="10"/>
  <c r="K37" i="10"/>
  <c r="K29" i="10"/>
  <c r="K21" i="10"/>
  <c r="K13" i="10"/>
  <c r="K5" i="10"/>
  <c r="Q100" i="10"/>
  <c r="Q92" i="10"/>
  <c r="Q84" i="10"/>
  <c r="Q76" i="10"/>
  <c r="Q68" i="10"/>
  <c r="Q60" i="10"/>
  <c r="Q52" i="10"/>
  <c r="Q44" i="10"/>
  <c r="Q36" i="10"/>
  <c r="Q28" i="10"/>
  <c r="Q20" i="10"/>
  <c r="Q12" i="10"/>
  <c r="Q4" i="10"/>
  <c r="W101" i="10"/>
  <c r="W93" i="10"/>
  <c r="W85" i="10"/>
  <c r="W77" i="10"/>
  <c r="W69" i="10"/>
  <c r="W61" i="10"/>
  <c r="W53" i="10"/>
  <c r="W45" i="10"/>
  <c r="W37" i="10"/>
  <c r="W29" i="10"/>
  <c r="W21" i="10"/>
  <c r="W13" i="10"/>
  <c r="W5" i="10"/>
  <c r="AC102" i="10"/>
  <c r="AC94" i="10"/>
  <c r="AC86" i="10"/>
  <c r="AC78" i="10"/>
  <c r="AC70" i="10"/>
  <c r="AC62" i="10"/>
  <c r="AC54" i="10"/>
  <c r="AC46" i="10"/>
  <c r="AC38" i="10"/>
  <c r="AC30" i="10"/>
  <c r="AC22" i="10"/>
  <c r="AC14" i="10"/>
  <c r="AC6" i="10"/>
  <c r="AI87" i="10"/>
  <c r="AI79" i="10"/>
  <c r="AI71" i="10"/>
  <c r="AI63" i="10"/>
  <c r="AI55" i="10"/>
  <c r="AI47" i="10"/>
  <c r="AI39" i="10"/>
  <c r="AI31" i="10"/>
  <c r="AI23" i="10"/>
  <c r="AI15" i="10"/>
  <c r="AI7" i="10"/>
  <c r="AC3" i="10"/>
  <c r="E98" i="10"/>
  <c r="E90" i="10"/>
  <c r="E82" i="10"/>
  <c r="E74" i="10"/>
  <c r="E66" i="10"/>
  <c r="E58" i="10"/>
  <c r="E50" i="10"/>
  <c r="E42" i="10"/>
  <c r="E34" i="10"/>
  <c r="E26" i="10"/>
  <c r="E18" i="10"/>
  <c r="E10" i="10"/>
  <c r="K108" i="10"/>
  <c r="K100" i="10"/>
  <c r="K92" i="10"/>
  <c r="K84" i="10"/>
  <c r="K76" i="10"/>
  <c r="K68" i="10"/>
  <c r="K60" i="10"/>
  <c r="K52" i="10"/>
  <c r="K44" i="10"/>
  <c r="K36" i="10"/>
  <c r="K28" i="10"/>
  <c r="K20" i="10"/>
  <c r="K12" i="10"/>
  <c r="K4" i="10"/>
  <c r="Q99" i="10"/>
  <c r="Q91" i="10"/>
  <c r="Q83" i="10"/>
  <c r="Q75" i="10"/>
  <c r="Q67" i="10"/>
  <c r="Q59" i="10"/>
  <c r="Q51" i="10"/>
  <c r="Q43" i="10"/>
  <c r="Q35" i="10"/>
  <c r="Q27" i="10"/>
  <c r="Q19" i="10"/>
  <c r="Q11" i="10"/>
  <c r="W108" i="10"/>
  <c r="W100" i="10"/>
  <c r="W92" i="10"/>
  <c r="W84" i="10"/>
  <c r="W76" i="10"/>
  <c r="W68" i="10"/>
  <c r="W60" i="10"/>
  <c r="W52" i="10"/>
  <c r="W44" i="10"/>
  <c r="W36" i="10"/>
  <c r="W28" i="10"/>
  <c r="W20" i="10"/>
  <c r="W12" i="10"/>
  <c r="W4" i="10"/>
  <c r="AC101" i="10"/>
  <c r="AC93" i="10"/>
  <c r="AC85" i="10"/>
  <c r="AC77" i="10"/>
  <c r="AC69" i="10"/>
  <c r="AC61" i="10"/>
  <c r="AC53" i="10"/>
  <c r="AC45" i="10"/>
  <c r="AC37" i="10"/>
  <c r="AC29" i="10"/>
  <c r="AC21" i="10"/>
  <c r="AC13" i="10"/>
  <c r="AC5" i="10"/>
  <c r="AI86" i="10"/>
  <c r="AI78" i="10"/>
  <c r="AI70" i="10"/>
  <c r="AI62" i="10"/>
  <c r="AI54" i="10"/>
  <c r="AI46" i="10"/>
  <c r="AI38" i="10"/>
  <c r="AI30" i="10"/>
  <c r="AI22" i="10"/>
  <c r="AI14" i="10"/>
  <c r="AI6" i="10"/>
  <c r="W3" i="10"/>
  <c r="E97" i="10"/>
  <c r="E89" i="10"/>
  <c r="E81" i="10"/>
  <c r="E73" i="10"/>
  <c r="E65" i="10"/>
  <c r="E57" i="10"/>
  <c r="E49" i="10"/>
  <c r="E41" i="10"/>
  <c r="E33" i="10"/>
  <c r="E25" i="10"/>
  <c r="E17" i="10"/>
  <c r="E9" i="10"/>
  <c r="K107" i="10"/>
  <c r="K99" i="10"/>
  <c r="K91" i="10"/>
  <c r="K83" i="10"/>
  <c r="K75" i="10"/>
  <c r="K67" i="10"/>
  <c r="K59" i="10"/>
  <c r="K51" i="10"/>
  <c r="K43" i="10"/>
  <c r="K35" i="10"/>
  <c r="K27" i="10"/>
  <c r="K19" i="10"/>
  <c r="K11" i="10"/>
  <c r="Q106" i="10"/>
  <c r="Q98" i="10"/>
  <c r="Q90" i="10"/>
  <c r="Q82" i="10"/>
  <c r="Q74" i="10"/>
  <c r="Q66" i="10"/>
  <c r="Q58" i="10"/>
  <c r="Q50" i="10"/>
  <c r="Q42" i="10"/>
  <c r="Q34" i="10"/>
  <c r="Q26" i="10"/>
  <c r="Q18" i="10"/>
  <c r="Q10" i="10"/>
  <c r="W107" i="10"/>
  <c r="W99" i="10"/>
  <c r="W91" i="10"/>
  <c r="W83" i="10"/>
  <c r="W75" i="10"/>
  <c r="W67" i="10"/>
  <c r="W59" i="10"/>
  <c r="W51" i="10"/>
  <c r="W43" i="10"/>
  <c r="W35" i="10"/>
  <c r="W27" i="10"/>
  <c r="W19" i="10"/>
  <c r="W11" i="10"/>
  <c r="AC108" i="10"/>
  <c r="AC100" i="10"/>
  <c r="AC92" i="10"/>
  <c r="AC84" i="10"/>
  <c r="AC76" i="10"/>
  <c r="AC68" i="10"/>
  <c r="AC60" i="10"/>
  <c r="AC52" i="10"/>
  <c r="AC44" i="10"/>
  <c r="AC36" i="10"/>
  <c r="AC28" i="10"/>
  <c r="AC20" i="10"/>
  <c r="AC12" i="10"/>
  <c r="AC4" i="10"/>
  <c r="AI85" i="10"/>
  <c r="AI77" i="10"/>
  <c r="AI69" i="10"/>
  <c r="AI61" i="10"/>
  <c r="AI53" i="10"/>
  <c r="AI45" i="10"/>
  <c r="AI37" i="10"/>
  <c r="AI29" i="10"/>
  <c r="AI21" i="10"/>
  <c r="AI13" i="10"/>
  <c r="AI5" i="10"/>
  <c r="Q3" i="10"/>
  <c r="E96" i="10"/>
  <c r="E88" i="10"/>
  <c r="E80" i="10"/>
  <c r="E72" i="10"/>
  <c r="E64" i="10"/>
  <c r="E56" i="10"/>
  <c r="E48" i="10"/>
  <c r="E40" i="10"/>
  <c r="E32" i="10"/>
  <c r="E24" i="10"/>
  <c r="E16" i="10"/>
  <c r="K106" i="10"/>
  <c r="K98" i="10"/>
  <c r="K90" i="10"/>
  <c r="K82" i="10"/>
  <c r="K74" i="10"/>
  <c r="K66" i="10"/>
  <c r="K58" i="10"/>
  <c r="K50" i="10"/>
  <c r="K42" i="10"/>
  <c r="K34" i="10"/>
  <c r="K26" i="10"/>
  <c r="K18" i="10"/>
  <c r="Q105" i="10"/>
  <c r="Q97" i="10"/>
  <c r="Q89" i="10"/>
  <c r="Q81" i="10"/>
  <c r="Q73" i="10"/>
  <c r="Q65" i="10"/>
  <c r="Q57" i="10"/>
  <c r="Q49" i="10"/>
  <c r="Q41" i="10"/>
  <c r="Q33" i="10"/>
  <c r="Q25" i="10"/>
  <c r="Q17" i="10"/>
  <c r="W106" i="10"/>
  <c r="W98" i="10"/>
  <c r="W90" i="10"/>
  <c r="W82" i="10"/>
  <c r="W74" i="10"/>
  <c r="W66" i="10"/>
  <c r="W58" i="10"/>
  <c r="W50" i="10"/>
  <c r="W42" i="10"/>
  <c r="W34" i="10"/>
  <c r="W26" i="10"/>
  <c r="W18" i="10"/>
  <c r="AC107" i="10"/>
  <c r="AC99" i="10"/>
  <c r="AC91" i="10"/>
  <c r="AC83" i="10"/>
  <c r="AC75" i="10"/>
  <c r="AC67" i="10"/>
  <c r="AC59" i="10"/>
  <c r="AC51" i="10"/>
  <c r="AC43" i="10"/>
  <c r="AC35" i="10"/>
  <c r="AC27" i="10"/>
  <c r="AC19" i="10"/>
  <c r="AI92" i="10"/>
  <c r="AI84" i="10"/>
  <c r="AI76" i="10"/>
  <c r="AI68" i="10"/>
  <c r="AI60" i="10"/>
  <c r="AI52" i="10"/>
  <c r="AI44" i="10"/>
  <c r="AI36" i="10"/>
  <c r="AI28" i="10"/>
  <c r="AI20" i="10"/>
  <c r="AI12" i="10"/>
  <c r="E84" i="11"/>
  <c r="E76" i="11"/>
  <c r="E68" i="11"/>
  <c r="E60" i="11"/>
  <c r="E52" i="11"/>
  <c r="E44" i="11"/>
  <c r="E36" i="11"/>
  <c r="E28" i="11"/>
  <c r="E20" i="11"/>
  <c r="E12" i="11"/>
  <c r="E4" i="11"/>
  <c r="K82" i="11"/>
  <c r="K74" i="11"/>
  <c r="K66" i="11"/>
  <c r="K58" i="11"/>
  <c r="K50" i="11"/>
  <c r="K42" i="11"/>
  <c r="K34" i="11"/>
  <c r="K26" i="11"/>
  <c r="K18" i="11"/>
  <c r="K10" i="11"/>
  <c r="Q99" i="11"/>
  <c r="Q91" i="11"/>
  <c r="Q83" i="11"/>
  <c r="Q75" i="11"/>
  <c r="Q67" i="11"/>
  <c r="Q59" i="11"/>
  <c r="Q51" i="11"/>
  <c r="Q43" i="11"/>
  <c r="Q35" i="11"/>
  <c r="Q27" i="11"/>
  <c r="Q19" i="11"/>
  <c r="Q11" i="11"/>
  <c r="Q3" i="11"/>
  <c r="E83" i="11"/>
  <c r="E75" i="11"/>
  <c r="E67" i="11"/>
  <c r="E59" i="11"/>
  <c r="E51" i="11"/>
  <c r="E43" i="11"/>
  <c r="E35" i="11"/>
  <c r="E27" i="11"/>
  <c r="E19" i="11"/>
  <c r="E11" i="11"/>
  <c r="K89" i="11"/>
  <c r="K81" i="11"/>
  <c r="K73" i="11"/>
  <c r="K65" i="11"/>
  <c r="K57" i="11"/>
  <c r="K49" i="11"/>
  <c r="K41" i="11"/>
  <c r="K33" i="11"/>
  <c r="K25" i="11"/>
  <c r="K17" i="11"/>
  <c r="K9" i="11"/>
  <c r="Q98" i="11"/>
  <c r="Q90" i="11"/>
  <c r="Q82" i="11"/>
  <c r="Q74" i="11"/>
  <c r="Q66" i="11"/>
  <c r="Q58" i="11"/>
  <c r="Q50" i="11"/>
  <c r="Q42" i="11"/>
  <c r="Q34" i="11"/>
  <c r="Q26" i="11"/>
  <c r="Q18" i="11"/>
  <c r="Q10" i="11"/>
  <c r="K3" i="11"/>
  <c r="E82" i="11"/>
  <c r="E74" i="11"/>
  <c r="E66" i="11"/>
  <c r="E58" i="11"/>
  <c r="E50" i="11"/>
  <c r="E42" i="11"/>
  <c r="E34" i="11"/>
  <c r="E26" i="11"/>
  <c r="E18" i="11"/>
  <c r="E10" i="11"/>
  <c r="K88" i="11"/>
  <c r="K80" i="11"/>
  <c r="K72" i="11"/>
  <c r="K64" i="11"/>
  <c r="K56" i="11"/>
  <c r="K48" i="11"/>
  <c r="K40" i="11"/>
  <c r="K32" i="11"/>
  <c r="K24" i="11"/>
  <c r="K16" i="11"/>
  <c r="K8" i="11"/>
  <c r="Q97" i="11"/>
  <c r="Q89" i="11"/>
  <c r="Q81" i="11"/>
  <c r="Q73" i="11"/>
  <c r="Q65" i="11"/>
  <c r="Q57" i="11"/>
  <c r="Q49" i="11"/>
  <c r="Q41" i="11"/>
  <c r="Q33" i="11"/>
  <c r="Q25" i="11"/>
  <c r="Q17" i="11"/>
  <c r="Q9" i="11"/>
  <c r="E3" i="11"/>
  <c r="E81" i="11"/>
  <c r="E73" i="11"/>
  <c r="E65" i="11"/>
  <c r="E57" i="11"/>
  <c r="E49" i="11"/>
  <c r="E41" i="11"/>
  <c r="E33" i="11"/>
  <c r="E25" i="11"/>
  <c r="E17" i="11"/>
  <c r="E9" i="11"/>
  <c r="K87" i="11"/>
  <c r="K79" i="11"/>
  <c r="K71" i="11"/>
  <c r="K63" i="11"/>
  <c r="K55" i="11"/>
  <c r="K47" i="11"/>
  <c r="K39" i="11"/>
  <c r="K31" i="11"/>
  <c r="K23" i="11"/>
  <c r="K15" i="11"/>
  <c r="K7" i="11"/>
  <c r="Q96" i="11"/>
  <c r="Q88" i="11"/>
  <c r="Q80" i="11"/>
  <c r="Q72" i="11"/>
  <c r="Q64" i="11"/>
  <c r="Q56" i="11"/>
  <c r="Q48" i="11"/>
  <c r="Q40" i="11"/>
  <c r="Q32" i="11"/>
  <c r="Q24" i="11"/>
  <c r="Q16" i="11"/>
  <c r="Q8" i="11"/>
  <c r="E88" i="11"/>
  <c r="E80" i="11"/>
  <c r="E72" i="11"/>
  <c r="E64" i="11"/>
  <c r="E56" i="11"/>
  <c r="E48" i="11"/>
  <c r="E40" i="11"/>
  <c r="E32" i="11"/>
  <c r="E24" i="11"/>
  <c r="E16" i="11"/>
  <c r="E8" i="11"/>
  <c r="K86" i="11"/>
  <c r="K78" i="11"/>
  <c r="K70" i="11"/>
  <c r="K62" i="11"/>
  <c r="K54" i="11"/>
  <c r="K46" i="11"/>
  <c r="K38" i="11"/>
  <c r="K30" i="11"/>
  <c r="K22" i="11"/>
  <c r="K14" i="11"/>
  <c r="K6" i="11"/>
  <c r="Q95" i="11"/>
  <c r="Q87" i="11"/>
  <c r="Q79" i="11"/>
  <c r="Q71" i="11"/>
  <c r="Q63" i="11"/>
  <c r="Q55" i="11"/>
  <c r="Q47" i="11"/>
  <c r="Q39" i="11"/>
  <c r="Q31" i="11"/>
  <c r="Q23" i="11"/>
  <c r="Q15" i="11"/>
  <c r="Q7" i="11"/>
  <c r="E87" i="11"/>
  <c r="E79" i="11"/>
  <c r="E71" i="11"/>
  <c r="E63" i="11"/>
  <c r="E55" i="11"/>
  <c r="E47" i="11"/>
  <c r="E39" i="11"/>
  <c r="E31" i="11"/>
  <c r="E23" i="11"/>
  <c r="E15" i="11"/>
  <c r="E7" i="11"/>
  <c r="K85" i="11"/>
  <c r="K77" i="11"/>
  <c r="K69" i="11"/>
  <c r="K61" i="11"/>
  <c r="K53" i="11"/>
  <c r="K45" i="11"/>
  <c r="K37" i="11"/>
  <c r="K29" i="11"/>
  <c r="K21" i="11"/>
  <c r="K13" i="11"/>
  <c r="K5" i="11"/>
  <c r="Q94" i="11"/>
  <c r="Q86" i="11"/>
  <c r="Q78" i="11"/>
  <c r="Q70" i="11"/>
  <c r="Q62" i="11"/>
  <c r="Q54" i="11"/>
  <c r="Q46" i="11"/>
  <c r="Q38" i="11"/>
  <c r="Q30" i="11"/>
  <c r="Q22" i="11"/>
  <c r="Q14" i="11"/>
  <c r="Q6" i="11"/>
  <c r="E86" i="11"/>
  <c r="E78" i="11"/>
  <c r="E70" i="11"/>
  <c r="E62" i="11"/>
  <c r="E54" i="11"/>
  <c r="E46" i="11"/>
  <c r="E38" i="11"/>
  <c r="E30" i="11"/>
  <c r="E22" i="11"/>
  <c r="E14" i="11"/>
  <c r="E6" i="11"/>
  <c r="K84" i="11"/>
  <c r="K76" i="11"/>
  <c r="K68" i="11"/>
  <c r="K60" i="11"/>
  <c r="K52" i="11"/>
  <c r="K44" i="11"/>
  <c r="K36" i="11"/>
  <c r="K28" i="11"/>
  <c r="K20" i="11"/>
  <c r="K12" i="11"/>
  <c r="K4" i="11"/>
  <c r="Q93" i="11"/>
  <c r="Q85" i="11"/>
  <c r="Q77" i="11"/>
  <c r="Q69" i="11"/>
  <c r="Q61" i="11"/>
  <c r="Q53" i="11"/>
  <c r="Q45" i="11"/>
  <c r="Q37" i="11"/>
  <c r="Q29" i="11"/>
  <c r="Q21" i="11"/>
  <c r="Q13" i="11"/>
  <c r="Q5" i="11"/>
  <c r="E85" i="11"/>
  <c r="E77" i="11"/>
  <c r="E69" i="11"/>
  <c r="E61" i="11"/>
  <c r="E53" i="11"/>
  <c r="E45" i="11"/>
  <c r="E37" i="11"/>
  <c r="E29" i="11"/>
  <c r="E21" i="11"/>
  <c r="E13" i="11"/>
  <c r="K83" i="11"/>
  <c r="K75" i="11"/>
  <c r="K67" i="11"/>
  <c r="K59" i="11"/>
  <c r="K51" i="11"/>
  <c r="K43" i="11"/>
  <c r="K35" i="11"/>
  <c r="K27" i="11"/>
  <c r="K19" i="11"/>
  <c r="Q100" i="11"/>
  <c r="Q92" i="11"/>
  <c r="Q84" i="11"/>
  <c r="Q76" i="11"/>
  <c r="Q68" i="11"/>
  <c r="Q60" i="11"/>
  <c r="Q52" i="11"/>
  <c r="Q44" i="11"/>
  <c r="Q36" i="11"/>
  <c r="Q28" i="11"/>
  <c r="Q20" i="11"/>
  <c r="Q12" i="11"/>
  <c r="Q3" i="12"/>
  <c r="R3" i="12" s="1"/>
  <c r="Q131" i="12"/>
  <c r="R131" i="12" s="1"/>
  <c r="Q123" i="12"/>
  <c r="R123" i="12" s="1"/>
  <c r="Q115" i="12"/>
  <c r="R115" i="12" s="1"/>
  <c r="Q107" i="12"/>
  <c r="R107" i="12" s="1"/>
  <c r="Q99" i="12"/>
  <c r="R99" i="12" s="1"/>
  <c r="Q91" i="12"/>
  <c r="R91" i="12" s="1"/>
  <c r="Q83" i="12"/>
  <c r="R83" i="12" s="1"/>
  <c r="Q75" i="12"/>
  <c r="R75" i="12" s="1"/>
  <c r="Q67" i="12"/>
  <c r="Q59" i="12"/>
  <c r="R59" i="12" s="1"/>
  <c r="Q51" i="12"/>
  <c r="R51" i="12" s="1"/>
  <c r="Q43" i="12"/>
  <c r="R43" i="12" s="1"/>
  <c r="Q35" i="12"/>
  <c r="R35" i="12" s="1"/>
  <c r="Q27" i="12"/>
  <c r="R27" i="12" s="1"/>
  <c r="Q19" i="12"/>
  <c r="R19" i="12" s="1"/>
  <c r="Q11" i="12"/>
  <c r="R11" i="12" s="1"/>
  <c r="Q138" i="12"/>
  <c r="R138" i="12" s="1"/>
  <c r="Q130" i="12"/>
  <c r="R130" i="12" s="1"/>
  <c r="Q122" i="12"/>
  <c r="R122" i="12" s="1"/>
  <c r="Q114" i="12"/>
  <c r="R114" i="12" s="1"/>
  <c r="Q106" i="12"/>
  <c r="Q98" i="12"/>
  <c r="R98" i="12" s="1"/>
  <c r="Q90" i="12"/>
  <c r="R90" i="12" s="1"/>
  <c r="Q82" i="12"/>
  <c r="R82" i="12" s="1"/>
  <c r="Q74" i="12"/>
  <c r="R74" i="12" s="1"/>
  <c r="Q66" i="12"/>
  <c r="R66" i="12" s="1"/>
  <c r="Q58" i="12"/>
  <c r="R58" i="12" s="1"/>
  <c r="Q50" i="12"/>
  <c r="R50" i="12" s="1"/>
  <c r="Q42" i="12"/>
  <c r="R42" i="12" s="1"/>
  <c r="Q34" i="12"/>
  <c r="R34" i="12" s="1"/>
  <c r="Q26" i="12"/>
  <c r="R26" i="12" s="1"/>
  <c r="Q18" i="12"/>
  <c r="R18" i="12" s="1"/>
  <c r="Q10" i="12"/>
  <c r="R10" i="12" s="1"/>
  <c r="Q137" i="12"/>
  <c r="R137" i="12" s="1"/>
  <c r="Q129" i="12"/>
  <c r="R129" i="12" s="1"/>
  <c r="Q121" i="12"/>
  <c r="R121" i="12" s="1"/>
  <c r="Q113" i="12"/>
  <c r="R113" i="12" s="1"/>
  <c r="Q105" i="12"/>
  <c r="R105" i="12" s="1"/>
  <c r="Q97" i="12"/>
  <c r="R97" i="12" s="1"/>
  <c r="Q89" i="12"/>
  <c r="R89" i="12" s="1"/>
  <c r="Q81" i="12"/>
  <c r="R81" i="12" s="1"/>
  <c r="Q73" i="12"/>
  <c r="R73" i="12" s="1"/>
  <c r="Q65" i="12"/>
  <c r="R65" i="12" s="1"/>
  <c r="Q57" i="12"/>
  <c r="R57" i="12" s="1"/>
  <c r="Q49" i="12"/>
  <c r="R49" i="12" s="1"/>
  <c r="Q41" i="12"/>
  <c r="R41" i="12" s="1"/>
  <c r="Q33" i="12"/>
  <c r="R33" i="12" s="1"/>
  <c r="Q25" i="12"/>
  <c r="R25" i="12" s="1"/>
  <c r="Q17" i="12"/>
  <c r="R17" i="12" s="1"/>
  <c r="Q9" i="12"/>
  <c r="R9" i="12" s="1"/>
  <c r="Q136" i="12"/>
  <c r="R136" i="12" s="1"/>
  <c r="Q128" i="12"/>
  <c r="R128" i="12" s="1"/>
  <c r="Q120" i="12"/>
  <c r="R120" i="12" s="1"/>
  <c r="Q112" i="12"/>
  <c r="R112" i="12" s="1"/>
  <c r="Q104" i="12"/>
  <c r="R104" i="12" s="1"/>
  <c r="Q96" i="12"/>
  <c r="R96" i="12" s="1"/>
  <c r="Q88" i="12"/>
  <c r="R88" i="12" s="1"/>
  <c r="Q80" i="12"/>
  <c r="R80" i="12" s="1"/>
  <c r="Q72" i="12"/>
  <c r="R72" i="12" s="1"/>
  <c r="Q64" i="12"/>
  <c r="R64" i="12" s="1"/>
  <c r="Q56" i="12"/>
  <c r="R56" i="12" s="1"/>
  <c r="Q48" i="12"/>
  <c r="R48" i="12" s="1"/>
  <c r="Q40" i="12"/>
  <c r="R40" i="12" s="1"/>
  <c r="Q32" i="12"/>
  <c r="R32" i="12" s="1"/>
  <c r="Q24" i="12"/>
  <c r="R24" i="12" s="1"/>
  <c r="Q16" i="12"/>
  <c r="R16" i="12" s="1"/>
  <c r="Q8" i="12"/>
  <c r="R8" i="12" s="1"/>
  <c r="Q135" i="12"/>
  <c r="R135" i="12" s="1"/>
  <c r="Q127" i="12"/>
  <c r="Q119" i="12"/>
  <c r="R119" i="12" s="1"/>
  <c r="Q111" i="12"/>
  <c r="R111" i="12" s="1"/>
  <c r="Q103" i="12"/>
  <c r="R103" i="12" s="1"/>
  <c r="Q95" i="12"/>
  <c r="R95" i="12" s="1"/>
  <c r="Q87" i="12"/>
  <c r="R87" i="12" s="1"/>
  <c r="Q79" i="12"/>
  <c r="R79" i="12" s="1"/>
  <c r="Q71" i="12"/>
  <c r="R71" i="12" s="1"/>
  <c r="Q63" i="12"/>
  <c r="R63" i="12" s="1"/>
  <c r="Q55" i="12"/>
  <c r="R55" i="12" s="1"/>
  <c r="Q47" i="12"/>
  <c r="R47" i="12" s="1"/>
  <c r="Q39" i="12"/>
  <c r="R39" i="12" s="1"/>
  <c r="Q31" i="12"/>
  <c r="R31" i="12" s="1"/>
  <c r="Q23" i="12"/>
  <c r="R23" i="12" s="1"/>
  <c r="Q15" i="12"/>
  <c r="R15" i="12" s="1"/>
  <c r="Q7" i="12"/>
  <c r="R7" i="12" s="1"/>
  <c r="Q134" i="12"/>
  <c r="R134" i="12" s="1"/>
  <c r="Q126" i="12"/>
  <c r="R126" i="12" s="1"/>
  <c r="Q118" i="12"/>
  <c r="R118" i="12" s="1"/>
  <c r="Q110" i="12"/>
  <c r="R110" i="12" s="1"/>
  <c r="Q102" i="12"/>
  <c r="R102" i="12" s="1"/>
  <c r="Q94" i="12"/>
  <c r="R94" i="12" s="1"/>
  <c r="Q86" i="12"/>
  <c r="R86" i="12" s="1"/>
  <c r="Q78" i="12"/>
  <c r="R78" i="12" s="1"/>
  <c r="Q70" i="12"/>
  <c r="R70" i="12" s="1"/>
  <c r="Q62" i="12"/>
  <c r="R62" i="12" s="1"/>
  <c r="Q54" i="12"/>
  <c r="R54" i="12" s="1"/>
  <c r="Q46" i="12"/>
  <c r="R46" i="12" s="1"/>
  <c r="Q38" i="12"/>
  <c r="R38" i="12" s="1"/>
  <c r="Q30" i="12"/>
  <c r="R30" i="12" s="1"/>
  <c r="Q22" i="12"/>
  <c r="R22" i="12" s="1"/>
  <c r="Q14" i="12"/>
  <c r="R14" i="12" s="1"/>
  <c r="Q6" i="12"/>
  <c r="R6" i="12" s="1"/>
  <c r="Q133" i="12"/>
  <c r="R133" i="12" s="1"/>
  <c r="Q125" i="12"/>
  <c r="R125" i="12" s="1"/>
  <c r="Q117" i="12"/>
  <c r="R117" i="12" s="1"/>
  <c r="Q109" i="12"/>
  <c r="R109" i="12" s="1"/>
  <c r="Q101" i="12"/>
  <c r="R101" i="12" s="1"/>
  <c r="Q93" i="12"/>
  <c r="R93" i="12" s="1"/>
  <c r="Q85" i="12"/>
  <c r="R85" i="12" s="1"/>
  <c r="Q77" i="12"/>
  <c r="R77" i="12" s="1"/>
  <c r="Q69" i="12"/>
  <c r="R69" i="12" s="1"/>
  <c r="Q61" i="12"/>
  <c r="R61" i="12" s="1"/>
  <c r="Q53" i="12"/>
  <c r="R53" i="12" s="1"/>
  <c r="Q45" i="12"/>
  <c r="R45" i="12" s="1"/>
  <c r="Q37" i="12"/>
  <c r="R37" i="12" s="1"/>
  <c r="Q29" i="12"/>
  <c r="R29" i="12" s="1"/>
  <c r="Q21" i="12"/>
  <c r="R21" i="12" s="1"/>
  <c r="Q13" i="12"/>
  <c r="R13" i="12" s="1"/>
  <c r="Q5" i="12"/>
  <c r="R5" i="12" s="1"/>
  <c r="Q132" i="12"/>
  <c r="R132" i="12" s="1"/>
  <c r="Q124" i="12"/>
  <c r="R124" i="12" s="1"/>
  <c r="Q116" i="12"/>
  <c r="R116" i="12" s="1"/>
  <c r="Q108" i="12"/>
  <c r="R108" i="12" s="1"/>
  <c r="Q100" i="12"/>
  <c r="R100" i="12" s="1"/>
  <c r="Q92" i="12"/>
  <c r="R92" i="12" s="1"/>
  <c r="Q84" i="12"/>
  <c r="R84" i="12" s="1"/>
  <c r="Q76" i="12"/>
  <c r="R76" i="12" s="1"/>
  <c r="Q68" i="12"/>
  <c r="R68" i="12" s="1"/>
  <c r="Q60" i="12"/>
  <c r="Q52" i="12"/>
  <c r="R52" i="12" s="1"/>
  <c r="Q44" i="12"/>
  <c r="R44" i="12" s="1"/>
  <c r="Q36" i="12"/>
  <c r="R36" i="12" s="1"/>
  <c r="Q28" i="12"/>
  <c r="R28" i="12" s="1"/>
  <c r="Q20" i="12"/>
  <c r="Q12" i="12"/>
  <c r="K132" i="12"/>
  <c r="K124" i="12"/>
  <c r="K116" i="12"/>
  <c r="K108" i="12"/>
  <c r="K100" i="12"/>
  <c r="K92" i="12"/>
  <c r="K84" i="12"/>
  <c r="K76" i="12"/>
  <c r="K68" i="12"/>
  <c r="K60" i="12"/>
  <c r="K52" i="12"/>
  <c r="K44" i="12"/>
  <c r="K36" i="12"/>
  <c r="K28" i="12"/>
  <c r="K20" i="12"/>
  <c r="K12" i="12"/>
  <c r="K4" i="12"/>
  <c r="K105" i="12"/>
  <c r="K73" i="12"/>
  <c r="K33" i="12"/>
  <c r="K131" i="12"/>
  <c r="K123" i="12"/>
  <c r="K115" i="12"/>
  <c r="K107" i="12"/>
  <c r="K99" i="12"/>
  <c r="K91" i="12"/>
  <c r="K83" i="12"/>
  <c r="K75" i="12"/>
  <c r="K67" i="12"/>
  <c r="K59" i="12"/>
  <c r="K51" i="12"/>
  <c r="K43" i="12"/>
  <c r="K35" i="12"/>
  <c r="K27" i="12"/>
  <c r="K19" i="12"/>
  <c r="K11" i="12"/>
  <c r="K130" i="12"/>
  <c r="K122" i="12"/>
  <c r="K114" i="12"/>
  <c r="K106" i="12"/>
  <c r="K98" i="12"/>
  <c r="K90" i="12"/>
  <c r="K82" i="12"/>
  <c r="K74" i="12"/>
  <c r="K66" i="12"/>
  <c r="K58" i="12"/>
  <c r="K50" i="12"/>
  <c r="K42" i="12"/>
  <c r="K34" i="12"/>
  <c r="K26" i="12"/>
  <c r="K18" i="12"/>
  <c r="K10" i="12"/>
  <c r="K129" i="12"/>
  <c r="K89" i="12"/>
  <c r="K57" i="12"/>
  <c r="K25" i="12"/>
  <c r="K128" i="12"/>
  <c r="K120" i="12"/>
  <c r="K112" i="12"/>
  <c r="K104" i="12"/>
  <c r="K96" i="12"/>
  <c r="K88" i="12"/>
  <c r="K80" i="12"/>
  <c r="K72" i="12"/>
  <c r="K64" i="12"/>
  <c r="K56" i="12"/>
  <c r="K48" i="12"/>
  <c r="K40" i="12"/>
  <c r="K32" i="12"/>
  <c r="K24" i="12"/>
  <c r="K16" i="12"/>
  <c r="K8" i="12"/>
  <c r="K113" i="12"/>
  <c r="K41" i="12"/>
  <c r="K3" i="12"/>
  <c r="K127" i="12"/>
  <c r="K119" i="12"/>
  <c r="K111" i="12"/>
  <c r="K103" i="12"/>
  <c r="K95" i="12"/>
  <c r="K87" i="12"/>
  <c r="K79" i="12"/>
  <c r="K71" i="12"/>
  <c r="K63" i="12"/>
  <c r="K55" i="12"/>
  <c r="K47" i="12"/>
  <c r="K39" i="12"/>
  <c r="K31" i="12"/>
  <c r="K23" i="12"/>
  <c r="K15" i="12"/>
  <c r="K7" i="12"/>
  <c r="K97" i="12"/>
  <c r="K65" i="12"/>
  <c r="K17" i="12"/>
  <c r="K134" i="12"/>
  <c r="K126" i="12"/>
  <c r="K118" i="12"/>
  <c r="K110" i="12"/>
  <c r="K102" i="12"/>
  <c r="K94" i="12"/>
  <c r="K86" i="12"/>
  <c r="K78" i="12"/>
  <c r="K70" i="12"/>
  <c r="K62" i="12"/>
  <c r="K54" i="12"/>
  <c r="K46" i="12"/>
  <c r="K38" i="12"/>
  <c r="K30" i="12"/>
  <c r="K22" i="12"/>
  <c r="K14" i="12"/>
  <c r="K6" i="12"/>
  <c r="K121" i="12"/>
  <c r="K81" i="12"/>
  <c r="K49" i="12"/>
  <c r="K9" i="12"/>
  <c r="K133" i="12"/>
  <c r="K125" i="12"/>
  <c r="K117" i="12"/>
  <c r="K109" i="12"/>
  <c r="K101" i="12"/>
  <c r="K93" i="12"/>
  <c r="K85" i="12"/>
  <c r="K77" i="12"/>
  <c r="K69" i="12"/>
  <c r="K61" i="12"/>
  <c r="K53" i="12"/>
  <c r="K45" i="12"/>
  <c r="K37" i="12"/>
  <c r="K29" i="12"/>
  <c r="K21" i="12"/>
  <c r="K13" i="12"/>
  <c r="E52" i="12"/>
  <c r="E129" i="12"/>
  <c r="E121" i="12"/>
  <c r="E113" i="12"/>
  <c r="E105" i="12"/>
  <c r="E97" i="12"/>
  <c r="E89" i="12"/>
  <c r="E81" i="12"/>
  <c r="E73" i="12"/>
  <c r="E65" i="12"/>
  <c r="E57" i="12"/>
  <c r="E49" i="12"/>
  <c r="E41" i="12"/>
  <c r="E33" i="12"/>
  <c r="E25" i="12"/>
  <c r="E17" i="12"/>
  <c r="E9" i="12"/>
  <c r="E44" i="12"/>
  <c r="E128" i="12"/>
  <c r="E120" i="12"/>
  <c r="E112" i="12"/>
  <c r="E104" i="12"/>
  <c r="E96" i="12"/>
  <c r="E88" i="12"/>
  <c r="E80" i="12"/>
  <c r="E72" i="12"/>
  <c r="E64" i="12"/>
  <c r="E56" i="12"/>
  <c r="E48" i="12"/>
  <c r="E40" i="12"/>
  <c r="E32" i="12"/>
  <c r="E24" i="12"/>
  <c r="E16" i="12"/>
  <c r="E8" i="12"/>
  <c r="E28" i="12"/>
  <c r="E127" i="12"/>
  <c r="E119" i="12"/>
  <c r="E111" i="12"/>
  <c r="E103" i="12"/>
  <c r="E95" i="12"/>
  <c r="E87" i="12"/>
  <c r="E79" i="12"/>
  <c r="E71" i="12"/>
  <c r="E63" i="12"/>
  <c r="E55" i="12"/>
  <c r="E47" i="12"/>
  <c r="E39" i="12"/>
  <c r="E31" i="12"/>
  <c r="E23" i="12"/>
  <c r="E15" i="12"/>
  <c r="E7" i="12"/>
  <c r="E36" i="12"/>
  <c r="E3" i="12"/>
  <c r="E126" i="12"/>
  <c r="E118" i="12"/>
  <c r="E110" i="12"/>
  <c r="E102" i="12"/>
  <c r="E94" i="12"/>
  <c r="E86" i="12"/>
  <c r="E78" i="12"/>
  <c r="E70" i="12"/>
  <c r="E62" i="12"/>
  <c r="E54" i="12"/>
  <c r="E46" i="12"/>
  <c r="E38" i="12"/>
  <c r="E30" i="12"/>
  <c r="E22" i="12"/>
  <c r="E14" i="12"/>
  <c r="E6" i="12"/>
  <c r="E20" i="12"/>
  <c r="E133" i="12"/>
  <c r="E125" i="12"/>
  <c r="E117" i="12"/>
  <c r="E109" i="12"/>
  <c r="E101" i="12"/>
  <c r="E93" i="12"/>
  <c r="E85" i="12"/>
  <c r="E77" i="12"/>
  <c r="E69" i="12"/>
  <c r="E61" i="12"/>
  <c r="E53" i="12"/>
  <c r="E45" i="12"/>
  <c r="E37" i="12"/>
  <c r="E29" i="12"/>
  <c r="E21" i="12"/>
  <c r="E13" i="12"/>
  <c r="E5" i="12"/>
  <c r="E132" i="12"/>
  <c r="E124" i="12"/>
  <c r="E116" i="12"/>
  <c r="E108" i="12"/>
  <c r="E100" i="12"/>
  <c r="E92" i="12"/>
  <c r="E84" i="12"/>
  <c r="E76" i="12"/>
  <c r="E68" i="12"/>
  <c r="E60" i="12"/>
  <c r="E4" i="12"/>
  <c r="E12" i="12"/>
  <c r="E131" i="12"/>
  <c r="E123" i="12"/>
  <c r="E115" i="12"/>
  <c r="E107" i="12"/>
  <c r="E99" i="12"/>
  <c r="E91" i="12"/>
  <c r="E83" i="12"/>
  <c r="E75" i="12"/>
  <c r="E67" i="12"/>
  <c r="E59" i="12"/>
  <c r="E51" i="12"/>
  <c r="E43" i="12"/>
  <c r="E35" i="12"/>
  <c r="E27" i="12"/>
  <c r="E19" i="12"/>
  <c r="E11" i="12"/>
  <c r="E130" i="12"/>
  <c r="E122" i="12"/>
  <c r="E114" i="12"/>
  <c r="E106" i="12"/>
  <c r="E98" i="12"/>
  <c r="E90" i="12"/>
  <c r="E82" i="12"/>
  <c r="E74" i="12"/>
  <c r="E66" i="12"/>
  <c r="E58" i="12"/>
  <c r="E50" i="12"/>
  <c r="E42" i="12"/>
  <c r="E34" i="12"/>
  <c r="E26" i="12"/>
  <c r="E18" i="12"/>
  <c r="E4" i="14"/>
  <c r="E12" i="14"/>
  <c r="E20" i="14"/>
  <c r="E28" i="14"/>
  <c r="E6" i="14"/>
  <c r="E14" i="14"/>
  <c r="E22" i="14"/>
  <c r="E30" i="14"/>
  <c r="E7" i="14"/>
  <c r="E15" i="14"/>
  <c r="E23" i="14"/>
  <c r="E31" i="14"/>
  <c r="E8" i="14"/>
  <c r="E16" i="14"/>
  <c r="E24" i="14"/>
  <c r="E32" i="14"/>
  <c r="E9" i="14"/>
  <c r="E17" i="14"/>
  <c r="E25" i="14"/>
  <c r="E33" i="14"/>
  <c r="E10" i="14"/>
  <c r="E18" i="14"/>
  <c r="E26" i="14"/>
  <c r="E34" i="14"/>
  <c r="E11" i="14"/>
  <c r="E19" i="14"/>
  <c r="E27" i="14"/>
  <c r="E35" i="14"/>
  <c r="AC3" i="14"/>
  <c r="E94" i="14"/>
  <c r="E86" i="14"/>
  <c r="E78" i="14"/>
  <c r="E70" i="14"/>
  <c r="E62" i="14"/>
  <c r="E54" i="14"/>
  <c r="E46" i="14"/>
  <c r="E38" i="14"/>
  <c r="K81" i="14"/>
  <c r="K17" i="14"/>
  <c r="Q45" i="14"/>
  <c r="W73" i="14"/>
  <c r="W9" i="14"/>
  <c r="AC41" i="14"/>
  <c r="AI73" i="14"/>
  <c r="AI9" i="14"/>
  <c r="AO40" i="14"/>
  <c r="AU4" i="14"/>
  <c r="AU12" i="14"/>
  <c r="AU20" i="14"/>
  <c r="AU28" i="14"/>
  <c r="AU36" i="14"/>
  <c r="AU44" i="14"/>
  <c r="AU52" i="14"/>
  <c r="AU60" i="14"/>
  <c r="AU68" i="14"/>
  <c r="AU76" i="14"/>
  <c r="AU84" i="14"/>
  <c r="AU6" i="14"/>
  <c r="AU14" i="14"/>
  <c r="AU22" i="14"/>
  <c r="AU30" i="14"/>
  <c r="AU38" i="14"/>
  <c r="AU46" i="14"/>
  <c r="AU54" i="14"/>
  <c r="AU62" i="14"/>
  <c r="AU70" i="14"/>
  <c r="AU78" i="14"/>
  <c r="AU86" i="14"/>
  <c r="AU7" i="14"/>
  <c r="AU15" i="14"/>
  <c r="AU23" i="14"/>
  <c r="AU31" i="14"/>
  <c r="AU39" i="14"/>
  <c r="AU47" i="14"/>
  <c r="AU55" i="14"/>
  <c r="AU63" i="14"/>
  <c r="AU71" i="14"/>
  <c r="AU79" i="14"/>
  <c r="AU87" i="14"/>
  <c r="AU8" i="14"/>
  <c r="AU16" i="14"/>
  <c r="AU24" i="14"/>
  <c r="AU32" i="14"/>
  <c r="AU40" i="14"/>
  <c r="AU48" i="14"/>
  <c r="AU56" i="14"/>
  <c r="AU64" i="14"/>
  <c r="AU72" i="14"/>
  <c r="AU80" i="14"/>
  <c r="AU88" i="14"/>
  <c r="AU9" i="14"/>
  <c r="AU17" i="14"/>
  <c r="AU25" i="14"/>
  <c r="AU33" i="14"/>
  <c r="AU41" i="14"/>
  <c r="AU49" i="14"/>
  <c r="AU57" i="14"/>
  <c r="AU65" i="14"/>
  <c r="AU73" i="14"/>
  <c r="AU81" i="14"/>
  <c r="AU10" i="14"/>
  <c r="AU18" i="14"/>
  <c r="AU26" i="14"/>
  <c r="AU34" i="14"/>
  <c r="AU42" i="14"/>
  <c r="AU50" i="14"/>
  <c r="AU58" i="14"/>
  <c r="AU66" i="14"/>
  <c r="AU74" i="14"/>
  <c r="AU82" i="14"/>
  <c r="AU11" i="14"/>
  <c r="AU19" i="14"/>
  <c r="AU27" i="14"/>
  <c r="AU35" i="14"/>
  <c r="AU43" i="14"/>
  <c r="AU51" i="14"/>
  <c r="AU59" i="14"/>
  <c r="AU67" i="14"/>
  <c r="AU75" i="14"/>
  <c r="AU83" i="14"/>
  <c r="W3" i="14"/>
  <c r="E93" i="14"/>
  <c r="E85" i="14"/>
  <c r="E77" i="14"/>
  <c r="E69" i="14"/>
  <c r="E61" i="14"/>
  <c r="E53" i="14"/>
  <c r="E45" i="14"/>
  <c r="E37" i="14"/>
  <c r="K73" i="14"/>
  <c r="K9" i="14"/>
  <c r="Q37" i="14"/>
  <c r="W65" i="14"/>
  <c r="AC97" i="14"/>
  <c r="AC33" i="14"/>
  <c r="AI65" i="14"/>
  <c r="AO96" i="14"/>
  <c r="AU53" i="14"/>
  <c r="AO7" i="14"/>
  <c r="AO15" i="14"/>
  <c r="AO23" i="14"/>
  <c r="AO31" i="14"/>
  <c r="AO39" i="14"/>
  <c r="AO47" i="14"/>
  <c r="AO55" i="14"/>
  <c r="AO63" i="14"/>
  <c r="AO71" i="14"/>
  <c r="AO79" i="14"/>
  <c r="AO87" i="14"/>
  <c r="AO95" i="14"/>
  <c r="AO9" i="14"/>
  <c r="AO17" i="14"/>
  <c r="AO25" i="14"/>
  <c r="AO33" i="14"/>
  <c r="AO41" i="14"/>
  <c r="AO49" i="14"/>
  <c r="AO57" i="14"/>
  <c r="AO65" i="14"/>
  <c r="AO73" i="14"/>
  <c r="AO81" i="14"/>
  <c r="AO89" i="14"/>
  <c r="AO97" i="14"/>
  <c r="AO10" i="14"/>
  <c r="AO18" i="14"/>
  <c r="AO26" i="14"/>
  <c r="AO34" i="14"/>
  <c r="AO42" i="14"/>
  <c r="AO50" i="14"/>
  <c r="AO58" i="14"/>
  <c r="AO66" i="14"/>
  <c r="AO74" i="14"/>
  <c r="AO82" i="14"/>
  <c r="AO90" i="14"/>
  <c r="AO98" i="14"/>
  <c r="AO11" i="14"/>
  <c r="AO19" i="14"/>
  <c r="AO27" i="14"/>
  <c r="AO35" i="14"/>
  <c r="AO43" i="14"/>
  <c r="AO51" i="14"/>
  <c r="AO59" i="14"/>
  <c r="AO67" i="14"/>
  <c r="AO75" i="14"/>
  <c r="AO83" i="14"/>
  <c r="AO91" i="14"/>
  <c r="AO4" i="14"/>
  <c r="AO12" i="14"/>
  <c r="AO20" i="14"/>
  <c r="AO28" i="14"/>
  <c r="AO36" i="14"/>
  <c r="AO44" i="14"/>
  <c r="AO52" i="14"/>
  <c r="AO60" i="14"/>
  <c r="AO68" i="14"/>
  <c r="AO76" i="14"/>
  <c r="AO84" i="14"/>
  <c r="AO92" i="14"/>
  <c r="AO5" i="14"/>
  <c r="AO13" i="14"/>
  <c r="AO21" i="14"/>
  <c r="AO29" i="14"/>
  <c r="AO37" i="14"/>
  <c r="AO45" i="14"/>
  <c r="AO53" i="14"/>
  <c r="AO61" i="14"/>
  <c r="AO69" i="14"/>
  <c r="AO77" i="14"/>
  <c r="AO85" i="14"/>
  <c r="AO93" i="14"/>
  <c r="AO6" i="14"/>
  <c r="AO14" i="14"/>
  <c r="AO22" i="14"/>
  <c r="AO30" i="14"/>
  <c r="AO38" i="14"/>
  <c r="AO46" i="14"/>
  <c r="AO54" i="14"/>
  <c r="AO62" i="14"/>
  <c r="AO70" i="14"/>
  <c r="AO78" i="14"/>
  <c r="AO86" i="14"/>
  <c r="AO94" i="14"/>
  <c r="Q3" i="14"/>
  <c r="E92" i="14"/>
  <c r="E84" i="14"/>
  <c r="E76" i="14"/>
  <c r="E68" i="14"/>
  <c r="E60" i="14"/>
  <c r="E52" i="14"/>
  <c r="E44" i="14"/>
  <c r="E36" i="14"/>
  <c r="K65" i="14"/>
  <c r="Q93" i="14"/>
  <c r="Q29" i="14"/>
  <c r="W57" i="14"/>
  <c r="AC89" i="14"/>
  <c r="AC25" i="14"/>
  <c r="AO88" i="14"/>
  <c r="AO24" i="14"/>
  <c r="AU45" i="14"/>
  <c r="AI8" i="14"/>
  <c r="AI16" i="14"/>
  <c r="AI24" i="14"/>
  <c r="AI32" i="14"/>
  <c r="AI40" i="14"/>
  <c r="AI48" i="14"/>
  <c r="AI56" i="14"/>
  <c r="AI64" i="14"/>
  <c r="AI72" i="14"/>
  <c r="AI80" i="14"/>
  <c r="AI88" i="14"/>
  <c r="AI96" i="14"/>
  <c r="AI10" i="14"/>
  <c r="AI18" i="14"/>
  <c r="AI26" i="14"/>
  <c r="AI34" i="14"/>
  <c r="AI42" i="14"/>
  <c r="AI50" i="14"/>
  <c r="AI58" i="14"/>
  <c r="AI66" i="14"/>
  <c r="AI74" i="14"/>
  <c r="AI82" i="14"/>
  <c r="AI90" i="14"/>
  <c r="AI98" i="14"/>
  <c r="AI11" i="14"/>
  <c r="AI19" i="14"/>
  <c r="AI27" i="14"/>
  <c r="AI35" i="14"/>
  <c r="AI43" i="14"/>
  <c r="AI51" i="14"/>
  <c r="AI59" i="14"/>
  <c r="AI67" i="14"/>
  <c r="AI75" i="14"/>
  <c r="AI83" i="14"/>
  <c r="AI91" i="14"/>
  <c r="AI99" i="14"/>
  <c r="AI4" i="14"/>
  <c r="AI12" i="14"/>
  <c r="AI20" i="14"/>
  <c r="AI28" i="14"/>
  <c r="AI36" i="14"/>
  <c r="AI44" i="14"/>
  <c r="AI52" i="14"/>
  <c r="AI60" i="14"/>
  <c r="AI68" i="14"/>
  <c r="AI76" i="14"/>
  <c r="AI84" i="14"/>
  <c r="AI92" i="14"/>
  <c r="AI5" i="14"/>
  <c r="AI13" i="14"/>
  <c r="AI21" i="14"/>
  <c r="AI29" i="14"/>
  <c r="AI37" i="14"/>
  <c r="AI45" i="14"/>
  <c r="AI53" i="14"/>
  <c r="AI61" i="14"/>
  <c r="AI69" i="14"/>
  <c r="AI77" i="14"/>
  <c r="AI85" i="14"/>
  <c r="AI93" i="14"/>
  <c r="AI6" i="14"/>
  <c r="AI14" i="14"/>
  <c r="AI22" i="14"/>
  <c r="AI30" i="14"/>
  <c r="AI38" i="14"/>
  <c r="AI46" i="14"/>
  <c r="AI54" i="14"/>
  <c r="AI62" i="14"/>
  <c r="AI70" i="14"/>
  <c r="AI78" i="14"/>
  <c r="AI86" i="14"/>
  <c r="AI94" i="14"/>
  <c r="AI7" i="14"/>
  <c r="AI15" i="14"/>
  <c r="AI23" i="14"/>
  <c r="AI31" i="14"/>
  <c r="AI39" i="14"/>
  <c r="AI47" i="14"/>
  <c r="AI55" i="14"/>
  <c r="AI63" i="14"/>
  <c r="AI71" i="14"/>
  <c r="AI79" i="14"/>
  <c r="AI87" i="14"/>
  <c r="AI95" i="14"/>
  <c r="K3" i="14"/>
  <c r="E91" i="14"/>
  <c r="E83" i="14"/>
  <c r="E75" i="14"/>
  <c r="E67" i="14"/>
  <c r="E59" i="14"/>
  <c r="E51" i="14"/>
  <c r="E43" i="14"/>
  <c r="E29" i="14"/>
  <c r="K57" i="14"/>
  <c r="Q85" i="14"/>
  <c r="Q21" i="14"/>
  <c r="W49" i="14"/>
  <c r="AC81" i="14"/>
  <c r="AI49" i="14"/>
  <c r="AO80" i="14"/>
  <c r="AO16" i="14"/>
  <c r="AU37" i="14"/>
  <c r="AC8" i="14"/>
  <c r="AC16" i="14"/>
  <c r="AC24" i="14"/>
  <c r="AC32" i="14"/>
  <c r="AC40" i="14"/>
  <c r="AC48" i="14"/>
  <c r="AC56" i="14"/>
  <c r="AC64" i="14"/>
  <c r="AC72" i="14"/>
  <c r="AC80" i="14"/>
  <c r="AC88" i="14"/>
  <c r="AC96" i="14"/>
  <c r="AC10" i="14"/>
  <c r="AC18" i="14"/>
  <c r="AC26" i="14"/>
  <c r="AC34" i="14"/>
  <c r="AC42" i="14"/>
  <c r="AC50" i="14"/>
  <c r="AC58" i="14"/>
  <c r="AC66" i="14"/>
  <c r="AC74" i="14"/>
  <c r="AC82" i="14"/>
  <c r="AC90" i="14"/>
  <c r="AC98" i="14"/>
  <c r="AC11" i="14"/>
  <c r="AC19" i="14"/>
  <c r="AC27" i="14"/>
  <c r="AC35" i="14"/>
  <c r="AC43" i="14"/>
  <c r="AC51" i="14"/>
  <c r="AC59" i="14"/>
  <c r="AC67" i="14"/>
  <c r="AC75" i="14"/>
  <c r="AC83" i="14"/>
  <c r="AC91" i="14"/>
  <c r="AC99" i="14"/>
  <c r="AC4" i="14"/>
  <c r="AC12" i="14"/>
  <c r="AC20" i="14"/>
  <c r="AC28" i="14"/>
  <c r="AC36" i="14"/>
  <c r="AC44" i="14"/>
  <c r="AC52" i="14"/>
  <c r="AC60" i="14"/>
  <c r="AC68" i="14"/>
  <c r="AC76" i="14"/>
  <c r="AC84" i="14"/>
  <c r="AC92" i="14"/>
  <c r="AC5" i="14"/>
  <c r="AC13" i="14"/>
  <c r="AC21" i="14"/>
  <c r="AC29" i="14"/>
  <c r="AC37" i="14"/>
  <c r="AC45" i="14"/>
  <c r="AC53" i="14"/>
  <c r="AC61" i="14"/>
  <c r="AC69" i="14"/>
  <c r="AC77" i="14"/>
  <c r="AC85" i="14"/>
  <c r="AC93" i="14"/>
  <c r="AC6" i="14"/>
  <c r="AC14" i="14"/>
  <c r="AC22" i="14"/>
  <c r="AC30" i="14"/>
  <c r="AC38" i="14"/>
  <c r="AC46" i="14"/>
  <c r="AC54" i="14"/>
  <c r="AC62" i="14"/>
  <c r="AC70" i="14"/>
  <c r="AC78" i="14"/>
  <c r="AC86" i="14"/>
  <c r="AC94" i="14"/>
  <c r="AC7" i="14"/>
  <c r="AC15" i="14"/>
  <c r="AC23" i="14"/>
  <c r="AC31" i="14"/>
  <c r="AC39" i="14"/>
  <c r="AC47" i="14"/>
  <c r="AC55" i="14"/>
  <c r="AC63" i="14"/>
  <c r="AC71" i="14"/>
  <c r="AC79" i="14"/>
  <c r="AC87" i="14"/>
  <c r="AC95" i="14"/>
  <c r="E3" i="14"/>
  <c r="E90" i="14"/>
  <c r="E82" i="14"/>
  <c r="E74" i="14"/>
  <c r="E66" i="14"/>
  <c r="E58" i="14"/>
  <c r="E50" i="14"/>
  <c r="E42" i="14"/>
  <c r="E21" i="14"/>
  <c r="K49" i="14"/>
  <c r="Q77" i="14"/>
  <c r="Q13" i="14"/>
  <c r="AC73" i="14"/>
  <c r="AC9" i="14"/>
  <c r="AI41" i="14"/>
  <c r="AO72" i="14"/>
  <c r="AO8" i="14"/>
  <c r="AU29" i="14"/>
  <c r="W8" i="14"/>
  <c r="W16" i="14"/>
  <c r="W24" i="14"/>
  <c r="W32" i="14"/>
  <c r="W40" i="14"/>
  <c r="W48" i="14"/>
  <c r="W56" i="14"/>
  <c r="W64" i="14"/>
  <c r="W72" i="14"/>
  <c r="W80" i="14"/>
  <c r="W88" i="14"/>
  <c r="W10" i="14"/>
  <c r="W18" i="14"/>
  <c r="W26" i="14"/>
  <c r="W34" i="14"/>
  <c r="W42" i="14"/>
  <c r="W50" i="14"/>
  <c r="W58" i="14"/>
  <c r="W66" i="14"/>
  <c r="W74" i="14"/>
  <c r="W82" i="14"/>
  <c r="W90" i="14"/>
  <c r="W11" i="14"/>
  <c r="W19" i="14"/>
  <c r="W27" i="14"/>
  <c r="W35" i="14"/>
  <c r="W43" i="14"/>
  <c r="W51" i="14"/>
  <c r="W59" i="14"/>
  <c r="W67" i="14"/>
  <c r="W75" i="14"/>
  <c r="W83" i="14"/>
  <c r="W91" i="14"/>
  <c r="W4" i="14"/>
  <c r="W12" i="14"/>
  <c r="W20" i="14"/>
  <c r="W28" i="14"/>
  <c r="W36" i="14"/>
  <c r="W44" i="14"/>
  <c r="W52" i="14"/>
  <c r="W60" i="14"/>
  <c r="W68" i="14"/>
  <c r="W76" i="14"/>
  <c r="W84" i="14"/>
  <c r="W92" i="14"/>
  <c r="W5" i="14"/>
  <c r="W13" i="14"/>
  <c r="W21" i="14"/>
  <c r="W29" i="14"/>
  <c r="W37" i="14"/>
  <c r="W45" i="14"/>
  <c r="W53" i="14"/>
  <c r="W61" i="14"/>
  <c r="W69" i="14"/>
  <c r="W77" i="14"/>
  <c r="W85" i="14"/>
  <c r="W93" i="14"/>
  <c r="W6" i="14"/>
  <c r="W14" i="14"/>
  <c r="W22" i="14"/>
  <c r="W30" i="14"/>
  <c r="W38" i="14"/>
  <c r="W46" i="14"/>
  <c r="W54" i="14"/>
  <c r="W62" i="14"/>
  <c r="W70" i="14"/>
  <c r="W78" i="14"/>
  <c r="W86" i="14"/>
  <c r="W94" i="14"/>
  <c r="W7" i="14"/>
  <c r="W15" i="14"/>
  <c r="W23" i="14"/>
  <c r="W31" i="14"/>
  <c r="W39" i="14"/>
  <c r="W47" i="14"/>
  <c r="W55" i="14"/>
  <c r="W63" i="14"/>
  <c r="W71" i="14"/>
  <c r="W79" i="14"/>
  <c r="W87" i="14"/>
  <c r="W95" i="14"/>
  <c r="AU3" i="14"/>
  <c r="E97" i="14"/>
  <c r="E89" i="14"/>
  <c r="E81" i="14"/>
  <c r="E73" i="14"/>
  <c r="E65" i="14"/>
  <c r="E57" i="14"/>
  <c r="E49" i="14"/>
  <c r="E41" i="14"/>
  <c r="E13" i="14"/>
  <c r="K41" i="14"/>
  <c r="Q69" i="14"/>
  <c r="W33" i="14"/>
  <c r="AC65" i="14"/>
  <c r="AI97" i="14"/>
  <c r="AI33" i="14"/>
  <c r="AO64" i="14"/>
  <c r="AU85" i="14"/>
  <c r="AU21" i="14"/>
  <c r="Q4" i="14"/>
  <c r="Q12" i="14"/>
  <c r="Q20" i="14"/>
  <c r="Q28" i="14"/>
  <c r="Q36" i="14"/>
  <c r="Q44" i="14"/>
  <c r="Q52" i="14"/>
  <c r="Q60" i="14"/>
  <c r="Q68" i="14"/>
  <c r="Q76" i="14"/>
  <c r="Q84" i="14"/>
  <c r="Q92" i="14"/>
  <c r="Q6" i="14"/>
  <c r="Q14" i="14"/>
  <c r="Q22" i="14"/>
  <c r="Q30" i="14"/>
  <c r="Q38" i="14"/>
  <c r="Q46" i="14"/>
  <c r="Q54" i="14"/>
  <c r="Q62" i="14"/>
  <c r="Q70" i="14"/>
  <c r="Q78" i="14"/>
  <c r="Q86" i="14"/>
  <c r="Q94" i="14"/>
  <c r="Q7" i="14"/>
  <c r="Q15" i="14"/>
  <c r="Q23" i="14"/>
  <c r="Q31" i="14"/>
  <c r="Q39" i="14"/>
  <c r="Q47" i="14"/>
  <c r="Q55" i="14"/>
  <c r="Q63" i="14"/>
  <c r="Q71" i="14"/>
  <c r="Q79" i="14"/>
  <c r="Q87" i="14"/>
  <c r="Q95" i="14"/>
  <c r="Q8" i="14"/>
  <c r="Q16" i="14"/>
  <c r="Q24" i="14"/>
  <c r="Q32" i="14"/>
  <c r="Q40" i="14"/>
  <c r="Q48" i="14"/>
  <c r="Q56" i="14"/>
  <c r="Q64" i="14"/>
  <c r="Q72" i="14"/>
  <c r="Q80" i="14"/>
  <c r="Q88" i="14"/>
  <c r="Q9" i="14"/>
  <c r="Q17" i="14"/>
  <c r="Q25" i="14"/>
  <c r="Q33" i="14"/>
  <c r="Q41" i="14"/>
  <c r="Q49" i="14"/>
  <c r="Q57" i="14"/>
  <c r="Q65" i="14"/>
  <c r="Q73" i="14"/>
  <c r="Q81" i="14"/>
  <c r="Q89" i="14"/>
  <c r="Q10" i="14"/>
  <c r="Q18" i="14"/>
  <c r="Q26" i="14"/>
  <c r="Q34" i="14"/>
  <c r="Q42" i="14"/>
  <c r="Q50" i="14"/>
  <c r="Q58" i="14"/>
  <c r="Q66" i="14"/>
  <c r="Q74" i="14"/>
  <c r="Q82" i="14"/>
  <c r="Q90" i="14"/>
  <c r="Q11" i="14"/>
  <c r="Q19" i="14"/>
  <c r="Q27" i="14"/>
  <c r="Q35" i="14"/>
  <c r="Q43" i="14"/>
  <c r="Q51" i="14"/>
  <c r="Q59" i="14"/>
  <c r="Q67" i="14"/>
  <c r="Q75" i="14"/>
  <c r="Q83" i="14"/>
  <c r="Q91" i="14"/>
  <c r="AO3" i="14"/>
  <c r="E96" i="14"/>
  <c r="E88" i="14"/>
  <c r="E80" i="14"/>
  <c r="E72" i="14"/>
  <c r="E64" i="14"/>
  <c r="E56" i="14"/>
  <c r="E48" i="14"/>
  <c r="E40" i="14"/>
  <c r="E5" i="14"/>
  <c r="Q61" i="14"/>
  <c r="W89" i="14"/>
  <c r="W25" i="14"/>
  <c r="AC57" i="14"/>
  <c r="AI89" i="14"/>
  <c r="AI25" i="14"/>
  <c r="AO56" i="14"/>
  <c r="AU77" i="14"/>
  <c r="AU13" i="14"/>
  <c r="K8" i="14"/>
  <c r="K16" i="14"/>
  <c r="K24" i="14"/>
  <c r="K32" i="14"/>
  <c r="K40" i="14"/>
  <c r="K48" i="14"/>
  <c r="K56" i="14"/>
  <c r="K64" i="14"/>
  <c r="K72" i="14"/>
  <c r="K80" i="14"/>
  <c r="K88" i="14"/>
  <c r="K10" i="14"/>
  <c r="K18" i="14"/>
  <c r="K26" i="14"/>
  <c r="K34" i="14"/>
  <c r="K42" i="14"/>
  <c r="K50" i="14"/>
  <c r="K58" i="14"/>
  <c r="K66" i="14"/>
  <c r="K74" i="14"/>
  <c r="K82" i="14"/>
  <c r="K90" i="14"/>
  <c r="K11" i="14"/>
  <c r="K19" i="14"/>
  <c r="K27" i="14"/>
  <c r="K35" i="14"/>
  <c r="K43" i="14"/>
  <c r="K51" i="14"/>
  <c r="K59" i="14"/>
  <c r="K67" i="14"/>
  <c r="K75" i="14"/>
  <c r="K83" i="14"/>
  <c r="K91" i="14"/>
  <c r="K4" i="14"/>
  <c r="K12" i="14"/>
  <c r="K20" i="14"/>
  <c r="K28" i="14"/>
  <c r="K36" i="14"/>
  <c r="K44" i="14"/>
  <c r="K52" i="14"/>
  <c r="K60" i="14"/>
  <c r="K68" i="14"/>
  <c r="K76" i="14"/>
  <c r="K84" i="14"/>
  <c r="K92" i="14"/>
  <c r="K5" i="14"/>
  <c r="K13" i="14"/>
  <c r="K21" i="14"/>
  <c r="K29" i="14"/>
  <c r="K37" i="14"/>
  <c r="K45" i="14"/>
  <c r="K53" i="14"/>
  <c r="K61" i="14"/>
  <c r="K69" i="14"/>
  <c r="K77" i="14"/>
  <c r="K85" i="14"/>
  <c r="K93" i="14"/>
  <c r="K6" i="14"/>
  <c r="K14" i="14"/>
  <c r="K22" i="14"/>
  <c r="K30" i="14"/>
  <c r="K38" i="14"/>
  <c r="K46" i="14"/>
  <c r="K54" i="14"/>
  <c r="K62" i="14"/>
  <c r="K70" i="14"/>
  <c r="K78" i="14"/>
  <c r="K86" i="14"/>
  <c r="K94" i="14"/>
  <c r="K7" i="14"/>
  <c r="K15" i="14"/>
  <c r="K23" i="14"/>
  <c r="K31" i="14"/>
  <c r="K39" i="14"/>
  <c r="K47" i="14"/>
  <c r="K55" i="14"/>
  <c r="K63" i="14"/>
  <c r="K71" i="14"/>
  <c r="K79" i="14"/>
  <c r="K87" i="14"/>
  <c r="K95" i="14"/>
  <c r="AI3" i="14"/>
  <c r="E95" i="14"/>
  <c r="E87" i="14"/>
  <c r="E79" i="14"/>
  <c r="E71" i="14"/>
  <c r="E63" i="14"/>
  <c r="E55" i="14"/>
  <c r="E47" i="14"/>
  <c r="E39" i="14"/>
  <c r="K89" i="14"/>
  <c r="K25" i="14"/>
  <c r="Q53" i="14"/>
  <c r="W81" i="14"/>
  <c r="W17" i="14"/>
  <c r="AC49" i="14"/>
  <c r="AI81" i="14"/>
  <c r="AI17" i="14"/>
  <c r="AO48" i="14"/>
  <c r="AU69" i="14"/>
  <c r="AU5" i="14"/>
  <c r="W115" i="13"/>
  <c r="W107" i="13"/>
  <c r="W99" i="13"/>
  <c r="W91" i="13"/>
  <c r="W83" i="13"/>
  <c r="W75" i="13"/>
  <c r="W67" i="13"/>
  <c r="W59" i="13"/>
  <c r="W51" i="13"/>
  <c r="W43" i="13"/>
  <c r="W35" i="13"/>
  <c r="W27" i="13"/>
  <c r="W19" i="13"/>
  <c r="W11" i="13"/>
  <c r="W114" i="13"/>
  <c r="W106" i="13"/>
  <c r="W98" i="13"/>
  <c r="W90" i="13"/>
  <c r="W82" i="13"/>
  <c r="W74" i="13"/>
  <c r="W66" i="13"/>
  <c r="W58" i="13"/>
  <c r="W50" i="13"/>
  <c r="W42" i="13"/>
  <c r="W34" i="13"/>
  <c r="W26" i="13"/>
  <c r="W18" i="13"/>
  <c r="W10" i="13"/>
  <c r="W113" i="13"/>
  <c r="W105" i="13"/>
  <c r="W97" i="13"/>
  <c r="W89" i="13"/>
  <c r="W81" i="13"/>
  <c r="W73" i="13"/>
  <c r="W65" i="13"/>
  <c r="W57" i="13"/>
  <c r="W49" i="13"/>
  <c r="W41" i="13"/>
  <c r="W33" i="13"/>
  <c r="W25" i="13"/>
  <c r="W17" i="13"/>
  <c r="W9" i="13"/>
  <c r="W112" i="13"/>
  <c r="W104" i="13"/>
  <c r="W96" i="13"/>
  <c r="W88" i="13"/>
  <c r="W80" i="13"/>
  <c r="W72" i="13"/>
  <c r="W64" i="13"/>
  <c r="W56" i="13"/>
  <c r="W48" i="13"/>
  <c r="W40" i="13"/>
  <c r="W32" i="13"/>
  <c r="W24" i="13"/>
  <c r="W16" i="13"/>
  <c r="W8" i="13"/>
  <c r="W111" i="13"/>
  <c r="W103" i="13"/>
  <c r="W95" i="13"/>
  <c r="W87" i="13"/>
  <c r="W79" i="13"/>
  <c r="W71" i="13"/>
  <c r="W63" i="13"/>
  <c r="W55" i="13"/>
  <c r="W47" i="13"/>
  <c r="W39" i="13"/>
  <c r="W31" i="13"/>
  <c r="W23" i="13"/>
  <c r="W15" i="13"/>
  <c r="W7" i="13"/>
  <c r="W110" i="13"/>
  <c r="W102" i="13"/>
  <c r="W94" i="13"/>
  <c r="W86" i="13"/>
  <c r="W78" i="13"/>
  <c r="W70" i="13"/>
  <c r="W62" i="13"/>
  <c r="W54" i="13"/>
  <c r="W46" i="13"/>
  <c r="W38" i="13"/>
  <c r="W30" i="13"/>
  <c r="W22" i="13"/>
  <c r="W14" i="13"/>
  <c r="W6" i="13"/>
  <c r="W109" i="13"/>
  <c r="W101" i="13"/>
  <c r="W93" i="13"/>
  <c r="W85" i="13"/>
  <c r="W77" i="13"/>
  <c r="W69" i="13"/>
  <c r="W61" i="13"/>
  <c r="W53" i="13"/>
  <c r="W45" i="13"/>
  <c r="W37" i="13"/>
  <c r="W29" i="13"/>
  <c r="W21" i="13"/>
  <c r="W13" i="13"/>
  <c r="W5" i="13"/>
  <c r="W3" i="13"/>
  <c r="W108" i="13"/>
  <c r="W100" i="13"/>
  <c r="W92" i="13"/>
  <c r="W84" i="13"/>
  <c r="W76" i="13"/>
  <c r="W68" i="13"/>
  <c r="W60" i="13"/>
  <c r="W52" i="13"/>
  <c r="W44" i="13"/>
  <c r="W36" i="13"/>
  <c r="W28" i="13"/>
  <c r="W20" i="13"/>
  <c r="W12" i="13"/>
  <c r="Q107" i="13"/>
  <c r="Q99" i="13"/>
  <c r="Q91" i="13"/>
  <c r="Q83" i="13"/>
  <c r="Q75" i="13"/>
  <c r="Q67" i="13"/>
  <c r="Q59" i="13"/>
  <c r="Q51" i="13"/>
  <c r="Q43" i="13"/>
  <c r="Q35" i="13"/>
  <c r="Q27" i="13"/>
  <c r="Q19" i="13"/>
  <c r="Q11" i="13"/>
  <c r="Q106" i="13"/>
  <c r="Q98" i="13"/>
  <c r="Q90" i="13"/>
  <c r="Q82" i="13"/>
  <c r="Q74" i="13"/>
  <c r="Q66" i="13"/>
  <c r="Q58" i="13"/>
  <c r="Q50" i="13"/>
  <c r="Q42" i="13"/>
  <c r="Q34" i="13"/>
  <c r="Q26" i="13"/>
  <c r="Q18" i="13"/>
  <c r="Q10" i="13"/>
  <c r="Q105" i="13"/>
  <c r="Q97" i="13"/>
  <c r="Q89" i="13"/>
  <c r="Q81" i="13"/>
  <c r="Q73" i="13"/>
  <c r="Q65" i="13"/>
  <c r="Q57" i="13"/>
  <c r="Q49" i="13"/>
  <c r="Q41" i="13"/>
  <c r="Q33" i="13"/>
  <c r="Q25" i="13"/>
  <c r="Q17" i="13"/>
  <c r="Q9" i="13"/>
  <c r="Q104" i="13"/>
  <c r="Q96" i="13"/>
  <c r="Q88" i="13"/>
  <c r="Q80" i="13"/>
  <c r="Q72" i="13"/>
  <c r="Q64" i="13"/>
  <c r="Q56" i="13"/>
  <c r="Q48" i="13"/>
  <c r="Q40" i="13"/>
  <c r="Q32" i="13"/>
  <c r="Q24" i="13"/>
  <c r="Q16" i="13"/>
  <c r="Q8" i="13"/>
  <c r="Q103" i="13"/>
  <c r="Q95" i="13"/>
  <c r="Q87" i="13"/>
  <c r="Q79" i="13"/>
  <c r="Q71" i="13"/>
  <c r="Q63" i="13"/>
  <c r="Q55" i="13"/>
  <c r="Q47" i="13"/>
  <c r="Q39" i="13"/>
  <c r="Q31" i="13"/>
  <c r="Q23" i="13"/>
  <c r="Q15" i="13"/>
  <c r="Q7" i="13"/>
  <c r="Q102" i="13"/>
  <c r="Q94" i="13"/>
  <c r="Q86" i="13"/>
  <c r="Q78" i="13"/>
  <c r="Q70" i="13"/>
  <c r="Q62" i="13"/>
  <c r="Q54" i="13"/>
  <c r="Q46" i="13"/>
  <c r="Q38" i="13"/>
  <c r="Q30" i="13"/>
  <c r="Q22" i="13"/>
  <c r="Q14" i="13"/>
  <c r="Q6" i="13"/>
  <c r="Q101" i="13"/>
  <c r="Q93" i="13"/>
  <c r="Q85" i="13"/>
  <c r="Q77" i="13"/>
  <c r="Q69" i="13"/>
  <c r="Q61" i="13"/>
  <c r="Q53" i="13"/>
  <c r="Q45" i="13"/>
  <c r="Q37" i="13"/>
  <c r="Q29" i="13"/>
  <c r="Q21" i="13"/>
  <c r="Q13" i="13"/>
  <c r="Q5" i="13"/>
  <c r="Q3" i="13"/>
  <c r="Q100" i="13"/>
  <c r="Q92" i="13"/>
  <c r="Q84" i="13"/>
  <c r="Q76" i="13"/>
  <c r="Q68" i="13"/>
  <c r="Q60" i="13"/>
  <c r="Q52" i="13"/>
  <c r="Q44" i="13"/>
  <c r="Q36" i="13"/>
  <c r="Q28" i="13"/>
  <c r="Q20" i="13"/>
  <c r="Q12" i="13"/>
  <c r="K99" i="13"/>
  <c r="K91" i="13"/>
  <c r="K83" i="13"/>
  <c r="K75" i="13"/>
  <c r="K67" i="13"/>
  <c r="K59" i="13"/>
  <c r="K51" i="13"/>
  <c r="K43" i="13"/>
  <c r="K35" i="13"/>
  <c r="K27" i="13"/>
  <c r="K19" i="13"/>
  <c r="K11" i="13"/>
  <c r="K3" i="13"/>
  <c r="K98" i="13"/>
  <c r="K90" i="13"/>
  <c r="K82" i="13"/>
  <c r="K74" i="13"/>
  <c r="K66" i="13"/>
  <c r="K58" i="13"/>
  <c r="K50" i="13"/>
  <c r="K42" i="13"/>
  <c r="K34" i="13"/>
  <c r="K26" i="13"/>
  <c r="K18" i="13"/>
  <c r="K10" i="13"/>
  <c r="K105" i="13"/>
  <c r="K97" i="13"/>
  <c r="K89" i="13"/>
  <c r="K81" i="13"/>
  <c r="K73" i="13"/>
  <c r="K65" i="13"/>
  <c r="K57" i="13"/>
  <c r="K49" i="13"/>
  <c r="K41" i="13"/>
  <c r="K33" i="13"/>
  <c r="K25" i="13"/>
  <c r="K17" i="13"/>
  <c r="K9" i="13"/>
  <c r="K104" i="13"/>
  <c r="K96" i="13"/>
  <c r="K88" i="13"/>
  <c r="K80" i="13"/>
  <c r="K72" i="13"/>
  <c r="K64" i="13"/>
  <c r="K56" i="13"/>
  <c r="K48" i="13"/>
  <c r="K40" i="13"/>
  <c r="K32" i="13"/>
  <c r="K24" i="13"/>
  <c r="K16" i="13"/>
  <c r="K8" i="13"/>
  <c r="K103" i="13"/>
  <c r="K95" i="13"/>
  <c r="K87" i="13"/>
  <c r="K79" i="13"/>
  <c r="K71" i="13"/>
  <c r="K63" i="13"/>
  <c r="K55" i="13"/>
  <c r="K47" i="13"/>
  <c r="K39" i="13"/>
  <c r="K31" i="13"/>
  <c r="K23" i="13"/>
  <c r="K15" i="13"/>
  <c r="K7" i="13"/>
  <c r="K102" i="13"/>
  <c r="K94" i="13"/>
  <c r="K86" i="13"/>
  <c r="K78" i="13"/>
  <c r="K70" i="13"/>
  <c r="K62" i="13"/>
  <c r="K54" i="13"/>
  <c r="K46" i="13"/>
  <c r="K38" i="13"/>
  <c r="K30" i="13"/>
  <c r="K22" i="13"/>
  <c r="K14" i="13"/>
  <c r="K6" i="13"/>
  <c r="K101" i="13"/>
  <c r="K93" i="13"/>
  <c r="K85" i="13"/>
  <c r="K77" i="13"/>
  <c r="K69" i="13"/>
  <c r="K61" i="13"/>
  <c r="K53" i="13"/>
  <c r="K45" i="13"/>
  <c r="K37" i="13"/>
  <c r="K29" i="13"/>
  <c r="K21" i="13"/>
  <c r="K13" i="13"/>
  <c r="K5" i="13"/>
  <c r="K100" i="13"/>
  <c r="K92" i="13"/>
  <c r="K84" i="13"/>
  <c r="K76" i="13"/>
  <c r="K68" i="13"/>
  <c r="K60" i="13"/>
  <c r="K52" i="13"/>
  <c r="K44" i="13"/>
  <c r="K36" i="13"/>
  <c r="K28" i="13"/>
  <c r="K20" i="13"/>
  <c r="K12" i="13"/>
  <c r="E101" i="13"/>
  <c r="E93" i="13"/>
  <c r="E85" i="13"/>
  <c r="E77" i="13"/>
  <c r="E69" i="13"/>
  <c r="E61" i="13"/>
  <c r="E53" i="13"/>
  <c r="E45" i="13"/>
  <c r="E37" i="13"/>
  <c r="E29" i="13"/>
  <c r="E21" i="13"/>
  <c r="E13" i="13"/>
  <c r="E5" i="13"/>
  <c r="E100" i="13"/>
  <c r="E92" i="13"/>
  <c r="E84" i="13"/>
  <c r="E76" i="13"/>
  <c r="E68" i="13"/>
  <c r="E60" i="13"/>
  <c r="E52" i="13"/>
  <c r="E44" i="13"/>
  <c r="E36" i="13"/>
  <c r="E28" i="13"/>
  <c r="E20" i="13"/>
  <c r="E12" i="13"/>
  <c r="E4" i="13"/>
  <c r="E99" i="13"/>
  <c r="E91" i="13"/>
  <c r="E83" i="13"/>
  <c r="E75" i="13"/>
  <c r="E67" i="13"/>
  <c r="E59" i="13"/>
  <c r="E51" i="13"/>
  <c r="E43" i="13"/>
  <c r="E35" i="13"/>
  <c r="E27" i="13"/>
  <c r="E19" i="13"/>
  <c r="E11" i="13"/>
  <c r="E98" i="13"/>
  <c r="E90" i="13"/>
  <c r="E82" i="13"/>
  <c r="E74" i="13"/>
  <c r="E66" i="13"/>
  <c r="E58" i="13"/>
  <c r="E50" i="13"/>
  <c r="E42" i="13"/>
  <c r="E34" i="13"/>
  <c r="E26" i="13"/>
  <c r="E18" i="13"/>
  <c r="E10" i="13"/>
  <c r="E3" i="13"/>
  <c r="E97" i="13"/>
  <c r="E89" i="13"/>
  <c r="E81" i="13"/>
  <c r="E73" i="13"/>
  <c r="E65" i="13"/>
  <c r="E57" i="13"/>
  <c r="E49" i="13"/>
  <c r="E41" i="13"/>
  <c r="E33" i="13"/>
  <c r="E25" i="13"/>
  <c r="E17" i="13"/>
  <c r="E9" i="13"/>
  <c r="E104" i="13"/>
  <c r="E96" i="13"/>
  <c r="E88" i="13"/>
  <c r="E80" i="13"/>
  <c r="E72" i="13"/>
  <c r="E64" i="13"/>
  <c r="E56" i="13"/>
  <c r="E48" i="13"/>
  <c r="E40" i="13"/>
  <c r="E32" i="13"/>
  <c r="E24" i="13"/>
  <c r="E16" i="13"/>
  <c r="E8" i="13"/>
  <c r="E103" i="13"/>
  <c r="E95" i="13"/>
  <c r="E87" i="13"/>
  <c r="E79" i="13"/>
  <c r="E71" i="13"/>
  <c r="E63" i="13"/>
  <c r="E55" i="13"/>
  <c r="E47" i="13"/>
  <c r="E39" i="13"/>
  <c r="E31" i="13"/>
  <c r="E23" i="13"/>
  <c r="E15" i="13"/>
  <c r="E7" i="13"/>
  <c r="E102" i="13"/>
  <c r="E94" i="13"/>
  <c r="E86" i="13"/>
  <c r="E78" i="13"/>
  <c r="E70" i="13"/>
  <c r="E62" i="13"/>
  <c r="E54" i="13"/>
  <c r="E46" i="13"/>
  <c r="E38" i="13"/>
  <c r="E30" i="13"/>
  <c r="E22" i="13"/>
  <c r="E14" i="13"/>
  <c r="R12" i="12"/>
  <c r="R20" i="12"/>
  <c r="R60" i="12"/>
  <c r="R67" i="12"/>
  <c r="R127" i="12"/>
  <c r="R106" i="12"/>
  <c r="W44" i="16"/>
  <c r="W97" i="16"/>
  <c r="Q94" i="16"/>
  <c r="Q27" i="16"/>
  <c r="K11" i="16"/>
  <c r="E5" i="16"/>
  <c r="Q20" i="15"/>
  <c r="Q84" i="15"/>
  <c r="Q100" i="15"/>
  <c r="Q45" i="15"/>
  <c r="Q62" i="15"/>
  <c r="Q82" i="15"/>
  <c r="Q7" i="15"/>
  <c r="Q71" i="15"/>
  <c r="Q107" i="15"/>
  <c r="Q18" i="15"/>
  <c r="Q33" i="15"/>
  <c r="Q97" i="15"/>
  <c r="K11" i="15"/>
  <c r="K51" i="15"/>
  <c r="K68" i="15"/>
  <c r="K4" i="15"/>
  <c r="K21" i="15"/>
  <c r="K85" i="15"/>
  <c r="K94" i="15"/>
  <c r="K39" i="15"/>
  <c r="K56" i="15"/>
  <c r="K41" i="15"/>
  <c r="E8" i="15"/>
  <c r="E55" i="15"/>
  <c r="E41" i="15"/>
  <c r="E14" i="15"/>
  <c r="E58" i="15"/>
  <c r="E67" i="15"/>
  <c r="E12" i="15"/>
  <c r="E76" i="15"/>
  <c r="BR20" i="14"/>
  <c r="BR21" i="14" s="1"/>
  <c r="BR15" i="14"/>
  <c r="BO20" i="14"/>
  <c r="BO21" i="14" s="1"/>
  <c r="AN20" i="12"/>
  <c r="AN21" i="12" s="1"/>
  <c r="AN15" i="12"/>
  <c r="AN20" i="11"/>
  <c r="AN21" i="11" s="1"/>
  <c r="AN15" i="11"/>
  <c r="AK20" i="11"/>
  <c r="AK21" i="11" s="1"/>
  <c r="BH20" i="10"/>
  <c r="BH21" i="10" s="1"/>
  <c r="BH15" i="10"/>
  <c r="AN21" i="8"/>
  <c r="AN22" i="8" s="1"/>
  <c r="AN16" i="8"/>
  <c r="AM20" i="7"/>
  <c r="AM21" i="7" s="1"/>
  <c r="AM15" i="7"/>
  <c r="AJ20" i="7"/>
  <c r="AJ21" i="7" s="1"/>
  <c r="BE20" i="6"/>
  <c r="BE21" i="6" s="1"/>
  <c r="BE15" i="6"/>
  <c r="AR20" i="16"/>
  <c r="AR21" i="16" s="1"/>
  <c r="AR15" i="16"/>
  <c r="AK20" i="15"/>
  <c r="AK21" i="15" s="1"/>
  <c r="AK15" i="15"/>
  <c r="AH20" i="15"/>
  <c r="AH21" i="15" s="1"/>
  <c r="AM20" i="5"/>
  <c r="AM21" i="5" s="1"/>
  <c r="AM15" i="5"/>
  <c r="AJ20" i="5"/>
  <c r="AJ21" i="5" s="1"/>
  <c r="BD20" i="4"/>
  <c r="BD21" i="4" s="1"/>
  <c r="BD15" i="4"/>
  <c r="AM20" i="3"/>
  <c r="AM21" i="3" s="1"/>
  <c r="AM15" i="3"/>
  <c r="AJ15" i="3"/>
  <c r="AJ20" i="2"/>
  <c r="AJ21" i="2" s="1"/>
  <c r="AM20" i="2"/>
  <c r="AM21" i="2" s="1"/>
  <c r="AM15" i="2"/>
  <c r="AN20" i="1"/>
  <c r="AN21" i="1" s="1"/>
  <c r="R4" i="12"/>
  <c r="Q154" i="16"/>
  <c r="W4" i="16"/>
  <c r="W64" i="16"/>
  <c r="Q4" i="16"/>
  <c r="E78" i="15"/>
  <c r="E32" i="15"/>
  <c r="K58" i="15"/>
  <c r="Q80" i="15"/>
  <c r="K30" i="15"/>
  <c r="K10" i="15"/>
  <c r="Q4" i="15"/>
  <c r="E29" i="15"/>
  <c r="Q16" i="15"/>
  <c r="F3" i="1" l="1"/>
  <c r="G3" i="1"/>
  <c r="B39" i="17"/>
  <c r="B36" i="17"/>
  <c r="D12" i="17"/>
  <c r="C12" i="17"/>
  <c r="C13" i="17"/>
  <c r="D13" i="17"/>
  <c r="AC16" i="16"/>
  <c r="AC18" i="16"/>
  <c r="AC19" i="16"/>
  <c r="AC17" i="16"/>
  <c r="W16" i="15"/>
  <c r="W15" i="15"/>
  <c r="W14" i="15"/>
  <c r="AC20" i="16" l="1"/>
  <c r="AC24" i="16" s="1"/>
  <c r="W17" i="15"/>
  <c r="AC25" i="16" l="1"/>
  <c r="K18" i="17" s="1"/>
  <c r="K17" i="17"/>
  <c r="AC21" i="16"/>
  <c r="K16" i="17" s="1"/>
  <c r="W18" i="15"/>
  <c r="J16" i="17" s="1"/>
  <c r="W21" i="15"/>
  <c r="W22" i="15" l="1"/>
  <c r="J18" i="17" s="1"/>
  <c r="J17" i="17"/>
  <c r="T4" i="12"/>
  <c r="T5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3" i="12"/>
  <c r="T44" i="12"/>
  <c r="T45" i="12"/>
  <c r="T46" i="12"/>
  <c r="T47" i="12"/>
  <c r="T48" i="12"/>
  <c r="T49" i="12"/>
  <c r="T50" i="12"/>
  <c r="T51" i="12"/>
  <c r="T52" i="12"/>
  <c r="T53" i="12"/>
  <c r="T54" i="12"/>
  <c r="T55" i="12"/>
  <c r="T56" i="12"/>
  <c r="T57" i="12"/>
  <c r="T58" i="12"/>
  <c r="T59" i="12"/>
  <c r="T60" i="12"/>
  <c r="T61" i="12"/>
  <c r="T62" i="12"/>
  <c r="T63" i="12"/>
  <c r="T64" i="12"/>
  <c r="T65" i="12"/>
  <c r="T66" i="12"/>
  <c r="T67" i="12"/>
  <c r="T68" i="12"/>
  <c r="T69" i="12"/>
  <c r="T70" i="12"/>
  <c r="T71" i="12"/>
  <c r="T72" i="12"/>
  <c r="T73" i="12"/>
  <c r="T74" i="12"/>
  <c r="T75" i="12"/>
  <c r="T76" i="12"/>
  <c r="T77" i="12"/>
  <c r="T78" i="12"/>
  <c r="T79" i="12"/>
  <c r="T80" i="12"/>
  <c r="T81" i="12"/>
  <c r="T82" i="12"/>
  <c r="T83" i="12"/>
  <c r="T84" i="12"/>
  <c r="T85" i="12"/>
  <c r="T86" i="12"/>
  <c r="T87" i="12"/>
  <c r="T88" i="12"/>
  <c r="T89" i="12"/>
  <c r="T90" i="12"/>
  <c r="T91" i="12"/>
  <c r="T92" i="12"/>
  <c r="T93" i="12"/>
  <c r="T94" i="12"/>
  <c r="T95" i="12"/>
  <c r="T96" i="12"/>
  <c r="T97" i="12"/>
  <c r="T98" i="12"/>
  <c r="T99" i="12"/>
  <c r="T100" i="12"/>
  <c r="T101" i="12"/>
  <c r="T102" i="12"/>
  <c r="T103" i="12"/>
  <c r="T104" i="12"/>
  <c r="T105" i="12"/>
  <c r="T106" i="12"/>
  <c r="T107" i="12"/>
  <c r="T108" i="12"/>
  <c r="T109" i="12"/>
  <c r="T110" i="12"/>
  <c r="T111" i="12"/>
  <c r="T112" i="12"/>
  <c r="T113" i="12"/>
  <c r="T114" i="12"/>
  <c r="T115" i="12"/>
  <c r="T116" i="12"/>
  <c r="T117" i="12"/>
  <c r="T118" i="12"/>
  <c r="T119" i="12"/>
  <c r="T120" i="12"/>
  <c r="T121" i="12"/>
  <c r="T122" i="12"/>
  <c r="T123" i="12"/>
  <c r="T124" i="12"/>
  <c r="T125" i="12"/>
  <c r="T126" i="12"/>
  <c r="T127" i="12"/>
  <c r="T128" i="12"/>
  <c r="T129" i="12"/>
  <c r="T130" i="12"/>
  <c r="T131" i="12"/>
  <c r="T132" i="12"/>
  <c r="T133" i="12"/>
  <c r="T134" i="12"/>
  <c r="T135" i="12"/>
  <c r="T136" i="12"/>
  <c r="T137" i="12"/>
  <c r="T138" i="12"/>
  <c r="T3" i="12"/>
  <c r="T1" i="12" s="1"/>
  <c r="L5" i="7"/>
  <c r="L6" i="7"/>
  <c r="L7" i="7"/>
  <c r="L8" i="7"/>
  <c r="L10" i="7"/>
  <c r="L11" i="7"/>
  <c r="L13" i="7"/>
  <c r="L14" i="7"/>
  <c r="L16" i="7"/>
  <c r="L18" i="7"/>
  <c r="L19" i="7"/>
  <c r="L21" i="7"/>
  <c r="L22" i="7"/>
  <c r="L23" i="7"/>
  <c r="L24" i="7"/>
  <c r="L26" i="7"/>
  <c r="L27" i="7"/>
  <c r="L29" i="7"/>
  <c r="L30" i="7"/>
  <c r="L31" i="7"/>
  <c r="L32" i="7"/>
  <c r="L34" i="7"/>
  <c r="L35" i="7"/>
  <c r="L37" i="7"/>
  <c r="L38" i="7"/>
  <c r="L39" i="7"/>
  <c r="L40" i="7"/>
  <c r="L42" i="7"/>
  <c r="L43" i="7"/>
  <c r="L45" i="7"/>
  <c r="L46" i="7"/>
  <c r="L50" i="7"/>
  <c r="L51" i="7"/>
  <c r="L53" i="7"/>
  <c r="L54" i="7"/>
  <c r="L55" i="7"/>
  <c r="L56" i="7"/>
  <c r="L59" i="7"/>
  <c r="L61" i="7"/>
  <c r="L62" i="7"/>
  <c r="L63" i="7"/>
  <c r="L64" i="7"/>
  <c r="L66" i="7"/>
  <c r="L67" i="7"/>
  <c r="L69" i="7"/>
  <c r="L70" i="7"/>
  <c r="L71" i="7"/>
  <c r="L72" i="7"/>
  <c r="L74" i="7"/>
  <c r="L75" i="7"/>
  <c r="L77" i="7"/>
  <c r="L80" i="7"/>
  <c r="L82" i="7"/>
  <c r="L83" i="7"/>
  <c r="L85" i="7"/>
  <c r="F4" i="7"/>
  <c r="F5" i="7"/>
  <c r="F6" i="7"/>
  <c r="F8" i="7"/>
  <c r="F9" i="7"/>
  <c r="F11" i="7"/>
  <c r="F12" i="7"/>
  <c r="F13" i="7"/>
  <c r="F14" i="7"/>
  <c r="F16" i="7"/>
  <c r="F17" i="7"/>
  <c r="F19" i="7"/>
  <c r="F20" i="7"/>
  <c r="F21" i="7"/>
  <c r="F24" i="7"/>
  <c r="F25" i="7"/>
  <c r="F27" i="7"/>
  <c r="F28" i="7"/>
  <c r="F29" i="7"/>
  <c r="F30" i="7"/>
  <c r="F32" i="7"/>
  <c r="F33" i="7"/>
  <c r="F35" i="7"/>
  <c r="F36" i="7"/>
  <c r="F37" i="7"/>
  <c r="F38" i="7"/>
  <c r="F40" i="7"/>
  <c r="F41" i="7"/>
  <c r="F43" i="7"/>
  <c r="F44" i="7"/>
  <c r="F45" i="7"/>
  <c r="F46" i="7"/>
  <c r="F48" i="7"/>
  <c r="F49" i="7"/>
  <c r="F51" i="7"/>
  <c r="F52" i="7"/>
  <c r="F53" i="7"/>
  <c r="F54" i="7"/>
  <c r="F56" i="7"/>
  <c r="F57" i="7"/>
  <c r="F59" i="7"/>
  <c r="F60" i="7"/>
  <c r="F61" i="7"/>
  <c r="F62" i="7"/>
  <c r="F64" i="7"/>
  <c r="F65" i="7"/>
  <c r="F67" i="7"/>
  <c r="F68" i="7"/>
  <c r="F69" i="7"/>
  <c r="F70" i="7"/>
  <c r="F72" i="7"/>
  <c r="F73" i="7"/>
  <c r="F75" i="7"/>
  <c r="F76" i="7"/>
  <c r="F77" i="7"/>
  <c r="F78" i="7"/>
  <c r="F80" i="7"/>
  <c r="F81" i="7"/>
  <c r="F83" i="7"/>
  <c r="F84" i="7"/>
  <c r="F85" i="7"/>
  <c r="F88" i="7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82" i="5"/>
  <c r="R83" i="5"/>
  <c r="R84" i="5"/>
  <c r="R85" i="5"/>
  <c r="R86" i="5"/>
  <c r="R87" i="5"/>
  <c r="R88" i="5"/>
  <c r="R89" i="5"/>
  <c r="R90" i="5"/>
  <c r="R91" i="5"/>
  <c r="R92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09" i="5"/>
  <c r="R110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R3" i="5"/>
  <c r="L3" i="5"/>
  <c r="F3" i="5"/>
  <c r="R4" i="11"/>
  <c r="R5" i="11"/>
  <c r="R6" i="11"/>
  <c r="R7" i="11"/>
  <c r="R8" i="11"/>
  <c r="R9" i="11"/>
  <c r="R10" i="11"/>
  <c r="R11" i="11"/>
  <c r="R12" i="11"/>
  <c r="R13" i="11"/>
  <c r="R14" i="11"/>
  <c r="R15" i="11"/>
  <c r="R16" i="11"/>
  <c r="R17" i="11"/>
  <c r="R18" i="11"/>
  <c r="R19" i="11"/>
  <c r="R20" i="11"/>
  <c r="R21" i="11"/>
  <c r="R22" i="11"/>
  <c r="R23" i="11"/>
  <c r="R24" i="11"/>
  <c r="R25" i="11"/>
  <c r="R26" i="11"/>
  <c r="R27" i="11"/>
  <c r="R28" i="11"/>
  <c r="R29" i="11"/>
  <c r="R30" i="11"/>
  <c r="R31" i="11"/>
  <c r="R32" i="11"/>
  <c r="R33" i="11"/>
  <c r="R34" i="11"/>
  <c r="R35" i="11"/>
  <c r="R36" i="11"/>
  <c r="R37" i="11"/>
  <c r="R38" i="11"/>
  <c r="R39" i="11"/>
  <c r="R40" i="11"/>
  <c r="R41" i="11"/>
  <c r="R42" i="11"/>
  <c r="R43" i="11"/>
  <c r="R44" i="11"/>
  <c r="R45" i="11"/>
  <c r="R46" i="11"/>
  <c r="R47" i="11"/>
  <c r="R48" i="11"/>
  <c r="R49" i="11"/>
  <c r="R50" i="11"/>
  <c r="R51" i="11"/>
  <c r="R52" i="11"/>
  <c r="R53" i="11"/>
  <c r="R54" i="11"/>
  <c r="R55" i="11"/>
  <c r="R56" i="11"/>
  <c r="R57" i="11"/>
  <c r="R58" i="11"/>
  <c r="R59" i="11"/>
  <c r="R60" i="11"/>
  <c r="R61" i="11"/>
  <c r="R62" i="11"/>
  <c r="R63" i="11"/>
  <c r="R64" i="11"/>
  <c r="R65" i="11"/>
  <c r="R66" i="11"/>
  <c r="R67" i="11"/>
  <c r="R68" i="11"/>
  <c r="R69" i="11"/>
  <c r="R70" i="11"/>
  <c r="R71" i="11"/>
  <c r="R72" i="11"/>
  <c r="R73" i="11"/>
  <c r="R74" i="11"/>
  <c r="R75" i="11"/>
  <c r="R76" i="11"/>
  <c r="R77" i="11"/>
  <c r="R78" i="11"/>
  <c r="R79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R3" i="11"/>
  <c r="AV4" i="14"/>
  <c r="AV5" i="14"/>
  <c r="AV6" i="14"/>
  <c r="AV7" i="14"/>
  <c r="AV8" i="14"/>
  <c r="AV9" i="14"/>
  <c r="AV10" i="14"/>
  <c r="AV11" i="14"/>
  <c r="AV12" i="14"/>
  <c r="AV13" i="14"/>
  <c r="AV14" i="14"/>
  <c r="AV15" i="14"/>
  <c r="AV16" i="14"/>
  <c r="AV17" i="14"/>
  <c r="AV18" i="14"/>
  <c r="AV19" i="14"/>
  <c r="AV20" i="14"/>
  <c r="AV21" i="14"/>
  <c r="AV22" i="14"/>
  <c r="AV23" i="14"/>
  <c r="AV24" i="14"/>
  <c r="AV25" i="14"/>
  <c r="AV26" i="14"/>
  <c r="AV27" i="14"/>
  <c r="AV28" i="14"/>
  <c r="AV29" i="14"/>
  <c r="AV30" i="14"/>
  <c r="AV31" i="14"/>
  <c r="AV32" i="14"/>
  <c r="AV33" i="14"/>
  <c r="AV34" i="14"/>
  <c r="AV35" i="14"/>
  <c r="AV36" i="14"/>
  <c r="AV37" i="14"/>
  <c r="AV38" i="14"/>
  <c r="AV39" i="14"/>
  <c r="AV40" i="14"/>
  <c r="AV41" i="14"/>
  <c r="AV42" i="14"/>
  <c r="AV43" i="14"/>
  <c r="AV44" i="14"/>
  <c r="AV45" i="14"/>
  <c r="AV46" i="14"/>
  <c r="AV47" i="14"/>
  <c r="AV48" i="14"/>
  <c r="AV49" i="14"/>
  <c r="AV50" i="14"/>
  <c r="AV51" i="14"/>
  <c r="AV52" i="14"/>
  <c r="AV53" i="14"/>
  <c r="AV54" i="14"/>
  <c r="AV55" i="14"/>
  <c r="AV56" i="14"/>
  <c r="AV57" i="14"/>
  <c r="AV58" i="14"/>
  <c r="AV59" i="14"/>
  <c r="AV60" i="14"/>
  <c r="AV61" i="14"/>
  <c r="AV62" i="14"/>
  <c r="AV63" i="14"/>
  <c r="AV64" i="14"/>
  <c r="AV65" i="14"/>
  <c r="AV66" i="14"/>
  <c r="AV67" i="14"/>
  <c r="AV68" i="14"/>
  <c r="AV69" i="14"/>
  <c r="AV70" i="14"/>
  <c r="AV71" i="14"/>
  <c r="AV72" i="14"/>
  <c r="AV73" i="14"/>
  <c r="AV74" i="14"/>
  <c r="AV75" i="14"/>
  <c r="AV76" i="14"/>
  <c r="AV77" i="14"/>
  <c r="AV78" i="14"/>
  <c r="AV79" i="14"/>
  <c r="AV80" i="14"/>
  <c r="AV81" i="14"/>
  <c r="AV82" i="14"/>
  <c r="AV83" i="14"/>
  <c r="AV84" i="14"/>
  <c r="AV85" i="14"/>
  <c r="AV86" i="14"/>
  <c r="AV87" i="14"/>
  <c r="AV88" i="14"/>
  <c r="AP4" i="14"/>
  <c r="AP5" i="14"/>
  <c r="AP6" i="14"/>
  <c r="AP7" i="14"/>
  <c r="AP8" i="14"/>
  <c r="AP9" i="14"/>
  <c r="AP10" i="14"/>
  <c r="AP11" i="14"/>
  <c r="AP12" i="14"/>
  <c r="AP13" i="14"/>
  <c r="AP14" i="14"/>
  <c r="AP15" i="14"/>
  <c r="AP16" i="14"/>
  <c r="AP17" i="14"/>
  <c r="AP18" i="14"/>
  <c r="AP19" i="14"/>
  <c r="AP20" i="14"/>
  <c r="AP21" i="14"/>
  <c r="AP22" i="14"/>
  <c r="AP23" i="14"/>
  <c r="AP24" i="14"/>
  <c r="AP25" i="14"/>
  <c r="AP26" i="14"/>
  <c r="AP27" i="14"/>
  <c r="AP28" i="14"/>
  <c r="AP29" i="14"/>
  <c r="AP30" i="14"/>
  <c r="AP31" i="14"/>
  <c r="AP32" i="14"/>
  <c r="AP33" i="14"/>
  <c r="AP34" i="14"/>
  <c r="AP35" i="14"/>
  <c r="AP36" i="14"/>
  <c r="AP37" i="14"/>
  <c r="AP38" i="14"/>
  <c r="AP39" i="14"/>
  <c r="AP40" i="14"/>
  <c r="AP41" i="14"/>
  <c r="AP42" i="14"/>
  <c r="AP43" i="14"/>
  <c r="AP44" i="14"/>
  <c r="AP45" i="14"/>
  <c r="AP46" i="14"/>
  <c r="AP47" i="14"/>
  <c r="AP48" i="14"/>
  <c r="AP49" i="14"/>
  <c r="AP50" i="14"/>
  <c r="AP51" i="14"/>
  <c r="AP52" i="14"/>
  <c r="AP53" i="14"/>
  <c r="AP54" i="14"/>
  <c r="AP55" i="14"/>
  <c r="AP56" i="14"/>
  <c r="AP57" i="14"/>
  <c r="AP58" i="14"/>
  <c r="AP59" i="14"/>
  <c r="AP60" i="14"/>
  <c r="AP61" i="14"/>
  <c r="AP62" i="14"/>
  <c r="AP63" i="14"/>
  <c r="AP64" i="14"/>
  <c r="AP65" i="14"/>
  <c r="AP66" i="14"/>
  <c r="AP67" i="14"/>
  <c r="AP68" i="14"/>
  <c r="AP69" i="14"/>
  <c r="AP70" i="14"/>
  <c r="AP71" i="14"/>
  <c r="AP72" i="14"/>
  <c r="AP73" i="14"/>
  <c r="AP74" i="14"/>
  <c r="AP75" i="14"/>
  <c r="AP76" i="14"/>
  <c r="AP77" i="14"/>
  <c r="AP78" i="14"/>
  <c r="AP79" i="14"/>
  <c r="AP80" i="14"/>
  <c r="AP81" i="14"/>
  <c r="AP82" i="14"/>
  <c r="AP83" i="14"/>
  <c r="AP84" i="14"/>
  <c r="AP85" i="14"/>
  <c r="AP86" i="14"/>
  <c r="AP87" i="14"/>
  <c r="AP88" i="14"/>
  <c r="AP89" i="14"/>
  <c r="AP90" i="14"/>
  <c r="AP91" i="14"/>
  <c r="AP92" i="14"/>
  <c r="AP93" i="14"/>
  <c r="AP94" i="14"/>
  <c r="AP95" i="14"/>
  <c r="AP96" i="14"/>
  <c r="AP97" i="14"/>
  <c r="AP98" i="14"/>
  <c r="AJ4" i="14"/>
  <c r="AJ5" i="14"/>
  <c r="AJ6" i="14"/>
  <c r="AJ7" i="14"/>
  <c r="AJ8" i="14"/>
  <c r="AJ9" i="14"/>
  <c r="AJ10" i="14"/>
  <c r="AJ11" i="14"/>
  <c r="AJ12" i="14"/>
  <c r="AJ13" i="14"/>
  <c r="AJ14" i="14"/>
  <c r="AJ15" i="14"/>
  <c r="AJ16" i="14"/>
  <c r="AJ17" i="14"/>
  <c r="AJ18" i="14"/>
  <c r="AJ19" i="14"/>
  <c r="AJ20" i="14"/>
  <c r="AJ21" i="14"/>
  <c r="AJ22" i="14"/>
  <c r="AJ23" i="14"/>
  <c r="AJ24" i="14"/>
  <c r="AJ25" i="14"/>
  <c r="AJ26" i="14"/>
  <c r="AJ27" i="14"/>
  <c r="AJ28" i="14"/>
  <c r="AJ29" i="14"/>
  <c r="AJ30" i="14"/>
  <c r="AJ31" i="14"/>
  <c r="AJ32" i="14"/>
  <c r="AJ33" i="14"/>
  <c r="AJ34" i="14"/>
  <c r="AJ35" i="14"/>
  <c r="AJ36" i="14"/>
  <c r="AJ37" i="14"/>
  <c r="AJ38" i="14"/>
  <c r="AJ39" i="14"/>
  <c r="AJ40" i="14"/>
  <c r="AJ41" i="14"/>
  <c r="AJ42" i="14"/>
  <c r="AJ43" i="14"/>
  <c r="AJ44" i="14"/>
  <c r="AJ45" i="14"/>
  <c r="AJ46" i="14"/>
  <c r="AJ47" i="14"/>
  <c r="AJ48" i="14"/>
  <c r="AJ49" i="14"/>
  <c r="AJ50" i="14"/>
  <c r="AJ51" i="14"/>
  <c r="AJ52" i="14"/>
  <c r="AJ53" i="14"/>
  <c r="AJ54" i="14"/>
  <c r="AJ55" i="14"/>
  <c r="AJ56" i="14"/>
  <c r="AJ57" i="14"/>
  <c r="AJ58" i="14"/>
  <c r="AJ59" i="14"/>
  <c r="AJ60" i="14"/>
  <c r="AJ61" i="14"/>
  <c r="AJ62" i="14"/>
  <c r="AJ63" i="14"/>
  <c r="AJ64" i="14"/>
  <c r="AJ65" i="14"/>
  <c r="AJ66" i="14"/>
  <c r="AJ67" i="14"/>
  <c r="AJ68" i="14"/>
  <c r="AJ69" i="14"/>
  <c r="AJ70" i="14"/>
  <c r="AJ71" i="14"/>
  <c r="AJ72" i="14"/>
  <c r="AJ73" i="14"/>
  <c r="AJ74" i="14"/>
  <c r="AJ75" i="14"/>
  <c r="AJ76" i="14"/>
  <c r="AJ77" i="14"/>
  <c r="AJ78" i="14"/>
  <c r="AJ79" i="14"/>
  <c r="AJ80" i="14"/>
  <c r="AJ81" i="14"/>
  <c r="AJ82" i="14"/>
  <c r="AJ83" i="14"/>
  <c r="AJ84" i="14"/>
  <c r="AJ85" i="14"/>
  <c r="AJ86" i="14"/>
  <c r="AJ87" i="14"/>
  <c r="AJ88" i="14"/>
  <c r="AJ89" i="14"/>
  <c r="AJ90" i="14"/>
  <c r="AJ91" i="14"/>
  <c r="AJ92" i="14"/>
  <c r="AJ93" i="14"/>
  <c r="AJ94" i="14"/>
  <c r="AJ95" i="14"/>
  <c r="AJ96" i="14"/>
  <c r="AJ97" i="14"/>
  <c r="AJ98" i="14"/>
  <c r="AJ99" i="14"/>
  <c r="AD99" i="14"/>
  <c r="AD4" i="14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D52" i="14"/>
  <c r="AD53" i="14"/>
  <c r="AD54" i="14"/>
  <c r="AD55" i="14"/>
  <c r="AD56" i="14"/>
  <c r="AD57" i="14"/>
  <c r="AD58" i="14"/>
  <c r="AD59" i="14"/>
  <c r="AD60" i="14"/>
  <c r="AD61" i="14"/>
  <c r="AD62" i="14"/>
  <c r="AD63" i="14"/>
  <c r="AD64" i="14"/>
  <c r="AD65" i="14"/>
  <c r="AD66" i="14"/>
  <c r="AD67" i="14"/>
  <c r="AD68" i="14"/>
  <c r="AD69" i="14"/>
  <c r="AD70" i="14"/>
  <c r="AD71" i="14"/>
  <c r="AD72" i="14"/>
  <c r="AD73" i="14"/>
  <c r="AD74" i="14"/>
  <c r="AD75" i="14"/>
  <c r="AD76" i="14"/>
  <c r="AD77" i="14"/>
  <c r="AD78" i="14"/>
  <c r="AD79" i="14"/>
  <c r="AD80" i="14"/>
  <c r="AD81" i="14"/>
  <c r="AD82" i="14"/>
  <c r="AD83" i="14"/>
  <c r="AD84" i="14"/>
  <c r="AD85" i="14"/>
  <c r="AD86" i="14"/>
  <c r="AD87" i="14"/>
  <c r="AD88" i="14"/>
  <c r="AD89" i="14"/>
  <c r="AD90" i="14"/>
  <c r="AD91" i="14"/>
  <c r="AD92" i="14"/>
  <c r="AD93" i="14"/>
  <c r="AD94" i="14"/>
  <c r="AD95" i="14"/>
  <c r="AD96" i="14"/>
  <c r="AD97" i="14"/>
  <c r="AD98" i="14"/>
  <c r="X4" i="14"/>
  <c r="X5" i="14"/>
  <c r="X6" i="14"/>
  <c r="X7" i="14"/>
  <c r="X8" i="14"/>
  <c r="X9" i="14"/>
  <c r="X10" i="14"/>
  <c r="X11" i="14"/>
  <c r="X12" i="14"/>
  <c r="X13" i="14"/>
  <c r="X14" i="14"/>
  <c r="X15" i="14"/>
  <c r="X16" i="14"/>
  <c r="X17" i="14"/>
  <c r="X18" i="14"/>
  <c r="X19" i="14"/>
  <c r="X20" i="14"/>
  <c r="X21" i="14"/>
  <c r="X22" i="14"/>
  <c r="X23" i="14"/>
  <c r="X24" i="14"/>
  <c r="X25" i="14"/>
  <c r="X26" i="14"/>
  <c r="X27" i="14"/>
  <c r="X28" i="14"/>
  <c r="X29" i="14"/>
  <c r="X30" i="14"/>
  <c r="X31" i="14"/>
  <c r="X32" i="14"/>
  <c r="X33" i="14"/>
  <c r="X34" i="14"/>
  <c r="X35" i="14"/>
  <c r="X36" i="14"/>
  <c r="X37" i="14"/>
  <c r="X38" i="14"/>
  <c r="X39" i="14"/>
  <c r="X40" i="14"/>
  <c r="X41" i="14"/>
  <c r="X42" i="14"/>
  <c r="X43" i="14"/>
  <c r="X44" i="14"/>
  <c r="X45" i="14"/>
  <c r="X46" i="14"/>
  <c r="X47" i="14"/>
  <c r="X48" i="14"/>
  <c r="X49" i="14"/>
  <c r="X50" i="14"/>
  <c r="X51" i="14"/>
  <c r="X52" i="14"/>
  <c r="X53" i="14"/>
  <c r="X54" i="14"/>
  <c r="X55" i="14"/>
  <c r="X56" i="14"/>
  <c r="X57" i="14"/>
  <c r="X58" i="14"/>
  <c r="X59" i="14"/>
  <c r="X60" i="14"/>
  <c r="X61" i="14"/>
  <c r="X62" i="14"/>
  <c r="X63" i="14"/>
  <c r="X64" i="14"/>
  <c r="X65" i="14"/>
  <c r="X66" i="14"/>
  <c r="X67" i="14"/>
  <c r="X68" i="14"/>
  <c r="X69" i="14"/>
  <c r="X70" i="14"/>
  <c r="X71" i="14"/>
  <c r="X72" i="14"/>
  <c r="X73" i="14"/>
  <c r="X74" i="14"/>
  <c r="X75" i="14"/>
  <c r="X76" i="14"/>
  <c r="X77" i="14"/>
  <c r="X78" i="14"/>
  <c r="X79" i="14"/>
  <c r="X80" i="14"/>
  <c r="X81" i="14"/>
  <c r="X82" i="14"/>
  <c r="X83" i="14"/>
  <c r="X84" i="14"/>
  <c r="X85" i="14"/>
  <c r="X86" i="14"/>
  <c r="X87" i="14"/>
  <c r="X88" i="14"/>
  <c r="X89" i="14"/>
  <c r="X90" i="14"/>
  <c r="X91" i="14"/>
  <c r="X92" i="14"/>
  <c r="X93" i="14"/>
  <c r="X94" i="14"/>
  <c r="X95" i="14"/>
  <c r="R4" i="14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6" i="14"/>
  <c r="R77" i="14"/>
  <c r="R78" i="14"/>
  <c r="R79" i="14"/>
  <c r="R80" i="14"/>
  <c r="R81" i="14"/>
  <c r="R82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5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F4" i="14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AP3" i="14"/>
  <c r="AJ3" i="14"/>
  <c r="AD3" i="14"/>
  <c r="R3" i="14"/>
  <c r="R8" i="13"/>
  <c r="R16" i="13"/>
  <c r="R24" i="13"/>
  <c r="R32" i="13"/>
  <c r="R40" i="13"/>
  <c r="R48" i="13"/>
  <c r="R56" i="13"/>
  <c r="R64" i="13"/>
  <c r="R72" i="13"/>
  <c r="R80" i="13"/>
  <c r="R88" i="13"/>
  <c r="R96" i="13"/>
  <c r="R104" i="13"/>
  <c r="R11" i="13"/>
  <c r="L4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L105" i="12"/>
  <c r="L106" i="12"/>
  <c r="L107" i="12"/>
  <c r="L108" i="12"/>
  <c r="L109" i="12"/>
  <c r="L110" i="12"/>
  <c r="L111" i="12"/>
  <c r="L112" i="12"/>
  <c r="L113" i="12"/>
  <c r="L114" i="12"/>
  <c r="L115" i="12"/>
  <c r="L116" i="12"/>
  <c r="L117" i="12"/>
  <c r="L118" i="12"/>
  <c r="L119" i="12"/>
  <c r="L120" i="12"/>
  <c r="L121" i="12"/>
  <c r="L122" i="12"/>
  <c r="L123" i="12"/>
  <c r="L124" i="12"/>
  <c r="L125" i="12"/>
  <c r="L126" i="12"/>
  <c r="L127" i="12"/>
  <c r="L128" i="12"/>
  <c r="L129" i="12"/>
  <c r="L130" i="12"/>
  <c r="L131" i="12"/>
  <c r="L132" i="12"/>
  <c r="L133" i="12"/>
  <c r="L134" i="12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L3" i="12"/>
  <c r="AJ4" i="10"/>
  <c r="AJ5" i="10"/>
  <c r="AJ6" i="10"/>
  <c r="AJ7" i="10"/>
  <c r="AJ8" i="10"/>
  <c r="AJ9" i="10"/>
  <c r="AJ10" i="10"/>
  <c r="AJ11" i="10"/>
  <c r="AJ12" i="10"/>
  <c r="AJ13" i="10"/>
  <c r="AJ14" i="10"/>
  <c r="AJ15" i="10"/>
  <c r="AJ16" i="10"/>
  <c r="AJ17" i="10"/>
  <c r="AJ18" i="10"/>
  <c r="AJ19" i="10"/>
  <c r="AJ20" i="10"/>
  <c r="AJ21" i="10"/>
  <c r="AJ22" i="10"/>
  <c r="AJ23" i="10"/>
  <c r="AJ24" i="10"/>
  <c r="AJ25" i="10"/>
  <c r="AJ26" i="10"/>
  <c r="AJ27" i="10"/>
  <c r="AJ28" i="10"/>
  <c r="AJ29" i="10"/>
  <c r="AJ30" i="10"/>
  <c r="AJ31" i="10"/>
  <c r="AJ32" i="10"/>
  <c r="AJ33" i="10"/>
  <c r="AJ34" i="10"/>
  <c r="AJ35" i="10"/>
  <c r="AJ36" i="10"/>
  <c r="AJ37" i="10"/>
  <c r="AJ38" i="10"/>
  <c r="AJ39" i="10"/>
  <c r="AJ40" i="10"/>
  <c r="AJ41" i="10"/>
  <c r="AJ42" i="10"/>
  <c r="AJ43" i="10"/>
  <c r="AJ44" i="10"/>
  <c r="AJ45" i="10"/>
  <c r="AJ46" i="10"/>
  <c r="AJ47" i="10"/>
  <c r="AJ48" i="10"/>
  <c r="AJ49" i="10"/>
  <c r="AJ50" i="10"/>
  <c r="AJ51" i="10"/>
  <c r="AJ52" i="10"/>
  <c r="AJ53" i="10"/>
  <c r="AJ54" i="10"/>
  <c r="AJ55" i="10"/>
  <c r="AJ56" i="10"/>
  <c r="AJ57" i="10"/>
  <c r="AJ58" i="10"/>
  <c r="AJ59" i="10"/>
  <c r="AJ60" i="10"/>
  <c r="AJ61" i="10"/>
  <c r="AJ62" i="10"/>
  <c r="AJ63" i="10"/>
  <c r="AJ64" i="10"/>
  <c r="AJ65" i="10"/>
  <c r="AJ66" i="10"/>
  <c r="AJ67" i="10"/>
  <c r="AJ68" i="10"/>
  <c r="AJ69" i="10"/>
  <c r="AJ70" i="10"/>
  <c r="AJ71" i="10"/>
  <c r="AJ72" i="10"/>
  <c r="AJ73" i="10"/>
  <c r="AJ74" i="10"/>
  <c r="AJ75" i="10"/>
  <c r="AJ76" i="10"/>
  <c r="AJ77" i="10"/>
  <c r="AJ78" i="10"/>
  <c r="AJ79" i="10"/>
  <c r="AJ80" i="10"/>
  <c r="AJ81" i="10"/>
  <c r="AJ82" i="10"/>
  <c r="AJ83" i="10"/>
  <c r="AJ84" i="10"/>
  <c r="AJ85" i="10"/>
  <c r="AJ86" i="10"/>
  <c r="AJ87" i="10"/>
  <c r="AJ88" i="10"/>
  <c r="AJ89" i="10"/>
  <c r="AJ90" i="10"/>
  <c r="AJ91" i="10"/>
  <c r="AJ92" i="10"/>
  <c r="AD4" i="10"/>
  <c r="AD5" i="10"/>
  <c r="AD6" i="10"/>
  <c r="AD7" i="10"/>
  <c r="AD8" i="10"/>
  <c r="AD9" i="10"/>
  <c r="AD10" i="10"/>
  <c r="AD11" i="10"/>
  <c r="AD12" i="10"/>
  <c r="AD13" i="10"/>
  <c r="AD14" i="10"/>
  <c r="AD15" i="10"/>
  <c r="AD16" i="10"/>
  <c r="AD17" i="10"/>
  <c r="AD18" i="10"/>
  <c r="AD19" i="10"/>
  <c r="AD20" i="10"/>
  <c r="AD21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7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74" i="10"/>
  <c r="AD75" i="10"/>
  <c r="AD76" i="10"/>
  <c r="AD77" i="10"/>
  <c r="AD78" i="10"/>
  <c r="AD79" i="10"/>
  <c r="AD80" i="10"/>
  <c r="AD81" i="10"/>
  <c r="AD82" i="10"/>
  <c r="AD83" i="10"/>
  <c r="AD84" i="10"/>
  <c r="AD85" i="10"/>
  <c r="AD86" i="10"/>
  <c r="AD87" i="10"/>
  <c r="AD88" i="10"/>
  <c r="AD89" i="10"/>
  <c r="AD90" i="10"/>
  <c r="AD91" i="10"/>
  <c r="AD92" i="10"/>
  <c r="AD93" i="10"/>
  <c r="AD94" i="10"/>
  <c r="AD95" i="10"/>
  <c r="AD96" i="10"/>
  <c r="AD97" i="10"/>
  <c r="AD98" i="10"/>
  <c r="AD99" i="10"/>
  <c r="AD100" i="10"/>
  <c r="AD101" i="10"/>
  <c r="AD102" i="10"/>
  <c r="AD103" i="10"/>
  <c r="AD104" i="10"/>
  <c r="AD105" i="10"/>
  <c r="AD106" i="10"/>
  <c r="AD107" i="10"/>
  <c r="AD108" i="10"/>
  <c r="X4" i="10"/>
  <c r="X5" i="10"/>
  <c r="X6" i="10"/>
  <c r="X7" i="10"/>
  <c r="X8" i="10"/>
  <c r="X9" i="10"/>
  <c r="X10" i="10"/>
  <c r="X11" i="10"/>
  <c r="X12" i="10"/>
  <c r="X13" i="10"/>
  <c r="X14" i="10"/>
  <c r="X15" i="10"/>
  <c r="X16" i="10"/>
  <c r="X17" i="10"/>
  <c r="X18" i="10"/>
  <c r="X19" i="10"/>
  <c r="X20" i="10"/>
  <c r="X21" i="10"/>
  <c r="X22" i="10"/>
  <c r="X23" i="10"/>
  <c r="X24" i="10"/>
  <c r="X25" i="10"/>
  <c r="X26" i="10"/>
  <c r="X27" i="10"/>
  <c r="X28" i="10"/>
  <c r="X29" i="10"/>
  <c r="X30" i="10"/>
  <c r="X31" i="10"/>
  <c r="X32" i="10"/>
  <c r="X33" i="10"/>
  <c r="X34" i="10"/>
  <c r="X35" i="10"/>
  <c r="X36" i="10"/>
  <c r="X37" i="10"/>
  <c r="X38" i="10"/>
  <c r="X39" i="10"/>
  <c r="X40" i="10"/>
  <c r="X41" i="10"/>
  <c r="X42" i="10"/>
  <c r="X43" i="10"/>
  <c r="X44" i="10"/>
  <c r="X45" i="10"/>
  <c r="X46" i="10"/>
  <c r="X47" i="10"/>
  <c r="X48" i="10"/>
  <c r="X49" i="10"/>
  <c r="X50" i="10"/>
  <c r="X51" i="10"/>
  <c r="X52" i="10"/>
  <c r="X53" i="10"/>
  <c r="X54" i="10"/>
  <c r="X55" i="10"/>
  <c r="X56" i="10"/>
  <c r="X57" i="10"/>
  <c r="X58" i="10"/>
  <c r="X59" i="10"/>
  <c r="X60" i="10"/>
  <c r="X61" i="10"/>
  <c r="X62" i="10"/>
  <c r="X63" i="10"/>
  <c r="X64" i="10"/>
  <c r="X65" i="10"/>
  <c r="X66" i="10"/>
  <c r="X67" i="10"/>
  <c r="X68" i="10"/>
  <c r="X69" i="10"/>
  <c r="X70" i="10"/>
  <c r="X71" i="10"/>
  <c r="X72" i="10"/>
  <c r="X73" i="10"/>
  <c r="X74" i="10"/>
  <c r="X75" i="10"/>
  <c r="X76" i="10"/>
  <c r="X77" i="10"/>
  <c r="X78" i="10"/>
  <c r="X79" i="10"/>
  <c r="X80" i="10"/>
  <c r="X81" i="10"/>
  <c r="X82" i="10"/>
  <c r="X83" i="10"/>
  <c r="X84" i="10"/>
  <c r="X85" i="10"/>
  <c r="X86" i="10"/>
  <c r="X87" i="10"/>
  <c r="X88" i="10"/>
  <c r="X89" i="10"/>
  <c r="X90" i="10"/>
  <c r="X91" i="10"/>
  <c r="X92" i="10"/>
  <c r="X93" i="10"/>
  <c r="X94" i="10"/>
  <c r="X95" i="10"/>
  <c r="X96" i="10"/>
  <c r="X97" i="10"/>
  <c r="X98" i="10"/>
  <c r="X99" i="10"/>
  <c r="X100" i="10"/>
  <c r="X101" i="10"/>
  <c r="X102" i="10"/>
  <c r="X103" i="10"/>
  <c r="X104" i="10"/>
  <c r="X105" i="10"/>
  <c r="X106" i="10"/>
  <c r="X107" i="10"/>
  <c r="X108" i="10"/>
  <c r="R4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47" i="10"/>
  <c r="R48" i="10"/>
  <c r="R49" i="10"/>
  <c r="R50" i="10"/>
  <c r="R51" i="10"/>
  <c r="R52" i="10"/>
  <c r="R53" i="10"/>
  <c r="R54" i="10"/>
  <c r="R55" i="10"/>
  <c r="R56" i="10"/>
  <c r="R57" i="10"/>
  <c r="R58" i="10"/>
  <c r="R59" i="10"/>
  <c r="R60" i="10"/>
  <c r="R61" i="10"/>
  <c r="R62" i="10"/>
  <c r="R63" i="10"/>
  <c r="R64" i="10"/>
  <c r="R65" i="10"/>
  <c r="R66" i="10"/>
  <c r="R67" i="10"/>
  <c r="R68" i="10"/>
  <c r="R69" i="10"/>
  <c r="R70" i="10"/>
  <c r="R71" i="10"/>
  <c r="R72" i="10"/>
  <c r="R73" i="10"/>
  <c r="R74" i="10"/>
  <c r="R75" i="10"/>
  <c r="R76" i="10"/>
  <c r="R77" i="10"/>
  <c r="R78" i="10"/>
  <c r="R79" i="10"/>
  <c r="R80" i="10"/>
  <c r="R81" i="10"/>
  <c r="R82" i="10"/>
  <c r="R83" i="10"/>
  <c r="R84" i="10"/>
  <c r="R85" i="10"/>
  <c r="R86" i="10"/>
  <c r="R87" i="10"/>
  <c r="R88" i="10"/>
  <c r="R89" i="10"/>
  <c r="R90" i="10"/>
  <c r="R91" i="10"/>
  <c r="R92" i="10"/>
  <c r="R93" i="10"/>
  <c r="R94" i="10"/>
  <c r="R95" i="10"/>
  <c r="R96" i="10"/>
  <c r="R97" i="10"/>
  <c r="R98" i="10"/>
  <c r="R99" i="10"/>
  <c r="R100" i="10"/>
  <c r="R101" i="10"/>
  <c r="R102" i="10"/>
  <c r="R103" i="10"/>
  <c r="R104" i="10"/>
  <c r="R105" i="10"/>
  <c r="R106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AJ3" i="10"/>
  <c r="X3" i="10"/>
  <c r="AJ4" i="6"/>
  <c r="AJ5" i="6"/>
  <c r="AJ6" i="6"/>
  <c r="AJ7" i="6"/>
  <c r="AJ8" i="6"/>
  <c r="AJ9" i="6"/>
  <c r="AJ10" i="6"/>
  <c r="AJ11" i="6"/>
  <c r="AJ12" i="6"/>
  <c r="AJ13" i="6"/>
  <c r="AJ14" i="6"/>
  <c r="AJ15" i="6"/>
  <c r="AJ16" i="6"/>
  <c r="AJ17" i="6"/>
  <c r="AJ18" i="6"/>
  <c r="AJ19" i="6"/>
  <c r="AJ20" i="6"/>
  <c r="AJ21" i="6"/>
  <c r="AJ22" i="6"/>
  <c r="AJ23" i="6"/>
  <c r="AJ24" i="6"/>
  <c r="AJ25" i="6"/>
  <c r="AJ26" i="6"/>
  <c r="AJ27" i="6"/>
  <c r="AJ28" i="6"/>
  <c r="AJ29" i="6"/>
  <c r="AJ30" i="6"/>
  <c r="AJ31" i="6"/>
  <c r="AJ32" i="6"/>
  <c r="AJ33" i="6"/>
  <c r="AJ34" i="6"/>
  <c r="AJ35" i="6"/>
  <c r="AJ36" i="6"/>
  <c r="AJ37" i="6"/>
  <c r="AJ38" i="6"/>
  <c r="AJ39" i="6"/>
  <c r="AJ40" i="6"/>
  <c r="AJ41" i="6"/>
  <c r="AJ42" i="6"/>
  <c r="AJ43" i="6"/>
  <c r="AJ44" i="6"/>
  <c r="AJ45" i="6"/>
  <c r="AJ46" i="6"/>
  <c r="AJ47" i="6"/>
  <c r="AJ48" i="6"/>
  <c r="AJ49" i="6"/>
  <c r="AJ50" i="6"/>
  <c r="AJ51" i="6"/>
  <c r="AJ52" i="6"/>
  <c r="AJ53" i="6"/>
  <c r="AJ54" i="6"/>
  <c r="AJ55" i="6"/>
  <c r="AJ56" i="6"/>
  <c r="AJ57" i="6"/>
  <c r="AJ58" i="6"/>
  <c r="AJ59" i="6"/>
  <c r="AJ60" i="6"/>
  <c r="AJ61" i="6"/>
  <c r="AJ62" i="6"/>
  <c r="AJ63" i="6"/>
  <c r="AJ64" i="6"/>
  <c r="AJ65" i="6"/>
  <c r="AJ66" i="6"/>
  <c r="AJ67" i="6"/>
  <c r="AJ68" i="6"/>
  <c r="AJ69" i="6"/>
  <c r="AJ70" i="6"/>
  <c r="AJ71" i="6"/>
  <c r="AJ72" i="6"/>
  <c r="AJ73" i="6"/>
  <c r="AJ74" i="6"/>
  <c r="AJ75" i="6"/>
  <c r="AJ76" i="6"/>
  <c r="AJ77" i="6"/>
  <c r="AJ78" i="6"/>
  <c r="AJ79" i="6"/>
  <c r="AJ80" i="6"/>
  <c r="AJ81" i="6"/>
  <c r="AJ82" i="6"/>
  <c r="AJ83" i="6"/>
  <c r="AJ84" i="6"/>
  <c r="AJ85" i="6"/>
  <c r="AJ86" i="6"/>
  <c r="AJ87" i="6"/>
  <c r="AJ88" i="6"/>
  <c r="AJ89" i="6"/>
  <c r="AJ90" i="6"/>
  <c r="AJ91" i="6"/>
  <c r="AJ92" i="6"/>
  <c r="AJ93" i="6"/>
  <c r="AJ94" i="6"/>
  <c r="AJ95" i="6"/>
  <c r="AJ96" i="6"/>
  <c r="AJ97" i="6"/>
  <c r="AJ98" i="6"/>
  <c r="AJ99" i="6"/>
  <c r="AJ100" i="6"/>
  <c r="AJ101" i="6"/>
  <c r="AJ102" i="6"/>
  <c r="AJ103" i="6"/>
  <c r="AJ104" i="6"/>
  <c r="AJ105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0" i="6"/>
  <c r="AD101" i="6"/>
  <c r="AD102" i="6"/>
  <c r="AD103" i="6"/>
  <c r="AD104" i="6"/>
  <c r="AD105" i="6"/>
  <c r="AD106" i="6"/>
  <c r="AD107" i="6"/>
  <c r="AD108" i="6"/>
  <c r="AD109" i="6"/>
  <c r="AD110" i="6"/>
  <c r="AD111" i="6"/>
  <c r="AD112" i="6"/>
  <c r="AD113" i="6"/>
  <c r="AD114" i="6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AJ3" i="6"/>
  <c r="X3" i="6"/>
  <c r="L3" i="6"/>
  <c r="L4" i="7"/>
  <c r="L9" i="7"/>
  <c r="L12" i="7"/>
  <c r="L15" i="7"/>
  <c r="L17" i="7"/>
  <c r="L20" i="7"/>
  <c r="L25" i="7"/>
  <c r="L28" i="7"/>
  <c r="L33" i="7"/>
  <c r="L36" i="7"/>
  <c r="L41" i="7"/>
  <c r="L44" i="7"/>
  <c r="L47" i="7"/>
  <c r="L48" i="7"/>
  <c r="L49" i="7"/>
  <c r="L52" i="7"/>
  <c r="L57" i="7"/>
  <c r="L58" i="7"/>
  <c r="L60" i="7"/>
  <c r="L65" i="7"/>
  <c r="L68" i="7"/>
  <c r="L73" i="7"/>
  <c r="L76" i="7"/>
  <c r="L78" i="7"/>
  <c r="L79" i="7"/>
  <c r="L81" i="7"/>
  <c r="L84" i="7"/>
  <c r="F7" i="7"/>
  <c r="F10" i="7"/>
  <c r="F15" i="7"/>
  <c r="F18" i="7"/>
  <c r="F22" i="7"/>
  <c r="F23" i="7"/>
  <c r="F26" i="7"/>
  <c r="F31" i="7"/>
  <c r="F34" i="7"/>
  <c r="F39" i="7"/>
  <c r="F42" i="7"/>
  <c r="F47" i="7"/>
  <c r="F50" i="7"/>
  <c r="F55" i="7"/>
  <c r="F58" i="7"/>
  <c r="F63" i="7"/>
  <c r="F66" i="7"/>
  <c r="F71" i="7"/>
  <c r="F74" i="7"/>
  <c r="F79" i="7"/>
  <c r="F82" i="7"/>
  <c r="F86" i="7"/>
  <c r="F87" i="7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R81" i="8"/>
  <c r="R82" i="8"/>
  <c r="R83" i="8"/>
  <c r="R84" i="8"/>
  <c r="R85" i="8"/>
  <c r="R86" i="8"/>
  <c r="R87" i="8"/>
  <c r="R88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L101" i="8"/>
  <c r="L102" i="8"/>
  <c r="L103" i="8"/>
  <c r="L104" i="8"/>
  <c r="L105" i="8"/>
  <c r="L106" i="8"/>
  <c r="L3" i="8"/>
  <c r="F5" i="8"/>
  <c r="R3" i="3"/>
  <c r="L3" i="3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R3" i="2"/>
  <c r="L3" i="2"/>
  <c r="F3" i="2"/>
  <c r="AJ1" i="4"/>
  <c r="AK1" i="4" s="1"/>
  <c r="AA1" i="4"/>
  <c r="AB1" i="4" s="1"/>
  <c r="R1" i="4"/>
  <c r="S1" i="4" s="1"/>
  <c r="I1" i="4"/>
  <c r="J1" i="4" s="1"/>
  <c r="R4" i="1"/>
  <c r="L5" i="1"/>
  <c r="L9" i="1"/>
  <c r="L17" i="1"/>
  <c r="L25" i="1"/>
  <c r="L33" i="1"/>
  <c r="L41" i="1"/>
  <c r="L49" i="1"/>
  <c r="L57" i="1"/>
  <c r="L65" i="1"/>
  <c r="L73" i="1"/>
  <c r="L81" i="1"/>
  <c r="L89" i="1"/>
  <c r="L97" i="1"/>
  <c r="L105" i="1"/>
  <c r="L113" i="1"/>
  <c r="R10" i="1"/>
  <c r="R18" i="1"/>
  <c r="R26" i="1"/>
  <c r="R34" i="1"/>
  <c r="R42" i="1"/>
  <c r="R50" i="1"/>
  <c r="R58" i="1"/>
  <c r="R66" i="1"/>
  <c r="R74" i="1"/>
  <c r="R82" i="1"/>
  <c r="R90" i="1"/>
  <c r="R98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R11" i="1"/>
  <c r="L10" i="1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3" i="4"/>
  <c r="O10" i="4" l="1"/>
  <c r="O13" i="4"/>
  <c r="O41" i="4"/>
  <c r="O40" i="4"/>
  <c r="O39" i="4"/>
  <c r="O38" i="4"/>
  <c r="O68" i="4"/>
  <c r="O4" i="4"/>
  <c r="O75" i="4"/>
  <c r="O11" i="4"/>
  <c r="O74" i="4"/>
  <c r="O33" i="4"/>
  <c r="O32" i="4"/>
  <c r="O31" i="4"/>
  <c r="O30" i="4"/>
  <c r="O60" i="4"/>
  <c r="O67" i="4"/>
  <c r="O66" i="4"/>
  <c r="O37" i="4"/>
  <c r="O25" i="4"/>
  <c r="O24" i="4"/>
  <c r="O23" i="4"/>
  <c r="O22" i="4"/>
  <c r="O52" i="4"/>
  <c r="O59" i="4"/>
  <c r="O58" i="4"/>
  <c r="O69" i="4"/>
  <c r="O81" i="4"/>
  <c r="O17" i="4"/>
  <c r="O80" i="4"/>
  <c r="O16" i="4"/>
  <c r="O79" i="4"/>
  <c r="O15" i="4"/>
  <c r="O78" i="4"/>
  <c r="O14" i="4"/>
  <c r="O44" i="4"/>
  <c r="O51" i="4"/>
  <c r="O50" i="4"/>
  <c r="O53" i="4"/>
  <c r="O21" i="4"/>
  <c r="O5" i="4"/>
  <c r="O73" i="4"/>
  <c r="O9" i="4"/>
  <c r="O72" i="4"/>
  <c r="O8" i="4"/>
  <c r="O71" i="4"/>
  <c r="O7" i="4"/>
  <c r="O70" i="4"/>
  <c r="O6" i="4"/>
  <c r="O36" i="4"/>
  <c r="O43" i="4"/>
  <c r="O42" i="4"/>
  <c r="O65" i="4"/>
  <c r="O64" i="4"/>
  <c r="O63" i="4"/>
  <c r="O62" i="4"/>
  <c r="O28" i="4"/>
  <c r="O35" i="4"/>
  <c r="O34" i="4"/>
  <c r="O57" i="4"/>
  <c r="O56" i="4"/>
  <c r="O55" i="4"/>
  <c r="O54" i="4"/>
  <c r="O20" i="4"/>
  <c r="O3" i="4"/>
  <c r="O27" i="4"/>
  <c r="O26" i="4"/>
  <c r="O45" i="4"/>
  <c r="O29" i="4"/>
  <c r="O77" i="4"/>
  <c r="O61" i="4"/>
  <c r="O49" i="4"/>
  <c r="O48" i="4"/>
  <c r="O47" i="4"/>
  <c r="O46" i="4"/>
  <c r="O76" i="4"/>
  <c r="O12" i="4"/>
  <c r="O83" i="4"/>
  <c r="O19" i="4"/>
  <c r="O82" i="4"/>
  <c r="O18" i="4"/>
  <c r="X11" i="4"/>
  <c r="X46" i="4"/>
  <c r="X30" i="4"/>
  <c r="X62" i="4"/>
  <c r="X42" i="4"/>
  <c r="X41" i="4"/>
  <c r="X40" i="4"/>
  <c r="X39" i="4"/>
  <c r="X5" i="4"/>
  <c r="X12" i="4"/>
  <c r="X67" i="4"/>
  <c r="X54" i="4"/>
  <c r="X14" i="4"/>
  <c r="X34" i="4"/>
  <c r="X33" i="4"/>
  <c r="X32" i="4"/>
  <c r="X31" i="4"/>
  <c r="X61" i="4"/>
  <c r="X68" i="4"/>
  <c r="X4" i="4"/>
  <c r="X59" i="4"/>
  <c r="X26" i="4"/>
  <c r="X25" i="4"/>
  <c r="X24" i="4"/>
  <c r="X23" i="4"/>
  <c r="X53" i="4"/>
  <c r="X60" i="4"/>
  <c r="X51" i="4"/>
  <c r="X38" i="4"/>
  <c r="X18" i="4"/>
  <c r="X17" i="4"/>
  <c r="X16" i="4"/>
  <c r="X15" i="4"/>
  <c r="X45" i="4"/>
  <c r="X52" i="4"/>
  <c r="X43" i="4"/>
  <c r="X10" i="4"/>
  <c r="X9" i="4"/>
  <c r="X8" i="4"/>
  <c r="X7" i="4"/>
  <c r="X37" i="4"/>
  <c r="X44" i="4"/>
  <c r="X35" i="4"/>
  <c r="X22" i="4"/>
  <c r="X6" i="4"/>
  <c r="X66" i="4"/>
  <c r="X65" i="4"/>
  <c r="X64" i="4"/>
  <c r="X63" i="4"/>
  <c r="X3" i="4"/>
  <c r="X29" i="4"/>
  <c r="X36" i="4"/>
  <c r="X27" i="4"/>
  <c r="X58" i="4"/>
  <c r="X57" i="4"/>
  <c r="X56" i="4"/>
  <c r="X55" i="4"/>
  <c r="X21" i="4"/>
  <c r="X28" i="4"/>
  <c r="X19" i="4"/>
  <c r="X50" i="4"/>
  <c r="X49" i="4"/>
  <c r="X48" i="4"/>
  <c r="X47" i="4"/>
  <c r="X13" i="4"/>
  <c r="X20" i="4"/>
  <c r="AG4" i="4"/>
  <c r="AG19" i="4"/>
  <c r="AG18" i="4"/>
  <c r="AG17" i="4"/>
  <c r="AG16" i="4"/>
  <c r="AG36" i="4"/>
  <c r="AG39" i="4"/>
  <c r="AG11" i="4"/>
  <c r="AG10" i="4"/>
  <c r="AG9" i="4"/>
  <c r="AG8" i="4"/>
  <c r="AG38" i="4"/>
  <c r="AG28" i="4"/>
  <c r="AG31" i="4"/>
  <c r="AG30" i="4"/>
  <c r="AG37" i="4"/>
  <c r="AG20" i="4"/>
  <c r="AG23" i="4"/>
  <c r="AG22" i="4"/>
  <c r="AG29" i="4"/>
  <c r="AG12" i="4"/>
  <c r="AG7" i="4"/>
  <c r="AG14" i="4"/>
  <c r="AG21" i="4"/>
  <c r="AG15" i="4"/>
  <c r="AG3" i="4"/>
  <c r="AG43" i="4"/>
  <c r="AG42" i="4"/>
  <c r="AG41" i="4"/>
  <c r="AG40" i="4"/>
  <c r="AG6" i="4"/>
  <c r="AG13" i="4"/>
  <c r="AG35" i="4"/>
  <c r="AG34" i="4"/>
  <c r="AG33" i="4"/>
  <c r="AG32" i="4"/>
  <c r="AG5" i="4"/>
  <c r="AG27" i="4"/>
  <c r="AG26" i="4"/>
  <c r="AG25" i="4"/>
  <c r="AG24" i="4"/>
  <c r="AG44" i="4"/>
  <c r="F10" i="4"/>
  <c r="F25" i="4"/>
  <c r="F24" i="4"/>
  <c r="F23" i="4"/>
  <c r="F22" i="4"/>
  <c r="F52" i="4"/>
  <c r="F59" i="4"/>
  <c r="F66" i="4"/>
  <c r="G66" i="4" s="1"/>
  <c r="F21" i="4"/>
  <c r="F17" i="4"/>
  <c r="F16" i="4"/>
  <c r="F15" i="4"/>
  <c r="F14" i="4"/>
  <c r="F44" i="4"/>
  <c r="F51" i="4"/>
  <c r="G51" i="4" s="1"/>
  <c r="F58" i="4"/>
  <c r="G58" i="4" s="1"/>
  <c r="F69" i="4"/>
  <c r="F53" i="4"/>
  <c r="F73" i="4"/>
  <c r="F9" i="4"/>
  <c r="F72" i="4"/>
  <c r="F8" i="4"/>
  <c r="F71" i="4"/>
  <c r="F7" i="4"/>
  <c r="F70" i="4"/>
  <c r="F6" i="4"/>
  <c r="F36" i="4"/>
  <c r="G36" i="4" s="1"/>
  <c r="F43" i="4"/>
  <c r="F50" i="4"/>
  <c r="F5" i="4"/>
  <c r="F65" i="4"/>
  <c r="F64" i="4"/>
  <c r="G64" i="4" s="1"/>
  <c r="F63" i="4"/>
  <c r="G63" i="4" s="1"/>
  <c r="F62" i="4"/>
  <c r="G62" i="4" s="1"/>
  <c r="F28" i="4"/>
  <c r="G28" i="4" s="1"/>
  <c r="F35" i="4"/>
  <c r="G35" i="4" s="1"/>
  <c r="F42" i="4"/>
  <c r="F37" i="4"/>
  <c r="F57" i="4"/>
  <c r="F56" i="4"/>
  <c r="G56" i="4" s="1"/>
  <c r="F55" i="4"/>
  <c r="G55" i="4" s="1"/>
  <c r="F54" i="4"/>
  <c r="G54" i="4" s="1"/>
  <c r="F20" i="4"/>
  <c r="G20" i="4" s="1"/>
  <c r="F27" i="4"/>
  <c r="F34" i="4"/>
  <c r="F49" i="4"/>
  <c r="F48" i="4"/>
  <c r="G48" i="4" s="1"/>
  <c r="F47" i="4"/>
  <c r="G47" i="4" s="1"/>
  <c r="F46" i="4"/>
  <c r="G46" i="4" s="1"/>
  <c r="F12" i="4"/>
  <c r="G12" i="4" s="1"/>
  <c r="F19" i="4"/>
  <c r="G19" i="4" s="1"/>
  <c r="F26" i="4"/>
  <c r="F29" i="4"/>
  <c r="F13" i="4"/>
  <c r="F61" i="4"/>
  <c r="G61" i="4" s="1"/>
  <c r="F45" i="4"/>
  <c r="G45" i="4" s="1"/>
  <c r="F41" i="4"/>
  <c r="G41" i="4" s="1"/>
  <c r="F40" i="4"/>
  <c r="G40" i="4" s="1"/>
  <c r="F39" i="4"/>
  <c r="G39" i="4" s="1"/>
  <c r="F38" i="4"/>
  <c r="F68" i="4"/>
  <c r="F4" i="4"/>
  <c r="G4" i="4" s="1"/>
  <c r="F11" i="4"/>
  <c r="G11" i="4" s="1"/>
  <c r="F18" i="4"/>
  <c r="G18" i="4" s="1"/>
  <c r="F33" i="4"/>
  <c r="G33" i="4" s="1"/>
  <c r="F32" i="4"/>
  <c r="F31" i="4"/>
  <c r="G31" i="4" s="1"/>
  <c r="F30" i="4"/>
  <c r="G30" i="4" s="1"/>
  <c r="F60" i="4"/>
  <c r="F67" i="4"/>
  <c r="F3" i="4"/>
  <c r="G3" i="4" s="1"/>
  <c r="G10" i="4"/>
  <c r="G26" i="4"/>
  <c r="G34" i="4"/>
  <c r="G42" i="4"/>
  <c r="G50" i="4"/>
  <c r="G27" i="4"/>
  <c r="G43" i="4"/>
  <c r="G59" i="4"/>
  <c r="G67" i="4"/>
  <c r="G44" i="4"/>
  <c r="G52" i="4"/>
  <c r="G60" i="4"/>
  <c r="G68" i="4"/>
  <c r="G5" i="4"/>
  <c r="G13" i="4"/>
  <c r="G21" i="4"/>
  <c r="G29" i="4"/>
  <c r="G37" i="4"/>
  <c r="G53" i="4"/>
  <c r="G69" i="4"/>
  <c r="G6" i="4"/>
  <c r="G14" i="4"/>
  <c r="G22" i="4"/>
  <c r="G38" i="4"/>
  <c r="G70" i="4"/>
  <c r="G7" i="4"/>
  <c r="G15" i="4"/>
  <c r="G23" i="4"/>
  <c r="G71" i="4"/>
  <c r="G8" i="4"/>
  <c r="G16" i="4"/>
  <c r="G24" i="4"/>
  <c r="G32" i="4"/>
  <c r="G72" i="4"/>
  <c r="G9" i="4"/>
  <c r="G17" i="4"/>
  <c r="G25" i="4"/>
  <c r="G49" i="4"/>
  <c r="G57" i="4"/>
  <c r="G65" i="4"/>
  <c r="G73" i="4"/>
  <c r="P10" i="4"/>
  <c r="P18" i="4"/>
  <c r="P26" i="4"/>
  <c r="P34" i="4"/>
  <c r="P42" i="4"/>
  <c r="P50" i="4"/>
  <c r="P58" i="4"/>
  <c r="P66" i="4"/>
  <c r="P74" i="4"/>
  <c r="P82" i="4"/>
  <c r="P11" i="4"/>
  <c r="P19" i="4"/>
  <c r="P27" i="4"/>
  <c r="P35" i="4"/>
  <c r="P43" i="4"/>
  <c r="P51" i="4"/>
  <c r="P59" i="4"/>
  <c r="P67" i="4"/>
  <c r="P75" i="4"/>
  <c r="P83" i="4"/>
  <c r="P3" i="4"/>
  <c r="P4" i="4"/>
  <c r="P12" i="4"/>
  <c r="P20" i="4"/>
  <c r="P28" i="4"/>
  <c r="P36" i="4"/>
  <c r="P44" i="4"/>
  <c r="P52" i="4"/>
  <c r="P60" i="4"/>
  <c r="P68" i="4"/>
  <c r="P76" i="4"/>
  <c r="P5" i="4"/>
  <c r="P13" i="4"/>
  <c r="P21" i="4"/>
  <c r="P29" i="4"/>
  <c r="P37" i="4"/>
  <c r="P45" i="4"/>
  <c r="P53" i="4"/>
  <c r="P61" i="4"/>
  <c r="P69" i="4"/>
  <c r="P77" i="4"/>
  <c r="P6" i="4"/>
  <c r="P14" i="4"/>
  <c r="P22" i="4"/>
  <c r="P30" i="4"/>
  <c r="P38" i="4"/>
  <c r="P46" i="4"/>
  <c r="P54" i="4"/>
  <c r="P62" i="4"/>
  <c r="P70" i="4"/>
  <c r="P78" i="4"/>
  <c r="P7" i="4"/>
  <c r="P15" i="4"/>
  <c r="P23" i="4"/>
  <c r="P31" i="4"/>
  <c r="P39" i="4"/>
  <c r="P47" i="4"/>
  <c r="P55" i="4"/>
  <c r="P63" i="4"/>
  <c r="P71" i="4"/>
  <c r="P79" i="4"/>
  <c r="P8" i="4"/>
  <c r="P16" i="4"/>
  <c r="P24" i="4"/>
  <c r="P32" i="4"/>
  <c r="P40" i="4"/>
  <c r="P48" i="4"/>
  <c r="P56" i="4"/>
  <c r="P64" i="4"/>
  <c r="P72" i="4"/>
  <c r="P80" i="4"/>
  <c r="P9" i="4"/>
  <c r="P17" i="4"/>
  <c r="P25" i="4"/>
  <c r="P33" i="4"/>
  <c r="P41" i="4"/>
  <c r="P49" i="4"/>
  <c r="P57" i="4"/>
  <c r="P65" i="4"/>
  <c r="P73" i="4"/>
  <c r="P81" i="4"/>
  <c r="Y11" i="4"/>
  <c r="Y19" i="4"/>
  <c r="Y27" i="4"/>
  <c r="Y35" i="4"/>
  <c r="Y43" i="4"/>
  <c r="Y51" i="4"/>
  <c r="Y59" i="4"/>
  <c r="Y67" i="4"/>
  <c r="Y12" i="4"/>
  <c r="Y20" i="4"/>
  <c r="Y28" i="4"/>
  <c r="Y36" i="4"/>
  <c r="Y44" i="4"/>
  <c r="Y52" i="4"/>
  <c r="Y60" i="4"/>
  <c r="Y68" i="4"/>
  <c r="Y5" i="4"/>
  <c r="Y13" i="4"/>
  <c r="Y21" i="4"/>
  <c r="Y29" i="4"/>
  <c r="Y37" i="4"/>
  <c r="Y45" i="4"/>
  <c r="Y53" i="4"/>
  <c r="Y61" i="4"/>
  <c r="Y3" i="4"/>
  <c r="Y6" i="4"/>
  <c r="Y14" i="4"/>
  <c r="Y22" i="4"/>
  <c r="Y30" i="4"/>
  <c r="Y38" i="4"/>
  <c r="Y46" i="4"/>
  <c r="Y54" i="4"/>
  <c r="Y62" i="4"/>
  <c r="Y7" i="4"/>
  <c r="Y15" i="4"/>
  <c r="Y23" i="4"/>
  <c r="Y31" i="4"/>
  <c r="Y39" i="4"/>
  <c r="Y47" i="4"/>
  <c r="Y55" i="4"/>
  <c r="Y63" i="4"/>
  <c r="Y8" i="4"/>
  <c r="Y16" i="4"/>
  <c r="Y24" i="4"/>
  <c r="Y32" i="4"/>
  <c r="Y40" i="4"/>
  <c r="Y48" i="4"/>
  <c r="Y56" i="4"/>
  <c r="Y64" i="4"/>
  <c r="Y9" i="4"/>
  <c r="Y17" i="4"/>
  <c r="Y25" i="4"/>
  <c r="Y33" i="4"/>
  <c r="Y41" i="4"/>
  <c r="Y49" i="4"/>
  <c r="Y57" i="4"/>
  <c r="Y65" i="4"/>
  <c r="Y10" i="4"/>
  <c r="Y18" i="4"/>
  <c r="Y26" i="4"/>
  <c r="Y34" i="4"/>
  <c r="Y42" i="4"/>
  <c r="Y50" i="4"/>
  <c r="Y58" i="4"/>
  <c r="Y66" i="4"/>
  <c r="AH4" i="4"/>
  <c r="AH12" i="4"/>
  <c r="AH20" i="4"/>
  <c r="AH28" i="4"/>
  <c r="AH36" i="4"/>
  <c r="AH44" i="4"/>
  <c r="AH5" i="4"/>
  <c r="AH13" i="4"/>
  <c r="AH21" i="4"/>
  <c r="AH29" i="4"/>
  <c r="AH37" i="4"/>
  <c r="AH6" i="4"/>
  <c r="AH14" i="4"/>
  <c r="AH22" i="4"/>
  <c r="AH30" i="4"/>
  <c r="AH38" i="4"/>
  <c r="AH7" i="4"/>
  <c r="AH15" i="4"/>
  <c r="AH23" i="4"/>
  <c r="AH31" i="4"/>
  <c r="AH39" i="4"/>
  <c r="AH3" i="4"/>
  <c r="AH8" i="4"/>
  <c r="AH16" i="4"/>
  <c r="AH24" i="4"/>
  <c r="AH32" i="4"/>
  <c r="AH40" i="4"/>
  <c r="AH9" i="4"/>
  <c r="AH17" i="4"/>
  <c r="AH25" i="4"/>
  <c r="AH33" i="4"/>
  <c r="AH41" i="4"/>
  <c r="AH10" i="4"/>
  <c r="AH18" i="4"/>
  <c r="AH26" i="4"/>
  <c r="AH34" i="4"/>
  <c r="AH42" i="4"/>
  <c r="AH11" i="4"/>
  <c r="AH19" i="4"/>
  <c r="AH27" i="4"/>
  <c r="AH35" i="4"/>
  <c r="AH43" i="4"/>
  <c r="R108" i="3"/>
  <c r="R100" i="3"/>
  <c r="R92" i="3"/>
  <c r="R84" i="3"/>
  <c r="R76" i="3"/>
  <c r="R68" i="3"/>
  <c r="R60" i="3"/>
  <c r="R52" i="3"/>
  <c r="R44" i="3"/>
  <c r="R36" i="3"/>
  <c r="R28" i="3"/>
  <c r="R20" i="3"/>
  <c r="R12" i="3"/>
  <c r="R4" i="3"/>
  <c r="R107" i="3"/>
  <c r="R99" i="3"/>
  <c r="R91" i="3"/>
  <c r="R83" i="3"/>
  <c r="R75" i="3"/>
  <c r="R67" i="3"/>
  <c r="R59" i="3"/>
  <c r="R51" i="3"/>
  <c r="R43" i="3"/>
  <c r="R35" i="3"/>
  <c r="R27" i="3"/>
  <c r="R19" i="3"/>
  <c r="R11" i="3"/>
  <c r="R106" i="3"/>
  <c r="R98" i="3"/>
  <c r="R90" i="3"/>
  <c r="R82" i="3"/>
  <c r="R74" i="3"/>
  <c r="R66" i="3"/>
  <c r="R58" i="3"/>
  <c r="R50" i="3"/>
  <c r="R42" i="3"/>
  <c r="R34" i="3"/>
  <c r="R26" i="3"/>
  <c r="R18" i="3"/>
  <c r="R10" i="3"/>
  <c r="R105" i="3"/>
  <c r="R97" i="3"/>
  <c r="R89" i="3"/>
  <c r="R81" i="3"/>
  <c r="R73" i="3"/>
  <c r="R65" i="3"/>
  <c r="R57" i="3"/>
  <c r="R49" i="3"/>
  <c r="R41" i="3"/>
  <c r="R33" i="3"/>
  <c r="R25" i="3"/>
  <c r="R17" i="3"/>
  <c r="R9" i="3"/>
  <c r="R104" i="3"/>
  <c r="R96" i="3"/>
  <c r="R88" i="3"/>
  <c r="R80" i="3"/>
  <c r="R72" i="3"/>
  <c r="R64" i="3"/>
  <c r="R56" i="3"/>
  <c r="R48" i="3"/>
  <c r="R40" i="3"/>
  <c r="R32" i="3"/>
  <c r="R24" i="3"/>
  <c r="R16" i="3"/>
  <c r="R8" i="3"/>
  <c r="R103" i="3"/>
  <c r="R95" i="3"/>
  <c r="R87" i="3"/>
  <c r="R79" i="3"/>
  <c r="R71" i="3"/>
  <c r="R63" i="3"/>
  <c r="R55" i="3"/>
  <c r="R47" i="3"/>
  <c r="R39" i="3"/>
  <c r="R31" i="3"/>
  <c r="R23" i="3"/>
  <c r="R15" i="3"/>
  <c r="R7" i="3"/>
  <c r="R102" i="3"/>
  <c r="R94" i="3"/>
  <c r="R86" i="3"/>
  <c r="R78" i="3"/>
  <c r="R70" i="3"/>
  <c r="R62" i="3"/>
  <c r="R54" i="3"/>
  <c r="R46" i="3"/>
  <c r="R38" i="3"/>
  <c r="R30" i="3"/>
  <c r="R22" i="3"/>
  <c r="R14" i="3"/>
  <c r="R6" i="3"/>
  <c r="R101" i="3"/>
  <c r="R93" i="3"/>
  <c r="R85" i="3"/>
  <c r="R77" i="3"/>
  <c r="R69" i="3"/>
  <c r="R61" i="3"/>
  <c r="R53" i="3"/>
  <c r="R45" i="3"/>
  <c r="R37" i="3"/>
  <c r="R29" i="3"/>
  <c r="R21" i="3"/>
  <c r="R13" i="3"/>
  <c r="R5" i="3"/>
  <c r="L130" i="3"/>
  <c r="L122" i="3"/>
  <c r="L114" i="3"/>
  <c r="L106" i="3"/>
  <c r="L98" i="3"/>
  <c r="L90" i="3"/>
  <c r="L82" i="3"/>
  <c r="L74" i="3"/>
  <c r="L66" i="3"/>
  <c r="L58" i="3"/>
  <c r="L50" i="3"/>
  <c r="L42" i="3"/>
  <c r="L34" i="3"/>
  <c r="L26" i="3"/>
  <c r="L18" i="3"/>
  <c r="L10" i="3"/>
  <c r="L129" i="3"/>
  <c r="L121" i="3"/>
  <c r="L113" i="3"/>
  <c r="L105" i="3"/>
  <c r="L97" i="3"/>
  <c r="L89" i="3"/>
  <c r="L81" i="3"/>
  <c r="L73" i="3"/>
  <c r="L65" i="3"/>
  <c r="L57" i="3"/>
  <c r="L49" i="3"/>
  <c r="L41" i="3"/>
  <c r="L33" i="3"/>
  <c r="L25" i="3"/>
  <c r="L17" i="3"/>
  <c r="L9" i="3"/>
  <c r="L128" i="3"/>
  <c r="L120" i="3"/>
  <c r="L112" i="3"/>
  <c r="L104" i="3"/>
  <c r="L96" i="3"/>
  <c r="L88" i="3"/>
  <c r="L80" i="3"/>
  <c r="L72" i="3"/>
  <c r="L64" i="3"/>
  <c r="L56" i="3"/>
  <c r="L48" i="3"/>
  <c r="L40" i="3"/>
  <c r="L32" i="3"/>
  <c r="L24" i="3"/>
  <c r="L16" i="3"/>
  <c r="L8" i="3"/>
  <c r="L135" i="3"/>
  <c r="L127" i="3"/>
  <c r="L119" i="3"/>
  <c r="L111" i="3"/>
  <c r="L103" i="3"/>
  <c r="L95" i="3"/>
  <c r="L87" i="3"/>
  <c r="L79" i="3"/>
  <c r="L71" i="3"/>
  <c r="L63" i="3"/>
  <c r="L55" i="3"/>
  <c r="L47" i="3"/>
  <c r="L39" i="3"/>
  <c r="L31" i="3"/>
  <c r="L23" i="3"/>
  <c r="L15" i="3"/>
  <c r="L7" i="3"/>
  <c r="L134" i="3"/>
  <c r="L126" i="3"/>
  <c r="L118" i="3"/>
  <c r="L110" i="3"/>
  <c r="L102" i="3"/>
  <c r="L94" i="3"/>
  <c r="L86" i="3"/>
  <c r="L78" i="3"/>
  <c r="L70" i="3"/>
  <c r="L62" i="3"/>
  <c r="L54" i="3"/>
  <c r="L46" i="3"/>
  <c r="L38" i="3"/>
  <c r="L30" i="3"/>
  <c r="L22" i="3"/>
  <c r="L14" i="3"/>
  <c r="L6" i="3"/>
  <c r="L133" i="3"/>
  <c r="L125" i="3"/>
  <c r="L117" i="3"/>
  <c r="L109" i="3"/>
  <c r="L101" i="3"/>
  <c r="L93" i="3"/>
  <c r="L85" i="3"/>
  <c r="L77" i="3"/>
  <c r="L69" i="3"/>
  <c r="L61" i="3"/>
  <c r="L53" i="3"/>
  <c r="L45" i="3"/>
  <c r="L37" i="3"/>
  <c r="L29" i="3"/>
  <c r="L21" i="3"/>
  <c r="L13" i="3"/>
  <c r="L5" i="3"/>
  <c r="L132" i="3"/>
  <c r="L124" i="3"/>
  <c r="L116" i="3"/>
  <c r="L108" i="3"/>
  <c r="L100" i="3"/>
  <c r="L92" i="3"/>
  <c r="L84" i="3"/>
  <c r="L76" i="3"/>
  <c r="L68" i="3"/>
  <c r="L60" i="3"/>
  <c r="L52" i="3"/>
  <c r="L44" i="3"/>
  <c r="L36" i="3"/>
  <c r="L28" i="3"/>
  <c r="L20" i="3"/>
  <c r="L12" i="3"/>
  <c r="L4" i="3"/>
  <c r="L131" i="3"/>
  <c r="L123" i="3"/>
  <c r="L115" i="3"/>
  <c r="L107" i="3"/>
  <c r="L99" i="3"/>
  <c r="L91" i="3"/>
  <c r="L83" i="3"/>
  <c r="L75" i="3"/>
  <c r="L67" i="3"/>
  <c r="L59" i="3"/>
  <c r="L51" i="3"/>
  <c r="L43" i="3"/>
  <c r="L35" i="3"/>
  <c r="L27" i="3"/>
  <c r="L19" i="3"/>
  <c r="L11" i="3"/>
  <c r="X14" i="2"/>
  <c r="X15" i="2"/>
  <c r="F102" i="2"/>
  <c r="F94" i="2"/>
  <c r="F86" i="2"/>
  <c r="F78" i="2"/>
  <c r="F70" i="2"/>
  <c r="F62" i="2"/>
  <c r="F54" i="2"/>
  <c r="F46" i="2"/>
  <c r="F38" i="2"/>
  <c r="F30" i="2"/>
  <c r="F22" i="2"/>
  <c r="F14" i="2"/>
  <c r="F6" i="2"/>
  <c r="F101" i="2"/>
  <c r="F93" i="2"/>
  <c r="F85" i="2"/>
  <c r="F77" i="2"/>
  <c r="F69" i="2"/>
  <c r="F61" i="2"/>
  <c r="F53" i="2"/>
  <c r="F45" i="2"/>
  <c r="F37" i="2"/>
  <c r="F29" i="2"/>
  <c r="F21" i="2"/>
  <c r="F13" i="2"/>
  <c r="F5" i="2"/>
  <c r="F100" i="2"/>
  <c r="F92" i="2"/>
  <c r="F84" i="2"/>
  <c r="F76" i="2"/>
  <c r="F68" i="2"/>
  <c r="F60" i="2"/>
  <c r="F52" i="2"/>
  <c r="F44" i="2"/>
  <c r="F36" i="2"/>
  <c r="F28" i="2"/>
  <c r="F20" i="2"/>
  <c r="F12" i="2"/>
  <c r="F4" i="2"/>
  <c r="F99" i="2"/>
  <c r="F91" i="2"/>
  <c r="F83" i="2"/>
  <c r="F75" i="2"/>
  <c r="F67" i="2"/>
  <c r="F59" i="2"/>
  <c r="F51" i="2"/>
  <c r="F43" i="2"/>
  <c r="F35" i="2"/>
  <c r="F27" i="2"/>
  <c r="F19" i="2"/>
  <c r="F11" i="2"/>
  <c r="F98" i="2"/>
  <c r="F90" i="2"/>
  <c r="F82" i="2"/>
  <c r="F74" i="2"/>
  <c r="F66" i="2"/>
  <c r="F58" i="2"/>
  <c r="F50" i="2"/>
  <c r="F42" i="2"/>
  <c r="F34" i="2"/>
  <c r="F26" i="2"/>
  <c r="F18" i="2"/>
  <c r="F10" i="2"/>
  <c r="F97" i="2"/>
  <c r="F89" i="2"/>
  <c r="F81" i="2"/>
  <c r="F73" i="2"/>
  <c r="F65" i="2"/>
  <c r="F57" i="2"/>
  <c r="F49" i="2"/>
  <c r="F41" i="2"/>
  <c r="F33" i="2"/>
  <c r="F25" i="2"/>
  <c r="F17" i="2"/>
  <c r="F9" i="2"/>
  <c r="F104" i="2"/>
  <c r="F96" i="2"/>
  <c r="F88" i="2"/>
  <c r="F80" i="2"/>
  <c r="F72" i="2"/>
  <c r="F64" i="2"/>
  <c r="F56" i="2"/>
  <c r="F48" i="2"/>
  <c r="F40" i="2"/>
  <c r="F32" i="2"/>
  <c r="F24" i="2"/>
  <c r="F16" i="2"/>
  <c r="F8" i="2"/>
  <c r="F103" i="2"/>
  <c r="F95" i="2"/>
  <c r="F87" i="2"/>
  <c r="F79" i="2"/>
  <c r="F71" i="2"/>
  <c r="F63" i="2"/>
  <c r="F55" i="2"/>
  <c r="F47" i="2"/>
  <c r="F39" i="2"/>
  <c r="F31" i="2"/>
  <c r="F23" i="2"/>
  <c r="F15" i="2"/>
  <c r="F7" i="2"/>
  <c r="L3" i="7"/>
  <c r="X15" i="7" s="1"/>
  <c r="X15" i="1"/>
  <c r="R11" i="7"/>
  <c r="R58" i="7"/>
  <c r="R18" i="7"/>
  <c r="R65" i="7"/>
  <c r="R57" i="7"/>
  <c r="R49" i="7"/>
  <c r="R41" i="7"/>
  <c r="R33" i="7"/>
  <c r="R25" i="7"/>
  <c r="R17" i="7"/>
  <c r="R9" i="7"/>
  <c r="R26" i="7"/>
  <c r="R64" i="7"/>
  <c r="R56" i="7"/>
  <c r="R48" i="7"/>
  <c r="R40" i="7"/>
  <c r="R32" i="7"/>
  <c r="R24" i="7"/>
  <c r="R16" i="7"/>
  <c r="R8" i="7"/>
  <c r="R63" i="7"/>
  <c r="R55" i="7"/>
  <c r="R47" i="7"/>
  <c r="R39" i="7"/>
  <c r="R31" i="7"/>
  <c r="R23" i="7"/>
  <c r="R15" i="7"/>
  <c r="R7" i="7"/>
  <c r="R50" i="7"/>
  <c r="R10" i="7"/>
  <c r="R70" i="7"/>
  <c r="R62" i="7"/>
  <c r="R54" i="7"/>
  <c r="R46" i="7"/>
  <c r="R38" i="7"/>
  <c r="R30" i="7"/>
  <c r="R22" i="7"/>
  <c r="R14" i="7"/>
  <c r="R6" i="7"/>
  <c r="R42" i="7"/>
  <c r="R69" i="7"/>
  <c r="R61" i="7"/>
  <c r="R53" i="7"/>
  <c r="R45" i="7"/>
  <c r="R37" i="7"/>
  <c r="R29" i="7"/>
  <c r="R21" i="7"/>
  <c r="R13" i="7"/>
  <c r="R5" i="7"/>
  <c r="R66" i="7"/>
  <c r="R34" i="7"/>
  <c r="R3" i="7"/>
  <c r="R68" i="7"/>
  <c r="R60" i="7"/>
  <c r="R52" i="7"/>
  <c r="R44" i="7"/>
  <c r="R36" i="7"/>
  <c r="R28" i="7"/>
  <c r="R20" i="7"/>
  <c r="R12" i="7"/>
  <c r="R4" i="7"/>
  <c r="R67" i="7"/>
  <c r="R59" i="7"/>
  <c r="R51" i="7"/>
  <c r="R43" i="7"/>
  <c r="R35" i="7"/>
  <c r="R27" i="7"/>
  <c r="R19" i="7"/>
  <c r="X16" i="8"/>
  <c r="X15" i="8"/>
  <c r="F68" i="8"/>
  <c r="F60" i="8"/>
  <c r="F52" i="8"/>
  <c r="F44" i="8"/>
  <c r="F36" i="8"/>
  <c r="F28" i="8"/>
  <c r="F20" i="8"/>
  <c r="F12" i="8"/>
  <c r="F4" i="8"/>
  <c r="F67" i="8"/>
  <c r="F59" i="8"/>
  <c r="F51" i="8"/>
  <c r="F43" i="8"/>
  <c r="F35" i="8"/>
  <c r="F27" i="8"/>
  <c r="F19" i="8"/>
  <c r="F11" i="8"/>
  <c r="F66" i="8"/>
  <c r="F58" i="8"/>
  <c r="F50" i="8"/>
  <c r="F42" i="8"/>
  <c r="F34" i="8"/>
  <c r="F26" i="8"/>
  <c r="F18" i="8"/>
  <c r="F10" i="8"/>
  <c r="F65" i="8"/>
  <c r="F57" i="8"/>
  <c r="F49" i="8"/>
  <c r="F41" i="8"/>
  <c r="F33" i="8"/>
  <c r="F25" i="8"/>
  <c r="F17" i="8"/>
  <c r="F9" i="8"/>
  <c r="F64" i="8"/>
  <c r="F56" i="8"/>
  <c r="F48" i="8"/>
  <c r="F40" i="8"/>
  <c r="F32" i="8"/>
  <c r="F24" i="8"/>
  <c r="F16" i="8"/>
  <c r="F8" i="8"/>
  <c r="F63" i="8"/>
  <c r="F55" i="8"/>
  <c r="F47" i="8"/>
  <c r="F39" i="8"/>
  <c r="F31" i="8"/>
  <c r="F23" i="8"/>
  <c r="F15" i="8"/>
  <c r="F7" i="8"/>
  <c r="F70" i="8"/>
  <c r="F62" i="8"/>
  <c r="F54" i="8"/>
  <c r="F46" i="8"/>
  <c r="F38" i="8"/>
  <c r="F30" i="8"/>
  <c r="F22" i="8"/>
  <c r="F14" i="8"/>
  <c r="F6" i="8"/>
  <c r="F69" i="8"/>
  <c r="F61" i="8"/>
  <c r="F53" i="8"/>
  <c r="F45" i="8"/>
  <c r="F37" i="8"/>
  <c r="F29" i="8"/>
  <c r="F21" i="8"/>
  <c r="F13" i="8"/>
  <c r="X15" i="5"/>
  <c r="X14" i="5"/>
  <c r="X13" i="5"/>
  <c r="AJ8" i="4"/>
  <c r="AK8" i="4" s="1"/>
  <c r="AJ16" i="4"/>
  <c r="AK16" i="4" s="1"/>
  <c r="AJ24" i="4"/>
  <c r="AK24" i="4" s="1"/>
  <c r="AJ32" i="4"/>
  <c r="AK32" i="4" s="1"/>
  <c r="AJ40" i="4"/>
  <c r="AK40" i="4" s="1"/>
  <c r="AJ9" i="4"/>
  <c r="AK9" i="4" s="1"/>
  <c r="AJ17" i="4"/>
  <c r="AK17" i="4" s="1"/>
  <c r="AJ25" i="4"/>
  <c r="AK25" i="4" s="1"/>
  <c r="AJ33" i="4"/>
  <c r="AK33" i="4" s="1"/>
  <c r="AJ41" i="4"/>
  <c r="AK41" i="4" s="1"/>
  <c r="AJ10" i="4"/>
  <c r="AK10" i="4" s="1"/>
  <c r="AJ18" i="4"/>
  <c r="AK18" i="4" s="1"/>
  <c r="AJ26" i="4"/>
  <c r="AK26" i="4" s="1"/>
  <c r="AJ34" i="4"/>
  <c r="AK34" i="4" s="1"/>
  <c r="AJ42" i="4"/>
  <c r="AK42" i="4" s="1"/>
  <c r="AJ11" i="4"/>
  <c r="AK11" i="4" s="1"/>
  <c r="AJ19" i="4"/>
  <c r="AK19" i="4" s="1"/>
  <c r="AJ27" i="4"/>
  <c r="AK27" i="4" s="1"/>
  <c r="AJ35" i="4"/>
  <c r="AK35" i="4" s="1"/>
  <c r="AJ43" i="4"/>
  <c r="AK43" i="4" s="1"/>
  <c r="AJ4" i="4"/>
  <c r="AK4" i="4" s="1"/>
  <c r="AJ12" i="4"/>
  <c r="AK12" i="4" s="1"/>
  <c r="AJ20" i="4"/>
  <c r="AK20" i="4" s="1"/>
  <c r="AJ28" i="4"/>
  <c r="AK28" i="4" s="1"/>
  <c r="AJ36" i="4"/>
  <c r="AK36" i="4" s="1"/>
  <c r="AJ44" i="4"/>
  <c r="AK44" i="4" s="1"/>
  <c r="AJ5" i="4"/>
  <c r="AK5" i="4" s="1"/>
  <c r="AJ13" i="4"/>
  <c r="AK13" i="4" s="1"/>
  <c r="AJ21" i="4"/>
  <c r="AK21" i="4" s="1"/>
  <c r="AJ29" i="4"/>
  <c r="AK29" i="4" s="1"/>
  <c r="AJ37" i="4"/>
  <c r="AK37" i="4" s="1"/>
  <c r="AJ3" i="4"/>
  <c r="AK3" i="4" s="1"/>
  <c r="AJ6" i="4"/>
  <c r="AK6" i="4" s="1"/>
  <c r="AJ14" i="4"/>
  <c r="AK14" i="4" s="1"/>
  <c r="AJ22" i="4"/>
  <c r="AK22" i="4" s="1"/>
  <c r="AJ30" i="4"/>
  <c r="AK30" i="4" s="1"/>
  <c r="AJ38" i="4"/>
  <c r="AK38" i="4" s="1"/>
  <c r="AJ7" i="4"/>
  <c r="AK7" i="4" s="1"/>
  <c r="AJ15" i="4"/>
  <c r="AK15" i="4" s="1"/>
  <c r="AJ23" i="4"/>
  <c r="AK23" i="4" s="1"/>
  <c r="AJ31" i="4"/>
  <c r="AK31" i="4" s="1"/>
  <c r="AJ39" i="4"/>
  <c r="AK39" i="4" s="1"/>
  <c r="AA9" i="4"/>
  <c r="AB9" i="4" s="1"/>
  <c r="AA17" i="4"/>
  <c r="AB17" i="4" s="1"/>
  <c r="AA25" i="4"/>
  <c r="AB25" i="4" s="1"/>
  <c r="AA33" i="4"/>
  <c r="AB33" i="4" s="1"/>
  <c r="AA41" i="4"/>
  <c r="AB41" i="4" s="1"/>
  <c r="AA49" i="4"/>
  <c r="AB49" i="4" s="1"/>
  <c r="AA57" i="4"/>
  <c r="AB57" i="4" s="1"/>
  <c r="AA65" i="4"/>
  <c r="AB65" i="4" s="1"/>
  <c r="AA10" i="4"/>
  <c r="AB10" i="4" s="1"/>
  <c r="AA18" i="4"/>
  <c r="AB18" i="4" s="1"/>
  <c r="AA26" i="4"/>
  <c r="AB26" i="4" s="1"/>
  <c r="AA34" i="4"/>
  <c r="AB34" i="4" s="1"/>
  <c r="AA42" i="4"/>
  <c r="AB42" i="4" s="1"/>
  <c r="AA50" i="4"/>
  <c r="AB50" i="4" s="1"/>
  <c r="AA58" i="4"/>
  <c r="AB58" i="4" s="1"/>
  <c r="AA66" i="4"/>
  <c r="AB66" i="4" s="1"/>
  <c r="AA11" i="4"/>
  <c r="AB11" i="4" s="1"/>
  <c r="AA19" i="4"/>
  <c r="AB19" i="4" s="1"/>
  <c r="AA27" i="4"/>
  <c r="AB27" i="4" s="1"/>
  <c r="AA35" i="4"/>
  <c r="AB35" i="4" s="1"/>
  <c r="AA43" i="4"/>
  <c r="AB43" i="4" s="1"/>
  <c r="AA51" i="4"/>
  <c r="AB51" i="4" s="1"/>
  <c r="AA59" i="4"/>
  <c r="AB59" i="4" s="1"/>
  <c r="AA67" i="4"/>
  <c r="AB67" i="4" s="1"/>
  <c r="AA4" i="4"/>
  <c r="AB4" i="4" s="1"/>
  <c r="AA12" i="4"/>
  <c r="AB12" i="4" s="1"/>
  <c r="AA20" i="4"/>
  <c r="AB20" i="4" s="1"/>
  <c r="AA28" i="4"/>
  <c r="AB28" i="4" s="1"/>
  <c r="AA36" i="4"/>
  <c r="AB36" i="4" s="1"/>
  <c r="AA44" i="4"/>
  <c r="AB44" i="4" s="1"/>
  <c r="AA52" i="4"/>
  <c r="AB52" i="4" s="1"/>
  <c r="AA60" i="4"/>
  <c r="AB60" i="4" s="1"/>
  <c r="AA68" i="4"/>
  <c r="AB68" i="4" s="1"/>
  <c r="AA5" i="4"/>
  <c r="AB5" i="4" s="1"/>
  <c r="AA13" i="4"/>
  <c r="AB13" i="4" s="1"/>
  <c r="AA21" i="4"/>
  <c r="AB21" i="4" s="1"/>
  <c r="AA29" i="4"/>
  <c r="AB29" i="4" s="1"/>
  <c r="AA37" i="4"/>
  <c r="AB37" i="4" s="1"/>
  <c r="AA45" i="4"/>
  <c r="AB45" i="4" s="1"/>
  <c r="AA53" i="4"/>
  <c r="AB53" i="4" s="1"/>
  <c r="AA61" i="4"/>
  <c r="AB61" i="4" s="1"/>
  <c r="AA6" i="4"/>
  <c r="AB6" i="4" s="1"/>
  <c r="AA14" i="4"/>
  <c r="AB14" i="4" s="1"/>
  <c r="AA22" i="4"/>
  <c r="AB22" i="4" s="1"/>
  <c r="AA30" i="4"/>
  <c r="AB30" i="4" s="1"/>
  <c r="AA38" i="4"/>
  <c r="AB38" i="4" s="1"/>
  <c r="AA46" i="4"/>
  <c r="AB46" i="4" s="1"/>
  <c r="AA54" i="4"/>
  <c r="AB54" i="4" s="1"/>
  <c r="AA62" i="4"/>
  <c r="AB62" i="4" s="1"/>
  <c r="AA7" i="4"/>
  <c r="AB7" i="4" s="1"/>
  <c r="AA15" i="4"/>
  <c r="AB15" i="4" s="1"/>
  <c r="AA23" i="4"/>
  <c r="AB23" i="4" s="1"/>
  <c r="AA31" i="4"/>
  <c r="AB31" i="4" s="1"/>
  <c r="AA39" i="4"/>
  <c r="AB39" i="4" s="1"/>
  <c r="AA47" i="4"/>
  <c r="AB47" i="4" s="1"/>
  <c r="AA55" i="4"/>
  <c r="AB55" i="4" s="1"/>
  <c r="AA63" i="4"/>
  <c r="AB63" i="4" s="1"/>
  <c r="AA3" i="4"/>
  <c r="AB3" i="4" s="1"/>
  <c r="AA8" i="4"/>
  <c r="AB8" i="4" s="1"/>
  <c r="AA16" i="4"/>
  <c r="AB16" i="4" s="1"/>
  <c r="AA24" i="4"/>
  <c r="AB24" i="4" s="1"/>
  <c r="AA32" i="4"/>
  <c r="AB32" i="4" s="1"/>
  <c r="AA40" i="4"/>
  <c r="AB40" i="4" s="1"/>
  <c r="AA48" i="4"/>
  <c r="AB48" i="4" s="1"/>
  <c r="AA56" i="4"/>
  <c r="AB56" i="4" s="1"/>
  <c r="AA64" i="4"/>
  <c r="AB64" i="4" s="1"/>
  <c r="I8" i="4"/>
  <c r="J8" i="4" s="1"/>
  <c r="I16" i="4"/>
  <c r="J16" i="4" s="1"/>
  <c r="I24" i="4"/>
  <c r="J24" i="4" s="1"/>
  <c r="I32" i="4"/>
  <c r="J32" i="4" s="1"/>
  <c r="I40" i="4"/>
  <c r="J40" i="4" s="1"/>
  <c r="I48" i="4"/>
  <c r="J48" i="4" s="1"/>
  <c r="I56" i="4"/>
  <c r="J56" i="4" s="1"/>
  <c r="I64" i="4"/>
  <c r="J64" i="4" s="1"/>
  <c r="I72" i="4"/>
  <c r="J72" i="4" s="1"/>
  <c r="I9" i="4"/>
  <c r="J9" i="4" s="1"/>
  <c r="I17" i="4"/>
  <c r="J17" i="4" s="1"/>
  <c r="I25" i="4"/>
  <c r="J25" i="4" s="1"/>
  <c r="I33" i="4"/>
  <c r="J33" i="4" s="1"/>
  <c r="I41" i="4"/>
  <c r="J41" i="4" s="1"/>
  <c r="I49" i="4"/>
  <c r="J49" i="4" s="1"/>
  <c r="I57" i="4"/>
  <c r="J57" i="4" s="1"/>
  <c r="I65" i="4"/>
  <c r="J65" i="4" s="1"/>
  <c r="I73" i="4"/>
  <c r="J73" i="4" s="1"/>
  <c r="I10" i="4"/>
  <c r="J10" i="4" s="1"/>
  <c r="I18" i="4"/>
  <c r="J18" i="4" s="1"/>
  <c r="I26" i="4"/>
  <c r="J26" i="4" s="1"/>
  <c r="I34" i="4"/>
  <c r="J34" i="4" s="1"/>
  <c r="I42" i="4"/>
  <c r="J42" i="4" s="1"/>
  <c r="I50" i="4"/>
  <c r="J50" i="4" s="1"/>
  <c r="I58" i="4"/>
  <c r="J58" i="4" s="1"/>
  <c r="I66" i="4"/>
  <c r="J66" i="4" s="1"/>
  <c r="I3" i="4"/>
  <c r="J3" i="4" s="1"/>
  <c r="I11" i="4"/>
  <c r="J11" i="4" s="1"/>
  <c r="I19" i="4"/>
  <c r="J19" i="4" s="1"/>
  <c r="I27" i="4"/>
  <c r="J27" i="4" s="1"/>
  <c r="I35" i="4"/>
  <c r="J35" i="4" s="1"/>
  <c r="I43" i="4"/>
  <c r="J43" i="4" s="1"/>
  <c r="I51" i="4"/>
  <c r="J51" i="4" s="1"/>
  <c r="I59" i="4"/>
  <c r="J59" i="4" s="1"/>
  <c r="I67" i="4"/>
  <c r="J67" i="4" s="1"/>
  <c r="I4" i="4"/>
  <c r="J4" i="4" s="1"/>
  <c r="I12" i="4"/>
  <c r="J12" i="4" s="1"/>
  <c r="I20" i="4"/>
  <c r="J20" i="4" s="1"/>
  <c r="I28" i="4"/>
  <c r="J28" i="4" s="1"/>
  <c r="I36" i="4"/>
  <c r="J36" i="4" s="1"/>
  <c r="I44" i="4"/>
  <c r="J44" i="4" s="1"/>
  <c r="I52" i="4"/>
  <c r="J52" i="4" s="1"/>
  <c r="I60" i="4"/>
  <c r="J60" i="4" s="1"/>
  <c r="I68" i="4"/>
  <c r="J68" i="4" s="1"/>
  <c r="I5" i="4"/>
  <c r="J5" i="4" s="1"/>
  <c r="I13" i="4"/>
  <c r="J13" i="4" s="1"/>
  <c r="I21" i="4"/>
  <c r="J21" i="4" s="1"/>
  <c r="I29" i="4"/>
  <c r="J29" i="4" s="1"/>
  <c r="I37" i="4"/>
  <c r="J37" i="4" s="1"/>
  <c r="I45" i="4"/>
  <c r="J45" i="4" s="1"/>
  <c r="I53" i="4"/>
  <c r="J53" i="4" s="1"/>
  <c r="I61" i="4"/>
  <c r="J61" i="4" s="1"/>
  <c r="I69" i="4"/>
  <c r="J69" i="4" s="1"/>
  <c r="I6" i="4"/>
  <c r="J6" i="4" s="1"/>
  <c r="I14" i="4"/>
  <c r="J14" i="4" s="1"/>
  <c r="I22" i="4"/>
  <c r="J22" i="4" s="1"/>
  <c r="I30" i="4"/>
  <c r="J30" i="4" s="1"/>
  <c r="I38" i="4"/>
  <c r="J38" i="4" s="1"/>
  <c r="I46" i="4"/>
  <c r="J46" i="4" s="1"/>
  <c r="I54" i="4"/>
  <c r="J54" i="4" s="1"/>
  <c r="I62" i="4"/>
  <c r="J62" i="4" s="1"/>
  <c r="I70" i="4"/>
  <c r="J70" i="4" s="1"/>
  <c r="I7" i="4"/>
  <c r="J7" i="4" s="1"/>
  <c r="I15" i="4"/>
  <c r="J15" i="4" s="1"/>
  <c r="I23" i="4"/>
  <c r="J23" i="4" s="1"/>
  <c r="I31" i="4"/>
  <c r="J31" i="4" s="1"/>
  <c r="I39" i="4"/>
  <c r="J39" i="4" s="1"/>
  <c r="I47" i="4"/>
  <c r="J47" i="4" s="1"/>
  <c r="I55" i="4"/>
  <c r="J55" i="4" s="1"/>
  <c r="I63" i="4"/>
  <c r="J63" i="4" s="1"/>
  <c r="I71" i="4"/>
  <c r="J71" i="4" s="1"/>
  <c r="R8" i="4"/>
  <c r="S8" i="4" s="1"/>
  <c r="R16" i="4"/>
  <c r="S16" i="4" s="1"/>
  <c r="R24" i="4"/>
  <c r="S24" i="4" s="1"/>
  <c r="R32" i="4"/>
  <c r="S32" i="4" s="1"/>
  <c r="R40" i="4"/>
  <c r="S40" i="4" s="1"/>
  <c r="R48" i="4"/>
  <c r="S48" i="4" s="1"/>
  <c r="R56" i="4"/>
  <c r="S56" i="4" s="1"/>
  <c r="R64" i="4"/>
  <c r="S64" i="4" s="1"/>
  <c r="R72" i="4"/>
  <c r="S72" i="4" s="1"/>
  <c r="R80" i="4"/>
  <c r="S80" i="4" s="1"/>
  <c r="R9" i="4"/>
  <c r="S9" i="4" s="1"/>
  <c r="R17" i="4"/>
  <c r="S17" i="4" s="1"/>
  <c r="R25" i="4"/>
  <c r="S25" i="4" s="1"/>
  <c r="R33" i="4"/>
  <c r="S33" i="4" s="1"/>
  <c r="R41" i="4"/>
  <c r="S41" i="4" s="1"/>
  <c r="R49" i="4"/>
  <c r="S49" i="4" s="1"/>
  <c r="R57" i="4"/>
  <c r="S57" i="4" s="1"/>
  <c r="R65" i="4"/>
  <c r="S65" i="4" s="1"/>
  <c r="R73" i="4"/>
  <c r="S73" i="4" s="1"/>
  <c r="R81" i="4"/>
  <c r="S81" i="4" s="1"/>
  <c r="R10" i="4"/>
  <c r="S10" i="4" s="1"/>
  <c r="R18" i="4"/>
  <c r="S18" i="4" s="1"/>
  <c r="R26" i="4"/>
  <c r="S26" i="4" s="1"/>
  <c r="R34" i="4"/>
  <c r="S34" i="4" s="1"/>
  <c r="R42" i="4"/>
  <c r="S42" i="4" s="1"/>
  <c r="R50" i="4"/>
  <c r="S50" i="4" s="1"/>
  <c r="R58" i="4"/>
  <c r="S58" i="4" s="1"/>
  <c r="R66" i="4"/>
  <c r="S66" i="4" s="1"/>
  <c r="R74" i="4"/>
  <c r="S74" i="4" s="1"/>
  <c r="R82" i="4"/>
  <c r="S82" i="4" s="1"/>
  <c r="R11" i="4"/>
  <c r="S11" i="4" s="1"/>
  <c r="R19" i="4"/>
  <c r="S19" i="4" s="1"/>
  <c r="R27" i="4"/>
  <c r="S27" i="4" s="1"/>
  <c r="R35" i="4"/>
  <c r="S35" i="4" s="1"/>
  <c r="R43" i="4"/>
  <c r="S43" i="4" s="1"/>
  <c r="R51" i="4"/>
  <c r="S51" i="4" s="1"/>
  <c r="R59" i="4"/>
  <c r="S59" i="4" s="1"/>
  <c r="R67" i="4"/>
  <c r="S67" i="4" s="1"/>
  <c r="R75" i="4"/>
  <c r="S75" i="4" s="1"/>
  <c r="R83" i="4"/>
  <c r="S83" i="4" s="1"/>
  <c r="R3" i="4"/>
  <c r="S3" i="4" s="1"/>
  <c r="R4" i="4"/>
  <c r="S4" i="4" s="1"/>
  <c r="R12" i="4"/>
  <c r="S12" i="4" s="1"/>
  <c r="R20" i="4"/>
  <c r="S20" i="4" s="1"/>
  <c r="R28" i="4"/>
  <c r="S28" i="4" s="1"/>
  <c r="R36" i="4"/>
  <c r="S36" i="4" s="1"/>
  <c r="R44" i="4"/>
  <c r="S44" i="4" s="1"/>
  <c r="R52" i="4"/>
  <c r="S52" i="4" s="1"/>
  <c r="R60" i="4"/>
  <c r="S60" i="4" s="1"/>
  <c r="R68" i="4"/>
  <c r="S68" i="4" s="1"/>
  <c r="R76" i="4"/>
  <c r="S76" i="4" s="1"/>
  <c r="R5" i="4"/>
  <c r="S5" i="4" s="1"/>
  <c r="R13" i="4"/>
  <c r="S13" i="4" s="1"/>
  <c r="R21" i="4"/>
  <c r="S21" i="4" s="1"/>
  <c r="R29" i="4"/>
  <c r="S29" i="4" s="1"/>
  <c r="R37" i="4"/>
  <c r="S37" i="4" s="1"/>
  <c r="R45" i="4"/>
  <c r="S45" i="4" s="1"/>
  <c r="R53" i="4"/>
  <c r="S53" i="4" s="1"/>
  <c r="R61" i="4"/>
  <c r="S61" i="4" s="1"/>
  <c r="R69" i="4"/>
  <c r="S69" i="4" s="1"/>
  <c r="R77" i="4"/>
  <c r="S77" i="4" s="1"/>
  <c r="R6" i="4"/>
  <c r="S6" i="4" s="1"/>
  <c r="R14" i="4"/>
  <c r="S14" i="4" s="1"/>
  <c r="R22" i="4"/>
  <c r="S22" i="4" s="1"/>
  <c r="R30" i="4"/>
  <c r="S30" i="4" s="1"/>
  <c r="R38" i="4"/>
  <c r="S38" i="4" s="1"/>
  <c r="R46" i="4"/>
  <c r="S46" i="4" s="1"/>
  <c r="R54" i="4"/>
  <c r="S54" i="4" s="1"/>
  <c r="R62" i="4"/>
  <c r="S62" i="4" s="1"/>
  <c r="R70" i="4"/>
  <c r="S70" i="4" s="1"/>
  <c r="R78" i="4"/>
  <c r="S78" i="4" s="1"/>
  <c r="R7" i="4"/>
  <c r="S7" i="4" s="1"/>
  <c r="R15" i="4"/>
  <c r="S15" i="4" s="1"/>
  <c r="R23" i="4"/>
  <c r="S23" i="4" s="1"/>
  <c r="R31" i="4"/>
  <c r="S31" i="4" s="1"/>
  <c r="R39" i="4"/>
  <c r="S39" i="4" s="1"/>
  <c r="R47" i="4"/>
  <c r="S47" i="4" s="1"/>
  <c r="R55" i="4"/>
  <c r="S55" i="4" s="1"/>
  <c r="R63" i="4"/>
  <c r="S63" i="4" s="1"/>
  <c r="R71" i="4"/>
  <c r="S71" i="4" s="1"/>
  <c r="R79" i="4"/>
  <c r="S79" i="4" s="1"/>
  <c r="X16" i="11"/>
  <c r="L3" i="11"/>
  <c r="X15" i="11" s="1"/>
  <c r="F3" i="11"/>
  <c r="X14" i="11" s="1"/>
  <c r="BB24" i="14"/>
  <c r="BB21" i="14"/>
  <c r="BB25" i="14"/>
  <c r="BB23" i="14"/>
  <c r="AV3" i="14"/>
  <c r="BB26" i="14" s="1"/>
  <c r="X3" i="14"/>
  <c r="BB22" i="14" s="1"/>
  <c r="L3" i="14"/>
  <c r="BB20" i="14" s="1"/>
  <c r="F3" i="14"/>
  <c r="BB19" i="14" s="1"/>
  <c r="X3" i="13"/>
  <c r="F41" i="13"/>
  <c r="R103" i="13"/>
  <c r="R95" i="13"/>
  <c r="R87" i="13"/>
  <c r="R79" i="13"/>
  <c r="R71" i="13"/>
  <c r="R63" i="13"/>
  <c r="R55" i="13"/>
  <c r="R47" i="13"/>
  <c r="R39" i="13"/>
  <c r="R31" i="13"/>
  <c r="R23" i="13"/>
  <c r="R15" i="13"/>
  <c r="R7" i="13"/>
  <c r="X63" i="13"/>
  <c r="X39" i="13"/>
  <c r="X31" i="13"/>
  <c r="F98" i="13"/>
  <c r="F72" i="13"/>
  <c r="F66" i="13"/>
  <c r="F35" i="13"/>
  <c r="F14" i="13"/>
  <c r="F5" i="13"/>
  <c r="R102" i="13"/>
  <c r="R94" i="13"/>
  <c r="R86" i="13"/>
  <c r="R78" i="13"/>
  <c r="R70" i="13"/>
  <c r="R62" i="13"/>
  <c r="R54" i="13"/>
  <c r="R46" i="13"/>
  <c r="R38" i="13"/>
  <c r="R30" i="13"/>
  <c r="R22" i="13"/>
  <c r="R14" i="13"/>
  <c r="R6" i="13"/>
  <c r="X110" i="13"/>
  <c r="X102" i="13"/>
  <c r="X94" i="13"/>
  <c r="X78" i="13"/>
  <c r="X54" i="13"/>
  <c r="X46" i="13"/>
  <c r="X38" i="13"/>
  <c r="X30" i="13"/>
  <c r="X15" i="13"/>
  <c r="F86" i="13"/>
  <c r="F97" i="13"/>
  <c r="F91" i="13"/>
  <c r="F84" i="13"/>
  <c r="F78" i="13"/>
  <c r="F59" i="13"/>
  <c r="F46" i="13"/>
  <c r="F34" i="13"/>
  <c r="F29" i="13"/>
  <c r="F18" i="13"/>
  <c r="F9" i="13"/>
  <c r="R101" i="13"/>
  <c r="R93" i="13"/>
  <c r="R85" i="13"/>
  <c r="R77" i="13"/>
  <c r="R69" i="13"/>
  <c r="R61" i="13"/>
  <c r="R53" i="13"/>
  <c r="R45" i="13"/>
  <c r="R37" i="13"/>
  <c r="R29" i="13"/>
  <c r="R21" i="13"/>
  <c r="R13" i="13"/>
  <c r="R5" i="13"/>
  <c r="X109" i="13"/>
  <c r="X101" i="13"/>
  <c r="X85" i="13"/>
  <c r="X69" i="13"/>
  <c r="X61" i="13"/>
  <c r="X53" i="13"/>
  <c r="X45" i="13"/>
  <c r="X37" i="13"/>
  <c r="X21" i="13"/>
  <c r="F3" i="13"/>
  <c r="F103" i="13"/>
  <c r="F96" i="13"/>
  <c r="F90" i="13"/>
  <c r="F77" i="13"/>
  <c r="F64" i="13"/>
  <c r="F45" i="13"/>
  <c r="F39" i="13"/>
  <c r="F28" i="13"/>
  <c r="F23" i="13"/>
  <c r="F13" i="13"/>
  <c r="R100" i="13"/>
  <c r="R92" i="13"/>
  <c r="R84" i="13"/>
  <c r="R76" i="13"/>
  <c r="R68" i="13"/>
  <c r="R60" i="13"/>
  <c r="R52" i="13"/>
  <c r="R44" i="13"/>
  <c r="R36" i="13"/>
  <c r="R28" i="13"/>
  <c r="R20" i="13"/>
  <c r="R12" i="13"/>
  <c r="R4" i="13"/>
  <c r="X108" i="13"/>
  <c r="X100" i="13"/>
  <c r="X92" i="13"/>
  <c r="X84" i="13"/>
  <c r="X76" i="13"/>
  <c r="X60" i="13"/>
  <c r="X44" i="13"/>
  <c r="X36" i="13"/>
  <c r="X28" i="13"/>
  <c r="X20" i="13"/>
  <c r="X13" i="13"/>
  <c r="F102" i="13"/>
  <c r="F83" i="13"/>
  <c r="F76" i="13"/>
  <c r="F70" i="13"/>
  <c r="F57" i="13"/>
  <c r="F51" i="13"/>
  <c r="F38" i="13"/>
  <c r="F22" i="13"/>
  <c r="F17" i="13"/>
  <c r="F8" i="13"/>
  <c r="R107" i="13"/>
  <c r="R99" i="13"/>
  <c r="R91" i="13"/>
  <c r="R83" i="13"/>
  <c r="R75" i="13"/>
  <c r="R67" i="13"/>
  <c r="R59" i="13"/>
  <c r="R51" i="13"/>
  <c r="R43" i="13"/>
  <c r="R35" i="13"/>
  <c r="R27" i="13"/>
  <c r="R19" i="13"/>
  <c r="X115" i="13"/>
  <c r="X99" i="13"/>
  <c r="X83" i="13"/>
  <c r="X75" i="13"/>
  <c r="X67" i="13"/>
  <c r="X59" i="13"/>
  <c r="X51" i="13"/>
  <c r="X35" i="13"/>
  <c r="X19" i="13"/>
  <c r="X12" i="13"/>
  <c r="X6" i="13"/>
  <c r="R3" i="13"/>
  <c r="F101" i="13"/>
  <c r="F88" i="13"/>
  <c r="F69" i="13"/>
  <c r="F63" i="13"/>
  <c r="F56" i="13"/>
  <c r="F50" i="13"/>
  <c r="F32" i="13"/>
  <c r="F27" i="13"/>
  <c r="F12" i="13"/>
  <c r="R106" i="13"/>
  <c r="R98" i="13"/>
  <c r="R90" i="13"/>
  <c r="R82" i="13"/>
  <c r="R74" i="13"/>
  <c r="R66" i="13"/>
  <c r="R58" i="13"/>
  <c r="R50" i="13"/>
  <c r="R42" i="13"/>
  <c r="R34" i="13"/>
  <c r="R26" i="13"/>
  <c r="R18" i="13"/>
  <c r="R10" i="13"/>
  <c r="X114" i="13"/>
  <c r="X106" i="13"/>
  <c r="X98" i="13"/>
  <c r="X90" i="13"/>
  <c r="X82" i="13"/>
  <c r="X74" i="13"/>
  <c r="X58" i="13"/>
  <c r="X50" i="13"/>
  <c r="X42" i="13"/>
  <c r="X34" i="13"/>
  <c r="X26" i="13"/>
  <c r="X18" i="13"/>
  <c r="X5" i="13"/>
  <c r="F94" i="13"/>
  <c r="F81" i="13"/>
  <c r="F75" i="13"/>
  <c r="F68" i="13"/>
  <c r="F62" i="13"/>
  <c r="F49" i="13"/>
  <c r="F43" i="13"/>
  <c r="F26" i="13"/>
  <c r="F21" i="13"/>
  <c r="F16" i="13"/>
  <c r="R105" i="13"/>
  <c r="R97" i="13"/>
  <c r="R89" i="13"/>
  <c r="R81" i="13"/>
  <c r="R73" i="13"/>
  <c r="R65" i="13"/>
  <c r="R57" i="13"/>
  <c r="R49" i="13"/>
  <c r="R41" i="13"/>
  <c r="R33" i="13"/>
  <c r="R25" i="13"/>
  <c r="R17" i="13"/>
  <c r="R9" i="13"/>
  <c r="X113" i="13"/>
  <c r="X105" i="13"/>
  <c r="X97" i="13"/>
  <c r="X89" i="13"/>
  <c r="X81" i="13"/>
  <c r="X73" i="13"/>
  <c r="X65" i="13"/>
  <c r="X57" i="13"/>
  <c r="X49" i="13"/>
  <c r="X41" i="13"/>
  <c r="X33" i="13"/>
  <c r="X25" i="13"/>
  <c r="X17" i="13"/>
  <c r="X11" i="13"/>
  <c r="L74" i="13"/>
  <c r="Y15" i="12"/>
  <c r="F3" i="12"/>
  <c r="Y14" i="12" s="1"/>
  <c r="AP22" i="10"/>
  <c r="AP20" i="10"/>
  <c r="AD3" i="10"/>
  <c r="AP21" i="10" s="1"/>
  <c r="R3" i="10"/>
  <c r="AP19" i="10" s="1"/>
  <c r="L3" i="10"/>
  <c r="AP18" i="10" s="1"/>
  <c r="F3" i="10"/>
  <c r="AP17" i="10" s="1"/>
  <c r="AP18" i="6"/>
  <c r="AP20" i="6"/>
  <c r="AP22" i="6"/>
  <c r="AD3" i="6"/>
  <c r="AP21" i="6" s="1"/>
  <c r="R3" i="6"/>
  <c r="AP19" i="6" s="1"/>
  <c r="R3" i="8"/>
  <c r="F3" i="8"/>
  <c r="F79" i="9"/>
  <c r="F22" i="9"/>
  <c r="F109" i="9"/>
  <c r="F101" i="9"/>
  <c r="F124" i="9"/>
  <c r="F116" i="9"/>
  <c r="F139" i="9"/>
  <c r="F131" i="9"/>
  <c r="F99" i="9"/>
  <c r="F75" i="9"/>
  <c r="F51" i="9"/>
  <c r="F43" i="9"/>
  <c r="F35" i="9"/>
  <c r="F11" i="9"/>
  <c r="F138" i="9"/>
  <c r="F106" i="9"/>
  <c r="F82" i="9"/>
  <c r="F74" i="9"/>
  <c r="F50" i="9"/>
  <c r="F42" i="9"/>
  <c r="F67" i="9"/>
  <c r="F89" i="9"/>
  <c r="F25" i="9"/>
  <c r="F91" i="9"/>
  <c r="F112" i="9"/>
  <c r="F104" i="9"/>
  <c r="F48" i="9"/>
  <c r="F40" i="9"/>
  <c r="F135" i="9"/>
  <c r="F71" i="9"/>
  <c r="F7" i="9"/>
  <c r="F45" i="9"/>
  <c r="F37" i="9"/>
  <c r="F70" i="9"/>
  <c r="F38" i="9"/>
  <c r="F92" i="9"/>
  <c r="F84" i="9"/>
  <c r="F28" i="9"/>
  <c r="F20" i="9"/>
  <c r="F4" i="9"/>
  <c r="F86" i="9"/>
  <c r="F130" i="9"/>
  <c r="F122" i="9"/>
  <c r="F114" i="9"/>
  <c r="F98" i="9"/>
  <c r="F90" i="9"/>
  <c r="F66" i="9"/>
  <c r="F34" i="9"/>
  <c r="F26" i="9"/>
  <c r="R97" i="1"/>
  <c r="R89" i="1"/>
  <c r="R81" i="1"/>
  <c r="R73" i="1"/>
  <c r="R65" i="1"/>
  <c r="R57" i="1"/>
  <c r="R49" i="1"/>
  <c r="R41" i="1"/>
  <c r="R33" i="1"/>
  <c r="R25" i="1"/>
  <c r="R17" i="1"/>
  <c r="R9" i="1"/>
  <c r="R3" i="1"/>
  <c r="R96" i="1"/>
  <c r="R88" i="1"/>
  <c r="R80" i="1"/>
  <c r="R72" i="1"/>
  <c r="R64" i="1"/>
  <c r="R56" i="1"/>
  <c r="R48" i="1"/>
  <c r="R40" i="1"/>
  <c r="R32" i="1"/>
  <c r="R24" i="1"/>
  <c r="R16" i="1"/>
  <c r="R8" i="1"/>
  <c r="R103" i="1"/>
  <c r="R95" i="1"/>
  <c r="R87" i="1"/>
  <c r="R79" i="1"/>
  <c r="R71" i="1"/>
  <c r="R63" i="1"/>
  <c r="R55" i="1"/>
  <c r="R47" i="1"/>
  <c r="R39" i="1"/>
  <c r="R31" i="1"/>
  <c r="R23" i="1"/>
  <c r="R15" i="1"/>
  <c r="R7" i="1"/>
  <c r="R102" i="1"/>
  <c r="R94" i="1"/>
  <c r="R86" i="1"/>
  <c r="R78" i="1"/>
  <c r="R70" i="1"/>
  <c r="R62" i="1"/>
  <c r="R54" i="1"/>
  <c r="R46" i="1"/>
  <c r="R38" i="1"/>
  <c r="R30" i="1"/>
  <c r="R22" i="1"/>
  <c r="R14" i="1"/>
  <c r="R6" i="1"/>
  <c r="R101" i="1"/>
  <c r="R93" i="1"/>
  <c r="R85" i="1"/>
  <c r="R77" i="1"/>
  <c r="R69" i="1"/>
  <c r="R61" i="1"/>
  <c r="R53" i="1"/>
  <c r="R45" i="1"/>
  <c r="R37" i="1"/>
  <c r="R29" i="1"/>
  <c r="R21" i="1"/>
  <c r="R13" i="1"/>
  <c r="R5" i="1"/>
  <c r="R100" i="1"/>
  <c r="R92" i="1"/>
  <c r="R84" i="1"/>
  <c r="R76" i="1"/>
  <c r="R68" i="1"/>
  <c r="R60" i="1"/>
  <c r="R52" i="1"/>
  <c r="R44" i="1"/>
  <c r="R36" i="1"/>
  <c r="R28" i="1"/>
  <c r="R20" i="1"/>
  <c r="R12" i="1"/>
  <c r="R99" i="1"/>
  <c r="R91" i="1"/>
  <c r="R83" i="1"/>
  <c r="R75" i="1"/>
  <c r="R67" i="1"/>
  <c r="R59" i="1"/>
  <c r="R51" i="1"/>
  <c r="R43" i="1"/>
  <c r="R35" i="1"/>
  <c r="R27" i="1"/>
  <c r="R19" i="1"/>
  <c r="L3" i="1"/>
  <c r="L112" i="1"/>
  <c r="L104" i="1"/>
  <c r="L96" i="1"/>
  <c r="L88" i="1"/>
  <c r="L80" i="1"/>
  <c r="L72" i="1"/>
  <c r="L64" i="1"/>
  <c r="L56" i="1"/>
  <c r="L48" i="1"/>
  <c r="L40" i="1"/>
  <c r="L32" i="1"/>
  <c r="L24" i="1"/>
  <c r="L16" i="1"/>
  <c r="L8" i="1"/>
  <c r="L111" i="1"/>
  <c r="L103" i="1"/>
  <c r="L95" i="1"/>
  <c r="L87" i="1"/>
  <c r="L79" i="1"/>
  <c r="L71" i="1"/>
  <c r="L63" i="1"/>
  <c r="L55" i="1"/>
  <c r="L47" i="1"/>
  <c r="L39" i="1"/>
  <c r="L31" i="1"/>
  <c r="L23" i="1"/>
  <c r="L15" i="1"/>
  <c r="L7" i="1"/>
  <c r="L110" i="1"/>
  <c r="L102" i="1"/>
  <c r="L94" i="1"/>
  <c r="L86" i="1"/>
  <c r="L78" i="1"/>
  <c r="L70" i="1"/>
  <c r="L62" i="1"/>
  <c r="L54" i="1"/>
  <c r="L46" i="1"/>
  <c r="L38" i="1"/>
  <c r="L30" i="1"/>
  <c r="L22" i="1"/>
  <c r="L14" i="1"/>
  <c r="L6" i="1"/>
  <c r="L109" i="1"/>
  <c r="L101" i="1"/>
  <c r="L93" i="1"/>
  <c r="L85" i="1"/>
  <c r="L77" i="1"/>
  <c r="L69" i="1"/>
  <c r="L61" i="1"/>
  <c r="L53" i="1"/>
  <c r="L45" i="1"/>
  <c r="L37" i="1"/>
  <c r="L29" i="1"/>
  <c r="L21" i="1"/>
  <c r="L13" i="1"/>
  <c r="L108" i="1"/>
  <c r="L100" i="1"/>
  <c r="L92" i="1"/>
  <c r="L84" i="1"/>
  <c r="L76" i="1"/>
  <c r="L68" i="1"/>
  <c r="L60" i="1"/>
  <c r="L52" i="1"/>
  <c r="L44" i="1"/>
  <c r="L36" i="1"/>
  <c r="L28" i="1"/>
  <c r="L20" i="1"/>
  <c r="L12" i="1"/>
  <c r="L4" i="1"/>
  <c r="L107" i="1"/>
  <c r="L99" i="1"/>
  <c r="L91" i="1"/>
  <c r="L83" i="1"/>
  <c r="L75" i="1"/>
  <c r="L67" i="1"/>
  <c r="L59" i="1"/>
  <c r="L51" i="1"/>
  <c r="L43" i="1"/>
  <c r="L35" i="1"/>
  <c r="L27" i="1"/>
  <c r="L19" i="1"/>
  <c r="L11" i="1"/>
  <c r="L114" i="1"/>
  <c r="L106" i="1"/>
  <c r="L98" i="1"/>
  <c r="L90" i="1"/>
  <c r="L82" i="1"/>
  <c r="L74" i="1"/>
  <c r="L66" i="1"/>
  <c r="L58" i="1"/>
  <c r="L50" i="1"/>
  <c r="L42" i="1"/>
  <c r="L34" i="1"/>
  <c r="L26" i="1"/>
  <c r="L18" i="1"/>
  <c r="L98" i="9"/>
  <c r="L66" i="9"/>
  <c r="L34" i="9"/>
  <c r="L10" i="9"/>
  <c r="F115" i="9"/>
  <c r="R4" i="9"/>
  <c r="L121" i="9"/>
  <c r="L113" i="9"/>
  <c r="L105" i="9"/>
  <c r="L97" i="9"/>
  <c r="L89" i="9"/>
  <c r="L81" i="9"/>
  <c r="L73" i="9"/>
  <c r="L65" i="9"/>
  <c r="L57" i="9"/>
  <c r="L49" i="9"/>
  <c r="L41" i="9"/>
  <c r="L33" i="9"/>
  <c r="L25" i="9"/>
  <c r="L17" i="9"/>
  <c r="L9" i="9"/>
  <c r="F58" i="9"/>
  <c r="F18" i="9"/>
  <c r="F10" i="9"/>
  <c r="L106" i="9"/>
  <c r="L74" i="9"/>
  <c r="L42" i="9"/>
  <c r="F123" i="9"/>
  <c r="F19" i="9"/>
  <c r="L120" i="9"/>
  <c r="L112" i="9"/>
  <c r="L104" i="9"/>
  <c r="L96" i="9"/>
  <c r="L88" i="9"/>
  <c r="L80" i="9"/>
  <c r="L72" i="9"/>
  <c r="L64" i="9"/>
  <c r="L56" i="9"/>
  <c r="L48" i="9"/>
  <c r="L40" i="9"/>
  <c r="L32" i="9"/>
  <c r="L24" i="9"/>
  <c r="L16" i="9"/>
  <c r="L8" i="9"/>
  <c r="F137" i="9"/>
  <c r="F129" i="9"/>
  <c r="F121" i="9"/>
  <c r="F113" i="9"/>
  <c r="F105" i="9"/>
  <c r="F97" i="9"/>
  <c r="F81" i="9"/>
  <c r="F73" i="9"/>
  <c r="F65" i="9"/>
  <c r="F57" i="9"/>
  <c r="F49" i="9"/>
  <c r="F41" i="9"/>
  <c r="F33" i="9"/>
  <c r="F17" i="9"/>
  <c r="F9" i="9"/>
  <c r="L122" i="9"/>
  <c r="L90" i="9"/>
  <c r="L50" i="9"/>
  <c r="L18" i="9"/>
  <c r="F107" i="9"/>
  <c r="F83" i="9"/>
  <c r="F59" i="9"/>
  <c r="F27" i="9"/>
  <c r="L119" i="9"/>
  <c r="L111" i="9"/>
  <c r="L103" i="9"/>
  <c r="L95" i="9"/>
  <c r="L87" i="9"/>
  <c r="L79" i="9"/>
  <c r="L71" i="9"/>
  <c r="L63" i="9"/>
  <c r="L55" i="9"/>
  <c r="L47" i="9"/>
  <c r="L39" i="9"/>
  <c r="L31" i="9"/>
  <c r="L23" i="9"/>
  <c r="L15" i="9"/>
  <c r="L7" i="9"/>
  <c r="F136" i="9"/>
  <c r="F128" i="9"/>
  <c r="F120" i="9"/>
  <c r="F96" i="9"/>
  <c r="F88" i="9"/>
  <c r="F80" i="9"/>
  <c r="F72" i="9"/>
  <c r="F64" i="9"/>
  <c r="F56" i="9"/>
  <c r="F32" i="9"/>
  <c r="F24" i="9"/>
  <c r="F16" i="9"/>
  <c r="F8" i="9"/>
  <c r="L3" i="9"/>
  <c r="L118" i="9"/>
  <c r="L110" i="9"/>
  <c r="L102" i="9"/>
  <c r="L94" i="9"/>
  <c r="L86" i="9"/>
  <c r="L78" i="9"/>
  <c r="L70" i="9"/>
  <c r="L62" i="9"/>
  <c r="L54" i="9"/>
  <c r="L46" i="9"/>
  <c r="L38" i="9"/>
  <c r="L30" i="9"/>
  <c r="L22" i="9"/>
  <c r="L14" i="9"/>
  <c r="L6" i="9"/>
  <c r="F127" i="9"/>
  <c r="F119" i="9"/>
  <c r="F111" i="9"/>
  <c r="F103" i="9"/>
  <c r="F95" i="9"/>
  <c r="F87" i="9"/>
  <c r="F63" i="9"/>
  <c r="F55" i="9"/>
  <c r="F47" i="9"/>
  <c r="F39" i="9"/>
  <c r="F31" i="9"/>
  <c r="F23" i="9"/>
  <c r="F15" i="9"/>
  <c r="F3" i="9"/>
  <c r="L117" i="9"/>
  <c r="L109" i="9"/>
  <c r="L101" i="9"/>
  <c r="L93" i="9"/>
  <c r="L85" i="9"/>
  <c r="L77" i="9"/>
  <c r="L69" i="9"/>
  <c r="L61" i="9"/>
  <c r="L53" i="9"/>
  <c r="L45" i="9"/>
  <c r="L37" i="9"/>
  <c r="L29" i="9"/>
  <c r="L21" i="9"/>
  <c r="L13" i="9"/>
  <c r="L5" i="9"/>
  <c r="F134" i="9"/>
  <c r="F126" i="9"/>
  <c r="F118" i="9"/>
  <c r="F110" i="9"/>
  <c r="F102" i="9"/>
  <c r="F94" i="9"/>
  <c r="F78" i="9"/>
  <c r="F62" i="9"/>
  <c r="F54" i="9"/>
  <c r="F46" i="9"/>
  <c r="F30" i="9"/>
  <c r="F14" i="9"/>
  <c r="F6" i="9"/>
  <c r="L124" i="9"/>
  <c r="L116" i="9"/>
  <c r="L108" i="9"/>
  <c r="L100" i="9"/>
  <c r="L92" i="9"/>
  <c r="L84" i="9"/>
  <c r="L76" i="9"/>
  <c r="L68" i="9"/>
  <c r="L60" i="9"/>
  <c r="L52" i="9"/>
  <c r="L44" i="9"/>
  <c r="L36" i="9"/>
  <c r="L28" i="9"/>
  <c r="L20" i="9"/>
  <c r="L12" i="9"/>
  <c r="L4" i="9"/>
  <c r="F133" i="9"/>
  <c r="F125" i="9"/>
  <c r="F117" i="9"/>
  <c r="F93" i="9"/>
  <c r="F85" i="9"/>
  <c r="F77" i="9"/>
  <c r="F69" i="9"/>
  <c r="F61" i="9"/>
  <c r="F53" i="9"/>
  <c r="F29" i="9"/>
  <c r="F21" i="9"/>
  <c r="F13" i="9"/>
  <c r="F5" i="9"/>
  <c r="L114" i="9"/>
  <c r="L82" i="9"/>
  <c r="L58" i="9"/>
  <c r="L26" i="9"/>
  <c r="L123" i="9"/>
  <c r="L115" i="9"/>
  <c r="L107" i="9"/>
  <c r="L99" i="9"/>
  <c r="L91" i="9"/>
  <c r="L83" i="9"/>
  <c r="L75" i="9"/>
  <c r="L67" i="9"/>
  <c r="L59" i="9"/>
  <c r="L51" i="9"/>
  <c r="L43" i="9"/>
  <c r="L35" i="9"/>
  <c r="L27" i="9"/>
  <c r="L19" i="9"/>
  <c r="L11" i="9"/>
  <c r="F140" i="9"/>
  <c r="F132" i="9"/>
  <c r="F108" i="9"/>
  <c r="F100" i="9"/>
  <c r="F76" i="9"/>
  <c r="F68" i="9"/>
  <c r="F60" i="9"/>
  <c r="F52" i="9"/>
  <c r="F44" i="9"/>
  <c r="F36" i="9"/>
  <c r="F12" i="9"/>
  <c r="R83" i="9"/>
  <c r="R19" i="9"/>
  <c r="R34" i="9"/>
  <c r="R97" i="9"/>
  <c r="R89" i="9"/>
  <c r="R81" i="9"/>
  <c r="R73" i="9"/>
  <c r="R65" i="9"/>
  <c r="R57" i="9"/>
  <c r="R49" i="9"/>
  <c r="R91" i="9"/>
  <c r="R59" i="9"/>
  <c r="R27" i="9"/>
  <c r="R98" i="9"/>
  <c r="R82" i="9"/>
  <c r="R58" i="9"/>
  <c r="R18" i="9"/>
  <c r="R105" i="9"/>
  <c r="R9" i="9"/>
  <c r="R104" i="9"/>
  <c r="R96" i="9"/>
  <c r="R88" i="9"/>
  <c r="R80" i="9"/>
  <c r="R72" i="9"/>
  <c r="R64" i="9"/>
  <c r="R56" i="9"/>
  <c r="R48" i="9"/>
  <c r="R40" i="9"/>
  <c r="R32" i="9"/>
  <c r="R24" i="9"/>
  <c r="R16" i="9"/>
  <c r="R8" i="9"/>
  <c r="R99" i="9"/>
  <c r="R67" i="9"/>
  <c r="R11" i="9"/>
  <c r="R90" i="9"/>
  <c r="R74" i="9"/>
  <c r="R66" i="9"/>
  <c r="R10" i="9"/>
  <c r="R17" i="9"/>
  <c r="R103" i="9"/>
  <c r="R95" i="9"/>
  <c r="R87" i="9"/>
  <c r="R79" i="9"/>
  <c r="R71" i="9"/>
  <c r="R63" i="9"/>
  <c r="R55" i="9"/>
  <c r="R47" i="9"/>
  <c r="R39" i="9"/>
  <c r="R31" i="9"/>
  <c r="R23" i="9"/>
  <c r="R15" i="9"/>
  <c r="R7" i="9"/>
  <c r="R51" i="9"/>
  <c r="R50" i="9"/>
  <c r="R33" i="9"/>
  <c r="R102" i="9"/>
  <c r="R94" i="9"/>
  <c r="R86" i="9"/>
  <c r="R78" i="9"/>
  <c r="R70" i="9"/>
  <c r="R62" i="9"/>
  <c r="R54" i="9"/>
  <c r="R46" i="9"/>
  <c r="R38" i="9"/>
  <c r="R30" i="9"/>
  <c r="R22" i="9"/>
  <c r="R14" i="9"/>
  <c r="R6" i="9"/>
  <c r="R3" i="9"/>
  <c r="R75" i="9"/>
  <c r="R35" i="9"/>
  <c r="R26" i="9"/>
  <c r="R25" i="9"/>
  <c r="R101" i="9"/>
  <c r="R93" i="9"/>
  <c r="R85" i="9"/>
  <c r="R77" i="9"/>
  <c r="R69" i="9"/>
  <c r="R61" i="9"/>
  <c r="R53" i="9"/>
  <c r="R45" i="9"/>
  <c r="R37" i="9"/>
  <c r="R29" i="9"/>
  <c r="R21" i="9"/>
  <c r="R13" i="9"/>
  <c r="R5" i="9"/>
  <c r="R43" i="9"/>
  <c r="R42" i="9"/>
  <c r="R41" i="9"/>
  <c r="R100" i="9"/>
  <c r="R92" i="9"/>
  <c r="R84" i="9"/>
  <c r="R76" i="9"/>
  <c r="R68" i="9"/>
  <c r="R60" i="9"/>
  <c r="R52" i="9"/>
  <c r="R44" i="9"/>
  <c r="R36" i="9"/>
  <c r="R28" i="9"/>
  <c r="R20" i="9"/>
  <c r="R12" i="9"/>
  <c r="AP15" i="4" l="1"/>
  <c r="AP14" i="4"/>
  <c r="AP17" i="4"/>
  <c r="Y4" i="4"/>
  <c r="AP16" i="4" s="1"/>
  <c r="X14" i="9"/>
  <c r="X15" i="9"/>
  <c r="X16" i="9"/>
  <c r="X15" i="3"/>
  <c r="X14" i="3"/>
  <c r="F7" i="3"/>
  <c r="F15" i="3"/>
  <c r="F23" i="3"/>
  <c r="F31" i="3"/>
  <c r="F39" i="3"/>
  <c r="F47" i="3"/>
  <c r="F55" i="3"/>
  <c r="F63" i="3"/>
  <c r="F71" i="3"/>
  <c r="F79" i="3"/>
  <c r="F87" i="3"/>
  <c r="F95" i="3"/>
  <c r="F103" i="3"/>
  <c r="F111" i="3"/>
  <c r="F119" i="3"/>
  <c r="F127" i="3"/>
  <c r="F135" i="3"/>
  <c r="F143" i="3"/>
  <c r="F8" i="3"/>
  <c r="F16" i="3"/>
  <c r="F24" i="3"/>
  <c r="F32" i="3"/>
  <c r="F40" i="3"/>
  <c r="F48" i="3"/>
  <c r="F56" i="3"/>
  <c r="F64" i="3"/>
  <c r="F72" i="3"/>
  <c r="F80" i="3"/>
  <c r="F88" i="3"/>
  <c r="F96" i="3"/>
  <c r="F104" i="3"/>
  <c r="F112" i="3"/>
  <c r="F120" i="3"/>
  <c r="F128" i="3"/>
  <c r="F136" i="3"/>
  <c r="F144" i="3"/>
  <c r="F22" i="3"/>
  <c r="F78" i="3"/>
  <c r="F102" i="3"/>
  <c r="F9" i="3"/>
  <c r="F17" i="3"/>
  <c r="F25" i="3"/>
  <c r="F33" i="3"/>
  <c r="F41" i="3"/>
  <c r="F49" i="3"/>
  <c r="F57" i="3"/>
  <c r="F65" i="3"/>
  <c r="F73" i="3"/>
  <c r="F81" i="3"/>
  <c r="F89" i="3"/>
  <c r="F97" i="3"/>
  <c r="F105" i="3"/>
  <c r="F113" i="3"/>
  <c r="F121" i="3"/>
  <c r="F129" i="3"/>
  <c r="F137" i="3"/>
  <c r="F145" i="3"/>
  <c r="F14" i="3"/>
  <c r="F62" i="3"/>
  <c r="F94" i="3"/>
  <c r="F142" i="3"/>
  <c r="F10" i="3"/>
  <c r="F18" i="3"/>
  <c r="F26" i="3"/>
  <c r="F34" i="3"/>
  <c r="F42" i="3"/>
  <c r="F50" i="3"/>
  <c r="F58" i="3"/>
  <c r="F66" i="3"/>
  <c r="F74" i="3"/>
  <c r="F82" i="3"/>
  <c r="F90" i="3"/>
  <c r="F98" i="3"/>
  <c r="F106" i="3"/>
  <c r="F114" i="3"/>
  <c r="F122" i="3"/>
  <c r="F130" i="3"/>
  <c r="F138" i="3"/>
  <c r="F146" i="3"/>
  <c r="F46" i="3"/>
  <c r="F126" i="3"/>
  <c r="F11" i="3"/>
  <c r="F19" i="3"/>
  <c r="F27" i="3"/>
  <c r="F35" i="3"/>
  <c r="F43" i="3"/>
  <c r="F51" i="3"/>
  <c r="F59" i="3"/>
  <c r="F67" i="3"/>
  <c r="F75" i="3"/>
  <c r="F83" i="3"/>
  <c r="F91" i="3"/>
  <c r="F99" i="3"/>
  <c r="F107" i="3"/>
  <c r="F115" i="3"/>
  <c r="F123" i="3"/>
  <c r="F131" i="3"/>
  <c r="F139" i="3"/>
  <c r="F147" i="3"/>
  <c r="F30" i="3"/>
  <c r="F70" i="3"/>
  <c r="F118" i="3"/>
  <c r="F4" i="3"/>
  <c r="F12" i="3"/>
  <c r="F20" i="3"/>
  <c r="F28" i="3"/>
  <c r="F36" i="3"/>
  <c r="F44" i="3"/>
  <c r="F52" i="3"/>
  <c r="F60" i="3"/>
  <c r="F68" i="3"/>
  <c r="F76" i="3"/>
  <c r="F84" i="3"/>
  <c r="F92" i="3"/>
  <c r="F100" i="3"/>
  <c r="F108" i="3"/>
  <c r="F116" i="3"/>
  <c r="F124" i="3"/>
  <c r="F132" i="3"/>
  <c r="F140" i="3"/>
  <c r="F6" i="3"/>
  <c r="F54" i="3"/>
  <c r="F86" i="3"/>
  <c r="F134" i="3"/>
  <c r="F5" i="3"/>
  <c r="F13" i="3"/>
  <c r="F21" i="3"/>
  <c r="F29" i="3"/>
  <c r="F37" i="3"/>
  <c r="F45" i="3"/>
  <c r="F53" i="3"/>
  <c r="F61" i="3"/>
  <c r="F69" i="3"/>
  <c r="F77" i="3"/>
  <c r="F85" i="3"/>
  <c r="F93" i="3"/>
  <c r="F101" i="3"/>
  <c r="F109" i="3"/>
  <c r="F117" i="3"/>
  <c r="F125" i="3"/>
  <c r="F133" i="3"/>
  <c r="F141" i="3"/>
  <c r="F38" i="3"/>
  <c r="F110" i="3"/>
  <c r="X13" i="2"/>
  <c r="X16" i="2" s="1"/>
  <c r="Y16" i="12"/>
  <c r="Y17" i="12" s="1"/>
  <c r="X17" i="1"/>
  <c r="X16" i="1"/>
  <c r="X16" i="7"/>
  <c r="X14" i="8"/>
  <c r="X17" i="8" s="1"/>
  <c r="X16" i="5"/>
  <c r="BT11" i="4"/>
  <c r="BT8" i="4"/>
  <c r="BT9" i="4"/>
  <c r="BT10" i="4"/>
  <c r="X17" i="11"/>
  <c r="X21" i="11" s="1"/>
  <c r="Q17" i="17" s="1"/>
  <c r="BB28" i="14"/>
  <c r="AD17" i="13"/>
  <c r="L31" i="13"/>
  <c r="L95" i="13"/>
  <c r="L64" i="13"/>
  <c r="L33" i="13"/>
  <c r="L97" i="13"/>
  <c r="L50" i="13"/>
  <c r="L6" i="13"/>
  <c r="F47" i="13"/>
  <c r="X9" i="13"/>
  <c r="X79" i="13"/>
  <c r="F60" i="13"/>
  <c r="X16" i="13"/>
  <c r="X80" i="13"/>
  <c r="L39" i="13"/>
  <c r="L103" i="13"/>
  <c r="L9" i="13"/>
  <c r="L72" i="13"/>
  <c r="L41" i="13"/>
  <c r="L105" i="13"/>
  <c r="L58" i="13"/>
  <c r="L12" i="13"/>
  <c r="F53" i="13"/>
  <c r="X23" i="13"/>
  <c r="X87" i="13"/>
  <c r="F67" i="13"/>
  <c r="X24" i="13"/>
  <c r="X88" i="13"/>
  <c r="L16" i="13"/>
  <c r="L80" i="13"/>
  <c r="L49" i="13"/>
  <c r="L4" i="13"/>
  <c r="L66" i="13"/>
  <c r="X95" i="13"/>
  <c r="F10" i="13"/>
  <c r="F73" i="13"/>
  <c r="X32" i="13"/>
  <c r="X96" i="13"/>
  <c r="L24" i="13"/>
  <c r="L88" i="13"/>
  <c r="L57" i="13"/>
  <c r="L11" i="13"/>
  <c r="X103" i="13"/>
  <c r="F15" i="13"/>
  <c r="X40" i="13"/>
  <c r="X104" i="13"/>
  <c r="L3" i="13"/>
  <c r="L30" i="13"/>
  <c r="L38" i="13"/>
  <c r="L14" i="13"/>
  <c r="L19" i="13"/>
  <c r="L27" i="13"/>
  <c r="L35" i="13"/>
  <c r="L43" i="13"/>
  <c r="L51" i="13"/>
  <c r="L59" i="13"/>
  <c r="L67" i="13"/>
  <c r="L75" i="13"/>
  <c r="L83" i="13"/>
  <c r="L91" i="13"/>
  <c r="L99" i="13"/>
  <c r="L20" i="13"/>
  <c r="L28" i="13"/>
  <c r="L36" i="13"/>
  <c r="L44" i="13"/>
  <c r="L52" i="13"/>
  <c r="L60" i="13"/>
  <c r="L68" i="13"/>
  <c r="L76" i="13"/>
  <c r="L84" i="13"/>
  <c r="L92" i="13"/>
  <c r="L100" i="13"/>
  <c r="L7" i="13"/>
  <c r="L13" i="13"/>
  <c r="L21" i="13"/>
  <c r="L29" i="13"/>
  <c r="L37" i="13"/>
  <c r="L45" i="13"/>
  <c r="L53" i="13"/>
  <c r="L61" i="13"/>
  <c r="L69" i="13"/>
  <c r="L77" i="13"/>
  <c r="L85" i="13"/>
  <c r="L93" i="13"/>
  <c r="L101" i="13"/>
  <c r="L22" i="13"/>
  <c r="L46" i="13"/>
  <c r="L54" i="13"/>
  <c r="L62" i="13"/>
  <c r="L70" i="13"/>
  <c r="L78" i="13"/>
  <c r="L86" i="13"/>
  <c r="L94" i="13"/>
  <c r="L102" i="13"/>
  <c r="L47" i="13"/>
  <c r="L63" i="13"/>
  <c r="L96" i="13"/>
  <c r="L65" i="13"/>
  <c r="L18" i="13"/>
  <c r="L82" i="13"/>
  <c r="F6" i="13"/>
  <c r="F11" i="13"/>
  <c r="F20" i="13"/>
  <c r="F31" i="13"/>
  <c r="F36" i="13"/>
  <c r="F42" i="13"/>
  <c r="F48" i="13"/>
  <c r="F55" i="13"/>
  <c r="F61" i="13"/>
  <c r="F74" i="13"/>
  <c r="F80" i="13"/>
  <c r="F87" i="13"/>
  <c r="F93" i="13"/>
  <c r="X62" i="13"/>
  <c r="F19" i="13"/>
  <c r="F79" i="13"/>
  <c r="X47" i="13"/>
  <c r="X111" i="13"/>
  <c r="F25" i="13"/>
  <c r="F92" i="13"/>
  <c r="X48" i="13"/>
  <c r="X112" i="13"/>
  <c r="L55" i="13"/>
  <c r="L32" i="13"/>
  <c r="L71" i="13"/>
  <c r="F37" i="13"/>
  <c r="F100" i="13"/>
  <c r="X66" i="13"/>
  <c r="L40" i="13"/>
  <c r="L104" i="13"/>
  <c r="F82" i="13"/>
  <c r="X27" i="13"/>
  <c r="X91" i="13"/>
  <c r="L10" i="13"/>
  <c r="L73" i="13"/>
  <c r="F33" i="13"/>
  <c r="F89" i="13"/>
  <c r="X52" i="13"/>
  <c r="L26" i="13"/>
  <c r="L90" i="13"/>
  <c r="F58" i="13"/>
  <c r="X14" i="13"/>
  <c r="X77" i="13"/>
  <c r="F52" i="13"/>
  <c r="X8" i="13"/>
  <c r="X70" i="13"/>
  <c r="F24" i="13"/>
  <c r="F85" i="13"/>
  <c r="X55" i="13"/>
  <c r="F30" i="13"/>
  <c r="F99" i="13"/>
  <c r="X56" i="13"/>
  <c r="L8" i="13"/>
  <c r="L48" i="13"/>
  <c r="L34" i="13"/>
  <c r="L98" i="13"/>
  <c r="X64" i="13"/>
  <c r="F7" i="13"/>
  <c r="L15" i="13"/>
  <c r="L79" i="13"/>
  <c r="L17" i="13"/>
  <c r="L81" i="13"/>
  <c r="L23" i="13"/>
  <c r="L87" i="13"/>
  <c r="L56" i="13"/>
  <c r="F95" i="13"/>
  <c r="X43" i="13"/>
  <c r="X107" i="13"/>
  <c r="L25" i="13"/>
  <c r="L89" i="13"/>
  <c r="F44" i="13"/>
  <c r="X7" i="13"/>
  <c r="X68" i="13"/>
  <c r="L42" i="13"/>
  <c r="F4" i="13"/>
  <c r="F71" i="13"/>
  <c r="X29" i="13"/>
  <c r="X93" i="13"/>
  <c r="L5" i="13"/>
  <c r="F65" i="13"/>
  <c r="X22" i="13"/>
  <c r="X86" i="13"/>
  <c r="F40" i="13"/>
  <c r="F104" i="13"/>
  <c r="X71" i="13"/>
  <c r="F54" i="13"/>
  <c r="X10" i="13"/>
  <c r="X72" i="13"/>
  <c r="X4" i="13"/>
  <c r="AP24" i="10"/>
  <c r="F3" i="3"/>
  <c r="BB29" i="14" l="1"/>
  <c r="T16" i="17" s="1"/>
  <c r="BB32" i="14"/>
  <c r="Y18" i="12"/>
  <c r="R16" i="17" s="1"/>
  <c r="Y21" i="12"/>
  <c r="AP25" i="10"/>
  <c r="P16" i="17" s="1"/>
  <c r="AP28" i="10"/>
  <c r="X18" i="8"/>
  <c r="N16" i="17" s="1"/>
  <c r="X21" i="8"/>
  <c r="X17" i="5"/>
  <c r="I16" i="17" s="1"/>
  <c r="X19" i="5"/>
  <c r="AP18" i="4"/>
  <c r="X17" i="2"/>
  <c r="F16" i="17" s="1"/>
  <c r="X20" i="2"/>
  <c r="X18" i="11"/>
  <c r="Q16" i="17" s="1"/>
  <c r="X22" i="11"/>
  <c r="Q18" i="17" s="1"/>
  <c r="X13" i="3"/>
  <c r="X16" i="3" s="1"/>
  <c r="X18" i="1"/>
  <c r="X22" i="1" s="1"/>
  <c r="E17" i="17" s="1"/>
  <c r="BT12" i="4"/>
  <c r="BT13" i="4" s="1"/>
  <c r="AD15" i="13"/>
  <c r="AD18" i="13"/>
  <c r="AD16" i="13"/>
  <c r="X17" i="9"/>
  <c r="F3" i="6"/>
  <c r="AP17" i="6" s="1"/>
  <c r="AP24" i="6" s="1"/>
  <c r="BB33" i="14" l="1"/>
  <c r="T18" i="17" s="1"/>
  <c r="T17" i="17"/>
  <c r="Y22" i="12"/>
  <c r="R18" i="17" s="1"/>
  <c r="R17" i="17"/>
  <c r="AP29" i="10"/>
  <c r="P18" i="17" s="1"/>
  <c r="P17" i="17"/>
  <c r="X22" i="8"/>
  <c r="N18" i="17" s="1"/>
  <c r="N17" i="17"/>
  <c r="X20" i="5"/>
  <c r="I18" i="17" s="1"/>
  <c r="I17" i="17"/>
  <c r="X21" i="2"/>
  <c r="F18" i="17" s="1"/>
  <c r="F17" i="17"/>
  <c r="AP19" i="4"/>
  <c r="H16" i="17" s="1"/>
  <c r="AP22" i="4"/>
  <c r="X18" i="9"/>
  <c r="O16" i="17" s="1"/>
  <c r="X21" i="9"/>
  <c r="AP25" i="6"/>
  <c r="L16" i="17" s="1"/>
  <c r="AP28" i="6"/>
  <c r="X17" i="3"/>
  <c r="G16" i="17" s="1"/>
  <c r="X20" i="3"/>
  <c r="X19" i="1"/>
  <c r="E16" i="17" s="1"/>
  <c r="X23" i="1"/>
  <c r="E18" i="17" s="1"/>
  <c r="AD20" i="13"/>
  <c r="X21" i="3" l="1"/>
  <c r="G18" i="17" s="1"/>
  <c r="G17" i="17"/>
  <c r="X22" i="9"/>
  <c r="O18" i="17" s="1"/>
  <c r="O17" i="17"/>
  <c r="AP29" i="6"/>
  <c r="L18" i="17" s="1"/>
  <c r="L17" i="17"/>
  <c r="AP23" i="4"/>
  <c r="H18" i="17" s="1"/>
  <c r="H17" i="17"/>
  <c r="AD21" i="13"/>
  <c r="S16" i="17" s="1"/>
  <c r="AD24" i="13"/>
  <c r="F3" i="7"/>
  <c r="X14" i="7" s="1"/>
  <c r="X17" i="7" s="1"/>
  <c r="AD25" i="13" l="1"/>
  <c r="S18" i="17" s="1"/>
  <c r="S17" i="17"/>
  <c r="X18" i="7"/>
  <c r="M16" i="17" s="1"/>
  <c r="X21" i="7"/>
  <c r="D16" i="17" l="1"/>
  <c r="C16" i="17"/>
  <c r="X22" i="7"/>
  <c r="M18" i="17" s="1"/>
  <c r="M17" i="17"/>
  <c r="D18" i="17" l="1"/>
  <c r="C18" i="17"/>
  <c r="D17" i="17"/>
  <c r="C17" i="17"/>
</calcChain>
</file>

<file path=xl/sharedStrings.xml><?xml version="1.0" encoding="utf-8"?>
<sst xmlns="http://schemas.openxmlformats.org/spreadsheetml/2006/main" count="1284" uniqueCount="152">
  <si>
    <t>DC-10-30</t>
  </si>
  <si>
    <t>cl0.3</t>
  </si>
  <si>
    <t>cl0.4</t>
  </si>
  <si>
    <t>cl0.5</t>
  </si>
  <si>
    <t>Ma</t>
  </si>
  <si>
    <t>Cd x10^4</t>
  </si>
  <si>
    <t>MD-11</t>
  </si>
  <si>
    <t>B707-120</t>
  </si>
  <si>
    <t>cl0.2</t>
  </si>
  <si>
    <t>B727-200</t>
  </si>
  <si>
    <t xml:space="preserve">Cd </t>
  </si>
  <si>
    <t>B737-200</t>
  </si>
  <si>
    <t>B737-300</t>
  </si>
  <si>
    <t>B737-800</t>
  </si>
  <si>
    <t>B747-100</t>
  </si>
  <si>
    <t>cl0.35</t>
  </si>
  <si>
    <t>cl0.45</t>
  </si>
  <si>
    <t>B757-200</t>
  </si>
  <si>
    <t>B767-300</t>
  </si>
  <si>
    <t>B777-200</t>
  </si>
  <si>
    <t>A300-B2</t>
  </si>
  <si>
    <t>A320-200</t>
  </si>
  <si>
    <t>A340-200</t>
  </si>
  <si>
    <t>F28-Mk4000</t>
  </si>
  <si>
    <t>cl0.25</t>
  </si>
  <si>
    <t>Fokker 100</t>
  </si>
  <si>
    <t>cl0.55</t>
  </si>
  <si>
    <t>cl0.6</t>
  </si>
  <si>
    <t>cl0.5 von 24.123</t>
  </si>
  <si>
    <t>a</t>
  </si>
  <si>
    <t>b</t>
  </si>
  <si>
    <t>c</t>
  </si>
  <si>
    <t>d</t>
  </si>
  <si>
    <t>neues Cd(y)</t>
  </si>
  <si>
    <t>(yneu-yalt)^2</t>
  </si>
  <si>
    <t>Summe Fehlerquadrate</t>
  </si>
  <si>
    <t>gesamt</t>
  </si>
  <si>
    <t>e</t>
  </si>
  <si>
    <t>Parameter</t>
  </si>
  <si>
    <t>Summe0.2</t>
  </si>
  <si>
    <t>Summe0.3</t>
  </si>
  <si>
    <t>Summe0.4</t>
  </si>
  <si>
    <t>Summe0.5</t>
  </si>
  <si>
    <t>Summeges</t>
  </si>
  <si>
    <t>neues cd</t>
  </si>
  <si>
    <t>ges</t>
  </si>
  <si>
    <t xml:space="preserve"> Summe/Anzahl Kurven</t>
  </si>
  <si>
    <t>für kleine werte</t>
  </si>
  <si>
    <t xml:space="preserve">parameter </t>
  </si>
  <si>
    <t>für große werte</t>
  </si>
  <si>
    <t>Cdneu klein</t>
  </si>
  <si>
    <t>cdneu klein</t>
  </si>
  <si>
    <t>Cdneu groß</t>
  </si>
  <si>
    <t>(ynew-yalt)^2</t>
  </si>
  <si>
    <t>für MDD nach douglas</t>
  </si>
  <si>
    <t>cd0</t>
  </si>
  <si>
    <t>f</t>
  </si>
  <si>
    <t>Summe/Anzahl Werte</t>
  </si>
  <si>
    <t>Wurzel</t>
  </si>
  <si>
    <t>deltaM</t>
  </si>
  <si>
    <t>Summe/ Anzahl Kurven</t>
  </si>
  <si>
    <t>aspect ratio</t>
  </si>
  <si>
    <t>A</t>
  </si>
  <si>
    <t>wing span</t>
  </si>
  <si>
    <t>b (m)</t>
  </si>
  <si>
    <t>taper ratio</t>
  </si>
  <si>
    <t>lambda</t>
  </si>
  <si>
    <t>fuselage width</t>
  </si>
  <si>
    <t>d_f (m)</t>
  </si>
  <si>
    <t>sweep_25</t>
  </si>
  <si>
    <t>phi (°)</t>
  </si>
  <si>
    <t xml:space="preserve">Vergleichswerte </t>
  </si>
  <si>
    <t>Method 1</t>
  </si>
  <si>
    <t>k_e,f</t>
  </si>
  <si>
    <t>delta lamba (sweep)</t>
  </si>
  <si>
    <t>f(lambda)</t>
  </si>
  <si>
    <t>f(lambda-delta lambda)</t>
  </si>
  <si>
    <t>e_theo</t>
  </si>
  <si>
    <t>e_theo (sweep)</t>
  </si>
  <si>
    <t>k_e,D0</t>
  </si>
  <si>
    <t>k_e,D0 (sweep)</t>
  </si>
  <si>
    <t>Method 2</t>
  </si>
  <si>
    <t>Q</t>
  </si>
  <si>
    <t>Q (sweep)</t>
  </si>
  <si>
    <t>K</t>
  </si>
  <si>
    <t>K (sweep)</t>
  </si>
  <si>
    <t>K=0.38</t>
  </si>
  <si>
    <t>Wing area</t>
  </si>
  <si>
    <t>S (m^2)</t>
  </si>
  <si>
    <t xml:space="preserve">wing area </t>
  </si>
  <si>
    <t>abgeschätzt mit Messungen einer Zeichnung</t>
  </si>
  <si>
    <t>DC</t>
  </si>
  <si>
    <t>MD</t>
  </si>
  <si>
    <t>B707</t>
  </si>
  <si>
    <t>B727</t>
  </si>
  <si>
    <t>B747</t>
  </si>
  <si>
    <t>B757</t>
  </si>
  <si>
    <t>B767</t>
  </si>
  <si>
    <t>B777</t>
  </si>
  <si>
    <t>A300</t>
  </si>
  <si>
    <t>A320</t>
  </si>
  <si>
    <t>A340</t>
  </si>
  <si>
    <t>F28</t>
  </si>
  <si>
    <t>F100</t>
  </si>
  <si>
    <t>parameters</t>
  </si>
  <si>
    <t>mean</t>
  </si>
  <si>
    <t>median</t>
  </si>
  <si>
    <t>a*b [cts]</t>
  </si>
  <si>
    <t>a*b[-]</t>
  </si>
  <si>
    <t>a [cts]</t>
  </si>
  <si>
    <t>d [cts]</t>
  </si>
  <si>
    <t>cd0 [cts]</t>
  </si>
  <si>
    <t>b [-]</t>
  </si>
  <si>
    <t>c [-]</t>
  </si>
  <si>
    <t>e [-]</t>
  </si>
  <si>
    <t>f [-]</t>
  </si>
  <si>
    <t>Standardabweichung a</t>
  </si>
  <si>
    <t>x=</t>
  </si>
  <si>
    <t>Standardabweichung a*</t>
  </si>
  <si>
    <t>a*=a/cos(phi)^x</t>
  </si>
  <si>
    <t>Phi [°]</t>
  </si>
  <si>
    <t>SSE per number of graphs [cts]^2</t>
  </si>
  <si>
    <t>SSE per number of values [cts]^2</t>
  </si>
  <si>
    <t>SSE = Sum of Squared Errors</t>
  </si>
  <si>
    <t>MSE</t>
  </si>
  <si>
    <t>MSE = Mean Squared Error</t>
  </si>
  <si>
    <t>RMSE = Root Mean Squared Error</t>
  </si>
  <si>
    <t>RMSE</t>
  </si>
  <si>
    <t>RMSPE = Root Mean Squared Percentage Error</t>
  </si>
  <si>
    <t>RMSPE</t>
  </si>
  <si>
    <t>sqareroot (MSE) [cts]</t>
  </si>
  <si>
    <t>((yneu-yalt)/yalt)^2</t>
  </si>
  <si>
    <t>cl, Mcomp, Mcrit</t>
  </si>
  <si>
    <t>[-]</t>
  </si>
  <si>
    <t>with Solver x=</t>
  </si>
  <si>
    <t>always without jump</t>
  </si>
  <si>
    <t>no kink if a*b≈0</t>
  </si>
  <si>
    <t>Copyright © 2025</t>
  </si>
  <si>
    <t>Marlis Krull</t>
  </si>
  <si>
    <t>The spreadsheet for the Project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</si>
  <si>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</si>
  <si>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</si>
  <si>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</si>
  <si>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</si>
  <si>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</si>
  <si>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</si>
  <si>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</si>
  <si>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</si>
  <si>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</si>
  <si>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https://doi.org/10.7910/DVN/2UBNIE</t>
  </si>
  <si>
    <t>Tangent Function</t>
  </si>
  <si>
    <t>"Identifying Wave Drag for the Generic Drag Polar Equation –  Unveiling Polars of 16 Passenger Aircraft"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</si>
</sst>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000000000"/>
    <numFmt numFmtId="167" formatCode="0.00000000000"/>
    <numFmt numFmtId="168" formatCode="0.000E+00"/>
    <numFmt numFmtId="169" formatCode="0.00000"/>
  </numFmts>
  <fonts count="11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0563C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FBFBF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0" borderId="5" xfId="0" applyBorder="1"/>
    <xf numFmtId="0" fontId="0" fillId="0" borderId="4" xfId="0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6" xfId="0" applyBorder="1"/>
    <xf numFmtId="0" fontId="0" fillId="0" borderId="0" xfId="0" applyAlignment="1">
      <alignment horizontal="right"/>
    </xf>
    <xf numFmtId="0" fontId="0" fillId="3" borderId="0" xfId="0" applyFill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 vertical="center"/>
    </xf>
    <xf numFmtId="2" fontId="0" fillId="0" borderId="2" xfId="0" applyNumberFormat="1" applyBorder="1"/>
    <xf numFmtId="165" fontId="0" fillId="0" borderId="2" xfId="0" applyNumberFormat="1" applyBorder="1"/>
    <xf numFmtId="2" fontId="3" fillId="4" borderId="0" xfId="0" applyNumberFormat="1" applyFont="1" applyFill="1"/>
    <xf numFmtId="166" fontId="0" fillId="0" borderId="0" xfId="0" applyNumberFormat="1"/>
    <xf numFmtId="167" fontId="0" fillId="0" borderId="0" xfId="0" applyNumberFormat="1"/>
    <xf numFmtId="0" fontId="4" fillId="5" borderId="0" xfId="0" applyFont="1" applyFill="1"/>
    <xf numFmtId="0" fontId="5" fillId="5" borderId="0" xfId="0" applyFont="1" applyFill="1"/>
    <xf numFmtId="0" fontId="6" fillId="5" borderId="0" xfId="0" applyFont="1" applyFill="1"/>
    <xf numFmtId="0" fontId="7" fillId="5" borderId="0" xfId="0" applyFont="1" applyFill="1"/>
    <xf numFmtId="0" fontId="9" fillId="5" borderId="0" xfId="1" applyFill="1"/>
    <xf numFmtId="0" fontId="8" fillId="5" borderId="0" xfId="0" applyFont="1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164" fontId="0" fillId="0" borderId="2" xfId="0" applyNumberFormat="1" applyBorder="1"/>
    <xf numFmtId="168" fontId="0" fillId="0" borderId="0" xfId="0" applyNumberFormat="1"/>
    <xf numFmtId="168" fontId="0" fillId="0" borderId="2" xfId="0" applyNumberFormat="1" applyBorder="1"/>
    <xf numFmtId="169" fontId="3" fillId="4" borderId="0" xfId="0" applyNumberFormat="1" applyFont="1" applyFill="1"/>
    <xf numFmtId="169" fontId="0" fillId="0" borderId="2" xfId="0" applyNumberFormat="1" applyBorder="1"/>
    <xf numFmtId="169" fontId="0" fillId="0" borderId="0" xfId="0" applyNumberFormat="1"/>
    <xf numFmtId="0" fontId="10" fillId="5" borderId="0" xfId="0" applyFont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F8AD8"/>
      <color rgb="FF929000"/>
      <color rgb="FF9452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DC-10-30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'24.26-DC'!$P$3:$P$103</c:f>
              <c:numCache>
                <c:formatCode>General</c:formatCode>
                <c:ptCount val="101"/>
                <c:pt idx="0">
                  <c:v>275.08282600000001</c:v>
                </c:pt>
                <c:pt idx="1">
                  <c:v>275.11005399999999</c:v>
                </c:pt>
                <c:pt idx="2">
                  <c:v>275.19451199999997</c:v>
                </c:pt>
                <c:pt idx="3">
                  <c:v>275.32434999999998</c:v>
                </c:pt>
                <c:pt idx="4">
                  <c:v>275.40268200000003</c:v>
                </c:pt>
                <c:pt idx="5">
                  <c:v>275.41233999999997</c:v>
                </c:pt>
                <c:pt idx="6">
                  <c:v>275.502118</c:v>
                </c:pt>
                <c:pt idx="7">
                  <c:v>275.59189600000002</c:v>
                </c:pt>
                <c:pt idx="8">
                  <c:v>275.64876700000002</c:v>
                </c:pt>
                <c:pt idx="9">
                  <c:v>275.86301900000001</c:v>
                </c:pt>
                <c:pt idx="10">
                  <c:v>275.907014</c:v>
                </c:pt>
                <c:pt idx="11">
                  <c:v>276.042575</c:v>
                </c:pt>
                <c:pt idx="12">
                  <c:v>276.06367799999998</c:v>
                </c:pt>
                <c:pt idx="13">
                  <c:v>276.09050400000001</c:v>
                </c:pt>
                <c:pt idx="14">
                  <c:v>276.31190900000001</c:v>
                </c:pt>
                <c:pt idx="15">
                  <c:v>276.390241</c:v>
                </c:pt>
                <c:pt idx="16">
                  <c:v>276.49146500000001</c:v>
                </c:pt>
                <c:pt idx="17">
                  <c:v>276.59268900000001</c:v>
                </c:pt>
                <c:pt idx="18">
                  <c:v>276.79692499999999</c:v>
                </c:pt>
                <c:pt idx="19">
                  <c:v>276.87525799999997</c:v>
                </c:pt>
                <c:pt idx="20">
                  <c:v>276.97648199999998</c:v>
                </c:pt>
                <c:pt idx="21">
                  <c:v>277.04909099999998</c:v>
                </c:pt>
                <c:pt idx="22">
                  <c:v>277.20754399999998</c:v>
                </c:pt>
                <c:pt idx="23">
                  <c:v>277.32593600000001</c:v>
                </c:pt>
                <c:pt idx="24">
                  <c:v>277.404269</c:v>
                </c:pt>
                <c:pt idx="25">
                  <c:v>277.59133600000001</c:v>
                </c:pt>
                <c:pt idx="26">
                  <c:v>277.761235</c:v>
                </c:pt>
                <c:pt idx="27">
                  <c:v>277.862459</c:v>
                </c:pt>
                <c:pt idx="28">
                  <c:v>277.98657400000002</c:v>
                </c:pt>
                <c:pt idx="29">
                  <c:v>278.18508800000001</c:v>
                </c:pt>
                <c:pt idx="30">
                  <c:v>278.33209499999998</c:v>
                </c:pt>
                <c:pt idx="31">
                  <c:v>278.37036699999999</c:v>
                </c:pt>
                <c:pt idx="32">
                  <c:v>278.63755500000002</c:v>
                </c:pt>
                <c:pt idx="33">
                  <c:v>278.73877900000002</c:v>
                </c:pt>
                <c:pt idx="34">
                  <c:v>278.943015</c:v>
                </c:pt>
                <c:pt idx="35">
                  <c:v>279.01133199999998</c:v>
                </c:pt>
                <c:pt idx="36">
                  <c:v>279.19124599999998</c:v>
                </c:pt>
                <c:pt idx="37">
                  <c:v>279.34969899999999</c:v>
                </c:pt>
                <c:pt idx="38">
                  <c:v>279.60544099999998</c:v>
                </c:pt>
                <c:pt idx="39">
                  <c:v>279.79823199999998</c:v>
                </c:pt>
                <c:pt idx="40">
                  <c:v>279.893733</c:v>
                </c:pt>
                <c:pt idx="41">
                  <c:v>280.086523</c:v>
                </c:pt>
                <c:pt idx="42">
                  <c:v>280.22780699999998</c:v>
                </c:pt>
                <c:pt idx="43">
                  <c:v>280.466453</c:v>
                </c:pt>
                <c:pt idx="44">
                  <c:v>280.67061699999999</c:v>
                </c:pt>
                <c:pt idx="45">
                  <c:v>280.85196200000001</c:v>
                </c:pt>
                <c:pt idx="46">
                  <c:v>281.10198100000002</c:v>
                </c:pt>
                <c:pt idx="47">
                  <c:v>281.277603</c:v>
                </c:pt>
                <c:pt idx="48">
                  <c:v>281.52762200000001</c:v>
                </c:pt>
                <c:pt idx="49">
                  <c:v>281.72041300000001</c:v>
                </c:pt>
                <c:pt idx="50">
                  <c:v>281.97083500000002</c:v>
                </c:pt>
                <c:pt idx="51">
                  <c:v>282.174668</c:v>
                </c:pt>
                <c:pt idx="52">
                  <c:v>282.33415000000002</c:v>
                </c:pt>
                <c:pt idx="53">
                  <c:v>282.68043</c:v>
                </c:pt>
                <c:pt idx="54">
                  <c:v>282.98195600000003</c:v>
                </c:pt>
                <c:pt idx="55">
                  <c:v>283.214404</c:v>
                </c:pt>
                <c:pt idx="56">
                  <c:v>283.51060899999999</c:v>
                </c:pt>
                <c:pt idx="57">
                  <c:v>283.789243</c:v>
                </c:pt>
                <c:pt idx="58">
                  <c:v>284.03926300000001</c:v>
                </c:pt>
                <c:pt idx="59">
                  <c:v>284.36367999999999</c:v>
                </c:pt>
                <c:pt idx="60">
                  <c:v>284.65375999999998</c:v>
                </c:pt>
                <c:pt idx="61">
                  <c:v>284.98390000000001</c:v>
                </c:pt>
                <c:pt idx="62">
                  <c:v>285.28542499999998</c:v>
                </c:pt>
                <c:pt idx="63">
                  <c:v>285.62128799999999</c:v>
                </c:pt>
                <c:pt idx="64">
                  <c:v>285.93425999999999</c:v>
                </c:pt>
                <c:pt idx="65">
                  <c:v>286.275846</c:v>
                </c:pt>
                <c:pt idx="66">
                  <c:v>286.61170900000002</c:v>
                </c:pt>
                <c:pt idx="67">
                  <c:v>287.01052399999998</c:v>
                </c:pt>
                <c:pt idx="68">
                  <c:v>287.32921800000003</c:v>
                </c:pt>
                <c:pt idx="69">
                  <c:v>287.67652700000002</c:v>
                </c:pt>
                <c:pt idx="70">
                  <c:v>288.092511</c:v>
                </c:pt>
                <c:pt idx="71">
                  <c:v>288.44554299999999</c:v>
                </c:pt>
                <c:pt idx="72">
                  <c:v>288.92447800000002</c:v>
                </c:pt>
                <c:pt idx="73">
                  <c:v>289.36335400000002</c:v>
                </c:pt>
                <c:pt idx="74">
                  <c:v>289.93385599999999</c:v>
                </c:pt>
                <c:pt idx="75">
                  <c:v>290.51008100000001</c:v>
                </c:pt>
                <c:pt idx="76">
                  <c:v>291.22937899999999</c:v>
                </c:pt>
                <c:pt idx="77">
                  <c:v>292.01735100000002</c:v>
                </c:pt>
                <c:pt idx="78">
                  <c:v>292.93695100000002</c:v>
                </c:pt>
                <c:pt idx="79">
                  <c:v>293.98245400000002</c:v>
                </c:pt>
                <c:pt idx="80">
                  <c:v>295.30265700000001</c:v>
                </c:pt>
                <c:pt idx="81">
                  <c:v>296.628761</c:v>
                </c:pt>
                <c:pt idx="82">
                  <c:v>297.97722099999999</c:v>
                </c:pt>
                <c:pt idx="83">
                  <c:v>299.59061800000001</c:v>
                </c:pt>
                <c:pt idx="84">
                  <c:v>301.09057100000001</c:v>
                </c:pt>
                <c:pt idx="85">
                  <c:v>302.55066599999998</c:v>
                </c:pt>
                <c:pt idx="86">
                  <c:v>304.20914399999998</c:v>
                </c:pt>
                <c:pt idx="87">
                  <c:v>305.64623699999999</c:v>
                </c:pt>
                <c:pt idx="88">
                  <c:v>307.15887199999997</c:v>
                </c:pt>
                <c:pt idx="89">
                  <c:v>308.74705</c:v>
                </c:pt>
                <c:pt idx="90">
                  <c:v>310.50551100000001</c:v>
                </c:pt>
                <c:pt idx="91">
                  <c:v>311.95494200000002</c:v>
                </c:pt>
                <c:pt idx="92">
                  <c:v>313.331661</c:v>
                </c:pt>
                <c:pt idx="93">
                  <c:v>314.86008099999998</c:v>
                </c:pt>
                <c:pt idx="94">
                  <c:v>316.42518200000001</c:v>
                </c:pt>
                <c:pt idx="95">
                  <c:v>318.216725</c:v>
                </c:pt>
                <c:pt idx="96">
                  <c:v>320.062028</c:v>
                </c:pt>
                <c:pt idx="97">
                  <c:v>321.89503300000001</c:v>
                </c:pt>
                <c:pt idx="98">
                  <c:v>323.551175</c:v>
                </c:pt>
                <c:pt idx="99">
                  <c:v>325.07213999999999</c:v>
                </c:pt>
                <c:pt idx="100">
                  <c:v>326.80234799999999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601-2F46-BF9F-9D7AA0E683FB}"/>
            </c:ext>
          </c:extLst>
        </c:ser>
        <c:ser>
          <c:idx val="1"/>
          <c:order val="1"/>
          <c:tx>
            <c:v>cl0.5Neu</c:v>
          </c:tx>
          <c:spPr>
            <a:ln w="19050" cap="rnd">
              <a:solidFill>
                <a:srgbClr val="00B05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'24.26-DC'!$O$3:$O$103</c:f>
              <c:numCache>
                <c:formatCode>General</c:formatCode>
                <c:ptCount val="101"/>
                <c:pt idx="0">
                  <c:v>0.60059797999999998</c:v>
                </c:pt>
                <c:pt idx="1">
                  <c:v>0.60365968999999997</c:v>
                </c:pt>
                <c:pt idx="2">
                  <c:v>0.60672108000000002</c:v>
                </c:pt>
                <c:pt idx="3">
                  <c:v>0.60949812000000003</c:v>
                </c:pt>
                <c:pt idx="4">
                  <c:v>0.61227545000000005</c:v>
                </c:pt>
                <c:pt idx="5">
                  <c:v>0.61505317999999998</c:v>
                </c:pt>
                <c:pt idx="6">
                  <c:v>0.61783043999999998</c:v>
                </c:pt>
                <c:pt idx="7">
                  <c:v>0.62060771000000003</c:v>
                </c:pt>
                <c:pt idx="8">
                  <c:v>0.62338517000000004</c:v>
                </c:pt>
                <c:pt idx="9">
                  <c:v>0.62616172999999997</c:v>
                </c:pt>
                <c:pt idx="10">
                  <c:v>0.62893926</c:v>
                </c:pt>
                <c:pt idx="11">
                  <c:v>0.63171626000000003</c:v>
                </c:pt>
                <c:pt idx="12">
                  <c:v>0.63449392000000004</c:v>
                </c:pt>
                <c:pt idx="13">
                  <c:v>0.63727155000000002</c:v>
                </c:pt>
                <c:pt idx="14">
                  <c:v>0.64004806999999997</c:v>
                </c:pt>
                <c:pt idx="15">
                  <c:v>0.64282539999999999</c:v>
                </c:pt>
                <c:pt idx="16">
                  <c:v>0.64560260000000003</c:v>
                </c:pt>
                <c:pt idx="17">
                  <c:v>0.64837979999999995</c:v>
                </c:pt>
                <c:pt idx="18">
                  <c:v>0.65115641999999996</c:v>
                </c:pt>
                <c:pt idx="19">
                  <c:v>0.65393374999999998</c:v>
                </c:pt>
                <c:pt idx="20">
                  <c:v>0.65671095999999995</c:v>
                </c:pt>
                <c:pt idx="21">
                  <c:v>0.65948832000000002</c:v>
                </c:pt>
                <c:pt idx="22">
                  <c:v>0.6622652</c:v>
                </c:pt>
                <c:pt idx="23">
                  <c:v>0.66504229999999998</c:v>
                </c:pt>
                <c:pt idx="24">
                  <c:v>0.66781964000000005</c:v>
                </c:pt>
                <c:pt idx="25">
                  <c:v>0.67059634999999995</c:v>
                </c:pt>
                <c:pt idx="26">
                  <c:v>0.67337316000000003</c:v>
                </c:pt>
                <c:pt idx="27">
                  <c:v>0.67615037</c:v>
                </c:pt>
                <c:pt idx="28">
                  <c:v>0.67892744000000005</c:v>
                </c:pt>
                <c:pt idx="29">
                  <c:v>0.68170408999999998</c:v>
                </c:pt>
                <c:pt idx="30">
                  <c:v>0.68448103000000005</c:v>
                </c:pt>
                <c:pt idx="31">
                  <c:v>0.68725859</c:v>
                </c:pt>
                <c:pt idx="32">
                  <c:v>0.69003484999999998</c:v>
                </c:pt>
                <c:pt idx="33">
                  <c:v>0.69281205000000001</c:v>
                </c:pt>
                <c:pt idx="34">
                  <c:v>0.69558867000000002</c:v>
                </c:pt>
                <c:pt idx="35">
                  <c:v>0.69836606000000001</c:v>
                </c:pt>
                <c:pt idx="36">
                  <c:v>0.70114282000000006</c:v>
                </c:pt>
                <c:pt idx="37">
                  <c:v>0.70391968999999999</c:v>
                </c:pt>
                <c:pt idx="38">
                  <c:v>0.70669601999999998</c:v>
                </c:pt>
                <c:pt idx="39">
                  <c:v>0.70947269999999996</c:v>
                </c:pt>
                <c:pt idx="40">
                  <c:v>0.71224993999999997</c:v>
                </c:pt>
                <c:pt idx="41">
                  <c:v>0.71502661999999995</c:v>
                </c:pt>
                <c:pt idx="42">
                  <c:v>0.71780359000000005</c:v>
                </c:pt>
                <c:pt idx="43">
                  <c:v>0.72063052000000005</c:v>
                </c:pt>
                <c:pt idx="44">
                  <c:v>0.72335662999999994</c:v>
                </c:pt>
                <c:pt idx="45">
                  <c:v>0.72613338000000005</c:v>
                </c:pt>
                <c:pt idx="46">
                  <c:v>0.72890973999999997</c:v>
                </c:pt>
                <c:pt idx="47">
                  <c:v>0.73168652000000001</c:v>
                </c:pt>
                <c:pt idx="48">
                  <c:v>0.73446288000000004</c:v>
                </c:pt>
                <c:pt idx="49">
                  <c:v>0.73723956000000002</c:v>
                </c:pt>
                <c:pt idx="50">
                  <c:v>0.74029999999999996</c:v>
                </c:pt>
                <c:pt idx="51">
                  <c:v>0.74279253000000001</c:v>
                </c:pt>
                <c:pt idx="52">
                  <c:v>0.74528530999999998</c:v>
                </c:pt>
                <c:pt idx="53">
                  <c:v>0.74834520999999998</c:v>
                </c:pt>
                <c:pt idx="54">
                  <c:v>0.75112128</c:v>
                </c:pt>
                <c:pt idx="55">
                  <c:v>0.75361365000000002</c:v>
                </c:pt>
                <c:pt idx="56">
                  <c:v>0.75667382999999999</c:v>
                </c:pt>
                <c:pt idx="57">
                  <c:v>0.75945003</c:v>
                </c:pt>
                <c:pt idx="58">
                  <c:v>0.76222637999999998</c:v>
                </c:pt>
                <c:pt idx="59">
                  <c:v>0.76500232000000001</c:v>
                </c:pt>
                <c:pt idx="60">
                  <c:v>0.76777845</c:v>
                </c:pt>
                <c:pt idx="61">
                  <c:v>0.77055435000000005</c:v>
                </c:pt>
                <c:pt idx="62">
                  <c:v>0.77333041000000002</c:v>
                </c:pt>
                <c:pt idx="63">
                  <c:v>0.77610628000000004</c:v>
                </c:pt>
                <c:pt idx="64">
                  <c:v>0.77888228000000004</c:v>
                </c:pt>
                <c:pt idx="65">
                  <c:v>0.78165812000000001</c:v>
                </c:pt>
                <c:pt idx="66">
                  <c:v>0.78443399000000003</c:v>
                </c:pt>
                <c:pt idx="67">
                  <c:v>0.78720950000000001</c:v>
                </c:pt>
                <c:pt idx="68">
                  <c:v>0.78998546999999997</c:v>
                </c:pt>
                <c:pt idx="69">
                  <c:v>0.79276126999999996</c:v>
                </c:pt>
                <c:pt idx="70">
                  <c:v>0.79553669000000005</c:v>
                </c:pt>
                <c:pt idx="71">
                  <c:v>0.79831246</c:v>
                </c:pt>
                <c:pt idx="72">
                  <c:v>0.80108751</c:v>
                </c:pt>
                <c:pt idx="73">
                  <c:v>0.80386279999999999</c:v>
                </c:pt>
                <c:pt idx="74">
                  <c:v>0.80663733999999998</c:v>
                </c:pt>
                <c:pt idx="75">
                  <c:v>0.80941183999999999</c:v>
                </c:pt>
                <c:pt idx="76">
                  <c:v>0.81218553000000004</c:v>
                </c:pt>
                <c:pt idx="77">
                  <c:v>0.81495883000000002</c:v>
                </c:pt>
                <c:pt idx="78">
                  <c:v>0.81773138000000001</c:v>
                </c:pt>
                <c:pt idx="79">
                  <c:v>0.82050321999999998</c:v>
                </c:pt>
                <c:pt idx="80">
                  <c:v>0.82327349999999999</c:v>
                </c:pt>
                <c:pt idx="81">
                  <c:v>0.82566494999999995</c:v>
                </c:pt>
                <c:pt idx="82">
                  <c:v>0.82767749000000002</c:v>
                </c:pt>
                <c:pt idx="83">
                  <c:v>0.82969904999999999</c:v>
                </c:pt>
                <c:pt idx="84">
                  <c:v>0.83125828999999996</c:v>
                </c:pt>
                <c:pt idx="85">
                  <c:v>0.83272005000000004</c:v>
                </c:pt>
                <c:pt idx="86">
                  <c:v>0.83408148000000004</c:v>
                </c:pt>
                <c:pt idx="87">
                  <c:v>0.83533594</c:v>
                </c:pt>
                <c:pt idx="88">
                  <c:v>0.83658997000000002</c:v>
                </c:pt>
                <c:pt idx="89">
                  <c:v>0.83784356999999998</c:v>
                </c:pt>
                <c:pt idx="90">
                  <c:v>0.83931716999999995</c:v>
                </c:pt>
                <c:pt idx="91">
                  <c:v>0.84039269000000005</c:v>
                </c:pt>
                <c:pt idx="92">
                  <c:v>0.84124555000000001</c:v>
                </c:pt>
                <c:pt idx="93">
                  <c:v>0.84221449999999998</c:v>
                </c:pt>
                <c:pt idx="94">
                  <c:v>0.84329588</c:v>
                </c:pt>
                <c:pt idx="95">
                  <c:v>0.84454481999999997</c:v>
                </c:pt>
                <c:pt idx="96">
                  <c:v>0.84581417999999997</c:v>
                </c:pt>
                <c:pt idx="97">
                  <c:v>0.84698604</c:v>
                </c:pt>
                <c:pt idx="98">
                  <c:v>0.84796868999999997</c:v>
                </c:pt>
                <c:pt idx="99">
                  <c:v>0.84875370000000006</c:v>
                </c:pt>
                <c:pt idx="100">
                  <c:v>0.84964574999999998</c:v>
                </c:pt>
              </c:numCache>
            </c:numRef>
          </c:xVal>
          <c:yVal>
            <c:numRef>
              <c:f>'24.26-DC'!$Q$3:$Q$103</c:f>
              <c:numCache>
                <c:formatCode>General</c:formatCode>
                <c:ptCount val="101"/>
                <c:pt idx="0">
                  <c:v>276.15789884976402</c:v>
                </c:pt>
                <c:pt idx="1">
                  <c:v>276.22245168183468</c:v>
                </c:pt>
                <c:pt idx="2">
                  <c:v>276.2873998620795</c:v>
                </c:pt>
                <c:pt idx="3">
                  <c:v>276.34668840717308</c:v>
                </c:pt>
                <c:pt idx="4">
                  <c:v>276.40636265953106</c:v>
                </c:pt>
                <c:pt idx="5">
                  <c:v>276.46645061789712</c:v>
                </c:pt>
                <c:pt idx="6">
                  <c:v>276.5269606417105</c:v>
                </c:pt>
                <c:pt idx="7">
                  <c:v>276.58793213106355</c:v>
                </c:pt>
                <c:pt idx="8">
                  <c:v>276.64940016113519</c:v>
                </c:pt>
                <c:pt idx="9">
                  <c:v>276.71137367641654</c:v>
                </c:pt>
                <c:pt idx="10">
                  <c:v>276.77393009736738</c:v>
                </c:pt>
                <c:pt idx="11">
                  <c:v>276.83707402971925</c:v>
                </c:pt>
                <c:pt idx="12">
                  <c:v>276.90087367066701</c:v>
                </c:pt>
                <c:pt idx="13">
                  <c:v>276.96535755990942</c:v>
                </c:pt>
                <c:pt idx="14">
                  <c:v>277.03054767202343</c:v>
                </c:pt>
                <c:pt idx="15">
                  <c:v>277.09654005699497</c:v>
                </c:pt>
                <c:pt idx="16">
                  <c:v>277.16336767142866</c:v>
                </c:pt>
                <c:pt idx="17">
                  <c:v>277.23109283399253</c:v>
                </c:pt>
                <c:pt idx="18">
                  <c:v>277.29976493790741</c:v>
                </c:pt>
                <c:pt idx="19">
                  <c:v>277.36948476600662</c:v>
                </c:pt>
                <c:pt idx="20">
                  <c:v>277.4403060085998</c:v>
                </c:pt>
                <c:pt idx="21">
                  <c:v>277.51231560073438</c:v>
                </c:pt>
                <c:pt idx="22">
                  <c:v>277.5855833007991</c:v>
                </c:pt>
                <c:pt idx="23">
                  <c:v>277.66022050859624</c:v>
                </c:pt>
                <c:pt idx="24">
                  <c:v>277.73632857660368</c:v>
                </c:pt>
                <c:pt idx="25">
                  <c:v>277.81399173675186</c:v>
                </c:pt>
                <c:pt idx="26">
                  <c:v>277.89334689558456</c:v>
                </c:pt>
                <c:pt idx="27">
                  <c:v>277.97452929652093</c:v>
                </c:pt>
                <c:pt idx="28">
                  <c:v>278.0576596076952</c:v>
                </c:pt>
                <c:pt idx="29">
                  <c:v>278.14287577918276</c:v>
                </c:pt>
                <c:pt idx="30">
                  <c:v>278.23035798728318</c:v>
                </c:pt>
                <c:pt idx="31">
                  <c:v>278.32028885785132</c:v>
                </c:pt>
                <c:pt idx="32">
                  <c:v>278.41278982522198</c:v>
                </c:pt>
                <c:pt idx="33">
                  <c:v>278.50813409373404</c:v>
                </c:pt>
                <c:pt idx="34">
                  <c:v>278.60648470627848</c:v>
                </c:pt>
                <c:pt idx="35">
                  <c:v>278.70812143537023</c:v>
                </c:pt>
                <c:pt idx="36">
                  <c:v>278.8132430455131</c:v>
                </c:pt>
                <c:pt idx="37">
                  <c:v>278.92214587459387</c:v>
                </c:pt>
                <c:pt idx="38">
                  <c:v>279.0350938171153</c:v>
                </c:pt>
                <c:pt idx="39">
                  <c:v>279.15243563509455</c:v>
                </c:pt>
                <c:pt idx="40">
                  <c:v>279.27451990061314</c:v>
                </c:pt>
                <c:pt idx="41">
                  <c:v>279.40166119533876</c:v>
                </c:pt>
                <c:pt idx="42">
                  <c:v>279.53428991115379</c:v>
                </c:pt>
                <c:pt idx="43">
                  <c:v>279.67536479232615</c:v>
                </c:pt>
                <c:pt idx="44">
                  <c:v>279.8176466780119</c:v>
                </c:pt>
                <c:pt idx="45">
                  <c:v>279.9693551418564</c:v>
                </c:pt>
                <c:pt idx="46">
                  <c:v>280.12841306357706</c:v>
                </c:pt>
                <c:pt idx="47">
                  <c:v>280.29543760712022</c:v>
                </c:pt>
                <c:pt idx="48">
                  <c:v>280.47099332921653</c:v>
                </c:pt>
                <c:pt idx="49">
                  <c:v>280.65578984783247</c:v>
                </c:pt>
                <c:pt idx="50">
                  <c:v>280.87101284715419</c:v>
                </c:pt>
                <c:pt idx="51">
                  <c:v>281.05593404936099</c:v>
                </c:pt>
                <c:pt idx="52">
                  <c:v>281.2501735561483</c:v>
                </c:pt>
                <c:pt idx="53">
                  <c:v>281.50227409811515</c:v>
                </c:pt>
                <c:pt idx="54">
                  <c:v>281.74504227120826</c:v>
                </c:pt>
                <c:pt idx="55">
                  <c:v>281.97527788215956</c:v>
                </c:pt>
                <c:pt idx="56">
                  <c:v>282.27509648199089</c:v>
                </c:pt>
                <c:pt idx="57">
                  <c:v>282.56471010937122</c:v>
                </c:pt>
                <c:pt idx="58">
                  <c:v>282.87246551901114</c:v>
                </c:pt>
                <c:pt idx="59">
                  <c:v>283.19972820196165</c:v>
                </c:pt>
                <c:pt idx="60">
                  <c:v>283.54811522561573</c:v>
                </c:pt>
                <c:pt idx="61">
                  <c:v>283.91925144161752</c:v>
                </c:pt>
                <c:pt idx="62">
                  <c:v>284.31500819506351</c:v>
                </c:pt>
                <c:pt idx="63">
                  <c:v>284.73731081455281</c:v>
                </c:pt>
                <c:pt idx="64">
                  <c:v>285.18835408367244</c:v>
                </c:pt>
                <c:pt idx="65">
                  <c:v>285.67042582012152</c:v>
                </c:pt>
                <c:pt idx="66">
                  <c:v>286.18610045356843</c:v>
                </c:pt>
                <c:pt idx="67">
                  <c:v>286.73807287503212</c:v>
                </c:pt>
                <c:pt idx="68">
                  <c:v>287.32953754093489</c:v>
                </c:pt>
                <c:pt idx="69">
                  <c:v>287.96367986937781</c:v>
                </c:pt>
                <c:pt idx="70">
                  <c:v>288.64406848794005</c:v>
                </c:pt>
                <c:pt idx="71">
                  <c:v>289.37486526475465</c:v>
                </c:pt>
                <c:pt idx="72">
                  <c:v>290.16015714139201</c:v>
                </c:pt>
                <c:pt idx="73">
                  <c:v>291.00502633462082</c:v>
                </c:pt>
                <c:pt idx="74">
                  <c:v>291.91448033162726</c:v>
                </c:pt>
                <c:pt idx="75">
                  <c:v>292.8946174529259</c:v>
                </c:pt>
                <c:pt idx="76">
                  <c:v>293.95166881941719</c:v>
                </c:pt>
                <c:pt idx="77">
                  <c:v>295.09301290320946</c:v>
                </c:pt>
                <c:pt idx="78">
                  <c:v>296.32655476831184</c:v>
                </c:pt>
                <c:pt idx="79">
                  <c:v>297.66130516004728</c:v>
                </c:pt>
                <c:pt idx="80">
                  <c:v>299.10689807746951</c:v>
                </c:pt>
                <c:pt idx="81">
                  <c:v>300.45328388303568</c:v>
                </c:pt>
                <c:pt idx="82">
                  <c:v>301.66339393244289</c:v>
                </c:pt>
                <c:pt idx="83">
                  <c:v>302.9556270937926</c:v>
                </c:pt>
                <c:pt idx="84">
                  <c:v>304.00864134645633</c:v>
                </c:pt>
                <c:pt idx="85">
                  <c:v>305.04330393825677</c:v>
                </c:pt>
                <c:pt idx="86">
                  <c:v>306.05068559945107</c:v>
                </c:pt>
                <c:pt idx="87">
                  <c:v>307.01830741582307</c:v>
                </c:pt>
                <c:pt idx="88">
                  <c:v>308.02535733676314</c:v>
                </c:pt>
                <c:pt idx="89">
                  <c:v>309.07386834696854</c:v>
                </c:pt>
                <c:pt idx="90">
                  <c:v>310.36283952462747</c:v>
                </c:pt>
                <c:pt idx="91">
                  <c:v>311.34421409587469</c:v>
                </c:pt>
                <c:pt idx="92">
                  <c:v>312.1479768275351</c:v>
                </c:pt>
                <c:pt idx="93">
                  <c:v>313.08974170769602</c:v>
                </c:pt>
                <c:pt idx="94">
                  <c:v>314.17824677425858</c:v>
                </c:pt>
                <c:pt idx="95">
                  <c:v>315.48704537225194</c:v>
                </c:pt>
                <c:pt idx="96">
                  <c:v>316.87708779575502</c:v>
                </c:pt>
                <c:pt idx="97">
                  <c:v>318.21700756403982</c:v>
                </c:pt>
                <c:pt idx="98">
                  <c:v>319.38477972243271</c:v>
                </c:pt>
                <c:pt idx="99">
                  <c:v>320.34801206964983</c:v>
                </c:pt>
                <c:pt idx="100">
                  <c:v>321.47670246796179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955-1041-93B4-435E4E631FE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'24.26-DC'!$J$3:$J$114</c:f>
              <c:numCache>
                <c:formatCode>General</c:formatCode>
                <c:ptCount val="112"/>
                <c:pt idx="0">
                  <c:v>225.687352</c:v>
                </c:pt>
                <c:pt idx="1">
                  <c:v>225.657352</c:v>
                </c:pt>
                <c:pt idx="2">
                  <c:v>225.661689</c:v>
                </c:pt>
                <c:pt idx="3">
                  <c:v>225.66562300000001</c:v>
                </c:pt>
                <c:pt idx="4">
                  <c:v>225.73250999999999</c:v>
                </c:pt>
                <c:pt idx="5">
                  <c:v>225.76505900000001</c:v>
                </c:pt>
                <c:pt idx="6">
                  <c:v>225.80333099999999</c:v>
                </c:pt>
                <c:pt idx="7">
                  <c:v>225.85877099999999</c:v>
                </c:pt>
                <c:pt idx="8">
                  <c:v>225.91993500000001</c:v>
                </c:pt>
                <c:pt idx="9">
                  <c:v>225.94103799999999</c:v>
                </c:pt>
                <c:pt idx="10">
                  <c:v>225.95641800000001</c:v>
                </c:pt>
                <c:pt idx="11">
                  <c:v>226.01185899999999</c:v>
                </c:pt>
                <c:pt idx="12">
                  <c:v>226.05585400000001</c:v>
                </c:pt>
                <c:pt idx="13">
                  <c:v>226.18569199999999</c:v>
                </c:pt>
                <c:pt idx="14">
                  <c:v>226.281193</c:v>
                </c:pt>
                <c:pt idx="15">
                  <c:v>226.34235699999999</c:v>
                </c:pt>
                <c:pt idx="16">
                  <c:v>226.34629100000001</c:v>
                </c:pt>
                <c:pt idx="17">
                  <c:v>226.35594900000001</c:v>
                </c:pt>
                <c:pt idx="18">
                  <c:v>226.45717300000001</c:v>
                </c:pt>
                <c:pt idx="19">
                  <c:v>226.48399900000001</c:v>
                </c:pt>
                <c:pt idx="20">
                  <c:v>226.56805399999999</c:v>
                </c:pt>
                <c:pt idx="21">
                  <c:v>226.63494</c:v>
                </c:pt>
                <c:pt idx="22">
                  <c:v>226.62742900000001</c:v>
                </c:pt>
                <c:pt idx="23">
                  <c:v>226.70003800000001</c:v>
                </c:pt>
                <c:pt idx="24">
                  <c:v>226.772648</c:v>
                </c:pt>
                <c:pt idx="25">
                  <c:v>226.91965500000001</c:v>
                </c:pt>
                <c:pt idx="26">
                  <c:v>227.00371000000001</c:v>
                </c:pt>
                <c:pt idx="27">
                  <c:v>227.08919599999999</c:v>
                </c:pt>
                <c:pt idx="28">
                  <c:v>227.274833</c:v>
                </c:pt>
                <c:pt idx="29">
                  <c:v>227.27876699999999</c:v>
                </c:pt>
                <c:pt idx="30">
                  <c:v>227.402883</c:v>
                </c:pt>
                <c:pt idx="31">
                  <c:v>227.55561299999999</c:v>
                </c:pt>
                <c:pt idx="32">
                  <c:v>227.60533100000001</c:v>
                </c:pt>
                <c:pt idx="33">
                  <c:v>227.695109</c:v>
                </c:pt>
                <c:pt idx="34">
                  <c:v>227.922236</c:v>
                </c:pt>
                <c:pt idx="35">
                  <c:v>228.02346</c:v>
                </c:pt>
                <c:pt idx="36">
                  <c:v>228.17618999999999</c:v>
                </c:pt>
                <c:pt idx="37">
                  <c:v>228.260246</c:v>
                </c:pt>
                <c:pt idx="38">
                  <c:v>228.38436100000001</c:v>
                </c:pt>
                <c:pt idx="39">
                  <c:v>228.47413900000001</c:v>
                </c:pt>
                <c:pt idx="40">
                  <c:v>228.59253200000001</c:v>
                </c:pt>
                <c:pt idx="41">
                  <c:v>228.76243099999999</c:v>
                </c:pt>
                <c:pt idx="42">
                  <c:v>228.892269</c:v>
                </c:pt>
                <c:pt idx="43">
                  <c:v>229.12512000000001</c:v>
                </c:pt>
                <c:pt idx="44">
                  <c:v>229.232067</c:v>
                </c:pt>
                <c:pt idx="45">
                  <c:v>229.35618199999999</c:v>
                </c:pt>
                <c:pt idx="46">
                  <c:v>229.423068</c:v>
                </c:pt>
                <c:pt idx="47">
                  <c:v>229.541461</c:v>
                </c:pt>
                <c:pt idx="48">
                  <c:v>229.791481</c:v>
                </c:pt>
                <c:pt idx="49">
                  <c:v>230.01288500000001</c:v>
                </c:pt>
                <c:pt idx="50">
                  <c:v>230.15989300000001</c:v>
                </c:pt>
                <c:pt idx="51">
                  <c:v>230.301177</c:v>
                </c:pt>
                <c:pt idx="52">
                  <c:v>230.40812399999999</c:v>
                </c:pt>
                <c:pt idx="53">
                  <c:v>230.61808300000001</c:v>
                </c:pt>
                <c:pt idx="54">
                  <c:v>230.82231899999999</c:v>
                </c:pt>
                <c:pt idx="55">
                  <c:v>231.02083200000001</c:v>
                </c:pt>
                <c:pt idx="56">
                  <c:v>231.253683</c:v>
                </c:pt>
                <c:pt idx="57">
                  <c:v>231.38924399999999</c:v>
                </c:pt>
                <c:pt idx="58">
                  <c:v>231.610649</c:v>
                </c:pt>
                <c:pt idx="59">
                  <c:v>231.87211500000001</c:v>
                </c:pt>
                <c:pt idx="60">
                  <c:v>232.053459</c:v>
                </c:pt>
                <c:pt idx="61">
                  <c:v>232.26914099999999</c:v>
                </c:pt>
                <c:pt idx="62">
                  <c:v>232.61501899999999</c:v>
                </c:pt>
                <c:pt idx="63">
                  <c:v>232.786349</c:v>
                </c:pt>
                <c:pt idx="64">
                  <c:v>233.03064499999999</c:v>
                </c:pt>
                <c:pt idx="65">
                  <c:v>233.17765199999999</c:v>
                </c:pt>
                <c:pt idx="66">
                  <c:v>233.52496099999999</c:v>
                </c:pt>
                <c:pt idx="67">
                  <c:v>233.69016500000001</c:v>
                </c:pt>
                <c:pt idx="68">
                  <c:v>234.00210899999999</c:v>
                </c:pt>
                <c:pt idx="69">
                  <c:v>234.38988000000001</c:v>
                </c:pt>
                <c:pt idx="70">
                  <c:v>234.66095799999999</c:v>
                </c:pt>
                <c:pt idx="71">
                  <c:v>235.06160600000001</c:v>
                </c:pt>
                <c:pt idx="72">
                  <c:v>235.38602299999999</c:v>
                </c:pt>
                <c:pt idx="73">
                  <c:v>235.819176</c:v>
                </c:pt>
                <c:pt idx="74">
                  <c:v>236.20082199999999</c:v>
                </c:pt>
                <c:pt idx="75">
                  <c:v>236.525239</c:v>
                </c:pt>
                <c:pt idx="76">
                  <c:v>236.81491700000001</c:v>
                </c:pt>
                <c:pt idx="77">
                  <c:v>237.208009</c:v>
                </c:pt>
                <c:pt idx="78">
                  <c:v>237.55102600000001</c:v>
                </c:pt>
                <c:pt idx="79">
                  <c:v>238.097205</c:v>
                </c:pt>
                <c:pt idx="80">
                  <c:v>238.69059899999999</c:v>
                </c:pt>
                <c:pt idx="81">
                  <c:v>239.17096599999999</c:v>
                </c:pt>
                <c:pt idx="82">
                  <c:v>239.83732599999999</c:v>
                </c:pt>
                <c:pt idx="83">
                  <c:v>240.54517799999999</c:v>
                </c:pt>
                <c:pt idx="84">
                  <c:v>241.145398</c:v>
                </c:pt>
                <c:pt idx="85">
                  <c:v>241.78844599999999</c:v>
                </c:pt>
                <c:pt idx="86">
                  <c:v>242.794307</c:v>
                </c:pt>
                <c:pt idx="87">
                  <c:v>244.13201000000001</c:v>
                </c:pt>
                <c:pt idx="88">
                  <c:v>245.24742800000001</c:v>
                </c:pt>
                <c:pt idx="89">
                  <c:v>246.73726500000001</c:v>
                </c:pt>
                <c:pt idx="90">
                  <c:v>247.957345</c:v>
                </c:pt>
                <c:pt idx="91">
                  <c:v>249.11169799999999</c:v>
                </c:pt>
                <c:pt idx="92">
                  <c:v>250.51165700000001</c:v>
                </c:pt>
                <c:pt idx="93">
                  <c:v>251.91750400000001</c:v>
                </c:pt>
                <c:pt idx="94">
                  <c:v>253.61940999999999</c:v>
                </c:pt>
                <c:pt idx="95">
                  <c:v>255.38916800000001</c:v>
                </c:pt>
                <c:pt idx="96">
                  <c:v>257.40073100000001</c:v>
                </c:pt>
                <c:pt idx="97">
                  <c:v>259.101924</c:v>
                </c:pt>
                <c:pt idx="98">
                  <c:v>260.63162399999999</c:v>
                </c:pt>
                <c:pt idx="99">
                  <c:v>262.044669</c:v>
                </c:pt>
                <c:pt idx="100">
                  <c:v>263.55719900000003</c:v>
                </c:pt>
                <c:pt idx="101">
                  <c:v>265.32090199999999</c:v>
                </c:pt>
                <c:pt idx="102">
                  <c:v>266.85091699999998</c:v>
                </c:pt>
                <c:pt idx="103">
                  <c:v>268.732103</c:v>
                </c:pt>
                <c:pt idx="104">
                  <c:v>270.67611900000003</c:v>
                </c:pt>
                <c:pt idx="105">
                  <c:v>272.69721700000002</c:v>
                </c:pt>
                <c:pt idx="106">
                  <c:v>274.73001900000003</c:v>
                </c:pt>
                <c:pt idx="107">
                  <c:v>276.66672899999998</c:v>
                </c:pt>
                <c:pt idx="108">
                  <c:v>278.61231900000001</c:v>
                </c:pt>
                <c:pt idx="109">
                  <c:v>280.70012600000001</c:v>
                </c:pt>
                <c:pt idx="110">
                  <c:v>282.62582099999997</c:v>
                </c:pt>
                <c:pt idx="111">
                  <c:v>284.56541199999998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0601-2F46-BF9F-9D7AA0E683FB}"/>
            </c:ext>
          </c:extLst>
        </c:ser>
        <c:ser>
          <c:idx val="2"/>
          <c:order val="3"/>
          <c:tx>
            <c:v>cl0.4Neu</c:v>
          </c:tx>
          <c:spPr>
            <a:ln w="19050" cap="rnd">
              <a:solidFill>
                <a:srgbClr val="00B0F0">
                  <a:alpha val="70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'24.26-DC'!$I$3:$I$114</c:f>
              <c:numCache>
                <c:formatCode>General</c:formatCode>
                <c:ptCount val="112"/>
                <c:pt idx="0">
                  <c:v>0.60012105999999998</c:v>
                </c:pt>
                <c:pt idx="1">
                  <c:v>0.60318309999999997</c:v>
                </c:pt>
                <c:pt idx="2">
                  <c:v>0.60624493999999995</c:v>
                </c:pt>
                <c:pt idx="3">
                  <c:v>0.60902270000000003</c:v>
                </c:pt>
                <c:pt idx="4">
                  <c:v>0.61180009999999996</c:v>
                </c:pt>
                <c:pt idx="5">
                  <c:v>0.61457768999999995</c:v>
                </c:pt>
                <c:pt idx="6">
                  <c:v>0.61735525000000002</c:v>
                </c:pt>
                <c:pt idx="7">
                  <c:v>0.62013271000000003</c:v>
                </c:pt>
                <c:pt idx="8">
                  <c:v>0.62291014</c:v>
                </c:pt>
                <c:pt idx="9">
                  <c:v>0.62568780000000002</c:v>
                </c:pt>
                <c:pt idx="10">
                  <c:v>0.62846548999999996</c:v>
                </c:pt>
                <c:pt idx="11">
                  <c:v>0.63124294999999997</c:v>
                </c:pt>
                <c:pt idx="12">
                  <c:v>0.63402048</c:v>
                </c:pt>
                <c:pt idx="13">
                  <c:v>0.63679752000000001</c:v>
                </c:pt>
                <c:pt idx="14">
                  <c:v>0.63957476000000002</c:v>
                </c:pt>
                <c:pt idx="15">
                  <c:v>0.64235218999999999</c:v>
                </c:pt>
                <c:pt idx="16">
                  <c:v>0.64512994000000001</c:v>
                </c:pt>
                <c:pt idx="17">
                  <c:v>0.64790766</c:v>
                </c:pt>
                <c:pt idx="18">
                  <c:v>0.65068486999999997</c:v>
                </c:pt>
                <c:pt idx="19">
                  <c:v>0.65346249000000001</c:v>
                </c:pt>
                <c:pt idx="20">
                  <c:v>0.65623978999999999</c:v>
                </c:pt>
                <c:pt idx="21">
                  <c:v>0.65901719000000003</c:v>
                </c:pt>
                <c:pt idx="22">
                  <c:v>0.66179500999999996</c:v>
                </c:pt>
                <c:pt idx="23">
                  <c:v>0.66457237999999996</c:v>
                </c:pt>
                <c:pt idx="24">
                  <c:v>0.66734974000000002</c:v>
                </c:pt>
                <c:pt idx="25">
                  <c:v>0.67012667999999997</c:v>
                </c:pt>
                <c:pt idx="26">
                  <c:v>0.67290397999999996</c:v>
                </c:pt>
                <c:pt idx="27">
                  <c:v>0.67568128000000005</c:v>
                </c:pt>
                <c:pt idx="28">
                  <c:v>0.67845800000000001</c:v>
                </c:pt>
                <c:pt idx="29">
                  <c:v>0.68123575000000003</c:v>
                </c:pt>
                <c:pt idx="30">
                  <c:v>0.68401283000000002</c:v>
                </c:pt>
                <c:pt idx="31">
                  <c:v>0.68678974000000004</c:v>
                </c:pt>
                <c:pt idx="32">
                  <c:v>0.68956722999999998</c:v>
                </c:pt>
                <c:pt idx="33">
                  <c:v>0.69234450000000003</c:v>
                </c:pt>
                <c:pt idx="34">
                  <c:v>0.69512099000000005</c:v>
                </c:pt>
                <c:pt idx="35">
                  <c:v>0.69789818999999997</c:v>
                </c:pt>
                <c:pt idx="36">
                  <c:v>0.7006751</c:v>
                </c:pt>
                <c:pt idx="37">
                  <c:v>0.70345239999999998</c:v>
                </c:pt>
                <c:pt idx="38">
                  <c:v>0.70622947000000003</c:v>
                </c:pt>
                <c:pt idx="39">
                  <c:v>0.70900673999999997</c:v>
                </c:pt>
                <c:pt idx="40">
                  <c:v>0.71178385</c:v>
                </c:pt>
                <c:pt idx="41">
                  <c:v>0.71456065999999996</c:v>
                </c:pt>
                <c:pt idx="42">
                  <c:v>0.71733769999999997</c:v>
                </c:pt>
                <c:pt idx="43">
                  <c:v>0.72011415000000001</c:v>
                </c:pt>
                <c:pt idx="44">
                  <c:v>0.72289132</c:v>
                </c:pt>
                <c:pt idx="45">
                  <c:v>0.72566839999999999</c:v>
                </c:pt>
                <c:pt idx="46">
                  <c:v>0.72844578999999998</c:v>
                </c:pt>
                <c:pt idx="47">
                  <c:v>0.73122290000000001</c:v>
                </c:pt>
                <c:pt idx="48">
                  <c:v>0.73399926000000004</c:v>
                </c:pt>
                <c:pt idx="49">
                  <c:v>0.73677577999999999</c:v>
                </c:pt>
                <c:pt idx="50">
                  <c:v>0.73955272000000005</c:v>
                </c:pt>
                <c:pt idx="51">
                  <c:v>0.74232969000000004</c:v>
                </c:pt>
                <c:pt idx="52">
                  <c:v>0.74510686000000004</c:v>
                </c:pt>
                <c:pt idx="53">
                  <c:v>0.74788345000000001</c:v>
                </c:pt>
                <c:pt idx="54">
                  <c:v>0.75066005999999996</c:v>
                </c:pt>
                <c:pt idx="55">
                  <c:v>0.75343671000000001</c:v>
                </c:pt>
                <c:pt idx="56">
                  <c:v>0.75621316999999999</c:v>
                </c:pt>
                <c:pt idx="57">
                  <c:v>0.75899017999999996</c:v>
                </c:pt>
                <c:pt idx="58">
                  <c:v>0.76176670000000002</c:v>
                </c:pt>
                <c:pt idx="59">
                  <c:v>0.76454299000000003</c:v>
                </c:pt>
                <c:pt idx="60">
                  <c:v>0.76731974000000003</c:v>
                </c:pt>
                <c:pt idx="61">
                  <c:v>0.77009629000000002</c:v>
                </c:pt>
                <c:pt idx="62">
                  <c:v>0.77287209999999995</c:v>
                </c:pt>
                <c:pt idx="63">
                  <c:v>0.77564891000000002</c:v>
                </c:pt>
                <c:pt idx="64">
                  <c:v>0.77842529999999999</c:v>
                </c:pt>
                <c:pt idx="65">
                  <c:v>0.78120224000000005</c:v>
                </c:pt>
                <c:pt idx="66">
                  <c:v>0.78397804000000004</c:v>
                </c:pt>
                <c:pt idx="67">
                  <c:v>0.78647078999999998</c:v>
                </c:pt>
                <c:pt idx="68">
                  <c:v>0.78953088999999999</c:v>
                </c:pt>
                <c:pt idx="69">
                  <c:v>0.79259055</c:v>
                </c:pt>
                <c:pt idx="70">
                  <c:v>0.79508270000000003</c:v>
                </c:pt>
                <c:pt idx="71">
                  <c:v>0.79814229000000003</c:v>
                </c:pt>
                <c:pt idx="72">
                  <c:v>0.80091822999999995</c:v>
                </c:pt>
                <c:pt idx="73">
                  <c:v>0.80369354000000004</c:v>
                </c:pt>
                <c:pt idx="74">
                  <c:v>0.80646914999999997</c:v>
                </c:pt>
                <c:pt idx="75">
                  <c:v>0.80924509</c:v>
                </c:pt>
                <c:pt idx="76">
                  <c:v>0.81173713000000003</c:v>
                </c:pt>
                <c:pt idx="77">
                  <c:v>0.81451267000000005</c:v>
                </c:pt>
                <c:pt idx="78">
                  <c:v>0.81728849999999997</c:v>
                </c:pt>
                <c:pt idx="79">
                  <c:v>0.82006316999999995</c:v>
                </c:pt>
                <c:pt idx="80">
                  <c:v>0.82283757999999996</c:v>
                </c:pt>
                <c:pt idx="81">
                  <c:v>0.82561262999999996</c:v>
                </c:pt>
                <c:pt idx="82">
                  <c:v>0.82838661999999996</c:v>
                </c:pt>
                <c:pt idx="83">
                  <c:v>0.83116038000000003</c:v>
                </c:pt>
                <c:pt idx="84">
                  <c:v>0.83403996000000002</c:v>
                </c:pt>
                <c:pt idx="85">
                  <c:v>0.83670887000000005</c:v>
                </c:pt>
                <c:pt idx="86">
                  <c:v>0.83965139</c:v>
                </c:pt>
                <c:pt idx="87">
                  <c:v>0.84225110999999997</c:v>
                </c:pt>
                <c:pt idx="88">
                  <c:v>0.84488786999999999</c:v>
                </c:pt>
                <c:pt idx="89">
                  <c:v>0.84733051999999998</c:v>
                </c:pt>
                <c:pt idx="90">
                  <c:v>0.84930194000000003</c:v>
                </c:pt>
                <c:pt idx="91">
                  <c:v>0.85084024000000003</c:v>
                </c:pt>
                <c:pt idx="92">
                  <c:v>0.85243913000000004</c:v>
                </c:pt>
                <c:pt idx="93">
                  <c:v>0.85384462999999999</c:v>
                </c:pt>
                <c:pt idx="94">
                  <c:v>0.85550738999999998</c:v>
                </c:pt>
                <c:pt idx="95">
                  <c:v>0.85700306999999998</c:v>
                </c:pt>
                <c:pt idx="96">
                  <c:v>0.85845307000000004</c:v>
                </c:pt>
                <c:pt idx="97">
                  <c:v>0.85949560000000003</c:v>
                </c:pt>
                <c:pt idx="98">
                  <c:v>0.86045141000000003</c:v>
                </c:pt>
                <c:pt idx="99">
                  <c:v>0.86151802</c:v>
                </c:pt>
                <c:pt idx="100">
                  <c:v>0.86225858</c:v>
                </c:pt>
                <c:pt idx="101">
                  <c:v>0.86279269000000003</c:v>
                </c:pt>
                <c:pt idx="102">
                  <c:v>0.86361823999999998</c:v>
                </c:pt>
                <c:pt idx="103">
                  <c:v>0.86446268999999998</c:v>
                </c:pt>
                <c:pt idx="104">
                  <c:v>0.86544485000000004</c:v>
                </c:pt>
                <c:pt idx="105">
                  <c:v>0.86631908999999996</c:v>
                </c:pt>
                <c:pt idx="106">
                  <c:v>0.86715301</c:v>
                </c:pt>
                <c:pt idx="107">
                  <c:v>0.86765548000000003</c:v>
                </c:pt>
                <c:pt idx="108">
                  <c:v>0.86840200000000001</c:v>
                </c:pt>
                <c:pt idx="109">
                  <c:v>0.86893726999999998</c:v>
                </c:pt>
                <c:pt idx="110">
                  <c:v>0.86958921</c:v>
                </c:pt>
                <c:pt idx="111">
                  <c:v>0.87005167999999999</c:v>
                </c:pt>
              </c:numCache>
            </c:numRef>
          </c:xVal>
          <c:yVal>
            <c:numRef>
              <c:f>'24.26-DC'!$K$3:$K$114</c:f>
              <c:numCache>
                <c:formatCode>General</c:formatCode>
                <c:ptCount val="112"/>
                <c:pt idx="0">
                  <c:v>227.88314382147769</c:v>
                </c:pt>
                <c:pt idx="1">
                  <c:v>227.88368670001543</c:v>
                </c:pt>
                <c:pt idx="2">
                  <c:v>227.8843066515862</c:v>
                </c:pt>
                <c:pt idx="3">
                  <c:v>227.88494416396742</c:v>
                </c:pt>
                <c:pt idx="4">
                  <c:v>227.8856615825481</c:v>
                </c:pt>
                <c:pt idx="5">
                  <c:v>227.88646823195151</c:v>
                </c:pt>
                <c:pt idx="6">
                  <c:v>227.88737420626461</c:v>
                </c:pt>
                <c:pt idx="7">
                  <c:v>227.88839067643201</c:v>
                </c:pt>
                <c:pt idx="8">
                  <c:v>227.8895300097451</c:v>
                </c:pt>
                <c:pt idx="9">
                  <c:v>227.89080593321819</c:v>
                </c:pt>
                <c:pt idx="10">
                  <c:v>227.8922333540433</c:v>
                </c:pt>
                <c:pt idx="11">
                  <c:v>227.89382859693393</c:v>
                </c:pt>
                <c:pt idx="12">
                  <c:v>227.89560992582238</c:v>
                </c:pt>
                <c:pt idx="13">
                  <c:v>227.89759681688864</c:v>
                </c:pt>
                <c:pt idx="14">
                  <c:v>227.89981154425377</c:v>
                </c:pt>
                <c:pt idx="15">
                  <c:v>227.9022780696252</c:v>
                </c:pt>
                <c:pt idx="16">
                  <c:v>227.90502279778258</c:v>
                </c:pt>
                <c:pt idx="17">
                  <c:v>227.90807413971555</c:v>
                </c:pt>
                <c:pt idx="18">
                  <c:v>227.91146288775121</c:v>
                </c:pt>
                <c:pt idx="19">
                  <c:v>227.91522449515662</c:v>
                </c:pt>
                <c:pt idx="20">
                  <c:v>227.91939552040145</c:v>
                </c:pt>
                <c:pt idx="21">
                  <c:v>227.92401752908228</c:v>
                </c:pt>
                <c:pt idx="22">
                  <c:v>227.9291359193127</c:v>
                </c:pt>
                <c:pt idx="23">
                  <c:v>227.9347978672204</c:v>
                </c:pt>
                <c:pt idx="24">
                  <c:v>227.9410573077015</c:v>
                </c:pt>
                <c:pt idx="25">
                  <c:v>227.9479710828478</c:v>
                </c:pt>
                <c:pt idx="26">
                  <c:v>227.95560416261753</c:v>
                </c:pt>
                <c:pt idx="27">
                  <c:v>227.96402430587148</c:v>
                </c:pt>
                <c:pt idx="28">
                  <c:v>227.97330409533029</c:v>
                </c:pt>
                <c:pt idx="29">
                  <c:v>227.98353023532991</c:v>
                </c:pt>
                <c:pt idx="30">
                  <c:v>227.9947847552931</c:v>
                </c:pt>
                <c:pt idx="31">
                  <c:v>228.00716486519218</c:v>
                </c:pt>
                <c:pt idx="32">
                  <c:v>228.02077800001967</c:v>
                </c:pt>
                <c:pt idx="33">
                  <c:v>228.03573313290781</c:v>
                </c:pt>
                <c:pt idx="34">
                  <c:v>228.05214862191545</c:v>
                </c:pt>
                <c:pt idx="35">
                  <c:v>228.0701655964005</c:v>
                </c:pt>
                <c:pt idx="36">
                  <c:v>228.08992135102696</c:v>
                </c:pt>
                <c:pt idx="37">
                  <c:v>228.11157619665556</c:v>
                </c:pt>
                <c:pt idx="38">
                  <c:v>228.1352936862188</c:v>
                </c:pt>
                <c:pt idx="39">
                  <c:v>228.16125956178746</c:v>
                </c:pt>
                <c:pt idx="40">
                  <c:v>228.18966753983975</c:v>
                </c:pt>
                <c:pt idx="41">
                  <c:v>228.22072867941074</c:v>
                </c:pt>
                <c:pt idx="42">
                  <c:v>228.25467928600449</c:v>
                </c:pt>
                <c:pt idx="43">
                  <c:v>228.29175789309346</c:v>
                </c:pt>
                <c:pt idx="44">
                  <c:v>228.33225161995918</c:v>
                </c:pt>
                <c:pt idx="45">
                  <c:v>228.37644104247593</c:v>
                </c:pt>
                <c:pt idx="46">
                  <c:v>228.42464780355039</c:v>
                </c:pt>
                <c:pt idx="47">
                  <c:v>228.47720194102979</c:v>
                </c:pt>
                <c:pt idx="48">
                  <c:v>228.53445959346874</c:v>
                </c:pt>
                <c:pt idx="49">
                  <c:v>228.59683505162155</c:v>
                </c:pt>
                <c:pt idx="50">
                  <c:v>228.66476492262601</c:v>
                </c:pt>
                <c:pt idx="51">
                  <c:v>228.73870492119909</c:v>
                </c:pt>
                <c:pt idx="52">
                  <c:v>228.8191618661063</c:v>
                </c:pt>
                <c:pt idx="53">
                  <c:v>228.90665388382263</c:v>
                </c:pt>
                <c:pt idx="54">
                  <c:v>229.00178383780025</c:v>
                </c:pt>
                <c:pt idx="55">
                  <c:v>229.10518660396411</c:v>
                </c:pt>
                <c:pt idx="56">
                  <c:v>229.21753883543946</c:v>
                </c:pt>
                <c:pt idx="57">
                  <c:v>229.33961493083132</c:v>
                </c:pt>
                <c:pt idx="58">
                  <c:v>229.47217371651897</c:v>
                </c:pt>
                <c:pt idx="59">
                  <c:v>229.61609479242594</c:v>
                </c:pt>
                <c:pt idx="60">
                  <c:v>229.77236021824626</c:v>
                </c:pt>
                <c:pt idx="61">
                  <c:v>229.94195979036772</c:v>
                </c:pt>
                <c:pt idx="62">
                  <c:v>230.12596645120112</c:v>
                </c:pt>
                <c:pt idx="63">
                  <c:v>230.32570738654601</c:v>
                </c:pt>
                <c:pt idx="64">
                  <c:v>230.54240137602841</c:v>
                </c:pt>
                <c:pt idx="65">
                  <c:v>230.77755897158423</c:v>
                </c:pt>
                <c:pt idx="66">
                  <c:v>231.0325932338713</c:v>
                </c:pt>
                <c:pt idx="67">
                  <c:v>231.28004019869303</c:v>
                </c:pt>
                <c:pt idx="68">
                  <c:v>231.60968700706394</c:v>
                </c:pt>
                <c:pt idx="69">
                  <c:v>231.97036889584285</c:v>
                </c:pt>
                <c:pt idx="70">
                  <c:v>232.28919542980748</c:v>
                </c:pt>
                <c:pt idx="71">
                  <c:v>232.71417597954604</c:v>
                </c:pt>
                <c:pt idx="72">
                  <c:v>233.13462523995776</c:v>
                </c:pt>
                <c:pt idx="73">
                  <c:v>233.59124583351496</c:v>
                </c:pt>
                <c:pt idx="74">
                  <c:v>234.08751108787089</c:v>
                </c:pt>
                <c:pt idx="75">
                  <c:v>234.62712629228091</c:v>
                </c:pt>
                <c:pt idx="76">
                  <c:v>235.15179221112385</c:v>
                </c:pt>
                <c:pt idx="77">
                  <c:v>235.78511217079932</c:v>
                </c:pt>
                <c:pt idx="78">
                  <c:v>236.47498463674367</c:v>
                </c:pt>
                <c:pt idx="79">
                  <c:v>237.22665651888883</c:v>
                </c:pt>
                <c:pt idx="80">
                  <c:v>238.04665091973783</c:v>
                </c:pt>
                <c:pt idx="81">
                  <c:v>238.94238309942935</c:v>
                </c:pt>
                <c:pt idx="82">
                  <c:v>239.92135802759799</c:v>
                </c:pt>
                <c:pt idx="83">
                  <c:v>240.992977568556</c:v>
                </c:pt>
                <c:pt idx="84">
                  <c:v>242.21479691090789</c:v>
                </c:pt>
                <c:pt idx="85">
                  <c:v>243.4582255994905</c:v>
                </c:pt>
                <c:pt idx="86">
                  <c:v>244.96807707469458</c:v>
                </c:pt>
                <c:pt idx="87">
                  <c:v>246.43812338003073</c:v>
                </c:pt>
                <c:pt idx="88">
                  <c:v>248.07597917850447</c:v>
                </c:pt>
                <c:pt idx="89">
                  <c:v>249.77205951308412</c:v>
                </c:pt>
                <c:pt idx="90">
                  <c:v>251.25682768812834</c:v>
                </c:pt>
                <c:pt idx="91">
                  <c:v>252.49446462775694</c:v>
                </c:pt>
                <c:pt idx="92">
                  <c:v>253.86075267088111</c:v>
                </c:pt>
                <c:pt idx="93">
                  <c:v>255.13441227563175</c:v>
                </c:pt>
                <c:pt idx="94">
                  <c:v>256.73633606979723</c:v>
                </c:pt>
                <c:pt idx="95">
                  <c:v>258.27282534605547</c:v>
                </c:pt>
                <c:pt idx="96">
                  <c:v>259.85632246818608</c:v>
                </c:pt>
                <c:pt idx="97">
                  <c:v>261.05639183355305</c:v>
                </c:pt>
                <c:pt idx="98">
                  <c:v>262.20495533010319</c:v>
                </c:pt>
                <c:pt idx="99">
                  <c:v>263.54459324680568</c:v>
                </c:pt>
                <c:pt idx="100">
                  <c:v>264.51268418590519</c:v>
                </c:pt>
                <c:pt idx="101">
                  <c:v>265.23113901806187</c:v>
                </c:pt>
                <c:pt idx="102">
                  <c:v>266.37646673927395</c:v>
                </c:pt>
                <c:pt idx="103">
                  <c:v>267.59384805843928</c:v>
                </c:pt>
                <c:pt idx="104">
                  <c:v>269.07142481977553</c:v>
                </c:pt>
                <c:pt idx="105">
                  <c:v>270.44577198946536</c:v>
                </c:pt>
                <c:pt idx="106">
                  <c:v>271.81178098428438</c:v>
                </c:pt>
                <c:pt idx="107">
                  <c:v>272.66211366485965</c:v>
                </c:pt>
                <c:pt idx="108">
                  <c:v>273.96513117405811</c:v>
                </c:pt>
                <c:pt idx="109">
                  <c:v>274.9298416025988</c:v>
                </c:pt>
                <c:pt idx="110">
                  <c:v>276.14072446227237</c:v>
                </c:pt>
                <c:pt idx="111">
                  <c:v>277.02454990422439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955-1041-93B4-435E4E631FE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'24.26-DC'!$D$3:$D$113</c:f>
              <c:numCache>
                <c:formatCode>General</c:formatCode>
                <c:ptCount val="111"/>
                <c:pt idx="0">
                  <c:v>189.936047</c:v>
                </c:pt>
                <c:pt idx="1">
                  <c:v>190.00293300000001</c:v>
                </c:pt>
                <c:pt idx="2">
                  <c:v>190.01871600000001</c:v>
                </c:pt>
                <c:pt idx="3">
                  <c:v>190.10849400000001</c:v>
                </c:pt>
                <c:pt idx="4">
                  <c:v>190.16393400000001</c:v>
                </c:pt>
                <c:pt idx="5">
                  <c:v>190.167869</c:v>
                </c:pt>
                <c:pt idx="6">
                  <c:v>190.17180300000001</c:v>
                </c:pt>
                <c:pt idx="7">
                  <c:v>190.175738</c:v>
                </c:pt>
                <c:pt idx="8">
                  <c:v>190.17967200000001</c:v>
                </c:pt>
                <c:pt idx="9">
                  <c:v>190.20649900000001</c:v>
                </c:pt>
                <c:pt idx="10">
                  <c:v>190.25049300000001</c:v>
                </c:pt>
                <c:pt idx="11">
                  <c:v>190.294488</c:v>
                </c:pt>
                <c:pt idx="12">
                  <c:v>190.33276000000001</c:v>
                </c:pt>
                <c:pt idx="13">
                  <c:v>190.30951099999999</c:v>
                </c:pt>
                <c:pt idx="14">
                  <c:v>190.313445</c:v>
                </c:pt>
                <c:pt idx="15">
                  <c:v>190.459022</c:v>
                </c:pt>
                <c:pt idx="16">
                  <c:v>190.565969</c:v>
                </c:pt>
                <c:pt idx="17">
                  <c:v>190.592795</c:v>
                </c:pt>
                <c:pt idx="18">
                  <c:v>190.62534400000001</c:v>
                </c:pt>
                <c:pt idx="19">
                  <c:v>190.57920300000001</c:v>
                </c:pt>
                <c:pt idx="20">
                  <c:v>190.640366</c:v>
                </c:pt>
                <c:pt idx="21">
                  <c:v>190.71869899999999</c:v>
                </c:pt>
                <c:pt idx="22">
                  <c:v>190.92722699999999</c:v>
                </c:pt>
                <c:pt idx="23">
                  <c:v>190.994113</c:v>
                </c:pt>
                <c:pt idx="24">
                  <c:v>191.066723</c:v>
                </c:pt>
                <c:pt idx="25">
                  <c:v>191.12788599999999</c:v>
                </c:pt>
                <c:pt idx="26">
                  <c:v>191.131821</c:v>
                </c:pt>
                <c:pt idx="27">
                  <c:v>191.27310499999999</c:v>
                </c:pt>
                <c:pt idx="28">
                  <c:v>191.40866600000001</c:v>
                </c:pt>
                <c:pt idx="29">
                  <c:v>191.498445</c:v>
                </c:pt>
                <c:pt idx="30">
                  <c:v>191.588223</c:v>
                </c:pt>
                <c:pt idx="31">
                  <c:v>191.65510900000001</c:v>
                </c:pt>
                <c:pt idx="32">
                  <c:v>191.80211600000001</c:v>
                </c:pt>
                <c:pt idx="33">
                  <c:v>191.91478599999999</c:v>
                </c:pt>
                <c:pt idx="34">
                  <c:v>191.91872000000001</c:v>
                </c:pt>
                <c:pt idx="35">
                  <c:v>192.01422099999999</c:v>
                </c:pt>
                <c:pt idx="36">
                  <c:v>192.07538500000001</c:v>
                </c:pt>
                <c:pt idx="37">
                  <c:v>192.262452</c:v>
                </c:pt>
                <c:pt idx="38">
                  <c:v>192.420905</c:v>
                </c:pt>
                <c:pt idx="39">
                  <c:v>192.47062299999999</c:v>
                </c:pt>
                <c:pt idx="40">
                  <c:v>192.57184699999999</c:v>
                </c:pt>
                <c:pt idx="41">
                  <c:v>192.7303</c:v>
                </c:pt>
                <c:pt idx="42">
                  <c:v>192.84297000000001</c:v>
                </c:pt>
                <c:pt idx="43">
                  <c:v>192.93847099999999</c:v>
                </c:pt>
                <c:pt idx="44">
                  <c:v>193.09120100000001</c:v>
                </c:pt>
                <c:pt idx="45">
                  <c:v>193.34121999999999</c:v>
                </c:pt>
                <c:pt idx="46">
                  <c:v>193.47678199999999</c:v>
                </c:pt>
                <c:pt idx="47">
                  <c:v>193.53222199999999</c:v>
                </c:pt>
                <c:pt idx="48">
                  <c:v>193.75935000000001</c:v>
                </c:pt>
                <c:pt idx="49">
                  <c:v>193.883466</c:v>
                </c:pt>
                <c:pt idx="50">
                  <c:v>194.02475000000001</c:v>
                </c:pt>
                <c:pt idx="51">
                  <c:v>194.28049200000001</c:v>
                </c:pt>
                <c:pt idx="52">
                  <c:v>194.39888500000001</c:v>
                </c:pt>
                <c:pt idx="53">
                  <c:v>194.59167500000001</c:v>
                </c:pt>
                <c:pt idx="54">
                  <c:v>194.76729700000001</c:v>
                </c:pt>
                <c:pt idx="55">
                  <c:v>194.908581</c:v>
                </c:pt>
                <c:pt idx="56">
                  <c:v>195.17004600000001</c:v>
                </c:pt>
                <c:pt idx="57">
                  <c:v>195.35139100000001</c:v>
                </c:pt>
                <c:pt idx="58">
                  <c:v>195.49839800000001</c:v>
                </c:pt>
                <c:pt idx="59">
                  <c:v>195.71408</c:v>
                </c:pt>
                <c:pt idx="60">
                  <c:v>195.85536400000001</c:v>
                </c:pt>
                <c:pt idx="61">
                  <c:v>196.16261299999999</c:v>
                </c:pt>
                <c:pt idx="62">
                  <c:v>196.32678899999999</c:v>
                </c:pt>
                <c:pt idx="63">
                  <c:v>196.513856</c:v>
                </c:pt>
                <c:pt idx="64">
                  <c:v>196.706647</c:v>
                </c:pt>
                <c:pt idx="65">
                  <c:v>196.979558</c:v>
                </c:pt>
                <c:pt idx="66">
                  <c:v>197.22385399999999</c:v>
                </c:pt>
                <c:pt idx="67">
                  <c:v>197.49676500000001</c:v>
                </c:pt>
                <c:pt idx="68">
                  <c:v>197.65521799999999</c:v>
                </c:pt>
                <c:pt idx="69">
                  <c:v>197.962467</c:v>
                </c:pt>
                <c:pt idx="70">
                  <c:v>198.29117600000001</c:v>
                </c:pt>
                <c:pt idx="71">
                  <c:v>198.47967399999999</c:v>
                </c:pt>
                <c:pt idx="72">
                  <c:v>198.734388</c:v>
                </c:pt>
                <c:pt idx="73">
                  <c:v>199.00260499999999</c:v>
                </c:pt>
                <c:pt idx="74">
                  <c:v>199.22400999999999</c:v>
                </c:pt>
                <c:pt idx="75">
                  <c:v>199.57601299999999</c:v>
                </c:pt>
                <c:pt idx="76">
                  <c:v>199.81561500000001</c:v>
                </c:pt>
                <c:pt idx="77">
                  <c:v>200.07708</c:v>
                </c:pt>
                <c:pt idx="78">
                  <c:v>200.42438899999999</c:v>
                </c:pt>
                <c:pt idx="79">
                  <c:v>200.840373</c:v>
                </c:pt>
                <c:pt idx="80">
                  <c:v>201.18195900000001</c:v>
                </c:pt>
                <c:pt idx="81">
                  <c:v>201.63228000000001</c:v>
                </c:pt>
                <c:pt idx="82">
                  <c:v>202.04826399999999</c:v>
                </c:pt>
                <c:pt idx="83">
                  <c:v>202.51575399999999</c:v>
                </c:pt>
                <c:pt idx="84">
                  <c:v>202.98324400000001</c:v>
                </c:pt>
                <c:pt idx="85">
                  <c:v>203.51368500000001</c:v>
                </c:pt>
                <c:pt idx="86">
                  <c:v>204.032681</c:v>
                </c:pt>
                <c:pt idx="87">
                  <c:v>204.62607499999999</c:v>
                </c:pt>
                <c:pt idx="88">
                  <c:v>205.20230000000001</c:v>
                </c:pt>
                <c:pt idx="89">
                  <c:v>205.841477</c:v>
                </c:pt>
                <c:pt idx="90">
                  <c:v>206.62944999999999</c:v>
                </c:pt>
                <c:pt idx="91">
                  <c:v>207.38308499999999</c:v>
                </c:pt>
                <c:pt idx="92">
                  <c:v>208.285516</c:v>
                </c:pt>
                <c:pt idx="93">
                  <c:v>209.268067</c:v>
                </c:pt>
                <c:pt idx="94">
                  <c:v>210.55039600000001</c:v>
                </c:pt>
                <c:pt idx="95">
                  <c:v>211.8073</c:v>
                </c:pt>
                <c:pt idx="96">
                  <c:v>213.18263300000001</c:v>
                </c:pt>
                <c:pt idx="97">
                  <c:v>214.85868199999999</c:v>
                </c:pt>
                <c:pt idx="98">
                  <c:v>216.28260599999999</c:v>
                </c:pt>
                <c:pt idx="99">
                  <c:v>217.674193</c:v>
                </c:pt>
                <c:pt idx="100">
                  <c:v>219.26503</c:v>
                </c:pt>
                <c:pt idx="101">
                  <c:v>221.11507800000001</c:v>
                </c:pt>
                <c:pt idx="102">
                  <c:v>222.64470399999999</c:v>
                </c:pt>
                <c:pt idx="103">
                  <c:v>224.080736</c:v>
                </c:pt>
                <c:pt idx="104">
                  <c:v>225.49053799999999</c:v>
                </c:pt>
                <c:pt idx="105">
                  <c:v>227.22166200000001</c:v>
                </c:pt>
                <c:pt idx="106">
                  <c:v>228.933164</c:v>
                </c:pt>
                <c:pt idx="107">
                  <c:v>230.823937</c:v>
                </c:pt>
                <c:pt idx="108">
                  <c:v>232.47854899999999</c:v>
                </c:pt>
                <c:pt idx="109">
                  <c:v>234.13726700000001</c:v>
                </c:pt>
                <c:pt idx="110">
                  <c:v>235.91659899999999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601-2F46-BF9F-9D7AA0E683FB}"/>
            </c:ext>
          </c:extLst>
        </c:ser>
        <c:ser>
          <c:idx val="3"/>
          <c:order val="5"/>
          <c:tx>
            <c:v>cl0.3Neu</c:v>
          </c:tx>
          <c:spPr>
            <a:ln w="19050" cap="rnd">
              <a:solidFill>
                <a:schemeClr val="accent2">
                  <a:lumMod val="75000"/>
                  <a:alpha val="7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'24.26-DC'!$C$3:$C$113</c:f>
              <c:numCache>
                <c:formatCode>General</c:formatCode>
                <c:ptCount val="111"/>
                <c:pt idx="0">
                  <c:v>0.60010322999999999</c:v>
                </c:pt>
                <c:pt idx="1">
                  <c:v>0.60288063000000003</c:v>
                </c:pt>
                <c:pt idx="2">
                  <c:v>0.60594241000000004</c:v>
                </c:pt>
                <c:pt idx="3">
                  <c:v>0.60871967999999999</c:v>
                </c:pt>
                <c:pt idx="4">
                  <c:v>0.61149713999999999</c:v>
                </c:pt>
                <c:pt idx="5">
                  <c:v>0.61427489000000002</c:v>
                </c:pt>
                <c:pt idx="6">
                  <c:v>0.61705264999999998</c:v>
                </c:pt>
                <c:pt idx="7">
                  <c:v>0.61983041000000005</c:v>
                </c:pt>
                <c:pt idx="8">
                  <c:v>0.62260815999999997</c:v>
                </c:pt>
                <c:pt idx="9">
                  <c:v>0.62538579000000005</c:v>
                </c:pt>
                <c:pt idx="10">
                  <c:v>0.62816331000000003</c:v>
                </c:pt>
                <c:pt idx="11">
                  <c:v>0.63094083999999995</c:v>
                </c:pt>
                <c:pt idx="12">
                  <c:v>0.63371840000000002</c:v>
                </c:pt>
                <c:pt idx="13">
                  <c:v>0.63649630999999995</c:v>
                </c:pt>
                <c:pt idx="14">
                  <c:v>0.63927407000000003</c:v>
                </c:pt>
                <c:pt idx="15">
                  <c:v>0.64205102000000003</c:v>
                </c:pt>
                <c:pt idx="16">
                  <c:v>0.64482819000000002</c:v>
                </c:pt>
                <c:pt idx="17">
                  <c:v>0.64760580999999995</c:v>
                </c:pt>
                <c:pt idx="18">
                  <c:v>0.65038341</c:v>
                </c:pt>
                <c:pt idx="19">
                  <c:v>0.65316145000000003</c:v>
                </c:pt>
                <c:pt idx="20">
                  <c:v>0.65593888</c:v>
                </c:pt>
                <c:pt idx="21">
                  <c:v>0.65871621000000002</c:v>
                </c:pt>
                <c:pt idx="22">
                  <c:v>0.66149279999999999</c:v>
                </c:pt>
                <c:pt idx="23">
                  <c:v>0.66427020000000003</c:v>
                </c:pt>
                <c:pt idx="24">
                  <c:v>0.66704757000000003</c:v>
                </c:pt>
                <c:pt idx="25">
                  <c:v>0.669825</c:v>
                </c:pt>
                <c:pt idx="26">
                  <c:v>0.67260275000000003</c:v>
                </c:pt>
                <c:pt idx="27">
                  <c:v>0.67537972999999996</c:v>
                </c:pt>
                <c:pt idx="28">
                  <c:v>0.67815672999999999</c:v>
                </c:pt>
                <c:pt idx="29">
                  <c:v>0.68093400000000004</c:v>
                </c:pt>
                <c:pt idx="30">
                  <c:v>0.68371126999999998</c:v>
                </c:pt>
                <c:pt idx="31">
                  <c:v>0.68648867000000002</c:v>
                </c:pt>
                <c:pt idx="32">
                  <c:v>0.68926560999999997</c:v>
                </c:pt>
                <c:pt idx="33">
                  <c:v>0.69204275000000004</c:v>
                </c:pt>
                <c:pt idx="34">
                  <c:v>0.69482049999999995</c:v>
                </c:pt>
                <c:pt idx="35">
                  <c:v>0.69759773999999997</c:v>
                </c:pt>
                <c:pt idx="36">
                  <c:v>0.70037517000000005</c:v>
                </c:pt>
                <c:pt idx="37">
                  <c:v>0.70315187999999995</c:v>
                </c:pt>
                <c:pt idx="38">
                  <c:v>0.70592876000000004</c:v>
                </c:pt>
                <c:pt idx="39">
                  <c:v>0.70870626000000003</c:v>
                </c:pt>
                <c:pt idx="40">
                  <c:v>0.71148345999999996</c:v>
                </c:pt>
                <c:pt idx="41">
                  <c:v>0.71426034000000005</c:v>
                </c:pt>
                <c:pt idx="42">
                  <c:v>0.71703746999999995</c:v>
                </c:pt>
                <c:pt idx="43">
                  <c:v>0.71981470999999997</c:v>
                </c:pt>
                <c:pt idx="44">
                  <c:v>0.72259161999999999</c:v>
                </c:pt>
                <c:pt idx="45">
                  <c:v>0.72536798000000002</c:v>
                </c:pt>
                <c:pt idx="46">
                  <c:v>0.72814498000000005</c:v>
                </c:pt>
                <c:pt idx="47">
                  <c:v>0.73092245</c:v>
                </c:pt>
                <c:pt idx="48">
                  <c:v>0.73369892999999997</c:v>
                </c:pt>
                <c:pt idx="49">
                  <c:v>0.73647600999999996</c:v>
                </c:pt>
                <c:pt idx="50">
                  <c:v>0.73925297999999995</c:v>
                </c:pt>
                <c:pt idx="51">
                  <c:v>0.74202931000000005</c:v>
                </c:pt>
                <c:pt idx="52">
                  <c:v>0.74480641000000003</c:v>
                </c:pt>
                <c:pt idx="53">
                  <c:v>0.74758309000000001</c:v>
                </c:pt>
                <c:pt idx="54">
                  <c:v>0.75035987000000004</c:v>
                </c:pt>
                <c:pt idx="55">
                  <c:v>0.75313684999999997</c:v>
                </c:pt>
                <c:pt idx="56">
                  <c:v>0.75591313999999998</c:v>
                </c:pt>
                <c:pt idx="57">
                  <c:v>0.75868988999999998</c:v>
                </c:pt>
                <c:pt idx="58">
                  <c:v>0.76146683000000004</c:v>
                </c:pt>
                <c:pt idx="59">
                  <c:v>0.76424338000000003</c:v>
                </c:pt>
                <c:pt idx="60">
                  <c:v>0.76702035999999996</c:v>
                </c:pt>
                <c:pt idx="61">
                  <c:v>0.76979639</c:v>
                </c:pt>
                <c:pt idx="62">
                  <c:v>0.77257323</c:v>
                </c:pt>
                <c:pt idx="63">
                  <c:v>0.77534994999999995</c:v>
                </c:pt>
                <c:pt idx="64">
                  <c:v>0.77812663000000004</c:v>
                </c:pt>
                <c:pt idx="65">
                  <c:v>0.78090285999999998</c:v>
                </c:pt>
                <c:pt idx="66">
                  <c:v>0.78367925000000005</c:v>
                </c:pt>
                <c:pt idx="67">
                  <c:v>0.78645547999999998</c:v>
                </c:pt>
                <c:pt idx="68">
                  <c:v>0.78923235000000003</c:v>
                </c:pt>
                <c:pt idx="69">
                  <c:v>0.79200837999999996</c:v>
                </c:pt>
                <c:pt idx="70">
                  <c:v>0.79478428999999995</c:v>
                </c:pt>
                <c:pt idx="71">
                  <c:v>0.79756099999999996</c:v>
                </c:pt>
                <c:pt idx="72">
                  <c:v>0.80062142000000003</c:v>
                </c:pt>
                <c:pt idx="73">
                  <c:v>0.80311359000000004</c:v>
                </c:pt>
                <c:pt idx="74">
                  <c:v>0.80589010999999999</c:v>
                </c:pt>
                <c:pt idx="75">
                  <c:v>0.80894997000000002</c:v>
                </c:pt>
                <c:pt idx="76">
                  <c:v>0.81144229999999995</c:v>
                </c:pt>
                <c:pt idx="77">
                  <c:v>0.81421858999999996</c:v>
                </c:pt>
                <c:pt idx="78">
                  <c:v>0.81699440000000001</c:v>
                </c:pt>
                <c:pt idx="79">
                  <c:v>0.81976981000000004</c:v>
                </c:pt>
                <c:pt idx="80">
                  <c:v>0.82254565000000002</c:v>
                </c:pt>
                <c:pt idx="81">
                  <c:v>0.82532086999999998</c:v>
                </c:pt>
                <c:pt idx="82">
                  <c:v>0.82809628000000002</c:v>
                </c:pt>
                <c:pt idx="83">
                  <c:v>0.83087140000000004</c:v>
                </c:pt>
                <c:pt idx="84">
                  <c:v>0.83364651999999995</c:v>
                </c:pt>
                <c:pt idx="85">
                  <c:v>0.83642128999999998</c:v>
                </c:pt>
                <c:pt idx="86">
                  <c:v>0.83919611999999999</c:v>
                </c:pt>
                <c:pt idx="87">
                  <c:v>0.84197051999999994</c:v>
                </c:pt>
                <c:pt idx="88">
                  <c:v>0.84474503000000001</c:v>
                </c:pt>
                <c:pt idx="89">
                  <c:v>0.84751916999999999</c:v>
                </c:pt>
                <c:pt idx="90">
                  <c:v>0.85029246999999997</c:v>
                </c:pt>
                <c:pt idx="91">
                  <c:v>0.85306596999999995</c:v>
                </c:pt>
                <c:pt idx="92">
                  <c:v>0.85583861999999999</c:v>
                </c:pt>
                <c:pt idx="93">
                  <c:v>0.85861082</c:v>
                </c:pt>
                <c:pt idx="94">
                  <c:v>0.86112878000000004</c:v>
                </c:pt>
                <c:pt idx="95">
                  <c:v>0.86314184000000005</c:v>
                </c:pt>
                <c:pt idx="96">
                  <c:v>0.86492064000000002</c:v>
                </c:pt>
                <c:pt idx="97">
                  <c:v>0.86662377999999995</c:v>
                </c:pt>
                <c:pt idx="98">
                  <c:v>0.86794596000000002</c:v>
                </c:pt>
                <c:pt idx="99">
                  <c:v>0.86929537999999995</c:v>
                </c:pt>
                <c:pt idx="100">
                  <c:v>0.87045075999999999</c:v>
                </c:pt>
                <c:pt idx="101">
                  <c:v>0.87164675999999996</c:v>
                </c:pt>
                <c:pt idx="102">
                  <c:v>0.87254995999999996</c:v>
                </c:pt>
                <c:pt idx="103">
                  <c:v>0.87342564</c:v>
                </c:pt>
                <c:pt idx="104">
                  <c:v>0.87430147000000002</c:v>
                </c:pt>
                <c:pt idx="105">
                  <c:v>0.87548762000000002</c:v>
                </c:pt>
                <c:pt idx="106">
                  <c:v>0.87640032000000001</c:v>
                </c:pt>
                <c:pt idx="107">
                  <c:v>0.87745930000000005</c:v>
                </c:pt>
                <c:pt idx="108">
                  <c:v>0.87820746999999999</c:v>
                </c:pt>
                <c:pt idx="109">
                  <c:v>0.87889249000000003</c:v>
                </c:pt>
                <c:pt idx="110">
                  <c:v>0.87954526</c:v>
                </c:pt>
              </c:numCache>
            </c:numRef>
          </c:xVal>
          <c:yVal>
            <c:numRef>
              <c:f>'24.26-DC'!$E$3:$E$113</c:f>
              <c:numCache>
                <c:formatCode>General</c:formatCode>
                <c:ptCount val="111"/>
                <c:pt idx="0">
                  <c:v>191.37169188540059</c:v>
                </c:pt>
                <c:pt idx="1">
                  <c:v>191.37196690698732</c:v>
                </c:pt>
                <c:pt idx="2">
                  <c:v>191.37231109744843</c:v>
                </c:pt>
                <c:pt idx="3">
                  <c:v>191.37266502149282</c:v>
                </c:pt>
                <c:pt idx="4">
                  <c:v>191.37306342801884</c:v>
                </c:pt>
                <c:pt idx="5">
                  <c:v>191.37351145655481</c:v>
                </c:pt>
                <c:pt idx="6">
                  <c:v>191.37401471925136</c:v>
                </c:pt>
                <c:pt idx="7">
                  <c:v>191.37457944971908</c:v>
                </c:pt>
                <c:pt idx="8">
                  <c:v>191.37521252117526</c:v>
                </c:pt>
                <c:pt idx="9">
                  <c:v>191.37592147865649</c:v>
                </c:pt>
                <c:pt idx="10">
                  <c:v>191.37671465355638</c:v>
                </c:pt>
                <c:pt idx="11">
                  <c:v>191.37760124739776</c:v>
                </c:pt>
                <c:pt idx="12">
                  <c:v>191.37859134978828</c:v>
                </c:pt>
                <c:pt idx="13">
                  <c:v>191.37969617084417</c:v>
                </c:pt>
                <c:pt idx="14">
                  <c:v>191.38092767841349</c:v>
                </c:pt>
                <c:pt idx="15">
                  <c:v>191.382298836009</c:v>
                </c:pt>
                <c:pt idx="16">
                  <c:v>191.38382470452808</c:v>
                </c:pt>
                <c:pt idx="17">
                  <c:v>191.38552145507299</c:v>
                </c:pt>
                <c:pt idx="18">
                  <c:v>191.38740633920469</c:v>
                </c:pt>
                <c:pt idx="19">
                  <c:v>191.38949885444811</c:v>
                </c:pt>
                <c:pt idx="20">
                  <c:v>191.39181910486187</c:v>
                </c:pt>
                <c:pt idx="21">
                  <c:v>191.39439026495432</c:v>
                </c:pt>
                <c:pt idx="22">
                  <c:v>191.3972365369581</c:v>
                </c:pt>
                <c:pt idx="23">
                  <c:v>191.40038669671702</c:v>
                </c:pt>
                <c:pt idx="24">
                  <c:v>191.40386954715672</c:v>
                </c:pt>
                <c:pt idx="25">
                  <c:v>191.40771748782859</c:v>
                </c:pt>
                <c:pt idx="26">
                  <c:v>191.44236902704952</c:v>
                </c:pt>
                <c:pt idx="27">
                  <c:v>191.49098749282783</c:v>
                </c:pt>
                <c:pt idx="28">
                  <c:v>191.54009357717933</c:v>
                </c:pt>
                <c:pt idx="29">
                  <c:v>191.58974136381303</c:v>
                </c:pt>
                <c:pt idx="30">
                  <c:v>191.63997960829835</c:v>
                </c:pt>
                <c:pt idx="31">
                  <c:v>191.69086844115895</c:v>
                </c:pt>
                <c:pt idx="32">
                  <c:v>191.74245922178108</c:v>
                </c:pt>
                <c:pt idx="33">
                  <c:v>191.79483132296141</c:v>
                </c:pt>
                <c:pt idx="34">
                  <c:v>191.84806537210252</c:v>
                </c:pt>
                <c:pt idx="35">
                  <c:v>191.90221823205616</c:v>
                </c:pt>
                <c:pt idx="36">
                  <c:v>191.95738786278565</c:v>
                </c:pt>
                <c:pt idx="37">
                  <c:v>192.01364699766361</c:v>
                </c:pt>
                <c:pt idx="38">
                  <c:v>192.07111162223964</c:v>
                </c:pt>
                <c:pt idx="39">
                  <c:v>192.12989763447297</c:v>
                </c:pt>
                <c:pt idx="40">
                  <c:v>192.19010022320666</c:v>
                </c:pt>
                <c:pt idx="41">
                  <c:v>192.25184189999507</c:v>
                </c:pt>
                <c:pt idx="42">
                  <c:v>192.31526842451316</c:v>
                </c:pt>
                <c:pt idx="43">
                  <c:v>192.38052056698592</c:v>
                </c:pt>
                <c:pt idx="44">
                  <c:v>192.44774269540733</c:v>
                </c:pt>
                <c:pt idx="45">
                  <c:v>192.51709558581069</c:v>
                </c:pt>
                <c:pt idx="46">
                  <c:v>192.58878930260866</c:v>
                </c:pt>
                <c:pt idx="47">
                  <c:v>192.66301537259494</c:v>
                </c:pt>
                <c:pt idx="48">
                  <c:v>192.73994384518824</c:v>
                </c:pt>
                <c:pt idx="49">
                  <c:v>192.81984458305644</c:v>
                </c:pt>
                <c:pt idx="50">
                  <c:v>192.90294224118898</c:v>
                </c:pt>
                <c:pt idx="51">
                  <c:v>192.9894832460952</c:v>
                </c:pt>
                <c:pt idx="52">
                  <c:v>193.07979643667019</c:v>
                </c:pt>
                <c:pt idx="53">
                  <c:v>193.17415115944021</c:v>
                </c:pt>
                <c:pt idx="54">
                  <c:v>193.272896375828</c:v>
                </c:pt>
                <c:pt idx="55">
                  <c:v>193.3763951349284</c:v>
                </c:pt>
                <c:pt idx="56">
                  <c:v>193.48500070752345</c:v>
                </c:pt>
                <c:pt idx="57">
                  <c:v>193.59917679232936</c:v>
                </c:pt>
                <c:pt idx="58">
                  <c:v>193.71936808938483</c:v>
                </c:pt>
                <c:pt idx="59">
                  <c:v>193.84604016820467</c:v>
                </c:pt>
                <c:pt idx="60">
                  <c:v>193.97976299610269</c:v>
                </c:pt>
                <c:pt idx="61">
                  <c:v>194.12104509000113</c:v>
                </c:pt>
                <c:pt idx="62">
                  <c:v>194.27060167890707</c:v>
                </c:pt>
                <c:pt idx="63">
                  <c:v>194.42906590920023</c:v>
                </c:pt>
                <c:pt idx="64">
                  <c:v>194.59718103233493</c:v>
                </c:pt>
                <c:pt idx="65">
                  <c:v>194.77572415899283</c:v>
                </c:pt>
                <c:pt idx="66">
                  <c:v>194.96560939636228</c:v>
                </c:pt>
                <c:pt idx="67">
                  <c:v>195.16777098537003</c:v>
                </c:pt>
                <c:pt idx="68">
                  <c:v>195.38331530555257</c:v>
                </c:pt>
                <c:pt idx="69">
                  <c:v>195.61326885239797</c:v>
                </c:pt>
                <c:pt idx="70">
                  <c:v>195.85893579390464</c:v>
                </c:pt>
                <c:pt idx="71">
                  <c:v>196.12177830148451</c:v>
                </c:pt>
                <c:pt idx="72">
                  <c:v>196.43311171744818</c:v>
                </c:pt>
                <c:pt idx="73">
                  <c:v>196.70489637665611</c:v>
                </c:pt>
                <c:pt idx="74">
                  <c:v>197.0287437496404</c:v>
                </c:pt>
                <c:pt idx="75">
                  <c:v>197.41371283647646</c:v>
                </c:pt>
                <c:pt idx="76">
                  <c:v>197.75106755854969</c:v>
                </c:pt>
                <c:pt idx="77">
                  <c:v>198.15439669582199</c:v>
                </c:pt>
                <c:pt idx="78">
                  <c:v>198.58938921888762</c:v>
                </c:pt>
                <c:pt idx="79">
                  <c:v>199.0591823902538</c:v>
                </c:pt>
                <c:pt idx="80">
                  <c:v>199.56744354284871</c:v>
                </c:pt>
                <c:pt idx="81">
                  <c:v>200.11794888958721</c:v>
                </c:pt>
                <c:pt idx="82">
                  <c:v>200.71534246841597</c:v>
                </c:pt>
                <c:pt idx="83">
                  <c:v>201.36462010679458</c:v>
                </c:pt>
                <c:pt idx="84">
                  <c:v>202.07165982223239</c:v>
                </c:pt>
                <c:pt idx="85">
                  <c:v>202.84302643857788</c:v>
                </c:pt>
                <c:pt idx="86">
                  <c:v>203.68649799945726</c:v>
                </c:pt>
                <c:pt idx="87">
                  <c:v>204.61079241416661</c:v>
                </c:pt>
                <c:pt idx="88">
                  <c:v>205.62641573954122</c:v>
                </c:pt>
                <c:pt idx="89">
                  <c:v>206.74529052087519</c:v>
                </c:pt>
                <c:pt idx="90">
                  <c:v>207.98143485261687</c:v>
                </c:pt>
                <c:pt idx="91">
                  <c:v>209.35222946553625</c:v>
                </c:pt>
                <c:pt idx="92">
                  <c:v>210.87740454716399</c:v>
                </c:pt>
                <c:pt idx="93">
                  <c:v>212.58157755937478</c:v>
                </c:pt>
                <c:pt idx="94">
                  <c:v>214.30976848549659</c:v>
                </c:pt>
                <c:pt idx="95">
                  <c:v>215.8335908596184</c:v>
                </c:pt>
                <c:pt idx="96">
                  <c:v>217.2994782540145</c:v>
                </c:pt>
                <c:pt idx="97">
                  <c:v>218.82084472812204</c:v>
                </c:pt>
                <c:pt idx="98">
                  <c:v>220.09015109411123</c:v>
                </c:pt>
                <c:pt idx="99">
                  <c:v>221.47337199112837</c:v>
                </c:pt>
                <c:pt idx="100">
                  <c:v>222.73470253786485</c:v>
                </c:pt>
                <c:pt idx="101">
                  <c:v>224.1221478895707</c:v>
                </c:pt>
                <c:pt idx="102">
                  <c:v>225.22964832783703</c:v>
                </c:pt>
                <c:pt idx="103">
                  <c:v>226.35629588229915</c:v>
                </c:pt>
                <c:pt idx="104">
                  <c:v>227.53892973682187</c:v>
                </c:pt>
                <c:pt idx="105">
                  <c:v>229.23677728512456</c:v>
                </c:pt>
                <c:pt idx="106">
                  <c:v>230.62490945258389</c:v>
                </c:pt>
                <c:pt idx="107">
                  <c:v>232.33279918911447</c:v>
                </c:pt>
                <c:pt idx="108">
                  <c:v>233.60754266553482</c:v>
                </c:pt>
                <c:pt idx="109">
                  <c:v>234.82791736199516</c:v>
                </c:pt>
                <c:pt idx="110">
                  <c:v>236.04126035226247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955-1041-93B4-435E4E631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6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B747-100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'24.78-B747'!$AH$3:$AH$105</c:f>
              <c:numCache>
                <c:formatCode>General</c:formatCode>
                <c:ptCount val="103"/>
                <c:pt idx="0">
                  <c:v>266.182728</c:v>
                </c:pt>
                <c:pt idx="1">
                  <c:v>266.23289699999998</c:v>
                </c:pt>
                <c:pt idx="2">
                  <c:v>266.23289699999998</c:v>
                </c:pt>
                <c:pt idx="3">
                  <c:v>266.23289699999998</c:v>
                </c:pt>
                <c:pt idx="4">
                  <c:v>266.23289699999998</c:v>
                </c:pt>
                <c:pt idx="5">
                  <c:v>266.23289699999998</c:v>
                </c:pt>
                <c:pt idx="6">
                  <c:v>266.23289699999998</c:v>
                </c:pt>
                <c:pt idx="7">
                  <c:v>266.23289699999998</c:v>
                </c:pt>
                <c:pt idx="8">
                  <c:v>266.23289699999998</c:v>
                </c:pt>
                <c:pt idx="9">
                  <c:v>266.23289699999998</c:v>
                </c:pt>
                <c:pt idx="10">
                  <c:v>266.23289699999998</c:v>
                </c:pt>
                <c:pt idx="11">
                  <c:v>266.23289699999998</c:v>
                </c:pt>
                <c:pt idx="12">
                  <c:v>266.23289699999998</c:v>
                </c:pt>
                <c:pt idx="13">
                  <c:v>266.23289699999998</c:v>
                </c:pt>
                <c:pt idx="14">
                  <c:v>266.23289699999998</c:v>
                </c:pt>
                <c:pt idx="15">
                  <c:v>266.23289699999998</c:v>
                </c:pt>
                <c:pt idx="16">
                  <c:v>266.23289699999998</c:v>
                </c:pt>
                <c:pt idx="17">
                  <c:v>266.23289699999998</c:v>
                </c:pt>
                <c:pt idx="18">
                  <c:v>266.23289699999998</c:v>
                </c:pt>
                <c:pt idx="19">
                  <c:v>266.23289699999998</c:v>
                </c:pt>
                <c:pt idx="20">
                  <c:v>266.19281599999999</c:v>
                </c:pt>
                <c:pt idx="21">
                  <c:v>266.23289699999998</c:v>
                </c:pt>
                <c:pt idx="22">
                  <c:v>266.23289699999998</c:v>
                </c:pt>
                <c:pt idx="23">
                  <c:v>266.23289699999998</c:v>
                </c:pt>
                <c:pt idx="24">
                  <c:v>266.23289699999998</c:v>
                </c:pt>
                <c:pt idx="25">
                  <c:v>266.23289699999998</c:v>
                </c:pt>
                <c:pt idx="26">
                  <c:v>266.23289699999998</c:v>
                </c:pt>
                <c:pt idx="27">
                  <c:v>266.23289699999998</c:v>
                </c:pt>
                <c:pt idx="28">
                  <c:v>266.23289699999998</c:v>
                </c:pt>
                <c:pt idx="29">
                  <c:v>266.23289699999998</c:v>
                </c:pt>
                <c:pt idx="30">
                  <c:v>266.23289699999998</c:v>
                </c:pt>
                <c:pt idx="31">
                  <c:v>266.23289699999998</c:v>
                </c:pt>
                <c:pt idx="32">
                  <c:v>266.23289699999998</c:v>
                </c:pt>
                <c:pt idx="33">
                  <c:v>266.23289699999998</c:v>
                </c:pt>
                <c:pt idx="34">
                  <c:v>266.23289699999998</c:v>
                </c:pt>
                <c:pt idx="35">
                  <c:v>266.23289699999998</c:v>
                </c:pt>
                <c:pt idx="36">
                  <c:v>266.23289699999998</c:v>
                </c:pt>
                <c:pt idx="37">
                  <c:v>266.23289699999998</c:v>
                </c:pt>
                <c:pt idx="38">
                  <c:v>266.23289699999998</c:v>
                </c:pt>
                <c:pt idx="39">
                  <c:v>266.23289699999998</c:v>
                </c:pt>
                <c:pt idx="40">
                  <c:v>266.23289699999998</c:v>
                </c:pt>
                <c:pt idx="41">
                  <c:v>266.34806300000002</c:v>
                </c:pt>
                <c:pt idx="42">
                  <c:v>266.38320199999998</c:v>
                </c:pt>
                <c:pt idx="43">
                  <c:v>266.54352599999999</c:v>
                </c:pt>
                <c:pt idx="44">
                  <c:v>266.73391199999998</c:v>
                </c:pt>
                <c:pt idx="45">
                  <c:v>266.91427800000002</c:v>
                </c:pt>
                <c:pt idx="46">
                  <c:v>267.11468400000001</c:v>
                </c:pt>
                <c:pt idx="47">
                  <c:v>267.31509</c:v>
                </c:pt>
                <c:pt idx="48">
                  <c:v>267.53553699999998</c:v>
                </c:pt>
                <c:pt idx="49">
                  <c:v>267.76600400000001</c:v>
                </c:pt>
                <c:pt idx="50">
                  <c:v>268.00649099999998</c:v>
                </c:pt>
                <c:pt idx="51">
                  <c:v>268.28706</c:v>
                </c:pt>
                <c:pt idx="52">
                  <c:v>268.56762800000001</c:v>
                </c:pt>
                <c:pt idx="53">
                  <c:v>268.85821700000002</c:v>
                </c:pt>
                <c:pt idx="54">
                  <c:v>269.16884700000003</c:v>
                </c:pt>
                <c:pt idx="55">
                  <c:v>269.50953700000002</c:v>
                </c:pt>
                <c:pt idx="56">
                  <c:v>269.86024800000001</c:v>
                </c:pt>
                <c:pt idx="57">
                  <c:v>270.24101999999999</c:v>
                </c:pt>
                <c:pt idx="58">
                  <c:v>270.64183200000002</c:v>
                </c:pt>
                <c:pt idx="59">
                  <c:v>271.09274599999998</c:v>
                </c:pt>
                <c:pt idx="60">
                  <c:v>271.56369999999998</c:v>
                </c:pt>
                <c:pt idx="61">
                  <c:v>272.08475600000003</c:v>
                </c:pt>
                <c:pt idx="62">
                  <c:v>272.59435999999999</c:v>
                </c:pt>
                <c:pt idx="63">
                  <c:v>273.277173</c:v>
                </c:pt>
                <c:pt idx="64">
                  <c:v>273.95855399999999</c:v>
                </c:pt>
                <c:pt idx="65">
                  <c:v>274.70005600000002</c:v>
                </c:pt>
                <c:pt idx="66">
                  <c:v>275.48164000000003</c:v>
                </c:pt>
                <c:pt idx="67">
                  <c:v>276.41352899999998</c:v>
                </c:pt>
                <c:pt idx="68">
                  <c:v>277.505742</c:v>
                </c:pt>
                <c:pt idx="69">
                  <c:v>278.59873800000003</c:v>
                </c:pt>
                <c:pt idx="70">
                  <c:v>279.80274100000003</c:v>
                </c:pt>
                <c:pt idx="71">
                  <c:v>281.51777900000002</c:v>
                </c:pt>
                <c:pt idx="72">
                  <c:v>283.33333299999998</c:v>
                </c:pt>
                <c:pt idx="73">
                  <c:v>285.65491300000002</c:v>
                </c:pt>
                <c:pt idx="74">
                  <c:v>287.81209699999999</c:v>
                </c:pt>
                <c:pt idx="75">
                  <c:v>289.84274399999998</c:v>
                </c:pt>
                <c:pt idx="76">
                  <c:v>291.99463600000001</c:v>
                </c:pt>
                <c:pt idx="77">
                  <c:v>294.323105</c:v>
                </c:pt>
                <c:pt idx="78">
                  <c:v>296.85430600000001</c:v>
                </c:pt>
                <c:pt idx="79">
                  <c:v>299.088864</c:v>
                </c:pt>
                <c:pt idx="80">
                  <c:v>301.53897799999999</c:v>
                </c:pt>
                <c:pt idx="81">
                  <c:v>303.92343099999999</c:v>
                </c:pt>
                <c:pt idx="82">
                  <c:v>306.36798299999998</c:v>
                </c:pt>
                <c:pt idx="83">
                  <c:v>309.36172900000003</c:v>
                </c:pt>
                <c:pt idx="84">
                  <c:v>312.030709</c:v>
                </c:pt>
                <c:pt idx="85">
                  <c:v>314.52910600000001</c:v>
                </c:pt>
                <c:pt idx="86">
                  <c:v>317.16834299999999</c:v>
                </c:pt>
                <c:pt idx="87">
                  <c:v>319.578035</c:v>
                </c:pt>
                <c:pt idx="88">
                  <c:v>322.28616299999999</c:v>
                </c:pt>
                <c:pt idx="89">
                  <c:v>325.15197000000001</c:v>
                </c:pt>
                <c:pt idx="90">
                  <c:v>327.855592</c:v>
                </c:pt>
                <c:pt idx="91">
                  <c:v>330.82090699999998</c:v>
                </c:pt>
                <c:pt idx="92">
                  <c:v>333.70832100000001</c:v>
                </c:pt>
                <c:pt idx="93">
                  <c:v>335.744235</c:v>
                </c:pt>
                <c:pt idx="94">
                  <c:v>337.804303</c:v>
                </c:pt>
                <c:pt idx="95">
                  <c:v>340.21115200000003</c:v>
                </c:pt>
                <c:pt idx="96">
                  <c:v>342.56258400000002</c:v>
                </c:pt>
                <c:pt idx="97">
                  <c:v>345.58786700000002</c:v>
                </c:pt>
                <c:pt idx="98">
                  <c:v>347.96029299999998</c:v>
                </c:pt>
                <c:pt idx="99">
                  <c:v>350.73101300000002</c:v>
                </c:pt>
                <c:pt idx="100">
                  <c:v>353.49405999999999</c:v>
                </c:pt>
                <c:pt idx="101">
                  <c:v>356.348073</c:v>
                </c:pt>
                <c:pt idx="102">
                  <c:v>358.96426000000002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21B-6C4A-9653-8736EC345C1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'24.78-B747'!$AG$3:$AG$105</c:f>
              <c:numCache>
                <c:formatCode>General</c:formatCode>
                <c:ptCount val="103"/>
                <c:pt idx="0">
                  <c:v>0.50020125000000004</c:v>
                </c:pt>
                <c:pt idx="1">
                  <c:v>0.50541248999999999</c:v>
                </c:pt>
                <c:pt idx="2">
                  <c:v>0.51024712000000005</c:v>
                </c:pt>
                <c:pt idx="3">
                  <c:v>0.51549971000000006</c:v>
                </c:pt>
                <c:pt idx="4">
                  <c:v>0.52075231</c:v>
                </c:pt>
                <c:pt idx="5">
                  <c:v>0.52558693999999995</c:v>
                </c:pt>
                <c:pt idx="6">
                  <c:v>0.53042155999999996</c:v>
                </c:pt>
                <c:pt idx="7">
                  <c:v>0.53525619000000002</c:v>
                </c:pt>
                <c:pt idx="8">
                  <c:v>0.54009081000000003</c:v>
                </c:pt>
                <c:pt idx="9">
                  <c:v>0.54492543999999998</c:v>
                </c:pt>
                <c:pt idx="10">
                  <c:v>0.54976005999999999</c:v>
                </c:pt>
                <c:pt idx="11">
                  <c:v>0.55459468999999995</c:v>
                </c:pt>
                <c:pt idx="12">
                  <c:v>0.55942930999999996</c:v>
                </c:pt>
                <c:pt idx="13">
                  <c:v>0.56426394000000002</c:v>
                </c:pt>
                <c:pt idx="14">
                  <c:v>0.56909856000000003</c:v>
                </c:pt>
                <c:pt idx="15">
                  <c:v>0.57393318999999998</c:v>
                </c:pt>
                <c:pt idx="16">
                  <c:v>0.57876780999999999</c:v>
                </c:pt>
                <c:pt idx="17">
                  <c:v>0.58360243999999994</c:v>
                </c:pt>
                <c:pt idx="18">
                  <c:v>0.58843707000000001</c:v>
                </c:pt>
                <c:pt idx="19">
                  <c:v>0.59327169000000002</c:v>
                </c:pt>
                <c:pt idx="20">
                  <c:v>0.59810640000000004</c:v>
                </c:pt>
                <c:pt idx="21">
                  <c:v>0.60294093999999998</c:v>
                </c:pt>
                <c:pt idx="22">
                  <c:v>0.60777557000000004</c:v>
                </c:pt>
                <c:pt idx="23">
                  <c:v>0.61261019000000005</c:v>
                </c:pt>
                <c:pt idx="24">
                  <c:v>0.61744482000000001</c:v>
                </c:pt>
                <c:pt idx="25">
                  <c:v>0.62227944000000002</c:v>
                </c:pt>
                <c:pt idx="26">
                  <c:v>0.62711406999999997</c:v>
                </c:pt>
                <c:pt idx="27">
                  <c:v>0.63194868999999998</c:v>
                </c:pt>
                <c:pt idx="28">
                  <c:v>0.63678332000000004</c:v>
                </c:pt>
                <c:pt idx="29">
                  <c:v>0.64161794000000005</c:v>
                </c:pt>
                <c:pt idx="30">
                  <c:v>0.64645257</c:v>
                </c:pt>
                <c:pt idx="31">
                  <c:v>0.65128719000000002</c:v>
                </c:pt>
                <c:pt idx="32">
                  <c:v>0.65612181999999997</c:v>
                </c:pt>
                <c:pt idx="33">
                  <c:v>0.66095643999999998</c:v>
                </c:pt>
                <c:pt idx="34">
                  <c:v>0.66579107000000004</c:v>
                </c:pt>
                <c:pt idx="35">
                  <c:v>0.67062569000000005</c:v>
                </c:pt>
                <c:pt idx="36">
                  <c:v>0.67546032</c:v>
                </c:pt>
                <c:pt idx="37">
                  <c:v>0.68029494999999995</c:v>
                </c:pt>
                <c:pt idx="38">
                  <c:v>0.68512956999999997</c:v>
                </c:pt>
                <c:pt idx="39">
                  <c:v>0.68996420000000003</c:v>
                </c:pt>
                <c:pt idx="40">
                  <c:v>0.69479882000000004</c:v>
                </c:pt>
                <c:pt idx="41">
                  <c:v>0.69963321000000001</c:v>
                </c:pt>
                <c:pt idx="42">
                  <c:v>0.70446776</c:v>
                </c:pt>
                <c:pt idx="43">
                  <c:v>0.70930205000000002</c:v>
                </c:pt>
                <c:pt idx="44">
                  <c:v>0.71413627999999996</c:v>
                </c:pt>
                <c:pt idx="45">
                  <c:v>0.71897051999999995</c:v>
                </c:pt>
                <c:pt idx="46">
                  <c:v>0.72380473000000001</c:v>
                </c:pt>
                <c:pt idx="47">
                  <c:v>0.72863893999999996</c:v>
                </c:pt>
                <c:pt idx="48">
                  <c:v>0.73347309999999999</c:v>
                </c:pt>
                <c:pt idx="49">
                  <c:v>0.73830724000000003</c:v>
                </c:pt>
                <c:pt idx="50">
                  <c:v>0.74314137000000002</c:v>
                </c:pt>
                <c:pt idx="51">
                  <c:v>0.74797541000000001</c:v>
                </c:pt>
                <c:pt idx="52">
                  <c:v>0.75280944000000005</c:v>
                </c:pt>
                <c:pt idx="53">
                  <c:v>0.75764346000000005</c:v>
                </c:pt>
                <c:pt idx="54">
                  <c:v>0.76247743999999995</c:v>
                </c:pt>
                <c:pt idx="55">
                  <c:v>0.76731134999999995</c:v>
                </c:pt>
                <c:pt idx="56">
                  <c:v>0.77214523999999995</c:v>
                </c:pt>
                <c:pt idx="57">
                  <c:v>0.77697906999999999</c:v>
                </c:pt>
                <c:pt idx="58">
                  <c:v>0.78181286000000005</c:v>
                </c:pt>
                <c:pt idx="59">
                  <c:v>0.78664654000000001</c:v>
                </c:pt>
                <c:pt idx="60">
                  <c:v>0.79148019000000003</c:v>
                </c:pt>
                <c:pt idx="61">
                  <c:v>0.79631372</c:v>
                </c:pt>
                <c:pt idx="62">
                  <c:v>0.80086473999999996</c:v>
                </c:pt>
                <c:pt idx="63">
                  <c:v>0.80598048</c:v>
                </c:pt>
                <c:pt idx="64">
                  <c:v>0.81081367999999998</c:v>
                </c:pt>
                <c:pt idx="65">
                  <c:v>0.81564676000000003</c:v>
                </c:pt>
                <c:pt idx="66">
                  <c:v>0.82047974999999995</c:v>
                </c:pt>
                <c:pt idx="67">
                  <c:v>0.82531242999999999</c:v>
                </c:pt>
                <c:pt idx="68">
                  <c:v>0.83014476999999998</c:v>
                </c:pt>
                <c:pt idx="69">
                  <c:v>0.83414116000000005</c:v>
                </c:pt>
                <c:pt idx="70">
                  <c:v>0.83813733000000001</c:v>
                </c:pt>
                <c:pt idx="71">
                  <c:v>0.84255040000000003</c:v>
                </c:pt>
                <c:pt idx="72">
                  <c:v>0.84622127000000003</c:v>
                </c:pt>
                <c:pt idx="73">
                  <c:v>0.84964291999999997</c:v>
                </c:pt>
                <c:pt idx="74">
                  <c:v>0.85242843000000001</c:v>
                </c:pt>
                <c:pt idx="75">
                  <c:v>0.85453341000000005</c:v>
                </c:pt>
                <c:pt idx="76">
                  <c:v>0.85650671</c:v>
                </c:pt>
                <c:pt idx="77">
                  <c:v>0.85825989000000003</c:v>
                </c:pt>
                <c:pt idx="78">
                  <c:v>0.86001265000000005</c:v>
                </c:pt>
                <c:pt idx="79">
                  <c:v>0.86157766000000002</c:v>
                </c:pt>
                <c:pt idx="80">
                  <c:v>0.86294583000000002</c:v>
                </c:pt>
                <c:pt idx="81">
                  <c:v>0.86460106000000003</c:v>
                </c:pt>
                <c:pt idx="82">
                  <c:v>0.86590462999999995</c:v>
                </c:pt>
                <c:pt idx="83">
                  <c:v>0.86762501999999997</c:v>
                </c:pt>
                <c:pt idx="84">
                  <c:v>0.86896936999999996</c:v>
                </c:pt>
                <c:pt idx="85">
                  <c:v>0.87028269000000003</c:v>
                </c:pt>
                <c:pt idx="86">
                  <c:v>0.87154399000000005</c:v>
                </c:pt>
                <c:pt idx="87">
                  <c:v>0.87276593000000002</c:v>
                </c:pt>
                <c:pt idx="88">
                  <c:v>0.87402385999999999</c:v>
                </c:pt>
                <c:pt idx="89">
                  <c:v>0.87533640999999995</c:v>
                </c:pt>
                <c:pt idx="90">
                  <c:v>0.87648446999999996</c:v>
                </c:pt>
                <c:pt idx="91">
                  <c:v>0.87781511999999995</c:v>
                </c:pt>
                <c:pt idx="92">
                  <c:v>0.87912762</c:v>
                </c:pt>
                <c:pt idx="93">
                  <c:v>0.87996753000000005</c:v>
                </c:pt>
                <c:pt idx="94">
                  <c:v>0.88081370999999997</c:v>
                </c:pt>
                <c:pt idx="95">
                  <c:v>0.88165631</c:v>
                </c:pt>
                <c:pt idx="96">
                  <c:v>0.88253042000000004</c:v>
                </c:pt>
                <c:pt idx="97">
                  <c:v>0.88362288</c:v>
                </c:pt>
                <c:pt idx="98">
                  <c:v>0.88442368999999998</c:v>
                </c:pt>
                <c:pt idx="99">
                  <c:v>0.88537200000000005</c:v>
                </c:pt>
                <c:pt idx="100">
                  <c:v>0.88616351000000004</c:v>
                </c:pt>
                <c:pt idx="101">
                  <c:v>0.88689671999999997</c:v>
                </c:pt>
                <c:pt idx="102">
                  <c:v>0.88777028000000002</c:v>
                </c:pt>
              </c:numCache>
            </c:numRef>
          </c:xVal>
          <c:yVal>
            <c:numRef>
              <c:f>'24.78-B747'!$AI$3:$AI$105</c:f>
              <c:numCache>
                <c:formatCode>General</c:formatCode>
                <c:ptCount val="103"/>
                <c:pt idx="0">
                  <c:v>263.17423740312614</c:v>
                </c:pt>
                <c:pt idx="1">
                  <c:v>263.174443740041</c:v>
                </c:pt>
                <c:pt idx="2">
                  <c:v>263.17468471626012</c:v>
                </c:pt>
                <c:pt idx="3">
                  <c:v>263.17501298836453</c:v>
                </c:pt>
                <c:pt idx="4">
                  <c:v>263.17542600866597</c:v>
                </c:pt>
                <c:pt idx="5">
                  <c:v>263.1758973925339</c:v>
                </c:pt>
                <c:pt idx="6">
                  <c:v>263.1764742622812</c:v>
                </c:pt>
                <c:pt idx="7">
                  <c:v>263.1771772444946</c:v>
                </c:pt>
                <c:pt idx="8">
                  <c:v>263.17803043598303</c:v>
                </c:pt>
                <c:pt idx="9">
                  <c:v>263.17906191180236</c:v>
                </c:pt>
                <c:pt idx="10">
                  <c:v>263.18030426570374</c:v>
                </c:pt>
                <c:pt idx="11">
                  <c:v>263.18179524663793</c:v>
                </c:pt>
                <c:pt idx="12">
                  <c:v>263.18357842725982</c:v>
                </c:pt>
                <c:pt idx="13">
                  <c:v>263.18570399523952</c:v>
                </c:pt>
                <c:pt idx="14">
                  <c:v>263.18822957324647</c:v>
                </c:pt>
                <c:pt idx="15">
                  <c:v>263.19122119590946</c:v>
                </c:pt>
                <c:pt idx="16">
                  <c:v>263.19475430792693</c:v>
                </c:pt>
                <c:pt idx="17">
                  <c:v>263.19891496282173</c:v>
                </c:pt>
                <c:pt idx="18">
                  <c:v>263.20380104041101</c:v>
                </c:pt>
                <c:pt idx="19">
                  <c:v>263.20952365515149</c:v>
                </c:pt>
                <c:pt idx="20">
                  <c:v>263.21620884921072</c:v>
                </c:pt>
                <c:pt idx="21">
                  <c:v>263.22399858913712</c:v>
                </c:pt>
                <c:pt idx="22">
                  <c:v>263.23305391531937</c:v>
                </c:pt>
                <c:pt idx="23">
                  <c:v>263.24355563854152</c:v>
                </c:pt>
                <c:pt idx="24">
                  <c:v>263.25570730016318</c:v>
                </c:pt>
                <c:pt idx="25">
                  <c:v>263.26973729668089</c:v>
                </c:pt>
                <c:pt idx="26">
                  <c:v>263.28590172835266</c:v>
                </c:pt>
                <c:pt idx="27">
                  <c:v>263.30448705526686</c:v>
                </c:pt>
                <c:pt idx="28">
                  <c:v>263.32581352535692</c:v>
                </c:pt>
                <c:pt idx="29">
                  <c:v>263.35023831262146</c:v>
                </c:pt>
                <c:pt idx="30">
                  <c:v>263.37815964012458</c:v>
                </c:pt>
                <c:pt idx="31">
                  <c:v>263.4100204862583</c:v>
                </c:pt>
                <c:pt idx="32">
                  <c:v>263.44631354640762</c:v>
                </c:pt>
                <c:pt idx="33">
                  <c:v>263.48758561511329</c:v>
                </c:pt>
                <c:pt idx="34">
                  <c:v>263.53444356748628</c:v>
                </c:pt>
                <c:pt idx="35">
                  <c:v>263.58755955590811</c:v>
                </c:pt>
                <c:pt idx="36">
                  <c:v>263.64767824270729</c:v>
                </c:pt>
                <c:pt idx="37">
                  <c:v>263.71562314285632</c:v>
                </c:pt>
                <c:pt idx="38">
                  <c:v>263.79230466193769</c:v>
                </c:pt>
                <c:pt idx="39">
                  <c:v>263.87872921278012</c:v>
                </c:pt>
                <c:pt idx="40">
                  <c:v>263.97600750569262</c:v>
                </c:pt>
                <c:pt idx="41">
                  <c:v>264.08536068920171</c:v>
                </c:pt>
                <c:pt idx="42">
                  <c:v>264.20815072742795</c:v>
                </c:pt>
                <c:pt idx="43">
                  <c:v>264.34585967371663</c:v>
                </c:pt>
                <c:pt idx="44">
                  <c:v>264.50013897326852</c:v>
                </c:pt>
                <c:pt idx="45">
                  <c:v>264.67280798944961</c:v>
                </c:pt>
                <c:pt idx="46">
                  <c:v>264.86587070172669</c:v>
                </c:pt>
                <c:pt idx="47">
                  <c:v>265.08154201018658</c:v>
                </c:pt>
                <c:pt idx="48">
                  <c:v>265.32226438482712</c:v>
                </c:pt>
                <c:pt idx="49">
                  <c:v>265.59074086995429</c:v>
                </c:pt>
                <c:pt idx="50">
                  <c:v>265.88996036014441</c:v>
                </c:pt>
                <c:pt idx="51">
                  <c:v>266.22322560717549</c:v>
                </c:pt>
                <c:pt idx="52">
                  <c:v>266.59420843771625</c:v>
                </c:pt>
                <c:pt idx="53">
                  <c:v>267.0069792131053</c:v>
                </c:pt>
                <c:pt idx="54">
                  <c:v>267.46606002115539</c:v>
                </c:pt>
                <c:pt idx="55">
                  <c:v>267.97648623840848</c:v>
                </c:pt>
                <c:pt idx="56">
                  <c:v>268.54388605480131</c:v>
                </c:pt>
                <c:pt idx="57">
                  <c:v>269.17454435991647</c:v>
                </c:pt>
                <c:pt idx="58">
                  <c:v>269.8755164549658</c:v>
                </c:pt>
                <c:pt idx="59">
                  <c:v>270.65472208701459</c:v>
                </c:pt>
                <c:pt idx="60">
                  <c:v>271.52111984459327</c:v>
                </c:pt>
                <c:pt idx="61">
                  <c:v>272.48481900084874</c:v>
                </c:pt>
                <c:pt idx="62">
                  <c:v>273.49144167990642</c:v>
                </c:pt>
                <c:pt idx="63">
                  <c:v>274.75176155726359</c:v>
                </c:pt>
                <c:pt idx="64">
                  <c:v>276.08315587785</c:v>
                </c:pt>
                <c:pt idx="65">
                  <c:v>277.56882452508967</c:v>
                </c:pt>
                <c:pt idx="66">
                  <c:v>279.22882143047036</c:v>
                </c:pt>
                <c:pt idx="67">
                  <c:v>281.08639784735874</c:v>
                </c:pt>
                <c:pt idx="68">
                  <c:v>283.16885530631743</c:v>
                </c:pt>
                <c:pt idx="69">
                  <c:v>285.08384646069885</c:v>
                </c:pt>
                <c:pt idx="70">
                  <c:v>287.1958980675746</c:v>
                </c:pt>
                <c:pt idx="71">
                  <c:v>289.78724466911171</c:v>
                </c:pt>
                <c:pt idx="72">
                  <c:v>292.22205024962545</c:v>
                </c:pt>
                <c:pt idx="73">
                  <c:v>294.7469041051034</c:v>
                </c:pt>
                <c:pt idx="74">
                  <c:v>296.97399418863824</c:v>
                </c:pt>
                <c:pt idx="75">
                  <c:v>298.76918415694138</c:v>
                </c:pt>
                <c:pt idx="76">
                  <c:v>300.54702714093071</c:v>
                </c:pt>
                <c:pt idx="77">
                  <c:v>302.20914787708125</c:v>
                </c:pt>
                <c:pt idx="78">
                  <c:v>303.95388196620661</c:v>
                </c:pt>
                <c:pt idx="79">
                  <c:v>305.58639784069931</c:v>
                </c:pt>
                <c:pt idx="80">
                  <c:v>307.07479775132214</c:v>
                </c:pt>
                <c:pt idx="81">
                  <c:v>308.95644897932374</c:v>
                </c:pt>
                <c:pt idx="82">
                  <c:v>310.50436554081</c:v>
                </c:pt>
                <c:pt idx="83">
                  <c:v>312.64202045767399</c:v>
                </c:pt>
                <c:pt idx="84">
                  <c:v>314.39208533055194</c:v>
                </c:pt>
                <c:pt idx="85">
                  <c:v>316.1734428289331</c:v>
                </c:pt>
                <c:pt idx="86">
                  <c:v>317.9547251784681</c:v>
                </c:pt>
                <c:pt idx="87">
                  <c:v>319.74996773243601</c:v>
                </c:pt>
                <c:pt idx="88">
                  <c:v>321.67359954943822</c:v>
                </c:pt>
                <c:pt idx="89">
                  <c:v>323.76716914382922</c:v>
                </c:pt>
                <c:pt idx="90">
                  <c:v>325.67491350795871</c:v>
                </c:pt>
                <c:pt idx="91">
                  <c:v>327.9808251039351</c:v>
                </c:pt>
                <c:pt idx="92">
                  <c:v>330.36107981777332</c:v>
                </c:pt>
                <c:pt idx="93">
                  <c:v>331.9425703291945</c:v>
                </c:pt>
                <c:pt idx="94">
                  <c:v>333.5841700905022</c:v>
                </c:pt>
                <c:pt idx="95">
                  <c:v>335.26906029084489</c:v>
                </c:pt>
                <c:pt idx="96">
                  <c:v>337.07226504456014</c:v>
                </c:pt>
                <c:pt idx="97">
                  <c:v>339.40897592115027</c:v>
                </c:pt>
                <c:pt idx="98">
                  <c:v>341.18336446715296</c:v>
                </c:pt>
                <c:pt idx="99">
                  <c:v>343.35530571487163</c:v>
                </c:pt>
                <c:pt idx="100">
                  <c:v>345.22957374582381</c:v>
                </c:pt>
                <c:pt idx="101">
                  <c:v>347.01796243090587</c:v>
                </c:pt>
                <c:pt idx="102">
                  <c:v>349.21714625407969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8CA-8A4E-8DD3-17F2159B0338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'24.78-B747'!$AB$3:$AB$114</c:f>
              <c:numCache>
                <c:formatCode>General</c:formatCode>
                <c:ptCount val="112"/>
                <c:pt idx="0">
                  <c:v>240.12570299999999</c:v>
                </c:pt>
                <c:pt idx="1">
                  <c:v>240.220181</c:v>
                </c:pt>
                <c:pt idx="2">
                  <c:v>240.220181</c:v>
                </c:pt>
                <c:pt idx="3">
                  <c:v>240.220181</c:v>
                </c:pt>
                <c:pt idx="4">
                  <c:v>240.220181</c:v>
                </c:pt>
                <c:pt idx="5">
                  <c:v>240.220181</c:v>
                </c:pt>
                <c:pt idx="6">
                  <c:v>240.220181</c:v>
                </c:pt>
                <c:pt idx="7">
                  <c:v>240.220181</c:v>
                </c:pt>
                <c:pt idx="8">
                  <c:v>240.220181</c:v>
                </c:pt>
                <c:pt idx="9">
                  <c:v>240.220181</c:v>
                </c:pt>
                <c:pt idx="10">
                  <c:v>240.220181</c:v>
                </c:pt>
                <c:pt idx="11">
                  <c:v>240.220181</c:v>
                </c:pt>
                <c:pt idx="12">
                  <c:v>240.220181</c:v>
                </c:pt>
                <c:pt idx="13">
                  <c:v>240.220181</c:v>
                </c:pt>
                <c:pt idx="14">
                  <c:v>240.220181</c:v>
                </c:pt>
                <c:pt idx="15">
                  <c:v>240.220181</c:v>
                </c:pt>
                <c:pt idx="16">
                  <c:v>240.220181</c:v>
                </c:pt>
                <c:pt idx="17">
                  <c:v>240.220181</c:v>
                </c:pt>
                <c:pt idx="18">
                  <c:v>240.220181</c:v>
                </c:pt>
                <c:pt idx="19">
                  <c:v>240.220181</c:v>
                </c:pt>
                <c:pt idx="20">
                  <c:v>240.10650200000001</c:v>
                </c:pt>
                <c:pt idx="21">
                  <c:v>240.220181</c:v>
                </c:pt>
                <c:pt idx="22">
                  <c:v>240.220181</c:v>
                </c:pt>
                <c:pt idx="23">
                  <c:v>240.220181</c:v>
                </c:pt>
                <c:pt idx="24">
                  <c:v>240.220181</c:v>
                </c:pt>
                <c:pt idx="25">
                  <c:v>240.220181</c:v>
                </c:pt>
                <c:pt idx="26">
                  <c:v>240.220181</c:v>
                </c:pt>
                <c:pt idx="27">
                  <c:v>240.220181</c:v>
                </c:pt>
                <c:pt idx="28">
                  <c:v>240.220181</c:v>
                </c:pt>
                <c:pt idx="29">
                  <c:v>240.220181</c:v>
                </c:pt>
                <c:pt idx="30">
                  <c:v>240.220181</c:v>
                </c:pt>
                <c:pt idx="31">
                  <c:v>240.220181</c:v>
                </c:pt>
                <c:pt idx="32">
                  <c:v>240.220181</c:v>
                </c:pt>
                <c:pt idx="33">
                  <c:v>240.220181</c:v>
                </c:pt>
                <c:pt idx="34">
                  <c:v>240.220181</c:v>
                </c:pt>
                <c:pt idx="35">
                  <c:v>240.220181</c:v>
                </c:pt>
                <c:pt idx="36">
                  <c:v>240.220181</c:v>
                </c:pt>
                <c:pt idx="37">
                  <c:v>240.220181</c:v>
                </c:pt>
                <c:pt idx="38">
                  <c:v>240.220181</c:v>
                </c:pt>
                <c:pt idx="39">
                  <c:v>240.220181</c:v>
                </c:pt>
                <c:pt idx="40">
                  <c:v>240.220181</c:v>
                </c:pt>
                <c:pt idx="41">
                  <c:v>240.24379999999999</c:v>
                </c:pt>
                <c:pt idx="42">
                  <c:v>240.329621</c:v>
                </c:pt>
                <c:pt idx="43">
                  <c:v>240.31960100000001</c:v>
                </c:pt>
                <c:pt idx="44">
                  <c:v>240.35968199999999</c:v>
                </c:pt>
                <c:pt idx="45">
                  <c:v>240.23020099999999</c:v>
                </c:pt>
                <c:pt idx="46">
                  <c:v>240.33040399999999</c:v>
                </c:pt>
                <c:pt idx="47">
                  <c:v>240.42058700000001</c:v>
                </c:pt>
                <c:pt idx="48">
                  <c:v>240.57089099999999</c:v>
                </c:pt>
                <c:pt idx="49">
                  <c:v>240.73121599999999</c:v>
                </c:pt>
                <c:pt idx="50">
                  <c:v>240.92160200000001</c:v>
                </c:pt>
                <c:pt idx="51">
                  <c:v>241.13202899999999</c:v>
                </c:pt>
                <c:pt idx="52">
                  <c:v>241.37251599999999</c:v>
                </c:pt>
                <c:pt idx="53">
                  <c:v>241.63304400000001</c:v>
                </c:pt>
                <c:pt idx="54">
                  <c:v>241.93365299999999</c:v>
                </c:pt>
                <c:pt idx="55">
                  <c:v>242.234262</c:v>
                </c:pt>
                <c:pt idx="56">
                  <c:v>242.58497299999999</c:v>
                </c:pt>
                <c:pt idx="57">
                  <c:v>242.955724</c:v>
                </c:pt>
                <c:pt idx="58">
                  <c:v>243.356537</c:v>
                </c:pt>
                <c:pt idx="59">
                  <c:v>243.78740999999999</c:v>
                </c:pt>
                <c:pt idx="60">
                  <c:v>244.258364</c:v>
                </c:pt>
                <c:pt idx="61">
                  <c:v>244.739339</c:v>
                </c:pt>
                <c:pt idx="62">
                  <c:v>245.34556799999999</c:v>
                </c:pt>
                <c:pt idx="63">
                  <c:v>245.81151199999999</c:v>
                </c:pt>
                <c:pt idx="64">
                  <c:v>246.42275000000001</c:v>
                </c:pt>
                <c:pt idx="65">
                  <c:v>247.03398899999999</c:v>
                </c:pt>
                <c:pt idx="66">
                  <c:v>247.75545099999999</c:v>
                </c:pt>
                <c:pt idx="67">
                  <c:v>248.63321999999999</c:v>
                </c:pt>
                <c:pt idx="68">
                  <c:v>249.749492</c:v>
                </c:pt>
                <c:pt idx="69">
                  <c:v>250.86764400000001</c:v>
                </c:pt>
                <c:pt idx="70">
                  <c:v>252.11528300000001</c:v>
                </c:pt>
                <c:pt idx="71">
                  <c:v>253.56957800000001</c:v>
                </c:pt>
                <c:pt idx="72">
                  <c:v>255.03144700000001</c:v>
                </c:pt>
                <c:pt idx="73">
                  <c:v>256.710036</c:v>
                </c:pt>
                <c:pt idx="74">
                  <c:v>258.812634</c:v>
                </c:pt>
                <c:pt idx="75">
                  <c:v>260.87918999999999</c:v>
                </c:pt>
                <c:pt idx="76">
                  <c:v>263.198779</c:v>
                </c:pt>
                <c:pt idx="77">
                  <c:v>265.50520399999999</c:v>
                </c:pt>
                <c:pt idx="78">
                  <c:v>268.22793999999999</c:v>
                </c:pt>
                <c:pt idx="79">
                  <c:v>270.94792100000001</c:v>
                </c:pt>
                <c:pt idx="80">
                  <c:v>273.48305900000003</c:v>
                </c:pt>
                <c:pt idx="81">
                  <c:v>275.964046</c:v>
                </c:pt>
                <c:pt idx="82">
                  <c:v>279.14578499999999</c:v>
                </c:pt>
                <c:pt idx="83">
                  <c:v>282.05590100000001</c:v>
                </c:pt>
                <c:pt idx="84">
                  <c:v>284.56050800000003</c:v>
                </c:pt>
                <c:pt idx="85">
                  <c:v>287.73240500000003</c:v>
                </c:pt>
                <c:pt idx="86">
                  <c:v>290.49717399999997</c:v>
                </c:pt>
                <c:pt idx="87">
                  <c:v>293.25131499999998</c:v>
                </c:pt>
                <c:pt idx="88">
                  <c:v>296.00401099999999</c:v>
                </c:pt>
                <c:pt idx="89">
                  <c:v>298.54491899999999</c:v>
                </c:pt>
                <c:pt idx="90">
                  <c:v>301.15303999999998</c:v>
                </c:pt>
                <c:pt idx="91">
                  <c:v>303.74558500000001</c:v>
                </c:pt>
                <c:pt idx="92">
                  <c:v>306.28072300000002</c:v>
                </c:pt>
                <c:pt idx="93">
                  <c:v>308.77911999999998</c:v>
                </c:pt>
                <c:pt idx="94">
                  <c:v>311.18566299999998</c:v>
                </c:pt>
                <c:pt idx="95">
                  <c:v>313.75491799999998</c:v>
                </c:pt>
                <c:pt idx="96">
                  <c:v>316.35304000000002</c:v>
                </c:pt>
                <c:pt idx="97">
                  <c:v>318.867794</c:v>
                </c:pt>
                <c:pt idx="98">
                  <c:v>321.75520799999998</c:v>
                </c:pt>
                <c:pt idx="99">
                  <c:v>324.84276699999998</c:v>
                </c:pt>
                <c:pt idx="100">
                  <c:v>327.158345</c:v>
                </c:pt>
                <c:pt idx="101">
                  <c:v>329.89735100000001</c:v>
                </c:pt>
                <c:pt idx="102">
                  <c:v>332.75471700000003</c:v>
                </c:pt>
                <c:pt idx="103">
                  <c:v>335.31640299999998</c:v>
                </c:pt>
                <c:pt idx="104">
                  <c:v>337.84659799999997</c:v>
                </c:pt>
                <c:pt idx="105">
                  <c:v>341.13169299999998</c:v>
                </c:pt>
                <c:pt idx="106">
                  <c:v>343.76401900000002</c:v>
                </c:pt>
                <c:pt idx="107">
                  <c:v>346.293252</c:v>
                </c:pt>
                <c:pt idx="108">
                  <c:v>349.16627899999997</c:v>
                </c:pt>
                <c:pt idx="109">
                  <c:v>352.61780499999998</c:v>
                </c:pt>
                <c:pt idx="110">
                  <c:v>355.66867500000001</c:v>
                </c:pt>
                <c:pt idx="111">
                  <c:v>358.76651600000002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21B-6C4A-9653-8736EC345C1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'24.78-B747'!$AA$3:$AA$114</c:f>
              <c:numCache>
                <c:formatCode>General</c:formatCode>
                <c:ptCount val="112"/>
                <c:pt idx="0">
                  <c:v>0.50025569999999997</c:v>
                </c:pt>
                <c:pt idx="1">
                  <c:v>0.50546685000000002</c:v>
                </c:pt>
                <c:pt idx="2">
                  <c:v>0.51071944999999996</c:v>
                </c:pt>
                <c:pt idx="3">
                  <c:v>0.51597205000000002</c:v>
                </c:pt>
                <c:pt idx="4">
                  <c:v>0.52080667000000003</c:v>
                </c:pt>
                <c:pt idx="5">
                  <c:v>0.52564129999999998</c:v>
                </c:pt>
                <c:pt idx="6">
                  <c:v>0.53047593000000004</c:v>
                </c:pt>
                <c:pt idx="7">
                  <c:v>0.53531055000000005</c:v>
                </c:pt>
                <c:pt idx="8">
                  <c:v>0.54014518</c:v>
                </c:pt>
                <c:pt idx="9">
                  <c:v>0.54497980000000001</c:v>
                </c:pt>
                <c:pt idx="10">
                  <c:v>0.54981442999999997</c:v>
                </c:pt>
                <c:pt idx="11">
                  <c:v>0.55464904999999998</c:v>
                </c:pt>
                <c:pt idx="12">
                  <c:v>0.55948368000000004</c:v>
                </c:pt>
                <c:pt idx="13">
                  <c:v>0.56431830000000005</c:v>
                </c:pt>
                <c:pt idx="14">
                  <c:v>0.56915293</c:v>
                </c:pt>
                <c:pt idx="15">
                  <c:v>0.57398755000000001</c:v>
                </c:pt>
                <c:pt idx="16">
                  <c:v>0.57882217999999996</c:v>
                </c:pt>
                <c:pt idx="17">
                  <c:v>0.58365679999999998</c:v>
                </c:pt>
                <c:pt idx="18">
                  <c:v>0.58849143000000004</c:v>
                </c:pt>
                <c:pt idx="19">
                  <c:v>0.59332605000000005</c:v>
                </c:pt>
                <c:pt idx="20">
                  <c:v>0.59815315000000002</c:v>
                </c:pt>
                <c:pt idx="21">
                  <c:v>0.60299530000000001</c:v>
                </c:pt>
                <c:pt idx="22">
                  <c:v>0.60782992999999996</c:v>
                </c:pt>
                <c:pt idx="23">
                  <c:v>0.61266454999999997</c:v>
                </c:pt>
                <c:pt idx="24">
                  <c:v>0.61749918000000004</c:v>
                </c:pt>
                <c:pt idx="25">
                  <c:v>0.62233380999999999</c:v>
                </c:pt>
                <c:pt idx="26">
                  <c:v>0.62716843</c:v>
                </c:pt>
                <c:pt idx="27">
                  <c:v>0.63200305999999995</c:v>
                </c:pt>
                <c:pt idx="28">
                  <c:v>0.63683767999999996</c:v>
                </c:pt>
                <c:pt idx="29">
                  <c:v>0.64167231000000002</c:v>
                </c:pt>
                <c:pt idx="30">
                  <c:v>0.64650693000000004</c:v>
                </c:pt>
                <c:pt idx="31">
                  <c:v>0.65134155999999999</c:v>
                </c:pt>
                <c:pt idx="32">
                  <c:v>0.65617618</c:v>
                </c:pt>
                <c:pt idx="33">
                  <c:v>0.66101080999999995</c:v>
                </c:pt>
                <c:pt idx="34">
                  <c:v>0.66584542999999996</c:v>
                </c:pt>
                <c:pt idx="35">
                  <c:v>0.67068006000000002</c:v>
                </c:pt>
                <c:pt idx="36">
                  <c:v>0.67551468000000003</c:v>
                </c:pt>
                <c:pt idx="37">
                  <c:v>0.68034930999999998</c:v>
                </c:pt>
                <c:pt idx="38">
                  <c:v>0.68518393</c:v>
                </c:pt>
                <c:pt idx="39">
                  <c:v>0.69001855999999995</c:v>
                </c:pt>
                <c:pt idx="40">
                  <c:v>0.69485317999999996</c:v>
                </c:pt>
                <c:pt idx="41">
                  <c:v>0.69968775999999999</c:v>
                </c:pt>
                <c:pt idx="42">
                  <c:v>0.70452221000000004</c:v>
                </c:pt>
                <c:pt idx="43">
                  <c:v>0.70935685000000004</c:v>
                </c:pt>
                <c:pt idx="44">
                  <c:v>0.71419138999999998</c:v>
                </c:pt>
                <c:pt idx="45">
                  <c:v>0.71902628999999996</c:v>
                </c:pt>
                <c:pt idx="46">
                  <c:v>0.72386070999999996</c:v>
                </c:pt>
                <c:pt idx="47">
                  <c:v>0.72869514000000002</c:v>
                </c:pt>
                <c:pt idx="48">
                  <c:v>0.73352945000000003</c:v>
                </c:pt>
                <c:pt idx="49">
                  <c:v>0.73836374000000005</c:v>
                </c:pt>
                <c:pt idx="50">
                  <c:v>0.74319796999999999</c:v>
                </c:pt>
                <c:pt idx="51">
                  <c:v>0.74803215999999995</c:v>
                </c:pt>
                <c:pt idx="52">
                  <c:v>0.75286628</c:v>
                </c:pt>
                <c:pt idx="53">
                  <c:v>0.75770035999999996</c:v>
                </c:pt>
                <c:pt idx="54">
                  <c:v>0.76253435999999997</c:v>
                </c:pt>
                <c:pt idx="55">
                  <c:v>0.76736835000000003</c:v>
                </c:pt>
                <c:pt idx="56">
                  <c:v>0.77220224999999998</c:v>
                </c:pt>
                <c:pt idx="57">
                  <c:v>0.77703610000000001</c:v>
                </c:pt>
                <c:pt idx="58">
                  <c:v>0.78186988000000002</c:v>
                </c:pt>
                <c:pt idx="59">
                  <c:v>0.78670361</c:v>
                </c:pt>
                <c:pt idx="60">
                  <c:v>0.79153724999999997</c:v>
                </c:pt>
                <c:pt idx="61">
                  <c:v>0.79637086999999995</c:v>
                </c:pt>
                <c:pt idx="62">
                  <c:v>0.80175763</c:v>
                </c:pt>
                <c:pt idx="63">
                  <c:v>0.80603787999999998</c:v>
                </c:pt>
                <c:pt idx="64">
                  <c:v>0.81087123000000005</c:v>
                </c:pt>
                <c:pt idx="65">
                  <c:v>0.81570458000000001</c:v>
                </c:pt>
                <c:pt idx="66">
                  <c:v>0.82053768999999999</c:v>
                </c:pt>
                <c:pt idx="67">
                  <c:v>0.82529722999999999</c:v>
                </c:pt>
                <c:pt idx="68">
                  <c:v>0.83020278000000003</c:v>
                </c:pt>
                <c:pt idx="69">
                  <c:v>0.83503506000000005</c:v>
                </c:pt>
                <c:pt idx="70">
                  <c:v>0.83906130999999995</c:v>
                </c:pt>
                <c:pt idx="71">
                  <c:v>0.84344474999999997</c:v>
                </c:pt>
                <c:pt idx="72">
                  <c:v>0.84669839000000002</c:v>
                </c:pt>
                <c:pt idx="73">
                  <c:v>0.85014292000000002</c:v>
                </c:pt>
                <c:pt idx="74">
                  <c:v>0.85389590999999998</c:v>
                </c:pt>
                <c:pt idx="75">
                  <c:v>0.85698971000000002</c:v>
                </c:pt>
                <c:pt idx="76">
                  <c:v>0.85997310000000005</c:v>
                </c:pt>
                <c:pt idx="77">
                  <c:v>0.86251701000000003</c:v>
                </c:pt>
                <c:pt idx="78">
                  <c:v>0.86512685</c:v>
                </c:pt>
                <c:pt idx="79">
                  <c:v>0.86751694000000001</c:v>
                </c:pt>
                <c:pt idx="80">
                  <c:v>0.86926968999999998</c:v>
                </c:pt>
                <c:pt idx="81">
                  <c:v>0.87083418999999995</c:v>
                </c:pt>
                <c:pt idx="82">
                  <c:v>0.87271900999999996</c:v>
                </c:pt>
                <c:pt idx="83">
                  <c:v>0.87414133999999999</c:v>
                </c:pt>
                <c:pt idx="84">
                  <c:v>0.87523488000000005</c:v>
                </c:pt>
                <c:pt idx="85">
                  <c:v>0.87660172999999997</c:v>
                </c:pt>
                <c:pt idx="86">
                  <c:v>0.87778307</c:v>
                </c:pt>
                <c:pt idx="87">
                  <c:v>0.87870229</c:v>
                </c:pt>
                <c:pt idx="88">
                  <c:v>0.87955114000000001</c:v>
                </c:pt>
                <c:pt idx="89">
                  <c:v>0.88039144999999996</c:v>
                </c:pt>
                <c:pt idx="90">
                  <c:v>0.88129374000000005</c:v>
                </c:pt>
                <c:pt idx="91">
                  <c:v>0.88217203</c:v>
                </c:pt>
                <c:pt idx="92">
                  <c:v>0.88304576000000001</c:v>
                </c:pt>
                <c:pt idx="93">
                  <c:v>0.88391956000000005</c:v>
                </c:pt>
                <c:pt idx="94">
                  <c:v>0.88479355000000004</c:v>
                </c:pt>
                <c:pt idx="95">
                  <c:v>0.88576138999999998</c:v>
                </c:pt>
                <c:pt idx="96">
                  <c:v>0.88663497999999996</c:v>
                </c:pt>
                <c:pt idx="97">
                  <c:v>0.88750934999999997</c:v>
                </c:pt>
                <c:pt idx="98">
                  <c:v>0.88882185000000002</c:v>
                </c:pt>
                <c:pt idx="99">
                  <c:v>0.89002166999999999</c:v>
                </c:pt>
                <c:pt idx="100">
                  <c:v>0.89096503999999999</c:v>
                </c:pt>
                <c:pt idx="101">
                  <c:v>0.89185988000000005</c:v>
                </c:pt>
                <c:pt idx="102">
                  <c:v>0.89313058000000001</c:v>
                </c:pt>
                <c:pt idx="103">
                  <c:v>0.89406704000000004</c:v>
                </c:pt>
                <c:pt idx="104">
                  <c:v>0.89494077999999999</c:v>
                </c:pt>
                <c:pt idx="105">
                  <c:v>0.89618966</c:v>
                </c:pt>
                <c:pt idx="106">
                  <c:v>0.89694300999999999</c:v>
                </c:pt>
                <c:pt idx="107">
                  <c:v>0.89800031000000002</c:v>
                </c:pt>
                <c:pt idx="108">
                  <c:v>0.89904136999999995</c:v>
                </c:pt>
                <c:pt idx="109">
                  <c:v>0.90011759999999996</c:v>
                </c:pt>
                <c:pt idx="110">
                  <c:v>0.90104086000000005</c:v>
                </c:pt>
                <c:pt idx="111">
                  <c:v>0.90148972999999999</c:v>
                </c:pt>
              </c:numCache>
            </c:numRef>
          </c:xVal>
          <c:yVal>
            <c:numRef>
              <c:f>'24.78-B747'!$AC$3:$AC$114</c:f>
              <c:numCache>
                <c:formatCode>General</c:formatCode>
                <c:ptCount val="112"/>
                <c:pt idx="0">
                  <c:v>239.51842674554297</c:v>
                </c:pt>
                <c:pt idx="1">
                  <c:v>239.5185942984057</c:v>
                </c:pt>
                <c:pt idx="2">
                  <c:v>239.51880897841215</c:v>
                </c:pt>
                <c:pt idx="3">
                  <c:v>239.51908049013576</c:v>
                </c:pt>
                <c:pt idx="4">
                  <c:v>239.51939184429875</c:v>
                </c:pt>
                <c:pt idx="5">
                  <c:v>239.51977454246304</c:v>
                </c:pt>
                <c:pt idx="6">
                  <c:v>239.52024285880202</c:v>
                </c:pt>
                <c:pt idx="7">
                  <c:v>239.52081352723383</c:v>
                </c:pt>
                <c:pt idx="8">
                  <c:v>239.52150610480095</c:v>
                </c:pt>
                <c:pt idx="9">
                  <c:v>239.52234336514994</c:v>
                </c:pt>
                <c:pt idx="10">
                  <c:v>239.52335176019119</c:v>
                </c:pt>
                <c:pt idx="11">
                  <c:v>239.52456190808851</c:v>
                </c:pt>
                <c:pt idx="12">
                  <c:v>239.52600916934762</c:v>
                </c:pt>
                <c:pt idx="13">
                  <c:v>239.52773424781617</c:v>
                </c:pt>
                <c:pt idx="14">
                  <c:v>239.52978390430394</c:v>
                </c:pt>
                <c:pt idx="15">
                  <c:v>239.53221169084827</c:v>
                </c:pt>
                <c:pt idx="16">
                  <c:v>239.53507882893018</c:v>
                </c:pt>
                <c:pt idx="17">
                  <c:v>239.5384551000368</c:v>
                </c:pt>
                <c:pt idx="18">
                  <c:v>239.54241992021952</c:v>
                </c:pt>
                <c:pt idx="19">
                  <c:v>239.54706341316307</c:v>
                </c:pt>
                <c:pt idx="20">
                  <c:v>239.55247860493358</c:v>
                </c:pt>
                <c:pt idx="21">
                  <c:v>239.55880827698175</c:v>
                </c:pt>
                <c:pt idx="22">
                  <c:v>239.56615541723761</c:v>
                </c:pt>
                <c:pt idx="23">
                  <c:v>239.57467588748131</c:v>
                </c:pt>
                <c:pt idx="24">
                  <c:v>239.58453477227789</c:v>
                </c:pt>
                <c:pt idx="25">
                  <c:v>239.59591733703465</c:v>
                </c:pt>
                <c:pt idx="26">
                  <c:v>239.60903121150466</c:v>
                </c:pt>
                <c:pt idx="27">
                  <c:v>239.62410882920778</c:v>
                </c:pt>
                <c:pt idx="28">
                  <c:v>239.64140978746244</c:v>
                </c:pt>
                <c:pt idx="29">
                  <c:v>239.66122389573087</c:v>
                </c:pt>
                <c:pt idx="30">
                  <c:v>239.68387394054747</c:v>
                </c:pt>
                <c:pt idx="31">
                  <c:v>239.70971935238853</c:v>
                </c:pt>
                <c:pt idx="32">
                  <c:v>239.73915947227874</c:v>
                </c:pt>
                <c:pt idx="33">
                  <c:v>239.77263796777805</c:v>
                </c:pt>
                <c:pt idx="34">
                  <c:v>239.81064670017076</c:v>
                </c:pt>
                <c:pt idx="35">
                  <c:v>239.85373105535001</c:v>
                </c:pt>
                <c:pt idx="36">
                  <c:v>239.9024945401838</c:v>
                </c:pt>
                <c:pt idx="37">
                  <c:v>239.95760524178553</c:v>
                </c:pt>
                <c:pt idx="38">
                  <c:v>240.01980132386689</c:v>
                </c:pt>
                <c:pt idx="39">
                  <c:v>240.08989889325252</c:v>
                </c:pt>
                <c:pt idx="40">
                  <c:v>240.16879862748345</c:v>
                </c:pt>
                <c:pt idx="41">
                  <c:v>240.2574944462591</c:v>
                </c:pt>
                <c:pt idx="42">
                  <c:v>240.35708164927658</c:v>
                </c:pt>
                <c:pt idx="43">
                  <c:v>240.46877797012127</c:v>
                </c:pt>
                <c:pt idx="44">
                  <c:v>240.5939130169711</c:v>
                </c:pt>
                <c:pt idx="45">
                  <c:v>240.73397399712434</c:v>
                </c:pt>
                <c:pt idx="46">
                  <c:v>240.89056268255172</c:v>
                </c:pt>
                <c:pt idx="47">
                  <c:v>241.06548813208582</c:v>
                </c:pt>
                <c:pt idx="48">
                  <c:v>241.26072801485299</c:v>
                </c:pt>
                <c:pt idx="49">
                  <c:v>241.47847695595107</c:v>
                </c:pt>
                <c:pt idx="50">
                  <c:v>241.72115640093375</c:v>
                </c:pt>
                <c:pt idx="51">
                  <c:v>241.9914500299584</c:v>
                </c:pt>
                <c:pt idx="52">
                  <c:v>242.29232960084971</c:v>
                </c:pt>
                <c:pt idx="53">
                  <c:v>242.62709735175588</c:v>
                </c:pt>
                <c:pt idx="54">
                  <c:v>242.99941943711895</c:v>
                </c:pt>
                <c:pt idx="55">
                  <c:v>243.41338782634892</c:v>
                </c:pt>
                <c:pt idx="56">
                  <c:v>243.87355613735792</c:v>
                </c:pt>
                <c:pt idx="57">
                  <c:v>244.38502876642718</c:v>
                </c:pt>
                <c:pt idx="58">
                  <c:v>244.95352378145304</c:v>
                </c:pt>
                <c:pt idx="59">
                  <c:v>245.58547642389519</c:v>
                </c:pt>
                <c:pt idx="60">
                  <c:v>246.28813796383099</c:v>
                </c:pt>
                <c:pt idx="61">
                  <c:v>247.18911590389331</c:v>
                </c:pt>
                <c:pt idx="62">
                  <c:v>248.30080800937685</c:v>
                </c:pt>
                <c:pt idx="63">
                  <c:v>249.2722531763645</c:v>
                </c:pt>
                <c:pt idx="64">
                  <c:v>250.47464823680369</c:v>
                </c:pt>
                <c:pt idx="65">
                  <c:v>251.80250203171909</c:v>
                </c:pt>
                <c:pt idx="66">
                  <c:v>253.27208523739799</c:v>
                </c:pt>
                <c:pt idx="67">
                  <c:v>254.87635408611749</c:v>
                </c:pt>
                <c:pt idx="68">
                  <c:v>256.71552927451944</c:v>
                </c:pt>
                <c:pt idx="69">
                  <c:v>258.7379747419987</c:v>
                </c:pt>
                <c:pt idx="70">
                  <c:v>260.60524442733134</c:v>
                </c:pt>
                <c:pt idx="71">
                  <c:v>262.85285742286715</c:v>
                </c:pt>
                <c:pt idx="72">
                  <c:v>264.68426535123155</c:v>
                </c:pt>
                <c:pt idx="73">
                  <c:v>266.79345475328387</c:v>
                </c:pt>
                <c:pt idx="74">
                  <c:v>269.31532688452654</c:v>
                </c:pt>
                <c:pt idx="75">
                  <c:v>271.59159044455396</c:v>
                </c:pt>
                <c:pt idx="76">
                  <c:v>273.97629177660087</c:v>
                </c:pt>
                <c:pt idx="77">
                  <c:v>276.17313831821286</c:v>
                </c:pt>
                <c:pt idx="78">
                  <c:v>278.60017976088602</c:v>
                </c:pt>
                <c:pt idx="79">
                  <c:v>280.99272649822922</c:v>
                </c:pt>
                <c:pt idx="80">
                  <c:v>282.86027522568497</c:v>
                </c:pt>
                <c:pt idx="81">
                  <c:v>284.6146137069972</c:v>
                </c:pt>
                <c:pt idx="82">
                  <c:v>286.84597102028505</c:v>
                </c:pt>
                <c:pt idx="83">
                  <c:v>288.62130072259208</c:v>
                </c:pt>
                <c:pt idx="84">
                  <c:v>290.04334970279882</c:v>
                </c:pt>
                <c:pt idx="85">
                  <c:v>291.89484799867529</c:v>
                </c:pt>
                <c:pt idx="86">
                  <c:v>293.56516088284025</c:v>
                </c:pt>
                <c:pt idx="87">
                  <c:v>294.91233490633874</c:v>
                </c:pt>
                <c:pt idx="88">
                  <c:v>296.19505635258304</c:v>
                </c:pt>
                <c:pt idx="89">
                  <c:v>297.50303281850472</c:v>
                </c:pt>
                <c:pt idx="90">
                  <c:v>298.9515946470267</c:v>
                </c:pt>
                <c:pt idx="91">
                  <c:v>300.40745973768043</c:v>
                </c:pt>
                <c:pt idx="92">
                  <c:v>301.90269056637328</c:v>
                </c:pt>
                <c:pt idx="93">
                  <c:v>303.44700786780732</c:v>
                </c:pt>
                <c:pt idx="94">
                  <c:v>305.04293586043627</c:v>
                </c:pt>
                <c:pt idx="95">
                  <c:v>306.8730208924116</c:v>
                </c:pt>
                <c:pt idx="96">
                  <c:v>308.58438356469071</c:v>
                </c:pt>
                <c:pt idx="97">
                  <c:v>310.35667563289212</c:v>
                </c:pt>
                <c:pt idx="98">
                  <c:v>313.13514241453936</c:v>
                </c:pt>
                <c:pt idx="99">
                  <c:v>315.80737358014647</c:v>
                </c:pt>
                <c:pt idx="100">
                  <c:v>318.00332074873586</c:v>
                </c:pt>
                <c:pt idx="101">
                  <c:v>320.16827521172695</c:v>
                </c:pt>
                <c:pt idx="102">
                  <c:v>323.38863457085745</c:v>
                </c:pt>
                <c:pt idx="103">
                  <c:v>325.87889734883504</c:v>
                </c:pt>
                <c:pt idx="104">
                  <c:v>328.29788371378635</c:v>
                </c:pt>
                <c:pt idx="105">
                  <c:v>331.92649121364707</c:v>
                </c:pt>
                <c:pt idx="106">
                  <c:v>334.21902485725087</c:v>
                </c:pt>
                <c:pt idx="107">
                  <c:v>337.57748972426782</c:v>
                </c:pt>
                <c:pt idx="108">
                  <c:v>341.05619235717234</c:v>
                </c:pt>
                <c:pt idx="109">
                  <c:v>344.84559433726469</c:v>
                </c:pt>
                <c:pt idx="110">
                  <c:v>348.26482581183507</c:v>
                </c:pt>
                <c:pt idx="111">
                  <c:v>349.98687245033477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8CA-8A4E-8DD3-17F2159B0338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'24.78-B747'!$V$3:$V$123</c:f>
              <c:numCache>
                <c:formatCode>General</c:formatCode>
                <c:ptCount val="121"/>
                <c:pt idx="0">
                  <c:v>218.972746</c:v>
                </c:pt>
                <c:pt idx="1">
                  <c:v>218.947069</c:v>
                </c:pt>
                <c:pt idx="2">
                  <c:v>218.947069</c:v>
                </c:pt>
                <c:pt idx="3">
                  <c:v>218.947069</c:v>
                </c:pt>
                <c:pt idx="4">
                  <c:v>218.947069</c:v>
                </c:pt>
                <c:pt idx="5">
                  <c:v>218.947069</c:v>
                </c:pt>
                <c:pt idx="6">
                  <c:v>218.947069</c:v>
                </c:pt>
                <c:pt idx="7">
                  <c:v>218.947069</c:v>
                </c:pt>
                <c:pt idx="8">
                  <c:v>218.947069</c:v>
                </c:pt>
                <c:pt idx="9">
                  <c:v>218.947069</c:v>
                </c:pt>
                <c:pt idx="10">
                  <c:v>218.96710999999999</c:v>
                </c:pt>
                <c:pt idx="11">
                  <c:v>218.947069</c:v>
                </c:pt>
                <c:pt idx="12">
                  <c:v>218.947069</c:v>
                </c:pt>
                <c:pt idx="13">
                  <c:v>218.947069</c:v>
                </c:pt>
                <c:pt idx="14">
                  <c:v>218.947069</c:v>
                </c:pt>
                <c:pt idx="15">
                  <c:v>218.947069</c:v>
                </c:pt>
                <c:pt idx="16">
                  <c:v>218.947069</c:v>
                </c:pt>
                <c:pt idx="17">
                  <c:v>218.947069</c:v>
                </c:pt>
                <c:pt idx="18">
                  <c:v>218.947069</c:v>
                </c:pt>
                <c:pt idx="19">
                  <c:v>218.947069</c:v>
                </c:pt>
                <c:pt idx="20">
                  <c:v>218.947069</c:v>
                </c:pt>
                <c:pt idx="21">
                  <c:v>218.88439</c:v>
                </c:pt>
                <c:pt idx="22">
                  <c:v>218.947069</c:v>
                </c:pt>
                <c:pt idx="23">
                  <c:v>218.947069</c:v>
                </c:pt>
                <c:pt idx="24">
                  <c:v>218.947069</c:v>
                </c:pt>
                <c:pt idx="25">
                  <c:v>218.947069</c:v>
                </c:pt>
                <c:pt idx="26">
                  <c:v>218.947069</c:v>
                </c:pt>
                <c:pt idx="27">
                  <c:v>218.947069</c:v>
                </c:pt>
                <c:pt idx="28">
                  <c:v>218.947069</c:v>
                </c:pt>
                <c:pt idx="29">
                  <c:v>218.947069</c:v>
                </c:pt>
                <c:pt idx="30">
                  <c:v>218.947069</c:v>
                </c:pt>
                <c:pt idx="31">
                  <c:v>218.96710999999999</c:v>
                </c:pt>
                <c:pt idx="32">
                  <c:v>218.947069</c:v>
                </c:pt>
                <c:pt idx="33">
                  <c:v>218.947069</c:v>
                </c:pt>
                <c:pt idx="34">
                  <c:v>218.947069</c:v>
                </c:pt>
                <c:pt idx="35">
                  <c:v>218.947069</c:v>
                </c:pt>
                <c:pt idx="36">
                  <c:v>218.947069</c:v>
                </c:pt>
                <c:pt idx="37">
                  <c:v>218.947069</c:v>
                </c:pt>
                <c:pt idx="38">
                  <c:v>218.947069</c:v>
                </c:pt>
                <c:pt idx="39">
                  <c:v>218.947069</c:v>
                </c:pt>
                <c:pt idx="40">
                  <c:v>218.947069</c:v>
                </c:pt>
                <c:pt idx="41">
                  <c:v>219.00218100000001</c:v>
                </c:pt>
                <c:pt idx="42">
                  <c:v>218.95708999999999</c:v>
                </c:pt>
                <c:pt idx="43">
                  <c:v>219.037252</c:v>
                </c:pt>
                <c:pt idx="44">
                  <c:v>219.087354</c:v>
                </c:pt>
                <c:pt idx="45">
                  <c:v>219.16751600000001</c:v>
                </c:pt>
                <c:pt idx="46">
                  <c:v>219.21761799999999</c:v>
                </c:pt>
                <c:pt idx="47">
                  <c:v>219.347882</c:v>
                </c:pt>
                <c:pt idx="48">
                  <c:v>219.428044</c:v>
                </c:pt>
                <c:pt idx="49">
                  <c:v>219.578349</c:v>
                </c:pt>
                <c:pt idx="50">
                  <c:v>219.70861300000001</c:v>
                </c:pt>
                <c:pt idx="51">
                  <c:v>219.85891699999999</c:v>
                </c:pt>
                <c:pt idx="52">
                  <c:v>220.02926199999999</c:v>
                </c:pt>
                <c:pt idx="53">
                  <c:v>220.229669</c:v>
                </c:pt>
                <c:pt idx="54">
                  <c:v>220.43007499999999</c:v>
                </c:pt>
                <c:pt idx="55">
                  <c:v>220.650521</c:v>
                </c:pt>
                <c:pt idx="56">
                  <c:v>220.90102899999999</c:v>
                </c:pt>
                <c:pt idx="57">
                  <c:v>221.16155699999999</c:v>
                </c:pt>
                <c:pt idx="58">
                  <c:v>221.462166</c:v>
                </c:pt>
                <c:pt idx="59">
                  <c:v>221.762775</c:v>
                </c:pt>
                <c:pt idx="60">
                  <c:v>222.08342500000001</c:v>
                </c:pt>
                <c:pt idx="61">
                  <c:v>222.45417699999999</c:v>
                </c:pt>
                <c:pt idx="62">
                  <c:v>222.988812</c:v>
                </c:pt>
                <c:pt idx="63">
                  <c:v>223.28586200000001</c:v>
                </c:pt>
                <c:pt idx="64">
                  <c:v>223.75681700000001</c:v>
                </c:pt>
                <c:pt idx="65">
                  <c:v>224.287893</c:v>
                </c:pt>
                <c:pt idx="66">
                  <c:v>224.81896900000001</c:v>
                </c:pt>
                <c:pt idx="67">
                  <c:v>225.44022799999999</c:v>
                </c:pt>
                <c:pt idx="68">
                  <c:v>226.16168999999999</c:v>
                </c:pt>
                <c:pt idx="69">
                  <c:v>226.98335499999999</c:v>
                </c:pt>
                <c:pt idx="70">
                  <c:v>227.935284</c:v>
                </c:pt>
                <c:pt idx="71">
                  <c:v>229.047539</c:v>
                </c:pt>
                <c:pt idx="72">
                  <c:v>230.220697</c:v>
                </c:pt>
                <c:pt idx="73">
                  <c:v>231.514883</c:v>
                </c:pt>
                <c:pt idx="74">
                  <c:v>232.988212</c:v>
                </c:pt>
                <c:pt idx="75">
                  <c:v>234.73735099999999</c:v>
                </c:pt>
                <c:pt idx="76">
                  <c:v>236.831908</c:v>
                </c:pt>
                <c:pt idx="77">
                  <c:v>239.22453400000001</c:v>
                </c:pt>
                <c:pt idx="78">
                  <c:v>241.82389900000001</c:v>
                </c:pt>
                <c:pt idx="79">
                  <c:v>244.64057600000001</c:v>
                </c:pt>
                <c:pt idx="80">
                  <c:v>246.68661900000001</c:v>
                </c:pt>
                <c:pt idx="81">
                  <c:v>249.383657</c:v>
                </c:pt>
                <c:pt idx="82">
                  <c:v>252.00437400000001</c:v>
                </c:pt>
                <c:pt idx="83">
                  <c:v>254.797222</c:v>
                </c:pt>
                <c:pt idx="84">
                  <c:v>257.88347599999997</c:v>
                </c:pt>
                <c:pt idx="85">
                  <c:v>260.95595300000002</c:v>
                </c:pt>
                <c:pt idx="86">
                  <c:v>263.904428</c:v>
                </c:pt>
                <c:pt idx="87">
                  <c:v>267.02515</c:v>
                </c:pt>
                <c:pt idx="88">
                  <c:v>269.484487</c:v>
                </c:pt>
                <c:pt idx="89">
                  <c:v>272.00125400000002</c:v>
                </c:pt>
                <c:pt idx="90">
                  <c:v>274.63436799999999</c:v>
                </c:pt>
                <c:pt idx="91">
                  <c:v>277.018035</c:v>
                </c:pt>
                <c:pt idx="92">
                  <c:v>279.70319899999998</c:v>
                </c:pt>
                <c:pt idx="93">
                  <c:v>282.60574800000001</c:v>
                </c:pt>
                <c:pt idx="94">
                  <c:v>285.60627299999999</c:v>
                </c:pt>
                <c:pt idx="95">
                  <c:v>288.66803299999998</c:v>
                </c:pt>
                <c:pt idx="96">
                  <c:v>291.532397</c:v>
                </c:pt>
                <c:pt idx="97">
                  <c:v>294.176401</c:v>
                </c:pt>
                <c:pt idx="98">
                  <c:v>297.13953099999998</c:v>
                </c:pt>
                <c:pt idx="99">
                  <c:v>300.18169599999999</c:v>
                </c:pt>
                <c:pt idx="100">
                  <c:v>302.754186</c:v>
                </c:pt>
                <c:pt idx="101">
                  <c:v>305.57183900000001</c:v>
                </c:pt>
                <c:pt idx="102">
                  <c:v>308.25665500000002</c:v>
                </c:pt>
                <c:pt idx="103">
                  <c:v>310.75811299999998</c:v>
                </c:pt>
                <c:pt idx="104">
                  <c:v>313.29978299999999</c:v>
                </c:pt>
                <c:pt idx="105">
                  <c:v>316.73790500000001</c:v>
                </c:pt>
                <c:pt idx="106">
                  <c:v>319.17685799999998</c:v>
                </c:pt>
                <c:pt idx="107">
                  <c:v>321.711996</c:v>
                </c:pt>
                <c:pt idx="108">
                  <c:v>324.70346699999999</c:v>
                </c:pt>
                <c:pt idx="109">
                  <c:v>326.92166800000001</c:v>
                </c:pt>
                <c:pt idx="110">
                  <c:v>330.188087</c:v>
                </c:pt>
                <c:pt idx="111">
                  <c:v>332.57512100000002</c:v>
                </c:pt>
                <c:pt idx="112">
                  <c:v>335.30621200000002</c:v>
                </c:pt>
                <c:pt idx="113">
                  <c:v>338.36626699999999</c:v>
                </c:pt>
                <c:pt idx="114">
                  <c:v>340.93285300000002</c:v>
                </c:pt>
                <c:pt idx="115">
                  <c:v>344.03682099999997</c:v>
                </c:pt>
                <c:pt idx="116">
                  <c:v>346.82822800000002</c:v>
                </c:pt>
                <c:pt idx="117">
                  <c:v>349.22875199999999</c:v>
                </c:pt>
                <c:pt idx="118">
                  <c:v>351.70185500000002</c:v>
                </c:pt>
                <c:pt idx="119">
                  <c:v>354.80927800000001</c:v>
                </c:pt>
                <c:pt idx="120">
                  <c:v>357.77774099999999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21B-6C4A-9653-8736EC345C1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'24.78-B747'!$U$3:$U$123</c:f>
              <c:numCache>
                <c:formatCode>General</c:formatCode>
                <c:ptCount val="121"/>
                <c:pt idx="0">
                  <c:v>0.49985628999999998</c:v>
                </c:pt>
                <c:pt idx="1">
                  <c:v>0.50458921000000001</c:v>
                </c:pt>
                <c:pt idx="2">
                  <c:v>0.50942383999999996</c:v>
                </c:pt>
                <c:pt idx="3">
                  <c:v>0.51425845999999997</c:v>
                </c:pt>
                <c:pt idx="4">
                  <c:v>0.51909309000000003</c:v>
                </c:pt>
                <c:pt idx="5">
                  <c:v>0.52392771000000005</c:v>
                </c:pt>
                <c:pt idx="6">
                  <c:v>0.52876234</c:v>
                </c:pt>
                <c:pt idx="7">
                  <c:v>0.53359696000000001</c:v>
                </c:pt>
                <c:pt idx="8">
                  <c:v>0.53843158999999996</c:v>
                </c:pt>
                <c:pt idx="9">
                  <c:v>0.54326620999999997</c:v>
                </c:pt>
                <c:pt idx="10">
                  <c:v>0.54810080000000005</c:v>
                </c:pt>
                <c:pt idx="11">
                  <c:v>0.55293546000000005</c:v>
                </c:pt>
                <c:pt idx="12">
                  <c:v>0.55777009</c:v>
                </c:pt>
                <c:pt idx="13">
                  <c:v>0.56260471000000001</c:v>
                </c:pt>
                <c:pt idx="14">
                  <c:v>0.56743933999999996</c:v>
                </c:pt>
                <c:pt idx="15">
                  <c:v>0.57227397000000002</c:v>
                </c:pt>
                <c:pt idx="16">
                  <c:v>0.57710859000000003</c:v>
                </c:pt>
                <c:pt idx="17">
                  <c:v>0.58194321999999998</c:v>
                </c:pt>
                <c:pt idx="18">
                  <c:v>0.58677783999999999</c:v>
                </c:pt>
                <c:pt idx="19">
                  <c:v>0.59161246999999995</c:v>
                </c:pt>
                <c:pt idx="20">
                  <c:v>0.59644708999999996</c:v>
                </c:pt>
                <c:pt idx="21">
                  <c:v>0.60128961000000003</c:v>
                </c:pt>
                <c:pt idx="22">
                  <c:v>0.60611634000000003</c:v>
                </c:pt>
                <c:pt idx="23">
                  <c:v>0.61095096999999998</c:v>
                </c:pt>
                <c:pt idx="24">
                  <c:v>0.61578558999999999</c:v>
                </c:pt>
                <c:pt idx="25">
                  <c:v>0.62062021999999994</c:v>
                </c:pt>
                <c:pt idx="26">
                  <c:v>0.62545483999999996</c:v>
                </c:pt>
                <c:pt idx="27">
                  <c:v>0.63028947000000002</c:v>
                </c:pt>
                <c:pt idx="28">
                  <c:v>0.63512409000000003</c:v>
                </c:pt>
                <c:pt idx="29">
                  <c:v>0.63995871999999998</c:v>
                </c:pt>
                <c:pt idx="30">
                  <c:v>0.64479333999999999</c:v>
                </c:pt>
                <c:pt idx="31">
                  <c:v>0.64962792999999996</c:v>
                </c:pt>
                <c:pt idx="32">
                  <c:v>0.65446258999999996</c:v>
                </c:pt>
                <c:pt idx="33">
                  <c:v>0.65929722000000002</c:v>
                </c:pt>
                <c:pt idx="34">
                  <c:v>0.66413184000000003</c:v>
                </c:pt>
                <c:pt idx="35">
                  <c:v>0.66896646999999998</c:v>
                </c:pt>
                <c:pt idx="36">
                  <c:v>0.67380110000000004</c:v>
                </c:pt>
                <c:pt idx="37">
                  <c:v>0.67863572000000005</c:v>
                </c:pt>
                <c:pt idx="38">
                  <c:v>0.68347035</c:v>
                </c:pt>
                <c:pt idx="39">
                  <c:v>0.68830497000000002</c:v>
                </c:pt>
                <c:pt idx="40">
                  <c:v>0.69313959999999997</c:v>
                </c:pt>
                <c:pt idx="41">
                  <c:v>0.69835082999999998</c:v>
                </c:pt>
                <c:pt idx="42">
                  <c:v>0.70280883000000005</c:v>
                </c:pt>
                <c:pt idx="43">
                  <c:v>0.70764327999999999</c:v>
                </c:pt>
                <c:pt idx="44">
                  <c:v>0.71247780000000005</c:v>
                </c:pt>
                <c:pt idx="45">
                  <c:v>0.71731226000000003</c:v>
                </c:pt>
                <c:pt idx="46">
                  <c:v>0.72214677999999999</c:v>
                </c:pt>
                <c:pt idx="47">
                  <c:v>0.72698114000000003</c:v>
                </c:pt>
                <c:pt idx="48">
                  <c:v>0.73181558999999996</c:v>
                </c:pt>
                <c:pt idx="49">
                  <c:v>0.73664989999999997</c:v>
                </c:pt>
                <c:pt idx="50">
                  <c:v>0.74148426000000001</c:v>
                </c:pt>
                <c:pt idx="51">
                  <c:v>0.74631857000000001</c:v>
                </c:pt>
                <c:pt idx="52">
                  <c:v>0.75115284000000004</c:v>
                </c:pt>
                <c:pt idx="53">
                  <c:v>0.75598704000000005</c:v>
                </c:pt>
                <c:pt idx="54">
                  <c:v>0.76082125</c:v>
                </c:pt>
                <c:pt idx="55">
                  <c:v>0.76565541999999998</c:v>
                </c:pt>
                <c:pt idx="56">
                  <c:v>0.77048952000000004</c:v>
                </c:pt>
                <c:pt idx="57">
                  <c:v>0.7753236</c:v>
                </c:pt>
                <c:pt idx="58">
                  <c:v>0.78015758999999996</c:v>
                </c:pt>
                <c:pt idx="59">
                  <c:v>0.78499158999999996</c:v>
                </c:pt>
                <c:pt idx="60">
                  <c:v>0.78982554999999999</c:v>
                </c:pt>
                <c:pt idx="61">
                  <c:v>0.79465940000000002</c:v>
                </c:pt>
                <c:pt idx="62">
                  <c:v>0.80003296000000002</c:v>
                </c:pt>
                <c:pt idx="63">
                  <c:v>0.80432691000000001</c:v>
                </c:pt>
                <c:pt idx="64">
                  <c:v>0.80916054999999998</c:v>
                </c:pt>
                <c:pt idx="65">
                  <c:v>0.81399407000000001</c:v>
                </c:pt>
                <c:pt idx="66">
                  <c:v>0.81882758</c:v>
                </c:pt>
                <c:pt idx="67">
                  <c:v>0.82366090999999997</c:v>
                </c:pt>
                <c:pt idx="68">
                  <c:v>0.82849402999999999</c:v>
                </c:pt>
                <c:pt idx="69">
                  <c:v>0.83332693000000002</c:v>
                </c:pt>
                <c:pt idx="70">
                  <c:v>0.83815956999999996</c:v>
                </c:pt>
                <c:pt idx="71">
                  <c:v>0.84299186999999998</c:v>
                </c:pt>
                <c:pt idx="72">
                  <c:v>0.84698810000000002</c:v>
                </c:pt>
                <c:pt idx="73">
                  <c:v>0.85098406999999998</c:v>
                </c:pt>
                <c:pt idx="74">
                  <c:v>0.85475992000000001</c:v>
                </c:pt>
                <c:pt idx="75">
                  <c:v>0.85829389</c:v>
                </c:pt>
                <c:pt idx="76">
                  <c:v>0.86164733999999998</c:v>
                </c:pt>
                <c:pt idx="77">
                  <c:v>0.86468473000000001</c:v>
                </c:pt>
                <c:pt idx="78">
                  <c:v>0.86720666000000002</c:v>
                </c:pt>
                <c:pt idx="79">
                  <c:v>0.86946182000000005</c:v>
                </c:pt>
                <c:pt idx="80">
                  <c:v>0.87086397999999998</c:v>
                </c:pt>
                <c:pt idx="81">
                  <c:v>0.87247207000000004</c:v>
                </c:pt>
                <c:pt idx="82">
                  <c:v>0.87406086000000005</c:v>
                </c:pt>
                <c:pt idx="83">
                  <c:v>0.87568166000000003</c:v>
                </c:pt>
                <c:pt idx="84">
                  <c:v>0.87743325000000005</c:v>
                </c:pt>
                <c:pt idx="85">
                  <c:v>0.87918487999999995</c:v>
                </c:pt>
                <c:pt idx="86">
                  <c:v>0.88093675999999999</c:v>
                </c:pt>
                <c:pt idx="87">
                  <c:v>0.88265689000000003</c:v>
                </c:pt>
                <c:pt idx="88">
                  <c:v>0.88400168000000001</c:v>
                </c:pt>
                <c:pt idx="89">
                  <c:v>0.88531495000000004</c:v>
                </c:pt>
                <c:pt idx="90">
                  <c:v>0.88657627000000006</c:v>
                </c:pt>
                <c:pt idx="91">
                  <c:v>0.88779825999999995</c:v>
                </c:pt>
                <c:pt idx="92">
                  <c:v>0.88905624000000005</c:v>
                </c:pt>
                <c:pt idx="93">
                  <c:v>0.89036870999999995</c:v>
                </c:pt>
                <c:pt idx="94">
                  <c:v>0.89168097000000002</c:v>
                </c:pt>
                <c:pt idx="95">
                  <c:v>0.89299311000000003</c:v>
                </c:pt>
                <c:pt idx="96">
                  <c:v>0.89430566</c:v>
                </c:pt>
                <c:pt idx="97">
                  <c:v>0.89536550999999998</c:v>
                </c:pt>
                <c:pt idx="98">
                  <c:v>0.89660006000000003</c:v>
                </c:pt>
                <c:pt idx="99">
                  <c:v>0.89791136000000005</c:v>
                </c:pt>
                <c:pt idx="100">
                  <c:v>0.89880289000000002</c:v>
                </c:pt>
                <c:pt idx="101">
                  <c:v>0.89994689000000005</c:v>
                </c:pt>
                <c:pt idx="102">
                  <c:v>0.90087523999999997</c:v>
                </c:pt>
                <c:pt idx="103">
                  <c:v>0.90209052999999995</c:v>
                </c:pt>
                <c:pt idx="104">
                  <c:v>0.90309947000000002</c:v>
                </c:pt>
                <c:pt idx="105">
                  <c:v>0.90412044999999996</c:v>
                </c:pt>
                <c:pt idx="106">
                  <c:v>0.90499437000000005</c:v>
                </c:pt>
                <c:pt idx="107">
                  <c:v>0.90586809999999995</c:v>
                </c:pt>
                <c:pt idx="108">
                  <c:v>0.90696063000000005</c:v>
                </c:pt>
                <c:pt idx="109">
                  <c:v>0.90752692000000001</c:v>
                </c:pt>
                <c:pt idx="110">
                  <c:v>0.90864442000000001</c:v>
                </c:pt>
                <c:pt idx="111">
                  <c:v>0.90930977000000002</c:v>
                </c:pt>
                <c:pt idx="112">
                  <c:v>0.91023480000000001</c:v>
                </c:pt>
                <c:pt idx="113">
                  <c:v>0.91121730999999995</c:v>
                </c:pt>
                <c:pt idx="114">
                  <c:v>0.91207526999999999</c:v>
                </c:pt>
                <c:pt idx="115">
                  <c:v>0.91285362999999997</c:v>
                </c:pt>
                <c:pt idx="116">
                  <c:v>0.91350706000000004</c:v>
                </c:pt>
                <c:pt idx="117">
                  <c:v>0.91430869000000003</c:v>
                </c:pt>
                <c:pt idx="118">
                  <c:v>0.91474641999999995</c:v>
                </c:pt>
                <c:pt idx="119">
                  <c:v>0.91549259999999999</c:v>
                </c:pt>
                <c:pt idx="120">
                  <c:v>0.91634099999999996</c:v>
                </c:pt>
              </c:numCache>
            </c:numRef>
          </c:xVal>
          <c:yVal>
            <c:numRef>
              <c:f>'24.78-B747'!$W$3:$W$123</c:f>
              <c:numCache>
                <c:formatCode>General</c:formatCode>
                <c:ptCount val="121"/>
                <c:pt idx="0">
                  <c:v>218.35269083470399</c:v>
                </c:pt>
                <c:pt idx="1">
                  <c:v>218.35280750945645</c:v>
                </c:pt>
                <c:pt idx="2">
                  <c:v>218.35295607323263</c:v>
                </c:pt>
                <c:pt idx="3">
                  <c:v>218.35314073562228</c:v>
                </c:pt>
                <c:pt idx="4">
                  <c:v>218.35336914610158</c:v>
                </c:pt>
                <c:pt idx="5">
                  <c:v>218.3536503465842</c:v>
                </c:pt>
                <c:pt idx="6">
                  <c:v>218.35399499010774</c:v>
                </c:pt>
                <c:pt idx="7">
                  <c:v>218.35441557823839</c:v>
                </c:pt>
                <c:pt idx="8">
                  <c:v>218.35492673918642</c:v>
                </c:pt>
                <c:pt idx="9">
                  <c:v>218.35554552613709</c:v>
                </c:pt>
                <c:pt idx="10">
                  <c:v>218.3562917609288</c:v>
                </c:pt>
                <c:pt idx="11">
                  <c:v>218.35718843913116</c:v>
                </c:pt>
                <c:pt idx="12">
                  <c:v>218.35826210033014</c:v>
                </c:pt>
                <c:pt idx="13">
                  <c:v>218.35954335368379</c:v>
                </c:pt>
                <c:pt idx="14">
                  <c:v>218.36106738723734</c:v>
                </c:pt>
                <c:pt idx="15">
                  <c:v>218.36287453898643</c:v>
                </c:pt>
                <c:pt idx="16">
                  <c:v>218.36501094570684</c:v>
                </c:pt>
                <c:pt idx="17">
                  <c:v>218.36752926954824</c:v>
                </c:pt>
                <c:pt idx="18">
                  <c:v>218.3704894487272</c:v>
                </c:pt>
                <c:pt idx="19">
                  <c:v>218.37395960269757</c:v>
                </c:pt>
                <c:pt idx="20">
                  <c:v>218.37801693144564</c:v>
                </c:pt>
                <c:pt idx="21">
                  <c:v>218.38275714172798</c:v>
                </c:pt>
                <c:pt idx="22">
                  <c:v>218.38825389354582</c:v>
                </c:pt>
                <c:pt idx="23">
                  <c:v>218.39464339076568</c:v>
                </c:pt>
                <c:pt idx="24">
                  <c:v>218.40204240329746</c:v>
                </c:pt>
                <c:pt idx="25">
                  <c:v>218.4105915047665</c:v>
                </c:pt>
                <c:pt idx="26">
                  <c:v>218.42044826499944</c:v>
                </c:pt>
                <c:pt idx="27">
                  <c:v>218.43178918767353</c:v>
                </c:pt>
                <c:pt idx="28">
                  <c:v>218.44481150616551</c:v>
                </c:pt>
                <c:pt idx="29">
                  <c:v>218.45973551461609</c:v>
                </c:pt>
                <c:pt idx="30">
                  <c:v>218.47680668912523</c:v>
                </c:pt>
                <c:pt idx="31">
                  <c:v>218.49629831947408</c:v>
                </c:pt>
                <c:pt idx="32">
                  <c:v>218.51851487524178</c:v>
                </c:pt>
                <c:pt idx="33">
                  <c:v>218.543793660462</c:v>
                </c:pt>
                <c:pt idx="34">
                  <c:v>218.57250949943236</c:v>
                </c:pt>
                <c:pt idx="35">
                  <c:v>218.60507794910797</c:v>
                </c:pt>
                <c:pt idx="36">
                  <c:v>218.64195907315178</c:v>
                </c:pt>
                <c:pt idx="37">
                  <c:v>218.68366196774758</c:v>
                </c:pt>
                <c:pt idx="38">
                  <c:v>218.73074988091045</c:v>
                </c:pt>
                <c:pt idx="39">
                  <c:v>218.7838448842376</c:v>
                </c:pt>
                <c:pt idx="40">
                  <c:v>218.84363450548045</c:v>
                </c:pt>
                <c:pt idx="41">
                  <c:v>218.91645212936015</c:v>
                </c:pt>
                <c:pt idx="42">
                  <c:v>218.98641068662212</c:v>
                </c:pt>
                <c:pt idx="43">
                  <c:v>219.07115586493313</c:v>
                </c:pt>
                <c:pt idx="44">
                  <c:v>219.16613602897473</c:v>
                </c:pt>
                <c:pt idx="45">
                  <c:v>219.27247334551899</c:v>
                </c:pt>
                <c:pt idx="46">
                  <c:v>219.39141151465699</c:v>
                </c:pt>
                <c:pt idx="47">
                  <c:v>219.52431449623043</c:v>
                </c:pt>
                <c:pt idx="48">
                  <c:v>219.67270142243643</c:v>
                </c:pt>
                <c:pt idx="49">
                  <c:v>219.83823612346069</c:v>
                </c:pt>
                <c:pt idx="50">
                  <c:v>220.02277242582198</c:v>
                </c:pt>
                <c:pt idx="51">
                  <c:v>220.22835150957135</c:v>
                </c:pt>
                <c:pt idx="52">
                  <c:v>220.45723896578528</c:v>
                </c:pt>
                <c:pt idx="53">
                  <c:v>220.71194615737252</c:v>
                </c:pt>
                <c:pt idx="54">
                  <c:v>220.99526962087276</c:v>
                </c:pt>
                <c:pt idx="55">
                  <c:v>221.31031455168755</c:v>
                </c:pt>
                <c:pt idx="56">
                  <c:v>221.66054429034835</c:v>
                </c:pt>
                <c:pt idx="57">
                  <c:v>222.04983563079458</c:v>
                </c:pt>
                <c:pt idx="58">
                  <c:v>222.48252206811668</c:v>
                </c:pt>
                <c:pt idx="59">
                  <c:v>222.96348780648478</c:v>
                </c:pt>
                <c:pt idx="60">
                  <c:v>223.49822227337688</c:v>
                </c:pt>
                <c:pt idx="61">
                  <c:v>224.09292743687413</c:v>
                </c:pt>
                <c:pt idx="62">
                  <c:v>224.83304828251792</c:v>
                </c:pt>
                <c:pt idx="63">
                  <c:v>225.49143126882421</c:v>
                </c:pt>
                <c:pt idx="64">
                  <c:v>226.31243837591285</c:v>
                </c:pt>
                <c:pt idx="65">
                  <c:v>227.22822596939449</c:v>
                </c:pt>
                <c:pt idx="66">
                  <c:v>228.25101523974138</c:v>
                </c:pt>
                <c:pt idx="67">
                  <c:v>229.39494475923158</c:v>
                </c:pt>
                <c:pt idx="68">
                  <c:v>230.67657072310925</c:v>
                </c:pt>
                <c:pt idx="69">
                  <c:v>232.1153811548204</c:v>
                </c:pt>
                <c:pt idx="70">
                  <c:v>233.73446560910713</c:v>
                </c:pt>
                <c:pt idx="71">
                  <c:v>235.56139139678083</c:v>
                </c:pt>
                <c:pt idx="72">
                  <c:v>237.25281607758615</c:v>
                </c:pt>
                <c:pt idx="73">
                  <c:v>239.13144921356854</c:v>
                </c:pt>
                <c:pt idx="74">
                  <c:v>241.10266638167815</c:v>
                </c:pt>
                <c:pt idx="75">
                  <c:v>243.14418816000583</c:v>
                </c:pt>
                <c:pt idx="76">
                  <c:v>245.28112387578091</c:v>
                </c:pt>
                <c:pt idx="77">
                  <c:v>247.47706772121205</c:v>
                </c:pt>
                <c:pt idx="78">
                  <c:v>249.45424668237123</c:v>
                </c:pt>
                <c:pt idx="79">
                  <c:v>251.35356203324048</c:v>
                </c:pt>
                <c:pt idx="80">
                  <c:v>252.60251227964721</c:v>
                </c:pt>
                <c:pt idx="81">
                  <c:v>254.10408435182649</c:v>
                </c:pt>
                <c:pt idx="82">
                  <c:v>255.66525365684424</c:v>
                </c:pt>
                <c:pt idx="83">
                  <c:v>257.34326936914158</c:v>
                </c:pt>
                <c:pt idx="84">
                  <c:v>259.2612620512258</c:v>
                </c:pt>
                <c:pt idx="85">
                  <c:v>261.29697314058916</c:v>
                </c:pt>
                <c:pt idx="86">
                  <c:v>263.4610165793888</c:v>
                </c:pt>
                <c:pt idx="87">
                  <c:v>265.72162839501772</c:v>
                </c:pt>
                <c:pt idx="88">
                  <c:v>267.5906232350477</c:v>
                </c:pt>
                <c:pt idx="89">
                  <c:v>269.5086999513544</c:v>
                </c:pt>
                <c:pt idx="90">
                  <c:v>271.44355647887005</c:v>
                </c:pt>
                <c:pt idx="91">
                  <c:v>273.41086069603773</c:v>
                </c:pt>
                <c:pt idx="92">
                  <c:v>275.5383789134558</c:v>
                </c:pt>
                <c:pt idx="93">
                  <c:v>277.87695400015497</c:v>
                </c:pt>
                <c:pt idx="94">
                  <c:v>280.34613075328116</c:v>
                </c:pt>
                <c:pt idx="95">
                  <c:v>282.95679520960317</c:v>
                </c:pt>
                <c:pt idx="96">
                  <c:v>285.72203241724981</c:v>
                </c:pt>
                <c:pt idx="97">
                  <c:v>288.07619367784821</c:v>
                </c:pt>
                <c:pt idx="98">
                  <c:v>290.96618485025067</c:v>
                </c:pt>
                <c:pt idx="99">
                  <c:v>294.22462623445324</c:v>
                </c:pt>
                <c:pt idx="100">
                  <c:v>296.56011043065433</c:v>
                </c:pt>
                <c:pt idx="101">
                  <c:v>299.7110538135604</c:v>
                </c:pt>
                <c:pt idx="102">
                  <c:v>302.404751385846</c:v>
                </c:pt>
                <c:pt idx="103">
                  <c:v>306.13185740297325</c:v>
                </c:pt>
                <c:pt idx="104">
                  <c:v>309.41354128398638</c:v>
                </c:pt>
                <c:pt idx="105">
                  <c:v>312.92274832312899</c:v>
                </c:pt>
                <c:pt idx="106">
                  <c:v>316.08917432207778</c:v>
                </c:pt>
                <c:pt idx="107">
                  <c:v>319.4167713014341</c:v>
                </c:pt>
                <c:pt idx="108">
                  <c:v>323.82443199252975</c:v>
                </c:pt>
                <c:pt idx="109">
                  <c:v>326.22514545070186</c:v>
                </c:pt>
                <c:pt idx="110">
                  <c:v>331.21520595803707</c:v>
                </c:pt>
                <c:pt idx="111">
                  <c:v>334.35730673030946</c:v>
                </c:pt>
                <c:pt idx="112">
                  <c:v>338.95662512620623</c:v>
                </c:pt>
                <c:pt idx="113">
                  <c:v>344.16137160452934</c:v>
                </c:pt>
                <c:pt idx="114">
                  <c:v>349.00146634445241</c:v>
                </c:pt>
                <c:pt idx="115">
                  <c:v>353.65279228782549</c:v>
                </c:pt>
                <c:pt idx="116">
                  <c:v>357.76474175681233</c:v>
                </c:pt>
                <c:pt idx="117">
                  <c:v>363.08929223308269</c:v>
                </c:pt>
                <c:pt idx="118">
                  <c:v>366.13641635908402</c:v>
                </c:pt>
                <c:pt idx="119">
                  <c:v>371.57590619783571</c:v>
                </c:pt>
                <c:pt idx="120">
                  <c:v>378.16710636546412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8CA-8A4E-8DD3-17F2159B0338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'24.78-B747'!$P$3:$P$121</c:f>
              <c:numCache>
                <c:formatCode>General</c:formatCode>
                <c:ptCount val="119"/>
                <c:pt idx="0">
                  <c:v>200.07031000000001</c:v>
                </c:pt>
                <c:pt idx="1">
                  <c:v>199.98864900000001</c:v>
                </c:pt>
                <c:pt idx="2">
                  <c:v>199.98864900000001</c:v>
                </c:pt>
                <c:pt idx="3">
                  <c:v>199.98864900000001</c:v>
                </c:pt>
                <c:pt idx="4">
                  <c:v>199.98864900000001</c:v>
                </c:pt>
                <c:pt idx="5">
                  <c:v>199.98864900000001</c:v>
                </c:pt>
                <c:pt idx="6">
                  <c:v>199.98864900000001</c:v>
                </c:pt>
                <c:pt idx="7">
                  <c:v>199.98864900000001</c:v>
                </c:pt>
                <c:pt idx="8">
                  <c:v>199.98864900000001</c:v>
                </c:pt>
                <c:pt idx="9">
                  <c:v>199.98864900000001</c:v>
                </c:pt>
                <c:pt idx="10">
                  <c:v>200.02873</c:v>
                </c:pt>
                <c:pt idx="11">
                  <c:v>199.98864900000001</c:v>
                </c:pt>
                <c:pt idx="12">
                  <c:v>199.98864900000001</c:v>
                </c:pt>
                <c:pt idx="13">
                  <c:v>199.98864900000001</c:v>
                </c:pt>
                <c:pt idx="14">
                  <c:v>199.98864900000001</c:v>
                </c:pt>
                <c:pt idx="15">
                  <c:v>199.98864900000001</c:v>
                </c:pt>
                <c:pt idx="16">
                  <c:v>199.98864900000001</c:v>
                </c:pt>
                <c:pt idx="17">
                  <c:v>199.98864900000001</c:v>
                </c:pt>
                <c:pt idx="18">
                  <c:v>199.98864900000001</c:v>
                </c:pt>
                <c:pt idx="19">
                  <c:v>199.98864900000001</c:v>
                </c:pt>
                <c:pt idx="20">
                  <c:v>199.99866900000001</c:v>
                </c:pt>
                <c:pt idx="21">
                  <c:v>199.99988999999999</c:v>
                </c:pt>
                <c:pt idx="22">
                  <c:v>199.98864900000001</c:v>
                </c:pt>
                <c:pt idx="23">
                  <c:v>199.98864900000001</c:v>
                </c:pt>
                <c:pt idx="24">
                  <c:v>199.98864900000001</c:v>
                </c:pt>
                <c:pt idx="25">
                  <c:v>199.98864900000001</c:v>
                </c:pt>
                <c:pt idx="26">
                  <c:v>199.98864900000001</c:v>
                </c:pt>
                <c:pt idx="27">
                  <c:v>199.98864900000001</c:v>
                </c:pt>
                <c:pt idx="28">
                  <c:v>199.98864900000001</c:v>
                </c:pt>
                <c:pt idx="29">
                  <c:v>199.98864900000001</c:v>
                </c:pt>
                <c:pt idx="30">
                  <c:v>199.98864900000001</c:v>
                </c:pt>
                <c:pt idx="31">
                  <c:v>200.02873</c:v>
                </c:pt>
                <c:pt idx="32">
                  <c:v>199.98864900000001</c:v>
                </c:pt>
                <c:pt idx="33">
                  <c:v>199.98864900000001</c:v>
                </c:pt>
                <c:pt idx="34">
                  <c:v>199.98864900000001</c:v>
                </c:pt>
                <c:pt idx="35">
                  <c:v>199.98864900000001</c:v>
                </c:pt>
                <c:pt idx="36">
                  <c:v>199.98864900000001</c:v>
                </c:pt>
                <c:pt idx="37">
                  <c:v>199.98864900000001</c:v>
                </c:pt>
                <c:pt idx="38">
                  <c:v>199.98864900000001</c:v>
                </c:pt>
                <c:pt idx="39">
                  <c:v>199.98864900000001</c:v>
                </c:pt>
                <c:pt idx="40">
                  <c:v>199.98864900000001</c:v>
                </c:pt>
                <c:pt idx="41">
                  <c:v>199.94928300000001</c:v>
                </c:pt>
                <c:pt idx="42">
                  <c:v>199.99866900000001</c:v>
                </c:pt>
                <c:pt idx="43">
                  <c:v>199.98864900000001</c:v>
                </c:pt>
                <c:pt idx="44">
                  <c:v>200.05879100000001</c:v>
                </c:pt>
                <c:pt idx="45">
                  <c:v>200.098872</c:v>
                </c:pt>
                <c:pt idx="46">
                  <c:v>200.189055</c:v>
                </c:pt>
                <c:pt idx="47">
                  <c:v>200.23915700000001</c:v>
                </c:pt>
                <c:pt idx="48">
                  <c:v>200.31931900000001</c:v>
                </c:pt>
                <c:pt idx="49">
                  <c:v>200.56904399999999</c:v>
                </c:pt>
                <c:pt idx="50">
                  <c:v>200.639186</c:v>
                </c:pt>
                <c:pt idx="51">
                  <c:v>200.72936899999999</c:v>
                </c:pt>
                <c:pt idx="52">
                  <c:v>200.81955099999999</c:v>
                </c:pt>
                <c:pt idx="53">
                  <c:v>201.11937800000001</c:v>
                </c:pt>
                <c:pt idx="54">
                  <c:v>201.35251700000001</c:v>
                </c:pt>
                <c:pt idx="55">
                  <c:v>201.61193900000001</c:v>
                </c:pt>
                <c:pt idx="56">
                  <c:v>201.872467</c:v>
                </c:pt>
                <c:pt idx="57">
                  <c:v>202.15303499999999</c:v>
                </c:pt>
                <c:pt idx="58">
                  <c:v>202.47368499999999</c:v>
                </c:pt>
                <c:pt idx="59">
                  <c:v>202.80435499999999</c:v>
                </c:pt>
                <c:pt idx="60">
                  <c:v>203.18512699999999</c:v>
                </c:pt>
                <c:pt idx="61">
                  <c:v>203.585939</c:v>
                </c:pt>
                <c:pt idx="62">
                  <c:v>203.95174700000001</c:v>
                </c:pt>
                <c:pt idx="63">
                  <c:v>204.50780700000001</c:v>
                </c:pt>
                <c:pt idx="64">
                  <c:v>205.038883</c:v>
                </c:pt>
                <c:pt idx="65">
                  <c:v>205.57998000000001</c:v>
                </c:pt>
                <c:pt idx="66">
                  <c:v>206.19121899999999</c:v>
                </c:pt>
                <c:pt idx="67">
                  <c:v>206.812478</c:v>
                </c:pt>
                <c:pt idx="68">
                  <c:v>207.49385899999999</c:v>
                </c:pt>
                <c:pt idx="69">
                  <c:v>208.22534099999999</c:v>
                </c:pt>
                <c:pt idx="70">
                  <c:v>209.09710799999999</c:v>
                </c:pt>
                <c:pt idx="71">
                  <c:v>210.08911800000001</c:v>
                </c:pt>
                <c:pt idx="72">
                  <c:v>211.30157500000001</c:v>
                </c:pt>
                <c:pt idx="73">
                  <c:v>212.40537499999999</c:v>
                </c:pt>
                <c:pt idx="74">
                  <c:v>214.008185</c:v>
                </c:pt>
                <c:pt idx="75">
                  <c:v>215.590632</c:v>
                </c:pt>
                <c:pt idx="76">
                  <c:v>217.71488500000001</c:v>
                </c:pt>
                <c:pt idx="77">
                  <c:v>220.02096399999999</c:v>
                </c:pt>
                <c:pt idx="78">
                  <c:v>222.47484399999999</c:v>
                </c:pt>
                <c:pt idx="79">
                  <c:v>225.10016400000001</c:v>
                </c:pt>
                <c:pt idx="80">
                  <c:v>227.171706</c:v>
                </c:pt>
                <c:pt idx="81">
                  <c:v>229.79502199999999</c:v>
                </c:pt>
                <c:pt idx="82">
                  <c:v>233.06074100000001</c:v>
                </c:pt>
                <c:pt idx="83">
                  <c:v>235.48421099999999</c:v>
                </c:pt>
                <c:pt idx="84">
                  <c:v>237.962793</c:v>
                </c:pt>
                <c:pt idx="85">
                  <c:v>240.60815400000001</c:v>
                </c:pt>
                <c:pt idx="86">
                  <c:v>242.861784</c:v>
                </c:pt>
                <c:pt idx="87">
                  <c:v>245.644924</c:v>
                </c:pt>
                <c:pt idx="88">
                  <c:v>248.14856900000001</c:v>
                </c:pt>
                <c:pt idx="89">
                  <c:v>249.75483600000001</c:v>
                </c:pt>
                <c:pt idx="90">
                  <c:v>252.15567100000001</c:v>
                </c:pt>
                <c:pt idx="91">
                  <c:v>254.34067200000001</c:v>
                </c:pt>
                <c:pt idx="92">
                  <c:v>256.74721499999998</c:v>
                </c:pt>
                <c:pt idx="93">
                  <c:v>259.20887099999999</c:v>
                </c:pt>
                <c:pt idx="94">
                  <c:v>261.57110599999999</c:v>
                </c:pt>
                <c:pt idx="95">
                  <c:v>264.034379</c:v>
                </c:pt>
                <c:pt idx="96">
                  <c:v>266.75160399999999</c:v>
                </c:pt>
                <c:pt idx="97">
                  <c:v>268.788858</c:v>
                </c:pt>
                <c:pt idx="98">
                  <c:v>271.27311099999997</c:v>
                </c:pt>
                <c:pt idx="99">
                  <c:v>273.58138300000002</c:v>
                </c:pt>
                <c:pt idx="100">
                  <c:v>276.26322399999998</c:v>
                </c:pt>
                <c:pt idx="101">
                  <c:v>278.81026100000003</c:v>
                </c:pt>
                <c:pt idx="102">
                  <c:v>281.281362</c:v>
                </c:pt>
                <c:pt idx="103">
                  <c:v>284.45124600000003</c:v>
                </c:pt>
                <c:pt idx="104">
                  <c:v>287.444773</c:v>
                </c:pt>
                <c:pt idx="105">
                  <c:v>290.898439</c:v>
                </c:pt>
                <c:pt idx="106">
                  <c:v>294.20308499999999</c:v>
                </c:pt>
                <c:pt idx="107">
                  <c:v>296.76477199999999</c:v>
                </c:pt>
                <c:pt idx="108">
                  <c:v>299.94707799999998</c:v>
                </c:pt>
                <c:pt idx="109">
                  <c:v>302.784628</c:v>
                </c:pt>
                <c:pt idx="110">
                  <c:v>305.60424799999998</c:v>
                </c:pt>
                <c:pt idx="111">
                  <c:v>308.48519099999999</c:v>
                </c:pt>
                <c:pt idx="112">
                  <c:v>311.49932000000001</c:v>
                </c:pt>
                <c:pt idx="113">
                  <c:v>314.15250900000001</c:v>
                </c:pt>
                <c:pt idx="114">
                  <c:v>317.25057299999997</c:v>
                </c:pt>
                <c:pt idx="115">
                  <c:v>320.50413099999997</c:v>
                </c:pt>
                <c:pt idx="116">
                  <c:v>323.92871000000002</c:v>
                </c:pt>
                <c:pt idx="117">
                  <c:v>327.20020099999999</c:v>
                </c:pt>
                <c:pt idx="118">
                  <c:v>330.29516100000001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21B-6C4A-9653-8736EC345C1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'24.78-B747'!$O$3:$O$121</c:f>
              <c:numCache>
                <c:formatCode>General</c:formatCode>
                <c:ptCount val="119"/>
                <c:pt idx="0">
                  <c:v>0.50021201000000004</c:v>
                </c:pt>
                <c:pt idx="1">
                  <c:v>0.50462883000000003</c:v>
                </c:pt>
                <c:pt idx="2">
                  <c:v>0.50946345999999998</c:v>
                </c:pt>
                <c:pt idx="3">
                  <c:v>0.51429807999999999</c:v>
                </c:pt>
                <c:pt idx="4">
                  <c:v>0.51913271000000005</c:v>
                </c:pt>
                <c:pt idx="5">
                  <c:v>0.52396732999999995</c:v>
                </c:pt>
                <c:pt idx="6">
                  <c:v>0.52880196000000002</c:v>
                </c:pt>
                <c:pt idx="7">
                  <c:v>0.53363658000000003</c:v>
                </c:pt>
                <c:pt idx="8">
                  <c:v>0.53847120999999998</c:v>
                </c:pt>
                <c:pt idx="9">
                  <c:v>0.54330582999999999</c:v>
                </c:pt>
                <c:pt idx="10">
                  <c:v>0.54814037999999998</c:v>
                </c:pt>
                <c:pt idx="11">
                  <c:v>0.55297507999999995</c:v>
                </c:pt>
                <c:pt idx="12">
                  <c:v>0.55780971000000001</c:v>
                </c:pt>
                <c:pt idx="13">
                  <c:v>0.56264433999999997</c:v>
                </c:pt>
                <c:pt idx="14">
                  <c:v>0.56747895999999998</c:v>
                </c:pt>
                <c:pt idx="15">
                  <c:v>0.57231359000000004</c:v>
                </c:pt>
                <c:pt idx="16">
                  <c:v>0.57714821000000005</c:v>
                </c:pt>
                <c:pt idx="17">
                  <c:v>0.58198284</c:v>
                </c:pt>
                <c:pt idx="18">
                  <c:v>0.58681746000000001</c:v>
                </c:pt>
                <c:pt idx="19">
                  <c:v>0.59165208999999996</c:v>
                </c:pt>
                <c:pt idx="20">
                  <c:v>0.59648668999999999</c:v>
                </c:pt>
                <c:pt idx="21">
                  <c:v>0.60132907999999996</c:v>
                </c:pt>
                <c:pt idx="22">
                  <c:v>0.60615596000000005</c:v>
                </c:pt>
                <c:pt idx="23">
                  <c:v>0.61099059</c:v>
                </c:pt>
                <c:pt idx="24">
                  <c:v>0.61582521000000001</c:v>
                </c:pt>
                <c:pt idx="25">
                  <c:v>0.62065983999999996</c:v>
                </c:pt>
                <c:pt idx="26">
                  <c:v>0.62549445999999997</c:v>
                </c:pt>
                <c:pt idx="27">
                  <c:v>0.63032909000000004</c:v>
                </c:pt>
                <c:pt idx="28">
                  <c:v>0.63516371000000005</c:v>
                </c:pt>
                <c:pt idx="29">
                  <c:v>0.63999834</c:v>
                </c:pt>
                <c:pt idx="30">
                  <c:v>0.64483296000000001</c:v>
                </c:pt>
                <c:pt idx="31">
                  <c:v>0.64966751</c:v>
                </c:pt>
                <c:pt idx="32">
                  <c:v>0.65450220999999997</c:v>
                </c:pt>
                <c:pt idx="33">
                  <c:v>0.65933684000000004</c:v>
                </c:pt>
                <c:pt idx="34">
                  <c:v>0.66417146999999999</c:v>
                </c:pt>
                <c:pt idx="35">
                  <c:v>0.66900609</c:v>
                </c:pt>
                <c:pt idx="36">
                  <c:v>0.67384071999999995</c:v>
                </c:pt>
                <c:pt idx="37">
                  <c:v>0.67867533999999996</c:v>
                </c:pt>
                <c:pt idx="38">
                  <c:v>0.68350997000000002</c:v>
                </c:pt>
                <c:pt idx="39">
                  <c:v>0.68834459000000003</c:v>
                </c:pt>
                <c:pt idx="40">
                  <c:v>0.69317921999999998</c:v>
                </c:pt>
                <c:pt idx="41">
                  <c:v>0.69839065</c:v>
                </c:pt>
                <c:pt idx="42">
                  <c:v>0.70284844999999996</c:v>
                </c:pt>
                <c:pt idx="43">
                  <c:v>0.70768308999999996</c:v>
                </c:pt>
                <c:pt idx="44">
                  <c:v>0.71251757000000004</c:v>
                </c:pt>
                <c:pt idx="45">
                  <c:v>0.71735210999999999</c:v>
                </c:pt>
                <c:pt idx="46">
                  <c:v>0.72218654999999998</c:v>
                </c:pt>
                <c:pt idx="47">
                  <c:v>0.72702107000000005</c:v>
                </c:pt>
                <c:pt idx="48">
                  <c:v>0.73185553000000003</c:v>
                </c:pt>
                <c:pt idx="49">
                  <c:v>0.73710759999999997</c:v>
                </c:pt>
                <c:pt idx="50">
                  <c:v>0.74194207999999995</c:v>
                </c:pt>
                <c:pt idx="51">
                  <c:v>0.74677652000000005</c:v>
                </c:pt>
                <c:pt idx="52">
                  <c:v>0.75077501000000002</c:v>
                </c:pt>
                <c:pt idx="53">
                  <c:v>0.75560901000000003</c:v>
                </c:pt>
                <c:pt idx="54">
                  <c:v>0.76086111999999995</c:v>
                </c:pt>
                <c:pt idx="55">
                  <c:v>0.76569520000000002</c:v>
                </c:pt>
                <c:pt idx="56">
                  <c:v>0.77052927999999998</c:v>
                </c:pt>
                <c:pt idx="57">
                  <c:v>0.77536331999999997</c:v>
                </c:pt>
                <c:pt idx="58">
                  <c:v>0.78019727999999999</c:v>
                </c:pt>
                <c:pt idx="59">
                  <c:v>0.78503120999999998</c:v>
                </c:pt>
                <c:pt idx="60">
                  <c:v>0.78986504000000002</c:v>
                </c:pt>
                <c:pt idx="61">
                  <c:v>0.79469882999999997</c:v>
                </c:pt>
                <c:pt idx="62">
                  <c:v>0.7992089</c:v>
                </c:pt>
                <c:pt idx="63">
                  <c:v>0.80436615</c:v>
                </c:pt>
                <c:pt idx="64">
                  <c:v>0.80919967000000004</c:v>
                </c:pt>
                <c:pt idx="65">
                  <c:v>0.81403316000000003</c:v>
                </c:pt>
                <c:pt idx="66">
                  <c:v>0.81886650999999999</c:v>
                </c:pt>
                <c:pt idx="67">
                  <c:v>0.82369983999999996</c:v>
                </c:pt>
                <c:pt idx="68">
                  <c:v>0.82853304000000005</c:v>
                </c:pt>
                <c:pt idx="69">
                  <c:v>0.83336613999999998</c:v>
                </c:pt>
                <c:pt idx="70">
                  <c:v>0.83819893999999995</c:v>
                </c:pt>
                <c:pt idx="71">
                  <c:v>0.84303148999999999</c:v>
                </c:pt>
                <c:pt idx="72">
                  <c:v>0.84786357999999995</c:v>
                </c:pt>
                <c:pt idx="73">
                  <c:v>0.85144198000000004</c:v>
                </c:pt>
                <c:pt idx="74">
                  <c:v>0.85563553000000003</c:v>
                </c:pt>
                <c:pt idx="75">
                  <c:v>0.85865133000000005</c:v>
                </c:pt>
                <c:pt idx="76">
                  <c:v>0.86182340000000002</c:v>
                </c:pt>
                <c:pt idx="77">
                  <c:v>0.86432640999999999</c:v>
                </c:pt>
                <c:pt idx="78">
                  <c:v>0.86691121999999998</c:v>
                </c:pt>
                <c:pt idx="79">
                  <c:v>0.86900496000000005</c:v>
                </c:pt>
                <c:pt idx="80">
                  <c:v>0.87084015000000004</c:v>
                </c:pt>
                <c:pt idx="81">
                  <c:v>0.87303222000000003</c:v>
                </c:pt>
                <c:pt idx="82">
                  <c:v>0.87547001000000002</c:v>
                </c:pt>
                <c:pt idx="83">
                  <c:v>0.87714685999999997</c:v>
                </c:pt>
                <c:pt idx="84">
                  <c:v>0.87894855999999999</c:v>
                </c:pt>
                <c:pt idx="85">
                  <c:v>0.88070106999999997</c:v>
                </c:pt>
                <c:pt idx="86">
                  <c:v>0.88203644000000003</c:v>
                </c:pt>
                <c:pt idx="87">
                  <c:v>0.88378867000000005</c:v>
                </c:pt>
                <c:pt idx="88">
                  <c:v>0.88535311999999999</c:v>
                </c:pt>
                <c:pt idx="89">
                  <c:v>0.88630945000000005</c:v>
                </c:pt>
                <c:pt idx="90">
                  <c:v>0.88775219999999999</c:v>
                </c:pt>
                <c:pt idx="91">
                  <c:v>0.88884640999999998</c:v>
                </c:pt>
                <c:pt idx="92">
                  <c:v>0.89015991999999999</c:v>
                </c:pt>
                <c:pt idx="93">
                  <c:v>0.89147330999999996</c:v>
                </c:pt>
                <c:pt idx="94">
                  <c:v>0.89278690000000005</c:v>
                </c:pt>
                <c:pt idx="95">
                  <c:v>0.89401195</c:v>
                </c:pt>
                <c:pt idx="96">
                  <c:v>0.89536143000000001</c:v>
                </c:pt>
                <c:pt idx="97">
                  <c:v>0.89633255000000001</c:v>
                </c:pt>
                <c:pt idx="98">
                  <c:v>0.89760594000000005</c:v>
                </c:pt>
                <c:pt idx="99">
                  <c:v>0.89868334999999999</c:v>
                </c:pt>
                <c:pt idx="100">
                  <c:v>0.89959016999999997</c:v>
                </c:pt>
                <c:pt idx="101">
                  <c:v>0.90093677999999999</c:v>
                </c:pt>
                <c:pt idx="102">
                  <c:v>0.90203038999999996</c:v>
                </c:pt>
                <c:pt idx="103">
                  <c:v>0.90340308000000002</c:v>
                </c:pt>
                <c:pt idx="104">
                  <c:v>0.90469443000000005</c:v>
                </c:pt>
                <c:pt idx="105">
                  <c:v>0.90600575000000005</c:v>
                </c:pt>
                <c:pt idx="106">
                  <c:v>0.90727552</c:v>
                </c:pt>
                <c:pt idx="107">
                  <c:v>0.90811779000000004</c:v>
                </c:pt>
                <c:pt idx="108">
                  <c:v>0.90923145999999999</c:v>
                </c:pt>
                <c:pt idx="109">
                  <c:v>0.91014762999999999</c:v>
                </c:pt>
                <c:pt idx="110">
                  <c:v>0.91108756000000002</c:v>
                </c:pt>
                <c:pt idx="111">
                  <c:v>0.91204890000000005</c:v>
                </c:pt>
                <c:pt idx="112">
                  <c:v>0.9130315</c:v>
                </c:pt>
                <c:pt idx="113">
                  <c:v>0.91390497999999998</c:v>
                </c:pt>
                <c:pt idx="114">
                  <c:v>0.91476183</c:v>
                </c:pt>
                <c:pt idx="115">
                  <c:v>0.91553987000000003</c:v>
                </c:pt>
                <c:pt idx="116">
                  <c:v>0.91653382999999999</c:v>
                </c:pt>
                <c:pt idx="117">
                  <c:v>0.91728392999999997</c:v>
                </c:pt>
                <c:pt idx="118">
                  <c:v>0.91793672000000004</c:v>
                </c:pt>
              </c:numCache>
            </c:numRef>
          </c:xVal>
          <c:yVal>
            <c:numRef>
              <c:f>'24.78-B747'!$Q$3:$Q$121</c:f>
              <c:numCache>
                <c:formatCode>General</c:formatCode>
                <c:ptCount val="119"/>
                <c:pt idx="0">
                  <c:v>199.67705746611796</c:v>
                </c:pt>
                <c:pt idx="1">
                  <c:v>199.677141580437</c:v>
                </c:pt>
                <c:pt idx="2">
                  <c:v>199.67725552985596</c:v>
                </c:pt>
                <c:pt idx="3">
                  <c:v>199.67739716133275</c:v>
                </c:pt>
                <c:pt idx="4">
                  <c:v>199.67757233963016</c:v>
                </c:pt>
                <c:pt idx="5">
                  <c:v>199.67778799686175</c:v>
                </c:pt>
                <c:pt idx="6">
                  <c:v>199.6780523000923</c:v>
                </c:pt>
                <c:pt idx="7">
                  <c:v>199.67837483327446</c:v>
                </c:pt>
                <c:pt idx="8">
                  <c:v>199.67876681038686</c:v>
                </c:pt>
                <c:pt idx="9">
                  <c:v>199.67924130405268</c:v>
                </c:pt>
                <c:pt idx="10">
                  <c:v>199.67981350372489</c:v>
                </c:pt>
                <c:pt idx="11">
                  <c:v>199.68050105203872</c:v>
                </c:pt>
                <c:pt idx="12">
                  <c:v>199.68132427668172</c:v>
                </c:pt>
                <c:pt idx="13">
                  <c:v>199.6823066472127</c:v>
                </c:pt>
                <c:pt idx="14">
                  <c:v>199.68347512832969</c:v>
                </c:pt>
                <c:pt idx="15">
                  <c:v>199.68486064478003</c:v>
                </c:pt>
                <c:pt idx="16">
                  <c:v>199.68649855638617</c:v>
                </c:pt>
                <c:pt idx="17">
                  <c:v>199.68842922587223</c:v>
                </c:pt>
                <c:pt idx="18">
                  <c:v>199.69069859184177</c:v>
                </c:pt>
                <c:pt idx="19">
                  <c:v>199.69335886236024</c:v>
                </c:pt>
                <c:pt idx="20">
                  <c:v>199.69646919010296</c:v>
                </c:pt>
                <c:pt idx="21">
                  <c:v>199.70010284598197</c:v>
                </c:pt>
                <c:pt idx="22">
                  <c:v>199.70431659927723</c:v>
                </c:pt>
                <c:pt idx="23">
                  <c:v>199.70921448759302</c:v>
                </c:pt>
                <c:pt idx="24">
                  <c:v>199.71488611824748</c:v>
                </c:pt>
                <c:pt idx="25">
                  <c:v>199.72143921974481</c:v>
                </c:pt>
                <c:pt idx="26">
                  <c:v>199.72899454401792</c:v>
                </c:pt>
                <c:pt idx="27">
                  <c:v>199.73768735106808</c:v>
                </c:pt>
                <c:pt idx="28">
                  <c:v>199.74766878485252</c:v>
                </c:pt>
                <c:pt idx="29">
                  <c:v>199.75910765935623</c:v>
                </c:pt>
                <c:pt idx="30">
                  <c:v>199.77219208373879</c:v>
                </c:pt>
                <c:pt idx="31">
                  <c:v>199.78713134682869</c:v>
                </c:pt>
                <c:pt idx="32">
                  <c:v>199.80415915584587</c:v>
                </c:pt>
                <c:pt idx="33">
                  <c:v>199.82353358477354</c:v>
                </c:pt>
                <c:pt idx="34">
                  <c:v>199.84554203242106</c:v>
                </c:pt>
                <c:pt idx="35">
                  <c:v>199.87050278180504</c:v>
                </c:pt>
                <c:pt idx="36">
                  <c:v>199.89876850829529</c:v>
                </c:pt>
                <c:pt idx="37">
                  <c:v>199.93072926276716</c:v>
                </c:pt>
                <c:pt idx="38">
                  <c:v>199.9668166364703</c:v>
                </c:pt>
                <c:pt idx="39">
                  <c:v>200.00750729210915</c:v>
                </c:pt>
                <c:pt idx="40">
                  <c:v>200.05332804611768</c:v>
                </c:pt>
                <c:pt idx="41">
                  <c:v>200.13617938637822</c:v>
                </c:pt>
                <c:pt idx="42">
                  <c:v>200.31764520962724</c:v>
                </c:pt>
                <c:pt idx="43">
                  <c:v>200.52136701965688</c:v>
                </c:pt>
                <c:pt idx="44">
                  <c:v>200.73313950416048</c:v>
                </c:pt>
                <c:pt idx="45">
                  <c:v>200.95393642151464</c:v>
                </c:pt>
                <c:pt idx="46">
                  <c:v>201.18480477821899</c:v>
                </c:pt>
                <c:pt idx="47">
                  <c:v>201.42690747683974</c:v>
                </c:pt>
                <c:pt idx="48">
                  <c:v>201.68150290894775</c:v>
                </c:pt>
                <c:pt idx="49">
                  <c:v>201.97387480657576</c:v>
                </c:pt>
                <c:pt idx="50">
                  <c:v>202.25917450978943</c:v>
                </c:pt>
                <c:pt idx="51">
                  <c:v>202.56171575231835</c:v>
                </c:pt>
                <c:pt idx="52">
                  <c:v>202.82629626894087</c:v>
                </c:pt>
                <c:pt idx="53">
                  <c:v>203.16527475381764</c:v>
                </c:pt>
                <c:pt idx="54">
                  <c:v>203.559770662924</c:v>
                </c:pt>
                <c:pt idx="55">
                  <c:v>203.94966172599334</c:v>
                </c:pt>
                <c:pt idx="56">
                  <c:v>204.36809865953774</c:v>
                </c:pt>
                <c:pt idx="57">
                  <c:v>204.81818353960892</c:v>
                </c:pt>
                <c:pt idx="58">
                  <c:v>205.30338048132111</c:v>
                </c:pt>
                <c:pt idx="59">
                  <c:v>205.82757928324565</c:v>
                </c:pt>
                <c:pt idx="60">
                  <c:v>206.39513764037673</c:v>
                </c:pt>
                <c:pt idx="61">
                  <c:v>207.01098508872258</c:v>
                </c:pt>
                <c:pt idx="62">
                  <c:v>207.63404330862559</c:v>
                </c:pt>
                <c:pt idx="63">
                  <c:v>208.41057807420299</c:v>
                </c:pt>
                <c:pt idx="64">
                  <c:v>209.20788354932816</c:v>
                </c:pt>
                <c:pt idx="65">
                  <c:v>210.08090970024696</c:v>
                </c:pt>
                <c:pt idx="66">
                  <c:v>211.03920092076166</c:v>
                </c:pt>
                <c:pt idx="67">
                  <c:v>212.09387428803575</c:v>
                </c:pt>
                <c:pt idx="68">
                  <c:v>213.25785208757986</c:v>
                </c:pt>
                <c:pt idx="69">
                  <c:v>214.54634939416394</c:v>
                </c:pt>
                <c:pt idx="70">
                  <c:v>215.97730425777513</c:v>
                </c:pt>
                <c:pt idx="71">
                  <c:v>217.57218820920366</c:v>
                </c:pt>
                <c:pt idx="72">
                  <c:v>219.35674477604437</c:v>
                </c:pt>
                <c:pt idx="73">
                  <c:v>220.81886657172703</c:v>
                </c:pt>
                <c:pt idx="74">
                  <c:v>222.70714574702242</c:v>
                </c:pt>
                <c:pt idx="75">
                  <c:v>224.19702797315105</c:v>
                </c:pt>
                <c:pt idx="76">
                  <c:v>225.89882867946625</c:v>
                </c:pt>
                <c:pt idx="77">
                  <c:v>227.35021289733101</c:v>
                </c:pt>
                <c:pt idx="78">
                  <c:v>228.96068801189307</c:v>
                </c:pt>
                <c:pt idx="79">
                  <c:v>230.35664335350657</c:v>
                </c:pt>
                <c:pt idx="80">
                  <c:v>231.65375390606775</c:v>
                </c:pt>
                <c:pt idx="81">
                  <c:v>233.30122300537505</c:v>
                </c:pt>
                <c:pt idx="82">
                  <c:v>235.27113468136201</c:v>
                </c:pt>
                <c:pt idx="83">
                  <c:v>236.71865690122365</c:v>
                </c:pt>
                <c:pt idx="84">
                  <c:v>238.3659615994315</c:v>
                </c:pt>
                <c:pt idx="85">
                  <c:v>240.06763424842217</c:v>
                </c:pt>
                <c:pt idx="86">
                  <c:v>241.43546440730142</c:v>
                </c:pt>
                <c:pt idx="87">
                  <c:v>243.33157386756631</c:v>
                </c:pt>
                <c:pt idx="88">
                  <c:v>245.12971609959803</c:v>
                </c:pt>
                <c:pt idx="89">
                  <c:v>246.28159607319338</c:v>
                </c:pt>
                <c:pt idx="90">
                  <c:v>248.10063328136357</c:v>
                </c:pt>
                <c:pt idx="91">
                  <c:v>249.54976120067397</c:v>
                </c:pt>
                <c:pt idx="92">
                  <c:v>251.37452036665132</c:v>
                </c:pt>
                <c:pt idx="93">
                  <c:v>253.29902228564401</c:v>
                </c:pt>
                <c:pt idx="94">
                  <c:v>255.33188990419751</c:v>
                </c:pt>
                <c:pt idx="95">
                  <c:v>257.33309961389233</c:v>
                </c:pt>
                <c:pt idx="96">
                  <c:v>259.66528645067717</c:v>
                </c:pt>
                <c:pt idx="97">
                  <c:v>261.43298935417215</c:v>
                </c:pt>
                <c:pt idx="98">
                  <c:v>263.87366557445864</c:v>
                </c:pt>
                <c:pt idx="99">
                  <c:v>266.05602317832654</c:v>
                </c:pt>
                <c:pt idx="100">
                  <c:v>267.9827289388997</c:v>
                </c:pt>
                <c:pt idx="101">
                  <c:v>271.00803092314874</c:v>
                </c:pt>
                <c:pt idx="102">
                  <c:v>273.62172011051206</c:v>
                </c:pt>
                <c:pt idx="103">
                  <c:v>277.12145000961033</c:v>
                </c:pt>
                <c:pt idx="104">
                  <c:v>280.6594239093584</c:v>
                </c:pt>
                <c:pt idx="105">
                  <c:v>284.52346984278279</c:v>
                </c:pt>
                <c:pt idx="106">
                  <c:v>288.55559602587289</c:v>
                </c:pt>
                <c:pt idx="107">
                  <c:v>291.40431925476685</c:v>
                </c:pt>
                <c:pt idx="108">
                  <c:v>295.4058415174535</c:v>
                </c:pt>
                <c:pt idx="109">
                  <c:v>298.91693538919503</c:v>
                </c:pt>
                <c:pt idx="110">
                  <c:v>302.74517633877855</c:v>
                </c:pt>
                <c:pt idx="111">
                  <c:v>306.92057673509618</c:v>
                </c:pt>
                <c:pt idx="112">
                  <c:v>311.48805492434258</c:v>
                </c:pt>
                <c:pt idx="113">
                  <c:v>315.82922727696064</c:v>
                </c:pt>
                <c:pt idx="114">
                  <c:v>320.37128296622086</c:v>
                </c:pt>
                <c:pt idx="115">
                  <c:v>324.76286344490291</c:v>
                </c:pt>
                <c:pt idx="116">
                  <c:v>330.78317366557542</c:v>
                </c:pt>
                <c:pt idx="117">
                  <c:v>335.66346258860597</c:v>
                </c:pt>
                <c:pt idx="118">
                  <c:v>340.17115764414331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8CA-8A4E-8DD3-17F2159B0338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'24.78-B747'!$J$3:$J$116</c:f>
              <c:numCache>
                <c:formatCode>General</c:formatCode>
                <c:ptCount val="114"/>
                <c:pt idx="0">
                  <c:v>184.66527500000001</c:v>
                </c:pt>
                <c:pt idx="1">
                  <c:v>184.77782300000001</c:v>
                </c:pt>
                <c:pt idx="2">
                  <c:v>184.77782300000001</c:v>
                </c:pt>
                <c:pt idx="3">
                  <c:v>184.77782300000001</c:v>
                </c:pt>
                <c:pt idx="4">
                  <c:v>184.77782300000001</c:v>
                </c:pt>
                <c:pt idx="5">
                  <c:v>184.77782300000001</c:v>
                </c:pt>
                <c:pt idx="6">
                  <c:v>184.77782300000001</c:v>
                </c:pt>
                <c:pt idx="7">
                  <c:v>184.77782300000001</c:v>
                </c:pt>
                <c:pt idx="8">
                  <c:v>184.77782300000001</c:v>
                </c:pt>
                <c:pt idx="9">
                  <c:v>184.77782300000001</c:v>
                </c:pt>
                <c:pt idx="10">
                  <c:v>184.75778299999999</c:v>
                </c:pt>
                <c:pt idx="11">
                  <c:v>184.77782300000001</c:v>
                </c:pt>
                <c:pt idx="12">
                  <c:v>184.77782300000001</c:v>
                </c:pt>
                <c:pt idx="13">
                  <c:v>184.77782300000001</c:v>
                </c:pt>
                <c:pt idx="14">
                  <c:v>184.77782300000001</c:v>
                </c:pt>
                <c:pt idx="15">
                  <c:v>184.77782300000001</c:v>
                </c:pt>
                <c:pt idx="16">
                  <c:v>184.77782300000001</c:v>
                </c:pt>
                <c:pt idx="17">
                  <c:v>184.77782300000001</c:v>
                </c:pt>
                <c:pt idx="18">
                  <c:v>184.77782300000001</c:v>
                </c:pt>
                <c:pt idx="19">
                  <c:v>184.77782300000001</c:v>
                </c:pt>
                <c:pt idx="20">
                  <c:v>184.74453700000001</c:v>
                </c:pt>
                <c:pt idx="21">
                  <c:v>184.77782300000001</c:v>
                </c:pt>
                <c:pt idx="22">
                  <c:v>184.77782300000001</c:v>
                </c:pt>
                <c:pt idx="23">
                  <c:v>184.77782300000001</c:v>
                </c:pt>
                <c:pt idx="24">
                  <c:v>184.77782300000001</c:v>
                </c:pt>
                <c:pt idx="25">
                  <c:v>184.77782300000001</c:v>
                </c:pt>
                <c:pt idx="26">
                  <c:v>184.77782300000001</c:v>
                </c:pt>
                <c:pt idx="27">
                  <c:v>184.77782300000001</c:v>
                </c:pt>
                <c:pt idx="28">
                  <c:v>184.77782300000001</c:v>
                </c:pt>
                <c:pt idx="29">
                  <c:v>184.77782300000001</c:v>
                </c:pt>
                <c:pt idx="30">
                  <c:v>184.77782300000001</c:v>
                </c:pt>
                <c:pt idx="31">
                  <c:v>184.75778299999999</c:v>
                </c:pt>
                <c:pt idx="32">
                  <c:v>184.77782300000001</c:v>
                </c:pt>
                <c:pt idx="33">
                  <c:v>184.77782300000001</c:v>
                </c:pt>
                <c:pt idx="34">
                  <c:v>184.77782300000001</c:v>
                </c:pt>
                <c:pt idx="35">
                  <c:v>184.77782300000001</c:v>
                </c:pt>
                <c:pt idx="36">
                  <c:v>184.77782300000001</c:v>
                </c:pt>
                <c:pt idx="37">
                  <c:v>184.77782300000001</c:v>
                </c:pt>
                <c:pt idx="38">
                  <c:v>184.77782300000001</c:v>
                </c:pt>
                <c:pt idx="39">
                  <c:v>184.77782300000001</c:v>
                </c:pt>
                <c:pt idx="40">
                  <c:v>184.77782300000001</c:v>
                </c:pt>
                <c:pt idx="41">
                  <c:v>184.71483799999999</c:v>
                </c:pt>
                <c:pt idx="42">
                  <c:v>184.77782300000001</c:v>
                </c:pt>
                <c:pt idx="43">
                  <c:v>184.797864</c:v>
                </c:pt>
                <c:pt idx="44">
                  <c:v>184.898067</c:v>
                </c:pt>
                <c:pt idx="45">
                  <c:v>184.99826999999999</c:v>
                </c:pt>
                <c:pt idx="46">
                  <c:v>185.07843199999999</c:v>
                </c:pt>
                <c:pt idx="47">
                  <c:v>185.218717</c:v>
                </c:pt>
                <c:pt idx="48">
                  <c:v>185.379042</c:v>
                </c:pt>
                <c:pt idx="49">
                  <c:v>185.50930600000001</c:v>
                </c:pt>
                <c:pt idx="50">
                  <c:v>185.689671</c:v>
                </c:pt>
                <c:pt idx="51">
                  <c:v>185.89007699999999</c:v>
                </c:pt>
                <c:pt idx="52">
                  <c:v>186.08046300000001</c:v>
                </c:pt>
                <c:pt idx="53">
                  <c:v>186.31093000000001</c:v>
                </c:pt>
                <c:pt idx="54">
                  <c:v>186.55141699999999</c:v>
                </c:pt>
                <c:pt idx="55">
                  <c:v>186.81194500000001</c:v>
                </c:pt>
                <c:pt idx="56">
                  <c:v>187.082494</c:v>
                </c:pt>
                <c:pt idx="57">
                  <c:v>187.38310300000001</c:v>
                </c:pt>
                <c:pt idx="58">
                  <c:v>187.69373200000001</c:v>
                </c:pt>
                <c:pt idx="59">
                  <c:v>188.034423</c:v>
                </c:pt>
                <c:pt idx="60">
                  <c:v>188.40517399999999</c:v>
                </c:pt>
                <c:pt idx="61">
                  <c:v>188.80598699999999</c:v>
                </c:pt>
                <c:pt idx="62">
                  <c:v>189.10737900000001</c:v>
                </c:pt>
                <c:pt idx="63">
                  <c:v>189.667733</c:v>
                </c:pt>
                <c:pt idx="64">
                  <c:v>190.138687</c:v>
                </c:pt>
                <c:pt idx="65">
                  <c:v>190.64972299999999</c:v>
                </c:pt>
                <c:pt idx="66">
                  <c:v>191.18079900000001</c:v>
                </c:pt>
                <c:pt idx="67">
                  <c:v>191.751957</c:v>
                </c:pt>
                <c:pt idx="68">
                  <c:v>192.39325600000001</c:v>
                </c:pt>
                <c:pt idx="69">
                  <c:v>193.10469800000001</c:v>
                </c:pt>
                <c:pt idx="70">
                  <c:v>193.946404</c:v>
                </c:pt>
                <c:pt idx="71">
                  <c:v>194.97849500000001</c:v>
                </c:pt>
                <c:pt idx="72">
                  <c:v>196.23103399999999</c:v>
                </c:pt>
                <c:pt idx="73">
                  <c:v>197.481067</c:v>
                </c:pt>
                <c:pt idx="74">
                  <c:v>198.924871</c:v>
                </c:pt>
                <c:pt idx="75">
                  <c:v>200.59446800000001</c:v>
                </c:pt>
                <c:pt idx="76">
                  <c:v>202.789199</c:v>
                </c:pt>
                <c:pt idx="77">
                  <c:v>205.23803699999999</c:v>
                </c:pt>
                <c:pt idx="78">
                  <c:v>207.92473200000001</c:v>
                </c:pt>
                <c:pt idx="79">
                  <c:v>210.57009300000001</c:v>
                </c:pt>
                <c:pt idx="80">
                  <c:v>213.21545399999999</c:v>
                </c:pt>
                <c:pt idx="81">
                  <c:v>215.77063200000001</c:v>
                </c:pt>
                <c:pt idx="82">
                  <c:v>218.34585100000001</c:v>
                </c:pt>
                <c:pt idx="83">
                  <c:v>220.853714</c:v>
                </c:pt>
                <c:pt idx="84">
                  <c:v>223.73566299999999</c:v>
                </c:pt>
                <c:pt idx="85">
                  <c:v>226.615161</c:v>
                </c:pt>
                <c:pt idx="86">
                  <c:v>229.31104099999999</c:v>
                </c:pt>
                <c:pt idx="87">
                  <c:v>231.87075999999999</c:v>
                </c:pt>
                <c:pt idx="88">
                  <c:v>234.53580400000001</c:v>
                </c:pt>
                <c:pt idx="89">
                  <c:v>237.39570699999999</c:v>
                </c:pt>
                <c:pt idx="90">
                  <c:v>240.361896</c:v>
                </c:pt>
                <c:pt idx="91">
                  <c:v>243.38424900000001</c:v>
                </c:pt>
                <c:pt idx="92">
                  <c:v>246.37130199999999</c:v>
                </c:pt>
                <c:pt idx="93">
                  <c:v>249.386413</c:v>
                </c:pt>
                <c:pt idx="94">
                  <c:v>252.496396</c:v>
                </c:pt>
                <c:pt idx="95">
                  <c:v>254.916631</c:v>
                </c:pt>
                <c:pt idx="96">
                  <c:v>258.00721700000003</c:v>
                </c:pt>
                <c:pt idx="97">
                  <c:v>261.121758</c:v>
                </c:pt>
                <c:pt idx="98">
                  <c:v>264.05003599999998</c:v>
                </c:pt>
                <c:pt idx="99">
                  <c:v>267.13305500000001</c:v>
                </c:pt>
                <c:pt idx="100">
                  <c:v>269.70493299999998</c:v>
                </c:pt>
                <c:pt idx="101">
                  <c:v>272.34731900000003</c:v>
                </c:pt>
                <c:pt idx="102">
                  <c:v>275.08750800000001</c:v>
                </c:pt>
                <c:pt idx="103">
                  <c:v>277.70990599999999</c:v>
                </c:pt>
                <c:pt idx="104">
                  <c:v>280.79615999999999</c:v>
                </c:pt>
                <c:pt idx="105">
                  <c:v>283.83714500000002</c:v>
                </c:pt>
                <c:pt idx="106">
                  <c:v>286.85844600000001</c:v>
                </c:pt>
                <c:pt idx="107">
                  <c:v>290.29833400000001</c:v>
                </c:pt>
                <c:pt idx="108">
                  <c:v>293.92345799999998</c:v>
                </c:pt>
                <c:pt idx="109">
                  <c:v>297.43367899999998</c:v>
                </c:pt>
                <c:pt idx="110">
                  <c:v>300.02825999999999</c:v>
                </c:pt>
                <c:pt idx="111">
                  <c:v>302.368315</c:v>
                </c:pt>
                <c:pt idx="112">
                  <c:v>305.04342400000002</c:v>
                </c:pt>
                <c:pt idx="113">
                  <c:v>308.20639599999998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21B-6C4A-9653-8736EC345C1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'24.78-B747'!$I$3:$I$116</c:f>
              <c:numCache>
                <c:formatCode>General</c:formatCode>
                <c:ptCount val="114"/>
                <c:pt idx="0">
                  <c:v>0.50004762000000003</c:v>
                </c:pt>
                <c:pt idx="1">
                  <c:v>0.50518629000000004</c:v>
                </c:pt>
                <c:pt idx="2">
                  <c:v>0.51043888000000004</c:v>
                </c:pt>
                <c:pt idx="3">
                  <c:v>0.51569147999999998</c:v>
                </c:pt>
                <c:pt idx="4">
                  <c:v>0.52094408000000003</c:v>
                </c:pt>
                <c:pt idx="5">
                  <c:v>0.52619667999999997</c:v>
                </c:pt>
                <c:pt idx="6">
                  <c:v>0.53103129999999998</c:v>
                </c:pt>
                <c:pt idx="7">
                  <c:v>0.53586593000000005</c:v>
                </c:pt>
                <c:pt idx="8">
                  <c:v>0.54070054999999995</c:v>
                </c:pt>
                <c:pt idx="9">
                  <c:v>0.54553518000000001</c:v>
                </c:pt>
                <c:pt idx="10">
                  <c:v>0.55036985000000005</c:v>
                </c:pt>
                <c:pt idx="11">
                  <c:v>0.55520442999999997</c:v>
                </c:pt>
                <c:pt idx="12">
                  <c:v>0.56003906000000003</c:v>
                </c:pt>
                <c:pt idx="13">
                  <c:v>0.56487368000000004</c:v>
                </c:pt>
                <c:pt idx="14">
                  <c:v>0.56970831</c:v>
                </c:pt>
                <c:pt idx="15">
                  <c:v>0.57454293000000001</c:v>
                </c:pt>
                <c:pt idx="16">
                  <c:v>0.57937755999999996</c:v>
                </c:pt>
                <c:pt idx="17">
                  <c:v>0.58421217999999997</c:v>
                </c:pt>
                <c:pt idx="18">
                  <c:v>0.58904681000000003</c:v>
                </c:pt>
                <c:pt idx="19">
                  <c:v>0.59388143000000004</c:v>
                </c:pt>
                <c:pt idx="20">
                  <c:v>0.59900913</c:v>
                </c:pt>
                <c:pt idx="21">
                  <c:v>0.60355068000000001</c:v>
                </c:pt>
                <c:pt idx="22">
                  <c:v>0.60838530999999996</c:v>
                </c:pt>
                <c:pt idx="23">
                  <c:v>0.61321992999999997</c:v>
                </c:pt>
                <c:pt idx="24">
                  <c:v>0.61805456000000003</c:v>
                </c:pt>
                <c:pt idx="25">
                  <c:v>0.62288918000000004</c:v>
                </c:pt>
                <c:pt idx="26">
                  <c:v>0.62772380999999999</c:v>
                </c:pt>
                <c:pt idx="27">
                  <c:v>0.63255843</c:v>
                </c:pt>
                <c:pt idx="28">
                  <c:v>0.63739305999999996</c:v>
                </c:pt>
                <c:pt idx="29">
                  <c:v>0.64222767999999997</c:v>
                </c:pt>
                <c:pt idx="30">
                  <c:v>0.64706231000000003</c:v>
                </c:pt>
                <c:pt idx="31">
                  <c:v>0.65189697999999996</c:v>
                </c:pt>
                <c:pt idx="32">
                  <c:v>0.65673155999999999</c:v>
                </c:pt>
                <c:pt idx="33">
                  <c:v>0.66156619000000005</c:v>
                </c:pt>
                <c:pt idx="34">
                  <c:v>0.66640080999999995</c:v>
                </c:pt>
                <c:pt idx="35">
                  <c:v>0.67123544000000002</c:v>
                </c:pt>
                <c:pt idx="36">
                  <c:v>0.67607006000000003</c:v>
                </c:pt>
                <c:pt idx="37">
                  <c:v>0.68090468999999998</c:v>
                </c:pt>
                <c:pt idx="38">
                  <c:v>0.68573930999999999</c:v>
                </c:pt>
                <c:pt idx="39">
                  <c:v>0.69057394000000005</c:v>
                </c:pt>
                <c:pt idx="40">
                  <c:v>0.69540855999999995</c:v>
                </c:pt>
                <c:pt idx="41">
                  <c:v>0.70014913999999995</c:v>
                </c:pt>
                <c:pt idx="42">
                  <c:v>0.70507781000000003</c:v>
                </c:pt>
                <c:pt idx="43">
                  <c:v>0.7099124</c:v>
                </c:pt>
                <c:pt idx="44">
                  <c:v>0.71474680999999995</c:v>
                </c:pt>
                <c:pt idx="45">
                  <c:v>0.71958122999999996</c:v>
                </c:pt>
                <c:pt idx="46">
                  <c:v>0.72441568999999995</c:v>
                </c:pt>
                <c:pt idx="47">
                  <c:v>0.72925002000000005</c:v>
                </c:pt>
                <c:pt idx="48">
                  <c:v>0.73408430999999996</c:v>
                </c:pt>
                <c:pt idx="49">
                  <c:v>0.73891865999999995</c:v>
                </c:pt>
                <c:pt idx="50">
                  <c:v>0.74375290999999999</c:v>
                </c:pt>
                <c:pt idx="51">
                  <c:v>0.74858712000000005</c:v>
                </c:pt>
                <c:pt idx="52">
                  <c:v>0.75342134000000005</c:v>
                </c:pt>
                <c:pt idx="53">
                  <c:v>0.75825549000000003</c:v>
                </c:pt>
                <c:pt idx="54">
                  <c:v>0.76308960999999997</c:v>
                </c:pt>
                <c:pt idx="55">
                  <c:v>0.76792369000000005</c:v>
                </c:pt>
                <c:pt idx="56">
                  <c:v>0.77275775000000002</c:v>
                </c:pt>
                <c:pt idx="57">
                  <c:v>0.77759175000000003</c:v>
                </c:pt>
                <c:pt idx="58">
                  <c:v>0.78242571999999999</c:v>
                </c:pt>
                <c:pt idx="59">
                  <c:v>0.78725964000000004</c:v>
                </c:pt>
                <c:pt idx="60">
                  <c:v>0.79209348999999996</c:v>
                </c:pt>
                <c:pt idx="61">
                  <c:v>0.79692726999999997</c:v>
                </c:pt>
                <c:pt idx="62">
                  <c:v>0.80134329999999998</c:v>
                </c:pt>
                <c:pt idx="63">
                  <c:v>0.80659471999999999</c:v>
                </c:pt>
                <c:pt idx="64">
                  <c:v>0.81142837000000001</c:v>
                </c:pt>
                <c:pt idx="65">
                  <c:v>0.81626191999999997</c:v>
                </c:pt>
                <c:pt idx="66">
                  <c:v>0.82109544000000001</c:v>
                </c:pt>
                <c:pt idx="67">
                  <c:v>0.82592887000000004</c:v>
                </c:pt>
                <c:pt idx="68">
                  <c:v>0.83076214999999998</c:v>
                </c:pt>
                <c:pt idx="69">
                  <c:v>0.83559528999999999</c:v>
                </c:pt>
                <c:pt idx="70">
                  <c:v>0.84042815999999998</c:v>
                </c:pt>
                <c:pt idx="71">
                  <c:v>0.84526062999999996</c:v>
                </c:pt>
                <c:pt idx="72">
                  <c:v>0.85009263999999995</c:v>
                </c:pt>
                <c:pt idx="73">
                  <c:v>0.85384740999999997</c:v>
                </c:pt>
                <c:pt idx="74">
                  <c:v>0.85724814999999999</c:v>
                </c:pt>
                <c:pt idx="75">
                  <c:v>0.86047501999999998</c:v>
                </c:pt>
                <c:pt idx="76">
                  <c:v>0.86385805000000004</c:v>
                </c:pt>
                <c:pt idx="77">
                  <c:v>0.86688511999999995</c:v>
                </c:pt>
                <c:pt idx="78">
                  <c:v>0.86986775000000005</c:v>
                </c:pt>
                <c:pt idx="79">
                  <c:v>0.87249929000000004</c:v>
                </c:pt>
                <c:pt idx="80">
                  <c:v>0.87513083000000003</c:v>
                </c:pt>
                <c:pt idx="81">
                  <c:v>0.87760273</c:v>
                </c:pt>
                <c:pt idx="82">
                  <c:v>0.88011455000000005</c:v>
                </c:pt>
                <c:pt idx="83">
                  <c:v>0.88236680000000001</c:v>
                </c:pt>
                <c:pt idx="84">
                  <c:v>0.88480539000000002</c:v>
                </c:pt>
                <c:pt idx="85">
                  <c:v>0.88689925999999997</c:v>
                </c:pt>
                <c:pt idx="86">
                  <c:v>0.8887005</c:v>
                </c:pt>
                <c:pt idx="87">
                  <c:v>0.89045319999999994</c:v>
                </c:pt>
                <c:pt idx="88">
                  <c:v>0.89201730999999995</c:v>
                </c:pt>
                <c:pt idx="89">
                  <c:v>0.89373798999999998</c:v>
                </c:pt>
                <c:pt idx="90">
                  <c:v>0.89545843999999997</c:v>
                </c:pt>
                <c:pt idx="91">
                  <c:v>0.89697654999999998</c:v>
                </c:pt>
                <c:pt idx="92">
                  <c:v>0.89855386000000004</c:v>
                </c:pt>
                <c:pt idx="93">
                  <c:v>0.90001529999999996</c:v>
                </c:pt>
                <c:pt idx="94">
                  <c:v>0.90137634</c:v>
                </c:pt>
                <c:pt idx="95">
                  <c:v>0.90237526999999995</c:v>
                </c:pt>
                <c:pt idx="96">
                  <c:v>0.90375196000000002</c:v>
                </c:pt>
                <c:pt idx="97">
                  <c:v>0.90509572000000005</c:v>
                </c:pt>
                <c:pt idx="98">
                  <c:v>0.90604154000000003</c:v>
                </c:pt>
                <c:pt idx="99">
                  <c:v>0.90730069999999996</c:v>
                </c:pt>
                <c:pt idx="100">
                  <c:v>0.90817433999999997</c:v>
                </c:pt>
                <c:pt idx="101">
                  <c:v>0.90895950000000003</c:v>
                </c:pt>
                <c:pt idx="102">
                  <c:v>0.90992114000000002</c:v>
                </c:pt>
                <c:pt idx="103">
                  <c:v>0.91090455999999997</c:v>
                </c:pt>
                <c:pt idx="104">
                  <c:v>0.91177713000000005</c:v>
                </c:pt>
                <c:pt idx="105">
                  <c:v>0.9126341</c:v>
                </c:pt>
                <c:pt idx="106">
                  <c:v>0.91346757000000001</c:v>
                </c:pt>
                <c:pt idx="107">
                  <c:v>0.91426004999999999</c:v>
                </c:pt>
                <c:pt idx="108">
                  <c:v>0.91518032999999999</c:v>
                </c:pt>
                <c:pt idx="109">
                  <c:v>0.91602760000000005</c:v>
                </c:pt>
                <c:pt idx="110">
                  <c:v>0.91624192999999998</c:v>
                </c:pt>
                <c:pt idx="111">
                  <c:v>0.91676270999999998</c:v>
                </c:pt>
                <c:pt idx="112">
                  <c:v>0.91733023000000002</c:v>
                </c:pt>
                <c:pt idx="113">
                  <c:v>0.91776312999999998</c:v>
                </c:pt>
              </c:numCache>
            </c:numRef>
          </c:xVal>
          <c:yVal>
            <c:numRef>
              <c:f>'24.78-B747'!$K$3:$K$116</c:f>
              <c:numCache>
                <c:formatCode>General</c:formatCode>
                <c:ptCount val="114"/>
                <c:pt idx="0">
                  <c:v>183.49149963706762</c:v>
                </c:pt>
                <c:pt idx="1">
                  <c:v>183.49157223590129</c:v>
                </c:pt>
                <c:pt idx="2">
                  <c:v>183.49166644395152</c:v>
                </c:pt>
                <c:pt idx="3">
                  <c:v>183.49178562894846</c:v>
                </c:pt>
                <c:pt idx="4">
                  <c:v>183.49193555244057</c:v>
                </c:pt>
                <c:pt idx="5">
                  <c:v>183.49212311718514</c:v>
                </c:pt>
                <c:pt idx="6">
                  <c:v>183.49233608269842</c:v>
                </c:pt>
                <c:pt idx="7">
                  <c:v>183.49259547046137</c:v>
                </c:pt>
                <c:pt idx="8">
                  <c:v>183.49291012536642</c:v>
                </c:pt>
                <c:pt idx="9">
                  <c:v>183.49329034851934</c:v>
                </c:pt>
                <c:pt idx="10">
                  <c:v>183.49374809966002</c:v>
                </c:pt>
                <c:pt idx="11">
                  <c:v>183.49429720361832</c:v>
                </c:pt>
                <c:pt idx="12">
                  <c:v>183.49495364744348</c:v>
                </c:pt>
                <c:pt idx="13">
                  <c:v>183.49573580993047</c:v>
                </c:pt>
                <c:pt idx="14">
                  <c:v>183.49666480336595</c:v>
                </c:pt>
                <c:pt idx="15">
                  <c:v>183.49776479942389</c:v>
                </c:pt>
                <c:pt idx="16">
                  <c:v>183.49906342409275</c:v>
                </c:pt>
                <c:pt idx="17">
                  <c:v>183.50059215780982</c:v>
                </c:pt>
                <c:pt idx="18">
                  <c:v>183.50238681853313</c:v>
                </c:pt>
                <c:pt idx="19">
                  <c:v>183.5044880437066</c:v>
                </c:pt>
                <c:pt idx="20">
                  <c:v>183.50710307801373</c:v>
                </c:pt>
                <c:pt idx="21">
                  <c:v>183.50980035167674</c:v>
                </c:pt>
                <c:pt idx="22">
                  <c:v>183.51312219095396</c:v>
                </c:pt>
                <c:pt idx="23">
                  <c:v>183.51697350820464</c:v>
                </c:pt>
                <c:pt idx="24">
                  <c:v>183.52142866177383</c:v>
                </c:pt>
                <c:pt idx="25">
                  <c:v>183.52657107271591</c:v>
                </c:pt>
                <c:pt idx="26">
                  <c:v>183.57799018089148</c:v>
                </c:pt>
                <c:pt idx="27">
                  <c:v>183.7392357879144</c:v>
                </c:pt>
                <c:pt idx="28">
                  <c:v>183.90166569814514</c:v>
                </c:pt>
                <c:pt idx="29">
                  <c:v>184.06555068668723</c:v>
                </c:pt>
                <c:pt idx="30">
                  <c:v>184.23117894569293</c:v>
                </c:pt>
                <c:pt idx="31">
                  <c:v>184.3988571386738</c:v>
                </c:pt>
                <c:pt idx="32">
                  <c:v>184.56890659029031</c:v>
                </c:pt>
                <c:pt idx="33">
                  <c:v>184.74168067270793</c:v>
                </c:pt>
                <c:pt idx="34">
                  <c:v>184.91755089832347</c:v>
                </c:pt>
                <c:pt idx="35">
                  <c:v>185.09691951447587</c:v>
                </c:pt>
                <c:pt idx="36">
                  <c:v>185.28021818014815</c:v>
                </c:pt>
                <c:pt idx="37">
                  <c:v>185.46791419313254</c:v>
                </c:pt>
                <c:pt idx="38">
                  <c:v>185.66051100788562</c:v>
                </c:pt>
                <c:pt idx="39">
                  <c:v>185.85855524014093</c:v>
                </c:pt>
                <c:pt idx="40">
                  <c:v>186.06263775058332</c:v>
                </c:pt>
                <c:pt idx="41">
                  <c:v>186.26923354167494</c:v>
                </c:pt>
                <c:pt idx="42">
                  <c:v>186.49154404572502</c:v>
                </c:pt>
                <c:pt idx="43">
                  <c:v>186.71782352619843</c:v>
                </c:pt>
                <c:pt idx="44">
                  <c:v>186.95305993107715</c:v>
                </c:pt>
                <c:pt idx="45">
                  <c:v>187.19816446034173</c:v>
                </c:pt>
                <c:pt idx="46">
                  <c:v>187.45412424034765</c:v>
                </c:pt>
                <c:pt idx="47">
                  <c:v>187.72200734150442</c:v>
                </c:pt>
                <c:pt idx="48">
                  <c:v>188.0029974931843</c:v>
                </c:pt>
                <c:pt idx="49">
                  <c:v>188.29839339390418</c:v>
                </c:pt>
                <c:pt idx="50">
                  <c:v>188.60960419838094</c:v>
                </c:pt>
                <c:pt idx="51">
                  <c:v>188.93819321541395</c:v>
                </c:pt>
                <c:pt idx="52">
                  <c:v>189.28588170361928</c:v>
                </c:pt>
                <c:pt idx="53">
                  <c:v>189.65455877295793</c:v>
                </c:pt>
                <c:pt idx="54">
                  <c:v>190.0463215592913</c:v>
                </c:pt>
                <c:pt idx="55">
                  <c:v>190.46348885626267</c:v>
                </c:pt>
                <c:pt idx="56">
                  <c:v>190.9086375168533</c:v>
                </c:pt>
                <c:pt idx="57">
                  <c:v>191.38462944431819</c:v>
                </c:pt>
                <c:pt idx="58">
                  <c:v>191.8946651152919</c:v>
                </c:pt>
                <c:pt idx="59">
                  <c:v>192.4423209764247</c:v>
                </c:pt>
                <c:pt idx="60">
                  <c:v>193.03161188126853</c:v>
                </c:pt>
                <c:pt idx="61">
                  <c:v>193.66706309640412</c:v>
                </c:pt>
                <c:pt idx="62">
                  <c:v>194.29228613694482</c:v>
                </c:pt>
                <c:pt idx="63">
                  <c:v>195.0976236777361</c:v>
                </c:pt>
                <c:pt idx="64">
                  <c:v>195.90516784217127</c:v>
                </c:pt>
                <c:pt idx="65">
                  <c:v>196.78401395027083</c:v>
                </c:pt>
                <c:pt idx="66">
                  <c:v>197.7429202092591</c:v>
                </c:pt>
                <c:pt idx="67">
                  <c:v>198.79200527966609</c:v>
                </c:pt>
                <c:pt idx="68">
                  <c:v>199.94305943800285</c:v>
                </c:pt>
                <c:pt idx="69">
                  <c:v>201.20993201651351</c:v>
                </c:pt>
                <c:pt idx="70">
                  <c:v>202.60894939873674</c:v>
                </c:pt>
                <c:pt idx="71">
                  <c:v>204.15955295135348</c:v>
                </c:pt>
                <c:pt idx="72">
                  <c:v>205.88512369986989</c:v>
                </c:pt>
                <c:pt idx="73">
                  <c:v>207.36486724460491</c:v>
                </c:pt>
                <c:pt idx="74">
                  <c:v>208.82433484263208</c:v>
                </c:pt>
                <c:pt idx="75">
                  <c:v>210.32695983291947</c:v>
                </c:pt>
                <c:pt idx="76">
                  <c:v>212.04076352613285</c:v>
                </c:pt>
                <c:pt idx="77">
                  <c:v>213.70934335951713</c:v>
                </c:pt>
                <c:pt idx="78">
                  <c:v>215.4939898105292</c:v>
                </c:pt>
                <c:pt idx="79">
                  <c:v>217.1983877189443</c:v>
                </c:pt>
                <c:pt idx="80">
                  <c:v>219.0390515460013</c:v>
                </c:pt>
                <c:pt idx="81">
                  <c:v>220.90664176929494</c:v>
                </c:pt>
                <c:pt idx="82">
                  <c:v>222.95835554116383</c:v>
                </c:pt>
                <c:pt idx="83">
                  <c:v>224.94558666240954</c:v>
                </c:pt>
                <c:pt idx="84">
                  <c:v>227.2738079015968</c:v>
                </c:pt>
                <c:pt idx="85">
                  <c:v>229.43699490639995</c:v>
                </c:pt>
                <c:pt idx="86">
                  <c:v>231.43324485353256</c:v>
                </c:pt>
                <c:pt idx="87">
                  <c:v>233.50877499924303</c:v>
                </c:pt>
                <c:pt idx="88">
                  <c:v>235.48293033579932</c:v>
                </c:pt>
                <c:pt idx="89">
                  <c:v>237.80117464205483</c:v>
                </c:pt>
                <c:pt idx="90">
                  <c:v>240.2887516070939</c:v>
                </c:pt>
                <c:pt idx="91">
                  <c:v>242.63992849930634</c:v>
                </c:pt>
                <c:pt idx="92">
                  <c:v>245.25483267806007</c:v>
                </c:pt>
                <c:pt idx="93">
                  <c:v>247.85092242529595</c:v>
                </c:pt>
                <c:pt idx="94">
                  <c:v>250.43463537841677</c:v>
                </c:pt>
                <c:pt idx="95">
                  <c:v>252.44254717356523</c:v>
                </c:pt>
                <c:pt idx="96">
                  <c:v>255.37965847206405</c:v>
                </c:pt>
                <c:pt idx="97">
                  <c:v>258.45547521647052</c:v>
                </c:pt>
                <c:pt idx="98">
                  <c:v>260.75681276854374</c:v>
                </c:pt>
                <c:pt idx="99">
                  <c:v>264.01332808519925</c:v>
                </c:pt>
                <c:pt idx="100">
                  <c:v>266.41397069736115</c:v>
                </c:pt>
                <c:pt idx="101">
                  <c:v>268.67892652945994</c:v>
                </c:pt>
                <c:pt idx="102">
                  <c:v>271.60295049031379</c:v>
                </c:pt>
                <c:pt idx="103">
                  <c:v>274.77910997615083</c:v>
                </c:pt>
                <c:pt idx="104">
                  <c:v>277.76949385410228</c:v>
                </c:pt>
                <c:pt idx="105">
                  <c:v>280.87880409611336</c:v>
                </c:pt>
                <c:pt idx="106">
                  <c:v>284.08166874616768</c:v>
                </c:pt>
                <c:pt idx="107">
                  <c:v>287.30544920903708</c:v>
                </c:pt>
                <c:pt idx="108">
                  <c:v>291.28852067919496</c:v>
                </c:pt>
                <c:pt idx="109">
                  <c:v>295.20598037860327</c:v>
                </c:pt>
                <c:pt idx="110">
                  <c:v>296.23800038759225</c:v>
                </c:pt>
                <c:pt idx="111">
                  <c:v>298.81909555896652</c:v>
                </c:pt>
                <c:pt idx="112">
                  <c:v>301.75683618879589</c:v>
                </c:pt>
                <c:pt idx="113">
                  <c:v>304.091025599001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8CA-8A4E-8DD3-17F2159B0338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'24.78-B747'!$D$3:$D$117</c:f>
              <c:numCache>
                <c:formatCode>General</c:formatCode>
                <c:ptCount val="115"/>
                <c:pt idx="0">
                  <c:v>164.58768800000001</c:v>
                </c:pt>
                <c:pt idx="1">
                  <c:v>164.68710799999999</c:v>
                </c:pt>
                <c:pt idx="2">
                  <c:v>164.71716900000001</c:v>
                </c:pt>
                <c:pt idx="3">
                  <c:v>164.71716900000001</c:v>
                </c:pt>
                <c:pt idx="4">
                  <c:v>164.71716900000001</c:v>
                </c:pt>
                <c:pt idx="5">
                  <c:v>164.71716900000001</c:v>
                </c:pt>
                <c:pt idx="6">
                  <c:v>164.71716900000001</c:v>
                </c:pt>
                <c:pt idx="7">
                  <c:v>164.71716900000001</c:v>
                </c:pt>
                <c:pt idx="8">
                  <c:v>164.71716900000001</c:v>
                </c:pt>
                <c:pt idx="9">
                  <c:v>164.71716900000001</c:v>
                </c:pt>
                <c:pt idx="10">
                  <c:v>164.71716900000001</c:v>
                </c:pt>
                <c:pt idx="11">
                  <c:v>164.71716900000001</c:v>
                </c:pt>
                <c:pt idx="12">
                  <c:v>164.71716900000001</c:v>
                </c:pt>
                <c:pt idx="13">
                  <c:v>164.71716900000001</c:v>
                </c:pt>
                <c:pt idx="14">
                  <c:v>164.71716900000001</c:v>
                </c:pt>
                <c:pt idx="15">
                  <c:v>164.71716900000001</c:v>
                </c:pt>
                <c:pt idx="16">
                  <c:v>164.71716900000001</c:v>
                </c:pt>
                <c:pt idx="17">
                  <c:v>164.71716900000001</c:v>
                </c:pt>
                <c:pt idx="18">
                  <c:v>164.71716900000001</c:v>
                </c:pt>
                <c:pt idx="19">
                  <c:v>164.71716900000001</c:v>
                </c:pt>
                <c:pt idx="20">
                  <c:v>164.66227699999999</c:v>
                </c:pt>
                <c:pt idx="21">
                  <c:v>164.71716900000001</c:v>
                </c:pt>
                <c:pt idx="22">
                  <c:v>164.77729099999999</c:v>
                </c:pt>
                <c:pt idx="23">
                  <c:v>164.827392</c:v>
                </c:pt>
                <c:pt idx="24">
                  <c:v>164.827392</c:v>
                </c:pt>
                <c:pt idx="25">
                  <c:v>164.827392</c:v>
                </c:pt>
                <c:pt idx="26">
                  <c:v>164.827392</c:v>
                </c:pt>
                <c:pt idx="27">
                  <c:v>164.827392</c:v>
                </c:pt>
                <c:pt idx="28">
                  <c:v>164.827392</c:v>
                </c:pt>
                <c:pt idx="29">
                  <c:v>164.827392</c:v>
                </c:pt>
                <c:pt idx="30">
                  <c:v>164.827392</c:v>
                </c:pt>
                <c:pt idx="31">
                  <c:v>164.827392</c:v>
                </c:pt>
                <c:pt idx="32">
                  <c:v>164.827392</c:v>
                </c:pt>
                <c:pt idx="33">
                  <c:v>164.827392</c:v>
                </c:pt>
                <c:pt idx="34">
                  <c:v>164.827392</c:v>
                </c:pt>
                <c:pt idx="35">
                  <c:v>164.917575</c:v>
                </c:pt>
                <c:pt idx="36">
                  <c:v>164.93761599999999</c:v>
                </c:pt>
                <c:pt idx="37">
                  <c:v>164.93761599999999</c:v>
                </c:pt>
                <c:pt idx="38">
                  <c:v>164.93761599999999</c:v>
                </c:pt>
                <c:pt idx="39">
                  <c:v>164.93761599999999</c:v>
                </c:pt>
                <c:pt idx="40">
                  <c:v>164.93761599999999</c:v>
                </c:pt>
                <c:pt idx="41">
                  <c:v>164.832335</c:v>
                </c:pt>
                <c:pt idx="42">
                  <c:v>164.93761599999999</c:v>
                </c:pt>
                <c:pt idx="43">
                  <c:v>164.93761599999999</c:v>
                </c:pt>
                <c:pt idx="44">
                  <c:v>164.93761599999999</c:v>
                </c:pt>
                <c:pt idx="45">
                  <c:v>165.007758</c:v>
                </c:pt>
                <c:pt idx="46">
                  <c:v>165.08792</c:v>
                </c:pt>
                <c:pt idx="47">
                  <c:v>165.158063</c:v>
                </c:pt>
                <c:pt idx="48">
                  <c:v>165.238225</c:v>
                </c:pt>
                <c:pt idx="49">
                  <c:v>165.37850900000001</c:v>
                </c:pt>
                <c:pt idx="50">
                  <c:v>165.488733</c:v>
                </c:pt>
                <c:pt idx="51">
                  <c:v>165.629017</c:v>
                </c:pt>
                <c:pt idx="52">
                  <c:v>165.77932200000001</c:v>
                </c:pt>
                <c:pt idx="53">
                  <c:v>165.92962600000001</c:v>
                </c:pt>
                <c:pt idx="54">
                  <c:v>166.10999200000001</c:v>
                </c:pt>
                <c:pt idx="55">
                  <c:v>166.31039799999999</c:v>
                </c:pt>
                <c:pt idx="56">
                  <c:v>166.520824</c:v>
                </c:pt>
                <c:pt idx="57">
                  <c:v>166.761312</c:v>
                </c:pt>
                <c:pt idx="58">
                  <c:v>167.011819</c:v>
                </c:pt>
                <c:pt idx="59">
                  <c:v>167.272347</c:v>
                </c:pt>
                <c:pt idx="60">
                  <c:v>167.572956</c:v>
                </c:pt>
                <c:pt idx="61">
                  <c:v>167.89360600000001</c:v>
                </c:pt>
                <c:pt idx="62">
                  <c:v>168.31718799999999</c:v>
                </c:pt>
                <c:pt idx="63">
                  <c:v>168.61506800000001</c:v>
                </c:pt>
                <c:pt idx="64">
                  <c:v>169.01588100000001</c:v>
                </c:pt>
                <c:pt idx="65">
                  <c:v>169.456774</c:v>
                </c:pt>
                <c:pt idx="66">
                  <c:v>169.94776899999999</c:v>
                </c:pt>
                <c:pt idx="67">
                  <c:v>170.52894699999999</c:v>
                </c:pt>
                <c:pt idx="68">
                  <c:v>171.16022599999999</c:v>
                </c:pt>
                <c:pt idx="69">
                  <c:v>171.92177000000001</c:v>
                </c:pt>
                <c:pt idx="70">
                  <c:v>172.82359700000001</c:v>
                </c:pt>
                <c:pt idx="71">
                  <c:v>173.93585100000001</c:v>
                </c:pt>
                <c:pt idx="72">
                  <c:v>175.068929</c:v>
                </c:pt>
                <c:pt idx="73">
                  <c:v>176.443276</c:v>
                </c:pt>
                <c:pt idx="74">
                  <c:v>177.94755799999999</c:v>
                </c:pt>
                <c:pt idx="75">
                  <c:v>180.18867900000001</c:v>
                </c:pt>
                <c:pt idx="76">
                  <c:v>182.475031</c:v>
                </c:pt>
                <c:pt idx="77">
                  <c:v>184.881575</c:v>
                </c:pt>
                <c:pt idx="78">
                  <c:v>187.55812299999999</c:v>
                </c:pt>
                <c:pt idx="79">
                  <c:v>190.17199099999999</c:v>
                </c:pt>
                <c:pt idx="80">
                  <c:v>192.67563699999999</c:v>
                </c:pt>
                <c:pt idx="81">
                  <c:v>195.084585</c:v>
                </c:pt>
                <c:pt idx="82">
                  <c:v>197.286384</c:v>
                </c:pt>
                <c:pt idx="83">
                  <c:v>200.27696800000001</c:v>
                </c:pt>
                <c:pt idx="84">
                  <c:v>202.712873</c:v>
                </c:pt>
                <c:pt idx="85">
                  <c:v>205.46163300000001</c:v>
                </c:pt>
                <c:pt idx="86">
                  <c:v>208.42371199999999</c:v>
                </c:pt>
                <c:pt idx="87">
                  <c:v>210.73542800000001</c:v>
                </c:pt>
                <c:pt idx="88">
                  <c:v>213.46345600000001</c:v>
                </c:pt>
                <c:pt idx="89">
                  <c:v>216.15999299999999</c:v>
                </c:pt>
                <c:pt idx="90">
                  <c:v>218.73510099999999</c:v>
                </c:pt>
                <c:pt idx="91">
                  <c:v>221.25681700000001</c:v>
                </c:pt>
                <c:pt idx="92">
                  <c:v>223.890368</c:v>
                </c:pt>
                <c:pt idx="93">
                  <c:v>226.55843200000001</c:v>
                </c:pt>
                <c:pt idx="94">
                  <c:v>229.122569</c:v>
                </c:pt>
                <c:pt idx="95">
                  <c:v>231.98872499999999</c:v>
                </c:pt>
                <c:pt idx="96">
                  <c:v>235.31523999999999</c:v>
                </c:pt>
                <c:pt idx="97">
                  <c:v>238.505595</c:v>
                </c:pt>
                <c:pt idx="98">
                  <c:v>241.24459999999999</c:v>
                </c:pt>
                <c:pt idx="99">
                  <c:v>244.18227300000001</c:v>
                </c:pt>
                <c:pt idx="100">
                  <c:v>246.855189</c:v>
                </c:pt>
                <c:pt idx="101">
                  <c:v>249.36872099999999</c:v>
                </c:pt>
                <c:pt idx="102">
                  <c:v>251.95017999999999</c:v>
                </c:pt>
                <c:pt idx="103">
                  <c:v>254.379784</c:v>
                </c:pt>
                <c:pt idx="104">
                  <c:v>257.281363</c:v>
                </c:pt>
                <c:pt idx="105">
                  <c:v>260.16387900000001</c:v>
                </c:pt>
                <c:pt idx="106">
                  <c:v>263.16151600000001</c:v>
                </c:pt>
                <c:pt idx="107">
                  <c:v>265.99084399999998</c:v>
                </c:pt>
                <c:pt idx="108">
                  <c:v>269.07114899999999</c:v>
                </c:pt>
                <c:pt idx="109">
                  <c:v>272.51838500000002</c:v>
                </c:pt>
                <c:pt idx="110">
                  <c:v>275.87744199999997</c:v>
                </c:pt>
                <c:pt idx="111">
                  <c:v>279.28058900000002</c:v>
                </c:pt>
                <c:pt idx="112">
                  <c:v>282.38062100000002</c:v>
                </c:pt>
                <c:pt idx="113">
                  <c:v>285.30467199999998</c:v>
                </c:pt>
                <c:pt idx="114">
                  <c:v>287.94690200000002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21B-6C4A-9653-8736EC345C1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'24.78-B747'!$C$3:$C$117</c:f>
              <c:numCache>
                <c:formatCode>General</c:formatCode>
                <c:ptCount val="115"/>
                <c:pt idx="0">
                  <c:v>0.50037231999999998</c:v>
                </c:pt>
                <c:pt idx="1">
                  <c:v>0.50562470999999998</c:v>
                </c:pt>
                <c:pt idx="2">
                  <c:v>0.51087724000000001</c:v>
                </c:pt>
                <c:pt idx="3">
                  <c:v>0.51612983999999995</c:v>
                </c:pt>
                <c:pt idx="4">
                  <c:v>0.52096447000000001</c:v>
                </c:pt>
                <c:pt idx="5">
                  <c:v>0.52579909000000002</c:v>
                </c:pt>
                <c:pt idx="6">
                  <c:v>0.53063371999999998</c:v>
                </c:pt>
                <c:pt idx="7">
                  <c:v>0.53546833999999999</c:v>
                </c:pt>
                <c:pt idx="8">
                  <c:v>0.54030297000000005</c:v>
                </c:pt>
                <c:pt idx="9">
                  <c:v>0.54513758999999995</c:v>
                </c:pt>
                <c:pt idx="10">
                  <c:v>0.54997222000000001</c:v>
                </c:pt>
                <c:pt idx="11">
                  <c:v>0.55480684000000002</c:v>
                </c:pt>
                <c:pt idx="12">
                  <c:v>0.55964146999999997</c:v>
                </c:pt>
                <c:pt idx="13">
                  <c:v>0.56447608999999999</c:v>
                </c:pt>
                <c:pt idx="14">
                  <c:v>0.56931072000000005</c:v>
                </c:pt>
                <c:pt idx="15">
                  <c:v>0.57414533999999995</c:v>
                </c:pt>
                <c:pt idx="16">
                  <c:v>0.57897997000000001</c:v>
                </c:pt>
                <c:pt idx="17">
                  <c:v>0.58381459000000002</c:v>
                </c:pt>
                <c:pt idx="18">
                  <c:v>0.58864921999999997</c:v>
                </c:pt>
                <c:pt idx="19">
                  <c:v>0.59348383999999998</c:v>
                </c:pt>
                <c:pt idx="20">
                  <c:v>0.59872879999999995</c:v>
                </c:pt>
                <c:pt idx="21">
                  <c:v>0.6031531</c:v>
                </c:pt>
                <c:pt idx="22">
                  <c:v>0.60798759000000002</c:v>
                </c:pt>
                <c:pt idx="23">
                  <c:v>0.61282212000000003</c:v>
                </c:pt>
                <c:pt idx="24">
                  <c:v>0.61765674000000004</c:v>
                </c:pt>
                <c:pt idx="25">
                  <c:v>0.62249136999999999</c:v>
                </c:pt>
                <c:pt idx="26">
                  <c:v>0.62732599</c:v>
                </c:pt>
                <c:pt idx="27">
                  <c:v>0.63216061999999995</c:v>
                </c:pt>
                <c:pt idx="28">
                  <c:v>0.63699523999999996</c:v>
                </c:pt>
                <c:pt idx="29">
                  <c:v>0.64182987000000002</c:v>
                </c:pt>
                <c:pt idx="30">
                  <c:v>0.64666449000000004</c:v>
                </c:pt>
                <c:pt idx="31">
                  <c:v>0.65149911999999999</c:v>
                </c:pt>
                <c:pt idx="32">
                  <c:v>0.65633374</c:v>
                </c:pt>
                <c:pt idx="33">
                  <c:v>0.66116836999999995</c:v>
                </c:pt>
                <c:pt idx="34">
                  <c:v>0.66600298999999996</c:v>
                </c:pt>
                <c:pt idx="35">
                  <c:v>0.67083742999999996</c:v>
                </c:pt>
                <c:pt idx="36">
                  <c:v>0.67567200999999999</c:v>
                </c:pt>
                <c:pt idx="37">
                  <c:v>0.68050664000000005</c:v>
                </c:pt>
                <c:pt idx="38">
                  <c:v>0.68534125999999995</c:v>
                </c:pt>
                <c:pt idx="39">
                  <c:v>0.69017589000000001</c:v>
                </c:pt>
                <c:pt idx="40">
                  <c:v>0.69501051000000003</c:v>
                </c:pt>
                <c:pt idx="41">
                  <c:v>0.69984535999999997</c:v>
                </c:pt>
                <c:pt idx="42">
                  <c:v>0.70467975999999999</c:v>
                </c:pt>
                <c:pt idx="43">
                  <c:v>0.70951439000000005</c:v>
                </c:pt>
                <c:pt idx="44">
                  <c:v>0.71434902</c:v>
                </c:pt>
                <c:pt idx="45">
                  <c:v>0.71918349000000004</c:v>
                </c:pt>
                <c:pt idx="46">
                  <c:v>0.72401795000000002</c:v>
                </c:pt>
                <c:pt idx="47">
                  <c:v>0.72885243</c:v>
                </c:pt>
                <c:pt idx="48">
                  <c:v>0.73368688999999998</c:v>
                </c:pt>
                <c:pt idx="49">
                  <c:v>0.73852121999999998</c:v>
                </c:pt>
                <c:pt idx="50">
                  <c:v>0.74335561999999999</c:v>
                </c:pt>
                <c:pt idx="51">
                  <c:v>0.74818994999999999</c:v>
                </c:pt>
                <c:pt idx="52">
                  <c:v>0.75302426</c:v>
                </c:pt>
                <c:pt idx="53">
                  <c:v>0.75785857000000001</c:v>
                </c:pt>
                <c:pt idx="54">
                  <c:v>0.76269282000000005</c:v>
                </c:pt>
                <c:pt idx="55">
                  <c:v>0.76752701999999995</c:v>
                </c:pt>
                <c:pt idx="56">
                  <c:v>0.77236121000000002</c:v>
                </c:pt>
                <c:pt idx="57">
                  <c:v>0.77719532999999996</c:v>
                </c:pt>
                <c:pt idx="58">
                  <c:v>0.78202943000000003</c:v>
                </c:pt>
                <c:pt idx="59">
                  <c:v>0.78686352000000004</c:v>
                </c:pt>
                <c:pt idx="60">
                  <c:v>0.79169750999999999</c:v>
                </c:pt>
                <c:pt idx="61">
                  <c:v>0.79653147000000002</c:v>
                </c:pt>
                <c:pt idx="62">
                  <c:v>0.80191860999999998</c:v>
                </c:pt>
                <c:pt idx="63">
                  <c:v>0.80619921000000005</c:v>
                </c:pt>
                <c:pt idx="64">
                  <c:v>0.811033</c:v>
                </c:pt>
                <c:pt idx="65">
                  <c:v>0.81586669999999994</c:v>
                </c:pt>
                <c:pt idx="66">
                  <c:v>0.82070030000000005</c:v>
                </c:pt>
                <c:pt idx="67">
                  <c:v>0.82553370999999998</c:v>
                </c:pt>
                <c:pt idx="68">
                  <c:v>0.83036701999999996</c:v>
                </c:pt>
                <c:pt idx="69">
                  <c:v>0.83520004999999997</c:v>
                </c:pt>
                <c:pt idx="70">
                  <c:v>0.84003278999999997</c:v>
                </c:pt>
                <c:pt idx="71">
                  <c:v>0.84486508999999999</c:v>
                </c:pt>
                <c:pt idx="72">
                  <c:v>0.84886139999999999</c:v>
                </c:pt>
                <c:pt idx="73">
                  <c:v>0.85285721000000003</c:v>
                </c:pt>
                <c:pt idx="74">
                  <c:v>0.85683120999999995</c:v>
                </c:pt>
                <c:pt idx="75">
                  <c:v>0.86064790000000002</c:v>
                </c:pt>
                <c:pt idx="76">
                  <c:v>0.86390138000000005</c:v>
                </c:pt>
                <c:pt idx="77">
                  <c:v>0.86655495000000005</c:v>
                </c:pt>
                <c:pt idx="78">
                  <c:v>0.86982415999999996</c:v>
                </c:pt>
                <c:pt idx="79">
                  <c:v>0.87289527</c:v>
                </c:pt>
                <c:pt idx="80">
                  <c:v>0.87596662000000003</c:v>
                </c:pt>
                <c:pt idx="81">
                  <c:v>0.87868568000000002</c:v>
                </c:pt>
                <c:pt idx="82">
                  <c:v>0.88103003000000002</c:v>
                </c:pt>
                <c:pt idx="83">
                  <c:v>0.88383177000000002</c:v>
                </c:pt>
                <c:pt idx="84">
                  <c:v>0.88595743000000005</c:v>
                </c:pt>
                <c:pt idx="85">
                  <c:v>0.88828353999999998</c:v>
                </c:pt>
                <c:pt idx="86">
                  <c:v>0.89050220000000002</c:v>
                </c:pt>
                <c:pt idx="87">
                  <c:v>0.89225542000000002</c:v>
                </c:pt>
                <c:pt idx="88">
                  <c:v>0.89400776000000004</c:v>
                </c:pt>
                <c:pt idx="89">
                  <c:v>0.89557180999999997</c:v>
                </c:pt>
                <c:pt idx="90">
                  <c:v>0.89713794000000002</c:v>
                </c:pt>
                <c:pt idx="91">
                  <c:v>0.89840812999999997</c:v>
                </c:pt>
                <c:pt idx="92">
                  <c:v>0.89977609999999997</c:v>
                </c:pt>
                <c:pt idx="93">
                  <c:v>0.90123233000000003</c:v>
                </c:pt>
                <c:pt idx="94">
                  <c:v>0.90247801000000005</c:v>
                </c:pt>
                <c:pt idx="95">
                  <c:v>0.90370866999999999</c:v>
                </c:pt>
                <c:pt idx="96">
                  <c:v>0.90522457000000001</c:v>
                </c:pt>
                <c:pt idx="97">
                  <c:v>0.90655474999999996</c:v>
                </c:pt>
                <c:pt idx="98">
                  <c:v>0.90759608999999997</c:v>
                </c:pt>
                <c:pt idx="99">
                  <c:v>0.90857885000000005</c:v>
                </c:pt>
                <c:pt idx="100">
                  <c:v>0.90946799</c:v>
                </c:pt>
                <c:pt idx="101">
                  <c:v>0.91019464000000005</c:v>
                </c:pt>
                <c:pt idx="102">
                  <c:v>0.91108387999999996</c:v>
                </c:pt>
                <c:pt idx="103">
                  <c:v>0.91190996000000002</c:v>
                </c:pt>
                <c:pt idx="104">
                  <c:v>0.91266806</c:v>
                </c:pt>
                <c:pt idx="105">
                  <c:v>0.91344687999999996</c:v>
                </c:pt>
                <c:pt idx="106">
                  <c:v>0.91431963999999999</c:v>
                </c:pt>
                <c:pt idx="107">
                  <c:v>0.91477478000000001</c:v>
                </c:pt>
                <c:pt idx="108">
                  <c:v>0.91564736000000002</c:v>
                </c:pt>
                <c:pt idx="109">
                  <c:v>0.91651917999999999</c:v>
                </c:pt>
                <c:pt idx="110">
                  <c:v>0.91739117999999997</c:v>
                </c:pt>
                <c:pt idx="111">
                  <c:v>0.91826308999999995</c:v>
                </c:pt>
                <c:pt idx="112">
                  <c:v>0.91913564000000003</c:v>
                </c:pt>
                <c:pt idx="113">
                  <c:v>0.91969047000000004</c:v>
                </c:pt>
                <c:pt idx="114">
                  <c:v>0.92028739999999998</c:v>
                </c:pt>
              </c:numCache>
            </c:numRef>
          </c:xVal>
          <c:yVal>
            <c:numRef>
              <c:f>'24.78-B747'!$E$3:$E$117</c:f>
              <c:numCache>
                <c:formatCode>General</c:formatCode>
                <c:ptCount val="115"/>
                <c:pt idx="0">
                  <c:v>158.59064757601357</c:v>
                </c:pt>
                <c:pt idx="1">
                  <c:v>158.59068114917775</c:v>
                </c:pt>
                <c:pt idx="2">
                  <c:v>158.5907238585078</c:v>
                </c:pt>
                <c:pt idx="3">
                  <c:v>158.59077786533018</c:v>
                </c:pt>
                <c:pt idx="4">
                  <c:v>158.59083978749516</c:v>
                </c:pt>
                <c:pt idx="5">
                  <c:v>158.59091588704823</c:v>
                </c:pt>
                <c:pt idx="6">
                  <c:v>158.59100899882947</c:v>
                </c:pt>
                <c:pt idx="7">
                  <c:v>158.59112244517377</c:v>
                </c:pt>
                <c:pt idx="8">
                  <c:v>158.59126010867132</c:v>
                </c:pt>
                <c:pt idx="9">
                  <c:v>158.59142651003222</c:v>
                </c:pt>
                <c:pt idx="10">
                  <c:v>158.5916268996144</c:v>
                </c:pt>
                <c:pt idx="11">
                  <c:v>158.59186735415147</c:v>
                </c:pt>
                <c:pt idx="12">
                  <c:v>158.59215489095286</c:v>
                </c:pt>
                <c:pt idx="13">
                  <c:v>158.59249758701566</c:v>
                </c:pt>
                <c:pt idx="14">
                  <c:v>158.59290472047221</c:v>
                </c:pt>
                <c:pt idx="15">
                  <c:v>158.5933869160958</c:v>
                </c:pt>
                <c:pt idx="16">
                  <c:v>158.59395631935536</c:v>
                </c:pt>
                <c:pt idx="17">
                  <c:v>158.59462677287388</c:v>
                </c:pt>
                <c:pt idx="18">
                  <c:v>158.59541402937757</c:v>
                </c:pt>
                <c:pt idx="19">
                  <c:v>158.59633596429532</c:v>
                </c:pt>
                <c:pt idx="20">
                  <c:v>158.63382440403495</c:v>
                </c:pt>
                <c:pt idx="21">
                  <c:v>158.7830774733861</c:v>
                </c:pt>
                <c:pt idx="22">
                  <c:v>158.94654458763381</c:v>
                </c:pt>
                <c:pt idx="23">
                  <c:v>159.1105921101861</c:v>
                </c:pt>
                <c:pt idx="24">
                  <c:v>159.27541813035774</c:v>
                </c:pt>
                <c:pt idx="25">
                  <c:v>159.44122237911401</c:v>
                </c:pt>
                <c:pt idx="26">
                  <c:v>159.60821377264853</c:v>
                </c:pt>
                <c:pt idx="27">
                  <c:v>159.77661094065382</c:v>
                </c:pt>
                <c:pt idx="28">
                  <c:v>159.94664070305498</c:v>
                </c:pt>
                <c:pt idx="29">
                  <c:v>160.1185421843814</c:v>
                </c:pt>
                <c:pt idx="30">
                  <c:v>160.29256541882125</c:v>
                </c:pt>
                <c:pt idx="31">
                  <c:v>160.46897572615015</c:v>
                </c:pt>
                <c:pt idx="32">
                  <c:v>160.6480524809495</c:v>
                </c:pt>
                <c:pt idx="33">
                  <c:v>160.83009382416353</c:v>
                </c:pt>
                <c:pt idx="34">
                  <c:v>161.0154156430001</c:v>
                </c:pt>
                <c:pt idx="35">
                  <c:v>161.2043492077249</c:v>
                </c:pt>
                <c:pt idx="36">
                  <c:v>161.39726865080502</c:v>
                </c:pt>
                <c:pt idx="37">
                  <c:v>161.59455853086794</c:v>
                </c:pt>
                <c:pt idx="38">
                  <c:v>161.79663341150734</c:v>
                </c:pt>
                <c:pt idx="39">
                  <c:v>162.00394322054959</c:v>
                </c:pt>
                <c:pt idx="40">
                  <c:v>162.21697174784228</c:v>
                </c:pt>
                <c:pt idx="41">
                  <c:v>162.43625401107812</c:v>
                </c:pt>
                <c:pt idx="42">
                  <c:v>162.66232631683283</c:v>
                </c:pt>
                <c:pt idx="43">
                  <c:v>162.89583590723049</c:v>
                </c:pt>
                <c:pt idx="44">
                  <c:v>163.13744173362198</c:v>
                </c:pt>
                <c:pt idx="45">
                  <c:v>163.387864464443</c:v>
                </c:pt>
                <c:pt idx="46">
                  <c:v>163.64790672311889</c:v>
                </c:pt>
                <c:pt idx="47">
                  <c:v>163.91843933577286</c:v>
                </c:pt>
                <c:pt idx="48">
                  <c:v>164.20041172902376</c:v>
                </c:pt>
                <c:pt idx="49">
                  <c:v>164.49486087264037</c:v>
                </c:pt>
                <c:pt idx="50">
                  <c:v>164.80294616829326</c:v>
                </c:pt>
                <c:pt idx="51">
                  <c:v>165.1259225378729</c:v>
                </c:pt>
                <c:pt idx="52">
                  <c:v>165.4651880000751</c:v>
                </c:pt>
                <c:pt idx="53">
                  <c:v>165.82228739442129</c:v>
                </c:pt>
                <c:pt idx="54">
                  <c:v>166.19892787514971</c:v>
                </c:pt>
                <c:pt idx="55">
                  <c:v>166.59701313781949</c:v>
                </c:pt>
                <c:pt idx="56">
                  <c:v>167.01866865781358</c:v>
                </c:pt>
                <c:pt idx="57">
                  <c:v>167.46626232470101</c:v>
                </c:pt>
                <c:pt idx="58">
                  <c:v>167.94246097480618</c:v>
                </c:pt>
                <c:pt idx="59">
                  <c:v>168.45026280481179</c:v>
                </c:pt>
                <c:pt idx="60">
                  <c:v>168.99304340261398</c:v>
                </c:pt>
                <c:pt idx="61">
                  <c:v>169.57464920376205</c:v>
                </c:pt>
                <c:pt idx="62">
                  <c:v>170.27392946753298</c:v>
                </c:pt>
                <c:pt idx="63">
                  <c:v>170.87244052630373</c:v>
                </c:pt>
                <c:pt idx="64">
                  <c:v>171.59937414365814</c:v>
                </c:pt>
                <c:pt idx="65">
                  <c:v>172.38688143881657</c:v>
                </c:pt>
                <c:pt idx="66">
                  <c:v>173.24267150932383</c:v>
                </c:pt>
                <c:pt idx="67">
                  <c:v>174.1757374959073</c:v>
                </c:pt>
                <c:pt idx="68">
                  <c:v>175.19669448372878</c:v>
                </c:pt>
                <c:pt idx="69">
                  <c:v>176.31805640872921</c:v>
                </c:pt>
                <c:pt idx="70">
                  <c:v>177.55479949136119</c:v>
                </c:pt>
                <c:pt idx="71">
                  <c:v>178.92491160253977</c:v>
                </c:pt>
                <c:pt idx="72">
                  <c:v>180.17430235213754</c:v>
                </c:pt>
                <c:pt idx="73">
                  <c:v>181.54464161835887</c:v>
                </c:pt>
                <c:pt idx="74">
                  <c:v>183.04524023696041</c:v>
                </c:pt>
                <c:pt idx="75">
                  <c:v>184.63532945823897</c:v>
                </c:pt>
                <c:pt idx="76">
                  <c:v>186.1229854603057</c:v>
                </c:pt>
                <c:pt idx="77">
                  <c:v>187.43856572493354</c:v>
                </c:pt>
                <c:pt idx="78">
                  <c:v>189.20246291716637</c:v>
                </c:pt>
                <c:pt idx="79">
                  <c:v>191.02301082566981</c:v>
                </c:pt>
                <c:pt idx="80">
                  <c:v>193.02585757334603</c:v>
                </c:pt>
                <c:pt idx="81">
                  <c:v>194.97337201182458</c:v>
                </c:pt>
                <c:pt idx="82">
                  <c:v>196.8024695309241</c:v>
                </c:pt>
                <c:pt idx="83">
                  <c:v>199.19659005488757</c:v>
                </c:pt>
                <c:pt idx="84">
                  <c:v>201.18496985682694</c:v>
                </c:pt>
                <c:pt idx="85">
                  <c:v>203.55523386006425</c:v>
                </c:pt>
                <c:pt idx="86">
                  <c:v>206.03135090408443</c:v>
                </c:pt>
                <c:pt idx="87">
                  <c:v>208.15680022566229</c:v>
                </c:pt>
                <c:pt idx="88">
                  <c:v>210.44904741345647</c:v>
                </c:pt>
                <c:pt idx="89">
                  <c:v>212.65330841516979</c:v>
                </c:pt>
                <c:pt idx="90">
                  <c:v>215.02761200932281</c:v>
                </c:pt>
                <c:pt idx="91">
                  <c:v>217.08941161074426</c:v>
                </c:pt>
                <c:pt idx="92">
                  <c:v>219.46096961697054</c:v>
                </c:pt>
                <c:pt idx="93">
                  <c:v>222.17636909874946</c:v>
                </c:pt>
                <c:pt idx="94">
                  <c:v>224.67278475467614</c:v>
                </c:pt>
                <c:pt idx="95">
                  <c:v>227.3138834493032</c:v>
                </c:pt>
                <c:pt idx="96">
                  <c:v>230.83424458869953</c:v>
                </c:pt>
                <c:pt idx="97">
                  <c:v>234.19683125034382</c:v>
                </c:pt>
                <c:pt idx="98">
                  <c:v>237.02986273959397</c:v>
                </c:pt>
                <c:pt idx="99">
                  <c:v>239.88301646961199</c:v>
                </c:pt>
                <c:pt idx="100">
                  <c:v>242.62944973192657</c:v>
                </c:pt>
                <c:pt idx="101">
                  <c:v>245.00099110912137</c:v>
                </c:pt>
                <c:pt idx="102">
                  <c:v>248.07265643892674</c:v>
                </c:pt>
                <c:pt idx="103">
                  <c:v>251.10845445263303</c:v>
                </c:pt>
                <c:pt idx="104">
                  <c:v>254.06356098541451</c:v>
                </c:pt>
                <c:pt idx="105">
                  <c:v>257.28371767081671</c:v>
                </c:pt>
                <c:pt idx="106">
                  <c:v>261.13605579273053</c:v>
                </c:pt>
                <c:pt idx="107">
                  <c:v>263.25621264627551</c:v>
                </c:pt>
                <c:pt idx="108">
                  <c:v>267.55431834844609</c:v>
                </c:pt>
                <c:pt idx="109">
                  <c:v>272.18537613882467</c:v>
                </c:pt>
                <c:pt idx="110">
                  <c:v>277.19529009023717</c:v>
                </c:pt>
                <c:pt idx="111">
                  <c:v>282.63085746479413</c:v>
                </c:pt>
                <c:pt idx="112">
                  <c:v>288.55403851940594</c:v>
                </c:pt>
                <c:pt idx="113">
                  <c:v>292.60248137940937</c:v>
                </c:pt>
                <c:pt idx="114">
                  <c:v>297.22991954070039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8CA-8A4E-8DD3-17F2159B0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7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B757-200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'24.90-B757'!$P$3:$P$70</c:f>
              <c:numCache>
                <c:formatCode>General</c:formatCode>
                <c:ptCount val="68"/>
                <c:pt idx="0">
                  <c:v>270.58470499999999</c:v>
                </c:pt>
                <c:pt idx="1">
                  <c:v>270.46864900000003</c:v>
                </c:pt>
                <c:pt idx="2">
                  <c:v>270.457943</c:v>
                </c:pt>
                <c:pt idx="3">
                  <c:v>270.40120200000001</c:v>
                </c:pt>
                <c:pt idx="4">
                  <c:v>270.299395</c:v>
                </c:pt>
                <c:pt idx="5">
                  <c:v>270.19689699999998</c:v>
                </c:pt>
                <c:pt idx="6">
                  <c:v>269.94776200000001</c:v>
                </c:pt>
                <c:pt idx="7">
                  <c:v>269.84526399999999</c:v>
                </c:pt>
                <c:pt idx="8">
                  <c:v>269.834969</c:v>
                </c:pt>
                <c:pt idx="9">
                  <c:v>269.80179600000002</c:v>
                </c:pt>
                <c:pt idx="10">
                  <c:v>269.88605200000001</c:v>
                </c:pt>
                <c:pt idx="11">
                  <c:v>269.77280500000001</c:v>
                </c:pt>
                <c:pt idx="12">
                  <c:v>269.78538800000001</c:v>
                </c:pt>
                <c:pt idx="13">
                  <c:v>269.79797100000002</c:v>
                </c:pt>
                <c:pt idx="14">
                  <c:v>269.81055400000002</c:v>
                </c:pt>
                <c:pt idx="15">
                  <c:v>269.82313699999997</c:v>
                </c:pt>
                <c:pt idx="16">
                  <c:v>269.83571999999998</c:v>
                </c:pt>
                <c:pt idx="17">
                  <c:v>269.84830299999999</c:v>
                </c:pt>
                <c:pt idx="18">
                  <c:v>269.86088599999999</c:v>
                </c:pt>
                <c:pt idx="19">
                  <c:v>269.873469</c:v>
                </c:pt>
                <c:pt idx="20">
                  <c:v>269.88605200000001</c:v>
                </c:pt>
                <c:pt idx="21">
                  <c:v>269.99014699999998</c:v>
                </c:pt>
                <c:pt idx="22">
                  <c:v>270.01113099999998</c:v>
                </c:pt>
                <c:pt idx="23">
                  <c:v>270.16029200000003</c:v>
                </c:pt>
                <c:pt idx="24">
                  <c:v>270.35355099999998</c:v>
                </c:pt>
                <c:pt idx="25">
                  <c:v>270.632271</c:v>
                </c:pt>
                <c:pt idx="26">
                  <c:v>270.827879</c:v>
                </c:pt>
                <c:pt idx="27">
                  <c:v>271.10728799999998</c:v>
                </c:pt>
                <c:pt idx="28">
                  <c:v>271.366848</c:v>
                </c:pt>
                <c:pt idx="29">
                  <c:v>271.62060500000001</c:v>
                </c:pt>
                <c:pt idx="30">
                  <c:v>271.85052899999999</c:v>
                </c:pt>
                <c:pt idx="31">
                  <c:v>272.29779600000001</c:v>
                </c:pt>
                <c:pt idx="32">
                  <c:v>272.66498999999999</c:v>
                </c:pt>
                <c:pt idx="33">
                  <c:v>273.01303300000001</c:v>
                </c:pt>
                <c:pt idx="34">
                  <c:v>273.445133</c:v>
                </c:pt>
                <c:pt idx="35">
                  <c:v>273.83520399999998</c:v>
                </c:pt>
                <c:pt idx="36">
                  <c:v>274.22223700000001</c:v>
                </c:pt>
                <c:pt idx="37">
                  <c:v>274.82994400000001</c:v>
                </c:pt>
                <c:pt idx="38">
                  <c:v>275.44010300000002</c:v>
                </c:pt>
                <c:pt idx="39">
                  <c:v>276.00175999999999</c:v>
                </c:pt>
                <c:pt idx="40">
                  <c:v>276.55197800000002</c:v>
                </c:pt>
                <c:pt idx="41">
                  <c:v>277.189055</c:v>
                </c:pt>
                <c:pt idx="42">
                  <c:v>277.77954</c:v>
                </c:pt>
                <c:pt idx="43">
                  <c:v>278.49456199999997</c:v>
                </c:pt>
                <c:pt idx="44">
                  <c:v>279.22849500000001</c:v>
                </c:pt>
                <c:pt idx="45">
                  <c:v>279.80861199999998</c:v>
                </c:pt>
                <c:pt idx="46">
                  <c:v>280.78511400000002</c:v>
                </c:pt>
                <c:pt idx="47">
                  <c:v>281.67850299999998</c:v>
                </c:pt>
                <c:pt idx="48">
                  <c:v>282.64121699999998</c:v>
                </c:pt>
                <c:pt idx="49">
                  <c:v>283.716252</c:v>
                </c:pt>
                <c:pt idx="50">
                  <c:v>284.89561800000001</c:v>
                </c:pt>
                <c:pt idx="51">
                  <c:v>286.13079900000002</c:v>
                </c:pt>
                <c:pt idx="52">
                  <c:v>287.54596700000002</c:v>
                </c:pt>
                <c:pt idx="53">
                  <c:v>289.158637</c:v>
                </c:pt>
                <c:pt idx="54">
                  <c:v>290.77597900000001</c:v>
                </c:pt>
                <c:pt idx="55">
                  <c:v>292.57703600000002</c:v>
                </c:pt>
                <c:pt idx="56">
                  <c:v>294.61000899999999</c:v>
                </c:pt>
                <c:pt idx="57">
                  <c:v>296.61468200000002</c:v>
                </c:pt>
                <c:pt idx="58">
                  <c:v>298.80923799999999</c:v>
                </c:pt>
                <c:pt idx="59">
                  <c:v>301.34688499999999</c:v>
                </c:pt>
                <c:pt idx="60">
                  <c:v>303.81541099999998</c:v>
                </c:pt>
                <c:pt idx="61">
                  <c:v>306.72324700000001</c:v>
                </c:pt>
                <c:pt idx="62">
                  <c:v>309.93934999999999</c:v>
                </c:pt>
                <c:pt idx="63">
                  <c:v>313.224425</c:v>
                </c:pt>
                <c:pt idx="64">
                  <c:v>316.06784399999998</c:v>
                </c:pt>
                <c:pt idx="65">
                  <c:v>319.02532000000002</c:v>
                </c:pt>
                <c:pt idx="66">
                  <c:v>321.83093000000002</c:v>
                </c:pt>
                <c:pt idx="67">
                  <c:v>324.43398500000001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F35-D249-B8D9-9EAD663A926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'24.90-B757'!$O$3:$O$70</c:f>
              <c:numCache>
                <c:formatCode>General</c:formatCode>
                <c:ptCount val="68"/>
                <c:pt idx="0">
                  <c:v>0.50024371000000001</c:v>
                </c:pt>
                <c:pt idx="1">
                  <c:v>0.50422272999999995</c:v>
                </c:pt>
                <c:pt idx="2">
                  <c:v>0.50823562</c:v>
                </c:pt>
                <c:pt idx="3">
                  <c:v>0.51346049000000005</c:v>
                </c:pt>
                <c:pt idx="4">
                  <c:v>0.51898825000000004</c:v>
                </c:pt>
                <c:pt idx="5">
                  <c:v>0.52421298000000005</c:v>
                </c:pt>
                <c:pt idx="6">
                  <c:v>0.53034636000000002</c:v>
                </c:pt>
                <c:pt idx="7">
                  <c:v>0.53557109000000003</c:v>
                </c:pt>
                <c:pt idx="8">
                  <c:v>0.54109914000000003</c:v>
                </c:pt>
                <c:pt idx="9">
                  <c:v>0.54662710999999997</c:v>
                </c:pt>
                <c:pt idx="10">
                  <c:v>0.55215543</c:v>
                </c:pt>
                <c:pt idx="11">
                  <c:v>0.55768315999999996</c:v>
                </c:pt>
                <c:pt idx="12">
                  <c:v>0.56321127000000004</c:v>
                </c:pt>
                <c:pt idx="13">
                  <c:v>0.56873938000000002</c:v>
                </c:pt>
                <c:pt idx="14">
                  <c:v>0.57426748999999999</c:v>
                </c:pt>
                <c:pt idx="15">
                  <c:v>0.57979559999999997</c:v>
                </c:pt>
                <c:pt idx="16">
                  <c:v>0.58532371999999999</c:v>
                </c:pt>
                <c:pt idx="17">
                  <c:v>0.59085182999999997</c:v>
                </c:pt>
                <c:pt idx="18">
                  <c:v>0.59637994000000005</c:v>
                </c:pt>
                <c:pt idx="19">
                  <c:v>0.60190805000000003</c:v>
                </c:pt>
                <c:pt idx="20">
                  <c:v>0.60743616</c:v>
                </c:pt>
                <c:pt idx="21">
                  <c:v>0.61296454</c:v>
                </c:pt>
                <c:pt idx="22">
                  <c:v>0.61849268000000002</c:v>
                </c:pt>
                <c:pt idx="23">
                  <c:v>0.62371816999999996</c:v>
                </c:pt>
                <c:pt idx="24">
                  <c:v>0.62954986000000002</c:v>
                </c:pt>
                <c:pt idx="25">
                  <c:v>0.63507877999999995</c:v>
                </c:pt>
                <c:pt idx="26">
                  <c:v>0.64060744000000003</c:v>
                </c:pt>
                <c:pt idx="27">
                  <c:v>0.64643938999999995</c:v>
                </c:pt>
                <c:pt idx="28">
                  <c:v>0.65208401999999999</c:v>
                </c:pt>
                <c:pt idx="29">
                  <c:v>0.65719406000000002</c:v>
                </c:pt>
                <c:pt idx="30">
                  <c:v>0.66272282999999998</c:v>
                </c:pt>
                <c:pt idx="31">
                  <c:v>0.66825226000000004</c:v>
                </c:pt>
                <c:pt idx="32">
                  <c:v>0.67378143999999995</c:v>
                </c:pt>
                <c:pt idx="33">
                  <c:v>0.67961360000000004</c:v>
                </c:pt>
                <c:pt idx="34">
                  <c:v>0.68483994999999998</c:v>
                </c:pt>
                <c:pt idx="35">
                  <c:v>0.69036920999999996</c:v>
                </c:pt>
                <c:pt idx="36">
                  <c:v>0.69589844999999995</c:v>
                </c:pt>
                <c:pt idx="37">
                  <c:v>0.70122735000000003</c:v>
                </c:pt>
                <c:pt idx="38">
                  <c:v>0.70695828999999999</c:v>
                </c:pt>
                <c:pt idx="39">
                  <c:v>0.71248805999999998</c:v>
                </c:pt>
                <c:pt idx="40">
                  <c:v>0.71801780000000004</c:v>
                </c:pt>
                <c:pt idx="41">
                  <c:v>0.72283823000000003</c:v>
                </c:pt>
                <c:pt idx="42">
                  <c:v>0.72784126999999998</c:v>
                </c:pt>
                <c:pt idx="43">
                  <c:v>0.73321875000000003</c:v>
                </c:pt>
                <c:pt idx="44">
                  <c:v>0.73905206999999995</c:v>
                </c:pt>
                <c:pt idx="45">
                  <c:v>0.74397584000000005</c:v>
                </c:pt>
                <c:pt idx="46">
                  <c:v>0.74950687999999999</c:v>
                </c:pt>
                <c:pt idx="47">
                  <c:v>0.75503766000000005</c:v>
                </c:pt>
                <c:pt idx="48">
                  <c:v>0.76087167</c:v>
                </c:pt>
                <c:pt idx="49">
                  <c:v>0.76579693999999998</c:v>
                </c:pt>
                <c:pt idx="50">
                  <c:v>0.77132858999999998</c:v>
                </c:pt>
                <c:pt idx="51">
                  <c:v>0.77625434000000004</c:v>
                </c:pt>
                <c:pt idx="52">
                  <c:v>0.78118065000000003</c:v>
                </c:pt>
                <c:pt idx="53">
                  <c:v>0.78610754000000005</c:v>
                </c:pt>
                <c:pt idx="54">
                  <c:v>0.79073143000000001</c:v>
                </c:pt>
                <c:pt idx="55">
                  <c:v>0.79565889999999995</c:v>
                </c:pt>
                <c:pt idx="56">
                  <c:v>0.79953021000000002</c:v>
                </c:pt>
                <c:pt idx="57">
                  <c:v>0.80274683000000002</c:v>
                </c:pt>
                <c:pt idx="58">
                  <c:v>0.80518201</c:v>
                </c:pt>
                <c:pt idx="59">
                  <c:v>0.80739943000000003</c:v>
                </c:pt>
                <c:pt idx="60">
                  <c:v>0.80906233000000005</c:v>
                </c:pt>
                <c:pt idx="61">
                  <c:v>0.81070653000000004</c:v>
                </c:pt>
                <c:pt idx="62">
                  <c:v>0.81263076000000001</c:v>
                </c:pt>
                <c:pt idx="63">
                  <c:v>0.81421237999999996</c:v>
                </c:pt>
                <c:pt idx="64">
                  <c:v>0.81583609000000001</c:v>
                </c:pt>
                <c:pt idx="65">
                  <c:v>0.81738049000000002</c:v>
                </c:pt>
                <c:pt idx="66">
                  <c:v>0.81873720999999999</c:v>
                </c:pt>
                <c:pt idx="67">
                  <c:v>0.81987792999999998</c:v>
                </c:pt>
              </c:numCache>
            </c:numRef>
          </c:xVal>
          <c:yVal>
            <c:numRef>
              <c:f>'24.90-B757'!$Q$3:$Q$70</c:f>
              <c:numCache>
                <c:formatCode>General</c:formatCode>
                <c:ptCount val="68"/>
                <c:pt idx="0">
                  <c:v>270.8216467980767</c:v>
                </c:pt>
                <c:pt idx="1">
                  <c:v>270.82188796495217</c:v>
                </c:pt>
                <c:pt idx="2">
                  <c:v>270.82218353887595</c:v>
                </c:pt>
                <c:pt idx="3">
                  <c:v>270.82266385383008</c:v>
                </c:pt>
                <c:pt idx="4">
                  <c:v>270.823317038504</c:v>
                </c:pt>
                <c:pt idx="5">
                  <c:v>270.82410533345063</c:v>
                </c:pt>
                <c:pt idx="6">
                  <c:v>270.82529691167599</c:v>
                </c:pt>
                <c:pt idx="7">
                  <c:v>270.8265939162726</c:v>
                </c:pt>
                <c:pt idx="8">
                  <c:v>270.82831682237196</c:v>
                </c:pt>
                <c:pt idx="9">
                  <c:v>270.83048185228546</c:v>
                </c:pt>
                <c:pt idx="10">
                  <c:v>270.83318882741446</c:v>
                </c:pt>
                <c:pt idx="11">
                  <c:v>270.83655633317596</c:v>
                </c:pt>
                <c:pt idx="12">
                  <c:v>270.84072674721244</c:v>
                </c:pt>
                <c:pt idx="13">
                  <c:v>270.84586815113721</c:v>
                </c:pt>
                <c:pt idx="14">
                  <c:v>270.85217952923216</c:v>
                </c:pt>
                <c:pt idx="15">
                  <c:v>270.85989537378612</c:v>
                </c:pt>
                <c:pt idx="16">
                  <c:v>270.86929115966245</c:v>
                </c:pt>
                <c:pt idx="17">
                  <c:v>270.8806894471478</c:v>
                </c:pt>
                <c:pt idx="18">
                  <c:v>270.89446695777571</c:v>
                </c:pt>
                <c:pt idx="19">
                  <c:v>270.91106237870247</c:v>
                </c:pt>
                <c:pt idx="20">
                  <c:v>270.93098524524981</c:v>
                </c:pt>
                <c:pt idx="21">
                  <c:v>270.95482719525643</c:v>
                </c:pt>
                <c:pt idx="22">
                  <c:v>270.98326853097331</c:v>
                </c:pt>
                <c:pt idx="23">
                  <c:v>271.01509128300745</c:v>
                </c:pt>
                <c:pt idx="24">
                  <c:v>271.05722683394072</c:v>
                </c:pt>
                <c:pt idx="25">
                  <c:v>271.10469233443115</c:v>
                </c:pt>
                <c:pt idx="26">
                  <c:v>271.16068628795489</c:v>
                </c:pt>
                <c:pt idx="27">
                  <c:v>271.23050950049128</c:v>
                </c:pt>
                <c:pt idx="28">
                  <c:v>271.3103151806888</c:v>
                </c:pt>
                <c:pt idx="29">
                  <c:v>271.3945467024119</c:v>
                </c:pt>
                <c:pt idx="30">
                  <c:v>271.50044008498662</c:v>
                </c:pt>
                <c:pt idx="31">
                  <c:v>271.62396040874535</c:v>
                </c:pt>
                <c:pt idx="32">
                  <c:v>271.76773741699128</c:v>
                </c:pt>
                <c:pt idx="33">
                  <c:v>271.94468490197767</c:v>
                </c:pt>
                <c:pt idx="34">
                  <c:v>272.12856532089864</c:v>
                </c:pt>
                <c:pt idx="35">
                  <c:v>272.35296168740626</c:v>
                </c:pt>
                <c:pt idx="36">
                  <c:v>272.6124407801729</c:v>
                </c:pt>
                <c:pt idx="37">
                  <c:v>272.90046504874607</c:v>
                </c:pt>
                <c:pt idx="38">
                  <c:v>273.25779744183154</c:v>
                </c:pt>
                <c:pt idx="39">
                  <c:v>273.65608032240982</c:v>
                </c:pt>
                <c:pt idx="40">
                  <c:v>274.11458794171773</c:v>
                </c:pt>
                <c:pt idx="41">
                  <c:v>274.57020524837475</c:v>
                </c:pt>
                <c:pt idx="42">
                  <c:v>275.10555534446218</c:v>
                </c:pt>
                <c:pt idx="43">
                  <c:v>275.76143292799435</c:v>
                </c:pt>
                <c:pt idx="44">
                  <c:v>276.58084242680206</c:v>
                </c:pt>
                <c:pt idx="45">
                  <c:v>277.37264446394062</c:v>
                </c:pt>
                <c:pt idx="46">
                  <c:v>278.38782015159524</c:v>
                </c:pt>
                <c:pt idx="47">
                  <c:v>279.55590223695464</c:v>
                </c:pt>
                <c:pt idx="48">
                  <c:v>280.98076946914324</c:v>
                </c:pt>
                <c:pt idx="49">
                  <c:v>282.36246085841282</c:v>
                </c:pt>
                <c:pt idx="50">
                  <c:v>284.14172620545668</c:v>
                </c:pt>
                <c:pt idx="51">
                  <c:v>285.96133048298532</c:v>
                </c:pt>
                <c:pt idx="52">
                  <c:v>288.03980605720881</c:v>
                </c:pt>
                <c:pt idx="53">
                  <c:v>290.42043890997081</c:v>
                </c:pt>
                <c:pt idx="54">
                  <c:v>293.01588698253852</c:v>
                </c:pt>
                <c:pt idx="55">
                  <c:v>296.18550025470972</c:v>
                </c:pt>
                <c:pt idx="56">
                  <c:v>299.01834438950067</c:v>
                </c:pt>
                <c:pt idx="57">
                  <c:v>301.63809301769862</c:v>
                </c:pt>
                <c:pt idx="58">
                  <c:v>303.80288076011686</c:v>
                </c:pt>
                <c:pt idx="59">
                  <c:v>305.92516618241621</c:v>
                </c:pt>
                <c:pt idx="60">
                  <c:v>307.6197793029778</c:v>
                </c:pt>
                <c:pt idx="61">
                  <c:v>309.3892199349001</c:v>
                </c:pt>
                <c:pt idx="62">
                  <c:v>311.58792484087144</c:v>
                </c:pt>
                <c:pt idx="63">
                  <c:v>313.50663795830116</c:v>
                </c:pt>
                <c:pt idx="64">
                  <c:v>315.58953421192172</c:v>
                </c:pt>
                <c:pt idx="65">
                  <c:v>317.68520718465408</c:v>
                </c:pt>
                <c:pt idx="66">
                  <c:v>319.62521429725263</c:v>
                </c:pt>
                <c:pt idx="67">
                  <c:v>321.33289057954715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6A-444D-B606-365562AECD3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'24.90-B757'!$J$3:$J$85</c:f>
              <c:numCache>
                <c:formatCode>General</c:formatCode>
                <c:ptCount val="83"/>
                <c:pt idx="0">
                  <c:v>229.94699299999999</c:v>
                </c:pt>
                <c:pt idx="1">
                  <c:v>229.87110200000001</c:v>
                </c:pt>
                <c:pt idx="2">
                  <c:v>229.65559400000001</c:v>
                </c:pt>
                <c:pt idx="3">
                  <c:v>229.437737</c:v>
                </c:pt>
                <c:pt idx="4">
                  <c:v>229.48836600000001</c:v>
                </c:pt>
                <c:pt idx="5">
                  <c:v>229.41012599999999</c:v>
                </c:pt>
                <c:pt idx="6">
                  <c:v>229.331197</c:v>
                </c:pt>
                <c:pt idx="7">
                  <c:v>229.19203300000001</c:v>
                </c:pt>
                <c:pt idx="8">
                  <c:v>229.05287000000001</c:v>
                </c:pt>
                <c:pt idx="9">
                  <c:v>228.92669699999999</c:v>
                </c:pt>
                <c:pt idx="10">
                  <c:v>228.855332</c:v>
                </c:pt>
                <c:pt idx="11">
                  <c:v>228.890793</c:v>
                </c:pt>
                <c:pt idx="12">
                  <c:v>228.90337600000001</c:v>
                </c:pt>
                <c:pt idx="13">
                  <c:v>228.91595899999999</c:v>
                </c:pt>
                <c:pt idx="14">
                  <c:v>228.92854199999999</c:v>
                </c:pt>
                <c:pt idx="15">
                  <c:v>228.941125</c:v>
                </c:pt>
                <c:pt idx="16">
                  <c:v>229.033781</c:v>
                </c:pt>
                <c:pt idx="17">
                  <c:v>229.134838</c:v>
                </c:pt>
                <c:pt idx="18">
                  <c:v>229.17869999999999</c:v>
                </c:pt>
                <c:pt idx="19">
                  <c:v>229.343029</c:v>
                </c:pt>
                <c:pt idx="20">
                  <c:v>229.48144099999999</c:v>
                </c:pt>
                <c:pt idx="21">
                  <c:v>229.59697600000001</c:v>
                </c:pt>
                <c:pt idx="22">
                  <c:v>229.655315</c:v>
                </c:pt>
                <c:pt idx="23">
                  <c:v>229.770849</c:v>
                </c:pt>
                <c:pt idx="24">
                  <c:v>229.97789599999999</c:v>
                </c:pt>
                <c:pt idx="25">
                  <c:v>230.11327</c:v>
                </c:pt>
                <c:pt idx="26">
                  <c:v>230.311916</c:v>
                </c:pt>
                <c:pt idx="27">
                  <c:v>230.416011</c:v>
                </c:pt>
                <c:pt idx="28">
                  <c:v>230.588741</c:v>
                </c:pt>
                <c:pt idx="29">
                  <c:v>230.79578799999999</c:v>
                </c:pt>
                <c:pt idx="30">
                  <c:v>231.12866399999999</c:v>
                </c:pt>
                <c:pt idx="31">
                  <c:v>231.427223</c:v>
                </c:pt>
                <c:pt idx="32">
                  <c:v>231.62283099999999</c:v>
                </c:pt>
                <c:pt idx="33">
                  <c:v>231.89011099999999</c:v>
                </c:pt>
                <c:pt idx="34">
                  <c:v>232.16275400000001</c:v>
                </c:pt>
                <c:pt idx="35">
                  <c:v>232.41555700000001</c:v>
                </c:pt>
                <c:pt idx="36">
                  <c:v>232.66836000000001</c:v>
                </c:pt>
                <c:pt idx="37">
                  <c:v>232.96691899999999</c:v>
                </c:pt>
                <c:pt idx="38">
                  <c:v>233.334112</c:v>
                </c:pt>
                <c:pt idx="39">
                  <c:v>233.56403700000001</c:v>
                </c:pt>
                <c:pt idx="40">
                  <c:v>234.011304</c:v>
                </c:pt>
                <c:pt idx="41">
                  <c:v>234.35561899999999</c:v>
                </c:pt>
                <c:pt idx="42">
                  <c:v>234.66561799999999</c:v>
                </c:pt>
                <c:pt idx="43">
                  <c:v>235.17008000000001</c:v>
                </c:pt>
                <c:pt idx="44">
                  <c:v>235.63182399999999</c:v>
                </c:pt>
                <c:pt idx="45">
                  <c:v>236.076052</c:v>
                </c:pt>
                <c:pt idx="46">
                  <c:v>236.52704700000001</c:v>
                </c:pt>
                <c:pt idx="47">
                  <c:v>236.99346399999999</c:v>
                </c:pt>
                <c:pt idx="48">
                  <c:v>237.462919</c:v>
                </c:pt>
                <c:pt idx="49">
                  <c:v>238.09389999999999</c:v>
                </c:pt>
                <c:pt idx="50">
                  <c:v>238.77696900000001</c:v>
                </c:pt>
                <c:pt idx="51">
                  <c:v>239.42641</c:v>
                </c:pt>
                <c:pt idx="52">
                  <c:v>240.246748</c:v>
                </c:pt>
                <c:pt idx="53">
                  <c:v>241.45601300000001</c:v>
                </c:pt>
                <c:pt idx="54">
                  <c:v>242.52964299999999</c:v>
                </c:pt>
                <c:pt idx="55">
                  <c:v>243.968096</c:v>
                </c:pt>
                <c:pt idx="56">
                  <c:v>245.79703599999999</c:v>
                </c:pt>
                <c:pt idx="57">
                  <c:v>247.919354</c:v>
                </c:pt>
                <c:pt idx="58">
                  <c:v>249.89895100000001</c:v>
                </c:pt>
                <c:pt idx="59">
                  <c:v>252.18204</c:v>
                </c:pt>
                <c:pt idx="60">
                  <c:v>254.67995099999999</c:v>
                </c:pt>
                <c:pt idx="61">
                  <c:v>257.531272</c:v>
                </c:pt>
                <c:pt idx="62">
                  <c:v>260.49561199999999</c:v>
                </c:pt>
                <c:pt idx="63">
                  <c:v>263.457267</c:v>
                </c:pt>
                <c:pt idx="64">
                  <c:v>266.724851</c:v>
                </c:pt>
                <c:pt idx="65">
                  <c:v>269.65675399999998</c:v>
                </c:pt>
                <c:pt idx="66">
                  <c:v>273.158141</c:v>
                </c:pt>
                <c:pt idx="67">
                  <c:v>276.46925499999998</c:v>
                </c:pt>
                <c:pt idx="68">
                  <c:v>279.75654600000001</c:v>
                </c:pt>
                <c:pt idx="69">
                  <c:v>283.23149899999999</c:v>
                </c:pt>
                <c:pt idx="70">
                  <c:v>286.52283299999999</c:v>
                </c:pt>
                <c:pt idx="71">
                  <c:v>289.550546</c:v>
                </c:pt>
                <c:pt idx="72">
                  <c:v>292.866917</c:v>
                </c:pt>
                <c:pt idx="73">
                  <c:v>295.77859699999999</c:v>
                </c:pt>
                <c:pt idx="74">
                  <c:v>298.80728699999997</c:v>
                </c:pt>
                <c:pt idx="75">
                  <c:v>301.821978</c:v>
                </c:pt>
                <c:pt idx="76">
                  <c:v>305.02422200000001</c:v>
                </c:pt>
                <c:pt idx="77">
                  <c:v>308.28046399999999</c:v>
                </c:pt>
                <c:pt idx="78">
                  <c:v>311.56464499999998</c:v>
                </c:pt>
                <c:pt idx="79">
                  <c:v>314.67914000000002</c:v>
                </c:pt>
                <c:pt idx="80">
                  <c:v>317.33758</c:v>
                </c:pt>
                <c:pt idx="81">
                  <c:v>320.270827</c:v>
                </c:pt>
                <c:pt idx="82">
                  <c:v>322.972982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F35-D249-B8D9-9EAD663A926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'24.90-B757'!$I$3:$I$85</c:f>
              <c:numCache>
                <c:formatCode>General</c:formatCode>
                <c:ptCount val="83"/>
                <c:pt idx="0">
                  <c:v>0.50076661</c:v>
                </c:pt>
                <c:pt idx="1">
                  <c:v>0.50629444999999995</c:v>
                </c:pt>
                <c:pt idx="2">
                  <c:v>0.51212489999999999</c:v>
                </c:pt>
                <c:pt idx="3">
                  <c:v>0.51825836999999997</c:v>
                </c:pt>
                <c:pt idx="4">
                  <c:v>0.52408962999999997</c:v>
                </c:pt>
                <c:pt idx="5">
                  <c:v>0.52992048999999997</c:v>
                </c:pt>
                <c:pt idx="6">
                  <c:v>0.53544831999999998</c:v>
                </c:pt>
                <c:pt idx="7">
                  <c:v>0.54097596999999997</c:v>
                </c:pt>
                <c:pt idx="8">
                  <c:v>0.54650363000000002</c:v>
                </c:pt>
                <c:pt idx="9">
                  <c:v>0.55188055000000003</c:v>
                </c:pt>
                <c:pt idx="10">
                  <c:v>0.55755916999999999</c:v>
                </c:pt>
                <c:pt idx="11">
                  <c:v>0.56308734999999999</c:v>
                </c:pt>
                <c:pt idx="12">
                  <c:v>0.56861545999999996</c:v>
                </c:pt>
                <c:pt idx="13">
                  <c:v>0.57414357000000005</c:v>
                </c:pt>
                <c:pt idx="14">
                  <c:v>0.57967168000000002</c:v>
                </c:pt>
                <c:pt idx="15">
                  <c:v>0.58519979</c:v>
                </c:pt>
                <c:pt idx="16">
                  <c:v>0.59072815000000001</c:v>
                </c:pt>
                <c:pt idx="17">
                  <c:v>0.59625651999999996</c:v>
                </c:pt>
                <c:pt idx="18">
                  <c:v>0.60178472999999999</c:v>
                </c:pt>
                <c:pt idx="19">
                  <c:v>0.60731329999999994</c:v>
                </c:pt>
                <c:pt idx="20">
                  <c:v>0.61284179000000005</c:v>
                </c:pt>
                <c:pt idx="21">
                  <c:v>0.61837021000000003</c:v>
                </c:pt>
                <c:pt idx="22">
                  <c:v>0.62389846000000004</c:v>
                </c:pt>
                <c:pt idx="23">
                  <c:v>0.62942688000000002</c:v>
                </c:pt>
                <c:pt idx="24">
                  <c:v>0.63495557999999996</c:v>
                </c:pt>
                <c:pt idx="25">
                  <c:v>0.64048406999999996</c:v>
                </c:pt>
                <c:pt idx="26">
                  <c:v>0.64601273999999997</c:v>
                </c:pt>
                <c:pt idx="27">
                  <c:v>0.65154113000000002</c:v>
                </c:pt>
                <c:pt idx="28">
                  <c:v>0.65706971999999997</c:v>
                </c:pt>
                <c:pt idx="29">
                  <c:v>0.66259842000000002</c:v>
                </c:pt>
                <c:pt idx="30">
                  <c:v>0.66812749999999999</c:v>
                </c:pt>
                <c:pt idx="31">
                  <c:v>0.67365648</c:v>
                </c:pt>
                <c:pt idx="32">
                  <c:v>0.67918515000000002</c:v>
                </c:pt>
                <c:pt idx="33">
                  <c:v>0.68471402999999997</c:v>
                </c:pt>
                <c:pt idx="34">
                  <c:v>0.69024293000000003</c:v>
                </c:pt>
                <c:pt idx="35">
                  <c:v>0.69577177000000001</c:v>
                </c:pt>
                <c:pt idx="36">
                  <c:v>0.70130060000000005</c:v>
                </c:pt>
                <c:pt idx="37">
                  <c:v>0.70682957999999996</c:v>
                </c:pt>
                <c:pt idx="38">
                  <c:v>0.71235877000000003</c:v>
                </c:pt>
                <c:pt idx="39">
                  <c:v>0.71788753000000005</c:v>
                </c:pt>
                <c:pt idx="40">
                  <c:v>0.72341696</c:v>
                </c:pt>
                <c:pt idx="41">
                  <c:v>0.72894608000000005</c:v>
                </c:pt>
                <c:pt idx="42">
                  <c:v>0.73447509</c:v>
                </c:pt>
                <c:pt idx="43">
                  <c:v>0.74000469000000002</c:v>
                </c:pt>
                <c:pt idx="44">
                  <c:v>0.74553415999999995</c:v>
                </c:pt>
                <c:pt idx="45">
                  <c:v>0.75106357999999995</c:v>
                </c:pt>
                <c:pt idx="46">
                  <c:v>0.75689605000000004</c:v>
                </c:pt>
                <c:pt idx="47">
                  <c:v>0.76212250999999998</c:v>
                </c:pt>
                <c:pt idx="48">
                  <c:v>0.76734897000000002</c:v>
                </c:pt>
                <c:pt idx="49">
                  <c:v>0.77318198000000005</c:v>
                </c:pt>
                <c:pt idx="50">
                  <c:v>0.77810606999999998</c:v>
                </c:pt>
                <c:pt idx="51">
                  <c:v>0.78333308000000001</c:v>
                </c:pt>
                <c:pt idx="52">
                  <c:v>0.78825756999999996</c:v>
                </c:pt>
                <c:pt idx="53">
                  <c:v>0.79318325000000001</c:v>
                </c:pt>
                <c:pt idx="54">
                  <c:v>0.79780547999999996</c:v>
                </c:pt>
                <c:pt idx="55">
                  <c:v>0.80187452000000004</c:v>
                </c:pt>
                <c:pt idx="56">
                  <c:v>0.80579696999999995</c:v>
                </c:pt>
                <c:pt idx="57">
                  <c:v>0.80926593999999996</c:v>
                </c:pt>
                <c:pt idx="58">
                  <c:v>0.81230223999999995</c:v>
                </c:pt>
                <c:pt idx="59">
                  <c:v>0.81533946000000002</c:v>
                </c:pt>
                <c:pt idx="60">
                  <c:v>0.81807786999999998</c:v>
                </c:pt>
                <c:pt idx="61">
                  <c:v>0.82063746999999998</c:v>
                </c:pt>
                <c:pt idx="62">
                  <c:v>0.82301000999999996</c:v>
                </c:pt>
                <c:pt idx="63">
                  <c:v>0.82467440999999997</c:v>
                </c:pt>
                <c:pt idx="64">
                  <c:v>0.82635559000000003</c:v>
                </c:pt>
                <c:pt idx="65">
                  <c:v>0.82804354999999996</c:v>
                </c:pt>
                <c:pt idx="66">
                  <c:v>0.82990881000000005</c:v>
                </c:pt>
                <c:pt idx="67">
                  <c:v>0.83149828999999997</c:v>
                </c:pt>
                <c:pt idx="68">
                  <c:v>0.83308771000000004</c:v>
                </c:pt>
                <c:pt idx="69">
                  <c:v>0.83466183000000005</c:v>
                </c:pt>
                <c:pt idx="70">
                  <c:v>0.83625125</c:v>
                </c:pt>
                <c:pt idx="71">
                  <c:v>0.83751679999999995</c:v>
                </c:pt>
                <c:pt idx="72">
                  <c:v>0.83878322999999999</c:v>
                </c:pt>
                <c:pt idx="73">
                  <c:v>0.83974541000000003</c:v>
                </c:pt>
                <c:pt idx="74">
                  <c:v>0.84117847999999995</c:v>
                </c:pt>
                <c:pt idx="75">
                  <c:v>0.84238416999999999</c:v>
                </c:pt>
                <c:pt idx="76">
                  <c:v>0.84352671000000001</c:v>
                </c:pt>
                <c:pt idx="77">
                  <c:v>0.84470111999999997</c:v>
                </c:pt>
                <c:pt idx="78">
                  <c:v>0.84584391000000003</c:v>
                </c:pt>
                <c:pt idx="79">
                  <c:v>0.84700204000000001</c:v>
                </c:pt>
                <c:pt idx="80">
                  <c:v>0.84779981999999998</c:v>
                </c:pt>
                <c:pt idx="81">
                  <c:v>0.84876205000000005</c:v>
                </c:pt>
                <c:pt idx="82">
                  <c:v>0.84949337000000003</c:v>
                </c:pt>
              </c:numCache>
            </c:numRef>
          </c:xVal>
          <c:yVal>
            <c:numRef>
              <c:f>'24.90-B757'!$K$3:$K$85</c:f>
              <c:numCache>
                <c:formatCode>General</c:formatCode>
                <c:ptCount val="83"/>
                <c:pt idx="0">
                  <c:v>229.28424447858856</c:v>
                </c:pt>
                <c:pt idx="1">
                  <c:v>229.28447331079371</c:v>
                </c:pt>
                <c:pt idx="2">
                  <c:v>229.28479087689982</c:v>
                </c:pt>
                <c:pt idx="3">
                  <c:v>229.28523337213983</c:v>
                </c:pt>
                <c:pt idx="4">
                  <c:v>229.28578602439461</c:v>
                </c:pt>
                <c:pt idx="5">
                  <c:v>229.28650215487357</c:v>
                </c:pt>
                <c:pt idx="6">
                  <c:v>229.28737033890465</c:v>
                </c:pt>
                <c:pt idx="7">
                  <c:v>229.28846726441097</c:v>
                </c:pt>
                <c:pt idx="8">
                  <c:v>229.28984584049044</c:v>
                </c:pt>
                <c:pt idx="9">
                  <c:v>229.29151733285909</c:v>
                </c:pt>
                <c:pt idx="10">
                  <c:v>229.2937143809944</c:v>
                </c:pt>
                <c:pt idx="11">
                  <c:v>229.29637084811705</c:v>
                </c:pt>
                <c:pt idx="12">
                  <c:v>229.29964609975315</c:v>
                </c:pt>
                <c:pt idx="13">
                  <c:v>229.30366704336876</c:v>
                </c:pt>
                <c:pt idx="14">
                  <c:v>229.30858320797739</c:v>
                </c:pt>
                <c:pt idx="15">
                  <c:v>229.31457025635211</c:v>
                </c:pt>
                <c:pt idx="16">
                  <c:v>229.32183428617941</c:v>
                </c:pt>
                <c:pt idx="17">
                  <c:v>229.33061536588116</c:v>
                </c:pt>
                <c:pt idx="18">
                  <c:v>229.34119300166469</c:v>
                </c:pt>
                <c:pt idx="19">
                  <c:v>229.3538933698932</c:v>
                </c:pt>
                <c:pt idx="20">
                  <c:v>229.36909230555577</c:v>
                </c:pt>
                <c:pt idx="21">
                  <c:v>229.38722518111462</c:v>
                </c:pt>
                <c:pt idx="22">
                  <c:v>229.40879372459335</c:v>
                </c:pt>
                <c:pt idx="23">
                  <c:v>229.43437743310801</c:v>
                </c:pt>
                <c:pt idx="24">
                  <c:v>229.46464167525664</c:v>
                </c:pt>
                <c:pt idx="25">
                  <c:v>229.50034585814655</c:v>
                </c:pt>
                <c:pt idx="26">
                  <c:v>229.54236511736173</c:v>
                </c:pt>
                <c:pt idx="27">
                  <c:v>229.59169365314671</c:v>
                </c:pt>
                <c:pt idx="28">
                  <c:v>229.64947536169382</c:v>
                </c:pt>
                <c:pt idx="29">
                  <c:v>229.71701054762687</c:v>
                </c:pt>
                <c:pt idx="30">
                  <c:v>229.79578670978489</c:v>
                </c:pt>
                <c:pt idx="31">
                  <c:v>229.88748747846452</c:v>
                </c:pt>
                <c:pt idx="32">
                  <c:v>229.99403211735387</c:v>
                </c:pt>
                <c:pt idx="33">
                  <c:v>230.11762155245239</c:v>
                </c:pt>
                <c:pt idx="34">
                  <c:v>230.26074851119193</c:v>
                </c:pt>
                <c:pt idx="35">
                  <c:v>230.42625478936793</c:v>
                </c:pt>
                <c:pt idx="36">
                  <c:v>230.61738476949927</c:v>
                </c:pt>
                <c:pt idx="37">
                  <c:v>230.8378479090245</c:v>
                </c:pt>
                <c:pt idx="38">
                  <c:v>231.09188375520341</c:v>
                </c:pt>
                <c:pt idx="39">
                  <c:v>231.3843110697988</c:v>
                </c:pt>
                <c:pt idx="40">
                  <c:v>231.72076074675533</c:v>
                </c:pt>
                <c:pt idx="41">
                  <c:v>232.10759139848068</c:v>
                </c:pt>
                <c:pt idx="42">
                  <c:v>232.55222127072022</c:v>
                </c:pt>
                <c:pt idx="43">
                  <c:v>233.06330997832634</c:v>
                </c:pt>
                <c:pt idx="44">
                  <c:v>233.65081409563885</c:v>
                </c:pt>
                <c:pt idx="45">
                  <c:v>234.32646587675328</c:v>
                </c:pt>
                <c:pt idx="46">
                  <c:v>235.14995967962852</c:v>
                </c:pt>
                <c:pt idx="47">
                  <c:v>236.00005704215687</c:v>
                </c:pt>
                <c:pt idx="48">
                  <c:v>236.97332563588847</c:v>
                </c:pt>
                <c:pt idx="49">
                  <c:v>238.22937739434784</c:v>
                </c:pt>
                <c:pt idx="50">
                  <c:v>239.4528457294802</c:v>
                </c:pt>
                <c:pt idx="51">
                  <c:v>240.94387296849493</c:v>
                </c:pt>
                <c:pt idx="52">
                  <c:v>242.56121737302738</c:v>
                </c:pt>
                <c:pt idx="53">
                  <c:v>244.42278650568744</c:v>
                </c:pt>
                <c:pt idx="54">
                  <c:v>246.43197400788193</c:v>
                </c:pt>
                <c:pt idx="55">
                  <c:v>248.44864450536298</c:v>
                </c:pt>
                <c:pt idx="56">
                  <c:v>250.65072305685777</c:v>
                </c:pt>
                <c:pt idx="57">
                  <c:v>252.87335191020347</c:v>
                </c:pt>
                <c:pt idx="58">
                  <c:v>255.03797953511236</c:v>
                </c:pt>
                <c:pt idx="59">
                  <c:v>257.43867231744633</c:v>
                </c:pt>
                <c:pt idx="60">
                  <c:v>259.83413218215992</c:v>
                </c:pt>
                <c:pt idx="61">
                  <c:v>262.29934334436518</c:v>
                </c:pt>
                <c:pt idx="62">
                  <c:v>264.80611745154283</c:v>
                </c:pt>
                <c:pt idx="63">
                  <c:v>266.70733837542662</c:v>
                </c:pt>
                <c:pt idx="64">
                  <c:v>268.75999525850051</c:v>
                </c:pt>
                <c:pt idx="65">
                  <c:v>270.96774758827479</c:v>
                </c:pt>
                <c:pt idx="66">
                  <c:v>273.59654815154909</c:v>
                </c:pt>
                <c:pt idx="67">
                  <c:v>276.01016543322896</c:v>
                </c:pt>
                <c:pt idx="68">
                  <c:v>278.60064060647619</c:v>
                </c:pt>
                <c:pt idx="69">
                  <c:v>281.35902756453635</c:v>
                </c:pt>
                <c:pt idx="70">
                  <c:v>284.36029614907625</c:v>
                </c:pt>
                <c:pt idx="71">
                  <c:v>286.92160526333237</c:v>
                </c:pt>
                <c:pt idx="72">
                  <c:v>289.65235482078401</c:v>
                </c:pt>
                <c:pt idx="73">
                  <c:v>291.84900461922734</c:v>
                </c:pt>
                <c:pt idx="74">
                  <c:v>295.33448119504556</c:v>
                </c:pt>
                <c:pt idx="75">
                  <c:v>298.4842386488308</c:v>
                </c:pt>
                <c:pt idx="76">
                  <c:v>301.67146600647175</c:v>
                </c:pt>
                <c:pt idx="77">
                  <c:v>305.17361779823204</c:v>
                </c:pt>
                <c:pt idx="78">
                  <c:v>308.82395206896479</c:v>
                </c:pt>
                <c:pt idx="79">
                  <c:v>312.79326913570856</c:v>
                </c:pt>
                <c:pt idx="80">
                  <c:v>315.70101669182378</c:v>
                </c:pt>
                <c:pt idx="81">
                  <c:v>319.41422157984482</c:v>
                </c:pt>
                <c:pt idx="82">
                  <c:v>322.39951173972611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6A-444D-B606-365562AECD3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'24.90-B757'!$D$3:$D$88</c:f>
              <c:numCache>
                <c:formatCode>General</c:formatCode>
                <c:ptCount val="86"/>
                <c:pt idx="0">
                  <c:v>198.372184</c:v>
                </c:pt>
                <c:pt idx="1">
                  <c:v>198.34039000000001</c:v>
                </c:pt>
                <c:pt idx="2">
                  <c:v>198.27427900000001</c:v>
                </c:pt>
                <c:pt idx="3">
                  <c:v>198.35922500000001</c:v>
                </c:pt>
                <c:pt idx="4">
                  <c:v>198.32605100000001</c:v>
                </c:pt>
                <c:pt idx="5">
                  <c:v>198.33863400000001</c:v>
                </c:pt>
                <c:pt idx="6">
                  <c:v>198.28258299999999</c:v>
                </c:pt>
                <c:pt idx="7">
                  <c:v>198.3554</c:v>
                </c:pt>
                <c:pt idx="8">
                  <c:v>198.27646999999999</c:v>
                </c:pt>
                <c:pt idx="9">
                  <c:v>198.289053</c:v>
                </c:pt>
                <c:pt idx="10">
                  <c:v>198.301636</c:v>
                </c:pt>
                <c:pt idx="11">
                  <c:v>198.417171</c:v>
                </c:pt>
                <c:pt idx="12">
                  <c:v>198.45263199999999</c:v>
                </c:pt>
                <c:pt idx="13">
                  <c:v>198.465215</c:v>
                </c:pt>
                <c:pt idx="14">
                  <c:v>198.500676</c:v>
                </c:pt>
                <c:pt idx="15">
                  <c:v>198.536137</c:v>
                </c:pt>
                <c:pt idx="16">
                  <c:v>198.477047</c:v>
                </c:pt>
                <c:pt idx="17">
                  <c:v>198.48963000000001</c:v>
                </c:pt>
                <c:pt idx="18">
                  <c:v>198.50221300000001</c:v>
                </c:pt>
                <c:pt idx="19">
                  <c:v>198.51479599999999</c:v>
                </c:pt>
                <c:pt idx="20">
                  <c:v>198.527379</c:v>
                </c:pt>
                <c:pt idx="21">
                  <c:v>198.551401</c:v>
                </c:pt>
                <c:pt idx="22">
                  <c:v>198.583823</c:v>
                </c:pt>
                <c:pt idx="23">
                  <c:v>198.66504</c:v>
                </c:pt>
                <c:pt idx="24">
                  <c:v>198.841498</c:v>
                </c:pt>
                <c:pt idx="25">
                  <c:v>198.967782</c:v>
                </c:pt>
                <c:pt idx="26">
                  <c:v>199.140512</c:v>
                </c:pt>
                <c:pt idx="27">
                  <c:v>199.34451999999999</c:v>
                </c:pt>
                <c:pt idx="28">
                  <c:v>199.56604400000001</c:v>
                </c:pt>
                <c:pt idx="29">
                  <c:v>199.80740800000001</c:v>
                </c:pt>
                <c:pt idx="30">
                  <c:v>199.91150300000001</c:v>
                </c:pt>
                <c:pt idx="31">
                  <c:v>200.07279399999999</c:v>
                </c:pt>
                <c:pt idx="32">
                  <c:v>200.26536300000001</c:v>
                </c:pt>
                <c:pt idx="33">
                  <c:v>200.52120500000001</c:v>
                </c:pt>
                <c:pt idx="34">
                  <c:v>200.81976399999999</c:v>
                </c:pt>
                <c:pt idx="35">
                  <c:v>201.141201</c:v>
                </c:pt>
                <c:pt idx="36">
                  <c:v>201.49695500000001</c:v>
                </c:pt>
                <c:pt idx="37">
                  <c:v>201.72687999999999</c:v>
                </c:pt>
                <c:pt idx="38">
                  <c:v>202.036878</c:v>
                </c:pt>
                <c:pt idx="39">
                  <c:v>202.449828</c:v>
                </c:pt>
                <c:pt idx="40">
                  <c:v>202.80558199999999</c:v>
                </c:pt>
                <c:pt idx="41">
                  <c:v>203.24141</c:v>
                </c:pt>
                <c:pt idx="42">
                  <c:v>203.61935299999999</c:v>
                </c:pt>
                <c:pt idx="43">
                  <c:v>204.052832</c:v>
                </c:pt>
                <c:pt idx="44">
                  <c:v>204.56033199999999</c:v>
                </c:pt>
                <c:pt idx="45">
                  <c:v>205.19062400000001</c:v>
                </c:pt>
                <c:pt idx="46">
                  <c:v>205.660079</c:v>
                </c:pt>
                <c:pt idx="47">
                  <c:v>206.093558</c:v>
                </c:pt>
                <c:pt idx="48">
                  <c:v>206.71172100000001</c:v>
                </c:pt>
                <c:pt idx="49">
                  <c:v>207.49375800000001</c:v>
                </c:pt>
                <c:pt idx="50">
                  <c:v>208.234712</c:v>
                </c:pt>
                <c:pt idx="51">
                  <c:v>208.85356400000001</c:v>
                </c:pt>
                <c:pt idx="52">
                  <c:v>209.499278</c:v>
                </c:pt>
                <c:pt idx="53">
                  <c:v>210.29300900000001</c:v>
                </c:pt>
                <c:pt idx="54">
                  <c:v>211.39186599999999</c:v>
                </c:pt>
                <c:pt idx="55">
                  <c:v>212.80493899999999</c:v>
                </c:pt>
                <c:pt idx="56">
                  <c:v>214.528311</c:v>
                </c:pt>
                <c:pt idx="57">
                  <c:v>216.50997699999999</c:v>
                </c:pt>
                <c:pt idx="58">
                  <c:v>218.55514700000001</c:v>
                </c:pt>
                <c:pt idx="59">
                  <c:v>221.112707</c:v>
                </c:pt>
                <c:pt idx="60">
                  <c:v>223.80836099999999</c:v>
                </c:pt>
                <c:pt idx="61">
                  <c:v>226.629672</c:v>
                </c:pt>
                <c:pt idx="62">
                  <c:v>229.61881299999999</c:v>
                </c:pt>
                <c:pt idx="63">
                  <c:v>232.69483399999999</c:v>
                </c:pt>
                <c:pt idx="64">
                  <c:v>236.085071</c:v>
                </c:pt>
                <c:pt idx="65">
                  <c:v>239.17893000000001</c:v>
                </c:pt>
                <c:pt idx="66">
                  <c:v>242.52923699999999</c:v>
                </c:pt>
                <c:pt idx="67">
                  <c:v>245.583688</c:v>
                </c:pt>
                <c:pt idx="68">
                  <c:v>248.59635</c:v>
                </c:pt>
                <c:pt idx="69">
                  <c:v>251.56802200000001</c:v>
                </c:pt>
                <c:pt idx="70">
                  <c:v>254.67610999999999</c:v>
                </c:pt>
                <c:pt idx="71">
                  <c:v>257.96754499999997</c:v>
                </c:pt>
                <c:pt idx="72">
                  <c:v>261.09050400000001</c:v>
                </c:pt>
                <c:pt idx="73">
                  <c:v>263.96262000000002</c:v>
                </c:pt>
                <c:pt idx="74">
                  <c:v>266.46978000000001</c:v>
                </c:pt>
                <c:pt idx="75">
                  <c:v>269.35188399999998</c:v>
                </c:pt>
                <c:pt idx="76">
                  <c:v>272.42094500000002</c:v>
                </c:pt>
                <c:pt idx="77">
                  <c:v>275.27309200000002</c:v>
                </c:pt>
                <c:pt idx="78">
                  <c:v>278.39739300000002</c:v>
                </c:pt>
                <c:pt idx="79">
                  <c:v>281.305474</c:v>
                </c:pt>
                <c:pt idx="80">
                  <c:v>284.793812</c:v>
                </c:pt>
                <c:pt idx="81">
                  <c:v>288.117999</c:v>
                </c:pt>
                <c:pt idx="82">
                  <c:v>291.66850099999999</c:v>
                </c:pt>
                <c:pt idx="83">
                  <c:v>294.61472400000002</c:v>
                </c:pt>
                <c:pt idx="84">
                  <c:v>297.41541999999998</c:v>
                </c:pt>
                <c:pt idx="85">
                  <c:v>299.93240400000002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F35-D249-B8D9-9EAD663A926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'24.90-B757'!$C$3:$C$88</c:f>
              <c:numCache>
                <c:formatCode>General</c:formatCode>
                <c:ptCount val="86"/>
                <c:pt idx="0">
                  <c:v>0.50067092000000002</c:v>
                </c:pt>
                <c:pt idx="1">
                  <c:v>0.50680495999999997</c:v>
                </c:pt>
                <c:pt idx="2">
                  <c:v>0.51293889000000004</c:v>
                </c:pt>
                <c:pt idx="3">
                  <c:v>0.51877024999999999</c:v>
                </c:pt>
                <c:pt idx="4">
                  <c:v>0.52429822000000004</c:v>
                </c:pt>
                <c:pt idx="5">
                  <c:v>0.52982633999999995</c:v>
                </c:pt>
                <c:pt idx="6">
                  <c:v>0.53535423999999998</c:v>
                </c:pt>
                <c:pt idx="7">
                  <c:v>0.54088252999999997</c:v>
                </c:pt>
                <c:pt idx="8">
                  <c:v>0.54641035999999998</c:v>
                </c:pt>
                <c:pt idx="9">
                  <c:v>0.55193846999999996</c:v>
                </c:pt>
                <c:pt idx="10">
                  <c:v>0.55746658000000004</c:v>
                </c:pt>
                <c:pt idx="11">
                  <c:v>0.56299500999999996</c:v>
                </c:pt>
                <c:pt idx="12">
                  <c:v>0.56852318999999996</c:v>
                </c:pt>
                <c:pt idx="13">
                  <c:v>0.57405130000000004</c:v>
                </c:pt>
                <c:pt idx="14">
                  <c:v>0.57957948000000004</c:v>
                </c:pt>
                <c:pt idx="15">
                  <c:v>0.58510766000000003</c:v>
                </c:pt>
                <c:pt idx="16">
                  <c:v>0.59063555000000001</c:v>
                </c:pt>
                <c:pt idx="17">
                  <c:v>0.59616365999999998</c:v>
                </c:pt>
                <c:pt idx="18">
                  <c:v>0.60169176999999996</c:v>
                </c:pt>
                <c:pt idx="19">
                  <c:v>0.60721988000000005</c:v>
                </c:pt>
                <c:pt idx="20">
                  <c:v>0.61274799000000002</c:v>
                </c:pt>
                <c:pt idx="21">
                  <c:v>0.61827613999999997</c:v>
                </c:pt>
                <c:pt idx="22">
                  <c:v>0.62380431000000003</c:v>
                </c:pt>
                <c:pt idx="23">
                  <c:v>0.62933262000000001</c:v>
                </c:pt>
                <c:pt idx="24">
                  <c:v>0.63516426000000004</c:v>
                </c:pt>
                <c:pt idx="25">
                  <c:v>0.64038969000000001</c:v>
                </c:pt>
                <c:pt idx="26">
                  <c:v>0.64591827999999996</c:v>
                </c:pt>
                <c:pt idx="27">
                  <c:v>0.65144696999999996</c:v>
                </c:pt>
                <c:pt idx="28">
                  <c:v>0.65697572000000004</c:v>
                </c:pt>
                <c:pt idx="29">
                  <c:v>0.66250452000000004</c:v>
                </c:pt>
                <c:pt idx="30">
                  <c:v>0.66803290999999998</c:v>
                </c:pt>
                <c:pt idx="31">
                  <c:v>0.67356147</c:v>
                </c:pt>
                <c:pt idx="32">
                  <c:v>0.67909012000000002</c:v>
                </c:pt>
                <c:pt idx="33">
                  <c:v>0.68461897000000005</c:v>
                </c:pt>
                <c:pt idx="34">
                  <c:v>0.69014794999999995</c:v>
                </c:pt>
                <c:pt idx="35">
                  <c:v>0.69567699000000005</c:v>
                </c:pt>
                <c:pt idx="36">
                  <c:v>0.70120614999999997</c:v>
                </c:pt>
                <c:pt idx="37">
                  <c:v>0.70673490999999999</c:v>
                </c:pt>
                <c:pt idx="38">
                  <c:v>0.71226392999999999</c:v>
                </c:pt>
                <c:pt idx="39">
                  <c:v>0.71779325000000005</c:v>
                </c:pt>
                <c:pt idx="40">
                  <c:v>0.72332240000000003</c:v>
                </c:pt>
                <c:pt idx="41">
                  <c:v>0.72885179</c:v>
                </c:pt>
                <c:pt idx="42">
                  <c:v>0.73407798000000002</c:v>
                </c:pt>
                <c:pt idx="43">
                  <c:v>0.73991039999999997</c:v>
                </c:pt>
                <c:pt idx="44">
                  <c:v>0.74544001000000004</c:v>
                </c:pt>
                <c:pt idx="45">
                  <c:v>0.75096998999999998</c:v>
                </c:pt>
                <c:pt idx="46">
                  <c:v>0.75619645000000002</c:v>
                </c:pt>
                <c:pt idx="47">
                  <c:v>0.76202886999999997</c:v>
                </c:pt>
                <c:pt idx="48">
                  <c:v>0.76725578000000005</c:v>
                </c:pt>
                <c:pt idx="49">
                  <c:v>0.77278623000000002</c:v>
                </c:pt>
                <c:pt idx="50">
                  <c:v>0.77801350999999996</c:v>
                </c:pt>
                <c:pt idx="51">
                  <c:v>0.78354345999999997</c:v>
                </c:pt>
                <c:pt idx="52">
                  <c:v>0.78846742999999997</c:v>
                </c:pt>
                <c:pt idx="53">
                  <c:v>0.79308882000000003</c:v>
                </c:pt>
                <c:pt idx="54">
                  <c:v>0.79740809999999995</c:v>
                </c:pt>
                <c:pt idx="55">
                  <c:v>0.80172832999999999</c:v>
                </c:pt>
                <c:pt idx="56">
                  <c:v>0.80613444999999995</c:v>
                </c:pt>
                <c:pt idx="57">
                  <c:v>0.81007985000000005</c:v>
                </c:pt>
                <c:pt idx="58">
                  <c:v>0.81343794000000003</c:v>
                </c:pt>
                <c:pt idx="59">
                  <c:v>0.81736260000000005</c:v>
                </c:pt>
                <c:pt idx="60">
                  <c:v>0.82053385000000001</c:v>
                </c:pt>
                <c:pt idx="61">
                  <c:v>0.82325468000000002</c:v>
                </c:pt>
                <c:pt idx="62">
                  <c:v>0.82633080000000003</c:v>
                </c:pt>
                <c:pt idx="63">
                  <c:v>0.82854985000000003</c:v>
                </c:pt>
                <c:pt idx="64">
                  <c:v>0.83127240999999996</c:v>
                </c:pt>
                <c:pt idx="65">
                  <c:v>0.83330305999999998</c:v>
                </c:pt>
                <c:pt idx="66">
                  <c:v>0.83539730000000001</c:v>
                </c:pt>
                <c:pt idx="67">
                  <c:v>0.83715443</c:v>
                </c:pt>
                <c:pt idx="68">
                  <c:v>0.83884860000000006</c:v>
                </c:pt>
                <c:pt idx="69">
                  <c:v>0.84076731000000005</c:v>
                </c:pt>
                <c:pt idx="70">
                  <c:v>0.84233314000000004</c:v>
                </c:pt>
                <c:pt idx="71">
                  <c:v>0.84403024999999998</c:v>
                </c:pt>
                <c:pt idx="72">
                  <c:v>0.84541814000000004</c:v>
                </c:pt>
                <c:pt idx="73">
                  <c:v>0.84683399000000004</c:v>
                </c:pt>
                <c:pt idx="74">
                  <c:v>0.84789694999999998</c:v>
                </c:pt>
                <c:pt idx="75">
                  <c:v>0.84916206000000005</c:v>
                </c:pt>
                <c:pt idx="76">
                  <c:v>0.85042773999999999</c:v>
                </c:pt>
                <c:pt idx="77">
                  <c:v>0.85169276000000005</c:v>
                </c:pt>
                <c:pt idx="78">
                  <c:v>0.85301037000000002</c:v>
                </c:pt>
                <c:pt idx="79">
                  <c:v>0.85397252999999995</c:v>
                </c:pt>
                <c:pt idx="80">
                  <c:v>0.85523948000000005</c:v>
                </c:pt>
                <c:pt idx="81">
                  <c:v>0.85625465999999995</c:v>
                </c:pt>
                <c:pt idx="82">
                  <c:v>0.8575218</c:v>
                </c:pt>
                <c:pt idx="83">
                  <c:v>0.85839642000000005</c:v>
                </c:pt>
                <c:pt idx="84">
                  <c:v>0.85949766000000005</c:v>
                </c:pt>
                <c:pt idx="85">
                  <c:v>0.86033265000000003</c:v>
                </c:pt>
              </c:numCache>
            </c:numRef>
          </c:xVal>
          <c:yVal>
            <c:numRef>
              <c:f>'24.90-B757'!$E$3:$E$88</c:f>
              <c:numCache>
                <c:formatCode>General</c:formatCode>
                <c:ptCount val="86"/>
                <c:pt idx="0">
                  <c:v>197.13864580902498</c:v>
                </c:pt>
                <c:pt idx="1">
                  <c:v>197.22394099557479</c:v>
                </c:pt>
                <c:pt idx="2">
                  <c:v>197.30954633390456</c:v>
                </c:pt>
                <c:pt idx="3">
                  <c:v>197.39131546627269</c:v>
                </c:pt>
                <c:pt idx="4">
                  <c:v>197.46926701235049</c:v>
                </c:pt>
                <c:pt idx="5">
                  <c:v>197.54773366602706</c:v>
                </c:pt>
                <c:pt idx="6">
                  <c:v>197.62680177272719</c:v>
                </c:pt>
                <c:pt idx="7">
                  <c:v>197.70657777523081</c:v>
                </c:pt>
                <c:pt idx="8">
                  <c:v>197.7871541996073</c:v>
                </c:pt>
                <c:pt idx="9">
                  <c:v>197.86865491602285</c:v>
                </c:pt>
                <c:pt idx="10">
                  <c:v>197.95119864019841</c:v>
                </c:pt>
                <c:pt idx="11">
                  <c:v>198.03492418563209</c:v>
                </c:pt>
                <c:pt idx="12">
                  <c:v>198.11996973328095</c:v>
                </c:pt>
                <c:pt idx="13">
                  <c:v>198.20649948055677</c:v>
                </c:pt>
                <c:pt idx="14">
                  <c:v>198.294694066696</c:v>
                </c:pt>
                <c:pt idx="15">
                  <c:v>198.38475017421746</c:v>
                </c:pt>
                <c:pt idx="16">
                  <c:v>198.47688271080162</c:v>
                </c:pt>
                <c:pt idx="17">
                  <c:v>198.57134499784297</c:v>
                </c:pt>
                <c:pt idx="18">
                  <c:v>198.66840677645229</c:v>
                </c:pt>
                <c:pt idx="19">
                  <c:v>198.76837374818237</c:v>
                </c:pt>
                <c:pt idx="20">
                  <c:v>198.87158825990241</c:v>
                </c:pt>
                <c:pt idx="21">
                  <c:v>198.97843492660752</c:v>
                </c:pt>
                <c:pt idx="22">
                  <c:v>199.08934416932209</c:v>
                </c:pt>
                <c:pt idx="23">
                  <c:v>199.20480235387646</c:v>
                </c:pt>
                <c:pt idx="24">
                  <c:v>199.33212375104779</c:v>
                </c:pt>
                <c:pt idx="25">
                  <c:v>199.45161004851627</c:v>
                </c:pt>
                <c:pt idx="26">
                  <c:v>199.58425524357153</c:v>
                </c:pt>
                <c:pt idx="27">
                  <c:v>199.72406610488034</c:v>
                </c:pt>
                <c:pt idx="28">
                  <c:v>199.87191295149245</c:v>
                </c:pt>
                <c:pt idx="29">
                  <c:v>200.02877663765543</c:v>
                </c:pt>
                <c:pt idx="30">
                  <c:v>200.19574815269311</c:v>
                </c:pt>
                <c:pt idx="31">
                  <c:v>200.37408981043993</c:v>
                </c:pt>
                <c:pt idx="32">
                  <c:v>200.56520463995125</c:v>
                </c:pt>
                <c:pt idx="33">
                  <c:v>200.77068332911244</c:v>
                </c:pt>
                <c:pt idx="34">
                  <c:v>200.99231654182992</c:v>
                </c:pt>
                <c:pt idx="35">
                  <c:v>201.23212945090279</c:v>
                </c:pt>
                <c:pt idx="36">
                  <c:v>201.49242191160175</c:v>
                </c:pt>
                <c:pt idx="37">
                  <c:v>201.77577307411354</c:v>
                </c:pt>
                <c:pt idx="38">
                  <c:v>202.08517759536551</c:v>
                </c:pt>
                <c:pt idx="39">
                  <c:v>202.42401663077089</c:v>
                </c:pt>
                <c:pt idx="40">
                  <c:v>202.79611802207754</c:v>
                </c:pt>
                <c:pt idx="41">
                  <c:v>203.20592841782002</c:v>
                </c:pt>
                <c:pt idx="42">
                  <c:v>203.63249299638545</c:v>
                </c:pt>
                <c:pt idx="43">
                  <c:v>204.15972215462494</c:v>
                </c:pt>
                <c:pt idx="44">
                  <c:v>204.71641105009803</c:v>
                </c:pt>
                <c:pt idx="45">
                  <c:v>205.33651931096455</c:v>
                </c:pt>
                <c:pt idx="46">
                  <c:v>205.98922219661279</c:v>
                </c:pt>
                <c:pt idx="47">
                  <c:v>206.80558346777653</c:v>
                </c:pt>
                <c:pt idx="48">
                  <c:v>207.62807451818946</c:v>
                </c:pt>
                <c:pt idx="49">
                  <c:v>208.60692944760083</c:v>
                </c:pt>
                <c:pt idx="50">
                  <c:v>209.65129913187826</c:v>
                </c:pt>
                <c:pt idx="51">
                  <c:v>210.9038162737391</c:v>
                </c:pt>
                <c:pt idx="52">
                  <c:v>212.16885891852078</c:v>
                </c:pt>
                <c:pt idx="53">
                  <c:v>213.50669418806496</c:v>
                </c:pt>
                <c:pt idx="54">
                  <c:v>214.91072414006209</c:v>
                </c:pt>
                <c:pt idx="55">
                  <c:v>216.48830975121658</c:v>
                </c:pt>
                <c:pt idx="56">
                  <c:v>218.306569296649</c:v>
                </c:pt>
                <c:pt idx="57">
                  <c:v>220.14577017152851</c:v>
                </c:pt>
                <c:pt idx="58">
                  <c:v>221.89516237929354</c:v>
                </c:pt>
                <c:pt idx="59">
                  <c:v>224.19139464961054</c:v>
                </c:pt>
                <c:pt idx="60">
                  <c:v>226.27872377255892</c:v>
                </c:pt>
                <c:pt idx="61">
                  <c:v>228.26246318065765</c:v>
                </c:pt>
                <c:pt idx="62">
                  <c:v>230.75447761935027</c:v>
                </c:pt>
                <c:pt idx="63">
                  <c:v>232.74116078760954</c:v>
                </c:pt>
                <c:pt idx="64">
                  <c:v>235.42948994957959</c:v>
                </c:pt>
                <c:pt idx="65">
                  <c:v>237.6406102926619</c:v>
                </c:pt>
                <c:pt idx="66">
                  <c:v>240.13277568217117</c:v>
                </c:pt>
                <c:pt idx="67">
                  <c:v>242.41180355350565</c:v>
                </c:pt>
                <c:pt idx="68">
                  <c:v>244.79288995572819</c:v>
                </c:pt>
                <c:pt idx="69">
                  <c:v>247.73634752006208</c:v>
                </c:pt>
                <c:pt idx="70">
                  <c:v>250.35869595571273</c:v>
                </c:pt>
                <c:pt idx="71">
                  <c:v>253.45580034212088</c:v>
                </c:pt>
                <c:pt idx="72">
                  <c:v>256.21155054469511</c:v>
                </c:pt>
                <c:pt idx="73">
                  <c:v>259.25693367324936</c:v>
                </c:pt>
                <c:pt idx="74">
                  <c:v>261.71699028251237</c:v>
                </c:pt>
                <c:pt idx="75">
                  <c:v>264.862169637009</c:v>
                </c:pt>
                <c:pt idx="76">
                  <c:v>268.27325116705174</c:v>
                </c:pt>
                <c:pt idx="77">
                  <c:v>271.9817271703813</c:v>
                </c:pt>
                <c:pt idx="78">
                  <c:v>276.20701405760747</c:v>
                </c:pt>
                <c:pt idx="79">
                  <c:v>279.55760483005474</c:v>
                </c:pt>
                <c:pt idx="80">
                  <c:v>284.35928702507931</c:v>
                </c:pt>
                <c:pt idx="81">
                  <c:v>288.56969279803735</c:v>
                </c:pt>
                <c:pt idx="82">
                  <c:v>294.34906048279692</c:v>
                </c:pt>
                <c:pt idx="83">
                  <c:v>298.72683642303087</c:v>
                </c:pt>
                <c:pt idx="84">
                  <c:v>304.76151432319341</c:v>
                </c:pt>
                <c:pt idx="85">
                  <c:v>309.78084690225256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6A-444D-B606-365562AEC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B767-300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'24.96-B767'!$P$3:$P$88</c:f>
              <c:numCache>
                <c:formatCode>General</c:formatCode>
                <c:ptCount val="86"/>
                <c:pt idx="0">
                  <c:v>249.79889</c:v>
                </c:pt>
                <c:pt idx="1">
                  <c:v>249.724459</c:v>
                </c:pt>
                <c:pt idx="2">
                  <c:v>249.64072300000001</c:v>
                </c:pt>
                <c:pt idx="3">
                  <c:v>249.60350800000001</c:v>
                </c:pt>
                <c:pt idx="4">
                  <c:v>249.60350800000001</c:v>
                </c:pt>
                <c:pt idx="5">
                  <c:v>249.64072300000001</c:v>
                </c:pt>
                <c:pt idx="6">
                  <c:v>249.64072300000001</c:v>
                </c:pt>
                <c:pt idx="7">
                  <c:v>249.64072300000001</c:v>
                </c:pt>
                <c:pt idx="8">
                  <c:v>249.64072300000001</c:v>
                </c:pt>
                <c:pt idx="9">
                  <c:v>249.64072300000001</c:v>
                </c:pt>
                <c:pt idx="10">
                  <c:v>249.705851</c:v>
                </c:pt>
                <c:pt idx="11">
                  <c:v>249.65002699999999</c:v>
                </c:pt>
                <c:pt idx="12">
                  <c:v>249.743066</c:v>
                </c:pt>
                <c:pt idx="13">
                  <c:v>249.743066</c:v>
                </c:pt>
                <c:pt idx="14">
                  <c:v>249.78958600000001</c:v>
                </c:pt>
                <c:pt idx="15">
                  <c:v>249.84540999999999</c:v>
                </c:pt>
                <c:pt idx="16">
                  <c:v>249.84540999999999</c:v>
                </c:pt>
                <c:pt idx="17">
                  <c:v>249.88262499999999</c:v>
                </c:pt>
                <c:pt idx="18">
                  <c:v>249.94775300000001</c:v>
                </c:pt>
                <c:pt idx="19">
                  <c:v>249.94775300000001</c:v>
                </c:pt>
                <c:pt idx="20">
                  <c:v>249.94775300000001</c:v>
                </c:pt>
                <c:pt idx="21">
                  <c:v>249.94775300000001</c:v>
                </c:pt>
                <c:pt idx="22">
                  <c:v>249.98496800000001</c:v>
                </c:pt>
                <c:pt idx="23">
                  <c:v>250.050096</c:v>
                </c:pt>
                <c:pt idx="24">
                  <c:v>250.050096</c:v>
                </c:pt>
                <c:pt idx="25">
                  <c:v>250.050096</c:v>
                </c:pt>
                <c:pt idx="26">
                  <c:v>250.050096</c:v>
                </c:pt>
                <c:pt idx="27">
                  <c:v>250.11522299999999</c:v>
                </c:pt>
                <c:pt idx="28">
                  <c:v>250.24547799999999</c:v>
                </c:pt>
                <c:pt idx="29">
                  <c:v>250.26408599999999</c:v>
                </c:pt>
                <c:pt idx="30">
                  <c:v>250.36642900000001</c:v>
                </c:pt>
                <c:pt idx="31">
                  <c:v>250.45946799999999</c:v>
                </c:pt>
                <c:pt idx="32">
                  <c:v>250.45946799999999</c:v>
                </c:pt>
                <c:pt idx="33">
                  <c:v>250.48738</c:v>
                </c:pt>
                <c:pt idx="34">
                  <c:v>250.55250799999999</c:v>
                </c:pt>
                <c:pt idx="35">
                  <c:v>250.561812</c:v>
                </c:pt>
                <c:pt idx="36">
                  <c:v>250.70137</c:v>
                </c:pt>
                <c:pt idx="37">
                  <c:v>250.76649800000001</c:v>
                </c:pt>
                <c:pt idx="38">
                  <c:v>250.887449</c:v>
                </c:pt>
                <c:pt idx="39">
                  <c:v>250.97118399999999</c:v>
                </c:pt>
                <c:pt idx="40">
                  <c:v>250.97118399999999</c:v>
                </c:pt>
                <c:pt idx="41">
                  <c:v>251.082831</c:v>
                </c:pt>
                <c:pt idx="42">
                  <c:v>251.34334100000001</c:v>
                </c:pt>
                <c:pt idx="43">
                  <c:v>251.4829</c:v>
                </c:pt>
                <c:pt idx="44">
                  <c:v>251.767382</c:v>
                </c:pt>
                <c:pt idx="45">
                  <c:v>251.89227199999999</c:v>
                </c:pt>
                <c:pt idx="46">
                  <c:v>252.38538</c:v>
                </c:pt>
                <c:pt idx="47">
                  <c:v>252.56215499999999</c:v>
                </c:pt>
                <c:pt idx="48">
                  <c:v>252.88779199999999</c:v>
                </c:pt>
                <c:pt idx="49">
                  <c:v>253.26925299999999</c:v>
                </c:pt>
                <c:pt idx="50">
                  <c:v>253.799576</c:v>
                </c:pt>
                <c:pt idx="51">
                  <c:v>254.181037</c:v>
                </c:pt>
                <c:pt idx="52">
                  <c:v>254.664841</c:v>
                </c:pt>
                <c:pt idx="53">
                  <c:v>255.25098800000001</c:v>
                </c:pt>
                <c:pt idx="54">
                  <c:v>255.79991899999999</c:v>
                </c:pt>
                <c:pt idx="55">
                  <c:v>256.479106</c:v>
                </c:pt>
                <c:pt idx="56">
                  <c:v>257.21411499999999</c:v>
                </c:pt>
                <c:pt idx="57">
                  <c:v>257.95842900000002</c:v>
                </c:pt>
                <c:pt idx="58">
                  <c:v>258.80508600000002</c:v>
                </c:pt>
                <c:pt idx="59">
                  <c:v>259.735478</c:v>
                </c:pt>
                <c:pt idx="60">
                  <c:v>260.67517400000003</c:v>
                </c:pt>
                <c:pt idx="61">
                  <c:v>261.57229000000001</c:v>
                </c:pt>
                <c:pt idx="62">
                  <c:v>262.63687700000003</c:v>
                </c:pt>
                <c:pt idx="63">
                  <c:v>263.96733699999999</c:v>
                </c:pt>
                <c:pt idx="64">
                  <c:v>265.12496299999998</c:v>
                </c:pt>
                <c:pt idx="65">
                  <c:v>266.496579</c:v>
                </c:pt>
                <c:pt idx="66">
                  <c:v>267.83491900000001</c:v>
                </c:pt>
                <c:pt idx="67">
                  <c:v>269.13109800000001</c:v>
                </c:pt>
                <c:pt idx="68">
                  <c:v>270.50304899999998</c:v>
                </c:pt>
                <c:pt idx="69">
                  <c:v>272.10365899999999</c:v>
                </c:pt>
                <c:pt idx="70">
                  <c:v>273.59334999999999</c:v>
                </c:pt>
                <c:pt idx="71">
                  <c:v>275.24648400000001</c:v>
                </c:pt>
                <c:pt idx="72">
                  <c:v>276.98547200000002</c:v>
                </c:pt>
                <c:pt idx="73">
                  <c:v>279.172843</c:v>
                </c:pt>
                <c:pt idx="74">
                  <c:v>281.32975399999998</c:v>
                </c:pt>
                <c:pt idx="75">
                  <c:v>283.52748100000002</c:v>
                </c:pt>
                <c:pt idx="76">
                  <c:v>285.68947900000001</c:v>
                </c:pt>
                <c:pt idx="77">
                  <c:v>288.13292200000001</c:v>
                </c:pt>
                <c:pt idx="78">
                  <c:v>290.30018899999999</c:v>
                </c:pt>
                <c:pt idx="79">
                  <c:v>292.50544000000002</c:v>
                </c:pt>
                <c:pt idx="80">
                  <c:v>294.80815999999999</c:v>
                </c:pt>
                <c:pt idx="81">
                  <c:v>297.31556699999999</c:v>
                </c:pt>
                <c:pt idx="82">
                  <c:v>300.11635799999999</c:v>
                </c:pt>
                <c:pt idx="83">
                  <c:v>302.56674500000003</c:v>
                </c:pt>
                <c:pt idx="84">
                  <c:v>305.34950300000003</c:v>
                </c:pt>
                <c:pt idx="85">
                  <c:v>308.20012800000001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B5C-4F4A-B6BA-909F01778CE0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'24.96-B767'!$O$3:$O$88</c:f>
              <c:numCache>
                <c:formatCode>General</c:formatCode>
                <c:ptCount val="86"/>
                <c:pt idx="0">
                  <c:v>0.50024175000000004</c:v>
                </c:pt>
                <c:pt idx="1">
                  <c:v>0.50474828000000005</c:v>
                </c:pt>
                <c:pt idx="2">
                  <c:v>0.50925482</c:v>
                </c:pt>
                <c:pt idx="3">
                  <c:v>0.51376135000000001</c:v>
                </c:pt>
                <c:pt idx="4">
                  <c:v>0.51826788000000001</c:v>
                </c:pt>
                <c:pt idx="5">
                  <c:v>0.52277441000000002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0.63543773999999997</c:v>
                </c:pt>
                <c:pt idx="31">
                  <c:v>0.63994426999999998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0.65797039999999996</c:v>
                </c:pt>
                <c:pt idx="36">
                  <c:v>0.66247692999999996</c:v>
                </c:pt>
                <c:pt idx="37">
                  <c:v>0.66698345999999997</c:v>
                </c:pt>
                <c:pt idx="38">
                  <c:v>0.67149000000000003</c:v>
                </c:pt>
                <c:pt idx="39">
                  <c:v>0.67599653000000004</c:v>
                </c:pt>
                <c:pt idx="40">
                  <c:v>0.68050306000000005</c:v>
                </c:pt>
                <c:pt idx="41">
                  <c:v>0.6850096</c:v>
                </c:pt>
                <c:pt idx="42">
                  <c:v>0.68997379000000003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0.70799993000000006</c:v>
                </c:pt>
                <c:pt idx="47">
                  <c:v>0.71159112999999996</c:v>
                </c:pt>
                <c:pt idx="48">
                  <c:v>0.71655533000000005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0.74359452000000004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0.75711412</c:v>
                </c:pt>
                <c:pt idx="58">
                  <c:v>0.76162065000000001</c:v>
                </c:pt>
                <c:pt idx="59">
                  <c:v>0.76612718999999996</c:v>
                </c:pt>
                <c:pt idx="60">
                  <c:v>0.77063371999999997</c:v>
                </c:pt>
                <c:pt idx="61">
                  <c:v>0.77468258999999995</c:v>
                </c:pt>
                <c:pt idx="62">
                  <c:v>0.77873144999999999</c:v>
                </c:pt>
                <c:pt idx="63">
                  <c:v>0.78278031999999997</c:v>
                </c:pt>
                <c:pt idx="64">
                  <c:v>0.78682918999999996</c:v>
                </c:pt>
                <c:pt idx="65">
                  <c:v>0.79087805</c:v>
                </c:pt>
                <c:pt idx="66">
                  <c:v>0.79446925999999995</c:v>
                </c:pt>
                <c:pt idx="67">
                  <c:v>0.79794050000000005</c:v>
                </c:pt>
                <c:pt idx="68">
                  <c:v>0.80068649999999997</c:v>
                </c:pt>
                <c:pt idx="69">
                  <c:v>0.80389016000000002</c:v>
                </c:pt>
                <c:pt idx="70">
                  <c:v>0.80609359999999997</c:v>
                </c:pt>
                <c:pt idx="71">
                  <c:v>0.80815493999999999</c:v>
                </c:pt>
                <c:pt idx="72">
                  <c:v>0.81072193000000004</c:v>
                </c:pt>
                <c:pt idx="73">
                  <c:v>0.81333690000000003</c:v>
                </c:pt>
                <c:pt idx="74">
                  <c:v>0.81554218999999994</c:v>
                </c:pt>
                <c:pt idx="75">
                  <c:v>0.81774747000000003</c:v>
                </c:pt>
                <c:pt idx="76">
                  <c:v>0.81962031999999996</c:v>
                </c:pt>
                <c:pt idx="77">
                  <c:v>0.82138341999999998</c:v>
                </c:pt>
                <c:pt idx="78">
                  <c:v>0.82289778999999996</c:v>
                </c:pt>
                <c:pt idx="79">
                  <c:v>0.82430243000000003</c:v>
                </c:pt>
                <c:pt idx="80">
                  <c:v>0.82553147999999998</c:v>
                </c:pt>
                <c:pt idx="81">
                  <c:v>0.82676053999999999</c:v>
                </c:pt>
                <c:pt idx="82">
                  <c:v>0.82798959000000005</c:v>
                </c:pt>
                <c:pt idx="83">
                  <c:v>0.82898453999999999</c:v>
                </c:pt>
                <c:pt idx="84">
                  <c:v>0.82983317000000001</c:v>
                </c:pt>
                <c:pt idx="85">
                  <c:v>0.83065253999999999</c:v>
                </c:pt>
              </c:numCache>
            </c:numRef>
          </c:xVal>
          <c:yVal>
            <c:numRef>
              <c:f>'24.96-B767'!$Q$3:$Q$88</c:f>
              <c:numCache>
                <c:formatCode>General</c:formatCode>
                <c:ptCount val="86"/>
                <c:pt idx="0">
                  <c:v>249.92771566063169</c:v>
                </c:pt>
                <c:pt idx="1">
                  <c:v>249.92775497994523</c:v>
                </c:pt>
                <c:pt idx="2">
                  <c:v>249.92780597036932</c:v>
                </c:pt>
                <c:pt idx="3">
                  <c:v>249.9278717271155</c:v>
                </c:pt>
                <c:pt idx="4">
                  <c:v>249.92795607343263</c:v>
                </c:pt>
                <c:pt idx="5">
                  <c:v>249.92806371034217</c:v>
                </c:pt>
                <c:pt idx="6">
                  <c:v>249.92820039409273</c:v>
                </c:pt>
                <c:pt idx="7">
                  <c:v>249.94420746406752</c:v>
                </c:pt>
                <c:pt idx="8">
                  <c:v>249.96156451064692</c:v>
                </c:pt>
                <c:pt idx="9">
                  <c:v>249.97900994753826</c:v>
                </c:pt>
                <c:pt idx="10">
                  <c:v>249.99657367869548</c:v>
                </c:pt>
                <c:pt idx="11">
                  <c:v>250.01428843791587</c:v>
                </c:pt>
                <c:pt idx="12">
                  <c:v>250.03219015276991</c:v>
                </c:pt>
                <c:pt idx="13">
                  <c:v>250.05031861334112</c:v>
                </c:pt>
                <c:pt idx="14">
                  <c:v>250.06871798138008</c:v>
                </c:pt>
                <c:pt idx="15">
                  <c:v>250.08743779383911</c:v>
                </c:pt>
                <c:pt idx="16">
                  <c:v>250.10653371154922</c:v>
                </c:pt>
                <c:pt idx="17">
                  <c:v>250.12606837218542</c:v>
                </c:pt>
                <c:pt idx="18">
                  <c:v>250.1461127595411</c:v>
                </c:pt>
                <c:pt idx="19">
                  <c:v>250.16674729855112</c:v>
                </c:pt>
                <c:pt idx="20">
                  <c:v>250.18806337528304</c:v>
                </c:pt>
                <c:pt idx="21">
                  <c:v>250.21016476262588</c:v>
                </c:pt>
                <c:pt idx="22">
                  <c:v>250.23316972866806</c:v>
                </c:pt>
                <c:pt idx="23">
                  <c:v>250.25721296188237</c:v>
                </c:pt>
                <c:pt idx="24">
                  <c:v>250.28244772026147</c:v>
                </c:pt>
                <c:pt idx="25">
                  <c:v>250.3090487594919</c:v>
                </c:pt>
                <c:pt idx="26">
                  <c:v>250.33721505446692</c:v>
                </c:pt>
                <c:pt idx="27">
                  <c:v>250.36717321306048</c:v>
                </c:pt>
                <c:pt idx="28">
                  <c:v>250.39918090131891</c:v>
                </c:pt>
                <c:pt idx="29">
                  <c:v>250.43353138431459</c:v>
                </c:pt>
                <c:pt idx="30">
                  <c:v>250.47055799235665</c:v>
                </c:pt>
                <c:pt idx="31">
                  <c:v>250.51063904999734</c:v>
                </c:pt>
                <c:pt idx="32">
                  <c:v>250.55420418835186</c:v>
                </c:pt>
                <c:pt idx="33">
                  <c:v>250.60174053861761</c:v>
                </c:pt>
                <c:pt idx="34">
                  <c:v>250.65380022502731</c:v>
                </c:pt>
                <c:pt idx="35">
                  <c:v>250.71100805792702</c:v>
                </c:pt>
                <c:pt idx="36">
                  <c:v>250.77407136959042</c:v>
                </c:pt>
                <c:pt idx="37">
                  <c:v>250.84378981252189</c:v>
                </c:pt>
                <c:pt idx="38">
                  <c:v>250.92106714685863</c:v>
                </c:pt>
                <c:pt idx="39">
                  <c:v>251.00692344944758</c:v>
                </c:pt>
                <c:pt idx="40">
                  <c:v>251.10251066056352</c:v>
                </c:pt>
                <c:pt idx="41">
                  <c:v>251.20912852821152</c:v>
                </c:pt>
                <c:pt idx="42">
                  <c:v>251.34110080194523</c:v>
                </c:pt>
                <c:pt idx="43">
                  <c:v>251.46150491680982</c:v>
                </c:pt>
                <c:pt idx="44">
                  <c:v>251.61078008855475</c:v>
                </c:pt>
                <c:pt idx="45">
                  <c:v>251.7781696772968</c:v>
                </c:pt>
                <c:pt idx="46">
                  <c:v>251.98637077650721</c:v>
                </c:pt>
                <c:pt idx="47">
                  <c:v>252.15450333035307</c:v>
                </c:pt>
                <c:pt idx="48">
                  <c:v>252.41428639202178</c:v>
                </c:pt>
                <c:pt idx="49">
                  <c:v>252.68108690250426</c:v>
                </c:pt>
                <c:pt idx="50">
                  <c:v>252.98133670880557</c:v>
                </c:pt>
                <c:pt idx="51">
                  <c:v>253.3194070136982</c:v>
                </c:pt>
                <c:pt idx="52">
                  <c:v>253.70025785841187</c:v>
                </c:pt>
                <c:pt idx="53">
                  <c:v>254.12952480716291</c:v>
                </c:pt>
                <c:pt idx="54">
                  <c:v>254.61363171685224</c:v>
                </c:pt>
                <c:pt idx="55">
                  <c:v>255.15991845552625</c:v>
                </c:pt>
                <c:pt idx="56">
                  <c:v>255.77679421067177</c:v>
                </c:pt>
                <c:pt idx="57">
                  <c:v>256.47393773070826</c:v>
                </c:pt>
                <c:pt idx="58">
                  <c:v>257.26253150977459</c:v>
                </c:pt>
                <c:pt idx="59">
                  <c:v>258.15556397743416</c:v>
                </c:pt>
                <c:pt idx="60">
                  <c:v>259.16820009041305</c:v>
                </c:pt>
                <c:pt idx="61">
                  <c:v>260.1946326702049</c:v>
                </c:pt>
                <c:pt idx="62">
                  <c:v>261.34714821889361</c:v>
                </c:pt>
                <c:pt idx="63">
                  <c:v>262.64356954286563</c:v>
                </c:pt>
                <c:pt idx="64">
                  <c:v>264.10498153996173</c:v>
                </c:pt>
                <c:pt idx="65">
                  <c:v>265.75659175811154</c:v>
                </c:pt>
                <c:pt idx="66">
                  <c:v>267.40510722097508</c:v>
                </c:pt>
                <c:pt idx="67">
                  <c:v>269.18768618604969</c:v>
                </c:pt>
                <c:pt idx="68">
                  <c:v>270.74814014540391</c:v>
                </c:pt>
                <c:pt idx="69">
                  <c:v>272.76058772590875</c:v>
                </c:pt>
                <c:pt idx="70">
                  <c:v>274.28035604849902</c:v>
                </c:pt>
                <c:pt idx="71">
                  <c:v>275.81479651486779</c:v>
                </c:pt>
                <c:pt idx="72">
                  <c:v>277.89669632135087</c:v>
                </c:pt>
                <c:pt idx="73">
                  <c:v>280.24016475853637</c:v>
                </c:pt>
                <c:pt idx="74">
                  <c:v>282.41842406065734</c:v>
                </c:pt>
                <c:pt idx="75">
                  <c:v>284.81157367172511</c:v>
                </c:pt>
                <c:pt idx="76">
                  <c:v>287.03982097387302</c:v>
                </c:pt>
                <c:pt idx="77">
                  <c:v>289.32905364527437</c:v>
                </c:pt>
                <c:pt idx="78">
                  <c:v>291.467621257774</c:v>
                </c:pt>
                <c:pt idx="79">
                  <c:v>293.61679316513045</c:v>
                </c:pt>
                <c:pt idx="80">
                  <c:v>295.6489804617886</c:v>
                </c:pt>
                <c:pt idx="81">
                  <c:v>297.84632192640095</c:v>
                </c:pt>
                <c:pt idx="82">
                  <c:v>300.23823776661732</c:v>
                </c:pt>
                <c:pt idx="83">
                  <c:v>302.3436087242539</c:v>
                </c:pt>
                <c:pt idx="84">
                  <c:v>304.28079654966683</c:v>
                </c:pt>
                <c:pt idx="85">
                  <c:v>306.29645710572203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0F-BF46-B590-E2A232C45D7D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'24.96-B767'!$J$3:$J$106</c:f>
              <c:numCache>
                <c:formatCode>General</c:formatCode>
                <c:ptCount val="104"/>
                <c:pt idx="0">
                  <c:v>206.40540100000001</c:v>
                </c:pt>
                <c:pt idx="1">
                  <c:v>206.396097</c:v>
                </c:pt>
                <c:pt idx="2">
                  <c:v>206.46122399999999</c:v>
                </c:pt>
                <c:pt idx="3">
                  <c:v>206.45192</c:v>
                </c:pt>
                <c:pt idx="4">
                  <c:v>206.45192</c:v>
                </c:pt>
                <c:pt idx="5">
                  <c:v>206.54495900000001</c:v>
                </c:pt>
                <c:pt idx="6">
                  <c:v>206.55426299999999</c:v>
                </c:pt>
                <c:pt idx="7">
                  <c:v>206.55426299999999</c:v>
                </c:pt>
                <c:pt idx="8">
                  <c:v>206.57287099999999</c:v>
                </c:pt>
                <c:pt idx="9">
                  <c:v>206.65660700000001</c:v>
                </c:pt>
                <c:pt idx="10">
                  <c:v>206.80153000000001</c:v>
                </c:pt>
                <c:pt idx="11">
                  <c:v>206.78292200000001</c:v>
                </c:pt>
                <c:pt idx="12">
                  <c:v>206.78292200000001</c:v>
                </c:pt>
                <c:pt idx="13">
                  <c:v>206.87596099999999</c:v>
                </c:pt>
                <c:pt idx="14">
                  <c:v>206.98760799999999</c:v>
                </c:pt>
                <c:pt idx="15">
                  <c:v>206.98760799999999</c:v>
                </c:pt>
                <c:pt idx="16">
                  <c:v>206.98760799999999</c:v>
                </c:pt>
                <c:pt idx="17">
                  <c:v>207.07134300000001</c:v>
                </c:pt>
                <c:pt idx="18">
                  <c:v>206.99154799999999</c:v>
                </c:pt>
                <c:pt idx="19">
                  <c:v>207.173687</c:v>
                </c:pt>
                <c:pt idx="20">
                  <c:v>207.29463799999999</c:v>
                </c:pt>
                <c:pt idx="21">
                  <c:v>207.29463799999999</c:v>
                </c:pt>
                <c:pt idx="22">
                  <c:v>207.29463799999999</c:v>
                </c:pt>
                <c:pt idx="23">
                  <c:v>207.29463799999999</c:v>
                </c:pt>
                <c:pt idx="24">
                  <c:v>207.29463799999999</c:v>
                </c:pt>
                <c:pt idx="25">
                  <c:v>207.331853</c:v>
                </c:pt>
                <c:pt idx="26">
                  <c:v>207.27066500000001</c:v>
                </c:pt>
                <c:pt idx="27">
                  <c:v>207.27066500000001</c:v>
                </c:pt>
                <c:pt idx="28">
                  <c:v>207.27066500000001</c:v>
                </c:pt>
                <c:pt idx="29">
                  <c:v>207.29857699999999</c:v>
                </c:pt>
                <c:pt idx="30">
                  <c:v>207.391616</c:v>
                </c:pt>
                <c:pt idx="31">
                  <c:v>207.62421399999999</c:v>
                </c:pt>
                <c:pt idx="32">
                  <c:v>207.680038</c:v>
                </c:pt>
                <c:pt idx="33">
                  <c:v>207.828901</c:v>
                </c:pt>
                <c:pt idx="34">
                  <c:v>207.88472400000001</c:v>
                </c:pt>
                <c:pt idx="35">
                  <c:v>207.94054800000001</c:v>
                </c:pt>
                <c:pt idx="36">
                  <c:v>208.08940999999999</c:v>
                </c:pt>
                <c:pt idx="37">
                  <c:v>208.173146</c:v>
                </c:pt>
                <c:pt idx="38">
                  <c:v>208.21430100000001</c:v>
                </c:pt>
                <c:pt idx="39">
                  <c:v>208.498783</c:v>
                </c:pt>
                <c:pt idx="40">
                  <c:v>208.63834199999999</c:v>
                </c:pt>
                <c:pt idx="41">
                  <c:v>208.94143199999999</c:v>
                </c:pt>
                <c:pt idx="42">
                  <c:v>209.001195</c:v>
                </c:pt>
                <c:pt idx="43">
                  <c:v>209.23379299999999</c:v>
                </c:pt>
                <c:pt idx="44">
                  <c:v>209.35474400000001</c:v>
                </c:pt>
                <c:pt idx="45">
                  <c:v>209.52221399999999</c:v>
                </c:pt>
                <c:pt idx="46">
                  <c:v>209.73620399999999</c:v>
                </c:pt>
                <c:pt idx="47">
                  <c:v>210.04323400000001</c:v>
                </c:pt>
                <c:pt idx="48">
                  <c:v>210.22000800000001</c:v>
                </c:pt>
                <c:pt idx="49">
                  <c:v>210.40608700000001</c:v>
                </c:pt>
                <c:pt idx="50">
                  <c:v>210.72242</c:v>
                </c:pt>
                <c:pt idx="51">
                  <c:v>210.90849900000001</c:v>
                </c:pt>
                <c:pt idx="52">
                  <c:v>211.18761599999999</c:v>
                </c:pt>
                <c:pt idx="53">
                  <c:v>211.58768499999999</c:v>
                </c:pt>
                <c:pt idx="54">
                  <c:v>211.76445899999999</c:v>
                </c:pt>
                <c:pt idx="55">
                  <c:v>212.14591999999999</c:v>
                </c:pt>
                <c:pt idx="56">
                  <c:v>212.39712599999999</c:v>
                </c:pt>
                <c:pt idx="57">
                  <c:v>212.680183</c:v>
                </c:pt>
                <c:pt idx="58">
                  <c:v>212.931389</c:v>
                </c:pt>
                <c:pt idx="59">
                  <c:v>213.37797699999999</c:v>
                </c:pt>
                <c:pt idx="60">
                  <c:v>213.978793</c:v>
                </c:pt>
                <c:pt idx="61">
                  <c:v>214.49050800000001</c:v>
                </c:pt>
                <c:pt idx="62">
                  <c:v>214.90918500000001</c:v>
                </c:pt>
                <c:pt idx="63">
                  <c:v>215.43950799999999</c:v>
                </c:pt>
                <c:pt idx="64">
                  <c:v>215.955163</c:v>
                </c:pt>
                <c:pt idx="65">
                  <c:v>216.69017299999999</c:v>
                </c:pt>
                <c:pt idx="66">
                  <c:v>217.50355400000001</c:v>
                </c:pt>
                <c:pt idx="67">
                  <c:v>218.43788599999999</c:v>
                </c:pt>
                <c:pt idx="68">
                  <c:v>219.41873699999999</c:v>
                </c:pt>
                <c:pt idx="69">
                  <c:v>220.459351</c:v>
                </c:pt>
                <c:pt idx="70">
                  <c:v>221.81629899999999</c:v>
                </c:pt>
                <c:pt idx="71">
                  <c:v>222.94207299999999</c:v>
                </c:pt>
                <c:pt idx="72">
                  <c:v>224.08536599999999</c:v>
                </c:pt>
                <c:pt idx="73">
                  <c:v>225.45731699999999</c:v>
                </c:pt>
                <c:pt idx="74">
                  <c:v>227.15999299999999</c:v>
                </c:pt>
                <c:pt idx="75">
                  <c:v>229.01904300000001</c:v>
                </c:pt>
                <c:pt idx="76">
                  <c:v>230.82302100000001</c:v>
                </c:pt>
                <c:pt idx="77">
                  <c:v>232.70984999999999</c:v>
                </c:pt>
                <c:pt idx="78">
                  <c:v>234.57230999999999</c:v>
                </c:pt>
                <c:pt idx="79">
                  <c:v>236.65755200000001</c:v>
                </c:pt>
                <c:pt idx="80">
                  <c:v>238.69484800000001</c:v>
                </c:pt>
                <c:pt idx="81">
                  <c:v>240.90006600000001</c:v>
                </c:pt>
                <c:pt idx="82">
                  <c:v>242.83536599999999</c:v>
                </c:pt>
                <c:pt idx="83">
                  <c:v>245.35060999999999</c:v>
                </c:pt>
                <c:pt idx="84">
                  <c:v>247.63719499999999</c:v>
                </c:pt>
                <c:pt idx="85">
                  <c:v>249.72776099999999</c:v>
                </c:pt>
                <c:pt idx="86">
                  <c:v>252.305069</c:v>
                </c:pt>
                <c:pt idx="87">
                  <c:v>254.596183</c:v>
                </c:pt>
                <c:pt idx="88">
                  <c:v>257.03432299999997</c:v>
                </c:pt>
                <c:pt idx="89">
                  <c:v>259.79758800000002</c:v>
                </c:pt>
                <c:pt idx="90">
                  <c:v>262.600236</c:v>
                </c:pt>
                <c:pt idx="91">
                  <c:v>265.14294200000001</c:v>
                </c:pt>
                <c:pt idx="92">
                  <c:v>267.71857799999998</c:v>
                </c:pt>
                <c:pt idx="93">
                  <c:v>270.04688399999998</c:v>
                </c:pt>
                <c:pt idx="94">
                  <c:v>272.44341900000001</c:v>
                </c:pt>
                <c:pt idx="95">
                  <c:v>274.92764399999999</c:v>
                </c:pt>
                <c:pt idx="96">
                  <c:v>277.13045799999998</c:v>
                </c:pt>
                <c:pt idx="97">
                  <c:v>279.50911300000001</c:v>
                </c:pt>
                <c:pt idx="98">
                  <c:v>282.03601400000002</c:v>
                </c:pt>
                <c:pt idx="99">
                  <c:v>284.69002</c:v>
                </c:pt>
                <c:pt idx="100">
                  <c:v>287.39071999999999</c:v>
                </c:pt>
                <c:pt idx="101">
                  <c:v>289.76041800000002</c:v>
                </c:pt>
                <c:pt idx="102">
                  <c:v>292.17806000000002</c:v>
                </c:pt>
                <c:pt idx="103">
                  <c:v>294.28353700000002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B5C-4F4A-B6BA-909F01778CE0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'24.96-B767'!$I$3:$I$106</c:f>
              <c:numCache>
                <c:formatCode>General</c:formatCode>
                <c:ptCount val="104"/>
                <c:pt idx="0">
                  <c:v>0.49978409000000001</c:v>
                </c:pt>
                <c:pt idx="1">
                  <c:v>0.50383294999999995</c:v>
                </c:pt>
                <c:pt idx="2">
                  <c:v>0.50879715000000003</c:v>
                </c:pt>
                <c:pt idx="3">
                  <c:v>0.51330368000000004</c:v>
                </c:pt>
                <c:pt idx="4">
                  <c:v>0.51826788000000001</c:v>
                </c:pt>
                <c:pt idx="5">
                  <c:v>0.52323207999999999</c:v>
                </c:pt>
                <c:pt idx="6">
                  <c:v>0.52728094999999997</c:v>
                </c:pt>
                <c:pt idx="7">
                  <c:v>0.53178747999999998</c:v>
                </c:pt>
                <c:pt idx="8">
                  <c:v>0.53629400999999999</c:v>
                </c:pt>
                <c:pt idx="9">
                  <c:v>0.54080055000000005</c:v>
                </c:pt>
                <c:pt idx="10">
                  <c:v>0.54530708000000006</c:v>
                </c:pt>
                <c:pt idx="11">
                  <c:v>0.54981360999999995</c:v>
                </c:pt>
                <c:pt idx="12">
                  <c:v>0.55432013999999996</c:v>
                </c:pt>
                <c:pt idx="13">
                  <c:v>0.55882668000000002</c:v>
                </c:pt>
                <c:pt idx="14">
                  <c:v>0.56333321000000003</c:v>
                </c:pt>
                <c:pt idx="15">
                  <c:v>0.56783974000000004</c:v>
                </c:pt>
                <c:pt idx="16">
                  <c:v>0.57234627999999999</c:v>
                </c:pt>
                <c:pt idx="17">
                  <c:v>0.57685280999999999</c:v>
                </c:pt>
                <c:pt idx="18">
                  <c:v>0.58135934</c:v>
                </c:pt>
                <c:pt idx="19">
                  <c:v>0.58586587000000001</c:v>
                </c:pt>
                <c:pt idx="20">
                  <c:v>0.59037240999999996</c:v>
                </c:pt>
                <c:pt idx="21">
                  <c:v>0.59487893999999997</c:v>
                </c:pt>
                <c:pt idx="22">
                  <c:v>0.59938546999999998</c:v>
                </c:pt>
                <c:pt idx="23">
                  <c:v>0.60389201000000003</c:v>
                </c:pt>
                <c:pt idx="24">
                  <c:v>0.60839854000000004</c:v>
                </c:pt>
                <c:pt idx="25">
                  <c:v>0.61290507000000005</c:v>
                </c:pt>
                <c:pt idx="26">
                  <c:v>0.61741159999999995</c:v>
                </c:pt>
                <c:pt idx="27">
                  <c:v>0.62191814000000001</c:v>
                </c:pt>
                <c:pt idx="28">
                  <c:v>0.62642467000000002</c:v>
                </c:pt>
                <c:pt idx="29">
                  <c:v>0.63093120000000003</c:v>
                </c:pt>
                <c:pt idx="30">
                  <c:v>0.63498007000000001</c:v>
                </c:pt>
                <c:pt idx="31">
                  <c:v>0.64040193000000001</c:v>
                </c:pt>
                <c:pt idx="32">
                  <c:v>0.64445079999999999</c:v>
                </c:pt>
                <c:pt idx="33">
                  <c:v>0.64895733</c:v>
                </c:pt>
                <c:pt idx="34">
                  <c:v>0.65346386999999995</c:v>
                </c:pt>
                <c:pt idx="35">
                  <c:v>0.65751272999999999</c:v>
                </c:pt>
                <c:pt idx="36">
                  <c:v>0.66293460000000004</c:v>
                </c:pt>
                <c:pt idx="37">
                  <c:v>0.66698345999999997</c:v>
                </c:pt>
                <c:pt idx="38">
                  <c:v>0.67103232999999995</c:v>
                </c:pt>
                <c:pt idx="39">
                  <c:v>0.67645420000000001</c:v>
                </c:pt>
                <c:pt idx="40">
                  <c:v>0.68050306000000005</c:v>
                </c:pt>
                <c:pt idx="41">
                  <c:v>0.68546726000000002</c:v>
                </c:pt>
                <c:pt idx="42">
                  <c:v>0.68951613</c:v>
                </c:pt>
                <c:pt idx="43">
                  <c:v>0.69402266000000001</c:v>
                </c:pt>
                <c:pt idx="44">
                  <c:v>0.69852919000000002</c:v>
                </c:pt>
                <c:pt idx="45">
                  <c:v>0.70303572999999997</c:v>
                </c:pt>
                <c:pt idx="46">
                  <c:v>0.70754225999999998</c:v>
                </c:pt>
                <c:pt idx="47">
                  <c:v>0.71250645999999995</c:v>
                </c:pt>
                <c:pt idx="48">
                  <c:v>0.71701298999999996</c:v>
                </c:pt>
                <c:pt idx="49">
                  <c:v>0.72106186000000005</c:v>
                </c:pt>
                <c:pt idx="50">
                  <c:v>0.72556838999999995</c:v>
                </c:pt>
                <c:pt idx="51">
                  <c:v>0.73007491999999996</c:v>
                </c:pt>
                <c:pt idx="52">
                  <c:v>0.73458146000000002</c:v>
                </c:pt>
                <c:pt idx="53">
                  <c:v>0.73908799000000003</c:v>
                </c:pt>
                <c:pt idx="54">
                  <c:v>0.74313686000000001</c:v>
                </c:pt>
                <c:pt idx="55">
                  <c:v>0.74810105999999998</c:v>
                </c:pt>
                <c:pt idx="56">
                  <c:v>0.75260758999999999</c:v>
                </c:pt>
                <c:pt idx="57">
                  <c:v>0.75665645999999998</c:v>
                </c:pt>
                <c:pt idx="58">
                  <c:v>0.76116298999999998</c:v>
                </c:pt>
                <c:pt idx="59">
                  <c:v>0.76566951999999999</c:v>
                </c:pt>
                <c:pt idx="60">
                  <c:v>0.77017605</c:v>
                </c:pt>
                <c:pt idx="61">
                  <c:v>0.77514024999999998</c:v>
                </c:pt>
                <c:pt idx="62">
                  <c:v>0.77964679000000003</c:v>
                </c:pt>
                <c:pt idx="63">
                  <c:v>0.78415332000000004</c:v>
                </c:pt>
                <c:pt idx="64">
                  <c:v>0.78820217999999997</c:v>
                </c:pt>
                <c:pt idx="65">
                  <c:v>0.79225104999999996</c:v>
                </c:pt>
                <c:pt idx="66">
                  <c:v>0.79629992000000005</c:v>
                </c:pt>
                <c:pt idx="67">
                  <c:v>0.80034879000000003</c:v>
                </c:pt>
                <c:pt idx="68">
                  <c:v>0.80393999000000005</c:v>
                </c:pt>
                <c:pt idx="69">
                  <c:v>0.80753118999999995</c:v>
                </c:pt>
                <c:pt idx="70">
                  <c:v>0.81112238999999997</c:v>
                </c:pt>
                <c:pt idx="71">
                  <c:v>0.81441648</c:v>
                </c:pt>
                <c:pt idx="72">
                  <c:v>0.81716246999999997</c:v>
                </c:pt>
                <c:pt idx="73">
                  <c:v>0.81990847</c:v>
                </c:pt>
                <c:pt idx="74">
                  <c:v>0.82320439999999995</c:v>
                </c:pt>
                <c:pt idx="75">
                  <c:v>0.82572341000000005</c:v>
                </c:pt>
                <c:pt idx="76">
                  <c:v>0.82808554999999995</c:v>
                </c:pt>
                <c:pt idx="77">
                  <c:v>0.83029083999999997</c:v>
                </c:pt>
                <c:pt idx="78">
                  <c:v>0.83208643999999998</c:v>
                </c:pt>
                <c:pt idx="79">
                  <c:v>0.83398446000000004</c:v>
                </c:pt>
                <c:pt idx="80">
                  <c:v>0.83577683000000003</c:v>
                </c:pt>
                <c:pt idx="81">
                  <c:v>0.83731637999999997</c:v>
                </c:pt>
                <c:pt idx="82">
                  <c:v>0.83867276999999996</c:v>
                </c:pt>
                <c:pt idx="83">
                  <c:v>0.84004577000000002</c:v>
                </c:pt>
                <c:pt idx="84">
                  <c:v>0.84141876000000004</c:v>
                </c:pt>
                <c:pt idx="85">
                  <c:v>0.84256847000000001</c:v>
                </c:pt>
                <c:pt idx="86">
                  <c:v>0.84380807000000002</c:v>
                </c:pt>
                <c:pt idx="87">
                  <c:v>0.84503302999999996</c:v>
                </c:pt>
                <c:pt idx="88">
                  <c:v>0.84622794999999995</c:v>
                </c:pt>
                <c:pt idx="89">
                  <c:v>0.84713590000000005</c:v>
                </c:pt>
                <c:pt idx="90">
                  <c:v>0.84851127000000004</c:v>
                </c:pt>
                <c:pt idx="91">
                  <c:v>0.84979884999999999</c:v>
                </c:pt>
                <c:pt idx="92">
                  <c:v>0.85086402999999999</c:v>
                </c:pt>
                <c:pt idx="93">
                  <c:v>0.85159445</c:v>
                </c:pt>
                <c:pt idx="94">
                  <c:v>0.85280319999999998</c:v>
                </c:pt>
                <c:pt idx="95">
                  <c:v>0.85361361000000002</c:v>
                </c:pt>
                <c:pt idx="96">
                  <c:v>0.85473536999999999</c:v>
                </c:pt>
                <c:pt idx="97">
                  <c:v>0.85536939999999995</c:v>
                </c:pt>
                <c:pt idx="98">
                  <c:v>0.85637410000000003</c:v>
                </c:pt>
                <c:pt idx="99">
                  <c:v>0.85727883000000005</c:v>
                </c:pt>
                <c:pt idx="100">
                  <c:v>0.85795511000000002</c:v>
                </c:pt>
                <c:pt idx="101">
                  <c:v>0.85843387000000004</c:v>
                </c:pt>
                <c:pt idx="102">
                  <c:v>0.85925322999999998</c:v>
                </c:pt>
                <c:pt idx="103">
                  <c:v>0.85972539999999997</c:v>
                </c:pt>
              </c:numCache>
            </c:numRef>
          </c:xVal>
          <c:yVal>
            <c:numRef>
              <c:f>'24.96-B767'!$K$3:$K$106</c:f>
              <c:numCache>
                <c:formatCode>General</c:formatCode>
                <c:ptCount val="104"/>
                <c:pt idx="0">
                  <c:v>207.86710020998575</c:v>
                </c:pt>
                <c:pt idx="1">
                  <c:v>207.86712191893679</c:v>
                </c:pt>
                <c:pt idx="2">
                  <c:v>207.86715650278694</c:v>
                </c:pt>
                <c:pt idx="3">
                  <c:v>207.8671975242234</c:v>
                </c:pt>
                <c:pt idx="4">
                  <c:v>207.86725627749385</c:v>
                </c:pt>
                <c:pt idx="5">
                  <c:v>207.86733313262732</c:v>
                </c:pt>
                <c:pt idx="6">
                  <c:v>207.86741264271632</c:v>
                </c:pt>
                <c:pt idx="7">
                  <c:v>207.86752320192829</c:v>
                </c:pt>
                <c:pt idx="8">
                  <c:v>207.86766229904697</c:v>
                </c:pt>
                <c:pt idx="9">
                  <c:v>207.86783653671677</c:v>
                </c:pt>
                <c:pt idx="10">
                  <c:v>207.86805387430729</c:v>
                </c:pt>
                <c:pt idx="11">
                  <c:v>207.86832387606003</c:v>
                </c:pt>
                <c:pt idx="12">
                  <c:v>207.86865799420366</c:v>
                </c:pt>
                <c:pt idx="13">
                  <c:v>207.86906989881373</c:v>
                </c:pt>
                <c:pt idx="14">
                  <c:v>207.86957585225662</c:v>
                </c:pt>
                <c:pt idx="15">
                  <c:v>207.87019514911634</c:v>
                </c:pt>
                <c:pt idx="16">
                  <c:v>207.87095061251733</c:v>
                </c:pt>
                <c:pt idx="17">
                  <c:v>207.87186915727818</c:v>
                </c:pt>
                <c:pt idx="18">
                  <c:v>207.87298244944057</c:v>
                </c:pt>
                <c:pt idx="19">
                  <c:v>207.87432763950304</c:v>
                </c:pt>
                <c:pt idx="20">
                  <c:v>207.87594820827519</c:v>
                </c:pt>
                <c:pt idx="21">
                  <c:v>207.87789490508683</c:v>
                </c:pt>
                <c:pt idx="22">
                  <c:v>207.88022684834084</c:v>
                </c:pt>
                <c:pt idx="23">
                  <c:v>207.88301273828785</c:v>
                </c:pt>
                <c:pt idx="24">
                  <c:v>207.88633221093215</c:v>
                </c:pt>
                <c:pt idx="25">
                  <c:v>207.89027742559401</c:v>
                </c:pt>
                <c:pt idx="26">
                  <c:v>207.8949547861792</c:v>
                </c:pt>
                <c:pt idx="27">
                  <c:v>207.90048692076789</c:v>
                </c:pt>
                <c:pt idx="28">
                  <c:v>207.90701483121933</c:v>
                </c:pt>
                <c:pt idx="29">
                  <c:v>207.91470043353837</c:v>
                </c:pt>
                <c:pt idx="30">
                  <c:v>207.92274517180374</c:v>
                </c:pt>
                <c:pt idx="31">
                  <c:v>207.93548477718662</c:v>
                </c:pt>
                <c:pt idx="32">
                  <c:v>207.94669602627363</c:v>
                </c:pt>
                <c:pt idx="33">
                  <c:v>207.96115293003197</c:v>
                </c:pt>
                <c:pt idx="34">
                  <c:v>207.97799934080371</c:v>
                </c:pt>
                <c:pt idx="35">
                  <c:v>207.99546674144764</c:v>
                </c:pt>
                <c:pt idx="36">
                  <c:v>208.02284596045973</c:v>
                </c:pt>
                <c:pt idx="37">
                  <c:v>208.04670586396333</c:v>
                </c:pt>
                <c:pt idx="38">
                  <c:v>208.07390564772004</c:v>
                </c:pt>
                <c:pt idx="39">
                  <c:v>208.11631025697054</c:v>
                </c:pt>
                <c:pt idx="40">
                  <c:v>208.15307491978075</c:v>
                </c:pt>
                <c:pt idx="41">
                  <c:v>208.20499238115212</c:v>
                </c:pt>
                <c:pt idx="42">
                  <c:v>208.25366254671303</c:v>
                </c:pt>
                <c:pt idx="43">
                  <c:v>208.3154345958045</c:v>
                </c:pt>
                <c:pt idx="44">
                  <c:v>208.38626694316571</c:v>
                </c:pt>
                <c:pt idx="45">
                  <c:v>208.46738542330689</c:v>
                </c:pt>
                <c:pt idx="46">
                  <c:v>208.56017155411928</c:v>
                </c:pt>
                <c:pt idx="47">
                  <c:v>208.67775658496504</c:v>
                </c:pt>
                <c:pt idx="48">
                  <c:v>208.80038000272845</c:v>
                </c:pt>
                <c:pt idx="49">
                  <c:v>208.92513897476215</c:v>
                </c:pt>
                <c:pt idx="50">
                  <c:v>209.08230211860524</c:v>
                </c:pt>
                <c:pt idx="51">
                  <c:v>209.2611965002194</c:v>
                </c:pt>
                <c:pt idx="52">
                  <c:v>209.46468229911477</c:v>
                </c:pt>
                <c:pt idx="53">
                  <c:v>209.69599763262349</c:v>
                </c:pt>
                <c:pt idx="54">
                  <c:v>209.93057352379964</c:v>
                </c:pt>
                <c:pt idx="55">
                  <c:v>210.25732072919877</c:v>
                </c:pt>
                <c:pt idx="56">
                  <c:v>210.59626547263093</c:v>
                </c:pt>
                <c:pt idx="57">
                  <c:v>210.93974414389493</c:v>
                </c:pt>
                <c:pt idx="58">
                  <c:v>211.37108162928118</c:v>
                </c:pt>
                <c:pt idx="59">
                  <c:v>211.86092740857237</c:v>
                </c:pt>
                <c:pt idx="60">
                  <c:v>212.41743913048464</c:v>
                </c:pt>
                <c:pt idx="61">
                  <c:v>213.11899865456422</c:v>
                </c:pt>
                <c:pt idx="62">
                  <c:v>213.84832121586498</c:v>
                </c:pt>
                <c:pt idx="63">
                  <c:v>214.67913853536942</c:v>
                </c:pt>
                <c:pt idx="64">
                  <c:v>215.52484648090189</c:v>
                </c:pt>
                <c:pt idx="65">
                  <c:v>216.4781738846421</c:v>
                </c:pt>
                <c:pt idx="66">
                  <c:v>217.55465116580052</c:v>
                </c:pt>
                <c:pt idx="67">
                  <c:v>218.77265247039043</c:v>
                </c:pt>
                <c:pt idx="68">
                  <c:v>219.98894868316836</c:v>
                </c:pt>
                <c:pt idx="69">
                  <c:v>221.35190151068775</c:v>
                </c:pt>
                <c:pt idx="70">
                  <c:v>222.88302908294853</c:v>
                </c:pt>
                <c:pt idx="71">
                  <c:v>224.45725797422676</c:v>
                </c:pt>
                <c:pt idx="72">
                  <c:v>225.9111609019406</c:v>
                </c:pt>
                <c:pt idx="73">
                  <c:v>227.51092812311734</c:v>
                </c:pt>
                <c:pt idx="74">
                  <c:v>229.6585180740156</c:v>
                </c:pt>
                <c:pt idx="75">
                  <c:v>231.48392325473478</c:v>
                </c:pt>
                <c:pt idx="76">
                  <c:v>233.36067833626291</c:v>
                </c:pt>
                <c:pt idx="77">
                  <c:v>235.2749850839304</c:v>
                </c:pt>
                <c:pt idx="78">
                  <c:v>236.96269016152161</c:v>
                </c:pt>
                <c:pt idx="79">
                  <c:v>238.8865212913264</c:v>
                </c:pt>
                <c:pt idx="80">
                  <c:v>240.8492686382308</c:v>
                </c:pt>
                <c:pt idx="81">
                  <c:v>242.66021715837985</c:v>
                </c:pt>
                <c:pt idx="82">
                  <c:v>244.36068335127328</c:v>
                </c:pt>
                <c:pt idx="83">
                  <c:v>246.191126577082</c:v>
                </c:pt>
                <c:pt idx="84">
                  <c:v>248.14114760151463</c:v>
                </c:pt>
                <c:pt idx="85">
                  <c:v>249.87402013400714</c:v>
                </c:pt>
                <c:pt idx="86">
                  <c:v>251.85324325176495</c:v>
                </c:pt>
                <c:pt idx="87">
                  <c:v>253.93169875363287</c:v>
                </c:pt>
                <c:pt idx="88">
                  <c:v>256.08700530873705</c:v>
                </c:pt>
                <c:pt idx="89">
                  <c:v>257.81603778560503</c:v>
                </c:pt>
                <c:pt idx="90">
                  <c:v>260.59878925628635</c:v>
                </c:pt>
                <c:pt idx="91">
                  <c:v>263.39939860776747</c:v>
                </c:pt>
                <c:pt idx="92">
                  <c:v>265.87363073560834</c:v>
                </c:pt>
                <c:pt idx="93">
                  <c:v>267.65966992447602</c:v>
                </c:pt>
                <c:pt idx="94">
                  <c:v>270.78887687538997</c:v>
                </c:pt>
                <c:pt idx="95">
                  <c:v>273.01780144395684</c:v>
                </c:pt>
                <c:pt idx="96">
                  <c:v>276.29303318178648</c:v>
                </c:pt>
                <c:pt idx="97">
                  <c:v>278.24955757913381</c:v>
                </c:pt>
                <c:pt idx="98">
                  <c:v>281.51943990281211</c:v>
                </c:pt>
                <c:pt idx="99">
                  <c:v>284.65672174516203</c:v>
                </c:pt>
                <c:pt idx="100">
                  <c:v>287.13150617333002</c:v>
                </c:pt>
                <c:pt idx="101">
                  <c:v>288.95528240760143</c:v>
                </c:pt>
                <c:pt idx="102">
                  <c:v>292.22422390389841</c:v>
                </c:pt>
                <c:pt idx="103">
                  <c:v>294.19804827533221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0F-BF46-B590-E2A232C45D7D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'24.96-B767'!$D$3:$D$92</c:f>
              <c:numCache>
                <c:formatCode>General</c:formatCode>
                <c:ptCount val="90"/>
                <c:pt idx="0">
                  <c:v>174.49295025391601</c:v>
                </c:pt>
                <c:pt idx="1">
                  <c:v>174.465038489736</c:v>
                </c:pt>
                <c:pt idx="2">
                  <c:v>174.54483428402801</c:v>
                </c:pt>
                <c:pt idx="3">
                  <c:v>174.54483428402801</c:v>
                </c:pt>
                <c:pt idx="4">
                  <c:v>174.582049969601</c:v>
                </c:pt>
                <c:pt idx="5">
                  <c:v>174.41851888276901</c:v>
                </c:pt>
                <c:pt idx="6">
                  <c:v>174.41851888276901</c:v>
                </c:pt>
                <c:pt idx="7">
                  <c:v>174.41851888276901</c:v>
                </c:pt>
                <c:pt idx="8">
                  <c:v>174.41851888276901</c:v>
                </c:pt>
                <c:pt idx="9">
                  <c:v>174.41851888276901</c:v>
                </c:pt>
                <c:pt idx="10">
                  <c:v>174.437126725556</c:v>
                </c:pt>
                <c:pt idx="11">
                  <c:v>174.52086201809499</c:v>
                </c:pt>
                <c:pt idx="12">
                  <c:v>174.52086201809499</c:v>
                </c:pt>
                <c:pt idx="13">
                  <c:v>174.52086201809499</c:v>
                </c:pt>
                <c:pt idx="14">
                  <c:v>174.52086201809499</c:v>
                </c:pt>
                <c:pt idx="15">
                  <c:v>174.52086201809499</c:v>
                </c:pt>
                <c:pt idx="16">
                  <c:v>174.52086201809499</c:v>
                </c:pt>
                <c:pt idx="17">
                  <c:v>174.52086201809499</c:v>
                </c:pt>
                <c:pt idx="18">
                  <c:v>174.52086201809499</c:v>
                </c:pt>
                <c:pt idx="19">
                  <c:v>174.52086201809499</c:v>
                </c:pt>
                <c:pt idx="20">
                  <c:v>174.52086201809499</c:v>
                </c:pt>
                <c:pt idx="21">
                  <c:v>174.52086201809499</c:v>
                </c:pt>
                <c:pt idx="22">
                  <c:v>174.52086201809499</c:v>
                </c:pt>
                <c:pt idx="23">
                  <c:v>174.52086201809499</c:v>
                </c:pt>
                <c:pt idx="24">
                  <c:v>174.52086201809499</c:v>
                </c:pt>
                <c:pt idx="25">
                  <c:v>174.52086201809499</c:v>
                </c:pt>
                <c:pt idx="26">
                  <c:v>174.52086201809499</c:v>
                </c:pt>
                <c:pt idx="27">
                  <c:v>174.52086201809499</c:v>
                </c:pt>
                <c:pt idx="28">
                  <c:v>174.52086201809499</c:v>
                </c:pt>
                <c:pt idx="29">
                  <c:v>174.52086201809499</c:v>
                </c:pt>
                <c:pt idx="30">
                  <c:v>174.54877378227499</c:v>
                </c:pt>
                <c:pt idx="31">
                  <c:v>174.62320515342199</c:v>
                </c:pt>
                <c:pt idx="32">
                  <c:v>174.679028681782</c:v>
                </c:pt>
                <c:pt idx="33">
                  <c:v>174.846499266862</c:v>
                </c:pt>
                <c:pt idx="34">
                  <c:v>174.93023455940201</c:v>
                </c:pt>
                <c:pt idx="35">
                  <c:v>174.93023455940201</c:v>
                </c:pt>
                <c:pt idx="36">
                  <c:v>175.03257769472799</c:v>
                </c:pt>
                <c:pt idx="37">
                  <c:v>175.10700906587499</c:v>
                </c:pt>
                <c:pt idx="38">
                  <c:v>175.14422475144801</c:v>
                </c:pt>
                <c:pt idx="39">
                  <c:v>175.24656788677399</c:v>
                </c:pt>
                <c:pt idx="40">
                  <c:v>175.47916592160701</c:v>
                </c:pt>
                <c:pt idx="41">
                  <c:v>175.73037179922699</c:v>
                </c:pt>
                <c:pt idx="42">
                  <c:v>175.74897964201401</c:v>
                </c:pt>
                <c:pt idx="43">
                  <c:v>175.814107091767</c:v>
                </c:pt>
                <c:pt idx="44">
                  <c:v>176.037401205207</c:v>
                </c:pt>
                <c:pt idx="45">
                  <c:v>176.10252865496</c:v>
                </c:pt>
                <c:pt idx="46">
                  <c:v>176.344430611186</c:v>
                </c:pt>
                <c:pt idx="47">
                  <c:v>176.567724724626</c:v>
                </c:pt>
                <c:pt idx="48">
                  <c:v>176.71658746691901</c:v>
                </c:pt>
                <c:pt idx="49">
                  <c:v>176.86545020921201</c:v>
                </c:pt>
                <c:pt idx="50">
                  <c:v>177.15387177240501</c:v>
                </c:pt>
                <c:pt idx="51">
                  <c:v>177.32134235748501</c:v>
                </c:pt>
                <c:pt idx="52">
                  <c:v>177.581852156498</c:v>
                </c:pt>
                <c:pt idx="53">
                  <c:v>177.71604655425199</c:v>
                </c:pt>
                <c:pt idx="54">
                  <c:v>178.019136461984</c:v>
                </c:pt>
                <c:pt idx="55">
                  <c:v>178.29825410378299</c:v>
                </c:pt>
                <c:pt idx="56">
                  <c:v>178.70762664508899</c:v>
                </c:pt>
                <c:pt idx="57">
                  <c:v>179.04256781524899</c:v>
                </c:pt>
                <c:pt idx="58">
                  <c:v>179.38681290680199</c:v>
                </c:pt>
                <c:pt idx="59">
                  <c:v>179.926440347614</c:v>
                </c:pt>
                <c:pt idx="60">
                  <c:v>180.47537170982</c:v>
                </c:pt>
                <c:pt idx="61">
                  <c:v>180.987087386453</c:v>
                </c:pt>
                <c:pt idx="62">
                  <c:v>181.61045011980499</c:v>
                </c:pt>
                <c:pt idx="63">
                  <c:v>182.168685403404</c:v>
                </c:pt>
                <c:pt idx="64">
                  <c:v>182.76413637257701</c:v>
                </c:pt>
                <c:pt idx="65">
                  <c:v>183.573577533795</c:v>
                </c:pt>
                <c:pt idx="66">
                  <c:v>184.243459874114</c:v>
                </c:pt>
                <c:pt idx="67">
                  <c:v>185.05290103533301</c:v>
                </c:pt>
                <c:pt idx="68">
                  <c:v>185.843734353765</c:v>
                </c:pt>
                <c:pt idx="69">
                  <c:v>186.736910807524</c:v>
                </c:pt>
                <c:pt idx="70">
                  <c:v>187.559595388384</c:v>
                </c:pt>
                <c:pt idx="71">
                  <c:v>188.648154191402</c:v>
                </c:pt>
                <c:pt idx="72">
                  <c:v>189.64761327873501</c:v>
                </c:pt>
                <c:pt idx="73">
                  <c:v>190.80917852800201</c:v>
                </c:pt>
                <c:pt idx="74">
                  <c:v>192.29638102603499</c:v>
                </c:pt>
                <c:pt idx="75">
                  <c:v>193.90243902438999</c:v>
                </c:pt>
                <c:pt idx="76">
                  <c:v>195.50304878048701</c:v>
                </c:pt>
                <c:pt idx="77">
                  <c:v>197.33231707317</c:v>
                </c:pt>
                <c:pt idx="78">
                  <c:v>199.26531151652199</c:v>
                </c:pt>
                <c:pt idx="79">
                  <c:v>201.16511359166</c:v>
                </c:pt>
                <c:pt idx="80">
                  <c:v>203.645321105428</c:v>
                </c:pt>
                <c:pt idx="81">
                  <c:v>206.20389948859099</c:v>
                </c:pt>
                <c:pt idx="82">
                  <c:v>208.54822574498399</c:v>
                </c:pt>
                <c:pt idx="83">
                  <c:v>211.46756368017299</c:v>
                </c:pt>
                <c:pt idx="84">
                  <c:v>213.88258507080999</c:v>
                </c:pt>
                <c:pt idx="85">
                  <c:v>216.378018924918</c:v>
                </c:pt>
                <c:pt idx="86">
                  <c:v>218.70589717741899</c:v>
                </c:pt>
                <c:pt idx="87">
                  <c:v>221.25073760818199</c:v>
                </c:pt>
                <c:pt idx="88">
                  <c:v>223.645566974822</c:v>
                </c:pt>
                <c:pt idx="89">
                  <c:v>226.124160970692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B5C-4F4A-B6BA-909F01778CE0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'24.96-B767'!$C$3:$C$92</c:f>
              <c:numCache>
                <c:formatCode>General</c:formatCode>
                <c:ptCount val="90"/>
                <c:pt idx="0">
                  <c:v>0.49968812283162301</c:v>
                </c:pt>
                <c:pt idx="1">
                  <c:v>0.504194655643315</c:v>
                </c:pt>
                <c:pt idx="2">
                  <c:v>0.50915885435889796</c:v>
                </c:pt>
                <c:pt idx="3">
                  <c:v>0.51412305307448103</c:v>
                </c:pt>
                <c:pt idx="4">
                  <c:v>0.51908725179006399</c:v>
                </c:pt>
                <c:pt idx="5">
                  <c:v>0.52359378460175598</c:v>
                </c:pt>
                <c:pt idx="6">
                  <c:v>0.52810031741344898</c:v>
                </c:pt>
                <c:pt idx="7">
                  <c:v>0.53260685022514198</c:v>
                </c:pt>
                <c:pt idx="8">
                  <c:v>0.53711338303683398</c:v>
                </c:pt>
                <c:pt idx="9">
                  <c:v>0.54161991584852698</c:v>
                </c:pt>
                <c:pt idx="10">
                  <c:v>0.54612644866021998</c:v>
                </c:pt>
                <c:pt idx="11">
                  <c:v>0.55063298147191198</c:v>
                </c:pt>
                <c:pt idx="12">
                  <c:v>0.55513951428360497</c:v>
                </c:pt>
                <c:pt idx="13">
                  <c:v>0.55964604709529697</c:v>
                </c:pt>
                <c:pt idx="14">
                  <c:v>0.56415257990698997</c:v>
                </c:pt>
                <c:pt idx="15">
                  <c:v>0.56865911271868297</c:v>
                </c:pt>
                <c:pt idx="16">
                  <c:v>0.57316564553037497</c:v>
                </c:pt>
                <c:pt idx="17">
                  <c:v>0.57767217834206797</c:v>
                </c:pt>
                <c:pt idx="18">
                  <c:v>0.58217871115376096</c:v>
                </c:pt>
                <c:pt idx="19">
                  <c:v>0.58668524396545296</c:v>
                </c:pt>
                <c:pt idx="20">
                  <c:v>0.59119177677714596</c:v>
                </c:pt>
                <c:pt idx="21">
                  <c:v>0.59569830958883796</c:v>
                </c:pt>
                <c:pt idx="22">
                  <c:v>0.60020484240053096</c:v>
                </c:pt>
                <c:pt idx="23">
                  <c:v>0.60471137521222396</c:v>
                </c:pt>
                <c:pt idx="24">
                  <c:v>0.60921790802391595</c:v>
                </c:pt>
                <c:pt idx="25">
                  <c:v>0.61372444083560895</c:v>
                </c:pt>
                <c:pt idx="26">
                  <c:v>0.61823097364730195</c:v>
                </c:pt>
                <c:pt idx="27">
                  <c:v>0.62273750645899395</c:v>
                </c:pt>
                <c:pt idx="28">
                  <c:v>0.62724403927068695</c:v>
                </c:pt>
                <c:pt idx="29">
                  <c:v>0.63175057208237995</c:v>
                </c:pt>
                <c:pt idx="30">
                  <c:v>0.63625710489407195</c:v>
                </c:pt>
                <c:pt idx="31">
                  <c:v>0.64076363770576505</c:v>
                </c:pt>
                <c:pt idx="32">
                  <c:v>0.64527017051745705</c:v>
                </c:pt>
                <c:pt idx="33">
                  <c:v>0.64977670332915005</c:v>
                </c:pt>
                <c:pt idx="34">
                  <c:v>0.65428323614084305</c:v>
                </c:pt>
                <c:pt idx="35">
                  <c:v>0.65878976895253505</c:v>
                </c:pt>
                <c:pt idx="36">
                  <c:v>0.66329630176422805</c:v>
                </c:pt>
                <c:pt idx="37">
                  <c:v>0.66780283457592005</c:v>
                </c:pt>
                <c:pt idx="38">
                  <c:v>0.67230936738761304</c:v>
                </c:pt>
                <c:pt idx="39">
                  <c:v>0.67635823429541597</c:v>
                </c:pt>
                <c:pt idx="40">
                  <c:v>0.68132243301099804</c:v>
                </c:pt>
                <c:pt idx="41">
                  <c:v>0.68582896582269104</c:v>
                </c:pt>
                <c:pt idx="42">
                  <c:v>0.69033549863438404</c:v>
                </c:pt>
                <c:pt idx="43">
                  <c:v>0.69484203144607604</c:v>
                </c:pt>
                <c:pt idx="44">
                  <c:v>0.69934856425776903</c:v>
                </c:pt>
                <c:pt idx="45">
                  <c:v>0.70385509706946103</c:v>
                </c:pt>
                <c:pt idx="46">
                  <c:v>0.70836162988115403</c:v>
                </c:pt>
                <c:pt idx="47">
                  <c:v>0.71286816269284703</c:v>
                </c:pt>
                <c:pt idx="48">
                  <c:v>0.71737469550453903</c:v>
                </c:pt>
                <c:pt idx="49">
                  <c:v>0.72142356241234196</c:v>
                </c:pt>
                <c:pt idx="50">
                  <c:v>0.72684542703181498</c:v>
                </c:pt>
                <c:pt idx="51">
                  <c:v>0.73089429393961702</c:v>
                </c:pt>
                <c:pt idx="52">
                  <c:v>0.73540082675131002</c:v>
                </c:pt>
                <c:pt idx="53">
                  <c:v>0.73944969365911195</c:v>
                </c:pt>
                <c:pt idx="54">
                  <c:v>0.74441389237469502</c:v>
                </c:pt>
                <c:pt idx="55">
                  <c:v>0.74892042518638802</c:v>
                </c:pt>
                <c:pt idx="56">
                  <c:v>0.75388462390197097</c:v>
                </c:pt>
                <c:pt idx="57">
                  <c:v>0.75793349080977301</c:v>
                </c:pt>
                <c:pt idx="58">
                  <c:v>0.76244002362146601</c:v>
                </c:pt>
                <c:pt idx="59">
                  <c:v>0.76694655643315801</c:v>
                </c:pt>
                <c:pt idx="60">
                  <c:v>0.77145308924485101</c:v>
                </c:pt>
                <c:pt idx="61">
                  <c:v>0.77595962205654401</c:v>
                </c:pt>
                <c:pt idx="62">
                  <c:v>0.78046615486823601</c:v>
                </c:pt>
                <c:pt idx="63">
                  <c:v>0.784972687679929</c:v>
                </c:pt>
                <c:pt idx="64">
                  <c:v>0.789479220491621</c:v>
                </c:pt>
                <c:pt idx="65">
                  <c:v>0.793985753303314</c:v>
                </c:pt>
                <c:pt idx="66">
                  <c:v>0.798492286115007</c:v>
                </c:pt>
                <c:pt idx="67">
                  <c:v>0.802998818926699</c:v>
                </c:pt>
                <c:pt idx="68">
                  <c:v>0.807505351738392</c:v>
                </c:pt>
                <c:pt idx="69">
                  <c:v>0.81201188455008499</c:v>
                </c:pt>
                <c:pt idx="70">
                  <c:v>0.81606075145788703</c:v>
                </c:pt>
                <c:pt idx="71">
                  <c:v>0.82010961836568996</c:v>
                </c:pt>
                <c:pt idx="72">
                  <c:v>0.824158485273492</c:v>
                </c:pt>
                <c:pt idx="73">
                  <c:v>0.82774968627740397</c:v>
                </c:pt>
                <c:pt idx="74">
                  <c:v>0.83179855318520701</c:v>
                </c:pt>
                <c:pt idx="75">
                  <c:v>0.835011441647597</c:v>
                </c:pt>
                <c:pt idx="76">
                  <c:v>0.83821510297482804</c:v>
                </c:pt>
                <c:pt idx="77">
                  <c:v>0.84096109839816902</c:v>
                </c:pt>
                <c:pt idx="78">
                  <c:v>0.84296523215471997</c:v>
                </c:pt>
                <c:pt idx="79">
                  <c:v>0.84507455525208497</c:v>
                </c:pt>
                <c:pt idx="80">
                  <c:v>0.84753266405846295</c:v>
                </c:pt>
                <c:pt idx="81">
                  <c:v>0.84953310696094997</c:v>
                </c:pt>
                <c:pt idx="82">
                  <c:v>0.85128072636007901</c:v>
                </c:pt>
                <c:pt idx="83">
                  <c:v>0.85353399276592601</c:v>
                </c:pt>
                <c:pt idx="84">
                  <c:v>0.85512475086734996</c:v>
                </c:pt>
                <c:pt idx="85">
                  <c:v>0.85636435056786397</c:v>
                </c:pt>
                <c:pt idx="86">
                  <c:v>0.85758931866833998</c:v>
                </c:pt>
                <c:pt idx="87">
                  <c:v>0.85871595187126304</c:v>
                </c:pt>
                <c:pt idx="88">
                  <c:v>0.85953532147338896</c:v>
                </c:pt>
                <c:pt idx="89">
                  <c:v>0.86055953347604597</c:v>
                </c:pt>
              </c:numCache>
            </c:numRef>
          </c:xVal>
          <c:yVal>
            <c:numRef>
              <c:f>'24.96-B767'!$E$3:$E$92</c:f>
              <c:numCache>
                <c:formatCode>General</c:formatCode>
                <c:ptCount val="90"/>
                <c:pt idx="0">
                  <c:v>175.15329061479764</c:v>
                </c:pt>
                <c:pt idx="1">
                  <c:v>175.15330431946327</c:v>
                </c:pt>
                <c:pt idx="2">
                  <c:v>175.1533241794117</c:v>
                </c:pt>
                <c:pt idx="3">
                  <c:v>175.15335046355341</c:v>
                </c:pt>
                <c:pt idx="4">
                  <c:v>175.15338502487256</c:v>
                </c:pt>
                <c:pt idx="5">
                  <c:v>175.1534255090402</c:v>
                </c:pt>
                <c:pt idx="6">
                  <c:v>175.1534768731712</c:v>
                </c:pt>
                <c:pt idx="7">
                  <c:v>175.15354173570438</c:v>
                </c:pt>
                <c:pt idx="8">
                  <c:v>175.15362327485241</c:v>
                </c:pt>
                <c:pt idx="9">
                  <c:v>175.15372533385488</c:v>
                </c:pt>
                <c:pt idx="10">
                  <c:v>175.15385254342672</c:v>
                </c:pt>
                <c:pt idx="11">
                  <c:v>175.15401046380555</c:v>
                </c:pt>
                <c:pt idx="12">
                  <c:v>175.15420574908589</c:v>
                </c:pt>
                <c:pt idx="13">
                  <c:v>175.15444633683765</c:v>
                </c:pt>
                <c:pt idx="14">
                  <c:v>175.15474166634849</c:v>
                </c:pt>
                <c:pt idx="15">
                  <c:v>175.15510292920197</c:v>
                </c:pt>
                <c:pt idx="16">
                  <c:v>175.15554335631458</c:v>
                </c:pt>
                <c:pt idx="17">
                  <c:v>175.15607854600211</c:v>
                </c:pt>
                <c:pt idx="18">
                  <c:v>175.15672683813835</c:v>
                </c:pt>
                <c:pt idx="19">
                  <c:v>175.15750974000838</c:v>
                </c:pt>
                <c:pt idx="20">
                  <c:v>175.15845241004914</c:v>
                </c:pt>
                <c:pt idx="21">
                  <c:v>175.15958420632128</c:v>
                </c:pt>
                <c:pt idx="22">
                  <c:v>175.16093930726913</c:v>
                </c:pt>
                <c:pt idx="23">
                  <c:v>175.16255741311571</c:v>
                </c:pt>
                <c:pt idx="24">
                  <c:v>175.16448453710993</c:v>
                </c:pt>
                <c:pt idx="25">
                  <c:v>175.1735996039464</c:v>
                </c:pt>
                <c:pt idx="26">
                  <c:v>175.19108766004035</c:v>
                </c:pt>
                <c:pt idx="27">
                  <c:v>175.20908641848342</c:v>
                </c:pt>
                <c:pt idx="28">
                  <c:v>175.2276884256689</c:v>
                </c:pt>
                <c:pt idx="29">
                  <c:v>175.24699832504447</c:v>
                </c:pt>
                <c:pt idx="30">
                  <c:v>175.26713447839029</c:v>
                </c:pt>
                <c:pt idx="31">
                  <c:v>175.28823077686656</c:v>
                </c:pt>
                <c:pt idx="32">
                  <c:v>175.31043866337308</c:v>
                </c:pt>
                <c:pt idx="33">
                  <c:v>175.33392939039501</c:v>
                </c:pt>
                <c:pt idx="34">
                  <c:v>175.35889654057297</c:v>
                </c:pt>
                <c:pt idx="35">
                  <c:v>175.38555884081961</c:v>
                </c:pt>
                <c:pt idx="36">
                  <c:v>175.41416330502895</c:v>
                </c:pt>
                <c:pt idx="37">
                  <c:v>175.44498874542188</c:v>
                </c:pt>
                <c:pt idx="38">
                  <c:v>175.47834969852909</c:v>
                </c:pt>
                <c:pt idx="39">
                  <c:v>175.51077628687185</c:v>
                </c:pt>
                <c:pt idx="40">
                  <c:v>175.55414180252814</c:v>
                </c:pt>
                <c:pt idx="41">
                  <c:v>175.59742291122973</c:v>
                </c:pt>
                <c:pt idx="42">
                  <c:v>175.64495118406245</c:v>
                </c:pt>
                <c:pt idx="43">
                  <c:v>175.69729743442537</c:v>
                </c:pt>
                <c:pt idx="44">
                  <c:v>175.75510415256045</c:v>
                </c:pt>
                <c:pt idx="45">
                  <c:v>175.81909445520944</c:v>
                </c:pt>
                <c:pt idx="46">
                  <c:v>175.89008225311267</c:v>
                </c:pt>
                <c:pt idx="47">
                  <c:v>175.9689838424809</c:v>
                </c:pt>
                <c:pt idx="48">
                  <c:v>176.05683117078172</c:v>
                </c:pt>
                <c:pt idx="49">
                  <c:v>176.14434130751053</c:v>
                </c:pt>
                <c:pt idx="50">
                  <c:v>176.27596586736897</c:v>
                </c:pt>
                <c:pt idx="51">
                  <c:v>176.38643894317931</c:v>
                </c:pt>
                <c:pt idx="52">
                  <c:v>176.52328814080255</c:v>
                </c:pt>
                <c:pt idx="53">
                  <c:v>176.66022293610615</c:v>
                </c:pt>
                <c:pt idx="54">
                  <c:v>176.84853420882405</c:v>
                </c:pt>
                <c:pt idx="55">
                  <c:v>177.04151819955047</c:v>
                </c:pt>
                <c:pt idx="56">
                  <c:v>177.2818081452173</c:v>
                </c:pt>
                <c:pt idx="57">
                  <c:v>177.50216041913728</c:v>
                </c:pt>
                <c:pt idx="58">
                  <c:v>177.77663150947589</c:v>
                </c:pt>
                <c:pt idx="59">
                  <c:v>178.08593313717512</c:v>
                </c:pt>
                <c:pt idx="60">
                  <c:v>178.43489809099927</c:v>
                </c:pt>
                <c:pt idx="61">
                  <c:v>178.8291338069007</c:v>
                </c:pt>
                <c:pt idx="62">
                  <c:v>179.27518036396003</c:v>
                </c:pt>
                <c:pt idx="63">
                  <c:v>179.7807098694224</c:v>
                </c:pt>
                <c:pt idx="64">
                  <c:v>180.35478056790956</c:v>
                </c:pt>
                <c:pt idx="65">
                  <c:v>181.00816414288502</c:v>
                </c:pt>
                <c:pt idx="66">
                  <c:v>181.75377214433098</c:v>
                </c:pt>
                <c:pt idx="67">
                  <c:v>182.60721851670985</c:v>
                </c:pt>
                <c:pt idx="68">
                  <c:v>183.58757182443333</c:v>
                </c:pt>
                <c:pt idx="69">
                  <c:v>184.71837630319655</c:v>
                </c:pt>
                <c:pt idx="70">
                  <c:v>185.88674378666565</c:v>
                </c:pt>
                <c:pt idx="71">
                  <c:v>187.22687604869253</c:v>
                </c:pt>
                <c:pt idx="72">
                  <c:v>188.77216909272113</c:v>
                </c:pt>
                <c:pt idx="73">
                  <c:v>190.34836990475236</c:v>
                </c:pt>
                <c:pt idx="74">
                  <c:v>192.40612135568233</c:v>
                </c:pt>
                <c:pt idx="75">
                  <c:v>194.29457409985224</c:v>
                </c:pt>
                <c:pt idx="76">
                  <c:v>196.45059247963405</c:v>
                </c:pt>
                <c:pt idx="77">
                  <c:v>198.55821329683135</c:v>
                </c:pt>
                <c:pt idx="78">
                  <c:v>200.27464388015505</c:v>
                </c:pt>
                <c:pt idx="79">
                  <c:v>202.26974517900402</c:v>
                </c:pt>
                <c:pt idx="80">
                  <c:v>204.87870301624054</c:v>
                </c:pt>
                <c:pt idx="81">
                  <c:v>207.26631177445904</c:v>
                </c:pt>
                <c:pt idx="82">
                  <c:v>209.57942993466133</c:v>
                </c:pt>
                <c:pt idx="83">
                  <c:v>212.92952807963968</c:v>
                </c:pt>
                <c:pt idx="84">
                  <c:v>215.58684895688057</c:v>
                </c:pt>
                <c:pt idx="85">
                  <c:v>217.8524288870361</c:v>
                </c:pt>
                <c:pt idx="86">
                  <c:v>220.28151832793282</c:v>
                </c:pt>
                <c:pt idx="87">
                  <c:v>222.70325259703174</c:v>
                </c:pt>
                <c:pt idx="88">
                  <c:v>224.5901554408</c:v>
                </c:pt>
                <c:pt idx="89">
                  <c:v>227.11385186464716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A0F-BF46-B590-E2A232C45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20"/>
          <c:min val="1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B777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'24.99-B777'!$P$3:$P$105</c:f>
              <c:numCache>
                <c:formatCode>General</c:formatCode>
                <c:ptCount val="103"/>
                <c:pt idx="0">
                  <c:v>239.24965900000001</c:v>
                </c:pt>
                <c:pt idx="1">
                  <c:v>239.26849799999999</c:v>
                </c:pt>
                <c:pt idx="2">
                  <c:v>239.17542399999999</c:v>
                </c:pt>
                <c:pt idx="3">
                  <c:v>239.03169700000001</c:v>
                </c:pt>
                <c:pt idx="4">
                  <c:v>239.03321299999999</c:v>
                </c:pt>
                <c:pt idx="5">
                  <c:v>239.059663</c:v>
                </c:pt>
                <c:pt idx="6">
                  <c:v>239.087005</c:v>
                </c:pt>
                <c:pt idx="7">
                  <c:v>239.08852200000001</c:v>
                </c:pt>
                <c:pt idx="8">
                  <c:v>239.09003799999999</c:v>
                </c:pt>
                <c:pt idx="9">
                  <c:v>239.082945</c:v>
                </c:pt>
                <c:pt idx="10">
                  <c:v>239.12750500000001</c:v>
                </c:pt>
                <c:pt idx="11">
                  <c:v>239.09458599999999</c:v>
                </c:pt>
                <c:pt idx="12">
                  <c:v>239.16497200000001</c:v>
                </c:pt>
                <c:pt idx="13">
                  <c:v>239.15788000000001</c:v>
                </c:pt>
                <c:pt idx="14">
                  <c:v>239.19383099999999</c:v>
                </c:pt>
                <c:pt idx="15">
                  <c:v>239.195347</c:v>
                </c:pt>
                <c:pt idx="16">
                  <c:v>239.19686300000001</c:v>
                </c:pt>
                <c:pt idx="17">
                  <c:v>239.250032</c:v>
                </c:pt>
                <c:pt idx="18">
                  <c:v>239.294591</c:v>
                </c:pt>
                <c:pt idx="19">
                  <c:v>239.37358599999999</c:v>
                </c:pt>
                <c:pt idx="20">
                  <c:v>239.39231899999999</c:v>
                </c:pt>
                <c:pt idx="21">
                  <c:v>239.393835</c:v>
                </c:pt>
                <c:pt idx="22">
                  <c:v>239.421178</c:v>
                </c:pt>
                <c:pt idx="23">
                  <c:v>239.52599799999999</c:v>
                </c:pt>
                <c:pt idx="24">
                  <c:v>239.57916700000001</c:v>
                </c:pt>
                <c:pt idx="25">
                  <c:v>239.63994500000001</c:v>
                </c:pt>
                <c:pt idx="26">
                  <c:v>239.59080800000001</c:v>
                </c:pt>
                <c:pt idx="27">
                  <c:v>239.764498</c:v>
                </c:pt>
                <c:pt idx="28">
                  <c:v>239.852101</c:v>
                </c:pt>
                <c:pt idx="29">
                  <c:v>239.95692099999999</c:v>
                </c:pt>
                <c:pt idx="30">
                  <c:v>240.14682999999999</c:v>
                </c:pt>
                <c:pt idx="31">
                  <c:v>240.15795299999999</c:v>
                </c:pt>
                <c:pt idx="32">
                  <c:v>240.16807800000001</c:v>
                </c:pt>
                <c:pt idx="33">
                  <c:v>240.33216100000001</c:v>
                </c:pt>
                <c:pt idx="34">
                  <c:v>240.42076299999999</c:v>
                </c:pt>
                <c:pt idx="35">
                  <c:v>240.53519</c:v>
                </c:pt>
                <c:pt idx="36">
                  <c:v>240.717489</c:v>
                </c:pt>
                <c:pt idx="37">
                  <c:v>240.933224</c:v>
                </c:pt>
                <c:pt idx="38">
                  <c:v>241.055262</c:v>
                </c:pt>
                <c:pt idx="39">
                  <c:v>241.25477799999999</c:v>
                </c:pt>
                <c:pt idx="40">
                  <c:v>241.33377200000001</c:v>
                </c:pt>
                <c:pt idx="41">
                  <c:v>241.48163600000001</c:v>
                </c:pt>
                <c:pt idx="42">
                  <c:v>241.59506500000001</c:v>
                </c:pt>
                <c:pt idx="43">
                  <c:v>241.837625</c:v>
                </c:pt>
                <c:pt idx="44">
                  <c:v>242.09740199999999</c:v>
                </c:pt>
                <c:pt idx="45">
                  <c:v>242.27109200000001</c:v>
                </c:pt>
                <c:pt idx="46">
                  <c:v>242.38452100000001</c:v>
                </c:pt>
                <c:pt idx="47">
                  <c:v>242.60125400000001</c:v>
                </c:pt>
                <c:pt idx="48">
                  <c:v>242.740509</c:v>
                </c:pt>
                <c:pt idx="49">
                  <c:v>242.89687599999999</c:v>
                </c:pt>
                <c:pt idx="50">
                  <c:v>243.19980200000001</c:v>
                </c:pt>
                <c:pt idx="51">
                  <c:v>243.45097000000001</c:v>
                </c:pt>
                <c:pt idx="52">
                  <c:v>243.616052</c:v>
                </c:pt>
                <c:pt idx="53">
                  <c:v>243.86722</c:v>
                </c:pt>
                <c:pt idx="54">
                  <c:v>244.01608200000001</c:v>
                </c:pt>
                <c:pt idx="55">
                  <c:v>244.292078</c:v>
                </c:pt>
                <c:pt idx="56">
                  <c:v>244.62083000000001</c:v>
                </c:pt>
                <c:pt idx="57">
                  <c:v>244.92365000000001</c:v>
                </c:pt>
                <c:pt idx="58">
                  <c:v>245.10584299999999</c:v>
                </c:pt>
                <c:pt idx="59">
                  <c:v>245.40005500000001</c:v>
                </c:pt>
                <c:pt idx="60">
                  <c:v>245.58235300000001</c:v>
                </c:pt>
                <c:pt idx="61">
                  <c:v>245.79908699999999</c:v>
                </c:pt>
                <c:pt idx="62">
                  <c:v>246.119124</c:v>
                </c:pt>
                <c:pt idx="63">
                  <c:v>246.46509399999999</c:v>
                </c:pt>
                <c:pt idx="64">
                  <c:v>246.65589600000001</c:v>
                </c:pt>
                <c:pt idx="65">
                  <c:v>246.86391399999999</c:v>
                </c:pt>
                <c:pt idx="66">
                  <c:v>247.107472</c:v>
                </c:pt>
                <c:pt idx="67">
                  <c:v>247.48766499999999</c:v>
                </c:pt>
                <c:pt idx="68">
                  <c:v>247.82392200000001</c:v>
                </c:pt>
                <c:pt idx="69">
                  <c:v>248.04175900000001</c:v>
                </c:pt>
                <c:pt idx="70">
                  <c:v>248.39533900000001</c:v>
                </c:pt>
                <c:pt idx="71">
                  <c:v>248.827395</c:v>
                </c:pt>
                <c:pt idx="72">
                  <c:v>249.17315300000001</c:v>
                </c:pt>
                <c:pt idx="73">
                  <c:v>249.51901699999999</c:v>
                </c:pt>
                <c:pt idx="74">
                  <c:v>249.856166</c:v>
                </c:pt>
                <c:pt idx="75">
                  <c:v>250.33215899999999</c:v>
                </c:pt>
                <c:pt idx="76">
                  <c:v>250.892135</c:v>
                </c:pt>
                <c:pt idx="77">
                  <c:v>251.41206399999999</c:v>
                </c:pt>
                <c:pt idx="78">
                  <c:v>252.05991299999999</c:v>
                </c:pt>
                <c:pt idx="79">
                  <c:v>252.88293100000001</c:v>
                </c:pt>
                <c:pt idx="80">
                  <c:v>253.97470999999999</c:v>
                </c:pt>
                <c:pt idx="81">
                  <c:v>255.44145499999999</c:v>
                </c:pt>
                <c:pt idx="82">
                  <c:v>256.957718</c:v>
                </c:pt>
                <c:pt idx="83">
                  <c:v>258.41205500000001</c:v>
                </c:pt>
                <c:pt idx="84">
                  <c:v>260.15698600000002</c:v>
                </c:pt>
                <c:pt idx="85">
                  <c:v>261.90181000000001</c:v>
                </c:pt>
                <c:pt idx="86">
                  <c:v>263.60548999999997</c:v>
                </c:pt>
                <c:pt idx="87">
                  <c:v>265.57943599999999</c:v>
                </c:pt>
                <c:pt idx="88">
                  <c:v>267.57427799999999</c:v>
                </c:pt>
                <c:pt idx="89">
                  <c:v>269.675748</c:v>
                </c:pt>
                <c:pt idx="90">
                  <c:v>272.20014800000001</c:v>
                </c:pt>
                <c:pt idx="91">
                  <c:v>274.46466700000002</c:v>
                </c:pt>
                <c:pt idx="92">
                  <c:v>276.39680099999998</c:v>
                </c:pt>
                <c:pt idx="93">
                  <c:v>278.78588999999999</c:v>
                </c:pt>
                <c:pt idx="94">
                  <c:v>281.499033</c:v>
                </c:pt>
                <c:pt idx="95">
                  <c:v>283.70561099999998</c:v>
                </c:pt>
                <c:pt idx="96">
                  <c:v>285.94133199999999</c:v>
                </c:pt>
                <c:pt idx="97">
                  <c:v>288.56267500000001</c:v>
                </c:pt>
                <c:pt idx="98">
                  <c:v>291.09608100000003</c:v>
                </c:pt>
                <c:pt idx="99">
                  <c:v>293.65314499999999</c:v>
                </c:pt>
                <c:pt idx="100">
                  <c:v>295.88595700000002</c:v>
                </c:pt>
                <c:pt idx="101">
                  <c:v>298.066731</c:v>
                </c:pt>
                <c:pt idx="102">
                  <c:v>299.69882899999999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5E8-7940-80E0-598994C16E29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'24.99-B777'!$O$3:$O$105</c:f>
              <c:numCache>
                <c:formatCode>General</c:formatCode>
                <c:ptCount val="103"/>
                <c:pt idx="0">
                  <c:v>0.50060229000000001</c:v>
                </c:pt>
                <c:pt idx="1">
                  <c:v>0.50506618000000003</c:v>
                </c:pt>
                <c:pt idx="2">
                  <c:v>0.50952942000000001</c:v>
                </c:pt>
                <c:pt idx="3">
                  <c:v>0.51399236000000004</c:v>
                </c:pt>
                <c:pt idx="4">
                  <c:v>0.51816503000000003</c:v>
                </c:pt>
                <c:pt idx="5">
                  <c:v>0.52262896999999997</c:v>
                </c:pt>
                <c:pt idx="6">
                  <c:v>0.52680178</c:v>
                </c:pt>
                <c:pt idx="7">
                  <c:v>0.53097444999999999</c:v>
                </c:pt>
                <c:pt idx="8">
                  <c:v>0.53514711999999998</c:v>
                </c:pt>
                <c:pt idx="9">
                  <c:v>0.53931974000000005</c:v>
                </c:pt>
                <c:pt idx="10">
                  <c:v>0.54349265999999996</c:v>
                </c:pt>
                <c:pt idx="11">
                  <c:v>0.54766512999999994</c:v>
                </c:pt>
                <c:pt idx="12">
                  <c:v>0.55183819999999995</c:v>
                </c:pt>
                <c:pt idx="13">
                  <c:v>0.55601082000000002</c:v>
                </c:pt>
                <c:pt idx="14">
                  <c:v>0.56018369000000001</c:v>
                </c:pt>
                <c:pt idx="15">
                  <c:v>0.56435636</c:v>
                </c:pt>
                <c:pt idx="16">
                  <c:v>0.56852902999999999</c:v>
                </c:pt>
                <c:pt idx="17">
                  <c:v>0.57270200000000004</c:v>
                </c:pt>
                <c:pt idx="18">
                  <c:v>0.57687491999999996</c:v>
                </c:pt>
                <c:pt idx="19">
                  <c:v>0.58104803999999999</c:v>
                </c:pt>
                <c:pt idx="20">
                  <c:v>0.58522081000000004</c:v>
                </c:pt>
                <c:pt idx="21">
                  <c:v>0.58939348000000003</c:v>
                </c:pt>
                <c:pt idx="22">
                  <c:v>0.59356629999999999</c:v>
                </c:pt>
                <c:pt idx="23">
                  <c:v>0.59773957</c:v>
                </c:pt>
                <c:pt idx="24">
                  <c:v>0.60191254000000005</c:v>
                </c:pt>
                <c:pt idx="25">
                  <c:v>0.60608554999999997</c:v>
                </c:pt>
                <c:pt idx="26">
                  <c:v>0.61025792999999995</c:v>
                </c:pt>
                <c:pt idx="27">
                  <c:v>0.61443159999999997</c:v>
                </c:pt>
                <c:pt idx="28">
                  <c:v>0.61860477000000003</c:v>
                </c:pt>
                <c:pt idx="29">
                  <c:v>0.62277804000000003</c:v>
                </c:pt>
                <c:pt idx="30">
                  <c:v>0.62695181</c:v>
                </c:pt>
                <c:pt idx="31">
                  <c:v>0.63112453000000002</c:v>
                </c:pt>
                <c:pt idx="32">
                  <c:v>0.63529725000000004</c:v>
                </c:pt>
                <c:pt idx="33">
                  <c:v>0.63947087000000002</c:v>
                </c:pt>
                <c:pt idx="34">
                  <c:v>0.64364403999999997</c:v>
                </c:pt>
                <c:pt idx="35">
                  <c:v>0.64781736999999995</c:v>
                </c:pt>
                <c:pt idx="36">
                  <c:v>0.65199109</c:v>
                </c:pt>
                <c:pt idx="37">
                  <c:v>0.65616501000000005</c:v>
                </c:pt>
                <c:pt idx="38">
                  <c:v>0.66033838</c:v>
                </c:pt>
                <c:pt idx="39">
                  <c:v>0.6645122</c:v>
                </c:pt>
                <c:pt idx="40">
                  <c:v>0.66868532000000003</c:v>
                </c:pt>
                <c:pt idx="41">
                  <c:v>0.67285883999999996</c:v>
                </c:pt>
                <c:pt idx="42">
                  <c:v>0.67703217000000004</c:v>
                </c:pt>
                <c:pt idx="43">
                  <c:v>0.68120623999999996</c:v>
                </c:pt>
                <c:pt idx="44">
                  <c:v>0.68538041000000005</c:v>
                </c:pt>
                <c:pt idx="45">
                  <c:v>0.68955407999999996</c:v>
                </c:pt>
                <c:pt idx="46">
                  <c:v>0.69372739999999999</c:v>
                </c:pt>
                <c:pt idx="47">
                  <c:v>0.69790132999999999</c:v>
                </c:pt>
                <c:pt idx="48">
                  <c:v>0.7020748</c:v>
                </c:pt>
                <c:pt idx="49">
                  <c:v>0.70595724999999998</c:v>
                </c:pt>
                <c:pt idx="50">
                  <c:v>0.71042278999999997</c:v>
                </c:pt>
                <c:pt idx="51">
                  <c:v>0.71459691999999997</c:v>
                </c:pt>
                <c:pt idx="52">
                  <c:v>0.71877053999999996</c:v>
                </c:pt>
                <c:pt idx="53">
                  <c:v>0.72294466000000002</c:v>
                </c:pt>
                <c:pt idx="54">
                  <c:v>0.72711819</c:v>
                </c:pt>
                <c:pt idx="55">
                  <c:v>0.73129244999999998</c:v>
                </c:pt>
                <c:pt idx="56">
                  <c:v>0.73575815</c:v>
                </c:pt>
                <c:pt idx="57">
                  <c:v>0.73993257000000001</c:v>
                </c:pt>
                <c:pt idx="58">
                  <c:v>0.74381516999999997</c:v>
                </c:pt>
                <c:pt idx="59">
                  <c:v>0.74798955</c:v>
                </c:pt>
                <c:pt idx="60">
                  <c:v>0.75216327000000005</c:v>
                </c:pt>
                <c:pt idx="61">
                  <c:v>0.75633718999999999</c:v>
                </c:pt>
                <c:pt idx="62">
                  <c:v>0.76051172</c:v>
                </c:pt>
                <c:pt idx="63">
                  <c:v>0.76497751000000003</c:v>
                </c:pt>
                <c:pt idx="64">
                  <c:v>0.76886016000000001</c:v>
                </c:pt>
                <c:pt idx="65">
                  <c:v>0.77274290999999995</c:v>
                </c:pt>
                <c:pt idx="66">
                  <c:v>0.77691699000000003</c:v>
                </c:pt>
                <c:pt idx="67">
                  <c:v>0.78080075000000004</c:v>
                </c:pt>
                <c:pt idx="68">
                  <c:v>0.78497536000000001</c:v>
                </c:pt>
                <c:pt idx="69">
                  <c:v>0.78944040999999998</c:v>
                </c:pt>
                <c:pt idx="70">
                  <c:v>0.79390625000000004</c:v>
                </c:pt>
                <c:pt idx="71">
                  <c:v>0.79837254999999996</c:v>
                </c:pt>
                <c:pt idx="72">
                  <c:v>0.80225610000000003</c:v>
                </c:pt>
                <c:pt idx="73">
                  <c:v>0.80643078000000001</c:v>
                </c:pt>
                <c:pt idx="74">
                  <c:v>0.81031428000000005</c:v>
                </c:pt>
                <c:pt idx="75">
                  <c:v>0.81448971000000003</c:v>
                </c:pt>
                <c:pt idx="76">
                  <c:v>0.81837451000000005</c:v>
                </c:pt>
                <c:pt idx="77">
                  <c:v>0.82225908000000003</c:v>
                </c:pt>
                <c:pt idx="78">
                  <c:v>0.82556214999999999</c:v>
                </c:pt>
                <c:pt idx="79">
                  <c:v>0.82886623999999998</c:v>
                </c:pt>
                <c:pt idx="80">
                  <c:v>0.83188077000000005</c:v>
                </c:pt>
                <c:pt idx="81">
                  <c:v>0.83480927999999999</c:v>
                </c:pt>
                <c:pt idx="82">
                  <c:v>0.83744951000000001</c:v>
                </c:pt>
                <c:pt idx="83">
                  <c:v>0.83978695000000003</c:v>
                </c:pt>
                <c:pt idx="84">
                  <c:v>0.84183494999999997</c:v>
                </c:pt>
                <c:pt idx="85">
                  <c:v>0.84359183999999998</c:v>
                </c:pt>
                <c:pt idx="86">
                  <c:v>0.84510596999999998</c:v>
                </c:pt>
                <c:pt idx="87">
                  <c:v>0.84654147000000002</c:v>
                </c:pt>
                <c:pt idx="88">
                  <c:v>0.84757247000000002</c:v>
                </c:pt>
                <c:pt idx="89">
                  <c:v>0.84876876999999995</c:v>
                </c:pt>
                <c:pt idx="90">
                  <c:v>0.85025865</c:v>
                </c:pt>
                <c:pt idx="91">
                  <c:v>0.85135053000000005</c:v>
                </c:pt>
                <c:pt idx="92">
                  <c:v>0.85231011000000001</c:v>
                </c:pt>
                <c:pt idx="93">
                  <c:v>0.85340797999999995</c:v>
                </c:pt>
                <c:pt idx="94">
                  <c:v>0.85467903999999995</c:v>
                </c:pt>
                <c:pt idx="95">
                  <c:v>0.85557700000000003</c:v>
                </c:pt>
                <c:pt idx="96">
                  <c:v>0.85642996000000005</c:v>
                </c:pt>
                <c:pt idx="97">
                  <c:v>0.85749500999999995</c:v>
                </c:pt>
                <c:pt idx="98">
                  <c:v>0.85812648000000002</c:v>
                </c:pt>
                <c:pt idx="99">
                  <c:v>0.85892246999999999</c:v>
                </c:pt>
                <c:pt idx="100">
                  <c:v>0.85982057999999995</c:v>
                </c:pt>
                <c:pt idx="101">
                  <c:v>0.86050972999999997</c:v>
                </c:pt>
                <c:pt idx="102">
                  <c:v>0.86098803999999995</c:v>
                </c:pt>
              </c:numCache>
            </c:numRef>
          </c:xVal>
          <c:yVal>
            <c:numRef>
              <c:f>'24.99-B777'!$Q$3:$Q$105</c:f>
              <c:numCache>
                <c:formatCode>General</c:formatCode>
                <c:ptCount val="103"/>
                <c:pt idx="0">
                  <c:v>240.57675965072679</c:v>
                </c:pt>
                <c:pt idx="1">
                  <c:v>240.57677352563883</c:v>
                </c:pt>
                <c:pt idx="2">
                  <c:v>240.57679165803853</c:v>
                </c:pt>
                <c:pt idx="3">
                  <c:v>240.57681522086102</c:v>
                </c:pt>
                <c:pt idx="4">
                  <c:v>240.57684345171702</c:v>
                </c:pt>
                <c:pt idx="5">
                  <c:v>240.576881989144</c:v>
                </c:pt>
                <c:pt idx="6">
                  <c:v>240.57692771254426</c:v>
                </c:pt>
                <c:pt idx="7">
                  <c:v>240.57698504874219</c:v>
                </c:pt>
                <c:pt idx="8">
                  <c:v>240.57705665606392</c:v>
                </c:pt>
                <c:pt idx="9">
                  <c:v>240.57714573363128</c:v>
                </c:pt>
                <c:pt idx="10">
                  <c:v>240.57725613296353</c:v>
                </c:pt>
                <c:pt idx="11">
                  <c:v>240.57739243080118</c:v>
                </c:pt>
                <c:pt idx="12">
                  <c:v>240.57756014929052</c:v>
                </c:pt>
                <c:pt idx="13">
                  <c:v>240.57776577343941</c:v>
                </c:pt>
                <c:pt idx="14">
                  <c:v>240.57801707554989</c:v>
                </c:pt>
                <c:pt idx="15">
                  <c:v>240.57832318439537</c:v>
                </c:pt>
                <c:pt idx="16">
                  <c:v>240.5786949102706</c:v>
                </c:pt>
                <c:pt idx="17">
                  <c:v>240.57914499514362</c:v>
                </c:pt>
                <c:pt idx="18">
                  <c:v>240.57968832361016</c:v>
                </c:pt>
                <c:pt idx="19">
                  <c:v>240.58034239755295</c:v>
                </c:pt>
                <c:pt idx="20">
                  <c:v>240.58112752093547</c:v>
                </c:pt>
                <c:pt idx="21">
                  <c:v>240.58206748557478</c:v>
                </c:pt>
                <c:pt idx="22">
                  <c:v>240.58318998480803</c:v>
                </c:pt>
                <c:pt idx="23">
                  <c:v>240.58452720804121</c:v>
                </c:pt>
                <c:pt idx="24">
                  <c:v>240.58611605569928</c:v>
                </c:pt>
                <c:pt idx="25">
                  <c:v>240.5879995348773</c:v>
                </c:pt>
                <c:pt idx="26">
                  <c:v>240.59022673905906</c:v>
                </c:pt>
                <c:pt idx="27">
                  <c:v>240.59285572561737</c:v>
                </c:pt>
                <c:pt idx="28">
                  <c:v>240.59595090770691</c:v>
                </c:pt>
                <c:pt idx="29">
                  <c:v>240.59958769655552</c:v>
                </c:pt>
                <c:pt idx="30">
                  <c:v>240.60385247129221</c:v>
                </c:pt>
                <c:pt idx="31">
                  <c:v>240.60884167398243</c:v>
                </c:pt>
                <c:pt idx="32">
                  <c:v>240.61466825053225</c:v>
                </c:pt>
                <c:pt idx="33">
                  <c:v>240.62146130954022</c:v>
                </c:pt>
                <c:pt idx="34">
                  <c:v>240.629363912478</c:v>
                </c:pt>
                <c:pt idx="35">
                  <c:v>240.63854189497604</c:v>
                </c:pt>
                <c:pt idx="36">
                  <c:v>240.64918292978919</c:v>
                </c:pt>
                <c:pt idx="37">
                  <c:v>240.66149855165276</c:v>
                </c:pt>
                <c:pt idx="38">
                  <c:v>240.67572572330843</c:v>
                </c:pt>
                <c:pt idx="39">
                  <c:v>240.69213819138281</c:v>
                </c:pt>
                <c:pt idx="40">
                  <c:v>240.71103619126242</c:v>
                </c:pt>
                <c:pt idx="41">
                  <c:v>240.73276805531151</c:v>
                </c:pt>
                <c:pt idx="42">
                  <c:v>240.75771762241442</c:v>
                </c:pt>
                <c:pt idx="43">
                  <c:v>240.78632596107013</c:v>
                </c:pt>
                <c:pt idx="44">
                  <c:v>240.81907827283163</c:v>
                </c:pt>
                <c:pt idx="45">
                  <c:v>240.85651726292474</c:v>
                </c:pt>
                <c:pt idx="46">
                  <c:v>240.89925701660366</c:v>
                </c:pt>
                <c:pt idx="47">
                  <c:v>240.94799589626516</c:v>
                </c:pt>
                <c:pt idx="48">
                  <c:v>241.00349172388269</c:v>
                </c:pt>
                <c:pt idx="49">
                  <c:v>241.06194260419358</c:v>
                </c:pt>
                <c:pt idx="50">
                  <c:v>241.13833461347383</c:v>
                </c:pt>
                <c:pt idx="51">
                  <c:v>241.21971685257611</c:v>
                </c:pt>
                <c:pt idx="52">
                  <c:v>241.31195342404953</c:v>
                </c:pt>
                <c:pt idx="53">
                  <c:v>241.41640814907052</c:v>
                </c:pt>
                <c:pt idx="54">
                  <c:v>241.53455053460442</c:v>
                </c:pt>
                <c:pt idx="55">
                  <c:v>241.66809011033223</c:v>
                </c:pt>
                <c:pt idx="56">
                  <c:v>241.83009715454807</c:v>
                </c:pt>
                <c:pt idx="57">
                  <c:v>242.00164764861324</c:v>
                </c:pt>
                <c:pt idx="58">
                  <c:v>242.18074432459025</c:v>
                </c:pt>
                <c:pt idx="59">
                  <c:v>242.39676672362611</c:v>
                </c:pt>
                <c:pt idx="60">
                  <c:v>242.63990863663631</c:v>
                </c:pt>
                <c:pt idx="61">
                  <c:v>242.91346658780483</c:v>
                </c:pt>
                <c:pt idx="62">
                  <c:v>243.22111859252831</c:v>
                </c:pt>
                <c:pt idx="63">
                  <c:v>243.59257716982887</c:v>
                </c:pt>
                <c:pt idx="64">
                  <c:v>243.95537609998169</c:v>
                </c:pt>
                <c:pt idx="65">
                  <c:v>244.3596092043924</c:v>
                </c:pt>
                <c:pt idx="66">
                  <c:v>244.84571838281965</c:v>
                </c:pt>
                <c:pt idx="67">
                  <c:v>245.35156406371181</c:v>
                </c:pt>
                <c:pt idx="68">
                  <c:v>245.9597824124267</c:v>
                </c:pt>
                <c:pt idx="69">
                  <c:v>246.69351013814054</c:v>
                </c:pt>
                <c:pt idx="70">
                  <c:v>247.52480170526229</c:v>
                </c:pt>
                <c:pt idx="71">
                  <c:v>248.46708758859143</c:v>
                </c:pt>
                <c:pt idx="72">
                  <c:v>249.38864415169763</c:v>
                </c:pt>
                <c:pt idx="73">
                  <c:v>250.4994740874717</c:v>
                </c:pt>
                <c:pt idx="74">
                  <c:v>251.65913645532538</c:v>
                </c:pt>
                <c:pt idx="75">
                  <c:v>253.06032031910695</c:v>
                </c:pt>
                <c:pt idx="76">
                  <c:v>254.52722441823533</c:v>
                </c:pt>
                <c:pt idx="77">
                  <c:v>256.17351091927191</c:v>
                </c:pt>
                <c:pt idx="78">
                  <c:v>257.73339520301175</c:v>
                </c:pt>
                <c:pt idx="79">
                  <c:v>259.46007909559768</c:v>
                </c:pt>
                <c:pt idx="80">
                  <c:v>261.19836506690876</c:v>
                </c:pt>
                <c:pt idx="81">
                  <c:v>263.05398891665476</c:v>
                </c:pt>
                <c:pt idx="82">
                  <c:v>264.88431103446538</c:v>
                </c:pt>
                <c:pt idx="83">
                  <c:v>266.64288871024269</c:v>
                </c:pt>
                <c:pt idx="84">
                  <c:v>268.31104212413379</c:v>
                </c:pt>
                <c:pt idx="85">
                  <c:v>269.83712501272498</c:v>
                </c:pt>
                <c:pt idx="86">
                  <c:v>271.22828500515624</c:v>
                </c:pt>
                <c:pt idx="87">
                  <c:v>272.61671992950932</c:v>
                </c:pt>
                <c:pt idx="88">
                  <c:v>273.65819990984909</c:v>
                </c:pt>
                <c:pt idx="89">
                  <c:v>274.91569155354637</c:v>
                </c:pt>
                <c:pt idx="90">
                  <c:v>276.55975637732706</c:v>
                </c:pt>
                <c:pt idx="91">
                  <c:v>277.82289359562139</c:v>
                </c:pt>
                <c:pt idx="92">
                  <c:v>278.97601376158923</c:v>
                </c:pt>
                <c:pt idx="93">
                  <c:v>280.34727375012488</c:v>
                </c:pt>
                <c:pt idx="94">
                  <c:v>282.00801232129476</c:v>
                </c:pt>
                <c:pt idx="95">
                  <c:v>283.23124388424367</c:v>
                </c:pt>
                <c:pt idx="96">
                  <c:v>284.43351152604993</c:v>
                </c:pt>
                <c:pt idx="97">
                  <c:v>285.99264951909026</c:v>
                </c:pt>
                <c:pt idx="98">
                  <c:v>286.9488287825622</c:v>
                </c:pt>
                <c:pt idx="99">
                  <c:v>288.18933886126524</c:v>
                </c:pt>
                <c:pt idx="100">
                  <c:v>289.63817059014679</c:v>
                </c:pt>
                <c:pt idx="101">
                  <c:v>290.78683235510505</c:v>
                </c:pt>
                <c:pt idx="102">
                  <c:v>291.60365248747746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22-0B46-8F11-B7CDAC3A2AFC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'24.99-B777'!$J$3:$J$124</c:f>
              <c:numCache>
                <c:formatCode>General</c:formatCode>
                <c:ptCount val="122"/>
                <c:pt idx="0">
                  <c:v>199.51195999999999</c:v>
                </c:pt>
                <c:pt idx="1">
                  <c:v>199.40156400000001</c:v>
                </c:pt>
                <c:pt idx="2">
                  <c:v>199.230906</c:v>
                </c:pt>
                <c:pt idx="3">
                  <c:v>199.145231</c:v>
                </c:pt>
                <c:pt idx="4">
                  <c:v>198.93252899999999</c:v>
                </c:pt>
                <c:pt idx="5">
                  <c:v>198.839561</c:v>
                </c:pt>
                <c:pt idx="6">
                  <c:v>198.74659299999999</c:v>
                </c:pt>
                <c:pt idx="7">
                  <c:v>198.73950099999999</c:v>
                </c:pt>
                <c:pt idx="8">
                  <c:v>198.509738</c:v>
                </c:pt>
                <c:pt idx="9">
                  <c:v>198.28658100000001</c:v>
                </c:pt>
                <c:pt idx="10">
                  <c:v>198.279594</c:v>
                </c:pt>
                <c:pt idx="11">
                  <c:v>198.20373799999999</c:v>
                </c:pt>
                <c:pt idx="12">
                  <c:v>198.09334100000001</c:v>
                </c:pt>
                <c:pt idx="13">
                  <c:v>198.09485699999999</c:v>
                </c:pt>
                <c:pt idx="14">
                  <c:v>197.93280899999999</c:v>
                </c:pt>
                <c:pt idx="15">
                  <c:v>197.77936800000001</c:v>
                </c:pt>
                <c:pt idx="16">
                  <c:v>197.62592799999999</c:v>
                </c:pt>
                <c:pt idx="17">
                  <c:v>197.62744499999999</c:v>
                </c:pt>
                <c:pt idx="18">
                  <c:v>197.628961</c:v>
                </c:pt>
                <c:pt idx="19">
                  <c:v>197.63047700000001</c:v>
                </c:pt>
                <c:pt idx="20">
                  <c:v>197.57073399999999</c:v>
                </c:pt>
                <c:pt idx="21">
                  <c:v>197.49477200000001</c:v>
                </c:pt>
                <c:pt idx="22">
                  <c:v>197.402591</c:v>
                </c:pt>
                <c:pt idx="23">
                  <c:v>197.35245499999999</c:v>
                </c:pt>
                <c:pt idx="24">
                  <c:v>197.14836199999999</c:v>
                </c:pt>
                <c:pt idx="25">
                  <c:v>197.079149</c:v>
                </c:pt>
                <c:pt idx="26">
                  <c:v>196.97836000000001</c:v>
                </c:pt>
                <c:pt idx="27">
                  <c:v>196.928224</c:v>
                </c:pt>
                <c:pt idx="28">
                  <c:v>196.886697</c:v>
                </c:pt>
                <c:pt idx="29">
                  <c:v>196.89682099999999</c:v>
                </c:pt>
                <c:pt idx="30">
                  <c:v>196.94138100000001</c:v>
                </c:pt>
                <c:pt idx="31">
                  <c:v>196.985941</c:v>
                </c:pt>
                <c:pt idx="32">
                  <c:v>196.98745700000001</c:v>
                </c:pt>
                <c:pt idx="33">
                  <c:v>196.98897299999999</c:v>
                </c:pt>
                <c:pt idx="34">
                  <c:v>196.990489</c:v>
                </c:pt>
                <c:pt idx="35">
                  <c:v>197.13735500000001</c:v>
                </c:pt>
                <c:pt idx="36">
                  <c:v>197.14748</c:v>
                </c:pt>
                <c:pt idx="37">
                  <c:v>197.24468999999999</c:v>
                </c:pt>
                <c:pt idx="38">
                  <c:v>197.36672799999999</c:v>
                </c:pt>
                <c:pt idx="39">
                  <c:v>197.46294</c:v>
                </c:pt>
                <c:pt idx="40">
                  <c:v>197.47306499999999</c:v>
                </c:pt>
                <c:pt idx="41">
                  <c:v>197.629537</c:v>
                </c:pt>
                <c:pt idx="42">
                  <c:v>197.65688</c:v>
                </c:pt>
                <c:pt idx="43">
                  <c:v>197.752093</c:v>
                </c:pt>
                <c:pt idx="44">
                  <c:v>197.75460799999999</c:v>
                </c:pt>
                <c:pt idx="45">
                  <c:v>197.88625300000001</c:v>
                </c:pt>
                <c:pt idx="46">
                  <c:v>198.14503099999999</c:v>
                </c:pt>
                <c:pt idx="47">
                  <c:v>198.241243</c:v>
                </c:pt>
                <c:pt idx="48">
                  <c:v>198.34606299999999</c:v>
                </c:pt>
                <c:pt idx="49">
                  <c:v>198.623109</c:v>
                </c:pt>
                <c:pt idx="50">
                  <c:v>198.813965</c:v>
                </c:pt>
                <c:pt idx="51">
                  <c:v>198.95321999999999</c:v>
                </c:pt>
                <c:pt idx="52">
                  <c:v>199.23782399999999</c:v>
                </c:pt>
                <c:pt idx="53">
                  <c:v>199.38668699999999</c:v>
                </c:pt>
                <c:pt idx="54">
                  <c:v>199.51733300000001</c:v>
                </c:pt>
                <c:pt idx="55">
                  <c:v>199.83637200000001</c:v>
                </c:pt>
                <c:pt idx="56">
                  <c:v>200.01106100000001</c:v>
                </c:pt>
                <c:pt idx="57">
                  <c:v>200.29666399999999</c:v>
                </c:pt>
                <c:pt idx="58">
                  <c:v>200.453136</c:v>
                </c:pt>
                <c:pt idx="59">
                  <c:v>200.63643400000001</c:v>
                </c:pt>
                <c:pt idx="60">
                  <c:v>200.95547300000001</c:v>
                </c:pt>
                <c:pt idx="61">
                  <c:v>201.30894699999999</c:v>
                </c:pt>
                <c:pt idx="62">
                  <c:v>201.56111300000001</c:v>
                </c:pt>
                <c:pt idx="63">
                  <c:v>201.75202100000001</c:v>
                </c:pt>
                <c:pt idx="64">
                  <c:v>202.037623</c:v>
                </c:pt>
                <c:pt idx="65">
                  <c:v>202.35766100000001</c:v>
                </c:pt>
                <c:pt idx="66">
                  <c:v>202.66909000000001</c:v>
                </c:pt>
                <c:pt idx="67">
                  <c:v>203.023562</c:v>
                </c:pt>
                <c:pt idx="68">
                  <c:v>203.34360000000001</c:v>
                </c:pt>
                <c:pt idx="69">
                  <c:v>203.706681</c:v>
                </c:pt>
                <c:pt idx="70">
                  <c:v>203.96645799999999</c:v>
                </c:pt>
                <c:pt idx="71">
                  <c:v>204.38980000000001</c:v>
                </c:pt>
                <c:pt idx="72">
                  <c:v>204.72705500000001</c:v>
                </c:pt>
                <c:pt idx="73">
                  <c:v>205.10735299999999</c:v>
                </c:pt>
                <c:pt idx="74">
                  <c:v>205.57373899999999</c:v>
                </c:pt>
                <c:pt idx="75">
                  <c:v>205.954037</c:v>
                </c:pt>
                <c:pt idx="76">
                  <c:v>206.42903100000001</c:v>
                </c:pt>
                <c:pt idx="77">
                  <c:v>206.817938</c:v>
                </c:pt>
                <c:pt idx="78">
                  <c:v>207.30154099999999</c:v>
                </c:pt>
                <c:pt idx="79">
                  <c:v>207.86262199999999</c:v>
                </c:pt>
                <c:pt idx="80">
                  <c:v>208.390266</c:v>
                </c:pt>
                <c:pt idx="81">
                  <c:v>209.028614</c:v>
                </c:pt>
                <c:pt idx="82">
                  <c:v>209.80769599999999</c:v>
                </c:pt>
                <c:pt idx="83">
                  <c:v>210.923304</c:v>
                </c:pt>
                <c:pt idx="84">
                  <c:v>212.32587799999999</c:v>
                </c:pt>
                <c:pt idx="85">
                  <c:v>213.88244</c:v>
                </c:pt>
                <c:pt idx="86">
                  <c:v>215.82364999999999</c:v>
                </c:pt>
                <c:pt idx="87">
                  <c:v>217.57561000000001</c:v>
                </c:pt>
                <c:pt idx="88">
                  <c:v>219.465889</c:v>
                </c:pt>
                <c:pt idx="89">
                  <c:v>221.210714</c:v>
                </c:pt>
                <c:pt idx="90">
                  <c:v>222.96072000000001</c:v>
                </c:pt>
                <c:pt idx="91">
                  <c:v>225.210252</c:v>
                </c:pt>
                <c:pt idx="92">
                  <c:v>227.39647500000001</c:v>
                </c:pt>
                <c:pt idx="93">
                  <c:v>229.82468800000001</c:v>
                </c:pt>
                <c:pt idx="94">
                  <c:v>232.29334600000001</c:v>
                </c:pt>
                <c:pt idx="95">
                  <c:v>234.81308100000001</c:v>
                </c:pt>
                <c:pt idx="96">
                  <c:v>237.326663</c:v>
                </c:pt>
                <c:pt idx="97">
                  <c:v>240.06984600000001</c:v>
                </c:pt>
                <c:pt idx="98">
                  <c:v>242.46143699999999</c:v>
                </c:pt>
                <c:pt idx="99">
                  <c:v>245.13609099999999</c:v>
                </c:pt>
                <c:pt idx="100">
                  <c:v>247.77212900000001</c:v>
                </c:pt>
                <c:pt idx="101">
                  <c:v>250.31933599999999</c:v>
                </c:pt>
                <c:pt idx="102">
                  <c:v>252.94754900000001</c:v>
                </c:pt>
                <c:pt idx="103">
                  <c:v>255.86323999999999</c:v>
                </c:pt>
                <c:pt idx="104">
                  <c:v>258.48482100000001</c:v>
                </c:pt>
                <c:pt idx="105">
                  <c:v>260.84310900000003</c:v>
                </c:pt>
                <c:pt idx="106">
                  <c:v>263.24450899999999</c:v>
                </c:pt>
                <c:pt idx="107">
                  <c:v>265.62641500000001</c:v>
                </c:pt>
                <c:pt idx="108">
                  <c:v>268.03432400000003</c:v>
                </c:pt>
                <c:pt idx="109">
                  <c:v>270.44139899999999</c:v>
                </c:pt>
                <c:pt idx="110">
                  <c:v>273.16044599999998</c:v>
                </c:pt>
                <c:pt idx="111">
                  <c:v>275.75716299999999</c:v>
                </c:pt>
                <c:pt idx="112">
                  <c:v>278.462039</c:v>
                </c:pt>
                <c:pt idx="113">
                  <c:v>281.03639600000002</c:v>
                </c:pt>
                <c:pt idx="114">
                  <c:v>283.64660700000002</c:v>
                </c:pt>
                <c:pt idx="115">
                  <c:v>286.07355200000001</c:v>
                </c:pt>
                <c:pt idx="116">
                  <c:v>288.83035000000001</c:v>
                </c:pt>
                <c:pt idx="117">
                  <c:v>291.26277599999997</c:v>
                </c:pt>
                <c:pt idx="118">
                  <c:v>293.55804000000001</c:v>
                </c:pt>
                <c:pt idx="119">
                  <c:v>295.92806200000001</c:v>
                </c:pt>
                <c:pt idx="120">
                  <c:v>298.1728</c:v>
                </c:pt>
                <c:pt idx="121">
                  <c:v>300.14429100000001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5E8-7940-80E0-598994C16E29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'24.99-B777'!$I$3:$I$124</c:f>
              <c:numCache>
                <c:formatCode>General</c:formatCode>
                <c:ptCount val="122"/>
                <c:pt idx="0">
                  <c:v>0.50037092000000005</c:v>
                </c:pt>
                <c:pt idx="1">
                  <c:v>0.50454292999999995</c:v>
                </c:pt>
                <c:pt idx="2">
                  <c:v>0.50871460000000002</c:v>
                </c:pt>
                <c:pt idx="3">
                  <c:v>0.51259564000000002</c:v>
                </c:pt>
                <c:pt idx="4">
                  <c:v>0.51676705999999994</c:v>
                </c:pt>
                <c:pt idx="5">
                  <c:v>0.52152142000000001</c:v>
                </c:pt>
                <c:pt idx="6">
                  <c:v>0.52627579000000002</c:v>
                </c:pt>
                <c:pt idx="7">
                  <c:v>0.53044840000000004</c:v>
                </c:pt>
                <c:pt idx="8">
                  <c:v>0.53505203000000001</c:v>
                </c:pt>
                <c:pt idx="9">
                  <c:v>0.53963797000000002</c:v>
                </c:pt>
                <c:pt idx="10">
                  <c:v>0.54410170999999996</c:v>
                </c:pt>
                <c:pt idx="11">
                  <c:v>0.54856505</c:v>
                </c:pt>
                <c:pt idx="12">
                  <c:v>0.55273706</c:v>
                </c:pt>
                <c:pt idx="13">
                  <c:v>0.55690972999999999</c:v>
                </c:pt>
                <c:pt idx="14">
                  <c:v>0.56108144999999998</c:v>
                </c:pt>
                <c:pt idx="15">
                  <c:v>0.56525322</c:v>
                </c:pt>
                <c:pt idx="16">
                  <c:v>0.56942497999999997</c:v>
                </c:pt>
                <c:pt idx="17">
                  <c:v>0.57359764999999996</c:v>
                </c:pt>
                <c:pt idx="18">
                  <c:v>0.57777031999999995</c:v>
                </c:pt>
                <c:pt idx="19">
                  <c:v>0.58194299000000005</c:v>
                </c:pt>
                <c:pt idx="20">
                  <c:v>0.58611530999999994</c:v>
                </c:pt>
                <c:pt idx="21">
                  <c:v>0.59028751999999995</c:v>
                </c:pt>
                <c:pt idx="22">
                  <c:v>0.59445965000000001</c:v>
                </c:pt>
                <c:pt idx="23">
                  <c:v>0.59863202000000004</c:v>
                </c:pt>
                <c:pt idx="24">
                  <c:v>0.60280349</c:v>
                </c:pt>
                <c:pt idx="25">
                  <c:v>0.60735508000000005</c:v>
                </c:pt>
                <c:pt idx="26">
                  <c:v>0.61152715000000002</c:v>
                </c:pt>
                <c:pt idx="27">
                  <c:v>0.61569951999999994</c:v>
                </c:pt>
                <c:pt idx="28">
                  <c:v>0.61987194000000001</c:v>
                </c:pt>
                <c:pt idx="29">
                  <c:v>0.62404466000000003</c:v>
                </c:pt>
                <c:pt idx="30">
                  <c:v>0.62821758000000005</c:v>
                </c:pt>
                <c:pt idx="31">
                  <c:v>0.63239049999999997</c:v>
                </c:pt>
                <c:pt idx="32">
                  <c:v>0.63656316999999996</c:v>
                </c:pt>
                <c:pt idx="33">
                  <c:v>0.64073583999999995</c:v>
                </c:pt>
                <c:pt idx="34">
                  <c:v>0.64490851000000005</c:v>
                </c:pt>
                <c:pt idx="35">
                  <c:v>0.64908202000000004</c:v>
                </c:pt>
                <c:pt idx="36">
                  <c:v>0.65325473999999994</c:v>
                </c:pt>
                <c:pt idx="37">
                  <c:v>0.65742796999999997</c:v>
                </c:pt>
                <c:pt idx="38">
                  <c:v>0.66160134000000004</c:v>
                </c:pt>
                <c:pt idx="39">
                  <c:v>0.66577456000000002</c:v>
                </c:pt>
                <c:pt idx="40">
                  <c:v>0.66994728000000003</c:v>
                </c:pt>
                <c:pt idx="41">
                  <c:v>0.67412084999999999</c:v>
                </c:pt>
                <c:pt idx="42">
                  <c:v>0.67829366999999996</c:v>
                </c:pt>
                <c:pt idx="43">
                  <c:v>0.68246688</c:v>
                </c:pt>
                <c:pt idx="44">
                  <c:v>0.68663956000000004</c:v>
                </c:pt>
                <c:pt idx="45">
                  <c:v>0.69081298999999996</c:v>
                </c:pt>
                <c:pt idx="46">
                  <c:v>0.69498715</c:v>
                </c:pt>
                <c:pt idx="47">
                  <c:v>0.69916036999999998</c:v>
                </c:pt>
                <c:pt idx="48">
                  <c:v>0.70333365000000003</c:v>
                </c:pt>
                <c:pt idx="49">
                  <c:v>0.70765016999999997</c:v>
                </c:pt>
                <c:pt idx="50">
                  <c:v>0.71168169000000003</c:v>
                </c:pt>
                <c:pt idx="51">
                  <c:v>0.71585516000000005</c:v>
                </c:pt>
                <c:pt idx="52">
                  <c:v>0.72002948</c:v>
                </c:pt>
                <c:pt idx="53">
                  <c:v>0.72420300999999998</c:v>
                </c:pt>
                <c:pt idx="54">
                  <c:v>0.72837642999999996</c:v>
                </c:pt>
                <c:pt idx="55">
                  <c:v>0.73255095000000003</c:v>
                </c:pt>
                <c:pt idx="56">
                  <c:v>0.73672462000000005</c:v>
                </c:pt>
                <c:pt idx="57">
                  <c:v>0.74089894999999995</c:v>
                </c:pt>
                <c:pt idx="58">
                  <c:v>0.74507252000000002</c:v>
                </c:pt>
                <c:pt idx="59">
                  <c:v>0.74924625</c:v>
                </c:pt>
                <c:pt idx="60">
                  <c:v>0.75342076000000002</c:v>
                </c:pt>
                <c:pt idx="61">
                  <c:v>0.75759547999999999</c:v>
                </c:pt>
                <c:pt idx="62">
                  <c:v>0.76176960999999999</c:v>
                </c:pt>
                <c:pt idx="63">
                  <c:v>0.76594337999999995</c:v>
                </c:pt>
                <c:pt idx="64">
                  <c:v>0.77011770999999996</c:v>
                </c:pt>
                <c:pt idx="65">
                  <c:v>0.77429223000000003</c:v>
                </c:pt>
                <c:pt idx="66">
                  <c:v>0.77846669999999996</c:v>
                </c:pt>
                <c:pt idx="67">
                  <c:v>0.78264142999999997</c:v>
                </c:pt>
                <c:pt idx="68">
                  <c:v>0.78681595000000004</c:v>
                </c:pt>
                <c:pt idx="69">
                  <c:v>0.79099072999999998</c:v>
                </c:pt>
                <c:pt idx="70">
                  <c:v>0.79516489999999995</c:v>
                </c:pt>
                <c:pt idx="71">
                  <c:v>0.79934002999999998</c:v>
                </c:pt>
                <c:pt idx="72">
                  <c:v>0.80351465</c:v>
                </c:pt>
                <c:pt idx="73">
                  <c:v>0.80768952000000005</c:v>
                </c:pt>
                <c:pt idx="74">
                  <c:v>0.8118649</c:v>
                </c:pt>
                <c:pt idx="75">
                  <c:v>0.81603977999999999</c:v>
                </c:pt>
                <c:pt idx="76">
                  <c:v>0.82021520000000003</c:v>
                </c:pt>
                <c:pt idx="77">
                  <c:v>0.82439013000000005</c:v>
                </c:pt>
                <c:pt idx="78">
                  <c:v>0.82856560000000001</c:v>
                </c:pt>
                <c:pt idx="79">
                  <c:v>0.83274152999999995</c:v>
                </c:pt>
                <c:pt idx="80">
                  <c:v>0.83691726</c:v>
                </c:pt>
                <c:pt idx="81">
                  <c:v>0.84051140000000002</c:v>
                </c:pt>
                <c:pt idx="82">
                  <c:v>0.84410635000000001</c:v>
                </c:pt>
                <c:pt idx="83">
                  <c:v>0.84712103000000005</c:v>
                </c:pt>
                <c:pt idx="84">
                  <c:v>0.85004915999999997</c:v>
                </c:pt>
                <c:pt idx="85">
                  <c:v>0.85280175999999996</c:v>
                </c:pt>
                <c:pt idx="86">
                  <c:v>0.85556984999999997</c:v>
                </c:pt>
                <c:pt idx="87">
                  <c:v>0.85788978999999999</c:v>
                </c:pt>
                <c:pt idx="88">
                  <c:v>0.85993863999999998</c:v>
                </c:pt>
                <c:pt idx="89">
                  <c:v>0.86169552999999999</c:v>
                </c:pt>
                <c:pt idx="90">
                  <c:v>0.86303936000000003</c:v>
                </c:pt>
                <c:pt idx="91">
                  <c:v>0.86446171999999999</c:v>
                </c:pt>
                <c:pt idx="92">
                  <c:v>0.86558866000000001</c:v>
                </c:pt>
                <c:pt idx="93">
                  <c:v>0.86669068000000005</c:v>
                </c:pt>
                <c:pt idx="94">
                  <c:v>0.86783357000000005</c:v>
                </c:pt>
                <c:pt idx="95">
                  <c:v>0.86891037000000004</c:v>
                </c:pt>
                <c:pt idx="96">
                  <c:v>0.87001271999999996</c:v>
                </c:pt>
                <c:pt idx="97">
                  <c:v>0.87132233999999997</c:v>
                </c:pt>
                <c:pt idx="98">
                  <c:v>0.87216296999999998</c:v>
                </c:pt>
                <c:pt idx="99">
                  <c:v>0.87307961000000001</c:v>
                </c:pt>
                <c:pt idx="100">
                  <c:v>0.87404329000000003</c:v>
                </c:pt>
                <c:pt idx="101">
                  <c:v>0.87500646000000004</c:v>
                </c:pt>
                <c:pt idx="102">
                  <c:v>0.87594300000000003</c:v>
                </c:pt>
                <c:pt idx="103">
                  <c:v>0.87669847000000001</c:v>
                </c:pt>
                <c:pt idx="104">
                  <c:v>0.87758077999999995</c:v>
                </c:pt>
                <c:pt idx="105">
                  <c:v>0.87819060000000004</c:v>
                </c:pt>
                <c:pt idx="106">
                  <c:v>0.87870614999999996</c:v>
                </c:pt>
                <c:pt idx="107">
                  <c:v>0.87947114999999998</c:v>
                </c:pt>
                <c:pt idx="108">
                  <c:v>0.88006591999999995</c:v>
                </c:pt>
                <c:pt idx="109">
                  <c:v>0.88071215000000003</c:v>
                </c:pt>
                <c:pt idx="110">
                  <c:v>0.88116843</c:v>
                </c:pt>
                <c:pt idx="111">
                  <c:v>0.88186394000000001</c:v>
                </c:pt>
                <c:pt idx="112">
                  <c:v>0.88249233000000005</c:v>
                </c:pt>
                <c:pt idx="113">
                  <c:v>0.88323949999999996</c:v>
                </c:pt>
                <c:pt idx="114">
                  <c:v>0.88395164000000004</c:v>
                </c:pt>
                <c:pt idx="115">
                  <c:v>0.88440291999999998</c:v>
                </c:pt>
                <c:pt idx="116">
                  <c:v>0.88490367000000003</c:v>
                </c:pt>
                <c:pt idx="117">
                  <c:v>0.88541095999999997</c:v>
                </c:pt>
                <c:pt idx="118">
                  <c:v>0.88596774</c:v>
                </c:pt>
                <c:pt idx="119">
                  <c:v>0.88618445000000001</c:v>
                </c:pt>
                <c:pt idx="120">
                  <c:v>0.88654644999999999</c:v>
                </c:pt>
                <c:pt idx="121">
                  <c:v>0.88690038000000004</c:v>
                </c:pt>
              </c:numCache>
            </c:numRef>
          </c:xVal>
          <c:yVal>
            <c:numRef>
              <c:f>'24.99-B777'!$K$3:$K$124</c:f>
              <c:numCache>
                <c:formatCode>General</c:formatCode>
                <c:ptCount val="122"/>
                <c:pt idx="0">
                  <c:v>197.33294470809551</c:v>
                </c:pt>
                <c:pt idx="1">
                  <c:v>197.33295281659593</c:v>
                </c:pt>
                <c:pt idx="2">
                  <c:v>197.3329632368123</c:v>
                </c:pt>
                <c:pt idx="3">
                  <c:v>197.33297552502768</c:v>
                </c:pt>
                <c:pt idx="4">
                  <c:v>197.33299220171699</c:v>
                </c:pt>
                <c:pt idx="5">
                  <c:v>197.33301669921161</c:v>
                </c:pt>
                <c:pt idx="6">
                  <c:v>197.33304859899764</c:v>
                </c:pt>
                <c:pt idx="7">
                  <c:v>197.3330842695037</c:v>
                </c:pt>
                <c:pt idx="8">
                  <c:v>197.33313402883209</c:v>
                </c:pt>
                <c:pt idx="9">
                  <c:v>197.33319707254472</c:v>
                </c:pt>
                <c:pt idx="10">
                  <c:v>197.33327447693267</c:v>
                </c:pt>
                <c:pt idx="11">
                  <c:v>197.3333714008196</c:v>
                </c:pt>
                <c:pt idx="12">
                  <c:v>197.33348356597855</c:v>
                </c:pt>
                <c:pt idx="13">
                  <c:v>197.33362101498386</c:v>
                </c:pt>
                <c:pt idx="14">
                  <c:v>197.33378882677397</c:v>
                </c:pt>
                <c:pt idx="15">
                  <c:v>197.33399310066096</c:v>
                </c:pt>
                <c:pt idx="16">
                  <c:v>197.33424098868363</c:v>
                </c:pt>
                <c:pt idx="17">
                  <c:v>197.33454097600969</c:v>
                </c:pt>
                <c:pt idx="18">
                  <c:v>197.33490288833013</c:v>
                </c:pt>
                <c:pt idx="19">
                  <c:v>197.33533828071251</c:v>
                </c:pt>
                <c:pt idx="20">
                  <c:v>197.33586059488749</c:v>
                </c:pt>
                <c:pt idx="21">
                  <c:v>197.33648555427979</c:v>
                </c:pt>
                <c:pt idx="22">
                  <c:v>197.33723141002361</c:v>
                </c:pt>
                <c:pt idx="23">
                  <c:v>197.33811939648891</c:v>
                </c:pt>
                <c:pt idx="24">
                  <c:v>197.33917372824726</c:v>
                </c:pt>
                <c:pt idx="25">
                  <c:v>197.34054746197972</c:v>
                </c:pt>
                <c:pt idx="26">
                  <c:v>197.34204672868378</c:v>
                </c:pt>
                <c:pt idx="27">
                  <c:v>197.3438147943572</c:v>
                </c:pt>
                <c:pt idx="28">
                  <c:v>197.34589522129866</c:v>
                </c:pt>
                <c:pt idx="29">
                  <c:v>197.34833819249494</c:v>
                </c:pt>
                <c:pt idx="30">
                  <c:v>197.35120095257145</c:v>
                </c:pt>
                <c:pt idx="31">
                  <c:v>197.35454877780194</c:v>
                </c:pt>
                <c:pt idx="32">
                  <c:v>197.35845597830519</c:v>
                </c:pt>
                <c:pt idx="33">
                  <c:v>197.36300761883945</c:v>
                </c:pt>
                <c:pt idx="34">
                  <c:v>197.36830019222663</c:v>
                </c:pt>
                <c:pt idx="35">
                  <c:v>197.3744445616212</c:v>
                </c:pt>
                <c:pt idx="36">
                  <c:v>197.3815625249064</c:v>
                </c:pt>
                <c:pt idx="37">
                  <c:v>197.38979679006405</c:v>
                </c:pt>
                <c:pt idx="38">
                  <c:v>197.39930583363775</c:v>
                </c:pt>
                <c:pt idx="39">
                  <c:v>197.4102684431125</c:v>
                </c:pt>
                <c:pt idx="40">
                  <c:v>197.42288566747246</c:v>
                </c:pt>
                <c:pt idx="41">
                  <c:v>197.43738971832022</c:v>
                </c:pt>
                <c:pt idx="42">
                  <c:v>197.45403147391605</c:v>
                </c:pt>
                <c:pt idx="43">
                  <c:v>197.47310335318696</c:v>
                </c:pt>
                <c:pt idx="44">
                  <c:v>197.49492447412058</c:v>
                </c:pt>
                <c:pt idx="45">
                  <c:v>197.51986464119918</c:v>
                </c:pt>
                <c:pt idx="46">
                  <c:v>197.54833226436278</c:v>
                </c:pt>
                <c:pt idx="47">
                  <c:v>197.58077121443029</c:v>
                </c:pt>
                <c:pt idx="48">
                  <c:v>197.61769768788017</c:v>
                </c:pt>
                <c:pt idx="49">
                  <c:v>197.66121940644899</c:v>
                </c:pt>
                <c:pt idx="50">
                  <c:v>197.70737665549012</c:v>
                </c:pt>
                <c:pt idx="51">
                  <c:v>197.7614647117399</c:v>
                </c:pt>
                <c:pt idx="52">
                  <c:v>197.82276717030211</c:v>
                </c:pt>
                <c:pt idx="53">
                  <c:v>197.89214749612506</c:v>
                </c:pt>
                <c:pt idx="54">
                  <c:v>197.97060474135242</c:v>
                </c:pt>
                <c:pt idx="55">
                  <c:v>198.05927071496905</c:v>
                </c:pt>
                <c:pt idx="56">
                  <c:v>198.15933907724207</c:v>
                </c:pt>
                <c:pt idx="57">
                  <c:v>198.27222345951412</c:v>
                </c:pt>
                <c:pt idx="58">
                  <c:v>198.39942389864984</c:v>
                </c:pt>
                <c:pt idx="59">
                  <c:v>198.54268498192221</c:v>
                </c:pt>
                <c:pt idx="60">
                  <c:v>198.70395704744928</c:v>
                </c:pt>
                <c:pt idx="61">
                  <c:v>198.88537810715405</c:v>
                </c:pt>
                <c:pt idx="62">
                  <c:v>199.08932342510303</c:v>
                </c:pt>
                <c:pt idx="63">
                  <c:v>199.31850290952522</c:v>
                </c:pt>
                <c:pt idx="64">
                  <c:v>199.57601043395894</c:v>
                </c:pt>
                <c:pt idx="65">
                  <c:v>199.86525529672076</c:v>
                </c:pt>
                <c:pt idx="66">
                  <c:v>200.19008570125908</c:v>
                </c:pt>
                <c:pt idx="67">
                  <c:v>200.5548972003067</c:v>
                </c:pt>
                <c:pt idx="68">
                  <c:v>200.96460221880892</c:v>
                </c:pt>
                <c:pt idx="69">
                  <c:v>201.42488022507632</c:v>
                </c:pt>
                <c:pt idx="70">
                  <c:v>201.94205395222576</c:v>
                </c:pt>
                <c:pt idx="71">
                  <c:v>202.52368563475298</c:v>
                </c:pt>
                <c:pt idx="72">
                  <c:v>203.17804491778509</c:v>
                </c:pt>
                <c:pt idx="73">
                  <c:v>203.91502358030235</c:v>
                </c:pt>
                <c:pt idx="74">
                  <c:v>204.7460487838469</c:v>
                </c:pt>
                <c:pt idx="75">
                  <c:v>205.68418263431533</c:v>
                </c:pt>
                <c:pt idx="76">
                  <c:v>206.74524683928638</c:v>
                </c:pt>
                <c:pt idx="77">
                  <c:v>207.94741826173487</c:v>
                </c:pt>
                <c:pt idx="78">
                  <c:v>209.31297494236361</c:v>
                </c:pt>
                <c:pt idx="79">
                  <c:v>210.86837180841906</c:v>
                </c:pt>
                <c:pt idx="80">
                  <c:v>212.64542978316342</c:v>
                </c:pt>
                <c:pt idx="81">
                  <c:v>214.38229049912144</c:v>
                </c:pt>
                <c:pt idx="82">
                  <c:v>216.34332519757507</c:v>
                </c:pt>
                <c:pt idx="83">
                  <c:v>218.18713976308709</c:v>
                </c:pt>
                <c:pt idx="84">
                  <c:v>220.17836673943125</c:v>
                </c:pt>
                <c:pt idx="85">
                  <c:v>222.25605777090809</c:v>
                </c:pt>
                <c:pt idx="86">
                  <c:v>224.57583849944953</c:v>
                </c:pt>
                <c:pt idx="87">
                  <c:v>226.72294423996289</c:v>
                </c:pt>
                <c:pt idx="88">
                  <c:v>228.79332897498699</c:v>
                </c:pt>
                <c:pt idx="89">
                  <c:v>230.72243399740722</c:v>
                </c:pt>
                <c:pt idx="90">
                  <c:v>232.29767587470693</c:v>
                </c:pt>
                <c:pt idx="91">
                  <c:v>234.06765845406949</c:v>
                </c:pt>
                <c:pt idx="92">
                  <c:v>235.55100118310435</c:v>
                </c:pt>
                <c:pt idx="93">
                  <c:v>237.07609486546477</c:v>
                </c:pt>
                <c:pt idx="94">
                  <c:v>238.74126988809536</c:v>
                </c:pt>
                <c:pt idx="95">
                  <c:v>240.39365139355647</c:v>
                </c:pt>
                <c:pt idx="96">
                  <c:v>242.1754479576461</c:v>
                </c:pt>
                <c:pt idx="97">
                  <c:v>244.42050287289058</c:v>
                </c:pt>
                <c:pt idx="98">
                  <c:v>245.94061310152989</c:v>
                </c:pt>
                <c:pt idx="99">
                  <c:v>247.67383242262474</c:v>
                </c:pt>
                <c:pt idx="100">
                  <c:v>249.58684847261992</c:v>
                </c:pt>
                <c:pt idx="101">
                  <c:v>251.59861789045809</c:v>
                </c:pt>
                <c:pt idx="102">
                  <c:v>253.65752454121784</c:v>
                </c:pt>
                <c:pt idx="103">
                  <c:v>255.39738893895145</c:v>
                </c:pt>
                <c:pt idx="104">
                  <c:v>257.52494511341052</c:v>
                </c:pt>
                <c:pt idx="105">
                  <c:v>259.05934953251301</c:v>
                </c:pt>
                <c:pt idx="106">
                  <c:v>260.39959939260802</c:v>
                </c:pt>
                <c:pt idx="107">
                  <c:v>262.46493865590355</c:v>
                </c:pt>
                <c:pt idx="108">
                  <c:v>264.13738703747617</c:v>
                </c:pt>
                <c:pt idx="109">
                  <c:v>266.02460495869036</c:v>
                </c:pt>
                <c:pt idx="110">
                  <c:v>267.4032953312859</c:v>
                </c:pt>
                <c:pt idx="111">
                  <c:v>269.58245836679373</c:v>
                </c:pt>
                <c:pt idx="112">
                  <c:v>271.63641804859463</c:v>
                </c:pt>
                <c:pt idx="113">
                  <c:v>274.19072721812768</c:v>
                </c:pt>
                <c:pt idx="114">
                  <c:v>276.74639268665607</c:v>
                </c:pt>
                <c:pt idx="115">
                  <c:v>278.43098257795901</c:v>
                </c:pt>
                <c:pt idx="116">
                  <c:v>280.36265611244903</c:v>
                </c:pt>
                <c:pt idx="117">
                  <c:v>282.38987295157557</c:v>
                </c:pt>
                <c:pt idx="118">
                  <c:v>284.70079823388824</c:v>
                </c:pt>
                <c:pt idx="119">
                  <c:v>285.62567269090147</c:v>
                </c:pt>
                <c:pt idx="120">
                  <c:v>287.20367175137142</c:v>
                </c:pt>
                <c:pt idx="121">
                  <c:v>288.78782834918786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22-0B46-8F11-B7CDAC3A2AFC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'24.99-B777'!$D$3:$D$140</c:f>
              <c:numCache>
                <c:formatCode>General</c:formatCode>
                <c:ptCount val="138"/>
                <c:pt idx="0">
                  <c:v>169.304396</c:v>
                </c:pt>
                <c:pt idx="1">
                  <c:v>169.28880100000001</c:v>
                </c:pt>
                <c:pt idx="2">
                  <c:v>169.22144700000001</c:v>
                </c:pt>
                <c:pt idx="3">
                  <c:v>169.102442</c:v>
                </c:pt>
                <c:pt idx="4">
                  <c:v>169.10395800000001</c:v>
                </c:pt>
                <c:pt idx="5">
                  <c:v>169.10547399999999</c:v>
                </c:pt>
                <c:pt idx="6">
                  <c:v>169.10699099999999</c:v>
                </c:pt>
                <c:pt idx="7">
                  <c:v>168.98798500000001</c:v>
                </c:pt>
                <c:pt idx="8">
                  <c:v>168.89480599999999</c:v>
                </c:pt>
                <c:pt idx="9">
                  <c:v>168.82745299999999</c:v>
                </c:pt>
                <c:pt idx="10">
                  <c:v>168.74288200000001</c:v>
                </c:pt>
                <c:pt idx="11">
                  <c:v>168.73579000000001</c:v>
                </c:pt>
                <c:pt idx="12">
                  <c:v>168.73730599999999</c:v>
                </c:pt>
                <c:pt idx="13">
                  <c:v>168.66995299999999</c:v>
                </c:pt>
                <c:pt idx="14">
                  <c:v>168.64564300000001</c:v>
                </c:pt>
                <c:pt idx="15">
                  <c:v>168.63855000000001</c:v>
                </c:pt>
                <c:pt idx="16">
                  <c:v>168.588414</c:v>
                </c:pt>
                <c:pt idx="17">
                  <c:v>168.581322</c:v>
                </c:pt>
                <c:pt idx="18">
                  <c:v>168.53018800000001</c:v>
                </c:pt>
                <c:pt idx="19">
                  <c:v>168.51448600000001</c:v>
                </c:pt>
                <c:pt idx="20">
                  <c:v>168.51600300000001</c:v>
                </c:pt>
                <c:pt idx="21">
                  <c:v>168.37217000000001</c:v>
                </c:pt>
                <c:pt idx="22">
                  <c:v>168.37368599999999</c:v>
                </c:pt>
                <c:pt idx="23">
                  <c:v>168.375202</c:v>
                </c:pt>
                <c:pt idx="24">
                  <c:v>168.35089199999999</c:v>
                </c:pt>
                <c:pt idx="25">
                  <c:v>168.30936500000001</c:v>
                </c:pt>
                <c:pt idx="26">
                  <c:v>168.259229</c:v>
                </c:pt>
                <c:pt idx="27">
                  <c:v>168.252137</c:v>
                </c:pt>
                <c:pt idx="28">
                  <c:v>168.28808799999999</c:v>
                </c:pt>
                <c:pt idx="29">
                  <c:v>168.289604</c:v>
                </c:pt>
                <c:pt idx="30">
                  <c:v>168.32555500000001</c:v>
                </c:pt>
                <c:pt idx="31">
                  <c:v>168.30124499999999</c:v>
                </c:pt>
                <c:pt idx="32">
                  <c:v>168.388848</c:v>
                </c:pt>
                <c:pt idx="33">
                  <c:v>168.381756</c:v>
                </c:pt>
                <c:pt idx="34">
                  <c:v>168.39188100000001</c:v>
                </c:pt>
                <c:pt idx="35">
                  <c:v>168.39339699999999</c:v>
                </c:pt>
                <c:pt idx="36">
                  <c:v>168.394913</c:v>
                </c:pt>
                <c:pt idx="37">
                  <c:v>168.39642900000001</c:v>
                </c:pt>
                <c:pt idx="38">
                  <c:v>168.543295</c:v>
                </c:pt>
                <c:pt idx="39">
                  <c:v>168.54481100000001</c:v>
                </c:pt>
                <c:pt idx="40">
                  <c:v>168.54632699999999</c:v>
                </c:pt>
                <c:pt idx="41">
                  <c:v>168.547843</c:v>
                </c:pt>
                <c:pt idx="42">
                  <c:v>168.61822900000001</c:v>
                </c:pt>
                <c:pt idx="43">
                  <c:v>168.61113700000001</c:v>
                </c:pt>
                <c:pt idx="44">
                  <c:v>168.60504299999999</c:v>
                </c:pt>
                <c:pt idx="45">
                  <c:v>168.692646</c:v>
                </c:pt>
                <c:pt idx="46">
                  <c:v>168.72859700000001</c:v>
                </c:pt>
                <c:pt idx="47">
                  <c:v>168.79037400000001</c:v>
                </c:pt>
                <c:pt idx="48">
                  <c:v>168.826325</c:v>
                </c:pt>
                <c:pt idx="49">
                  <c:v>169.05166700000001</c:v>
                </c:pt>
                <c:pt idx="50">
                  <c:v>169.17370500000001</c:v>
                </c:pt>
                <c:pt idx="51">
                  <c:v>169.17522099999999</c:v>
                </c:pt>
                <c:pt idx="52">
                  <c:v>169.26282399999999</c:v>
                </c:pt>
                <c:pt idx="53">
                  <c:v>169.36764500000001</c:v>
                </c:pt>
                <c:pt idx="54">
                  <c:v>169.455354</c:v>
                </c:pt>
                <c:pt idx="55">
                  <c:v>169.67311799999999</c:v>
                </c:pt>
                <c:pt idx="56">
                  <c:v>169.845809</c:v>
                </c:pt>
                <c:pt idx="57">
                  <c:v>169.96784700000001</c:v>
                </c:pt>
                <c:pt idx="58">
                  <c:v>170.13292799999999</c:v>
                </c:pt>
                <c:pt idx="59">
                  <c:v>170.36687900000001</c:v>
                </c:pt>
                <c:pt idx="60">
                  <c:v>170.540569</c:v>
                </c:pt>
                <c:pt idx="61">
                  <c:v>170.77452</c:v>
                </c:pt>
                <c:pt idx="62">
                  <c:v>171.00308999999999</c:v>
                </c:pt>
                <c:pt idx="63">
                  <c:v>171.294073</c:v>
                </c:pt>
                <c:pt idx="64">
                  <c:v>171.476372</c:v>
                </c:pt>
                <c:pt idx="65">
                  <c:v>171.85667000000001</c:v>
                </c:pt>
                <c:pt idx="66">
                  <c:v>172.125056</c:v>
                </c:pt>
                <c:pt idx="67">
                  <c:v>172.462311</c:v>
                </c:pt>
                <c:pt idx="68">
                  <c:v>172.80817500000001</c:v>
                </c:pt>
                <c:pt idx="69">
                  <c:v>173.110995</c:v>
                </c:pt>
                <c:pt idx="70">
                  <c:v>173.40520599999999</c:v>
                </c:pt>
                <c:pt idx="71">
                  <c:v>173.85437400000001</c:v>
                </c:pt>
                <c:pt idx="72">
                  <c:v>174.26049900000001</c:v>
                </c:pt>
                <c:pt idx="73">
                  <c:v>174.744102</c:v>
                </c:pt>
                <c:pt idx="74">
                  <c:v>175.13395</c:v>
                </c:pt>
                <c:pt idx="75">
                  <c:v>175.53913299999999</c:v>
                </c:pt>
                <c:pt idx="76">
                  <c:v>176.06577899999999</c:v>
                </c:pt>
                <c:pt idx="77">
                  <c:v>176.59253100000001</c:v>
                </c:pt>
                <c:pt idx="78">
                  <c:v>177.10195999999999</c:v>
                </c:pt>
                <c:pt idx="79">
                  <c:v>177.53391099999999</c:v>
                </c:pt>
                <c:pt idx="80">
                  <c:v>178.26716500000001</c:v>
                </c:pt>
                <c:pt idx="81">
                  <c:v>179.02614</c:v>
                </c:pt>
                <c:pt idx="82">
                  <c:v>179.94107</c:v>
                </c:pt>
                <c:pt idx="83">
                  <c:v>180.94297900000001</c:v>
                </c:pt>
                <c:pt idx="84">
                  <c:v>182.24619300000001</c:v>
                </c:pt>
                <c:pt idx="85">
                  <c:v>183.637246</c:v>
                </c:pt>
                <c:pt idx="86">
                  <c:v>185.01697899999999</c:v>
                </c:pt>
                <c:pt idx="87">
                  <c:v>186.325861</c:v>
                </c:pt>
                <c:pt idx="88">
                  <c:v>187.60900100000001</c:v>
                </c:pt>
                <c:pt idx="89">
                  <c:v>189.53417999999999</c:v>
                </c:pt>
                <c:pt idx="90">
                  <c:v>191.74914799999999</c:v>
                </c:pt>
                <c:pt idx="91">
                  <c:v>193.67531399999999</c:v>
                </c:pt>
                <c:pt idx="92">
                  <c:v>195.83813499999999</c:v>
                </c:pt>
                <c:pt idx="93">
                  <c:v>198.19038599999999</c:v>
                </c:pt>
                <c:pt idx="94">
                  <c:v>200.451244</c:v>
                </c:pt>
                <c:pt idx="95">
                  <c:v>202.758083</c:v>
                </c:pt>
                <c:pt idx="96">
                  <c:v>204.84880799999999</c:v>
                </c:pt>
                <c:pt idx="97">
                  <c:v>207.274123</c:v>
                </c:pt>
                <c:pt idx="98">
                  <c:v>209.58212399999999</c:v>
                </c:pt>
                <c:pt idx="99">
                  <c:v>211.78656000000001</c:v>
                </c:pt>
                <c:pt idx="100">
                  <c:v>213.823272</c:v>
                </c:pt>
                <c:pt idx="101">
                  <c:v>216.04935499999999</c:v>
                </c:pt>
                <c:pt idx="102">
                  <c:v>218.59141399999999</c:v>
                </c:pt>
                <c:pt idx="103">
                  <c:v>220.73808299999999</c:v>
                </c:pt>
                <c:pt idx="104">
                  <c:v>222.93245099999999</c:v>
                </c:pt>
                <c:pt idx="105">
                  <c:v>225.20872600000001</c:v>
                </c:pt>
                <c:pt idx="106">
                  <c:v>227.53828300000001</c:v>
                </c:pt>
                <c:pt idx="107">
                  <c:v>229.98492899999999</c:v>
                </c:pt>
                <c:pt idx="108">
                  <c:v>232.551523</c:v>
                </c:pt>
                <c:pt idx="109">
                  <c:v>234.830656</c:v>
                </c:pt>
                <c:pt idx="110">
                  <c:v>237.22008099999999</c:v>
                </c:pt>
                <c:pt idx="111">
                  <c:v>239.69752299999999</c:v>
                </c:pt>
                <c:pt idx="112">
                  <c:v>242.08385100000001</c:v>
                </c:pt>
                <c:pt idx="113">
                  <c:v>244.39532</c:v>
                </c:pt>
                <c:pt idx="114">
                  <c:v>246.88575399999999</c:v>
                </c:pt>
                <c:pt idx="115">
                  <c:v>249.10534000000001</c:v>
                </c:pt>
                <c:pt idx="116">
                  <c:v>251.88997499999999</c:v>
                </c:pt>
                <c:pt idx="117">
                  <c:v>254.535563</c:v>
                </c:pt>
                <c:pt idx="118">
                  <c:v>257.500225</c:v>
                </c:pt>
                <c:pt idx="119">
                  <c:v>259.76978200000002</c:v>
                </c:pt>
                <c:pt idx="120">
                  <c:v>261.63004699999999</c:v>
                </c:pt>
                <c:pt idx="121">
                  <c:v>263.63881900000001</c:v>
                </c:pt>
                <c:pt idx="122">
                  <c:v>265.84566799999999</c:v>
                </c:pt>
                <c:pt idx="123">
                  <c:v>268.02435100000002</c:v>
                </c:pt>
                <c:pt idx="124">
                  <c:v>270.38167399999998</c:v>
                </c:pt>
                <c:pt idx="125">
                  <c:v>272.916831</c:v>
                </c:pt>
                <c:pt idx="126">
                  <c:v>274.95921099999998</c:v>
                </c:pt>
                <c:pt idx="127">
                  <c:v>277.48129899999998</c:v>
                </c:pt>
                <c:pt idx="128">
                  <c:v>279.787823</c:v>
                </c:pt>
                <c:pt idx="129">
                  <c:v>282.10382399999997</c:v>
                </c:pt>
                <c:pt idx="130">
                  <c:v>284.79365899999999</c:v>
                </c:pt>
                <c:pt idx="131">
                  <c:v>286.81245100000001</c:v>
                </c:pt>
                <c:pt idx="132">
                  <c:v>289.34889900000002</c:v>
                </c:pt>
                <c:pt idx="133">
                  <c:v>291.40444200000002</c:v>
                </c:pt>
                <c:pt idx="134">
                  <c:v>293.47891499999997</c:v>
                </c:pt>
                <c:pt idx="135">
                  <c:v>295.64365099999998</c:v>
                </c:pt>
                <c:pt idx="136">
                  <c:v>297.67864500000002</c:v>
                </c:pt>
                <c:pt idx="137">
                  <c:v>299.713639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5E8-7940-80E0-598994C16E29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'24.99-B777'!$C$3:$C$140</c:f>
              <c:numCache>
                <c:formatCode>General</c:formatCode>
                <c:ptCount val="138"/>
                <c:pt idx="0">
                  <c:v>0.50106839999999997</c:v>
                </c:pt>
                <c:pt idx="1">
                  <c:v>0.50553208999999999</c:v>
                </c:pt>
                <c:pt idx="2">
                  <c:v>0.50970435999999997</c:v>
                </c:pt>
                <c:pt idx="3">
                  <c:v>0.51387632000000005</c:v>
                </c:pt>
                <c:pt idx="4">
                  <c:v>0.51804899000000004</c:v>
                </c:pt>
                <c:pt idx="5">
                  <c:v>0.52222166000000003</c:v>
                </c:pt>
                <c:pt idx="6">
                  <c:v>0.52639433000000002</c:v>
                </c:pt>
                <c:pt idx="7">
                  <c:v>0.53056630000000005</c:v>
                </c:pt>
                <c:pt idx="8">
                  <c:v>0.53473842000000005</c:v>
                </c:pt>
                <c:pt idx="9">
                  <c:v>0.53891069000000003</c:v>
                </c:pt>
                <c:pt idx="10">
                  <c:v>0.54308285000000001</c:v>
                </c:pt>
                <c:pt idx="11">
                  <c:v>0.54725546999999997</c:v>
                </c:pt>
                <c:pt idx="12">
                  <c:v>0.55142813999999996</c:v>
                </c:pt>
                <c:pt idx="13">
                  <c:v>0.55560041000000004</c:v>
                </c:pt>
                <c:pt idx="14">
                  <c:v>0.55977292999999995</c:v>
                </c:pt>
                <c:pt idx="15">
                  <c:v>0.56394555000000002</c:v>
                </c:pt>
                <c:pt idx="16">
                  <c:v>0.56811792000000005</c:v>
                </c:pt>
                <c:pt idx="17">
                  <c:v>0.57229054000000001</c:v>
                </c:pt>
                <c:pt idx="18">
                  <c:v>0.5764629</c:v>
                </c:pt>
                <c:pt idx="19">
                  <c:v>0.58063547000000004</c:v>
                </c:pt>
                <c:pt idx="20">
                  <c:v>0.58480814000000003</c:v>
                </c:pt>
                <c:pt idx="21">
                  <c:v>0.58897995999999997</c:v>
                </c:pt>
                <c:pt idx="22">
                  <c:v>0.59315262999999996</c:v>
                </c:pt>
                <c:pt idx="23">
                  <c:v>0.59732529999999995</c:v>
                </c:pt>
                <c:pt idx="24">
                  <c:v>0.60149781999999996</c:v>
                </c:pt>
                <c:pt idx="25">
                  <c:v>0.60567024000000003</c:v>
                </c:pt>
                <c:pt idx="26">
                  <c:v>0.60984260999999995</c:v>
                </c:pt>
                <c:pt idx="27">
                  <c:v>0.61401523000000002</c:v>
                </c:pt>
                <c:pt idx="28">
                  <c:v>0.61818808999999997</c:v>
                </c:pt>
                <c:pt idx="29">
                  <c:v>0.62236075999999996</c:v>
                </c:pt>
                <c:pt idx="30">
                  <c:v>0.62653362999999995</c:v>
                </c:pt>
                <c:pt idx="31">
                  <c:v>0.63070614999999997</c:v>
                </c:pt>
                <c:pt idx="32">
                  <c:v>0.63487932000000002</c:v>
                </c:pt>
                <c:pt idx="33">
                  <c:v>0.63905193999999998</c:v>
                </c:pt>
                <c:pt idx="34">
                  <c:v>0.64322466</c:v>
                </c:pt>
                <c:pt idx="35">
                  <c:v>0.64739732999999999</c:v>
                </c:pt>
                <c:pt idx="36">
                  <c:v>0.65156999999999998</c:v>
                </c:pt>
                <c:pt idx="37">
                  <c:v>0.65574266999999997</c:v>
                </c:pt>
                <c:pt idx="38">
                  <c:v>0.65991619000000001</c:v>
                </c:pt>
                <c:pt idx="39">
                  <c:v>0.66408884999999995</c:v>
                </c:pt>
                <c:pt idx="40">
                  <c:v>0.66826152000000005</c:v>
                </c:pt>
                <c:pt idx="41">
                  <c:v>0.67243419000000004</c:v>
                </c:pt>
                <c:pt idx="42">
                  <c:v>0.67660726000000004</c:v>
                </c:pt>
                <c:pt idx="43">
                  <c:v>0.68077988</c:v>
                </c:pt>
                <c:pt idx="44">
                  <c:v>0.68495251000000001</c:v>
                </c:pt>
                <c:pt idx="45">
                  <c:v>0.68912567999999996</c:v>
                </c:pt>
                <c:pt idx="46">
                  <c:v>0.69329854999999996</c:v>
                </c:pt>
                <c:pt idx="47">
                  <c:v>0.69747157000000004</c:v>
                </c:pt>
                <c:pt idx="48">
                  <c:v>0.70164444000000004</c:v>
                </c:pt>
                <c:pt idx="49">
                  <c:v>0.70581841000000001</c:v>
                </c:pt>
                <c:pt idx="50">
                  <c:v>0.70999177999999996</c:v>
                </c:pt>
                <c:pt idx="51">
                  <c:v>0.71416444999999995</c:v>
                </c:pt>
                <c:pt idx="52">
                  <c:v>0.71833762000000001</c:v>
                </c:pt>
                <c:pt idx="53">
                  <c:v>0.72251089000000002</c:v>
                </c:pt>
                <c:pt idx="54">
                  <c:v>0.72697518000000005</c:v>
                </c:pt>
                <c:pt idx="55">
                  <c:v>0.73123733000000002</c:v>
                </c:pt>
                <c:pt idx="56">
                  <c:v>0.73541098999999999</c:v>
                </c:pt>
                <c:pt idx="57">
                  <c:v>0.73958436000000005</c:v>
                </c:pt>
                <c:pt idx="58">
                  <c:v>0.74375798000000004</c:v>
                </c:pt>
                <c:pt idx="59">
                  <c:v>0.74793200999999998</c:v>
                </c:pt>
                <c:pt idx="60">
                  <c:v>0.75210568</c:v>
                </c:pt>
                <c:pt idx="61">
                  <c:v>0.7562797</c:v>
                </c:pt>
                <c:pt idx="62">
                  <c:v>0.76045368999999996</c:v>
                </c:pt>
                <c:pt idx="63">
                  <c:v>0.76462805</c:v>
                </c:pt>
                <c:pt idx="64">
                  <c:v>0.76880177000000005</c:v>
                </c:pt>
                <c:pt idx="65">
                  <c:v>0.77297663999999999</c:v>
                </c:pt>
                <c:pt idx="66">
                  <c:v>0.77715087000000005</c:v>
                </c:pt>
                <c:pt idx="67">
                  <c:v>0.78132548999999996</c:v>
                </c:pt>
                <c:pt idx="68">
                  <c:v>0.78550016</c:v>
                </c:pt>
                <c:pt idx="69">
                  <c:v>0.78967458999999995</c:v>
                </c:pt>
                <c:pt idx="70">
                  <c:v>0.79384896000000005</c:v>
                </c:pt>
                <c:pt idx="71">
                  <c:v>0.79802424000000005</c:v>
                </c:pt>
                <c:pt idx="72">
                  <c:v>0.80219925999999997</c:v>
                </c:pt>
                <c:pt idx="73">
                  <c:v>0.80637473999999998</c:v>
                </c:pt>
                <c:pt idx="74">
                  <c:v>0.81050752000000004</c:v>
                </c:pt>
                <c:pt idx="75">
                  <c:v>0.81472469000000003</c:v>
                </c:pt>
                <c:pt idx="76">
                  <c:v>0.81890041999999996</c:v>
                </c:pt>
                <c:pt idx="77">
                  <c:v>0.82336726000000005</c:v>
                </c:pt>
                <c:pt idx="78">
                  <c:v>0.82754289000000003</c:v>
                </c:pt>
                <c:pt idx="79">
                  <c:v>0.83171806999999998</c:v>
                </c:pt>
                <c:pt idx="80">
                  <c:v>0.83589500000000005</c:v>
                </c:pt>
                <c:pt idx="81">
                  <c:v>0.83978094999999997</c:v>
                </c:pt>
                <c:pt idx="82">
                  <c:v>0.84366781999999996</c:v>
                </c:pt>
                <c:pt idx="83">
                  <c:v>0.84726407000000004</c:v>
                </c:pt>
                <c:pt idx="84">
                  <c:v>0.85086207999999997</c:v>
                </c:pt>
                <c:pt idx="85">
                  <c:v>0.85379015000000003</c:v>
                </c:pt>
                <c:pt idx="86">
                  <c:v>0.85653573999999999</c:v>
                </c:pt>
                <c:pt idx="87">
                  <c:v>0.85858120999999998</c:v>
                </c:pt>
                <c:pt idx="88">
                  <c:v>0.86034138000000004</c:v>
                </c:pt>
                <c:pt idx="89">
                  <c:v>0.86242567999999997</c:v>
                </c:pt>
                <c:pt idx="90">
                  <c:v>0.86490423999999999</c:v>
                </c:pt>
                <c:pt idx="91">
                  <c:v>0.86681211999999996</c:v>
                </c:pt>
                <c:pt idx="92">
                  <c:v>0.86849348000000004</c:v>
                </c:pt>
                <c:pt idx="93">
                  <c:v>0.87028130999999997</c:v>
                </c:pt>
                <c:pt idx="94">
                  <c:v>0.87206077000000004</c:v>
                </c:pt>
                <c:pt idx="95">
                  <c:v>0.87359816000000001</c:v>
                </c:pt>
                <c:pt idx="96">
                  <c:v>0.87479589999999996</c:v>
                </c:pt>
                <c:pt idx="97">
                  <c:v>0.87620993999999996</c:v>
                </c:pt>
                <c:pt idx="98">
                  <c:v>0.8774246</c:v>
                </c:pt>
                <c:pt idx="99">
                  <c:v>0.87862962</c:v>
                </c:pt>
                <c:pt idx="100">
                  <c:v>0.87946818999999998</c:v>
                </c:pt>
                <c:pt idx="101">
                  <c:v>0.88067333999999997</c:v>
                </c:pt>
                <c:pt idx="102">
                  <c:v>0.88196551999999995</c:v>
                </c:pt>
                <c:pt idx="103">
                  <c:v>0.88304015999999996</c:v>
                </c:pt>
                <c:pt idx="104">
                  <c:v>0.88384952999999999</c:v>
                </c:pt>
                <c:pt idx="105">
                  <c:v>0.88462145000000003</c:v>
                </c:pt>
                <c:pt idx="106">
                  <c:v>0.88558334999999999</c:v>
                </c:pt>
                <c:pt idx="107">
                  <c:v>0.88654591999999999</c:v>
                </c:pt>
                <c:pt idx="108">
                  <c:v>0.8875092</c:v>
                </c:pt>
                <c:pt idx="109">
                  <c:v>0.88828112999999997</c:v>
                </c:pt>
                <c:pt idx="110">
                  <c:v>0.88895226000000005</c:v>
                </c:pt>
                <c:pt idx="111">
                  <c:v>0.88985179000000003</c:v>
                </c:pt>
                <c:pt idx="112">
                  <c:v>0.89068756999999998</c:v>
                </c:pt>
                <c:pt idx="113">
                  <c:v>0.89149372000000005</c:v>
                </c:pt>
                <c:pt idx="114">
                  <c:v>0.89225935000000001</c:v>
                </c:pt>
                <c:pt idx="115">
                  <c:v>0.89291624000000003</c:v>
                </c:pt>
                <c:pt idx="116">
                  <c:v>0.89331179000000005</c:v>
                </c:pt>
                <c:pt idx="117">
                  <c:v>0.89408586000000001</c:v>
                </c:pt>
                <c:pt idx="118">
                  <c:v>0.89477357000000002</c:v>
                </c:pt>
                <c:pt idx="119">
                  <c:v>0.89525432999999999</c:v>
                </c:pt>
                <c:pt idx="120">
                  <c:v>0.89570088000000003</c:v>
                </c:pt>
                <c:pt idx="121">
                  <c:v>0.89603551999999997</c:v>
                </c:pt>
                <c:pt idx="122">
                  <c:v>0.89660021000000001</c:v>
                </c:pt>
                <c:pt idx="123">
                  <c:v>0.89693442000000001</c:v>
                </c:pt>
                <c:pt idx="124">
                  <c:v>0.89730098999999997</c:v>
                </c:pt>
                <c:pt idx="125">
                  <c:v>0.89779653999999998</c:v>
                </c:pt>
                <c:pt idx="126">
                  <c:v>0.89817451999999998</c:v>
                </c:pt>
                <c:pt idx="127">
                  <c:v>0.89868323999999999</c:v>
                </c:pt>
                <c:pt idx="128">
                  <c:v>0.89906275999999996</c:v>
                </c:pt>
                <c:pt idx="129">
                  <c:v>0.89951879999999995</c:v>
                </c:pt>
                <c:pt idx="130">
                  <c:v>0.89992161999999998</c:v>
                </c:pt>
                <c:pt idx="131">
                  <c:v>0.89995053000000003</c:v>
                </c:pt>
                <c:pt idx="132">
                  <c:v>0.90035788000000005</c:v>
                </c:pt>
                <c:pt idx="133">
                  <c:v>0.90057275000000003</c:v>
                </c:pt>
                <c:pt idx="134">
                  <c:v>0.90093767999999996</c:v>
                </c:pt>
                <c:pt idx="135">
                  <c:v>0.90113909999999997</c:v>
                </c:pt>
                <c:pt idx="136">
                  <c:v>0.90144206999999998</c:v>
                </c:pt>
                <c:pt idx="137">
                  <c:v>0.90174504</c:v>
                </c:pt>
              </c:numCache>
            </c:numRef>
          </c:xVal>
          <c:yVal>
            <c:numRef>
              <c:f>'24.99-B777'!$E$3:$E$140</c:f>
              <c:numCache>
                <c:formatCode>General</c:formatCode>
                <c:ptCount val="138"/>
                <c:pt idx="0">
                  <c:v>166.38783747144311</c:v>
                </c:pt>
                <c:pt idx="1">
                  <c:v>166.45314414881443</c:v>
                </c:pt>
                <c:pt idx="2">
                  <c:v>166.51441871009058</c:v>
                </c:pt>
                <c:pt idx="3">
                  <c:v>166.57591870500207</c:v>
                </c:pt>
                <c:pt idx="4">
                  <c:v>166.63766549826011</c:v>
                </c:pt>
                <c:pt idx="5">
                  <c:v>166.69965511524839</c:v>
                </c:pt>
                <c:pt idx="6">
                  <c:v>166.76189422453078</c:v>
                </c:pt>
                <c:pt idx="7">
                  <c:v>166.82437920986877</c:v>
                </c:pt>
                <c:pt idx="8">
                  <c:v>166.88712988797306</c:v>
                </c:pt>
                <c:pt idx="9">
                  <c:v>166.95015370642005</c:v>
                </c:pt>
                <c:pt idx="10">
                  <c:v>167.01345448065493</c:v>
                </c:pt>
                <c:pt idx="11">
                  <c:v>167.07704899750868</c:v>
                </c:pt>
                <c:pt idx="12">
                  <c:v>167.1409395781626</c:v>
                </c:pt>
                <c:pt idx="13">
                  <c:v>167.20512828123557</c:v>
                </c:pt>
                <c:pt idx="14">
                  <c:v>167.2696346115174</c:v>
                </c:pt>
                <c:pt idx="15">
                  <c:v>167.33446642058453</c:v>
                </c:pt>
                <c:pt idx="16">
                  <c:v>167.39962907722196</c:v>
                </c:pt>
                <c:pt idx="17">
                  <c:v>167.4651420059335</c:v>
                </c:pt>
                <c:pt idx="18">
                  <c:v>167.53100971303289</c:v>
                </c:pt>
                <c:pt idx="19">
                  <c:v>167.59725315219998</c:v>
                </c:pt>
                <c:pt idx="20">
                  <c:v>167.66388532571165</c:v>
                </c:pt>
                <c:pt idx="21">
                  <c:v>167.73090698594828</c:v>
                </c:pt>
                <c:pt idx="22">
                  <c:v>167.79836297967231</c:v>
                </c:pt>
                <c:pt idx="23">
                  <c:v>167.8662589402629</c:v>
                </c:pt>
                <c:pt idx="24">
                  <c:v>167.93461358661438</c:v>
                </c:pt>
                <c:pt idx="25">
                  <c:v>168.00345107248904</c:v>
                </c:pt>
                <c:pt idx="26">
                  <c:v>168.07279805432722</c:v>
                </c:pt>
                <c:pt idx="27">
                  <c:v>168.14268822172536</c:v>
                </c:pt>
                <c:pt idx="28">
                  <c:v>168.21315334291756</c:v>
                </c:pt>
                <c:pt idx="29">
                  <c:v>168.2842215823209</c:v>
                </c:pt>
                <c:pt idx="30">
                  <c:v>168.35593903063278</c:v>
                </c:pt>
                <c:pt idx="31">
                  <c:v>168.42834017433694</c:v>
                </c:pt>
                <c:pt idx="32">
                  <c:v>168.50149152105067</c:v>
                </c:pt>
                <c:pt idx="33">
                  <c:v>168.57542686039602</c:v>
                </c:pt>
                <c:pt idx="34">
                  <c:v>168.65021879893266</c:v>
                </c:pt>
                <c:pt idx="35">
                  <c:v>168.72593307304476</c:v>
                </c:pt>
                <c:pt idx="36">
                  <c:v>168.80264703784869</c:v>
                </c:pt>
                <c:pt idx="37">
                  <c:v>168.88044616691525</c:v>
                </c:pt>
                <c:pt idx="38">
                  <c:v>168.95944221765893</c:v>
                </c:pt>
                <c:pt idx="39">
                  <c:v>169.03970962019088</c:v>
                </c:pt>
                <c:pt idx="40">
                  <c:v>169.12138404931528</c:v>
                </c:pt>
                <c:pt idx="41">
                  <c:v>169.20459861945892</c:v>
                </c:pt>
                <c:pt idx="42">
                  <c:v>169.28951043472574</c:v>
                </c:pt>
                <c:pt idx="43">
                  <c:v>169.37626839734111</c:v>
                </c:pt>
                <c:pt idx="44">
                  <c:v>169.46506729100085</c:v>
                </c:pt>
                <c:pt idx="45">
                  <c:v>169.5561258126279</c:v>
                </c:pt>
                <c:pt idx="46">
                  <c:v>169.64965670027073</c:v>
                </c:pt>
                <c:pt idx="47">
                  <c:v>169.74592731796756</c:v>
                </c:pt>
                <c:pt idx="48">
                  <c:v>169.84521762126457</c:v>
                </c:pt>
                <c:pt idx="49">
                  <c:v>169.94787817583955</c:v>
                </c:pt>
                <c:pt idx="50">
                  <c:v>170.0542239768136</c:v>
                </c:pt>
                <c:pt idx="51">
                  <c:v>170.16464732388491</c:v>
                </c:pt>
                <c:pt idx="52">
                  <c:v>170.27962130436566</c:v>
                </c:pt>
                <c:pt idx="53">
                  <c:v>170.39962766090707</c:v>
                </c:pt>
                <c:pt idx="54">
                  <c:v>170.53419214036234</c:v>
                </c:pt>
                <c:pt idx="55">
                  <c:v>170.66930768334461</c:v>
                </c:pt>
                <c:pt idx="56">
                  <c:v>170.80861978171441</c:v>
                </c:pt>
                <c:pt idx="57">
                  <c:v>170.95561932155977</c:v>
                </c:pt>
                <c:pt idx="58">
                  <c:v>171.11117753687216</c:v>
                </c:pt>
                <c:pt idx="59">
                  <c:v>171.27625337062506</c:v>
                </c:pt>
                <c:pt idx="60">
                  <c:v>171.45187807088985</c:v>
                </c:pt>
                <c:pt idx="61">
                  <c:v>171.63926776624851</c:v>
                </c:pt>
                <c:pt idx="62">
                  <c:v>171.83973384783073</c:v>
                </c:pt>
                <c:pt idx="63">
                  <c:v>172.05478396245024</c:v>
                </c:pt>
                <c:pt idx="64">
                  <c:v>172.2860323986651</c:v>
                </c:pt>
                <c:pt idx="65">
                  <c:v>172.53545646646026</c:v>
                </c:pt>
                <c:pt idx="66">
                  <c:v>172.80506417391729</c:v>
                </c:pt>
                <c:pt idx="67">
                  <c:v>173.09730426523694</c:v>
                </c:pt>
                <c:pt idx="68">
                  <c:v>173.41485495071032</c:v>
                </c:pt>
                <c:pt idx="69">
                  <c:v>173.76075540489654</c:v>
                </c:pt>
                <c:pt idx="70">
                  <c:v>174.13850566322265</c:v>
                </c:pt>
                <c:pt idx="71">
                  <c:v>174.55219202189016</c:v>
                </c:pt>
                <c:pt idx="72">
                  <c:v>175.0062853783881</c:v>
                </c:pt>
                <c:pt idx="73">
                  <c:v>175.50614682766806</c:v>
                </c:pt>
                <c:pt idx="74">
                  <c:v>176.05191988474175</c:v>
                </c:pt>
                <c:pt idx="75">
                  <c:v>176.66835913982965</c:v>
                </c:pt>
                <c:pt idx="76">
                  <c:v>177.34637476067121</c:v>
                </c:pt>
                <c:pt idx="77">
                  <c:v>178.15739518552226</c:v>
                </c:pt>
                <c:pt idx="78">
                  <c:v>179.00817889922843</c:v>
                </c:pt>
                <c:pt idx="79">
                  <c:v>179.96288063649391</c:v>
                </c:pt>
                <c:pt idx="80">
                  <c:v>181.03926840734567</c:v>
                </c:pt>
                <c:pt idx="81">
                  <c:v>182.16798403501988</c:v>
                </c:pt>
                <c:pt idx="82">
                  <c:v>183.4409369274787</c:v>
                </c:pt>
                <c:pt idx="83">
                  <c:v>184.7690433419846</c:v>
                </c:pt>
                <c:pt idx="84">
                  <c:v>186.2679429936864</c:v>
                </c:pt>
                <c:pt idx="85">
                  <c:v>187.63452889891914</c:v>
                </c:pt>
                <c:pt idx="86">
                  <c:v>189.05490302704885</c:v>
                </c:pt>
                <c:pt idx="87">
                  <c:v>190.21264905939688</c:v>
                </c:pt>
                <c:pt idx="88">
                  <c:v>191.28524440227386</c:v>
                </c:pt>
                <c:pt idx="89">
                  <c:v>192.65703484338542</c:v>
                </c:pt>
                <c:pt idx="90">
                  <c:v>194.45017510124922</c:v>
                </c:pt>
                <c:pt idx="91">
                  <c:v>195.96652725743854</c:v>
                </c:pt>
                <c:pt idx="92">
                  <c:v>197.4139400120194</c:v>
                </c:pt>
                <c:pt idx="93">
                  <c:v>199.08109493008686</c:v>
                </c:pt>
                <c:pt idx="94">
                  <c:v>200.88777146822176</c:v>
                </c:pt>
                <c:pt idx="95">
                  <c:v>202.58181126182734</c:v>
                </c:pt>
                <c:pt idx="96">
                  <c:v>203.996858641215</c:v>
                </c:pt>
                <c:pt idx="97">
                  <c:v>205.78649403243546</c:v>
                </c:pt>
                <c:pt idx="98">
                  <c:v>207.4373417008095</c:v>
                </c:pt>
                <c:pt idx="99">
                  <c:v>209.18986998290183</c:v>
                </c:pt>
                <c:pt idx="100">
                  <c:v>210.48318926206451</c:v>
                </c:pt>
                <c:pt idx="101">
                  <c:v>212.45804821765279</c:v>
                </c:pt>
                <c:pt idx="102">
                  <c:v>214.74333790538878</c:v>
                </c:pt>
                <c:pt idx="103">
                  <c:v>216.79119423458422</c:v>
                </c:pt>
                <c:pt idx="104">
                  <c:v>218.43101097970163</c:v>
                </c:pt>
                <c:pt idx="105">
                  <c:v>220.07991113241746</c:v>
                </c:pt>
                <c:pt idx="106">
                  <c:v>222.26092437141727</c:v>
                </c:pt>
                <c:pt idx="107">
                  <c:v>224.59727960687749</c:v>
                </c:pt>
                <c:pt idx="108">
                  <c:v>227.10589951127577</c:v>
                </c:pt>
                <c:pt idx="109">
                  <c:v>229.25201331451368</c:v>
                </c:pt>
                <c:pt idx="110">
                  <c:v>231.22534228770235</c:v>
                </c:pt>
                <c:pt idx="111">
                  <c:v>234.04191568166499</c:v>
                </c:pt>
                <c:pt idx="112">
                  <c:v>236.85293827677583</c:v>
                </c:pt>
                <c:pt idx="113">
                  <c:v>239.76099965719587</c:v>
                </c:pt>
                <c:pt idx="114">
                  <c:v>242.72109954089254</c:v>
                </c:pt>
                <c:pt idx="115">
                  <c:v>245.43060604059053</c:v>
                </c:pt>
                <c:pt idx="116">
                  <c:v>247.14430559032849</c:v>
                </c:pt>
                <c:pt idx="117">
                  <c:v>250.69260522820426</c:v>
                </c:pt>
                <c:pt idx="118">
                  <c:v>254.08158402572553</c:v>
                </c:pt>
                <c:pt idx="119">
                  <c:v>256.59627665794358</c:v>
                </c:pt>
                <c:pt idx="120">
                  <c:v>259.04854799350164</c:v>
                </c:pt>
                <c:pt idx="121">
                  <c:v>260.96485010752883</c:v>
                </c:pt>
                <c:pt idx="122">
                  <c:v>264.36270649611964</c:v>
                </c:pt>
                <c:pt idx="123">
                  <c:v>266.47767402441013</c:v>
                </c:pt>
                <c:pt idx="124">
                  <c:v>268.89286800344689</c:v>
                </c:pt>
                <c:pt idx="125">
                  <c:v>272.32798567263865</c:v>
                </c:pt>
                <c:pt idx="126">
                  <c:v>275.0896007306543</c:v>
                </c:pt>
                <c:pt idx="127">
                  <c:v>279.01665417745892</c:v>
                </c:pt>
                <c:pt idx="128">
                  <c:v>282.1163662732265</c:v>
                </c:pt>
                <c:pt idx="129">
                  <c:v>286.05051153348597</c:v>
                </c:pt>
                <c:pt idx="130">
                  <c:v>289.7319064755095</c:v>
                </c:pt>
                <c:pt idx="131">
                  <c:v>290.00401689865316</c:v>
                </c:pt>
                <c:pt idx="132">
                  <c:v>293.9573037192863</c:v>
                </c:pt>
                <c:pt idx="133">
                  <c:v>296.13645337327239</c:v>
                </c:pt>
                <c:pt idx="134">
                  <c:v>299.99684825164945</c:v>
                </c:pt>
                <c:pt idx="135">
                  <c:v>302.21852472369289</c:v>
                </c:pt>
                <c:pt idx="136">
                  <c:v>305.69029484371424</c:v>
                </c:pt>
                <c:pt idx="137">
                  <c:v>309.32813687673956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22-0B46-8F11-B7CDAC3A2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A300-B2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'24.107-A300'!$AH$3:$AH$92</c:f>
              <c:numCache>
                <c:formatCode>General</c:formatCode>
                <c:ptCount val="90"/>
                <c:pt idx="0">
                  <c:v>305.612233</c:v>
                </c:pt>
                <c:pt idx="1">
                  <c:v>305.62564700000001</c:v>
                </c:pt>
                <c:pt idx="2">
                  <c:v>305.62334499999997</c:v>
                </c:pt>
                <c:pt idx="3">
                  <c:v>305.79306200000002</c:v>
                </c:pt>
                <c:pt idx="4">
                  <c:v>305.94791199999997</c:v>
                </c:pt>
                <c:pt idx="5">
                  <c:v>305.97789</c:v>
                </c:pt>
                <c:pt idx="6">
                  <c:v>306.11702600000001</c:v>
                </c:pt>
                <c:pt idx="7">
                  <c:v>306.11472400000002</c:v>
                </c:pt>
                <c:pt idx="8">
                  <c:v>306.30015500000002</c:v>
                </c:pt>
                <c:pt idx="9">
                  <c:v>306.40786000000003</c:v>
                </c:pt>
                <c:pt idx="10">
                  <c:v>306.49984999999998</c:v>
                </c:pt>
                <c:pt idx="11">
                  <c:v>306.49839800000001</c:v>
                </c:pt>
                <c:pt idx="12">
                  <c:v>306.60610300000002</c:v>
                </c:pt>
                <c:pt idx="13">
                  <c:v>306.82296400000001</c:v>
                </c:pt>
                <c:pt idx="14">
                  <c:v>306.93151899999998</c:v>
                </c:pt>
                <c:pt idx="15">
                  <c:v>307.10208399999999</c:v>
                </c:pt>
                <c:pt idx="16">
                  <c:v>307.099783</c:v>
                </c:pt>
                <c:pt idx="17">
                  <c:v>307.16034200000001</c:v>
                </c:pt>
                <c:pt idx="18">
                  <c:v>307.31519200000002</c:v>
                </c:pt>
                <c:pt idx="19">
                  <c:v>307.37575199999998</c:v>
                </c:pt>
                <c:pt idx="20">
                  <c:v>307.63975900000003</c:v>
                </c:pt>
                <c:pt idx="21">
                  <c:v>307.87403499999999</c:v>
                </c:pt>
                <c:pt idx="22">
                  <c:v>308.028885</c:v>
                </c:pt>
                <c:pt idx="23">
                  <c:v>308.08944400000001</c:v>
                </c:pt>
                <c:pt idx="24">
                  <c:v>308.15000400000002</c:v>
                </c:pt>
                <c:pt idx="25">
                  <c:v>308.33628399999998</c:v>
                </c:pt>
                <c:pt idx="26">
                  <c:v>308.50580400000001</c:v>
                </c:pt>
                <c:pt idx="27">
                  <c:v>308.66065400000002</c:v>
                </c:pt>
                <c:pt idx="28">
                  <c:v>308.832266</c:v>
                </c:pt>
                <c:pt idx="29">
                  <c:v>308.89282500000002</c:v>
                </c:pt>
                <c:pt idx="30">
                  <c:v>309.00053000000003</c:v>
                </c:pt>
                <c:pt idx="31">
                  <c:v>309.15537999999998</c:v>
                </c:pt>
                <c:pt idx="32">
                  <c:v>309.37309199999999</c:v>
                </c:pt>
                <c:pt idx="33">
                  <c:v>309.59165200000001</c:v>
                </c:pt>
                <c:pt idx="34">
                  <c:v>309.902805</c:v>
                </c:pt>
                <c:pt idx="35">
                  <c:v>310.07337100000001</c:v>
                </c:pt>
                <c:pt idx="36">
                  <c:v>310.24393600000002</c:v>
                </c:pt>
                <c:pt idx="37">
                  <c:v>310.57165400000002</c:v>
                </c:pt>
                <c:pt idx="38">
                  <c:v>310.83651099999997</c:v>
                </c:pt>
                <c:pt idx="39">
                  <c:v>311.06993699999998</c:v>
                </c:pt>
                <c:pt idx="40">
                  <c:v>311.25726400000002</c:v>
                </c:pt>
                <c:pt idx="41">
                  <c:v>311.63108099999999</c:v>
                </c:pt>
                <c:pt idx="42">
                  <c:v>311.943083</c:v>
                </c:pt>
                <c:pt idx="43">
                  <c:v>312.333662</c:v>
                </c:pt>
                <c:pt idx="44">
                  <c:v>312.58280300000001</c:v>
                </c:pt>
                <c:pt idx="45">
                  <c:v>312.86337500000002</c:v>
                </c:pt>
                <c:pt idx="46">
                  <c:v>313.28538400000002</c:v>
                </c:pt>
                <c:pt idx="47">
                  <c:v>313.67596200000003</c:v>
                </c:pt>
                <c:pt idx="48">
                  <c:v>313.95653399999998</c:v>
                </c:pt>
                <c:pt idx="49">
                  <c:v>314.31568199999998</c:v>
                </c:pt>
                <c:pt idx="50">
                  <c:v>314.76827200000002</c:v>
                </c:pt>
                <c:pt idx="51">
                  <c:v>315.23827599999998</c:v>
                </c:pt>
                <c:pt idx="52">
                  <c:v>315.53456299999999</c:v>
                </c:pt>
                <c:pt idx="53">
                  <c:v>315.956571</c:v>
                </c:pt>
                <c:pt idx="54">
                  <c:v>316.520017</c:v>
                </c:pt>
                <c:pt idx="55">
                  <c:v>316.95859000000002</c:v>
                </c:pt>
                <c:pt idx="56">
                  <c:v>317.505471</c:v>
                </c:pt>
                <c:pt idx="57">
                  <c:v>318.100347</c:v>
                </c:pt>
                <c:pt idx="58">
                  <c:v>318.600932</c:v>
                </c:pt>
                <c:pt idx="59">
                  <c:v>319.195808</c:v>
                </c:pt>
                <c:pt idx="60">
                  <c:v>319.712107</c:v>
                </c:pt>
                <c:pt idx="61">
                  <c:v>320.338414</c:v>
                </c:pt>
                <c:pt idx="62">
                  <c:v>320.99615</c:v>
                </c:pt>
                <c:pt idx="63">
                  <c:v>321.606741</c:v>
                </c:pt>
                <c:pt idx="64">
                  <c:v>322.31267000000003</c:v>
                </c:pt>
                <c:pt idx="65">
                  <c:v>323.23651899999999</c:v>
                </c:pt>
                <c:pt idx="66">
                  <c:v>324.11531400000001</c:v>
                </c:pt>
                <c:pt idx="67">
                  <c:v>325.18184300000001</c:v>
                </c:pt>
                <c:pt idx="68">
                  <c:v>326.36027300000001</c:v>
                </c:pt>
                <c:pt idx="69">
                  <c:v>327.64870999999999</c:v>
                </c:pt>
                <c:pt idx="70">
                  <c:v>328.93898999999999</c:v>
                </c:pt>
                <c:pt idx="71">
                  <c:v>330.47915799999998</c:v>
                </c:pt>
                <c:pt idx="72">
                  <c:v>332.09048100000001</c:v>
                </c:pt>
                <c:pt idx="73">
                  <c:v>333.98090400000001</c:v>
                </c:pt>
                <c:pt idx="74">
                  <c:v>336.03480000000002</c:v>
                </c:pt>
                <c:pt idx="75">
                  <c:v>337.946055</c:v>
                </c:pt>
                <c:pt idx="76">
                  <c:v>339.87862200000001</c:v>
                </c:pt>
                <c:pt idx="77">
                  <c:v>341.87942299999997</c:v>
                </c:pt>
                <c:pt idx="78">
                  <c:v>343.90273200000001</c:v>
                </c:pt>
                <c:pt idx="79">
                  <c:v>346.06871100000001</c:v>
                </c:pt>
                <c:pt idx="80">
                  <c:v>348.22727600000002</c:v>
                </c:pt>
                <c:pt idx="81">
                  <c:v>350.17663299999998</c:v>
                </c:pt>
                <c:pt idx="82">
                  <c:v>352.26668999999998</c:v>
                </c:pt>
                <c:pt idx="83">
                  <c:v>354.49904299999997</c:v>
                </c:pt>
                <c:pt idx="84">
                  <c:v>356.819954</c:v>
                </c:pt>
                <c:pt idx="85">
                  <c:v>359.00670400000001</c:v>
                </c:pt>
                <c:pt idx="86">
                  <c:v>361.596362</c:v>
                </c:pt>
                <c:pt idx="87">
                  <c:v>363.875339</c:v>
                </c:pt>
                <c:pt idx="88">
                  <c:v>365.91949099999999</c:v>
                </c:pt>
                <c:pt idx="89">
                  <c:v>368.11134700000002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B40-9041-B009-1377F14F620E}"/>
            </c:ext>
          </c:extLst>
        </c:ser>
        <c:ser>
          <c:idx val="4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'24.107-A300'!$AG$3:$AG$92</c:f>
              <c:numCache>
                <c:formatCode>General</c:formatCode>
                <c:ptCount val="90"/>
                <c:pt idx="0">
                  <c:v>0.49080138000000001</c:v>
                </c:pt>
                <c:pt idx="1">
                  <c:v>0.49481536999999998</c:v>
                </c:pt>
                <c:pt idx="2">
                  <c:v>0.49882925</c:v>
                </c:pt>
                <c:pt idx="3">
                  <c:v>0.50284432000000001</c:v>
                </c:pt>
                <c:pt idx="4">
                  <c:v>0.50685928000000002</c:v>
                </c:pt>
                <c:pt idx="5">
                  <c:v>0.51087338000000004</c:v>
                </c:pt>
                <c:pt idx="6">
                  <c:v>0.51488824</c:v>
                </c:pt>
                <c:pt idx="7">
                  <c:v>0.51890212000000002</c:v>
                </c:pt>
                <c:pt idx="8">
                  <c:v>0.52291728999999998</c:v>
                </c:pt>
                <c:pt idx="9">
                  <c:v>0.52693193000000005</c:v>
                </c:pt>
                <c:pt idx="10">
                  <c:v>0.53094646000000001</c:v>
                </c:pt>
                <c:pt idx="11">
                  <c:v>0.53496034999999997</c:v>
                </c:pt>
                <c:pt idx="12">
                  <c:v>0.53897499000000004</c:v>
                </c:pt>
                <c:pt idx="13">
                  <c:v>0.54299037999999999</c:v>
                </c:pt>
                <c:pt idx="14">
                  <c:v>0.54700501999999995</c:v>
                </c:pt>
                <c:pt idx="15">
                  <c:v>0.55102010000000001</c:v>
                </c:pt>
                <c:pt idx="16">
                  <c:v>0.55503398000000004</c:v>
                </c:pt>
                <c:pt idx="17">
                  <c:v>0.55904829</c:v>
                </c:pt>
                <c:pt idx="18">
                  <c:v>0.56306325999999995</c:v>
                </c:pt>
                <c:pt idx="19">
                  <c:v>0.56707757000000003</c:v>
                </c:pt>
                <c:pt idx="20">
                  <c:v>0.57109328000000004</c:v>
                </c:pt>
                <c:pt idx="21">
                  <c:v>0.57510879000000004</c:v>
                </c:pt>
                <c:pt idx="22">
                  <c:v>0.57912375000000005</c:v>
                </c:pt>
                <c:pt idx="23">
                  <c:v>0.58313806999999995</c:v>
                </c:pt>
                <c:pt idx="24">
                  <c:v>0.58715238000000003</c:v>
                </c:pt>
                <c:pt idx="25">
                  <c:v>0.59116756000000004</c:v>
                </c:pt>
                <c:pt idx="26">
                  <c:v>0.59552587999999995</c:v>
                </c:pt>
                <c:pt idx="27">
                  <c:v>0.59954083999999996</c:v>
                </c:pt>
                <c:pt idx="28">
                  <c:v>0.60321267000000001</c:v>
                </c:pt>
                <c:pt idx="29">
                  <c:v>0.60722697999999997</c:v>
                </c:pt>
                <c:pt idx="30">
                  <c:v>0.61124162000000004</c:v>
                </c:pt>
                <c:pt idx="31">
                  <c:v>0.61525658000000005</c:v>
                </c:pt>
                <c:pt idx="32">
                  <c:v>0.61927198000000006</c:v>
                </c:pt>
                <c:pt idx="33">
                  <c:v>0.62328737999999995</c:v>
                </c:pt>
                <c:pt idx="34">
                  <c:v>0.62730341000000001</c:v>
                </c:pt>
                <c:pt idx="35">
                  <c:v>0.63131848000000002</c:v>
                </c:pt>
                <c:pt idx="36">
                  <c:v>0.63533355000000002</c:v>
                </c:pt>
                <c:pt idx="37">
                  <c:v>0.63934970000000002</c:v>
                </c:pt>
                <c:pt idx="38">
                  <c:v>0.64336541999999997</c:v>
                </c:pt>
                <c:pt idx="39">
                  <c:v>0.64738092000000003</c:v>
                </c:pt>
                <c:pt idx="40">
                  <c:v>0.65105285999999996</c:v>
                </c:pt>
                <c:pt idx="41">
                  <c:v>0.65541256999999997</c:v>
                </c:pt>
                <c:pt idx="42">
                  <c:v>0.65942860999999997</c:v>
                </c:pt>
                <c:pt idx="43">
                  <c:v>0.66344519999999996</c:v>
                </c:pt>
                <c:pt idx="44">
                  <c:v>0.66746081000000002</c:v>
                </c:pt>
                <c:pt idx="45">
                  <c:v>0.67147663000000002</c:v>
                </c:pt>
                <c:pt idx="46">
                  <c:v>0.67549342999999995</c:v>
                </c:pt>
                <c:pt idx="47">
                  <c:v>0.67951001</c:v>
                </c:pt>
                <c:pt idx="48">
                  <c:v>0.68352583</c:v>
                </c:pt>
                <c:pt idx="49">
                  <c:v>0.68754219999999999</c:v>
                </c:pt>
                <c:pt idx="50">
                  <c:v>0.69155920999999998</c:v>
                </c:pt>
                <c:pt idx="51">
                  <c:v>0.69557632999999996</c:v>
                </c:pt>
                <c:pt idx="52">
                  <c:v>0.69959227000000002</c:v>
                </c:pt>
                <c:pt idx="53">
                  <c:v>0.70360906000000001</c:v>
                </c:pt>
                <c:pt idx="54">
                  <c:v>0.70762683000000004</c:v>
                </c:pt>
                <c:pt idx="55">
                  <c:v>0.71164373999999997</c:v>
                </c:pt>
                <c:pt idx="56">
                  <c:v>0.71566138999999995</c:v>
                </c:pt>
                <c:pt idx="57">
                  <c:v>0.71967937999999998</c:v>
                </c:pt>
                <c:pt idx="58">
                  <c:v>0.72369671000000002</c:v>
                </c:pt>
                <c:pt idx="59">
                  <c:v>0.72771470000000005</c:v>
                </c:pt>
                <c:pt idx="60">
                  <c:v>0.73173213999999998</c:v>
                </c:pt>
                <c:pt idx="61">
                  <c:v>0.73575033999999995</c:v>
                </c:pt>
                <c:pt idx="62">
                  <c:v>0.73976874999999997</c:v>
                </c:pt>
                <c:pt idx="63">
                  <c:v>0.74378683999999995</c:v>
                </c:pt>
                <c:pt idx="64">
                  <c:v>0.74746234</c:v>
                </c:pt>
                <c:pt idx="65">
                  <c:v>0.75182583000000003</c:v>
                </c:pt>
                <c:pt idx="66">
                  <c:v>0.75550251999999996</c:v>
                </c:pt>
                <c:pt idx="67">
                  <c:v>0.75918048999999999</c:v>
                </c:pt>
                <c:pt idx="68">
                  <c:v>0.76251597999999998</c:v>
                </c:pt>
                <c:pt idx="69">
                  <c:v>0.76585221999999997</c:v>
                </c:pt>
                <c:pt idx="70">
                  <c:v>0.76893761000000005</c:v>
                </c:pt>
                <c:pt idx="71">
                  <c:v>0.77177384999999998</c:v>
                </c:pt>
                <c:pt idx="72">
                  <c:v>0.7749606</c:v>
                </c:pt>
                <c:pt idx="73">
                  <c:v>0.77806282999999998</c:v>
                </c:pt>
                <c:pt idx="74">
                  <c:v>0.78125177000000001</c:v>
                </c:pt>
                <c:pt idx="75">
                  <c:v>0.78389622999999997</c:v>
                </c:pt>
                <c:pt idx="76">
                  <c:v>0.78626925999999997</c:v>
                </c:pt>
                <c:pt idx="77">
                  <c:v>0.78823061999999999</c:v>
                </c:pt>
                <c:pt idx="78">
                  <c:v>0.79044300000000001</c:v>
                </c:pt>
                <c:pt idx="79">
                  <c:v>0.79258746999999996</c:v>
                </c:pt>
                <c:pt idx="80">
                  <c:v>0.79461201999999997</c:v>
                </c:pt>
                <c:pt idx="81">
                  <c:v>0.79641454</c:v>
                </c:pt>
                <c:pt idx="82">
                  <c:v>0.79802090999999997</c:v>
                </c:pt>
                <c:pt idx="83">
                  <c:v>0.79961311999999996</c:v>
                </c:pt>
                <c:pt idx="84">
                  <c:v>0.80127682</c:v>
                </c:pt>
                <c:pt idx="85">
                  <c:v>0.80269670000000004</c:v>
                </c:pt>
                <c:pt idx="86">
                  <c:v>0.80411138000000004</c:v>
                </c:pt>
                <c:pt idx="87">
                  <c:v>0.80513049999999997</c:v>
                </c:pt>
                <c:pt idx="88">
                  <c:v>0.80605561999999997</c:v>
                </c:pt>
                <c:pt idx="89">
                  <c:v>0.80691566000000003</c:v>
                </c:pt>
              </c:numCache>
            </c:numRef>
          </c:xVal>
          <c:yVal>
            <c:numRef>
              <c:f>'24.107-A300'!$AI$3:$AI$92</c:f>
              <c:numCache>
                <c:formatCode>General</c:formatCode>
                <c:ptCount val="90"/>
                <c:pt idx="0">
                  <c:v>307.95265657035822</c:v>
                </c:pt>
                <c:pt idx="1">
                  <c:v>307.95270469446461</c:v>
                </c:pt>
                <c:pt idx="2">
                  <c:v>307.95276523168536</c:v>
                </c:pt>
                <c:pt idx="3">
                  <c:v>307.95284105899617</c:v>
                </c:pt>
                <c:pt idx="4">
                  <c:v>307.95293558877029</c:v>
                </c:pt>
                <c:pt idx="5">
                  <c:v>307.95305290594911</c:v>
                </c:pt>
                <c:pt idx="6">
                  <c:v>307.95319796443061</c:v>
                </c:pt>
                <c:pt idx="7">
                  <c:v>307.95337653664603</c:v>
                </c:pt>
                <c:pt idx="8">
                  <c:v>307.9535956546797</c:v>
                </c:pt>
                <c:pt idx="9">
                  <c:v>307.95386342120815</c:v>
                </c:pt>
                <c:pt idx="10">
                  <c:v>307.95418950766577</c:v>
                </c:pt>
                <c:pt idx="11">
                  <c:v>307.95458519967735</c:v>
                </c:pt>
                <c:pt idx="12">
                  <c:v>307.95506393798848</c:v>
                </c:pt>
                <c:pt idx="13">
                  <c:v>307.95564132476812</c:v>
                </c:pt>
                <c:pt idx="14">
                  <c:v>307.95633527923832</c:v>
                </c:pt>
                <c:pt idx="15">
                  <c:v>307.95716708718629</c:v>
                </c:pt>
                <c:pt idx="16">
                  <c:v>307.9581608293596</c:v>
                </c:pt>
                <c:pt idx="17">
                  <c:v>307.95934517244183</c:v>
                </c:pt>
                <c:pt idx="18">
                  <c:v>307.96075296324273</c:v>
                </c:pt>
                <c:pt idx="19">
                  <c:v>307.96242141351519</c:v>
                </c:pt>
                <c:pt idx="20">
                  <c:v>307.96439479325204</c:v>
                </c:pt>
                <c:pt idx="21">
                  <c:v>307.96672219038385</c:v>
                </c:pt>
                <c:pt idx="22">
                  <c:v>307.96946024768386</c:v>
                </c:pt>
                <c:pt idx="23">
                  <c:v>307.97267377434866</c:v>
                </c:pt>
                <c:pt idx="24">
                  <c:v>307.97643735225427</c:v>
                </c:pt>
                <c:pt idx="25">
                  <c:v>307.98083649001188</c:v>
                </c:pt>
                <c:pt idx="26">
                  <c:v>307.98644223675387</c:v>
                </c:pt>
                <c:pt idx="27">
                  <c:v>307.99248908374057</c:v>
                </c:pt>
                <c:pt idx="28">
                  <c:v>307.99886892599409</c:v>
                </c:pt>
                <c:pt idx="29">
                  <c:v>308.00690328020914</c:v>
                </c:pt>
                <c:pt idx="30">
                  <c:v>308.01619861827112</c:v>
                </c:pt>
                <c:pt idx="31">
                  <c:v>308.02693299112229</c:v>
                </c:pt>
                <c:pt idx="32">
                  <c:v>308.03930733348591</c:v>
                </c:pt>
                <c:pt idx="33">
                  <c:v>308.05354568097408</c:v>
                </c:pt>
                <c:pt idx="34">
                  <c:v>308.06990356059111</c:v>
                </c:pt>
                <c:pt idx="35">
                  <c:v>308.08865769188156</c:v>
                </c:pt>
                <c:pt idx="36">
                  <c:v>308.1101291175255</c:v>
                </c:pt>
                <c:pt idx="37">
                  <c:v>308.13467994011444</c:v>
                </c:pt>
                <c:pt idx="38">
                  <c:v>308.16269861756712</c:v>
                </c:pt>
                <c:pt idx="39">
                  <c:v>308.19462879239347</c:v>
                </c:pt>
                <c:pt idx="40">
                  <c:v>308.22767117815704</c:v>
                </c:pt>
                <c:pt idx="41">
                  <c:v>308.27226714518372</c:v>
                </c:pt>
                <c:pt idx="42">
                  <c:v>308.319138536227</c:v>
                </c:pt>
                <c:pt idx="43">
                  <c:v>308.445720288487</c:v>
                </c:pt>
                <c:pt idx="44">
                  <c:v>308.65670604027196</c:v>
                </c:pt>
                <c:pt idx="45">
                  <c:v>308.87626369989374</c:v>
                </c:pt>
                <c:pt idx="46">
                  <c:v>309.10586105276855</c:v>
                </c:pt>
                <c:pt idx="47">
                  <c:v>309.34697176532768</c:v>
                </c:pt>
                <c:pt idx="48">
                  <c:v>309.6012328891037</c:v>
                </c:pt>
                <c:pt idx="49">
                  <c:v>309.87055409162724</c:v>
                </c:pt>
                <c:pt idx="50">
                  <c:v>310.15695185111156</c:v>
                </c:pt>
                <c:pt idx="51">
                  <c:v>310.46259680364756</c:v>
                </c:pt>
                <c:pt idx="52">
                  <c:v>310.78981224893346</c:v>
                </c:pt>
                <c:pt idx="53">
                  <c:v>311.14144797483834</c:v>
                </c:pt>
                <c:pt idx="54">
                  <c:v>311.52051385017285</c:v>
                </c:pt>
                <c:pt idx="55">
                  <c:v>311.93015368340821</c:v>
                </c:pt>
                <c:pt idx="56">
                  <c:v>312.37422938720351</c:v>
                </c:pt>
                <c:pt idx="57">
                  <c:v>312.8568518247256</c:v>
                </c:pt>
                <c:pt idx="58">
                  <c:v>313.38254461318525</c:v>
                </c:pt>
                <c:pt idx="59">
                  <c:v>313.95671884522415</c:v>
                </c:pt>
                <c:pt idx="60">
                  <c:v>314.5851284216759</c:v>
                </c:pt>
                <c:pt idx="61">
                  <c:v>315.27471698308517</c:v>
                </c:pt>
                <c:pt idx="62">
                  <c:v>316.03310542123307</c:v>
                </c:pt>
                <c:pt idx="63">
                  <c:v>316.86902805749037</c:v>
                </c:pt>
                <c:pt idx="64">
                  <c:v>317.71029405877096</c:v>
                </c:pt>
                <c:pt idx="65">
                  <c:v>318.81696636420463</c:v>
                </c:pt>
                <c:pt idx="66">
                  <c:v>319.85278112312767</c:v>
                </c:pt>
                <c:pt idx="67">
                  <c:v>320.99684947138974</c:v>
                </c:pt>
                <c:pt idx="68">
                  <c:v>322.14017667901612</c:v>
                </c:pt>
                <c:pt idx="69">
                  <c:v>323.39805704759647</c:v>
                </c:pt>
                <c:pt idx="70">
                  <c:v>324.67672968008924</c:v>
                </c:pt>
                <c:pt idx="71">
                  <c:v>325.96301967749162</c:v>
                </c:pt>
                <c:pt idx="72">
                  <c:v>327.55271765881844</c:v>
                </c:pt>
                <c:pt idx="73">
                  <c:v>329.26914132772026</c:v>
                </c:pt>
                <c:pt idx="74">
                  <c:v>331.23657783716749</c:v>
                </c:pt>
                <c:pt idx="75">
                  <c:v>333.05116571988208</c:v>
                </c:pt>
                <c:pt idx="76">
                  <c:v>334.84510726364186</c:v>
                </c:pt>
                <c:pt idx="77">
                  <c:v>336.46475718202794</c:v>
                </c:pt>
                <c:pt idx="78">
                  <c:v>338.46445990413974</c:v>
                </c:pt>
                <c:pt idx="79">
                  <c:v>340.60750221096077</c:v>
                </c:pt>
                <c:pt idx="80">
                  <c:v>342.85081769828622</c:v>
                </c:pt>
                <c:pt idx="81">
                  <c:v>345.06325011451429</c:v>
                </c:pt>
                <c:pt idx="82">
                  <c:v>347.23911811214873</c:v>
                </c:pt>
                <c:pt idx="83">
                  <c:v>349.62337981243667</c:v>
                </c:pt>
                <c:pt idx="84">
                  <c:v>352.40859275417222</c:v>
                </c:pt>
                <c:pt idx="85">
                  <c:v>355.07720897081208</c:v>
                </c:pt>
                <c:pt idx="86">
                  <c:v>358.06798809384111</c:v>
                </c:pt>
                <c:pt idx="87">
                  <c:v>360.47436869792494</c:v>
                </c:pt>
                <c:pt idx="88">
                  <c:v>362.88050959859663</c:v>
                </c:pt>
                <c:pt idx="89">
                  <c:v>365.34312626435337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5D-2544-9E75-6E720F8004CF}"/>
            </c:ext>
          </c:extLst>
        </c:ser>
        <c:ser>
          <c:idx val="8"/>
          <c:order val="2"/>
          <c:tx>
            <c:v>cl0.45</c:v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'24.107-A300'!$AB$3:$AB$108</c:f>
              <c:numCache>
                <c:formatCode>General</c:formatCode>
                <c:ptCount val="106"/>
                <c:pt idx="0">
                  <c:v>280.71898599999997</c:v>
                </c:pt>
                <c:pt idx="1">
                  <c:v>280.73220300000003</c:v>
                </c:pt>
                <c:pt idx="2">
                  <c:v>280.69847099999998</c:v>
                </c:pt>
                <c:pt idx="3">
                  <c:v>280.77389599999998</c:v>
                </c:pt>
                <c:pt idx="4">
                  <c:v>280.77159499999999</c:v>
                </c:pt>
                <c:pt idx="5">
                  <c:v>280.67585200000002</c:v>
                </c:pt>
                <c:pt idx="6">
                  <c:v>280.72069599999998</c:v>
                </c:pt>
                <c:pt idx="7">
                  <c:v>280.71839399999999</c:v>
                </c:pt>
                <c:pt idx="8">
                  <c:v>280.716093</c:v>
                </c:pt>
                <c:pt idx="9">
                  <c:v>280.71379100000001</c:v>
                </c:pt>
                <c:pt idx="10">
                  <c:v>280.71148899999997</c:v>
                </c:pt>
                <c:pt idx="11">
                  <c:v>280.70918799999998</c:v>
                </c:pt>
                <c:pt idx="12">
                  <c:v>280.706886</c:v>
                </c:pt>
                <c:pt idx="13">
                  <c:v>280.70458500000001</c:v>
                </c:pt>
                <c:pt idx="14">
                  <c:v>280.70228300000002</c:v>
                </c:pt>
                <c:pt idx="15">
                  <c:v>280.69998199999998</c:v>
                </c:pt>
                <c:pt idx="16">
                  <c:v>280.69767999999999</c:v>
                </c:pt>
                <c:pt idx="17">
                  <c:v>280.695379</c:v>
                </c:pt>
                <c:pt idx="18">
                  <c:v>280.69307700000002</c:v>
                </c:pt>
                <c:pt idx="19">
                  <c:v>280.69077600000003</c:v>
                </c:pt>
                <c:pt idx="20">
                  <c:v>280.68847399999999</c:v>
                </c:pt>
                <c:pt idx="21">
                  <c:v>280.701888</c:v>
                </c:pt>
                <c:pt idx="22">
                  <c:v>280.68472000000003</c:v>
                </c:pt>
                <c:pt idx="23">
                  <c:v>280.82300600000002</c:v>
                </c:pt>
                <c:pt idx="24">
                  <c:v>280.88356499999998</c:v>
                </c:pt>
                <c:pt idx="25">
                  <c:v>280.92840899999999</c:v>
                </c:pt>
                <c:pt idx="26">
                  <c:v>280.926108</c:v>
                </c:pt>
                <c:pt idx="27">
                  <c:v>280.92380600000001</c:v>
                </c:pt>
                <c:pt idx="28">
                  <c:v>281.093523</c:v>
                </c:pt>
                <c:pt idx="29">
                  <c:v>281.18551200000002</c:v>
                </c:pt>
                <c:pt idx="30">
                  <c:v>281.32445100000001</c:v>
                </c:pt>
                <c:pt idx="31">
                  <c:v>281.401771</c:v>
                </c:pt>
                <c:pt idx="32">
                  <c:v>281.41518500000001</c:v>
                </c:pt>
                <c:pt idx="33">
                  <c:v>281.41288300000002</c:v>
                </c:pt>
                <c:pt idx="34">
                  <c:v>281.41058199999998</c:v>
                </c:pt>
                <c:pt idx="35">
                  <c:v>281.40827999999999</c:v>
                </c:pt>
                <c:pt idx="36">
                  <c:v>281.39111300000002</c:v>
                </c:pt>
                <c:pt idx="37">
                  <c:v>281.48329899999999</c:v>
                </c:pt>
                <c:pt idx="38">
                  <c:v>281.71548300000001</c:v>
                </c:pt>
                <c:pt idx="39">
                  <c:v>281.83909999999997</c:v>
                </c:pt>
                <c:pt idx="40">
                  <c:v>281.979084</c:v>
                </c:pt>
                <c:pt idx="41">
                  <c:v>282.05535900000001</c:v>
                </c:pt>
                <c:pt idx="42">
                  <c:v>282.287936</c:v>
                </c:pt>
                <c:pt idx="43">
                  <c:v>282.39564000000001</c:v>
                </c:pt>
                <c:pt idx="44">
                  <c:v>282.56620600000002</c:v>
                </c:pt>
                <c:pt idx="45">
                  <c:v>282.64247999999998</c:v>
                </c:pt>
                <c:pt idx="46">
                  <c:v>282.81219700000003</c:v>
                </c:pt>
                <c:pt idx="47">
                  <c:v>282.920751</c:v>
                </c:pt>
                <c:pt idx="48">
                  <c:v>283.138462</c:v>
                </c:pt>
                <c:pt idx="49">
                  <c:v>283.323893</c:v>
                </c:pt>
                <c:pt idx="50">
                  <c:v>283.38530200000002</c:v>
                </c:pt>
                <c:pt idx="51">
                  <c:v>283.50872199999998</c:v>
                </c:pt>
                <c:pt idx="52">
                  <c:v>283.79977100000002</c:v>
                </c:pt>
                <c:pt idx="53">
                  <c:v>284.03843599999999</c:v>
                </c:pt>
                <c:pt idx="54">
                  <c:v>284.224716</c:v>
                </c:pt>
                <c:pt idx="55">
                  <c:v>284.37956700000001</c:v>
                </c:pt>
                <c:pt idx="56">
                  <c:v>284.53441700000002</c:v>
                </c:pt>
                <c:pt idx="57">
                  <c:v>284.75297799999998</c:v>
                </c:pt>
                <c:pt idx="58">
                  <c:v>285.11127599999998</c:v>
                </c:pt>
                <c:pt idx="59">
                  <c:v>285.45470899999998</c:v>
                </c:pt>
                <c:pt idx="60">
                  <c:v>285.78366999999997</c:v>
                </c:pt>
                <c:pt idx="61">
                  <c:v>286.29912000000002</c:v>
                </c:pt>
                <c:pt idx="62">
                  <c:v>286.76912399999998</c:v>
                </c:pt>
                <c:pt idx="63">
                  <c:v>287.41114499999998</c:v>
                </c:pt>
                <c:pt idx="64">
                  <c:v>288.13174299999997</c:v>
                </c:pt>
                <c:pt idx="65">
                  <c:v>288.92986999999999</c:v>
                </c:pt>
                <c:pt idx="66">
                  <c:v>289.777038</c:v>
                </c:pt>
                <c:pt idx="67">
                  <c:v>290.670503</c:v>
                </c:pt>
                <c:pt idx="68">
                  <c:v>291.69073500000002</c:v>
                </c:pt>
                <c:pt idx="69">
                  <c:v>292.83668899999998</c:v>
                </c:pt>
                <c:pt idx="70">
                  <c:v>294.12323099999998</c:v>
                </c:pt>
                <c:pt idx="71">
                  <c:v>295.47452800000002</c:v>
                </c:pt>
                <c:pt idx="72">
                  <c:v>296.951548</c:v>
                </c:pt>
                <c:pt idx="73">
                  <c:v>298.40944500000001</c:v>
                </c:pt>
                <c:pt idx="74">
                  <c:v>299.82563900000002</c:v>
                </c:pt>
                <c:pt idx="75">
                  <c:v>301.47480300000001</c:v>
                </c:pt>
                <c:pt idx="76">
                  <c:v>303.14058599999998</c:v>
                </c:pt>
                <c:pt idx="77">
                  <c:v>305.10404699999998</c:v>
                </c:pt>
                <c:pt idx="78">
                  <c:v>306.97339299999999</c:v>
                </c:pt>
                <c:pt idx="79">
                  <c:v>308.68249700000001</c:v>
                </c:pt>
                <c:pt idx="80">
                  <c:v>310.74533100000002</c:v>
                </c:pt>
                <c:pt idx="81">
                  <c:v>312.80816600000003</c:v>
                </c:pt>
                <c:pt idx="82">
                  <c:v>314.66685799999999</c:v>
                </c:pt>
                <c:pt idx="83">
                  <c:v>316.49194599999998</c:v>
                </c:pt>
                <c:pt idx="84">
                  <c:v>318.52835800000003</c:v>
                </c:pt>
                <c:pt idx="85">
                  <c:v>320.73253</c:v>
                </c:pt>
                <c:pt idx="86">
                  <c:v>323.313401</c:v>
                </c:pt>
                <c:pt idx="87">
                  <c:v>325.53839599999998</c:v>
                </c:pt>
                <c:pt idx="88">
                  <c:v>327.98978899999997</c:v>
                </c:pt>
                <c:pt idx="89">
                  <c:v>330.15153299999997</c:v>
                </c:pt>
                <c:pt idx="90">
                  <c:v>332.636056</c:v>
                </c:pt>
                <c:pt idx="91">
                  <c:v>335.149767</c:v>
                </c:pt>
                <c:pt idx="92">
                  <c:v>337.64870300000001</c:v>
                </c:pt>
                <c:pt idx="93">
                  <c:v>340.05368900000002</c:v>
                </c:pt>
                <c:pt idx="94">
                  <c:v>342.29124400000001</c:v>
                </c:pt>
                <c:pt idx="95">
                  <c:v>344.72911399999998</c:v>
                </c:pt>
                <c:pt idx="96">
                  <c:v>347.08303699999999</c:v>
                </c:pt>
                <c:pt idx="97">
                  <c:v>349.63529499999999</c:v>
                </c:pt>
                <c:pt idx="98">
                  <c:v>351.56322499999999</c:v>
                </c:pt>
                <c:pt idx="99">
                  <c:v>353.91856000000001</c:v>
                </c:pt>
                <c:pt idx="100">
                  <c:v>356.33558900000003</c:v>
                </c:pt>
                <c:pt idx="101">
                  <c:v>358.65296999999998</c:v>
                </c:pt>
                <c:pt idx="102">
                  <c:v>360.74272100000002</c:v>
                </c:pt>
                <c:pt idx="103">
                  <c:v>363.47220499999997</c:v>
                </c:pt>
                <c:pt idx="104">
                  <c:v>365.79600699999997</c:v>
                </c:pt>
                <c:pt idx="105">
                  <c:v>368.06347799999998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B40-9041-B009-1377F14F620E}"/>
            </c:ext>
          </c:extLst>
        </c:ser>
        <c:ser>
          <c:idx val="5"/>
          <c:order val="3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'24.107-A300'!$AA$3:$AA$108</c:f>
              <c:numCache>
                <c:formatCode>General</c:formatCode>
                <c:ptCount val="106"/>
                <c:pt idx="0">
                  <c:v>0.49129071000000002</c:v>
                </c:pt>
                <c:pt idx="1">
                  <c:v>0.49564795</c:v>
                </c:pt>
                <c:pt idx="2">
                  <c:v>0.49966161999999997</c:v>
                </c:pt>
                <c:pt idx="3">
                  <c:v>0.50367603000000005</c:v>
                </c:pt>
                <c:pt idx="4">
                  <c:v>0.50768992000000002</c:v>
                </c:pt>
                <c:pt idx="5">
                  <c:v>0.51170316000000005</c:v>
                </c:pt>
                <c:pt idx="6">
                  <c:v>0.51571736999999995</c:v>
                </c:pt>
                <c:pt idx="7">
                  <c:v>0.51973124999999998</c:v>
                </c:pt>
                <c:pt idx="8">
                  <c:v>0.52374513</c:v>
                </c:pt>
                <c:pt idx="9">
                  <c:v>0.52775901999999997</c:v>
                </c:pt>
                <c:pt idx="10">
                  <c:v>0.53177289999999999</c:v>
                </c:pt>
                <c:pt idx="11">
                  <c:v>0.53578678999999996</c:v>
                </c:pt>
                <c:pt idx="12">
                  <c:v>0.53980066999999998</c:v>
                </c:pt>
                <c:pt idx="13">
                  <c:v>0.54381455000000001</c:v>
                </c:pt>
                <c:pt idx="14">
                  <c:v>0.54782843999999997</c:v>
                </c:pt>
                <c:pt idx="15">
                  <c:v>0.55184232</c:v>
                </c:pt>
                <c:pt idx="16">
                  <c:v>0.55585620000000002</c:v>
                </c:pt>
                <c:pt idx="17">
                  <c:v>0.55987008999999999</c:v>
                </c:pt>
                <c:pt idx="18">
                  <c:v>0.56388397000000001</c:v>
                </c:pt>
                <c:pt idx="19">
                  <c:v>0.56789785000000004</c:v>
                </c:pt>
                <c:pt idx="20">
                  <c:v>0.57191174</c:v>
                </c:pt>
                <c:pt idx="21">
                  <c:v>0.57592573000000002</c:v>
                </c:pt>
                <c:pt idx="22">
                  <c:v>0.57993950999999999</c:v>
                </c:pt>
                <c:pt idx="23">
                  <c:v>0.58395436000000001</c:v>
                </c:pt>
                <c:pt idx="24">
                  <c:v>0.58796868000000002</c:v>
                </c:pt>
                <c:pt idx="25">
                  <c:v>0.59198287999999999</c:v>
                </c:pt>
                <c:pt idx="26">
                  <c:v>0.59599676999999995</c:v>
                </c:pt>
                <c:pt idx="27">
                  <c:v>0.60001064999999998</c:v>
                </c:pt>
                <c:pt idx="28">
                  <c:v>0.60402571999999999</c:v>
                </c:pt>
                <c:pt idx="29">
                  <c:v>0.60804024999999995</c:v>
                </c:pt>
                <c:pt idx="30">
                  <c:v>0.61239834999999998</c:v>
                </c:pt>
                <c:pt idx="31">
                  <c:v>0.61606952999999998</c:v>
                </c:pt>
                <c:pt idx="32">
                  <c:v>0.62008352</c:v>
                </c:pt>
                <c:pt idx="33">
                  <c:v>0.62409740000000002</c:v>
                </c:pt>
                <c:pt idx="34">
                  <c:v>0.62811128999999999</c:v>
                </c:pt>
                <c:pt idx="35">
                  <c:v>0.63212517000000001</c:v>
                </c:pt>
                <c:pt idx="36">
                  <c:v>0.63613894999999998</c:v>
                </c:pt>
                <c:pt idx="37">
                  <c:v>0.63981023999999997</c:v>
                </c:pt>
                <c:pt idx="38">
                  <c:v>0.64451223000000002</c:v>
                </c:pt>
                <c:pt idx="39">
                  <c:v>0.64818372999999996</c:v>
                </c:pt>
                <c:pt idx="40">
                  <c:v>0.65219859000000002</c:v>
                </c:pt>
                <c:pt idx="41">
                  <c:v>0.65621300999999999</c:v>
                </c:pt>
                <c:pt idx="42">
                  <c:v>0.66022851000000005</c:v>
                </c:pt>
                <c:pt idx="43">
                  <c:v>0.66424315</c:v>
                </c:pt>
                <c:pt idx="44">
                  <c:v>0.66825822000000001</c:v>
                </c:pt>
                <c:pt idx="45">
                  <c:v>0.67227263999999998</c:v>
                </c:pt>
                <c:pt idx="46">
                  <c:v>0.67628770000000005</c:v>
                </c:pt>
                <c:pt idx="47">
                  <c:v>0.68030234999999994</c:v>
                </c:pt>
                <c:pt idx="48">
                  <c:v>0.68431774000000001</c:v>
                </c:pt>
                <c:pt idx="49">
                  <c:v>0.68833292000000001</c:v>
                </c:pt>
                <c:pt idx="50">
                  <c:v>0.69234724000000003</c:v>
                </c:pt>
                <c:pt idx="51">
                  <c:v>0.69636198000000005</c:v>
                </c:pt>
                <c:pt idx="52">
                  <c:v>0.70037788000000001</c:v>
                </c:pt>
                <c:pt idx="53">
                  <c:v>0.70439342000000005</c:v>
                </c:pt>
                <c:pt idx="54">
                  <c:v>0.70840860000000005</c:v>
                </c:pt>
                <c:pt idx="55">
                  <c:v>0.71242355999999996</c:v>
                </c:pt>
                <c:pt idx="56">
                  <c:v>0.71643851999999997</c:v>
                </c:pt>
                <c:pt idx="57">
                  <c:v>0.72045391999999997</c:v>
                </c:pt>
                <c:pt idx="58">
                  <c:v>0.72447028000000002</c:v>
                </c:pt>
                <c:pt idx="59">
                  <c:v>0.72848654000000002</c:v>
                </c:pt>
                <c:pt idx="60">
                  <c:v>0.73181620000000003</c:v>
                </c:pt>
                <c:pt idx="61">
                  <c:v>0.73583363999999996</c:v>
                </c:pt>
                <c:pt idx="62">
                  <c:v>0.73985076000000005</c:v>
                </c:pt>
                <c:pt idx="63">
                  <c:v>0.74386907000000002</c:v>
                </c:pt>
                <c:pt idx="64">
                  <c:v>0.74788790999999999</c:v>
                </c:pt>
                <c:pt idx="65">
                  <c:v>0.75225054000000002</c:v>
                </c:pt>
                <c:pt idx="66">
                  <c:v>0.75627025999999997</c:v>
                </c:pt>
                <c:pt idx="67">
                  <c:v>0.76029029000000004</c:v>
                </c:pt>
                <c:pt idx="68">
                  <c:v>0.76396794999999995</c:v>
                </c:pt>
                <c:pt idx="69">
                  <c:v>0.76764646000000003</c:v>
                </c:pt>
                <c:pt idx="70">
                  <c:v>0.77132593999999999</c:v>
                </c:pt>
                <c:pt idx="71">
                  <c:v>0.77466261999999997</c:v>
                </c:pt>
                <c:pt idx="72">
                  <c:v>0.77800016000000005</c:v>
                </c:pt>
                <c:pt idx="73">
                  <c:v>0.78118944000000001</c:v>
                </c:pt>
                <c:pt idx="74">
                  <c:v>0.78410345999999997</c:v>
                </c:pt>
                <c:pt idx="75">
                  <c:v>0.78722097999999996</c:v>
                </c:pt>
                <c:pt idx="76">
                  <c:v>0.79024284</c:v>
                </c:pt>
                <c:pt idx="77">
                  <c:v>0.79337426</c:v>
                </c:pt>
                <c:pt idx="78">
                  <c:v>0.79619762000000005</c:v>
                </c:pt>
                <c:pt idx="79">
                  <c:v>0.79848412000000002</c:v>
                </c:pt>
                <c:pt idx="80">
                  <c:v>0.80090103000000001</c:v>
                </c:pt>
                <c:pt idx="81">
                  <c:v>0.80331792999999996</c:v>
                </c:pt>
                <c:pt idx="82">
                  <c:v>0.80521474999999998</c:v>
                </c:pt>
                <c:pt idx="83">
                  <c:v>0.80674206000000004</c:v>
                </c:pt>
                <c:pt idx="84">
                  <c:v>0.80863476999999995</c:v>
                </c:pt>
                <c:pt idx="85">
                  <c:v>0.81030484000000003</c:v>
                </c:pt>
                <c:pt idx="86">
                  <c:v>0.81222077000000004</c:v>
                </c:pt>
                <c:pt idx="87">
                  <c:v>0.81364771999999996</c:v>
                </c:pt>
                <c:pt idx="88">
                  <c:v>0.81501126999999995</c:v>
                </c:pt>
                <c:pt idx="89">
                  <c:v>0.81618807999999998</c:v>
                </c:pt>
                <c:pt idx="90">
                  <c:v>0.81755186000000002</c:v>
                </c:pt>
                <c:pt idx="91">
                  <c:v>0.81882345999999995</c:v>
                </c:pt>
                <c:pt idx="92">
                  <c:v>0.81993985999999996</c:v>
                </c:pt>
                <c:pt idx="93">
                  <c:v>0.82098671999999995</c:v>
                </c:pt>
                <c:pt idx="94">
                  <c:v>0.82186539000000003</c:v>
                </c:pt>
                <c:pt idx="95">
                  <c:v>0.82281413000000003</c:v>
                </c:pt>
                <c:pt idx="96">
                  <c:v>0.82364561000000003</c:v>
                </c:pt>
                <c:pt idx="97">
                  <c:v>0.82450811999999996</c:v>
                </c:pt>
                <c:pt idx="98">
                  <c:v>0.82486459999999995</c:v>
                </c:pt>
                <c:pt idx="99">
                  <c:v>0.82530924999999999</c:v>
                </c:pt>
                <c:pt idx="100">
                  <c:v>0.82605932999999998</c:v>
                </c:pt>
                <c:pt idx="101">
                  <c:v>0.82659210999999999</c:v>
                </c:pt>
                <c:pt idx="102">
                  <c:v>0.82693457000000004</c:v>
                </c:pt>
                <c:pt idx="103">
                  <c:v>0.82745504999999997</c:v>
                </c:pt>
                <c:pt idx="104">
                  <c:v>0.82793053000000005</c:v>
                </c:pt>
                <c:pt idx="105">
                  <c:v>0.82842393000000003</c:v>
                </c:pt>
              </c:numCache>
            </c:numRef>
          </c:xVal>
          <c:yVal>
            <c:numRef>
              <c:f>'24.107-A300'!$AC$3:$AC$108</c:f>
              <c:numCache>
                <c:formatCode>General</c:formatCode>
                <c:ptCount val="106"/>
                <c:pt idx="0">
                  <c:v>282.08008381158913</c:v>
                </c:pt>
                <c:pt idx="1">
                  <c:v>282.08012778538125</c:v>
                </c:pt>
                <c:pt idx="2">
                  <c:v>282.08017917812077</c:v>
                </c:pt>
                <c:pt idx="3">
                  <c:v>282.08024348222364</c:v>
                </c:pt>
                <c:pt idx="4">
                  <c:v>282.0803235625595</c:v>
                </c:pt>
                <c:pt idx="5">
                  <c:v>282.08042286134287</c:v>
                </c:pt>
                <c:pt idx="6">
                  <c:v>282.08054554034703</c:v>
                </c:pt>
                <c:pt idx="7">
                  <c:v>282.08069646391289</c:v>
                </c:pt>
                <c:pt idx="8">
                  <c:v>282.08088144727691</c:v>
                </c:pt>
                <c:pt idx="9">
                  <c:v>282.08110735192508</c:v>
                </c:pt>
                <c:pt idx="10">
                  <c:v>282.08138225971345</c:v>
                </c:pt>
                <c:pt idx="11">
                  <c:v>282.08171566741612</c:v>
                </c:pt>
                <c:pt idx="12">
                  <c:v>282.08211869695566</c:v>
                </c:pt>
                <c:pt idx="13">
                  <c:v>282.08260434510476</c:v>
                </c:pt>
                <c:pt idx="14">
                  <c:v>282.08318775778207</c:v>
                </c:pt>
                <c:pt idx="15">
                  <c:v>282.0838865356875</c:v>
                </c:pt>
                <c:pt idx="16">
                  <c:v>282.08472109274544</c:v>
                </c:pt>
                <c:pt idx="17">
                  <c:v>282.08571504605482</c:v>
                </c:pt>
                <c:pt idx="18">
                  <c:v>282.08689564719725</c:v>
                </c:pt>
                <c:pt idx="19">
                  <c:v>282.08829428964827</c:v>
                </c:pt>
                <c:pt idx="20">
                  <c:v>282.08994705418053</c:v>
                </c:pt>
                <c:pt idx="21">
                  <c:v>282.09189536579282</c:v>
                </c:pt>
                <c:pt idx="22">
                  <c:v>282.09418641883013</c:v>
                </c:pt>
                <c:pt idx="23">
                  <c:v>282.09687517890183</c:v>
                </c:pt>
                <c:pt idx="24">
                  <c:v>282.10002236852552</c:v>
                </c:pt>
                <c:pt idx="25">
                  <c:v>282.10369843465691</c:v>
                </c:pt>
                <c:pt idx="26">
                  <c:v>282.10798290421315</c:v>
                </c:pt>
                <c:pt idx="27">
                  <c:v>282.11296651474828</c:v>
                </c:pt>
                <c:pt idx="28">
                  <c:v>282.11875358750234</c:v>
                </c:pt>
                <c:pt idx="29">
                  <c:v>282.12545773501654</c:v>
                </c:pt>
                <c:pt idx="30">
                  <c:v>282.13392735845002</c:v>
                </c:pt>
                <c:pt idx="31">
                  <c:v>282.14215994399353</c:v>
                </c:pt>
                <c:pt idx="32">
                  <c:v>282.15246954617851</c:v>
                </c:pt>
                <c:pt idx="33">
                  <c:v>282.16432705527382</c:v>
                </c:pt>
                <c:pt idx="34">
                  <c:v>282.17794209727134</c:v>
                </c:pt>
                <c:pt idx="35">
                  <c:v>282.19354926768574</c:v>
                </c:pt>
                <c:pt idx="36">
                  <c:v>282.21141086543793</c:v>
                </c:pt>
                <c:pt idx="37">
                  <c:v>282.22997211106559</c:v>
                </c:pt>
                <c:pt idx="38">
                  <c:v>282.25726006191496</c:v>
                </c:pt>
                <c:pt idx="39">
                  <c:v>282.28166244645524</c:v>
                </c:pt>
                <c:pt idx="40">
                  <c:v>282.31185591066804</c:v>
                </c:pt>
                <c:pt idx="41">
                  <c:v>282.34615424627157</c:v>
                </c:pt>
                <c:pt idx="42">
                  <c:v>282.3850780086234</c:v>
                </c:pt>
                <c:pt idx="43">
                  <c:v>282.42917191546479</c:v>
                </c:pt>
                <c:pt idx="44">
                  <c:v>282.47907504671127</c:v>
                </c:pt>
                <c:pt idx="45">
                  <c:v>282.5354680659421</c:v>
                </c:pt>
                <c:pt idx="46">
                  <c:v>282.61284052689575</c:v>
                </c:pt>
                <c:pt idx="47">
                  <c:v>282.83208300318614</c:v>
                </c:pt>
                <c:pt idx="48">
                  <c:v>283.06092839727233</c:v>
                </c:pt>
                <c:pt idx="49">
                  <c:v>283.30082809412426</c:v>
                </c:pt>
                <c:pt idx="50">
                  <c:v>283.55336676988634</c:v>
                </c:pt>
                <c:pt idx="51">
                  <c:v>283.82039360061293</c:v>
                </c:pt>
                <c:pt idx="52">
                  <c:v>284.10390077938808</c:v>
                </c:pt>
                <c:pt idx="53">
                  <c:v>284.40590542757639</c:v>
                </c:pt>
                <c:pt idx="54">
                  <c:v>284.72873150425562</c:v>
                </c:pt>
                <c:pt idx="55">
                  <c:v>285.07495203701518</c:v>
                </c:pt>
                <c:pt idx="56">
                  <c:v>285.44742006585693</c:v>
                </c:pt>
                <c:pt idx="57">
                  <c:v>285.84932406573722</c:v>
                </c:pt>
                <c:pt idx="58">
                  <c:v>286.28422617209293</c:v>
                </c:pt>
                <c:pt idx="59">
                  <c:v>286.75591709413277</c:v>
                </c:pt>
                <c:pt idx="60">
                  <c:v>287.17796729030778</c:v>
                </c:pt>
                <c:pt idx="61">
                  <c:v>287.72877128916218</c:v>
                </c:pt>
                <c:pt idx="62">
                  <c:v>288.33009241206054</c:v>
                </c:pt>
                <c:pt idx="63">
                  <c:v>288.98824865816948</c:v>
                </c:pt>
                <c:pt idx="64">
                  <c:v>289.71005317289502</c:v>
                </c:pt>
                <c:pt idx="65">
                  <c:v>290.57470691131243</c:v>
                </c:pt>
                <c:pt idx="66">
                  <c:v>291.4558011035835</c:v>
                </c:pt>
                <c:pt idx="67">
                  <c:v>292.42861848560142</c:v>
                </c:pt>
                <c:pt idx="68">
                  <c:v>293.40910316298726</c:v>
                </c:pt>
                <c:pt idx="69">
                  <c:v>294.48732837787315</c:v>
                </c:pt>
                <c:pt idx="70">
                  <c:v>295.67579243318778</c:v>
                </c:pt>
                <c:pt idx="71">
                  <c:v>296.86067727058594</c:v>
                </c:pt>
                <c:pt idx="72">
                  <c:v>298.16078739269113</c:v>
                </c:pt>
                <c:pt idx="73">
                  <c:v>299.5240492277307</c:v>
                </c:pt>
                <c:pt idx="74">
                  <c:v>300.88588598758355</c:v>
                </c:pt>
                <c:pt idx="75">
                  <c:v>302.48145144808728</c:v>
                </c:pt>
                <c:pt idx="76">
                  <c:v>304.18290556940445</c:v>
                </c:pt>
                <c:pt idx="77">
                  <c:v>306.12992491992355</c:v>
                </c:pt>
                <c:pt idx="78">
                  <c:v>308.06947203426614</c:v>
                </c:pt>
                <c:pt idx="79">
                  <c:v>309.78642418806288</c:v>
                </c:pt>
                <c:pt idx="80">
                  <c:v>311.76335482407762</c:v>
                </c:pt>
                <c:pt idx="81">
                  <c:v>313.93032473950581</c:v>
                </c:pt>
                <c:pt idx="82">
                  <c:v>315.78301857781139</c:v>
                </c:pt>
                <c:pt idx="83">
                  <c:v>317.38467220202972</c:v>
                </c:pt>
                <c:pt idx="84">
                  <c:v>319.52289094991585</c:v>
                </c:pt>
                <c:pt idx="85">
                  <c:v>321.56905827461117</c:v>
                </c:pt>
                <c:pt idx="86">
                  <c:v>324.12878806881019</c:v>
                </c:pt>
                <c:pt idx="87">
                  <c:v>326.20489016660548</c:v>
                </c:pt>
                <c:pt idx="88">
                  <c:v>328.34473930825374</c:v>
                </c:pt>
                <c:pt idx="89">
                  <c:v>330.33101530089698</c:v>
                </c:pt>
                <c:pt idx="90">
                  <c:v>332.81831118133266</c:v>
                </c:pt>
                <c:pt idx="91">
                  <c:v>335.34477735705309</c:v>
                </c:pt>
                <c:pt idx="92">
                  <c:v>337.75510456449291</c:v>
                </c:pt>
                <c:pt idx="93">
                  <c:v>340.20533892970457</c:v>
                </c:pt>
                <c:pt idx="94">
                  <c:v>342.42601299242187</c:v>
                </c:pt>
                <c:pt idx="95">
                  <c:v>345.01862517908893</c:v>
                </c:pt>
                <c:pt idx="96">
                  <c:v>347.48338713356429</c:v>
                </c:pt>
                <c:pt idx="97">
                  <c:v>350.26234490081004</c:v>
                </c:pt>
                <c:pt idx="98">
                  <c:v>351.48602233161455</c:v>
                </c:pt>
                <c:pt idx="99">
                  <c:v>353.08107803382211</c:v>
                </c:pt>
                <c:pt idx="100">
                  <c:v>355.96466460041734</c:v>
                </c:pt>
                <c:pt idx="101">
                  <c:v>358.17997751049313</c:v>
                </c:pt>
                <c:pt idx="102">
                  <c:v>359.68696248381127</c:v>
                </c:pt>
                <c:pt idx="103">
                  <c:v>362.11674570813557</c:v>
                </c:pt>
                <c:pt idx="104">
                  <c:v>364.50137813922339</c:v>
                </c:pt>
                <c:pt idx="105">
                  <c:v>367.16624448381435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5D-2544-9E75-6E720F8004CF}"/>
            </c:ext>
          </c:extLst>
        </c:ser>
        <c:ser>
          <c:idx val="7"/>
          <c:order val="4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'24.107-A300'!$V$3:$V$108</c:f>
              <c:numCache>
                <c:formatCode>General</c:formatCode>
                <c:ptCount val="106"/>
                <c:pt idx="0">
                  <c:v>257.94774699999999</c:v>
                </c:pt>
                <c:pt idx="1">
                  <c:v>257.99174099999999</c:v>
                </c:pt>
                <c:pt idx="2">
                  <c:v>257.973724</c:v>
                </c:pt>
                <c:pt idx="3">
                  <c:v>257.97142300000002</c:v>
                </c:pt>
                <c:pt idx="4">
                  <c:v>257.96912099999997</c:v>
                </c:pt>
                <c:pt idx="5">
                  <c:v>257.96681999999998</c:v>
                </c:pt>
                <c:pt idx="6">
                  <c:v>257.964518</c:v>
                </c:pt>
                <c:pt idx="7">
                  <c:v>257.96221700000001</c:v>
                </c:pt>
                <c:pt idx="8">
                  <c:v>257.95991500000002</c:v>
                </c:pt>
                <c:pt idx="9">
                  <c:v>257.95761399999998</c:v>
                </c:pt>
                <c:pt idx="10">
                  <c:v>257.95531199999999</c:v>
                </c:pt>
                <c:pt idx="11">
                  <c:v>257.953011</c:v>
                </c:pt>
                <c:pt idx="12">
                  <c:v>257.95070900000002</c:v>
                </c:pt>
                <c:pt idx="13">
                  <c:v>257.94840799999997</c:v>
                </c:pt>
                <c:pt idx="14">
                  <c:v>257.94610599999999</c:v>
                </c:pt>
                <c:pt idx="15">
                  <c:v>257.943804</c:v>
                </c:pt>
                <c:pt idx="16">
                  <c:v>257.94150300000001</c:v>
                </c:pt>
                <c:pt idx="17">
                  <c:v>257.93920100000003</c:v>
                </c:pt>
                <c:pt idx="18">
                  <c:v>257.93689999999998</c:v>
                </c:pt>
                <c:pt idx="19">
                  <c:v>257.93459799999999</c:v>
                </c:pt>
                <c:pt idx="20">
                  <c:v>257.93229700000001</c:v>
                </c:pt>
                <c:pt idx="21">
                  <c:v>257.92999500000002</c:v>
                </c:pt>
                <c:pt idx="22">
                  <c:v>257.92769399999997</c:v>
                </c:pt>
                <c:pt idx="23">
                  <c:v>257.92539199999999</c:v>
                </c:pt>
                <c:pt idx="24">
                  <c:v>257.923091</c:v>
                </c:pt>
                <c:pt idx="25">
                  <c:v>257.92078900000001</c:v>
                </c:pt>
                <c:pt idx="26">
                  <c:v>257.91848800000002</c:v>
                </c:pt>
                <c:pt idx="27">
                  <c:v>257.91618599999998</c:v>
                </c:pt>
                <c:pt idx="28">
                  <c:v>257.913884</c:v>
                </c:pt>
                <c:pt idx="29">
                  <c:v>257.94301300000001</c:v>
                </c:pt>
                <c:pt idx="30">
                  <c:v>257.90928100000002</c:v>
                </c:pt>
                <c:pt idx="31">
                  <c:v>257.90697999999998</c:v>
                </c:pt>
                <c:pt idx="32">
                  <c:v>257.90467799999999</c:v>
                </c:pt>
                <c:pt idx="33">
                  <c:v>257.902377</c:v>
                </c:pt>
                <c:pt idx="34">
                  <c:v>257.90007500000002</c:v>
                </c:pt>
                <c:pt idx="35">
                  <c:v>257.89777400000003</c:v>
                </c:pt>
                <c:pt idx="36">
                  <c:v>257.89547199999998</c:v>
                </c:pt>
                <c:pt idx="37">
                  <c:v>257.893171</c:v>
                </c:pt>
                <c:pt idx="38">
                  <c:v>257.89086900000001</c:v>
                </c:pt>
                <c:pt idx="39">
                  <c:v>257.88856800000002</c:v>
                </c:pt>
                <c:pt idx="40">
                  <c:v>257.88626599999998</c:v>
                </c:pt>
                <c:pt idx="41">
                  <c:v>257.88396399999999</c:v>
                </c:pt>
                <c:pt idx="42">
                  <c:v>257.803087</c:v>
                </c:pt>
                <c:pt idx="43">
                  <c:v>257.75364000000002</c:v>
                </c:pt>
                <c:pt idx="44">
                  <c:v>257.76705299999998</c:v>
                </c:pt>
                <c:pt idx="45">
                  <c:v>257.85904299999999</c:v>
                </c:pt>
                <c:pt idx="46">
                  <c:v>257.746735</c:v>
                </c:pt>
                <c:pt idx="47">
                  <c:v>257.77586400000001</c:v>
                </c:pt>
                <c:pt idx="48">
                  <c:v>257.69583599999999</c:v>
                </c:pt>
                <c:pt idx="49">
                  <c:v>257.693534</c:v>
                </c:pt>
                <c:pt idx="50">
                  <c:v>257.69123300000001</c:v>
                </c:pt>
                <c:pt idx="51">
                  <c:v>257.68893100000003</c:v>
                </c:pt>
                <c:pt idx="52">
                  <c:v>257.85864800000002</c:v>
                </c:pt>
                <c:pt idx="53">
                  <c:v>257.90349200000003</c:v>
                </c:pt>
                <c:pt idx="54">
                  <c:v>257.97976599999998</c:v>
                </c:pt>
                <c:pt idx="55">
                  <c:v>257.977464</c:v>
                </c:pt>
                <c:pt idx="56">
                  <c:v>258.05373900000001</c:v>
                </c:pt>
                <c:pt idx="57">
                  <c:v>258.09858300000002</c:v>
                </c:pt>
                <c:pt idx="58">
                  <c:v>258.20628799999997</c:v>
                </c:pt>
                <c:pt idx="59">
                  <c:v>258.21970099999999</c:v>
                </c:pt>
                <c:pt idx="60">
                  <c:v>258.45227799999998</c:v>
                </c:pt>
                <c:pt idx="61">
                  <c:v>258.639409</c:v>
                </c:pt>
                <c:pt idx="62">
                  <c:v>258.81017100000003</c:v>
                </c:pt>
                <c:pt idx="63">
                  <c:v>259.26341300000001</c:v>
                </c:pt>
                <c:pt idx="64">
                  <c:v>259.65399200000002</c:v>
                </c:pt>
                <c:pt idx="65">
                  <c:v>260.07600000000002</c:v>
                </c:pt>
                <c:pt idx="66">
                  <c:v>260.52943900000002</c:v>
                </c:pt>
                <c:pt idx="67">
                  <c:v>261.17146100000002</c:v>
                </c:pt>
                <c:pt idx="68">
                  <c:v>261.86062800000002</c:v>
                </c:pt>
                <c:pt idx="69">
                  <c:v>262.64408600000002</c:v>
                </c:pt>
                <c:pt idx="70">
                  <c:v>263.39631100000003</c:v>
                </c:pt>
                <c:pt idx="71">
                  <c:v>264.39978200000002</c:v>
                </c:pt>
                <c:pt idx="72">
                  <c:v>265.29429299999998</c:v>
                </c:pt>
                <c:pt idx="73">
                  <c:v>266.314525</c:v>
                </c:pt>
                <c:pt idx="74">
                  <c:v>267.58639699999998</c:v>
                </c:pt>
                <c:pt idx="75">
                  <c:v>268.93749800000001</c:v>
                </c:pt>
                <c:pt idx="76">
                  <c:v>270.478228</c:v>
                </c:pt>
                <c:pt idx="77">
                  <c:v>272.16502800000001</c:v>
                </c:pt>
                <c:pt idx="78">
                  <c:v>273.76531799999998</c:v>
                </c:pt>
                <c:pt idx="79">
                  <c:v>275.60447199999999</c:v>
                </c:pt>
                <c:pt idx="80">
                  <c:v>277.57147099999997</c:v>
                </c:pt>
                <c:pt idx="81">
                  <c:v>279.54625099999998</c:v>
                </c:pt>
                <c:pt idx="82">
                  <c:v>281.45396799999997</c:v>
                </c:pt>
                <c:pt idx="83">
                  <c:v>283.667663</c:v>
                </c:pt>
                <c:pt idx="84">
                  <c:v>285.86460599999998</c:v>
                </c:pt>
                <c:pt idx="85">
                  <c:v>288.059911</c:v>
                </c:pt>
                <c:pt idx="86">
                  <c:v>290.26073000000002</c:v>
                </c:pt>
                <c:pt idx="87">
                  <c:v>292.716655</c:v>
                </c:pt>
                <c:pt idx="88">
                  <c:v>295.59952399999997</c:v>
                </c:pt>
                <c:pt idx="89">
                  <c:v>298.17454900000001</c:v>
                </c:pt>
                <c:pt idx="90">
                  <c:v>300.82856600000002</c:v>
                </c:pt>
                <c:pt idx="91">
                  <c:v>303.51024999999998</c:v>
                </c:pt>
                <c:pt idx="92">
                  <c:v>306.09541400000001</c:v>
                </c:pt>
                <c:pt idx="93">
                  <c:v>308.62435699999997</c:v>
                </c:pt>
                <c:pt idx="94">
                  <c:v>311.00922600000001</c:v>
                </c:pt>
                <c:pt idx="95">
                  <c:v>313.61695400000002</c:v>
                </c:pt>
                <c:pt idx="96">
                  <c:v>316.12822599999998</c:v>
                </c:pt>
                <c:pt idx="97">
                  <c:v>318.84222799999998</c:v>
                </c:pt>
                <c:pt idx="98">
                  <c:v>321.049509</c:v>
                </c:pt>
                <c:pt idx="99">
                  <c:v>323.45435099999997</c:v>
                </c:pt>
                <c:pt idx="100">
                  <c:v>325.83838400000002</c:v>
                </c:pt>
                <c:pt idx="101">
                  <c:v>328.81344300000001</c:v>
                </c:pt>
                <c:pt idx="102">
                  <c:v>331.27257600000002</c:v>
                </c:pt>
                <c:pt idx="103">
                  <c:v>333.27953500000001</c:v>
                </c:pt>
                <c:pt idx="104">
                  <c:v>336.46184</c:v>
                </c:pt>
                <c:pt idx="105">
                  <c:v>338.58579600000002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B40-9041-B009-1377F14F620E}"/>
            </c:ext>
          </c:extLst>
        </c:ser>
        <c:ser>
          <c:idx val="6"/>
          <c:order val="5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'24.107-A300'!$U$3:$U$108</c:f>
              <c:numCache>
                <c:formatCode>General</c:formatCode>
                <c:ptCount val="106"/>
                <c:pt idx="0">
                  <c:v>0.49248111</c:v>
                </c:pt>
                <c:pt idx="1">
                  <c:v>0.49649531000000002</c:v>
                </c:pt>
                <c:pt idx="2">
                  <c:v>0.50050908999999999</c:v>
                </c:pt>
                <c:pt idx="3">
                  <c:v>0.50452297000000002</c:v>
                </c:pt>
                <c:pt idx="4">
                  <c:v>0.50853685000000004</c:v>
                </c:pt>
                <c:pt idx="5">
                  <c:v>0.51255074</c:v>
                </c:pt>
                <c:pt idx="6">
                  <c:v>0.51656462000000003</c:v>
                </c:pt>
                <c:pt idx="7">
                  <c:v>0.52057850000000006</c:v>
                </c:pt>
                <c:pt idx="8">
                  <c:v>0.52459239000000002</c:v>
                </c:pt>
                <c:pt idx="9">
                  <c:v>0.52860627000000004</c:v>
                </c:pt>
                <c:pt idx="10">
                  <c:v>0.53262016000000001</c:v>
                </c:pt>
                <c:pt idx="11">
                  <c:v>0.53663404000000003</c:v>
                </c:pt>
                <c:pt idx="12">
                  <c:v>0.54064791999999995</c:v>
                </c:pt>
                <c:pt idx="13">
                  <c:v>0.54466181000000002</c:v>
                </c:pt>
                <c:pt idx="14">
                  <c:v>0.54867569000000005</c:v>
                </c:pt>
                <c:pt idx="15">
                  <c:v>0.55268956999999996</c:v>
                </c:pt>
                <c:pt idx="16">
                  <c:v>0.55670346000000004</c:v>
                </c:pt>
                <c:pt idx="17">
                  <c:v>0.56071733999999995</c:v>
                </c:pt>
                <c:pt idx="18">
                  <c:v>0.56473123000000003</c:v>
                </c:pt>
                <c:pt idx="19">
                  <c:v>0.56874511000000005</c:v>
                </c:pt>
                <c:pt idx="20">
                  <c:v>0.57275898999999997</c:v>
                </c:pt>
                <c:pt idx="21">
                  <c:v>0.57677288000000004</c:v>
                </c:pt>
                <c:pt idx="22">
                  <c:v>0.58078675999999996</c:v>
                </c:pt>
                <c:pt idx="23">
                  <c:v>0.58480063999999998</c:v>
                </c:pt>
                <c:pt idx="24">
                  <c:v>0.58881452999999995</c:v>
                </c:pt>
                <c:pt idx="25">
                  <c:v>0.59282840999999997</c:v>
                </c:pt>
                <c:pt idx="26">
                  <c:v>0.59684229</c:v>
                </c:pt>
                <c:pt idx="27">
                  <c:v>0.60085617999999996</c:v>
                </c:pt>
                <c:pt idx="28">
                  <c:v>0.60487005999999999</c:v>
                </c:pt>
                <c:pt idx="29">
                  <c:v>0.60888416000000001</c:v>
                </c:pt>
                <c:pt idx="30">
                  <c:v>0.61289782999999998</c:v>
                </c:pt>
                <c:pt idx="31">
                  <c:v>0.61691171</c:v>
                </c:pt>
                <c:pt idx="32">
                  <c:v>0.62092559999999997</c:v>
                </c:pt>
                <c:pt idx="33">
                  <c:v>0.62493947999999999</c:v>
                </c:pt>
                <c:pt idx="34">
                  <c:v>0.62895336000000002</c:v>
                </c:pt>
                <c:pt idx="35">
                  <c:v>0.63296724999999998</c:v>
                </c:pt>
                <c:pt idx="36">
                  <c:v>0.63698113000000001</c:v>
                </c:pt>
                <c:pt idx="37">
                  <c:v>0.64099501999999997</c:v>
                </c:pt>
                <c:pt idx="38">
                  <c:v>0.6450089</c:v>
                </c:pt>
                <c:pt idx="39">
                  <c:v>0.64902278000000002</c:v>
                </c:pt>
                <c:pt idx="40">
                  <c:v>0.65303666999999999</c:v>
                </c:pt>
                <c:pt idx="41">
                  <c:v>0.65705055000000001</c:v>
                </c:pt>
                <c:pt idx="42">
                  <c:v>0.66106388999999999</c:v>
                </c:pt>
                <c:pt idx="43">
                  <c:v>0.66507744999999996</c:v>
                </c:pt>
                <c:pt idx="44">
                  <c:v>0.66909145000000003</c:v>
                </c:pt>
                <c:pt idx="45">
                  <c:v>0.67310597999999999</c:v>
                </c:pt>
                <c:pt idx="46">
                  <c:v>0.67711911000000002</c:v>
                </c:pt>
                <c:pt idx="47">
                  <c:v>0.68113319999999999</c:v>
                </c:pt>
                <c:pt idx="48">
                  <c:v>0.68514655000000002</c:v>
                </c:pt>
                <c:pt idx="49">
                  <c:v>0.68916043999999999</c:v>
                </c:pt>
                <c:pt idx="50">
                  <c:v>0.69317432000000001</c:v>
                </c:pt>
                <c:pt idx="51">
                  <c:v>0.69718820999999997</c:v>
                </c:pt>
                <c:pt idx="52">
                  <c:v>0.70120327000000005</c:v>
                </c:pt>
                <c:pt idx="53">
                  <c:v>0.70521747999999995</c:v>
                </c:pt>
                <c:pt idx="54">
                  <c:v>0.70923190000000003</c:v>
                </c:pt>
                <c:pt idx="55">
                  <c:v>0.71324578000000005</c:v>
                </c:pt>
                <c:pt idx="56">
                  <c:v>0.71726020999999995</c:v>
                </c:pt>
                <c:pt idx="57">
                  <c:v>0.72127441000000003</c:v>
                </c:pt>
                <c:pt idx="58">
                  <c:v>0.72528904999999999</c:v>
                </c:pt>
                <c:pt idx="59">
                  <c:v>0.72930304999999995</c:v>
                </c:pt>
                <c:pt idx="60">
                  <c:v>0.73331853999999996</c:v>
                </c:pt>
                <c:pt idx="61">
                  <c:v>0.73733373000000002</c:v>
                </c:pt>
                <c:pt idx="62">
                  <c:v>0.74100555000000001</c:v>
                </c:pt>
                <c:pt idx="63">
                  <c:v>0.74536581000000002</c:v>
                </c:pt>
                <c:pt idx="64">
                  <c:v>0.74938238999999995</c:v>
                </c:pt>
                <c:pt idx="65">
                  <c:v>0.75339919</c:v>
                </c:pt>
                <c:pt idx="66">
                  <c:v>0.75741619999999998</c:v>
                </c:pt>
                <c:pt idx="67">
                  <c:v>0.76143450999999995</c:v>
                </c:pt>
                <c:pt idx="68">
                  <c:v>0.76545313999999998</c:v>
                </c:pt>
                <c:pt idx="69">
                  <c:v>0.76947241</c:v>
                </c:pt>
                <c:pt idx="70">
                  <c:v>0.77314822999999999</c:v>
                </c:pt>
                <c:pt idx="71">
                  <c:v>0.77716901999999999</c:v>
                </c:pt>
                <c:pt idx="72">
                  <c:v>0.78084580999999997</c:v>
                </c:pt>
                <c:pt idx="73">
                  <c:v>0.78452345999999995</c:v>
                </c:pt>
                <c:pt idx="74">
                  <c:v>0.78785959000000005</c:v>
                </c:pt>
                <c:pt idx="75">
                  <c:v>0.79153952000000005</c:v>
                </c:pt>
                <c:pt idx="76">
                  <c:v>0.79487750000000001</c:v>
                </c:pt>
                <c:pt idx="77">
                  <c:v>0.79796560999999999</c:v>
                </c:pt>
                <c:pt idx="78">
                  <c:v>0.80070987999999998</c:v>
                </c:pt>
                <c:pt idx="79">
                  <c:v>0.80384281999999996</c:v>
                </c:pt>
                <c:pt idx="80">
                  <c:v>0.80648366999999999</c:v>
                </c:pt>
                <c:pt idx="81">
                  <c:v>0.80913332000000004</c:v>
                </c:pt>
                <c:pt idx="82">
                  <c:v>0.81137636000000002</c:v>
                </c:pt>
                <c:pt idx="83">
                  <c:v>0.81383574000000003</c:v>
                </c:pt>
                <c:pt idx="84">
                  <c:v>0.81627269999999996</c:v>
                </c:pt>
                <c:pt idx="85">
                  <c:v>0.81834848000000004</c:v>
                </c:pt>
                <c:pt idx="86">
                  <c:v>0.82011966999999997</c:v>
                </c:pt>
                <c:pt idx="87">
                  <c:v>0.82185399000000003</c:v>
                </c:pt>
                <c:pt idx="88">
                  <c:v>0.82386559000000004</c:v>
                </c:pt>
                <c:pt idx="89">
                  <c:v>0.82540362</c:v>
                </c:pt>
                <c:pt idx="90">
                  <c:v>0.82699871999999996</c:v>
                </c:pt>
                <c:pt idx="91">
                  <c:v>0.82836385999999995</c:v>
                </c:pt>
                <c:pt idx="92">
                  <c:v>0.82961525000000003</c:v>
                </c:pt>
                <c:pt idx="93">
                  <c:v>0.83077942999999999</c:v>
                </c:pt>
                <c:pt idx="94">
                  <c:v>0.83192750000000004</c:v>
                </c:pt>
                <c:pt idx="95">
                  <c:v>0.83279038999999999</c:v>
                </c:pt>
                <c:pt idx="96">
                  <c:v>0.83387381999999999</c:v>
                </c:pt>
                <c:pt idx="97">
                  <c:v>0.83483320999999999</c:v>
                </c:pt>
                <c:pt idx="98">
                  <c:v>0.83560097</c:v>
                </c:pt>
                <c:pt idx="99">
                  <c:v>0.83637008999999995</c:v>
                </c:pt>
                <c:pt idx="100">
                  <c:v>0.83688819000000003</c:v>
                </c:pt>
                <c:pt idx="101">
                  <c:v>0.83752185000000001</c:v>
                </c:pt>
                <c:pt idx="102">
                  <c:v>0.83792897</c:v>
                </c:pt>
                <c:pt idx="103">
                  <c:v>0.83828599999999998</c:v>
                </c:pt>
                <c:pt idx="104">
                  <c:v>0.83871720000000005</c:v>
                </c:pt>
                <c:pt idx="105">
                  <c:v>0.83898265000000005</c:v>
                </c:pt>
              </c:numCache>
            </c:numRef>
          </c:xVal>
          <c:yVal>
            <c:numRef>
              <c:f>'24.107-A300'!$W$3:$W$108</c:f>
              <c:numCache>
                <c:formatCode>General</c:formatCode>
                <c:ptCount val="106"/>
                <c:pt idx="0">
                  <c:v>258.93094367779133</c:v>
                </c:pt>
                <c:pt idx="1">
                  <c:v>258.93097760343892</c:v>
                </c:pt>
                <c:pt idx="2">
                  <c:v>258.93102019309202</c:v>
                </c:pt>
                <c:pt idx="3">
                  <c:v>258.9310734230026</c:v>
                </c:pt>
                <c:pt idx="4">
                  <c:v>258.93113965965858</c:v>
                </c:pt>
                <c:pt idx="5">
                  <c:v>258.93122173562733</c:v>
                </c:pt>
                <c:pt idx="6">
                  <c:v>258.9313230273998</c:v>
                </c:pt>
                <c:pt idx="7">
                  <c:v>258.93144754798004</c:v>
                </c:pt>
                <c:pt idx="8">
                  <c:v>258.93160005109894</c:v>
                </c:pt>
                <c:pt idx="9">
                  <c:v>258.9317861491698</c:v>
                </c:pt>
                <c:pt idx="10">
                  <c:v>258.93201245208991</c:v>
                </c:pt>
                <c:pt idx="11">
                  <c:v>258.93228671788393</c:v>
                </c:pt>
                <c:pt idx="12">
                  <c:v>258.93261803146873</c:v>
                </c:pt>
                <c:pt idx="13">
                  <c:v>258.93301700164915</c:v>
                </c:pt>
                <c:pt idx="14">
                  <c:v>258.93349598106465</c:v>
                </c:pt>
                <c:pt idx="15">
                  <c:v>258.93406932400126</c:v>
                </c:pt>
                <c:pt idx="16">
                  <c:v>258.93475366773998</c:v>
                </c:pt>
                <c:pt idx="17">
                  <c:v>258.93556824433438</c:v>
                </c:pt>
                <c:pt idx="18">
                  <c:v>258.93653524965805</c:v>
                </c:pt>
                <c:pt idx="19">
                  <c:v>258.93768022543463</c:v>
                </c:pt>
                <c:pt idx="20">
                  <c:v>258.93903252021613</c:v>
                </c:pt>
                <c:pt idx="21">
                  <c:v>258.94062578074983</c:v>
                </c:pt>
                <c:pt idx="22">
                  <c:v>258.94249849024612</c:v>
                </c:pt>
                <c:pt idx="23">
                  <c:v>258.94469460631893</c:v>
                </c:pt>
                <c:pt idx="24">
                  <c:v>258.94726423471957</c:v>
                </c:pt>
                <c:pt idx="25">
                  <c:v>258.95026436269887</c:v>
                </c:pt>
                <c:pt idx="26">
                  <c:v>258.9537597346818</c:v>
                </c:pt>
                <c:pt idx="27">
                  <c:v>258.95782376504826</c:v>
                </c:pt>
                <c:pt idx="28">
                  <c:v>258.96253952585494</c:v>
                </c:pt>
                <c:pt idx="29">
                  <c:v>258.96800125894777</c:v>
                </c:pt>
                <c:pt idx="30">
                  <c:v>258.97431399199814</c:v>
                </c:pt>
                <c:pt idx="31">
                  <c:v>258.98159807277887</c:v>
                </c:pt>
                <c:pt idx="32">
                  <c:v>258.98998758118847</c:v>
                </c:pt>
                <c:pt idx="33">
                  <c:v>258.99963345485571</c:v>
                </c:pt>
                <c:pt idx="34">
                  <c:v>259.01070513713381</c:v>
                </c:pt>
                <c:pt idx="35">
                  <c:v>259.0233925424306</c:v>
                </c:pt>
                <c:pt idx="36">
                  <c:v>259.03790815645971</c:v>
                </c:pt>
                <c:pt idx="37">
                  <c:v>259.05448969868183</c:v>
                </c:pt>
                <c:pt idx="38">
                  <c:v>259.07340249946697</c:v>
                </c:pt>
                <c:pt idx="39">
                  <c:v>259.09494270931242</c:v>
                </c:pt>
                <c:pt idx="40">
                  <c:v>259.11944042766277</c:v>
                </c:pt>
                <c:pt idx="41">
                  <c:v>259.14726303387613</c:v>
                </c:pt>
                <c:pt idx="42">
                  <c:v>259.17881493373898</c:v>
                </c:pt>
                <c:pt idx="43">
                  <c:v>259.21455605422602</c:v>
                </c:pt>
                <c:pt idx="44">
                  <c:v>259.25499425507428</c:v>
                </c:pt>
                <c:pt idx="45">
                  <c:v>259.30069280322402</c:v>
                </c:pt>
                <c:pt idx="46">
                  <c:v>259.3522497475459</c:v>
                </c:pt>
                <c:pt idx="47">
                  <c:v>259.41038401620295</c:v>
                </c:pt>
                <c:pt idx="48">
                  <c:v>259.47583569514245</c:v>
                </c:pt>
                <c:pt idx="49">
                  <c:v>259.54947202439314</c:v>
                </c:pt>
                <c:pt idx="50">
                  <c:v>259.65302483818709</c:v>
                </c:pt>
                <c:pt idx="51">
                  <c:v>259.88981341315417</c:v>
                </c:pt>
                <c:pt idx="52">
                  <c:v>260.1384570458423</c:v>
                </c:pt>
                <c:pt idx="53">
                  <c:v>260.40052909650143</c:v>
                </c:pt>
                <c:pt idx="54">
                  <c:v>260.67794103854101</c:v>
                </c:pt>
                <c:pt idx="55">
                  <c:v>260.97265323418964</c:v>
                </c:pt>
                <c:pt idx="56">
                  <c:v>261.28695245368249</c:v>
                </c:pt>
                <c:pt idx="57">
                  <c:v>261.62320495533368</c:v>
                </c:pt>
                <c:pt idx="58">
                  <c:v>261.98414217912364</c:v>
                </c:pt>
                <c:pt idx="59">
                  <c:v>262.37262020326386</c:v>
                </c:pt>
                <c:pt idx="60">
                  <c:v>262.79213199588503</c:v>
                </c:pt>
                <c:pt idx="61">
                  <c:v>263.24614944731582</c:v>
                </c:pt>
                <c:pt idx="62">
                  <c:v>263.69502075159852</c:v>
                </c:pt>
                <c:pt idx="63">
                  <c:v>264.27476995952549</c:v>
                </c:pt>
                <c:pt idx="64">
                  <c:v>264.85901758456532</c:v>
                </c:pt>
                <c:pt idx="65">
                  <c:v>265.49733713910985</c:v>
                </c:pt>
                <c:pt idx="66">
                  <c:v>266.19623547940216</c:v>
                </c:pt>
                <c:pt idx="67">
                  <c:v>266.96331505612056</c:v>
                </c:pt>
                <c:pt idx="68">
                  <c:v>267.80684009602021</c:v>
                </c:pt>
                <c:pt idx="69">
                  <c:v>268.73653584116983</c:v>
                </c:pt>
                <c:pt idx="70">
                  <c:v>269.67151122048796</c:v>
                </c:pt>
                <c:pt idx="71">
                  <c:v>270.7987761564026</c:v>
                </c:pt>
                <c:pt idx="72">
                  <c:v>271.93736834818571</c:v>
                </c:pt>
                <c:pt idx="73">
                  <c:v>273.1926842909694</c:v>
                </c:pt>
                <c:pt idx="74">
                  <c:v>274.44489460688703</c:v>
                </c:pt>
                <c:pt idx="75">
                  <c:v>275.96771047339496</c:v>
                </c:pt>
                <c:pt idx="76">
                  <c:v>277.49426237231006</c:v>
                </c:pt>
                <c:pt idx="77">
                  <c:v>279.04582097745651</c:v>
                </c:pt>
                <c:pt idx="78">
                  <c:v>280.5508541598013</c:v>
                </c:pt>
                <c:pt idx="79">
                  <c:v>282.43254145500345</c:v>
                </c:pt>
                <c:pt idx="80">
                  <c:v>284.1708600310568</c:v>
                </c:pt>
                <c:pt idx="81">
                  <c:v>286.07274069712776</c:v>
                </c:pt>
                <c:pt idx="82">
                  <c:v>287.82089484184309</c:v>
                </c:pt>
                <c:pt idx="83">
                  <c:v>289.90075865818017</c:v>
                </c:pt>
                <c:pt idx="84">
                  <c:v>292.15053330011602</c:v>
                </c:pt>
                <c:pt idx="85">
                  <c:v>294.23361934680855</c:v>
                </c:pt>
                <c:pt idx="86">
                  <c:v>296.14649244243981</c:v>
                </c:pt>
                <c:pt idx="87">
                  <c:v>298.15344940858381</c:v>
                </c:pt>
                <c:pt idx="88">
                  <c:v>300.66582574516116</c:v>
                </c:pt>
                <c:pt idx="89">
                  <c:v>302.73539719934888</c:v>
                </c:pt>
                <c:pt idx="90">
                  <c:v>305.03334384139276</c:v>
                </c:pt>
                <c:pt idx="91">
                  <c:v>307.13530976547599</c:v>
                </c:pt>
                <c:pt idx="92">
                  <c:v>309.18287619496039</c:v>
                </c:pt>
                <c:pt idx="93">
                  <c:v>311.20128489577564</c:v>
                </c:pt>
                <c:pt idx="94">
                  <c:v>313.30893338386755</c:v>
                </c:pt>
                <c:pt idx="95">
                  <c:v>314.97622633277564</c:v>
                </c:pt>
                <c:pt idx="96">
                  <c:v>317.17959310364427</c:v>
                </c:pt>
                <c:pt idx="97">
                  <c:v>319.24164568651224</c:v>
                </c:pt>
                <c:pt idx="98">
                  <c:v>320.97334621113094</c:v>
                </c:pt>
                <c:pt idx="99">
                  <c:v>322.78655832761655</c:v>
                </c:pt>
                <c:pt idx="100">
                  <c:v>324.05522508434285</c:v>
                </c:pt>
                <c:pt idx="101">
                  <c:v>325.66192057087977</c:v>
                </c:pt>
                <c:pt idx="102">
                  <c:v>326.72790196246348</c:v>
                </c:pt>
                <c:pt idx="103">
                  <c:v>327.68550302872177</c:v>
                </c:pt>
                <c:pt idx="104">
                  <c:v>328.87164195656669</c:v>
                </c:pt>
                <c:pt idx="105">
                  <c:v>329.61857373332089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5D-2544-9E75-6E720F8004CF}"/>
            </c:ext>
          </c:extLst>
        </c:ser>
        <c:ser>
          <c:idx val="1"/>
          <c:order val="6"/>
          <c:tx>
            <c:v>cl0.35</c:v>
          </c:tx>
          <c:spPr>
            <a:ln w="25400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'24.107-A300'!$P$3:$P$106</c:f>
              <c:numCache>
                <c:formatCode>General</c:formatCode>
                <c:ptCount val="104"/>
                <c:pt idx="0">
                  <c:v>239.01114699999999</c:v>
                </c:pt>
                <c:pt idx="1">
                  <c:v>238.99293399999999</c:v>
                </c:pt>
                <c:pt idx="2">
                  <c:v>238.99063200000001</c:v>
                </c:pt>
                <c:pt idx="3">
                  <c:v>238.98833099999999</c:v>
                </c:pt>
                <c:pt idx="4">
                  <c:v>238.986029</c:v>
                </c:pt>
                <c:pt idx="5">
                  <c:v>238.98372800000001</c:v>
                </c:pt>
                <c:pt idx="6">
                  <c:v>238.981426</c:v>
                </c:pt>
                <c:pt idx="7">
                  <c:v>238.97912500000001</c:v>
                </c:pt>
                <c:pt idx="8">
                  <c:v>238.976823</c:v>
                </c:pt>
                <c:pt idx="9">
                  <c:v>238.95880600000001</c:v>
                </c:pt>
                <c:pt idx="10">
                  <c:v>238.90935899999999</c:v>
                </c:pt>
                <c:pt idx="11">
                  <c:v>238.969919</c:v>
                </c:pt>
                <c:pt idx="12">
                  <c:v>238.93618699999999</c:v>
                </c:pt>
                <c:pt idx="13">
                  <c:v>238.965315</c:v>
                </c:pt>
                <c:pt idx="14">
                  <c:v>238.96301399999999</c:v>
                </c:pt>
                <c:pt idx="15">
                  <c:v>238.960712</c:v>
                </c:pt>
                <c:pt idx="16">
                  <c:v>238.95841100000001</c:v>
                </c:pt>
                <c:pt idx="17">
                  <c:v>238.956109</c:v>
                </c:pt>
                <c:pt idx="18">
                  <c:v>238.95380800000001</c:v>
                </c:pt>
                <c:pt idx="19">
                  <c:v>238.95150599999999</c:v>
                </c:pt>
                <c:pt idx="20">
                  <c:v>238.94920500000001</c:v>
                </c:pt>
                <c:pt idx="21">
                  <c:v>238.94690299999999</c:v>
                </c:pt>
                <c:pt idx="22">
                  <c:v>238.944602</c:v>
                </c:pt>
                <c:pt idx="23">
                  <c:v>238.94229999999999</c:v>
                </c:pt>
                <c:pt idx="24">
                  <c:v>238.971429</c:v>
                </c:pt>
                <c:pt idx="25">
                  <c:v>238.95341199999999</c:v>
                </c:pt>
                <c:pt idx="26">
                  <c:v>239.029687</c:v>
                </c:pt>
                <c:pt idx="27">
                  <c:v>239.05881500000001</c:v>
                </c:pt>
                <c:pt idx="28">
                  <c:v>239.05651399999999</c:v>
                </c:pt>
                <c:pt idx="29">
                  <c:v>239.00706700000001</c:v>
                </c:pt>
                <c:pt idx="30">
                  <c:v>238.92618899999999</c:v>
                </c:pt>
                <c:pt idx="31">
                  <c:v>239.033894</c:v>
                </c:pt>
                <c:pt idx="32">
                  <c:v>239.04730799999999</c:v>
                </c:pt>
                <c:pt idx="33">
                  <c:v>239.045006</c:v>
                </c:pt>
                <c:pt idx="34">
                  <c:v>239.04270500000001</c:v>
                </c:pt>
                <c:pt idx="35">
                  <c:v>239.040403</c:v>
                </c:pt>
                <c:pt idx="36">
                  <c:v>239.03810200000001</c:v>
                </c:pt>
                <c:pt idx="37">
                  <c:v>239.03579999999999</c:v>
                </c:pt>
                <c:pt idx="38">
                  <c:v>239.03349900000001</c:v>
                </c:pt>
                <c:pt idx="39">
                  <c:v>239.03119699999999</c:v>
                </c:pt>
                <c:pt idx="40">
                  <c:v>239.02889500000001</c:v>
                </c:pt>
                <c:pt idx="41">
                  <c:v>239.02659399999999</c:v>
                </c:pt>
                <c:pt idx="42">
                  <c:v>239.024292</c:v>
                </c:pt>
                <c:pt idx="43">
                  <c:v>239.02199100000001</c:v>
                </c:pt>
                <c:pt idx="44">
                  <c:v>239.019689</c:v>
                </c:pt>
                <c:pt idx="45">
                  <c:v>239.01738800000001</c:v>
                </c:pt>
                <c:pt idx="46">
                  <c:v>239.015086</c:v>
                </c:pt>
                <c:pt idx="47">
                  <c:v>239.01278500000001</c:v>
                </c:pt>
                <c:pt idx="48">
                  <c:v>239.01048299999999</c:v>
                </c:pt>
                <c:pt idx="49">
                  <c:v>239.00818200000001</c:v>
                </c:pt>
                <c:pt idx="50">
                  <c:v>239.00587999999999</c:v>
                </c:pt>
                <c:pt idx="51">
                  <c:v>239.003579</c:v>
                </c:pt>
                <c:pt idx="52">
                  <c:v>239.00127699999999</c:v>
                </c:pt>
                <c:pt idx="53">
                  <c:v>239.014691</c:v>
                </c:pt>
                <c:pt idx="54">
                  <c:v>239.12239500000001</c:v>
                </c:pt>
                <c:pt idx="55">
                  <c:v>239.13580899999999</c:v>
                </c:pt>
                <c:pt idx="56">
                  <c:v>239.11779200000001</c:v>
                </c:pt>
                <c:pt idx="57">
                  <c:v>239.161787</c:v>
                </c:pt>
                <c:pt idx="58">
                  <c:v>239.15948499999999</c:v>
                </c:pt>
                <c:pt idx="59">
                  <c:v>239.11088799999999</c:v>
                </c:pt>
                <c:pt idx="60">
                  <c:v>239.234308</c:v>
                </c:pt>
                <c:pt idx="61">
                  <c:v>239.34201300000001</c:v>
                </c:pt>
                <c:pt idx="62">
                  <c:v>239.48114799999999</c:v>
                </c:pt>
                <c:pt idx="63">
                  <c:v>239.604568</c:v>
                </c:pt>
                <c:pt idx="64">
                  <c:v>239.80636699999999</c:v>
                </c:pt>
                <c:pt idx="65">
                  <c:v>240.02322899999999</c:v>
                </c:pt>
                <c:pt idx="66">
                  <c:v>240.16341</c:v>
                </c:pt>
                <c:pt idx="67">
                  <c:v>240.44398200000001</c:v>
                </c:pt>
                <c:pt idx="68">
                  <c:v>240.724751</c:v>
                </c:pt>
                <c:pt idx="69">
                  <c:v>241.27228400000001</c:v>
                </c:pt>
                <c:pt idx="70">
                  <c:v>241.74143900000001</c:v>
                </c:pt>
                <c:pt idx="71">
                  <c:v>242.430803</c:v>
                </c:pt>
                <c:pt idx="72">
                  <c:v>243.19939500000001</c:v>
                </c:pt>
                <c:pt idx="73">
                  <c:v>244.15572</c:v>
                </c:pt>
                <c:pt idx="74">
                  <c:v>245.25452899999999</c:v>
                </c:pt>
                <c:pt idx="75">
                  <c:v>246.41619800000001</c:v>
                </c:pt>
                <c:pt idx="76">
                  <c:v>247.78236100000001</c:v>
                </c:pt>
                <c:pt idx="77">
                  <c:v>249.19651999999999</c:v>
                </c:pt>
                <c:pt idx="78">
                  <c:v>250.73620299999999</c:v>
                </c:pt>
                <c:pt idx="79">
                  <c:v>252.42878200000001</c:v>
                </c:pt>
                <c:pt idx="80">
                  <c:v>254.332133</c:v>
                </c:pt>
                <c:pt idx="81">
                  <c:v>256.09196300000002</c:v>
                </c:pt>
                <c:pt idx="82">
                  <c:v>257.958009</c:v>
                </c:pt>
                <c:pt idx="83">
                  <c:v>259.72411299999999</c:v>
                </c:pt>
                <c:pt idx="84">
                  <c:v>261.42329899999999</c:v>
                </c:pt>
                <c:pt idx="85">
                  <c:v>263.42922600000003</c:v>
                </c:pt>
                <c:pt idx="86">
                  <c:v>265.39243800000003</c:v>
                </c:pt>
                <c:pt idx="87">
                  <c:v>267.731786</c:v>
                </c:pt>
                <c:pt idx="88">
                  <c:v>269.86344500000001</c:v>
                </c:pt>
                <c:pt idx="89">
                  <c:v>272.137247</c:v>
                </c:pt>
                <c:pt idx="90">
                  <c:v>274.15848599999998</c:v>
                </c:pt>
                <c:pt idx="91">
                  <c:v>276.30963000000003</c:v>
                </c:pt>
                <c:pt idx="92">
                  <c:v>278.40851500000002</c:v>
                </c:pt>
                <c:pt idx="93">
                  <c:v>280.70801499999999</c:v>
                </c:pt>
                <c:pt idx="94">
                  <c:v>283.15446500000002</c:v>
                </c:pt>
                <c:pt idx="95">
                  <c:v>285.642516</c:v>
                </c:pt>
                <c:pt idx="96">
                  <c:v>288.005405</c:v>
                </c:pt>
                <c:pt idx="97">
                  <c:v>290.35567900000001</c:v>
                </c:pt>
                <c:pt idx="98">
                  <c:v>293.322542</c:v>
                </c:pt>
                <c:pt idx="99">
                  <c:v>295.797686</c:v>
                </c:pt>
                <c:pt idx="100">
                  <c:v>298.64265899999998</c:v>
                </c:pt>
                <c:pt idx="101">
                  <c:v>301.17845399999999</c:v>
                </c:pt>
                <c:pt idx="102">
                  <c:v>303.84359799999999</c:v>
                </c:pt>
                <c:pt idx="103">
                  <c:v>306.53746599999999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B40-9041-B009-1377F14F620E}"/>
            </c:ext>
          </c:extLst>
        </c:ser>
        <c:ser>
          <c:idx val="9"/>
          <c:order val="7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'24.107-A300'!$O$3:$O$106</c:f>
              <c:numCache>
                <c:formatCode>General</c:formatCode>
                <c:ptCount val="104"/>
                <c:pt idx="0">
                  <c:v>0.49050264999999998</c:v>
                </c:pt>
                <c:pt idx="1">
                  <c:v>0.49485966999999997</c:v>
                </c:pt>
                <c:pt idx="2">
                  <c:v>0.49887355999999999</c:v>
                </c:pt>
                <c:pt idx="3">
                  <c:v>0.50288743999999996</c:v>
                </c:pt>
                <c:pt idx="4">
                  <c:v>0.50690131999999999</c:v>
                </c:pt>
                <c:pt idx="5">
                  <c:v>0.51091520999999995</c:v>
                </c:pt>
                <c:pt idx="6">
                  <c:v>0.51492908999999998</c:v>
                </c:pt>
                <c:pt idx="7">
                  <c:v>0.51894297</c:v>
                </c:pt>
                <c:pt idx="8">
                  <c:v>0.52295685999999997</c:v>
                </c:pt>
                <c:pt idx="9">
                  <c:v>0.52697063</c:v>
                </c:pt>
                <c:pt idx="10">
                  <c:v>0.53098418999999997</c:v>
                </c:pt>
                <c:pt idx="11">
                  <c:v>0.53499850999999998</c:v>
                </c:pt>
                <c:pt idx="12">
                  <c:v>0.53901217999999995</c:v>
                </c:pt>
                <c:pt idx="13">
                  <c:v>0.54302627999999997</c:v>
                </c:pt>
                <c:pt idx="14">
                  <c:v>0.54704016</c:v>
                </c:pt>
                <c:pt idx="15">
                  <c:v>0.55105404000000002</c:v>
                </c:pt>
                <c:pt idx="16">
                  <c:v>0.55506792999999999</c:v>
                </c:pt>
                <c:pt idx="17">
                  <c:v>0.55908181000000001</c:v>
                </c:pt>
                <c:pt idx="18">
                  <c:v>0.56309569000000004</c:v>
                </c:pt>
                <c:pt idx="19">
                  <c:v>0.56710958</c:v>
                </c:pt>
                <c:pt idx="20">
                  <c:v>0.57112346000000003</c:v>
                </c:pt>
                <c:pt idx="21">
                  <c:v>0.57513734999999999</c:v>
                </c:pt>
                <c:pt idx="22">
                  <c:v>0.57915123000000002</c:v>
                </c:pt>
                <c:pt idx="23">
                  <c:v>0.58316511000000004</c:v>
                </c:pt>
                <c:pt idx="24">
                  <c:v>0.58717920999999995</c:v>
                </c:pt>
                <c:pt idx="25">
                  <c:v>0.59119299000000003</c:v>
                </c:pt>
                <c:pt idx="26">
                  <c:v>0.59520740999999999</c:v>
                </c:pt>
                <c:pt idx="27">
                  <c:v>0.59922151000000001</c:v>
                </c:pt>
                <c:pt idx="28">
                  <c:v>0.60323539000000004</c:v>
                </c:pt>
                <c:pt idx="29">
                  <c:v>0.60724895000000001</c:v>
                </c:pt>
                <c:pt idx="30">
                  <c:v>0.61126230000000004</c:v>
                </c:pt>
                <c:pt idx="31">
                  <c:v>0.61527693999999999</c:v>
                </c:pt>
                <c:pt idx="32">
                  <c:v>0.61929093000000002</c:v>
                </c:pt>
                <c:pt idx="33">
                  <c:v>0.62330481000000004</c:v>
                </c:pt>
                <c:pt idx="34">
                  <c:v>0.62731870000000001</c:v>
                </c:pt>
                <c:pt idx="35">
                  <c:v>0.63133258000000003</c:v>
                </c:pt>
                <c:pt idx="36">
                  <c:v>0.63534645999999995</c:v>
                </c:pt>
                <c:pt idx="37">
                  <c:v>0.63936035000000002</c:v>
                </c:pt>
                <c:pt idx="38">
                  <c:v>0.64337423000000005</c:v>
                </c:pt>
                <c:pt idx="39">
                  <c:v>0.64738810999999996</c:v>
                </c:pt>
                <c:pt idx="40">
                  <c:v>0.65140200000000004</c:v>
                </c:pt>
                <c:pt idx="41">
                  <c:v>0.65541587999999995</c:v>
                </c:pt>
                <c:pt idx="42">
                  <c:v>0.65942977000000003</c:v>
                </c:pt>
                <c:pt idx="43">
                  <c:v>0.66344365000000005</c:v>
                </c:pt>
                <c:pt idx="44">
                  <c:v>0.66745752999999997</c:v>
                </c:pt>
                <c:pt idx="45">
                  <c:v>0.67147142000000004</c:v>
                </c:pt>
                <c:pt idx="46">
                  <c:v>0.67548529999999996</c:v>
                </c:pt>
                <c:pt idx="47">
                  <c:v>0.67949917999999998</c:v>
                </c:pt>
                <c:pt idx="48">
                  <c:v>0.68351306999999994</c:v>
                </c:pt>
                <c:pt idx="49">
                  <c:v>0.68752694999999997</c:v>
                </c:pt>
                <c:pt idx="50">
                  <c:v>0.69154084000000005</c:v>
                </c:pt>
                <c:pt idx="51">
                  <c:v>0.69555471999999996</c:v>
                </c:pt>
                <c:pt idx="52">
                  <c:v>0.69956859999999998</c:v>
                </c:pt>
                <c:pt idx="53">
                  <c:v>0.70358259000000001</c:v>
                </c:pt>
                <c:pt idx="54">
                  <c:v>0.70759722999999997</c:v>
                </c:pt>
                <c:pt idx="55">
                  <c:v>0.71161121999999999</c:v>
                </c:pt>
                <c:pt idx="56">
                  <c:v>0.71562499999999996</c:v>
                </c:pt>
                <c:pt idx="57">
                  <c:v>0.71963920000000003</c:v>
                </c:pt>
                <c:pt idx="58">
                  <c:v>0.72365309</c:v>
                </c:pt>
                <c:pt idx="59">
                  <c:v>0.72766664999999997</c:v>
                </c:pt>
                <c:pt idx="60">
                  <c:v>0.73168140000000004</c:v>
                </c:pt>
                <c:pt idx="61">
                  <c:v>0.73569604</c:v>
                </c:pt>
                <c:pt idx="62">
                  <c:v>0.73971089000000001</c:v>
                </c:pt>
                <c:pt idx="63">
                  <c:v>0.74372563999999997</c:v>
                </c:pt>
                <c:pt idx="64">
                  <c:v>0.74808417000000005</c:v>
                </c:pt>
                <c:pt idx="65">
                  <c:v>0.75209956</c:v>
                </c:pt>
                <c:pt idx="66">
                  <c:v>0.75577117000000005</c:v>
                </c:pt>
                <c:pt idx="67">
                  <c:v>0.75978699999999999</c:v>
                </c:pt>
                <c:pt idx="68">
                  <c:v>0.76345958000000003</c:v>
                </c:pt>
                <c:pt idx="69">
                  <c:v>0.76782048000000003</c:v>
                </c:pt>
                <c:pt idx="70">
                  <c:v>0.77183760000000001</c:v>
                </c:pt>
                <c:pt idx="71">
                  <c:v>0.77551298999999996</c:v>
                </c:pt>
                <c:pt idx="72">
                  <c:v>0.77953216000000003</c:v>
                </c:pt>
                <c:pt idx="73">
                  <c:v>0.78355262999999997</c:v>
                </c:pt>
                <c:pt idx="74">
                  <c:v>0.78723082</c:v>
                </c:pt>
                <c:pt idx="75">
                  <c:v>0.79090945000000001</c:v>
                </c:pt>
                <c:pt idx="76">
                  <c:v>0.79424622</c:v>
                </c:pt>
                <c:pt idx="77">
                  <c:v>0.79758333000000003</c:v>
                </c:pt>
                <c:pt idx="78">
                  <c:v>0.80126454999999996</c:v>
                </c:pt>
                <c:pt idx="79">
                  <c:v>0.80496292999999997</c:v>
                </c:pt>
                <c:pt idx="80">
                  <c:v>0.80823389999999995</c:v>
                </c:pt>
                <c:pt idx="81">
                  <c:v>0.81150727</c:v>
                </c:pt>
                <c:pt idx="82">
                  <c:v>0.81468898999999995</c:v>
                </c:pt>
                <c:pt idx="83">
                  <c:v>0.81746067</c:v>
                </c:pt>
                <c:pt idx="84">
                  <c:v>0.82000729999999999</c:v>
                </c:pt>
                <c:pt idx="85">
                  <c:v>0.82241109999999995</c:v>
                </c:pt>
                <c:pt idx="86">
                  <c:v>0.82449424999999998</c:v>
                </c:pt>
                <c:pt idx="87">
                  <c:v>0.82689356000000003</c:v>
                </c:pt>
                <c:pt idx="88">
                  <c:v>0.82903360999999998</c:v>
                </c:pt>
                <c:pt idx="89">
                  <c:v>0.83107209999999998</c:v>
                </c:pt>
                <c:pt idx="90">
                  <c:v>0.83280343000000001</c:v>
                </c:pt>
                <c:pt idx="91">
                  <c:v>0.83454123000000002</c:v>
                </c:pt>
                <c:pt idx="92">
                  <c:v>0.83606084999999997</c:v>
                </c:pt>
                <c:pt idx="93">
                  <c:v>0.83783271000000004</c:v>
                </c:pt>
                <c:pt idx="94">
                  <c:v>0.83947737</c:v>
                </c:pt>
                <c:pt idx="95">
                  <c:v>0.84095187999999998</c:v>
                </c:pt>
                <c:pt idx="96">
                  <c:v>0.84214758000000001</c:v>
                </c:pt>
                <c:pt idx="97">
                  <c:v>0.84341805999999997</c:v>
                </c:pt>
                <c:pt idx="98">
                  <c:v>0.84476443999999995</c:v>
                </c:pt>
                <c:pt idx="99">
                  <c:v>0.84578491</c:v>
                </c:pt>
                <c:pt idx="100">
                  <c:v>0.84672747999999998</c:v>
                </c:pt>
                <c:pt idx="101">
                  <c:v>0.84775712000000003</c:v>
                </c:pt>
                <c:pt idx="102">
                  <c:v>0.84838864999999997</c:v>
                </c:pt>
                <c:pt idx="103">
                  <c:v>0.84904826</c:v>
                </c:pt>
              </c:numCache>
            </c:numRef>
          </c:xVal>
          <c:yVal>
            <c:numRef>
              <c:f>'24.107-A300'!$Q$3:$Q$106</c:f>
              <c:numCache>
                <c:formatCode>General</c:formatCode>
                <c:ptCount val="104"/>
                <c:pt idx="0">
                  <c:v>238.50521139163445</c:v>
                </c:pt>
                <c:pt idx="1">
                  <c:v>238.50523680939349</c:v>
                </c:pt>
                <c:pt idx="2">
                  <c:v>238.50526654716575</c:v>
                </c:pt>
                <c:pt idx="3">
                  <c:v>238.5053037816503</c:v>
                </c:pt>
                <c:pt idx="4">
                  <c:v>238.50535019606275</c:v>
                </c:pt>
                <c:pt idx="5">
                  <c:v>238.50540780714897</c:v>
                </c:pt>
                <c:pt idx="6">
                  <c:v>238.50547902226486</c:v>
                </c:pt>
                <c:pt idx="7">
                  <c:v>238.50556670639997</c:v>
                </c:pt>
                <c:pt idx="8">
                  <c:v>238.50567425773369</c:v>
                </c:pt>
                <c:pt idx="9">
                  <c:v>238.50580568928672</c:v>
                </c:pt>
                <c:pt idx="10">
                  <c:v>238.50596573022361</c:v>
                </c:pt>
                <c:pt idx="11">
                  <c:v>238.50615999228845</c:v>
                </c:pt>
                <c:pt idx="12">
                  <c:v>238.50639493294233</c:v>
                </c:pt>
                <c:pt idx="13">
                  <c:v>238.50667823952091</c:v>
                </c:pt>
                <c:pt idx="14">
                  <c:v>238.50701876219284</c:v>
                </c:pt>
                <c:pt idx="15">
                  <c:v>238.50742685607258</c:v>
                </c:pt>
                <c:pt idx="16">
                  <c:v>238.5079145192334</c:v>
                </c:pt>
                <c:pt idx="17">
                  <c:v>238.50849563407701</c:v>
                </c:pt>
                <c:pt idx="18">
                  <c:v>238.50918623503856</c:v>
                </c:pt>
                <c:pt idx="19">
                  <c:v>238.51000479773373</c:v>
                </c:pt>
                <c:pt idx="20">
                  <c:v>238.51097255742337</c:v>
                </c:pt>
                <c:pt idx="21">
                  <c:v>238.51211388777642</c:v>
                </c:pt>
                <c:pt idx="22">
                  <c:v>238.51345668627795</c:v>
                </c:pt>
                <c:pt idx="23">
                  <c:v>238.51503284355954</c:v>
                </c:pt>
                <c:pt idx="24">
                  <c:v>238.51687884227726</c:v>
                </c:pt>
                <c:pt idx="25">
                  <c:v>238.51903583802789</c:v>
                </c:pt>
                <c:pt idx="26">
                  <c:v>238.52155146538996</c:v>
                </c:pt>
                <c:pt idx="27">
                  <c:v>238.5244785834123</c:v>
                </c:pt>
                <c:pt idx="28">
                  <c:v>238.52787768378977</c:v>
                </c:pt>
                <c:pt idx="29">
                  <c:v>238.53181699474118</c:v>
                </c:pt>
                <c:pt idx="30">
                  <c:v>238.53637374722371</c:v>
                </c:pt>
                <c:pt idx="31">
                  <c:v>238.54163701392451</c:v>
                </c:pt>
                <c:pt idx="32">
                  <c:v>238.54770249949937</c:v>
                </c:pt>
                <c:pt idx="33">
                  <c:v>238.5546810518245</c:v>
                </c:pt>
                <c:pt idx="34">
                  <c:v>238.5626966332697</c:v>
                </c:pt>
                <c:pt idx="35">
                  <c:v>238.57188800767636</c:v>
                </c:pt>
                <c:pt idx="36">
                  <c:v>238.58241064350577</c:v>
                </c:pt>
                <c:pt idx="37">
                  <c:v>238.59443845902729</c:v>
                </c:pt>
                <c:pt idx="38">
                  <c:v>238.60816568422615</c:v>
                </c:pt>
                <c:pt idx="39">
                  <c:v>238.62380920078868</c:v>
                </c:pt>
                <c:pt idx="40">
                  <c:v>238.6416108483634</c:v>
                </c:pt>
                <c:pt idx="41">
                  <c:v>238.66183988016263</c:v>
                </c:pt>
                <c:pt idx="42">
                  <c:v>238.68479615949121</c:v>
                </c:pt>
                <c:pt idx="43">
                  <c:v>238.71081291205576</c:v>
                </c:pt>
                <c:pt idx="44">
                  <c:v>238.74026058866502</c:v>
                </c:pt>
                <c:pt idx="45">
                  <c:v>238.77355056816236</c:v>
                </c:pt>
                <c:pt idx="46">
                  <c:v>238.8111391043721</c:v>
                </c:pt>
                <c:pt idx="47">
                  <c:v>238.85353250288671</c:v>
                </c:pt>
                <c:pt idx="48">
                  <c:v>238.90129210934171</c:v>
                </c:pt>
                <c:pt idx="49">
                  <c:v>238.95503964825235</c:v>
                </c:pt>
                <c:pt idx="50">
                  <c:v>239.01546448604645</c:v>
                </c:pt>
                <c:pt idx="51">
                  <c:v>239.08332967417954</c:v>
                </c:pt>
                <c:pt idx="52">
                  <c:v>239.1594809180026</c:v>
                </c:pt>
                <c:pt idx="53">
                  <c:v>239.24485738147717</c:v>
                </c:pt>
                <c:pt idx="54">
                  <c:v>239.34051138874736</c:v>
                </c:pt>
                <c:pt idx="55">
                  <c:v>239.44756248594095</c:v>
                </c:pt>
                <c:pt idx="56">
                  <c:v>239.56729426576157</c:v>
                </c:pt>
                <c:pt idx="57">
                  <c:v>239.70114188259436</c:v>
                </c:pt>
                <c:pt idx="58">
                  <c:v>239.85065306126307</c:v>
                </c:pt>
                <c:pt idx="59">
                  <c:v>240.01756959516695</c:v>
                </c:pt>
                <c:pt idx="60">
                  <c:v>240.20390426346449</c:v>
                </c:pt>
                <c:pt idx="61">
                  <c:v>240.41177084835647</c:v>
                </c:pt>
                <c:pt idx="62">
                  <c:v>240.64360453252692</c:v>
                </c:pt>
                <c:pt idx="63">
                  <c:v>240.90209120506475</c:v>
                </c:pt>
                <c:pt idx="64">
                  <c:v>241.21642645293028</c:v>
                </c:pt>
                <c:pt idx="65">
                  <c:v>241.61511557212731</c:v>
                </c:pt>
                <c:pt idx="66">
                  <c:v>242.06582342785643</c:v>
                </c:pt>
                <c:pt idx="67">
                  <c:v>242.59886287101773</c:v>
                </c:pt>
                <c:pt idx="68">
                  <c:v>243.12730991853795</c:v>
                </c:pt>
                <c:pt idx="69">
                  <c:v>243.81202198873029</c:v>
                </c:pt>
                <c:pt idx="70">
                  <c:v>244.5046955325659</c:v>
                </c:pt>
                <c:pt idx="71">
                  <c:v>245.19713028329807</c:v>
                </c:pt>
                <c:pt idx="72">
                  <c:v>246.02662323632197</c:v>
                </c:pt>
                <c:pt idx="73">
                  <c:v>246.9416658295815</c:v>
                </c:pt>
                <c:pt idx="74">
                  <c:v>247.86332785618791</c:v>
                </c:pt>
                <c:pt idx="75">
                  <c:v>248.87641411867435</c:v>
                </c:pt>
                <c:pt idx="76">
                  <c:v>249.88424378062132</c:v>
                </c:pt>
                <c:pt idx="77">
                  <c:v>250.98729039575483</c:v>
                </c:pt>
                <c:pt idx="78">
                  <c:v>252.32863686246742</c:v>
                </c:pt>
                <c:pt idx="79">
                  <c:v>253.82601577079757</c:v>
                </c:pt>
                <c:pt idx="80">
                  <c:v>255.29324140373902</c:v>
                </c:pt>
                <c:pt idx="81">
                  <c:v>256.91486876933294</c:v>
                </c:pt>
                <c:pt idx="82">
                  <c:v>258.65866790524035</c:v>
                </c:pt>
                <c:pt idx="83">
                  <c:v>260.33089353497883</c:v>
                </c:pt>
                <c:pt idx="84">
                  <c:v>262.00954256943061</c:v>
                </c:pt>
                <c:pt idx="85">
                  <c:v>263.73440053395478</c:v>
                </c:pt>
                <c:pt idx="86">
                  <c:v>265.35220668404082</c:v>
                </c:pt>
                <c:pt idx="87">
                  <c:v>267.37381269416329</c:v>
                </c:pt>
                <c:pt idx="88">
                  <c:v>269.3367392859671</c:v>
                </c:pt>
                <c:pt idx="89">
                  <c:v>271.36355777719541</c:v>
                </c:pt>
                <c:pt idx="90">
                  <c:v>273.21881637690444</c:v>
                </c:pt>
                <c:pt idx="91">
                  <c:v>275.21799758788308</c:v>
                </c:pt>
                <c:pt idx="92">
                  <c:v>277.09000921473461</c:v>
                </c:pt>
                <c:pt idx="93">
                  <c:v>279.4340275083116</c:v>
                </c:pt>
                <c:pt idx="94">
                  <c:v>281.78180621505908</c:v>
                </c:pt>
                <c:pt idx="95">
                  <c:v>284.0429529861766</c:v>
                </c:pt>
                <c:pt idx="96">
                  <c:v>285.99580912618416</c:v>
                </c:pt>
                <c:pt idx="97">
                  <c:v>288.1987872275273</c:v>
                </c:pt>
                <c:pt idx="98">
                  <c:v>290.69075691687658</c:v>
                </c:pt>
                <c:pt idx="99">
                  <c:v>292.69727658553802</c:v>
                </c:pt>
                <c:pt idx="100">
                  <c:v>294.64853938466024</c:v>
                </c:pt>
                <c:pt idx="101">
                  <c:v>296.89603014611254</c:v>
                </c:pt>
                <c:pt idx="102">
                  <c:v>298.33865074726413</c:v>
                </c:pt>
                <c:pt idx="103">
                  <c:v>299.90078458320562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D5D-2544-9E75-6E720F8004CF}"/>
            </c:ext>
          </c:extLst>
        </c:ser>
        <c:ser>
          <c:idx val="2"/>
          <c:order val="8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'24.107-A300'!$J$3:$J$109</c:f>
              <c:numCache>
                <c:formatCode>General</c:formatCode>
                <c:ptCount val="107"/>
                <c:pt idx="0">
                  <c:v>221.59890899999999</c:v>
                </c:pt>
                <c:pt idx="1">
                  <c:v>221.64355599999999</c:v>
                </c:pt>
                <c:pt idx="2">
                  <c:v>221.64105699999999</c:v>
                </c:pt>
                <c:pt idx="3">
                  <c:v>221.638756</c:v>
                </c:pt>
                <c:pt idx="4">
                  <c:v>221.63645399999999</c:v>
                </c:pt>
                <c:pt idx="5">
                  <c:v>221.634153</c:v>
                </c:pt>
                <c:pt idx="6">
                  <c:v>221.63185100000001</c:v>
                </c:pt>
                <c:pt idx="7">
                  <c:v>221.62954999999999</c:v>
                </c:pt>
                <c:pt idx="8">
                  <c:v>221.62724800000001</c:v>
                </c:pt>
                <c:pt idx="9">
                  <c:v>221.62494699999999</c:v>
                </c:pt>
                <c:pt idx="10">
                  <c:v>221.62264500000001</c:v>
                </c:pt>
                <c:pt idx="11">
                  <c:v>221.62034399999999</c:v>
                </c:pt>
                <c:pt idx="12">
                  <c:v>221.618042</c:v>
                </c:pt>
                <c:pt idx="13">
                  <c:v>221.61574100000001</c:v>
                </c:pt>
                <c:pt idx="14">
                  <c:v>221.613439</c:v>
                </c:pt>
                <c:pt idx="15">
                  <c:v>221.61113700000001</c:v>
                </c:pt>
                <c:pt idx="16">
                  <c:v>221.608836</c:v>
                </c:pt>
                <c:pt idx="17">
                  <c:v>221.60653400000001</c:v>
                </c:pt>
                <c:pt idx="18">
                  <c:v>221.60423299999999</c:v>
                </c:pt>
                <c:pt idx="19">
                  <c:v>221.60193100000001</c:v>
                </c:pt>
                <c:pt idx="20">
                  <c:v>221.59962999999999</c:v>
                </c:pt>
                <c:pt idx="21">
                  <c:v>221.597328</c:v>
                </c:pt>
                <c:pt idx="22">
                  <c:v>221.59502699999999</c:v>
                </c:pt>
                <c:pt idx="23">
                  <c:v>221.592725</c:v>
                </c:pt>
                <c:pt idx="24">
                  <c:v>221.59042400000001</c:v>
                </c:pt>
                <c:pt idx="25">
                  <c:v>221.588122</c:v>
                </c:pt>
                <c:pt idx="26">
                  <c:v>221.58582000000001</c:v>
                </c:pt>
                <c:pt idx="27">
                  <c:v>221.583519</c:v>
                </c:pt>
                <c:pt idx="28">
                  <c:v>221.58121700000001</c:v>
                </c:pt>
                <c:pt idx="29">
                  <c:v>221.57891599999999</c:v>
                </c:pt>
                <c:pt idx="30">
                  <c:v>221.57661400000001</c:v>
                </c:pt>
                <c:pt idx="31">
                  <c:v>221.57431299999999</c:v>
                </c:pt>
                <c:pt idx="32">
                  <c:v>221.572011</c:v>
                </c:pt>
                <c:pt idx="33">
                  <c:v>221.56970999999999</c:v>
                </c:pt>
                <c:pt idx="34">
                  <c:v>221.567408</c:v>
                </c:pt>
                <c:pt idx="35">
                  <c:v>221.56510700000001</c:v>
                </c:pt>
                <c:pt idx="36">
                  <c:v>221.562805</c:v>
                </c:pt>
                <c:pt idx="37">
                  <c:v>221.56050400000001</c:v>
                </c:pt>
                <c:pt idx="38">
                  <c:v>221.55820199999999</c:v>
                </c:pt>
                <c:pt idx="39">
                  <c:v>221.54018500000001</c:v>
                </c:pt>
                <c:pt idx="40">
                  <c:v>221.599895</c:v>
                </c:pt>
                <c:pt idx="41">
                  <c:v>221.59759399999999</c:v>
                </c:pt>
                <c:pt idx="42">
                  <c:v>221.595292</c:v>
                </c:pt>
                <c:pt idx="43">
                  <c:v>221.59298999999999</c:v>
                </c:pt>
                <c:pt idx="44">
                  <c:v>221.590689</c:v>
                </c:pt>
                <c:pt idx="45">
                  <c:v>221.58838700000001</c:v>
                </c:pt>
                <c:pt idx="46">
                  <c:v>221.58608599999999</c:v>
                </c:pt>
                <c:pt idx="47">
                  <c:v>221.58378400000001</c:v>
                </c:pt>
                <c:pt idx="48">
                  <c:v>221.56576799999999</c:v>
                </c:pt>
                <c:pt idx="49">
                  <c:v>221.45346000000001</c:v>
                </c:pt>
                <c:pt idx="50">
                  <c:v>221.45115799999999</c:v>
                </c:pt>
                <c:pt idx="51">
                  <c:v>221.448857</c:v>
                </c:pt>
                <c:pt idx="52">
                  <c:v>221.44655499999999</c:v>
                </c:pt>
                <c:pt idx="53">
                  <c:v>221.444254</c:v>
                </c:pt>
                <c:pt idx="54">
                  <c:v>221.44195199999999</c:v>
                </c:pt>
                <c:pt idx="55">
                  <c:v>221.455366</c:v>
                </c:pt>
                <c:pt idx="56">
                  <c:v>221.391053</c:v>
                </c:pt>
                <c:pt idx="57">
                  <c:v>221.51447300000001</c:v>
                </c:pt>
                <c:pt idx="58">
                  <c:v>221.512171</c:v>
                </c:pt>
                <c:pt idx="59">
                  <c:v>221.68188699999999</c:v>
                </c:pt>
                <c:pt idx="60">
                  <c:v>221.695301</c:v>
                </c:pt>
                <c:pt idx="61">
                  <c:v>221.693849</c:v>
                </c:pt>
                <c:pt idx="62">
                  <c:v>221.91156000000001</c:v>
                </c:pt>
                <c:pt idx="63">
                  <c:v>222.00354999999999</c:v>
                </c:pt>
                <c:pt idx="64">
                  <c:v>222.001248</c:v>
                </c:pt>
                <c:pt idx="65">
                  <c:v>221.99894699999999</c:v>
                </c:pt>
                <c:pt idx="66">
                  <c:v>222.059506</c:v>
                </c:pt>
                <c:pt idx="67">
                  <c:v>222.29293200000001</c:v>
                </c:pt>
                <c:pt idx="68">
                  <c:v>222.66779500000001</c:v>
                </c:pt>
                <c:pt idx="69">
                  <c:v>223.02694299999999</c:v>
                </c:pt>
                <c:pt idx="70">
                  <c:v>223.307515</c:v>
                </c:pt>
                <c:pt idx="71">
                  <c:v>223.792385</c:v>
                </c:pt>
                <c:pt idx="72">
                  <c:v>224.277254</c:v>
                </c:pt>
                <c:pt idx="73">
                  <c:v>224.87213</c:v>
                </c:pt>
                <c:pt idx="74">
                  <c:v>225.545582</c:v>
                </c:pt>
                <c:pt idx="75">
                  <c:v>226.20331899999999</c:v>
                </c:pt>
                <c:pt idx="76">
                  <c:v>227.04963799999999</c:v>
                </c:pt>
                <c:pt idx="77">
                  <c:v>228.03739300000001</c:v>
                </c:pt>
                <c:pt idx="78">
                  <c:v>229.11944</c:v>
                </c:pt>
                <c:pt idx="79">
                  <c:v>230.10824199999999</c:v>
                </c:pt>
                <c:pt idx="80">
                  <c:v>231.489924</c:v>
                </c:pt>
                <c:pt idx="81">
                  <c:v>232.85693699999999</c:v>
                </c:pt>
                <c:pt idx="82">
                  <c:v>234.18762699999999</c:v>
                </c:pt>
                <c:pt idx="83">
                  <c:v>235.843963</c:v>
                </c:pt>
                <c:pt idx="84">
                  <c:v>237.63990999999999</c:v>
                </c:pt>
                <c:pt idx="85">
                  <c:v>239.691689</c:v>
                </c:pt>
                <c:pt idx="86">
                  <c:v>241.452056</c:v>
                </c:pt>
                <c:pt idx="87">
                  <c:v>243.229726</c:v>
                </c:pt>
                <c:pt idx="88">
                  <c:v>245.126475</c:v>
                </c:pt>
                <c:pt idx="89">
                  <c:v>246.87279599999999</c:v>
                </c:pt>
                <c:pt idx="90">
                  <c:v>248.977338</c:v>
                </c:pt>
                <c:pt idx="91">
                  <c:v>251.42676399999999</c:v>
                </c:pt>
                <c:pt idx="92">
                  <c:v>253.64385999999999</c:v>
                </c:pt>
                <c:pt idx="93">
                  <c:v>256.091206</c:v>
                </c:pt>
                <c:pt idx="94">
                  <c:v>258.29661800000002</c:v>
                </c:pt>
                <c:pt idx="95">
                  <c:v>260.61221499999999</c:v>
                </c:pt>
                <c:pt idx="96">
                  <c:v>263.38034399999998</c:v>
                </c:pt>
                <c:pt idx="97">
                  <c:v>266.05411700000002</c:v>
                </c:pt>
                <c:pt idx="98">
                  <c:v>268.55517099999997</c:v>
                </c:pt>
                <c:pt idx="99">
                  <c:v>271.065718</c:v>
                </c:pt>
                <c:pt idx="100">
                  <c:v>273.56561699999997</c:v>
                </c:pt>
                <c:pt idx="101">
                  <c:v>276.30199099999999</c:v>
                </c:pt>
                <c:pt idx="102">
                  <c:v>279.28815200000003</c:v>
                </c:pt>
                <c:pt idx="103">
                  <c:v>282.12074899999999</c:v>
                </c:pt>
                <c:pt idx="104">
                  <c:v>284.251645</c:v>
                </c:pt>
                <c:pt idx="105">
                  <c:v>286.43306200000001</c:v>
                </c:pt>
                <c:pt idx="106">
                  <c:v>289.12265500000001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B40-9041-B009-1377F14F620E}"/>
            </c:ext>
          </c:extLst>
        </c:ser>
        <c:ser>
          <c:idx val="10"/>
          <c:order val="9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'24.107-A300'!$I$3:$I$109</c:f>
              <c:numCache>
                <c:formatCode>General</c:formatCode>
                <c:ptCount val="107"/>
                <c:pt idx="0">
                  <c:v>0.49003985999999999</c:v>
                </c:pt>
                <c:pt idx="1">
                  <c:v>0.49439731999999997</c:v>
                </c:pt>
                <c:pt idx="2">
                  <c:v>0.49875445000000002</c:v>
                </c:pt>
                <c:pt idx="3">
                  <c:v>0.50276832999999999</c:v>
                </c:pt>
                <c:pt idx="4">
                  <c:v>0.50678221999999995</c:v>
                </c:pt>
                <c:pt idx="5">
                  <c:v>0.51079609999999998</c:v>
                </c:pt>
                <c:pt idx="6">
                  <c:v>0.51480999000000005</c:v>
                </c:pt>
                <c:pt idx="7">
                  <c:v>0.51882386999999996</c:v>
                </c:pt>
                <c:pt idx="8">
                  <c:v>0.52283774999999999</c:v>
                </c:pt>
                <c:pt idx="9">
                  <c:v>0.52685163999999995</c:v>
                </c:pt>
                <c:pt idx="10">
                  <c:v>0.53086551999999998</c:v>
                </c:pt>
                <c:pt idx="11">
                  <c:v>0.5348794</c:v>
                </c:pt>
                <c:pt idx="12">
                  <c:v>0.53889328999999997</c:v>
                </c:pt>
                <c:pt idx="13">
                  <c:v>0.54290716999999999</c:v>
                </c:pt>
                <c:pt idx="14">
                  <c:v>0.54692105000000002</c:v>
                </c:pt>
                <c:pt idx="15">
                  <c:v>0.55093493999999998</c:v>
                </c:pt>
                <c:pt idx="16">
                  <c:v>0.55494882000000001</c:v>
                </c:pt>
                <c:pt idx="17">
                  <c:v>0.55896270999999997</c:v>
                </c:pt>
                <c:pt idx="18">
                  <c:v>0.56297659</c:v>
                </c:pt>
                <c:pt idx="19">
                  <c:v>0.56699047000000002</c:v>
                </c:pt>
                <c:pt idx="20">
                  <c:v>0.57100435999999999</c:v>
                </c:pt>
                <c:pt idx="21">
                  <c:v>0.57501824000000001</c:v>
                </c:pt>
                <c:pt idx="22">
                  <c:v>0.57903212000000004</c:v>
                </c:pt>
                <c:pt idx="23">
                  <c:v>0.58304601</c:v>
                </c:pt>
                <c:pt idx="24">
                  <c:v>0.58705989000000003</c:v>
                </c:pt>
                <c:pt idx="25">
                  <c:v>0.59107377999999999</c:v>
                </c:pt>
                <c:pt idx="26">
                  <c:v>0.59508766000000002</c:v>
                </c:pt>
                <c:pt idx="27">
                  <c:v>0.59910154000000004</c:v>
                </c:pt>
                <c:pt idx="28">
                  <c:v>0.60311543000000001</c:v>
                </c:pt>
                <c:pt idx="29">
                  <c:v>0.60712931000000003</c:v>
                </c:pt>
                <c:pt idx="30">
                  <c:v>0.61114318999999995</c:v>
                </c:pt>
                <c:pt idx="31">
                  <c:v>0.61515708000000002</c:v>
                </c:pt>
                <c:pt idx="32">
                  <c:v>0.61917096000000005</c:v>
                </c:pt>
                <c:pt idx="33">
                  <c:v>0.62318483999999996</c:v>
                </c:pt>
                <c:pt idx="34">
                  <c:v>0.62719873000000004</c:v>
                </c:pt>
                <c:pt idx="35">
                  <c:v>0.63121260999999995</c:v>
                </c:pt>
                <c:pt idx="36">
                  <c:v>0.63522650000000003</c:v>
                </c:pt>
                <c:pt idx="37">
                  <c:v>0.63924038000000005</c:v>
                </c:pt>
                <c:pt idx="38">
                  <c:v>0.64325425999999997</c:v>
                </c:pt>
                <c:pt idx="39">
                  <c:v>0.64726804000000004</c:v>
                </c:pt>
                <c:pt idx="40">
                  <c:v>0.65128235000000001</c:v>
                </c:pt>
                <c:pt idx="41">
                  <c:v>0.65529623000000004</c:v>
                </c:pt>
                <c:pt idx="42">
                  <c:v>0.65931012</c:v>
                </c:pt>
                <c:pt idx="43">
                  <c:v>0.66332400000000002</c:v>
                </c:pt>
                <c:pt idx="44">
                  <c:v>0.66733788000000005</c:v>
                </c:pt>
                <c:pt idx="45">
                  <c:v>0.67135177000000001</c:v>
                </c:pt>
                <c:pt idx="46">
                  <c:v>0.67536565000000004</c:v>
                </c:pt>
                <c:pt idx="47">
                  <c:v>0.67937952999999995</c:v>
                </c:pt>
                <c:pt idx="48">
                  <c:v>0.68339331000000003</c:v>
                </c:pt>
                <c:pt idx="49">
                  <c:v>0.68740643999999995</c:v>
                </c:pt>
                <c:pt idx="50">
                  <c:v>0.69142031999999998</c:v>
                </c:pt>
                <c:pt idx="51">
                  <c:v>0.69543421000000005</c:v>
                </c:pt>
                <c:pt idx="52">
                  <c:v>0.69944808999999997</c:v>
                </c:pt>
                <c:pt idx="53">
                  <c:v>0.70346196999999999</c:v>
                </c:pt>
                <c:pt idx="54">
                  <c:v>0.70747585999999996</c:v>
                </c:pt>
                <c:pt idx="55">
                  <c:v>0.71148984999999998</c:v>
                </c:pt>
                <c:pt idx="56">
                  <c:v>0.71550331</c:v>
                </c:pt>
                <c:pt idx="57">
                  <c:v>0.71951805000000002</c:v>
                </c:pt>
                <c:pt idx="58">
                  <c:v>0.72353193999999998</c:v>
                </c:pt>
                <c:pt idx="59">
                  <c:v>0.72754700000000005</c:v>
                </c:pt>
                <c:pt idx="60">
                  <c:v>0.73156098999999997</c:v>
                </c:pt>
                <c:pt idx="61">
                  <c:v>0.73557488000000004</c:v>
                </c:pt>
                <c:pt idx="62">
                  <c:v>0.73959028000000004</c:v>
                </c:pt>
                <c:pt idx="63">
                  <c:v>0.74360481</c:v>
                </c:pt>
                <c:pt idx="64">
                  <c:v>0.74761869000000003</c:v>
                </c:pt>
                <c:pt idx="65">
                  <c:v>0.75163257000000006</c:v>
                </c:pt>
                <c:pt idx="66">
                  <c:v>0.75564688999999996</c:v>
                </c:pt>
                <c:pt idx="67">
                  <c:v>0.75966239000000002</c:v>
                </c:pt>
                <c:pt idx="68">
                  <c:v>0.76367885999999996</c:v>
                </c:pt>
                <c:pt idx="69">
                  <c:v>0.76769522999999995</c:v>
                </c:pt>
                <c:pt idx="70">
                  <c:v>0.77171106</c:v>
                </c:pt>
                <c:pt idx="71">
                  <c:v>0.77572828000000005</c:v>
                </c:pt>
                <c:pt idx="72">
                  <c:v>0.77974551000000003</c:v>
                </c:pt>
                <c:pt idx="73">
                  <c:v>0.78376349999999995</c:v>
                </c:pt>
                <c:pt idx="74">
                  <c:v>0.78778201999999997</c:v>
                </c:pt>
                <c:pt idx="75">
                  <c:v>0.79180043</c:v>
                </c:pt>
                <c:pt idx="76">
                  <c:v>0.79582014000000001</c:v>
                </c:pt>
                <c:pt idx="77">
                  <c:v>0.79984082000000001</c:v>
                </c:pt>
                <c:pt idx="78">
                  <c:v>0.80386215000000005</c:v>
                </c:pt>
                <c:pt idx="79">
                  <c:v>0.80753958999999997</c:v>
                </c:pt>
                <c:pt idx="80">
                  <c:v>0.81121971999999998</c:v>
                </c:pt>
                <c:pt idx="81">
                  <c:v>0.81455650999999996</c:v>
                </c:pt>
                <c:pt idx="82">
                  <c:v>0.81753792999999997</c:v>
                </c:pt>
                <c:pt idx="83">
                  <c:v>0.82049192000000004</c:v>
                </c:pt>
                <c:pt idx="84">
                  <c:v>0.82342230000000005</c:v>
                </c:pt>
                <c:pt idx="85">
                  <c:v>0.82635442999999997</c:v>
                </c:pt>
                <c:pt idx="86">
                  <c:v>0.82886643999999998</c:v>
                </c:pt>
                <c:pt idx="87">
                  <c:v>0.83107911000000001</c:v>
                </c:pt>
                <c:pt idx="88">
                  <c:v>0.83330853999999999</c:v>
                </c:pt>
                <c:pt idx="89">
                  <c:v>0.83534262000000004</c:v>
                </c:pt>
                <c:pt idx="90">
                  <c:v>0.83761487999999995</c:v>
                </c:pt>
                <c:pt idx="91">
                  <c:v>0.83988951999999995</c:v>
                </c:pt>
                <c:pt idx="92">
                  <c:v>0.84216256</c:v>
                </c:pt>
                <c:pt idx="93">
                  <c:v>0.84415046999999999</c:v>
                </c:pt>
                <c:pt idx="94">
                  <c:v>0.84574249999999995</c:v>
                </c:pt>
                <c:pt idx="95">
                  <c:v>0.84727794000000001</c:v>
                </c:pt>
                <c:pt idx="96">
                  <c:v>0.84893116999999996</c:v>
                </c:pt>
                <c:pt idx="97">
                  <c:v>0.85052642000000001</c:v>
                </c:pt>
                <c:pt idx="98">
                  <c:v>0.85194844999999997</c:v>
                </c:pt>
                <c:pt idx="99">
                  <c:v>0.85325766000000003</c:v>
                </c:pt>
                <c:pt idx="100">
                  <c:v>0.85417377000000005</c:v>
                </c:pt>
                <c:pt idx="101">
                  <c:v>0.85527089999999995</c:v>
                </c:pt>
                <c:pt idx="102">
                  <c:v>0.85629487000000004</c:v>
                </c:pt>
                <c:pt idx="103">
                  <c:v>0.85723417000000002</c:v>
                </c:pt>
                <c:pt idx="104">
                  <c:v>0.85774178000000001</c:v>
                </c:pt>
                <c:pt idx="105">
                  <c:v>0.85853562999999999</c:v>
                </c:pt>
                <c:pt idx="106">
                  <c:v>0.85932582000000002</c:v>
                </c:pt>
              </c:numCache>
            </c:numRef>
          </c:xVal>
          <c:yVal>
            <c:numRef>
              <c:f>'24.107-A300'!$K$3:$K$109</c:f>
              <c:numCache>
                <c:formatCode>General</c:formatCode>
                <c:ptCount val="107"/>
                <c:pt idx="0">
                  <c:v>220.80292052800093</c:v>
                </c:pt>
                <c:pt idx="1">
                  <c:v>220.8029387108345</c:v>
                </c:pt>
                <c:pt idx="2">
                  <c:v>220.80296204824504</c:v>
                </c:pt>
                <c:pt idx="3">
                  <c:v>220.8029892240603</c:v>
                </c:pt>
                <c:pt idx="4">
                  <c:v>220.80302310437841</c:v>
                </c:pt>
                <c:pt idx="5">
                  <c:v>220.80306516275806</c:v>
                </c:pt>
                <c:pt idx="6">
                  <c:v>220.80311715910292</c:v>
                </c:pt>
                <c:pt idx="7">
                  <c:v>220.80318118722153</c:v>
                </c:pt>
                <c:pt idx="8">
                  <c:v>220.80325973114</c:v>
                </c:pt>
                <c:pt idx="9">
                  <c:v>220.80335572826235</c:v>
                </c:pt>
                <c:pt idx="10">
                  <c:v>220.80347264074356</c:v>
                </c:pt>
                <c:pt idx="11">
                  <c:v>220.8036145390866</c:v>
                </c:pt>
                <c:pt idx="12">
                  <c:v>220.80378619495337</c:v>
                </c:pt>
                <c:pt idx="13">
                  <c:v>220.80399318517996</c:v>
                </c:pt>
                <c:pt idx="14">
                  <c:v>220.80424201361853</c:v>
                </c:pt>
                <c:pt idx="15">
                  <c:v>220.80454024485113</c:v>
                </c:pt>
                <c:pt idx="16">
                  <c:v>220.80489665289082</c:v>
                </c:pt>
                <c:pt idx="17">
                  <c:v>220.80532139683933</c:v>
                </c:pt>
                <c:pt idx="18">
                  <c:v>220.80582620438526</c:v>
                </c:pt>
                <c:pt idx="19">
                  <c:v>220.80642459228201</c:v>
                </c:pt>
                <c:pt idx="20">
                  <c:v>220.80713210282249</c:v>
                </c:pt>
                <c:pt idx="21">
                  <c:v>220.80796656371476</c:v>
                </c:pt>
                <c:pt idx="22">
                  <c:v>220.80894839518092</c:v>
                </c:pt>
                <c:pt idx="23">
                  <c:v>220.81010093627469</c:v>
                </c:pt>
                <c:pt idx="24">
                  <c:v>220.81145080114416</c:v>
                </c:pt>
                <c:pt idx="25">
                  <c:v>220.81302830705323</c:v>
                </c:pt>
                <c:pt idx="26">
                  <c:v>220.8148678977152</c:v>
                </c:pt>
                <c:pt idx="27">
                  <c:v>220.81700866807529</c:v>
                </c:pt>
                <c:pt idx="28">
                  <c:v>220.81949490721053</c:v>
                </c:pt>
                <c:pt idx="29">
                  <c:v>220.82237668518562</c:v>
                </c:pt>
                <c:pt idx="30">
                  <c:v>220.82571056175695</c:v>
                </c:pt>
                <c:pt idx="31">
                  <c:v>220.8295603133557</c:v>
                </c:pt>
                <c:pt idx="32">
                  <c:v>220.83399771484122</c:v>
                </c:pt>
                <c:pt idx="33">
                  <c:v>220.83910349454254</c:v>
                </c:pt>
                <c:pt idx="34">
                  <c:v>220.84496830060976</c:v>
                </c:pt>
                <c:pt idx="35">
                  <c:v>220.85169373555186</c:v>
                </c:pt>
                <c:pt idx="36">
                  <c:v>220.85939365754888</c:v>
                </c:pt>
                <c:pt idx="37">
                  <c:v>220.86819535657582</c:v>
                </c:pt>
                <c:pt idx="38">
                  <c:v>220.87824112357703</c:v>
                </c:pt>
                <c:pt idx="39">
                  <c:v>220.88968945552463</c:v>
                </c:pt>
                <c:pt idx="40">
                  <c:v>220.9027194750245</c:v>
                </c:pt>
                <c:pt idx="41">
                  <c:v>220.91752539068452</c:v>
                </c:pt>
                <c:pt idx="42">
                  <c:v>220.93432808865444</c:v>
                </c:pt>
                <c:pt idx="43">
                  <c:v>220.95337161701434</c:v>
                </c:pt>
                <c:pt idx="44">
                  <c:v>220.97492729259281</c:v>
                </c:pt>
                <c:pt idx="45">
                  <c:v>220.99929641363107</c:v>
                </c:pt>
                <c:pt idx="46">
                  <c:v>221.02681315112829</c:v>
                </c:pt>
                <c:pt idx="47">
                  <c:v>221.05784834053131</c:v>
                </c:pt>
                <c:pt idx="48">
                  <c:v>221.09281211937298</c:v>
                </c:pt>
                <c:pt idx="49">
                  <c:v>221.13215398235644</c:v>
                </c:pt>
                <c:pt idx="50">
                  <c:v>221.17639245984265</c:v>
                </c:pt>
                <c:pt idx="51">
                  <c:v>221.2260798644528</c:v>
                </c:pt>
                <c:pt idx="52">
                  <c:v>221.28183527506533</c:v>
                </c:pt>
                <c:pt idx="53">
                  <c:v>221.34434487504555</c:v>
                </c:pt>
                <c:pt idx="54">
                  <c:v>221.41436898825265</c:v>
                </c:pt>
                <c:pt idx="55">
                  <c:v>221.49275201366586</c:v>
                </c:pt>
                <c:pt idx="56">
                  <c:v>221.58041430406553</c:v>
                </c:pt>
                <c:pt idx="57">
                  <c:v>221.67843477087354</c:v>
                </c:pt>
                <c:pt idx="58">
                  <c:v>221.78791406546623</c:v>
                </c:pt>
                <c:pt idx="59">
                  <c:v>221.91018848059235</c:v>
                </c:pt>
                <c:pt idx="60">
                  <c:v>222.04661384539699</c:v>
                </c:pt>
                <c:pt idx="61">
                  <c:v>222.19880270486243</c:v>
                </c:pt>
                <c:pt idx="62">
                  <c:v>222.36859493916899</c:v>
                </c:pt>
                <c:pt idx="63">
                  <c:v>222.55787304247846</c:v>
                </c:pt>
                <c:pt idx="64">
                  <c:v>222.76885201915707</c:v>
                </c:pt>
                <c:pt idx="65">
                  <c:v>223.00404752614151</c:v>
                </c:pt>
                <c:pt idx="66">
                  <c:v>223.26628831043615</c:v>
                </c:pt>
                <c:pt idx="67">
                  <c:v>223.55879986184044</c:v>
                </c:pt>
                <c:pt idx="68">
                  <c:v>223.88517202999159</c:v>
                </c:pt>
                <c:pt idx="69">
                  <c:v>224.24939781345503</c:v>
                </c:pt>
                <c:pt idx="70">
                  <c:v>224.6560673741777</c:v>
                </c:pt>
                <c:pt idx="71">
                  <c:v>225.11070465361462</c:v>
                </c:pt>
                <c:pt idx="72">
                  <c:v>225.61929411222587</c:v>
                </c:pt>
                <c:pt idx="73">
                  <c:v>226.18901996687839</c:v>
                </c:pt>
                <c:pt idx="74">
                  <c:v>226.82810551209289</c:v>
                </c:pt>
                <c:pt idx="75">
                  <c:v>227.54608177177582</c:v>
                </c:pt>
                <c:pt idx="76">
                  <c:v>228.41062105800387</c:v>
                </c:pt>
                <c:pt idx="77">
                  <c:v>229.44883854156046</c:v>
                </c:pt>
                <c:pt idx="78">
                  <c:v>230.6075174892938</c:v>
                </c:pt>
                <c:pt idx="79">
                  <c:v>231.78907759383389</c:v>
                </c:pt>
                <c:pt idx="80">
                  <c:v>233.10675849644525</c:v>
                </c:pt>
                <c:pt idx="81">
                  <c:v>234.4366754968564</c:v>
                </c:pt>
                <c:pt idx="82">
                  <c:v>235.75012124750913</c:v>
                </c:pt>
                <c:pt idx="83">
                  <c:v>237.18494839324222</c:v>
                </c:pt>
                <c:pt idx="84">
                  <c:v>238.75863129640942</c:v>
                </c:pt>
                <c:pt idx="85">
                  <c:v>240.50575285482134</c:v>
                </c:pt>
                <c:pt idx="86">
                  <c:v>242.16029992670261</c:v>
                </c:pt>
                <c:pt idx="87">
                  <c:v>243.75540086758454</c:v>
                </c:pt>
                <c:pt idx="88">
                  <c:v>245.51056006525107</c:v>
                </c:pt>
                <c:pt idx="89">
                  <c:v>247.25835090644162</c:v>
                </c:pt>
                <c:pt idx="90">
                  <c:v>249.39869465170619</c:v>
                </c:pt>
                <c:pt idx="91">
                  <c:v>251.76868852104332</c:v>
                </c:pt>
                <c:pt idx="92">
                  <c:v>254.40024867531383</c:v>
                </c:pt>
                <c:pt idx="93">
                  <c:v>256.95165987832411</c:v>
                </c:pt>
                <c:pt idx="94">
                  <c:v>259.18803244057023</c:v>
                </c:pt>
                <c:pt idx="95">
                  <c:v>261.5294473478715</c:v>
                </c:pt>
                <c:pt idx="96">
                  <c:v>264.27967591041335</c:v>
                </c:pt>
                <c:pt idx="97">
                  <c:v>267.18973264519417</c:v>
                </c:pt>
                <c:pt idx="98">
                  <c:v>270.02569191348834</c:v>
                </c:pt>
                <c:pt idx="99">
                  <c:v>272.8654460919854</c:v>
                </c:pt>
                <c:pt idx="100">
                  <c:v>274.99826144360412</c:v>
                </c:pt>
                <c:pt idx="101">
                  <c:v>277.72785533552536</c:v>
                </c:pt>
                <c:pt idx="102">
                  <c:v>280.46589826519545</c:v>
                </c:pt>
                <c:pt idx="103">
                  <c:v>283.15688607846892</c:v>
                </c:pt>
                <c:pt idx="104">
                  <c:v>284.68896571209035</c:v>
                </c:pt>
                <c:pt idx="105">
                  <c:v>287.2036370788237</c:v>
                </c:pt>
                <c:pt idx="106">
                  <c:v>289.86204556598898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D5D-2544-9E75-6E720F8004CF}"/>
            </c:ext>
          </c:extLst>
        </c:ser>
        <c:ser>
          <c:idx val="3"/>
          <c:order val="10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'24.107-A300'!$D$3:$D$101</c:f>
              <c:numCache>
                <c:formatCode>General</c:formatCode>
                <c:ptCount val="99"/>
                <c:pt idx="0">
                  <c:v>195.95093900000001</c:v>
                </c:pt>
                <c:pt idx="1">
                  <c:v>195.995586</c:v>
                </c:pt>
                <c:pt idx="2">
                  <c:v>195.99328399999999</c:v>
                </c:pt>
                <c:pt idx="3">
                  <c:v>195.990983</c:v>
                </c:pt>
                <c:pt idx="4">
                  <c:v>195.98868100000001</c:v>
                </c:pt>
                <c:pt idx="5">
                  <c:v>195.98638</c:v>
                </c:pt>
                <c:pt idx="6">
                  <c:v>195.98407800000001</c:v>
                </c:pt>
                <c:pt idx="7">
                  <c:v>195.98177699999999</c:v>
                </c:pt>
                <c:pt idx="8">
                  <c:v>195.97947500000001</c:v>
                </c:pt>
                <c:pt idx="9">
                  <c:v>195.97717399999999</c:v>
                </c:pt>
                <c:pt idx="10">
                  <c:v>195.974872</c:v>
                </c:pt>
                <c:pt idx="11">
                  <c:v>195.97256999999999</c:v>
                </c:pt>
                <c:pt idx="12">
                  <c:v>195.970269</c:v>
                </c:pt>
                <c:pt idx="13">
                  <c:v>195.96796699999999</c:v>
                </c:pt>
                <c:pt idx="14">
                  <c:v>195.965666</c:v>
                </c:pt>
                <c:pt idx="15">
                  <c:v>195.96336400000001</c:v>
                </c:pt>
                <c:pt idx="16">
                  <c:v>195.961063</c:v>
                </c:pt>
                <c:pt idx="17">
                  <c:v>195.95876100000001</c:v>
                </c:pt>
                <c:pt idx="18">
                  <c:v>195.95645999999999</c:v>
                </c:pt>
                <c:pt idx="19">
                  <c:v>195.95415800000001</c:v>
                </c:pt>
                <c:pt idx="20">
                  <c:v>195.95185699999999</c:v>
                </c:pt>
                <c:pt idx="21">
                  <c:v>195.949555</c:v>
                </c:pt>
                <c:pt idx="22">
                  <c:v>195.94725399999999</c:v>
                </c:pt>
                <c:pt idx="23">
                  <c:v>195.944952</c:v>
                </c:pt>
                <c:pt idx="24">
                  <c:v>195.94264999999999</c:v>
                </c:pt>
                <c:pt idx="25">
                  <c:v>195.940349</c:v>
                </c:pt>
                <c:pt idx="26">
                  <c:v>195.93804700000001</c:v>
                </c:pt>
                <c:pt idx="27">
                  <c:v>195.93574599999999</c:v>
                </c:pt>
                <c:pt idx="28">
                  <c:v>195.93344400000001</c:v>
                </c:pt>
                <c:pt idx="29">
                  <c:v>195.93114299999999</c:v>
                </c:pt>
                <c:pt idx="30">
                  <c:v>195.92884100000001</c:v>
                </c:pt>
                <c:pt idx="31">
                  <c:v>195.92653999999999</c:v>
                </c:pt>
                <c:pt idx="32">
                  <c:v>195.924238</c:v>
                </c:pt>
                <c:pt idx="33">
                  <c:v>195.92193700000001</c:v>
                </c:pt>
                <c:pt idx="34">
                  <c:v>195.919635</c:v>
                </c:pt>
                <c:pt idx="35">
                  <c:v>195.91733400000001</c:v>
                </c:pt>
                <c:pt idx="36">
                  <c:v>195.915032</c:v>
                </c:pt>
                <c:pt idx="37">
                  <c:v>195.91273000000001</c:v>
                </c:pt>
                <c:pt idx="38">
                  <c:v>195.91042899999999</c:v>
                </c:pt>
                <c:pt idx="39">
                  <c:v>195.90812700000001</c:v>
                </c:pt>
                <c:pt idx="40">
                  <c:v>195.93725599999999</c:v>
                </c:pt>
                <c:pt idx="41">
                  <c:v>196.029246</c:v>
                </c:pt>
                <c:pt idx="42">
                  <c:v>195.93265299999999</c:v>
                </c:pt>
                <c:pt idx="43">
                  <c:v>196.024643</c:v>
                </c:pt>
                <c:pt idx="44">
                  <c:v>195.92805000000001</c:v>
                </c:pt>
                <c:pt idx="45">
                  <c:v>195.941464</c:v>
                </c:pt>
                <c:pt idx="46">
                  <c:v>195.90773200000001</c:v>
                </c:pt>
                <c:pt idx="47">
                  <c:v>195.98400599999999</c:v>
                </c:pt>
                <c:pt idx="48">
                  <c:v>195.99742000000001</c:v>
                </c:pt>
                <c:pt idx="49">
                  <c:v>196.05713</c:v>
                </c:pt>
                <c:pt idx="50">
                  <c:v>196.05482799999999</c:v>
                </c:pt>
                <c:pt idx="51">
                  <c:v>196.052527</c:v>
                </c:pt>
                <c:pt idx="52">
                  <c:v>196.05022500000001</c:v>
                </c:pt>
                <c:pt idx="53">
                  <c:v>196.095069</c:v>
                </c:pt>
                <c:pt idx="54">
                  <c:v>196.12419800000001</c:v>
                </c:pt>
                <c:pt idx="55">
                  <c:v>196.04331999999999</c:v>
                </c:pt>
                <c:pt idx="56">
                  <c:v>196.04101900000001</c:v>
                </c:pt>
                <c:pt idx="57">
                  <c:v>196.03871699999999</c:v>
                </c:pt>
                <c:pt idx="58">
                  <c:v>196.036416</c:v>
                </c:pt>
                <c:pt idx="59">
                  <c:v>196.03411399999999</c:v>
                </c:pt>
                <c:pt idx="60">
                  <c:v>196.031813</c:v>
                </c:pt>
                <c:pt idx="61">
                  <c:v>196.02951100000001</c:v>
                </c:pt>
                <c:pt idx="62">
                  <c:v>196.02721</c:v>
                </c:pt>
                <c:pt idx="63">
                  <c:v>196.02490800000001</c:v>
                </c:pt>
                <c:pt idx="64">
                  <c:v>196.00774100000001</c:v>
                </c:pt>
                <c:pt idx="65">
                  <c:v>196.16259099999999</c:v>
                </c:pt>
                <c:pt idx="66">
                  <c:v>196.348872</c:v>
                </c:pt>
                <c:pt idx="67">
                  <c:v>196.34657100000001</c:v>
                </c:pt>
                <c:pt idx="68">
                  <c:v>196.344269</c:v>
                </c:pt>
                <c:pt idx="69">
                  <c:v>196.46768900000001</c:v>
                </c:pt>
                <c:pt idx="70">
                  <c:v>196.81112200000001</c:v>
                </c:pt>
                <c:pt idx="71">
                  <c:v>197.18598499999999</c:v>
                </c:pt>
                <c:pt idx="72">
                  <c:v>197.60799399999999</c:v>
                </c:pt>
                <c:pt idx="73">
                  <c:v>198.06143299999999</c:v>
                </c:pt>
                <c:pt idx="74">
                  <c:v>198.593448</c:v>
                </c:pt>
                <c:pt idx="75">
                  <c:v>199.31404499999999</c:v>
                </c:pt>
                <c:pt idx="76">
                  <c:v>200.19179500000001</c:v>
                </c:pt>
                <c:pt idx="77">
                  <c:v>201.14812000000001</c:v>
                </c:pt>
                <c:pt idx="78">
                  <c:v>202.041584</c:v>
                </c:pt>
                <c:pt idx="79">
                  <c:v>203.09324699999999</c:v>
                </c:pt>
                <c:pt idx="80">
                  <c:v>204.41121899999999</c:v>
                </c:pt>
                <c:pt idx="81">
                  <c:v>205.792901</c:v>
                </c:pt>
                <c:pt idx="82">
                  <c:v>207.15991399999999</c:v>
                </c:pt>
                <c:pt idx="83">
                  <c:v>208.60635199999999</c:v>
                </c:pt>
                <c:pt idx="84">
                  <c:v>210.272447</c:v>
                </c:pt>
                <c:pt idx="85">
                  <c:v>211.89706100000001</c:v>
                </c:pt>
                <c:pt idx="86">
                  <c:v>213.73910799999999</c:v>
                </c:pt>
                <c:pt idx="87">
                  <c:v>215.79069000000001</c:v>
                </c:pt>
                <c:pt idx="88">
                  <c:v>217.60320100000001</c:v>
                </c:pt>
                <c:pt idx="89">
                  <c:v>219.63437500000001</c:v>
                </c:pt>
                <c:pt idx="90">
                  <c:v>221.65879200000001</c:v>
                </c:pt>
                <c:pt idx="91">
                  <c:v>223.93893800000001</c:v>
                </c:pt>
                <c:pt idx="92">
                  <c:v>226.15435299999999</c:v>
                </c:pt>
                <c:pt idx="93">
                  <c:v>228.31664799999999</c:v>
                </c:pt>
                <c:pt idx="94">
                  <c:v>230.61428100000001</c:v>
                </c:pt>
                <c:pt idx="95">
                  <c:v>232.806172</c:v>
                </c:pt>
                <c:pt idx="96">
                  <c:v>235.19396800000001</c:v>
                </c:pt>
                <c:pt idx="97">
                  <c:v>237.548867</c:v>
                </c:pt>
                <c:pt idx="98">
                  <c:v>239.811137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B40-9041-B009-1377F14F620E}"/>
            </c:ext>
          </c:extLst>
        </c:ser>
        <c:ser>
          <c:idx val="11"/>
          <c:order val="11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'24.107-A300'!$C$3:$C$101</c:f>
              <c:numCache>
                <c:formatCode>General</c:formatCode>
                <c:ptCount val="99"/>
                <c:pt idx="0">
                  <c:v>0.49121050999999999</c:v>
                </c:pt>
                <c:pt idx="1">
                  <c:v>0.49556797000000002</c:v>
                </c:pt>
                <c:pt idx="2">
                  <c:v>0.49958184999999999</c:v>
                </c:pt>
                <c:pt idx="3">
                  <c:v>0.50359573999999996</c:v>
                </c:pt>
                <c:pt idx="4">
                  <c:v>0.50760961999999998</c:v>
                </c:pt>
                <c:pt idx="5">
                  <c:v>0.51162350000000001</c:v>
                </c:pt>
                <c:pt idx="6">
                  <c:v>0.51563738999999997</c:v>
                </c:pt>
                <c:pt idx="7">
                  <c:v>0.51965127</c:v>
                </c:pt>
                <c:pt idx="8">
                  <c:v>0.52366515999999996</c:v>
                </c:pt>
                <c:pt idx="9">
                  <c:v>0.52767903999999999</c:v>
                </c:pt>
                <c:pt idx="10">
                  <c:v>0.53169292000000001</c:v>
                </c:pt>
                <c:pt idx="11">
                  <c:v>0.53570680999999998</c:v>
                </c:pt>
                <c:pt idx="12">
                  <c:v>0.53972069</c:v>
                </c:pt>
                <c:pt idx="13">
                  <c:v>0.54373457000000003</c:v>
                </c:pt>
                <c:pt idx="14">
                  <c:v>0.54774845999999999</c:v>
                </c:pt>
                <c:pt idx="15">
                  <c:v>0.55176234000000002</c:v>
                </c:pt>
                <c:pt idx="16">
                  <c:v>0.55577622999999998</c:v>
                </c:pt>
                <c:pt idx="17">
                  <c:v>0.55979011000000001</c:v>
                </c:pt>
                <c:pt idx="18">
                  <c:v>0.56380399000000003</c:v>
                </c:pt>
                <c:pt idx="19">
                  <c:v>0.56781788</c:v>
                </c:pt>
                <c:pt idx="20">
                  <c:v>0.57183176000000002</c:v>
                </c:pt>
                <c:pt idx="21">
                  <c:v>0.57584564000000005</c:v>
                </c:pt>
                <c:pt idx="22">
                  <c:v>0.57985953000000001</c:v>
                </c:pt>
                <c:pt idx="23">
                  <c:v>0.58387341000000004</c:v>
                </c:pt>
                <c:pt idx="24">
                  <c:v>0.58788728999999995</c:v>
                </c:pt>
                <c:pt idx="25">
                  <c:v>0.59190118000000003</c:v>
                </c:pt>
                <c:pt idx="26">
                  <c:v>0.59591506000000005</c:v>
                </c:pt>
                <c:pt idx="27">
                  <c:v>0.59992895000000002</c:v>
                </c:pt>
                <c:pt idx="28">
                  <c:v>0.60394283000000004</c:v>
                </c:pt>
                <c:pt idx="29">
                  <c:v>0.60795670999999996</c:v>
                </c:pt>
                <c:pt idx="30">
                  <c:v>0.61197060000000003</c:v>
                </c:pt>
                <c:pt idx="31">
                  <c:v>0.61598447999999995</c:v>
                </c:pt>
                <c:pt idx="32">
                  <c:v>0.61999835999999997</c:v>
                </c:pt>
                <c:pt idx="33">
                  <c:v>0.62401225000000005</c:v>
                </c:pt>
                <c:pt idx="34">
                  <c:v>0.62802612999999996</c:v>
                </c:pt>
                <c:pt idx="35">
                  <c:v>0.63204002000000004</c:v>
                </c:pt>
                <c:pt idx="36">
                  <c:v>0.63605389999999995</c:v>
                </c:pt>
                <c:pt idx="37">
                  <c:v>0.64006777999999998</c:v>
                </c:pt>
                <c:pt idx="38">
                  <c:v>0.64408167000000005</c:v>
                </c:pt>
                <c:pt idx="39">
                  <c:v>0.64809554999999996</c:v>
                </c:pt>
                <c:pt idx="40">
                  <c:v>0.65210964999999999</c:v>
                </c:pt>
                <c:pt idx="41">
                  <c:v>0.65612417999999995</c:v>
                </c:pt>
                <c:pt idx="42">
                  <c:v>0.66013741999999997</c:v>
                </c:pt>
                <c:pt idx="43">
                  <c:v>0.66415195000000005</c:v>
                </c:pt>
                <c:pt idx="44">
                  <c:v>0.66816518000000003</c:v>
                </c:pt>
                <c:pt idx="45">
                  <c:v>0.67217917999999999</c:v>
                </c:pt>
                <c:pt idx="46">
                  <c:v>0.67619284000000002</c:v>
                </c:pt>
                <c:pt idx="47">
                  <c:v>0.68020727000000003</c:v>
                </c:pt>
                <c:pt idx="48">
                  <c:v>0.68422126000000005</c:v>
                </c:pt>
                <c:pt idx="49">
                  <c:v>0.68823557000000002</c:v>
                </c:pt>
                <c:pt idx="50">
                  <c:v>0.69224945000000004</c:v>
                </c:pt>
                <c:pt idx="51">
                  <c:v>0.69626334000000001</c:v>
                </c:pt>
                <c:pt idx="52">
                  <c:v>0.70027722000000003</c:v>
                </c:pt>
                <c:pt idx="53">
                  <c:v>0.70429143000000005</c:v>
                </c:pt>
                <c:pt idx="54">
                  <c:v>0.70830552999999996</c:v>
                </c:pt>
                <c:pt idx="55">
                  <c:v>0.71231887000000005</c:v>
                </c:pt>
                <c:pt idx="56">
                  <c:v>0.71633274999999996</c:v>
                </c:pt>
                <c:pt idx="57">
                  <c:v>0.72034664000000004</c:v>
                </c:pt>
                <c:pt idx="58">
                  <c:v>0.72436051999999995</c:v>
                </c:pt>
                <c:pt idx="59">
                  <c:v>0.72837439999999998</c:v>
                </c:pt>
                <c:pt idx="60">
                  <c:v>0.73238829000000005</c:v>
                </c:pt>
                <c:pt idx="61">
                  <c:v>0.73640216999999997</c:v>
                </c:pt>
                <c:pt idx="62">
                  <c:v>0.74041606000000004</c:v>
                </c:pt>
                <c:pt idx="63">
                  <c:v>0.74442993999999996</c:v>
                </c:pt>
                <c:pt idx="64">
                  <c:v>0.74844372000000003</c:v>
                </c:pt>
                <c:pt idx="65">
                  <c:v>0.75245868000000005</c:v>
                </c:pt>
                <c:pt idx="66">
                  <c:v>0.75647386000000005</c:v>
                </c:pt>
                <c:pt idx="67">
                  <c:v>0.76048775000000002</c:v>
                </c:pt>
                <c:pt idx="68">
                  <c:v>0.76450163000000004</c:v>
                </c:pt>
                <c:pt idx="69">
                  <c:v>0.76851638</c:v>
                </c:pt>
                <c:pt idx="70">
                  <c:v>0.77253263000000005</c:v>
                </c:pt>
                <c:pt idx="71">
                  <c:v>0.77654911000000004</c:v>
                </c:pt>
                <c:pt idx="72">
                  <c:v>0.78056590000000003</c:v>
                </c:pt>
                <c:pt idx="73">
                  <c:v>0.78458291000000002</c:v>
                </c:pt>
                <c:pt idx="74">
                  <c:v>0.78860047</c:v>
                </c:pt>
                <c:pt idx="75">
                  <c:v>0.79261930999999997</c:v>
                </c:pt>
                <c:pt idx="76">
                  <c:v>0.79663923999999997</c:v>
                </c:pt>
                <c:pt idx="77">
                  <c:v>0.80065969999999997</c:v>
                </c:pt>
                <c:pt idx="78">
                  <c:v>0.80467973999999998</c:v>
                </c:pt>
                <c:pt idx="79">
                  <c:v>0.80835760999999995</c:v>
                </c:pt>
                <c:pt idx="80">
                  <c:v>0.81203729999999996</c:v>
                </c:pt>
                <c:pt idx="81">
                  <c:v>0.81571744000000002</c:v>
                </c:pt>
                <c:pt idx="82">
                  <c:v>0.81905422000000006</c:v>
                </c:pt>
                <c:pt idx="83">
                  <c:v>0.82239154999999997</c:v>
                </c:pt>
                <c:pt idx="84">
                  <c:v>0.82561174000000004</c:v>
                </c:pt>
                <c:pt idx="85">
                  <c:v>0.82857992000000003</c:v>
                </c:pt>
                <c:pt idx="86">
                  <c:v>0.83185385999999994</c:v>
                </c:pt>
                <c:pt idx="87">
                  <c:v>0.83512923999999999</c:v>
                </c:pt>
                <c:pt idx="88">
                  <c:v>0.83805973</c:v>
                </c:pt>
                <c:pt idx="89">
                  <c:v>0.84107613000000003</c:v>
                </c:pt>
                <c:pt idx="90">
                  <c:v>0.84369905999999995</c:v>
                </c:pt>
                <c:pt idx="91">
                  <c:v>0.84606490999999995</c:v>
                </c:pt>
                <c:pt idx="92">
                  <c:v>0.84830828000000003</c:v>
                </c:pt>
                <c:pt idx="93">
                  <c:v>0.85035097000000004</c:v>
                </c:pt>
                <c:pt idx="94">
                  <c:v>0.85241551000000004</c:v>
                </c:pt>
                <c:pt idx="95">
                  <c:v>0.85409703999999997</c:v>
                </c:pt>
                <c:pt idx="96">
                  <c:v>0.85570546000000003</c:v>
                </c:pt>
                <c:pt idx="97">
                  <c:v>0.85726267</c:v>
                </c:pt>
                <c:pt idx="98">
                  <c:v>0.85887579999999997</c:v>
                </c:pt>
              </c:numCache>
            </c:numRef>
          </c:xVal>
          <c:yVal>
            <c:numRef>
              <c:f>'24.107-A300'!$E$3:$E$101</c:f>
              <c:numCache>
                <c:formatCode>General</c:formatCode>
                <c:ptCount val="99"/>
                <c:pt idx="0">
                  <c:v>193.56863246743842</c:v>
                </c:pt>
                <c:pt idx="1">
                  <c:v>193.56864111409334</c:v>
                </c:pt>
                <c:pt idx="2">
                  <c:v>193.56865122067472</c:v>
                </c:pt>
                <c:pt idx="3">
                  <c:v>193.56866386504169</c:v>
                </c:pt>
                <c:pt idx="4">
                  <c:v>193.56867961469123</c:v>
                </c:pt>
                <c:pt idx="5">
                  <c:v>193.56869914921899</c:v>
                </c:pt>
                <c:pt idx="6">
                  <c:v>193.56872327954937</c:v>
                </c:pt>
                <c:pt idx="7">
                  <c:v>193.56875296984794</c:v>
                </c:pt>
                <c:pt idx="8">
                  <c:v>193.56878936332345</c:v>
                </c:pt>
                <c:pt idx="9">
                  <c:v>193.56883381057045</c:v>
                </c:pt>
                <c:pt idx="10">
                  <c:v>193.5688879031448</c:v>
                </c:pt>
                <c:pt idx="11">
                  <c:v>193.56895351089355</c:v>
                </c:pt>
                <c:pt idx="12">
                  <c:v>193.56903282388089</c:v>
                </c:pt>
                <c:pt idx="13">
                  <c:v>193.56912840148979</c:v>
                </c:pt>
                <c:pt idx="14">
                  <c:v>193.56924322647436</c:v>
                </c:pt>
                <c:pt idx="15">
                  <c:v>193.56938076519072</c:v>
                </c:pt>
                <c:pt idx="16">
                  <c:v>193.56954503868005</c:v>
                </c:pt>
                <c:pt idx="17">
                  <c:v>193.56974069728901</c:v>
                </c:pt>
                <c:pt idx="18">
                  <c:v>193.56997311013893</c:v>
                </c:pt>
                <c:pt idx="19">
                  <c:v>193.57024846141147</c:v>
                </c:pt>
                <c:pt idx="20">
                  <c:v>193.57057385635358</c:v>
                </c:pt>
                <c:pt idx="21">
                  <c:v>193.57095744636567</c:v>
                </c:pt>
                <c:pt idx="22">
                  <c:v>193.57140856236111</c:v>
                </c:pt>
                <c:pt idx="23">
                  <c:v>193.57193786061126</c:v>
                </c:pt>
                <c:pt idx="24">
                  <c:v>193.57255749589723</c:v>
                </c:pt>
                <c:pt idx="25">
                  <c:v>193.57328130377218</c:v>
                </c:pt>
                <c:pt idx="26">
                  <c:v>193.57412499864543</c:v>
                </c:pt>
                <c:pt idx="27">
                  <c:v>193.57510641346292</c:v>
                </c:pt>
                <c:pt idx="28">
                  <c:v>193.57624573279151</c:v>
                </c:pt>
                <c:pt idx="29">
                  <c:v>193.57756578523276</c:v>
                </c:pt>
                <c:pt idx="30">
                  <c:v>193.57909234274675</c:v>
                </c:pt>
                <c:pt idx="31">
                  <c:v>193.5808544429502</c:v>
                </c:pt>
                <c:pt idx="32">
                  <c:v>193.5828847815848</c:v>
                </c:pt>
                <c:pt idx="33">
                  <c:v>193.58522011107434</c:v>
                </c:pt>
                <c:pt idx="34">
                  <c:v>193.58790166766968</c:v>
                </c:pt>
                <c:pt idx="35">
                  <c:v>193.59097570651949</c:v>
                </c:pt>
                <c:pt idx="36">
                  <c:v>193.59449398855935</c:v>
                </c:pt>
                <c:pt idx="37">
                  <c:v>193.59851442599813</c:v>
                </c:pt>
                <c:pt idx="38">
                  <c:v>193.60310171794987</c:v>
                </c:pt>
                <c:pt idx="39">
                  <c:v>193.60832802791757</c:v>
                </c:pt>
                <c:pt idx="40">
                  <c:v>193.61427418768812</c:v>
                </c:pt>
                <c:pt idx="41">
                  <c:v>193.62103034274452</c:v>
                </c:pt>
                <c:pt idx="42">
                  <c:v>193.62869306123747</c:v>
                </c:pt>
                <c:pt idx="43">
                  <c:v>193.63737818764636</c:v>
                </c:pt>
                <c:pt idx="44">
                  <c:v>193.64720329511493</c:v>
                </c:pt>
                <c:pt idx="45">
                  <c:v>193.65831001469422</c:v>
                </c:pt>
                <c:pt idx="46">
                  <c:v>193.67084724827976</c:v>
                </c:pt>
                <c:pt idx="47">
                  <c:v>193.68498706661845</c:v>
                </c:pt>
                <c:pt idx="48">
                  <c:v>193.70091204371502</c:v>
                </c:pt>
                <c:pt idx="49">
                  <c:v>193.7188319680632</c:v>
                </c:pt>
                <c:pt idx="50">
                  <c:v>193.73897254570619</c:v>
                </c:pt>
                <c:pt idx="51">
                  <c:v>193.76158944465863</c:v>
                </c:pt>
                <c:pt idx="52">
                  <c:v>193.78696368703663</c:v>
                </c:pt>
                <c:pt idx="53">
                  <c:v>193.81540923891885</c:v>
                </c:pt>
                <c:pt idx="54">
                  <c:v>193.84726837798209</c:v>
                </c:pt>
                <c:pt idx="55">
                  <c:v>193.99483136476837</c:v>
                </c:pt>
                <c:pt idx="56">
                  <c:v>194.17547492119309</c:v>
                </c:pt>
                <c:pt idx="57">
                  <c:v>194.36150754036066</c:v>
                </c:pt>
                <c:pt idx="58">
                  <c:v>194.55384832565159</c:v>
                </c:pt>
                <c:pt idx="59">
                  <c:v>194.75348836937158</c:v>
                </c:pt>
                <c:pt idx="60">
                  <c:v>194.96150152752244</c:v>
                </c:pt>
                <c:pt idx="61">
                  <c:v>195.17905640934185</c:v>
                </c:pt>
                <c:pt idx="62">
                  <c:v>195.40743559549571</c:v>
                </c:pt>
                <c:pt idx="63">
                  <c:v>195.64804915504655</c:v>
                </c:pt>
                <c:pt idx="64">
                  <c:v>195.9024527752081</c:v>
                </c:pt>
                <c:pt idx="65">
                  <c:v>196.17247035915298</c:v>
                </c:pt>
                <c:pt idx="66">
                  <c:v>196.45998678823173</c:v>
                </c:pt>
                <c:pt idx="67">
                  <c:v>196.76706483913065</c:v>
                </c:pt>
                <c:pt idx="68">
                  <c:v>197.09624828777692</c:v>
                </c:pt>
                <c:pt idx="69">
                  <c:v>197.45039969363941</c:v>
                </c:pt>
                <c:pt idx="70">
                  <c:v>197.83276945776294</c:v>
                </c:pt>
                <c:pt idx="71">
                  <c:v>198.24688945130538</c:v>
                </c:pt>
                <c:pt idx="72">
                  <c:v>198.69696065727086</c:v>
                </c:pt>
                <c:pt idx="73">
                  <c:v>199.18782992697916</c:v>
                </c:pt>
                <c:pt idx="74">
                  <c:v>199.72520420753403</c:v>
                </c:pt>
                <c:pt idx="75">
                  <c:v>200.31585409021514</c:v>
                </c:pt>
                <c:pt idx="76">
                  <c:v>200.96765642765413</c:v>
                </c:pt>
                <c:pt idx="77">
                  <c:v>201.68992670667515</c:v>
                </c:pt>
                <c:pt idx="78">
                  <c:v>202.49375988247476</c:v>
                </c:pt>
                <c:pt idx="79">
                  <c:v>203.31226026724585</c:v>
                </c:pt>
                <c:pt idx="80">
                  <c:v>204.2236746906311</c:v>
                </c:pt>
                <c:pt idx="81">
                  <c:v>205.2432310938508</c:v>
                </c:pt>
                <c:pt idx="82">
                  <c:v>206.27691249395491</c:v>
                </c:pt>
                <c:pt idx="83">
                  <c:v>207.43266441054089</c:v>
                </c:pt>
                <c:pt idx="84">
                  <c:v>208.68353019079441</c:v>
                </c:pt>
                <c:pt idx="85">
                  <c:v>209.97534115485732</c:v>
                </c:pt>
                <c:pt idx="86">
                  <c:v>211.58344975782697</c:v>
                </c:pt>
                <c:pt idx="87">
                  <c:v>213.42303637737118</c:v>
                </c:pt>
                <c:pt idx="88">
                  <c:v>215.30604091932358</c:v>
                </c:pt>
                <c:pt idx="89">
                  <c:v>217.52985691035568</c:v>
                </c:pt>
                <c:pt idx="90">
                  <c:v>219.75076186810276</c:v>
                </c:pt>
                <c:pt idx="91">
                  <c:v>222.03315570829878</c:v>
                </c:pt>
                <c:pt idx="92">
                  <c:v>224.49340222192066</c:v>
                </c:pt>
                <c:pt idx="93">
                  <c:v>227.03583041703033</c:v>
                </c:pt>
                <c:pt idx="94">
                  <c:v>229.95982562993106</c:v>
                </c:pt>
                <c:pt idx="95">
                  <c:v>232.65822844715655</c:v>
                </c:pt>
                <c:pt idx="96">
                  <c:v>235.55878098187881</c:v>
                </c:pt>
                <c:pt idx="97">
                  <c:v>238.72203816185049</c:v>
                </c:pt>
                <c:pt idx="98">
                  <c:v>242.44240510781935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D5D-2544-9E75-6E720F800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852-CF45-8B4D-D204A12121EC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'24.123-A320B737'!$Q$3:$Q$100</c:f>
              <c:numCache>
                <c:formatCode>General</c:formatCode>
                <c:ptCount val="98"/>
                <c:pt idx="0">
                  <c:v>284.02635430177361</c:v>
                </c:pt>
                <c:pt idx="1">
                  <c:v>284.02635430198097</c:v>
                </c:pt>
                <c:pt idx="2">
                  <c:v>284.0263543023367</c:v>
                </c:pt>
                <c:pt idx="3">
                  <c:v>284.02635430294015</c:v>
                </c:pt>
                <c:pt idx="4">
                  <c:v>284.02635430395327</c:v>
                </c:pt>
                <c:pt idx="5">
                  <c:v>284.0263543056364</c:v>
                </c:pt>
                <c:pt idx="6">
                  <c:v>284.02635430840616</c:v>
                </c:pt>
                <c:pt idx="7">
                  <c:v>284.02635431292106</c:v>
                </c:pt>
                <c:pt idx="8">
                  <c:v>284.02635432021469</c:v>
                </c:pt>
                <c:pt idx="9">
                  <c:v>284.02635433189528</c:v>
                </c:pt>
                <c:pt idx="10">
                  <c:v>284.02635435044323</c:v>
                </c:pt>
                <c:pt idx="11">
                  <c:v>284.0263543796554</c:v>
                </c:pt>
                <c:pt idx="12">
                  <c:v>284.02635442531493</c:v>
                </c:pt>
                <c:pt idx="13">
                  <c:v>284.07688301395689</c:v>
                </c:pt>
                <c:pt idx="14">
                  <c:v>284.28592682559247</c:v>
                </c:pt>
                <c:pt idx="15">
                  <c:v>284.49520857143682</c:v>
                </c:pt>
                <c:pt idx="16">
                  <c:v>284.70493101216198</c:v>
                </c:pt>
                <c:pt idx="17">
                  <c:v>284.91529080484327</c:v>
                </c:pt>
                <c:pt idx="18">
                  <c:v>285.10880680758169</c:v>
                </c:pt>
                <c:pt idx="19">
                  <c:v>285.33869674099589</c:v>
                </c:pt>
                <c:pt idx="20">
                  <c:v>285.55212026756345</c:v>
                </c:pt>
                <c:pt idx="21">
                  <c:v>285.78503882698732</c:v>
                </c:pt>
                <c:pt idx="22">
                  <c:v>285.98356658973341</c:v>
                </c:pt>
                <c:pt idx="23">
                  <c:v>286.20199146830203</c:v>
                </c:pt>
                <c:pt idx="24">
                  <c:v>286.42248458826919</c:v>
                </c:pt>
                <c:pt idx="25">
                  <c:v>286.64530824745282</c:v>
                </c:pt>
                <c:pt idx="26">
                  <c:v>286.87070226404035</c:v>
                </c:pt>
                <c:pt idx="27">
                  <c:v>287.09896990442758</c:v>
                </c:pt>
                <c:pt idx="28">
                  <c:v>287.31088606169806</c:v>
                </c:pt>
                <c:pt idx="29">
                  <c:v>287.56507134302871</c:v>
                </c:pt>
                <c:pt idx="30">
                  <c:v>287.80348586215905</c:v>
                </c:pt>
                <c:pt idx="31">
                  <c:v>288.04590999306703</c:v>
                </c:pt>
                <c:pt idx="32">
                  <c:v>288.31349015841715</c:v>
                </c:pt>
                <c:pt idx="33">
                  <c:v>288.54414457099523</c:v>
                </c:pt>
                <c:pt idx="34">
                  <c:v>288.80066964088627</c:v>
                </c:pt>
                <c:pt idx="35">
                  <c:v>289.06273598121834</c:v>
                </c:pt>
                <c:pt idx="36">
                  <c:v>289.33072468305284</c:v>
                </c:pt>
                <c:pt idx="37">
                  <c:v>289.62829041453074</c:v>
                </c:pt>
                <c:pt idx="38">
                  <c:v>289.88639520265008</c:v>
                </c:pt>
                <c:pt idx="39">
                  <c:v>290.17528404795797</c:v>
                </c:pt>
                <c:pt idx="40">
                  <c:v>290.47231816388091</c:v>
                </c:pt>
                <c:pt idx="41">
                  <c:v>290.77821811420182</c:v>
                </c:pt>
                <c:pt idx="42">
                  <c:v>291.09374319530451</c:v>
                </c:pt>
                <c:pt idx="43">
                  <c:v>291.41983594495701</c:v>
                </c:pt>
                <c:pt idx="44">
                  <c:v>291.75751332817197</c:v>
                </c:pt>
                <c:pt idx="45">
                  <c:v>292.10789888031115</c:v>
                </c:pt>
                <c:pt idx="46">
                  <c:v>292.47229041344286</c:v>
                </c:pt>
                <c:pt idx="47">
                  <c:v>292.85224700444849</c:v>
                </c:pt>
                <c:pt idx="48">
                  <c:v>293.24952229384843</c:v>
                </c:pt>
                <c:pt idx="49">
                  <c:v>293.66624071691541</c:v>
                </c:pt>
                <c:pt idx="50">
                  <c:v>294.10467762233486</c:v>
                </c:pt>
                <c:pt idx="51">
                  <c:v>294.56790994085719</c:v>
                </c:pt>
                <c:pt idx="52">
                  <c:v>295.05939711965345</c:v>
                </c:pt>
                <c:pt idx="53">
                  <c:v>295.58313952734403</c:v>
                </c:pt>
                <c:pt idx="54">
                  <c:v>296.14437954122161</c:v>
                </c:pt>
                <c:pt idx="55">
                  <c:v>296.74895634133145</c:v>
                </c:pt>
                <c:pt idx="56">
                  <c:v>297.40431635385619</c:v>
                </c:pt>
                <c:pt idx="57">
                  <c:v>298.11952173318628</c:v>
                </c:pt>
                <c:pt idx="58">
                  <c:v>298.90573060274295</c:v>
                </c:pt>
                <c:pt idx="59">
                  <c:v>299.77653270483722</c:v>
                </c:pt>
                <c:pt idx="60">
                  <c:v>300.7487881795966</c:v>
                </c:pt>
                <c:pt idx="61">
                  <c:v>301.65146022290412</c:v>
                </c:pt>
                <c:pt idx="62">
                  <c:v>302.76093888958269</c:v>
                </c:pt>
                <c:pt idx="63">
                  <c:v>303.77539069788122</c:v>
                </c:pt>
                <c:pt idx="64">
                  <c:v>304.90356938995814</c:v>
                </c:pt>
                <c:pt idx="65">
                  <c:v>306.1652278662346</c:v>
                </c:pt>
                <c:pt idx="66">
                  <c:v>307.62544905338052</c:v>
                </c:pt>
                <c:pt idx="67">
                  <c:v>309.04330712984552</c:v>
                </c:pt>
                <c:pt idx="68">
                  <c:v>310.61822671353093</c:v>
                </c:pt>
                <c:pt idx="69">
                  <c:v>312.17949034148739</c:v>
                </c:pt>
                <c:pt idx="70">
                  <c:v>313.66035032169532</c:v>
                </c:pt>
                <c:pt idx="71">
                  <c:v>315.00981289127583</c:v>
                </c:pt>
                <c:pt idx="72">
                  <c:v>316.47596483245343</c:v>
                </c:pt>
                <c:pt idx="73">
                  <c:v>318.08036613182315</c:v>
                </c:pt>
                <c:pt idx="74">
                  <c:v>319.50110773386047</c:v>
                </c:pt>
                <c:pt idx="75">
                  <c:v>321.34844998559595</c:v>
                </c:pt>
                <c:pt idx="76">
                  <c:v>323.14242994725396</c:v>
                </c:pt>
                <c:pt idx="77">
                  <c:v>325.12458599223106</c:v>
                </c:pt>
                <c:pt idx="78">
                  <c:v>326.88430717234428</c:v>
                </c:pt>
                <c:pt idx="79">
                  <c:v>328.65495941667558</c:v>
                </c:pt>
                <c:pt idx="80">
                  <c:v>330.98944371802548</c:v>
                </c:pt>
                <c:pt idx="81">
                  <c:v>332.60767609802247</c:v>
                </c:pt>
                <c:pt idx="82">
                  <c:v>334.83771607459926</c:v>
                </c:pt>
                <c:pt idx="83">
                  <c:v>337.13757245739185</c:v>
                </c:pt>
                <c:pt idx="84">
                  <c:v>339.62258989099138</c:v>
                </c:pt>
                <c:pt idx="85">
                  <c:v>341.65873119865648</c:v>
                </c:pt>
                <c:pt idx="86">
                  <c:v>343.83343237830616</c:v>
                </c:pt>
                <c:pt idx="87">
                  <c:v>346.01087523360297</c:v>
                </c:pt>
                <c:pt idx="88">
                  <c:v>348.31747777237183</c:v>
                </c:pt>
                <c:pt idx="89">
                  <c:v>350.94049416097539</c:v>
                </c:pt>
                <c:pt idx="90">
                  <c:v>353.50489453110845</c:v>
                </c:pt>
                <c:pt idx="91">
                  <c:v>355.5590491655056</c:v>
                </c:pt>
                <c:pt idx="92">
                  <c:v>357.10374926486145</c:v>
                </c:pt>
                <c:pt idx="93">
                  <c:v>359.73161519858763</c:v>
                </c:pt>
                <c:pt idx="94">
                  <c:v>361.11793769644555</c:v>
                </c:pt>
                <c:pt idx="95">
                  <c:v>364.02602772228659</c:v>
                </c:pt>
                <c:pt idx="96">
                  <c:v>366.94617571403273</c:v>
                </c:pt>
                <c:pt idx="97">
                  <c:v>369.25300180655188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CB-B641-AAA6-84C14D61125B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852-CF45-8B4D-D204A12121EC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'24.123-A320B737'!$K$3:$K$89</c:f>
              <c:numCache>
                <c:formatCode>General</c:formatCode>
                <c:ptCount val="87"/>
                <c:pt idx="0">
                  <c:v>252.09676547900526</c:v>
                </c:pt>
                <c:pt idx="1">
                  <c:v>252.0967654791439</c:v>
                </c:pt>
                <c:pt idx="2">
                  <c:v>252.09676547939276</c:v>
                </c:pt>
                <c:pt idx="3">
                  <c:v>252.09676547979021</c:v>
                </c:pt>
                <c:pt idx="4">
                  <c:v>252.09676548045698</c:v>
                </c:pt>
                <c:pt idx="5">
                  <c:v>252.0967654815644</c:v>
                </c:pt>
                <c:pt idx="6">
                  <c:v>252.09676548338572</c:v>
                </c:pt>
                <c:pt idx="7">
                  <c:v>252.09676548635301</c:v>
                </c:pt>
                <c:pt idx="8">
                  <c:v>252.09676549114428</c:v>
                </c:pt>
                <c:pt idx="9">
                  <c:v>252.0967654988132</c:v>
                </c:pt>
                <c:pt idx="10">
                  <c:v>252.09676551098471</c:v>
                </c:pt>
                <c:pt idx="11">
                  <c:v>252.09676553014657</c:v>
                </c:pt>
                <c:pt idx="12">
                  <c:v>252.09676556008316</c:v>
                </c:pt>
                <c:pt idx="13">
                  <c:v>252.09676560649237</c:v>
                </c:pt>
                <c:pt idx="14">
                  <c:v>252.09676567072822</c:v>
                </c:pt>
                <c:pt idx="15">
                  <c:v>252.0967657984591</c:v>
                </c:pt>
                <c:pt idx="16">
                  <c:v>252.09676595281243</c:v>
                </c:pt>
                <c:pt idx="17">
                  <c:v>252.27552832188013</c:v>
                </c:pt>
                <c:pt idx="18">
                  <c:v>252.47934315439329</c:v>
                </c:pt>
                <c:pt idx="19">
                  <c:v>252.68347470490875</c:v>
                </c:pt>
                <c:pt idx="20">
                  <c:v>252.88811843476668</c:v>
                </c:pt>
                <c:pt idx="21">
                  <c:v>253.09348567569634</c:v>
                </c:pt>
                <c:pt idx="22">
                  <c:v>253.29973025085667</c:v>
                </c:pt>
                <c:pt idx="23">
                  <c:v>253.5070265373285</c:v>
                </c:pt>
                <c:pt idx="24">
                  <c:v>253.71557973288216</c:v>
                </c:pt>
                <c:pt idx="25">
                  <c:v>253.925593681659</c:v>
                </c:pt>
                <c:pt idx="26">
                  <c:v>254.13727798011269</c:v>
                </c:pt>
                <c:pt idx="27">
                  <c:v>254.3508150117309</c:v>
                </c:pt>
                <c:pt idx="28">
                  <c:v>254.56638797568002</c:v>
                </c:pt>
                <c:pt idx="29">
                  <c:v>254.78424706879832</c:v>
                </c:pt>
                <c:pt idx="30">
                  <c:v>255.00468452200434</c:v>
                </c:pt>
                <c:pt idx="31">
                  <c:v>255.22784341313854</c:v>
                </c:pt>
                <c:pt idx="32">
                  <c:v>255.45403569339982</c:v>
                </c:pt>
                <c:pt idx="33">
                  <c:v>255.6835408411718</c:v>
                </c:pt>
                <c:pt idx="34">
                  <c:v>255.9165935675374</c:v>
                </c:pt>
                <c:pt idx="35">
                  <c:v>256.15355537012255</c:v>
                </c:pt>
                <c:pt idx="36">
                  <c:v>256.39467488041242</c:v>
                </c:pt>
                <c:pt idx="37">
                  <c:v>256.64035757672087</c:v>
                </c:pt>
                <c:pt idx="38">
                  <c:v>256.89093648676521</c:v>
                </c:pt>
                <c:pt idx="39">
                  <c:v>257.14686039169158</c:v>
                </c:pt>
                <c:pt idx="40">
                  <c:v>257.40854969275341</c:v>
                </c:pt>
                <c:pt idx="41">
                  <c:v>257.6764777028082</c:v>
                </c:pt>
                <c:pt idx="42">
                  <c:v>257.95115874758125</c:v>
                </c:pt>
                <c:pt idx="43">
                  <c:v>258.25712781970492</c:v>
                </c:pt>
                <c:pt idx="44">
                  <c:v>258.52332865346733</c:v>
                </c:pt>
                <c:pt idx="45">
                  <c:v>258.84757201872083</c:v>
                </c:pt>
                <c:pt idx="46">
                  <c:v>259.13071374283402</c:v>
                </c:pt>
                <c:pt idx="47">
                  <c:v>259.44987351471264</c:v>
                </c:pt>
                <c:pt idx="48">
                  <c:v>259.78074942186532</c:v>
                </c:pt>
                <c:pt idx="49">
                  <c:v>260.1246714248694</c:v>
                </c:pt>
                <c:pt idx="50">
                  <c:v>260.48322305352241</c:v>
                </c:pt>
                <c:pt idx="51">
                  <c:v>260.8581254823805</c:v>
                </c:pt>
                <c:pt idx="52">
                  <c:v>261.25158979628281</c:v>
                </c:pt>
                <c:pt idx="53">
                  <c:v>261.66623277186989</c:v>
                </c:pt>
                <c:pt idx="54">
                  <c:v>262.10502368272182</c:v>
                </c:pt>
                <c:pt idx="55">
                  <c:v>262.57181485881551</c:v>
                </c:pt>
                <c:pt idx="56">
                  <c:v>263.11435850624264</c:v>
                </c:pt>
                <c:pt idx="57">
                  <c:v>263.65507222646403</c:v>
                </c:pt>
                <c:pt idx="58">
                  <c:v>264.29241276575419</c:v>
                </c:pt>
                <c:pt idx="59">
                  <c:v>264.93734867717444</c:v>
                </c:pt>
                <c:pt idx="60">
                  <c:v>265.58563848337963</c:v>
                </c:pt>
                <c:pt idx="61">
                  <c:v>266.29905365866284</c:v>
                </c:pt>
                <c:pt idx="62">
                  <c:v>267.01447902484904</c:v>
                </c:pt>
                <c:pt idx="63">
                  <c:v>267.80565556873916</c:v>
                </c:pt>
                <c:pt idx="64">
                  <c:v>268.59377998261834</c:v>
                </c:pt>
                <c:pt idx="65">
                  <c:v>269.46688751763753</c:v>
                </c:pt>
                <c:pt idx="66">
                  <c:v>270.55559104824641</c:v>
                </c:pt>
                <c:pt idx="67">
                  <c:v>271.66240915910481</c:v>
                </c:pt>
                <c:pt idx="68">
                  <c:v>272.92021199171558</c:v>
                </c:pt>
                <c:pt idx="69">
                  <c:v>274.34821897780762</c:v>
                </c:pt>
                <c:pt idx="70">
                  <c:v>275.60321719514781</c:v>
                </c:pt>
                <c:pt idx="71">
                  <c:v>277.0080323254445</c:v>
                </c:pt>
                <c:pt idx="72">
                  <c:v>278.82007507224353</c:v>
                </c:pt>
                <c:pt idx="73">
                  <c:v>281.04878677860495</c:v>
                </c:pt>
                <c:pt idx="74">
                  <c:v>283.09761257962248</c:v>
                </c:pt>
                <c:pt idx="75">
                  <c:v>285.21038761163345</c:v>
                </c:pt>
                <c:pt idx="76">
                  <c:v>287.38889844179698</c:v>
                </c:pt>
                <c:pt idx="77">
                  <c:v>289.60147639912134</c:v>
                </c:pt>
                <c:pt idx="78">
                  <c:v>292.04452645418917</c:v>
                </c:pt>
                <c:pt idx="79">
                  <c:v>294.59034300877016</c:v>
                </c:pt>
                <c:pt idx="80">
                  <c:v>296.68439190078908</c:v>
                </c:pt>
                <c:pt idx="81">
                  <c:v>298.59883440677407</c:v>
                </c:pt>
                <c:pt idx="82">
                  <c:v>300.67442416498398</c:v>
                </c:pt>
                <c:pt idx="83">
                  <c:v>303.3141203864468</c:v>
                </c:pt>
                <c:pt idx="84">
                  <c:v>305.23771920575501</c:v>
                </c:pt>
                <c:pt idx="85">
                  <c:v>307.53907824122689</c:v>
                </c:pt>
                <c:pt idx="86">
                  <c:v>308.5342484623211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CB-B641-AAA6-84C14D61125B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852-CF45-8B4D-D204A12121EC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'24.123-A320B737'!$E$3:$E$88</c:f>
              <c:numCache>
                <c:formatCode>General</c:formatCode>
                <c:ptCount val="86"/>
                <c:pt idx="0">
                  <c:v>227.26264083909095</c:v>
                </c:pt>
                <c:pt idx="1">
                  <c:v>227.26264083917178</c:v>
                </c:pt>
                <c:pt idx="2">
                  <c:v>227.2626408393167</c:v>
                </c:pt>
                <c:pt idx="3">
                  <c:v>227.262640839548</c:v>
                </c:pt>
                <c:pt idx="4">
                  <c:v>227.26264083993581</c:v>
                </c:pt>
                <c:pt idx="5">
                  <c:v>227.26264084057945</c:v>
                </c:pt>
                <c:pt idx="6">
                  <c:v>227.26264084163734</c:v>
                </c:pt>
                <c:pt idx="7">
                  <c:v>227.26264084335992</c:v>
                </c:pt>
                <c:pt idx="8">
                  <c:v>227.2626408461397</c:v>
                </c:pt>
                <c:pt idx="9">
                  <c:v>227.26264085058651</c:v>
                </c:pt>
                <c:pt idx="10">
                  <c:v>227.26264085764117</c:v>
                </c:pt>
                <c:pt idx="11">
                  <c:v>227.26264086874144</c:v>
                </c:pt>
                <c:pt idx="12">
                  <c:v>227.26264088607314</c:v>
                </c:pt>
                <c:pt idx="13">
                  <c:v>227.26264091293052</c:v>
                </c:pt>
                <c:pt idx="14">
                  <c:v>227.34618695649982</c:v>
                </c:pt>
                <c:pt idx="15">
                  <c:v>227.55371647795772</c:v>
                </c:pt>
                <c:pt idx="16">
                  <c:v>227.76151713773467</c:v>
                </c:pt>
                <c:pt idx="17">
                  <c:v>227.96979637214591</c:v>
                </c:pt>
                <c:pt idx="18">
                  <c:v>228.17874410562871</c:v>
                </c:pt>
                <c:pt idx="19">
                  <c:v>228.38847453030752</c:v>
                </c:pt>
                <c:pt idx="20">
                  <c:v>228.59926507329601</c:v>
                </c:pt>
                <c:pt idx="21">
                  <c:v>228.81124543473027</c:v>
                </c:pt>
                <c:pt idx="22">
                  <c:v>229.02467807987784</c:v>
                </c:pt>
                <c:pt idx="23">
                  <c:v>229.23976579059499</c:v>
                </c:pt>
                <c:pt idx="24">
                  <c:v>229.45669265537401</c:v>
                </c:pt>
                <c:pt idx="25">
                  <c:v>229.67569841630231</c:v>
                </c:pt>
                <c:pt idx="26">
                  <c:v>229.89707720409689</c:v>
                </c:pt>
                <c:pt idx="27">
                  <c:v>230.12098563207496</c:v>
                </c:pt>
                <c:pt idx="28">
                  <c:v>230.34769122430117</c:v>
                </c:pt>
                <c:pt idx="29">
                  <c:v>230.57742937376759</c:v>
                </c:pt>
                <c:pt idx="30">
                  <c:v>230.81057308468783</c:v>
                </c:pt>
                <c:pt idx="31">
                  <c:v>231.04731302295588</c:v>
                </c:pt>
                <c:pt idx="32">
                  <c:v>231.28799874791</c:v>
                </c:pt>
                <c:pt idx="33">
                  <c:v>231.53299308427444</c:v>
                </c:pt>
                <c:pt idx="34">
                  <c:v>231.78256400888719</c:v>
                </c:pt>
                <c:pt idx="35">
                  <c:v>232.03709863365282</c:v>
                </c:pt>
                <c:pt idx="36">
                  <c:v>232.29703587555781</c:v>
                </c:pt>
                <c:pt idx="37">
                  <c:v>232.56279786431242</c:v>
                </c:pt>
                <c:pt idx="38">
                  <c:v>232.83476226930443</c:v>
                </c:pt>
                <c:pt idx="39">
                  <c:v>233.11351151800392</c:v>
                </c:pt>
                <c:pt idx="40">
                  <c:v>233.39953167353863</c:v>
                </c:pt>
                <c:pt idx="41">
                  <c:v>233.693418511766</c:v>
                </c:pt>
                <c:pt idx="42">
                  <c:v>233.99590204639634</c:v>
                </c:pt>
                <c:pt idx="43">
                  <c:v>234.30752157251419</c:v>
                </c:pt>
                <c:pt idx="44">
                  <c:v>234.62918889752495</c:v>
                </c:pt>
                <c:pt idx="45">
                  <c:v>234.96169833742491</c:v>
                </c:pt>
                <c:pt idx="46">
                  <c:v>235.30607591956658</c:v>
                </c:pt>
                <c:pt idx="47">
                  <c:v>235.66345677713164</c:v>
                </c:pt>
                <c:pt idx="48">
                  <c:v>236.03493671971239</c:v>
                </c:pt>
                <c:pt idx="49">
                  <c:v>236.42203792947532</c:v>
                </c:pt>
                <c:pt idx="50">
                  <c:v>236.8262678061111</c:v>
                </c:pt>
                <c:pt idx="51">
                  <c:v>237.24960688066176</c:v>
                </c:pt>
                <c:pt idx="52">
                  <c:v>237.69409217790871</c:v>
                </c:pt>
                <c:pt idx="53">
                  <c:v>238.16221746682493</c:v>
                </c:pt>
                <c:pt idx="54">
                  <c:v>238.65699077938882</c:v>
                </c:pt>
                <c:pt idx="55">
                  <c:v>239.18168989242301</c:v>
                </c:pt>
                <c:pt idx="56">
                  <c:v>239.74042849844724</c:v>
                </c:pt>
                <c:pt idx="57">
                  <c:v>240.33818614143635</c:v>
                </c:pt>
                <c:pt idx="58">
                  <c:v>240.98047260280552</c:v>
                </c:pt>
                <c:pt idx="59">
                  <c:v>241.67451638733246</c:v>
                </c:pt>
                <c:pt idx="60">
                  <c:v>242.42865166388918</c:v>
                </c:pt>
                <c:pt idx="61">
                  <c:v>243.11018825972775</c:v>
                </c:pt>
                <c:pt idx="62">
                  <c:v>243.84772893516748</c:v>
                </c:pt>
                <c:pt idx="63">
                  <c:v>244.73421562870917</c:v>
                </c:pt>
                <c:pt idx="64">
                  <c:v>245.61016759829747</c:v>
                </c:pt>
                <c:pt idx="65">
                  <c:v>246.49330098200218</c:v>
                </c:pt>
                <c:pt idx="66">
                  <c:v>247.44877251620858</c:v>
                </c:pt>
                <c:pt idx="67">
                  <c:v>248.6243858411259</c:v>
                </c:pt>
                <c:pt idx="68">
                  <c:v>249.66613749999115</c:v>
                </c:pt>
                <c:pt idx="69">
                  <c:v>250.95787050689506</c:v>
                </c:pt>
                <c:pt idx="70">
                  <c:v>252.24603972468128</c:v>
                </c:pt>
                <c:pt idx="71">
                  <c:v>253.48514663337474</c:v>
                </c:pt>
                <c:pt idx="72">
                  <c:v>254.91750974327942</c:v>
                </c:pt>
                <c:pt idx="73">
                  <c:v>256.26530964246024</c:v>
                </c:pt>
                <c:pt idx="74">
                  <c:v>257.61503839285609</c:v>
                </c:pt>
                <c:pt idx="75">
                  <c:v>259.22361956003044</c:v>
                </c:pt>
                <c:pt idx="76">
                  <c:v>260.84592660878485</c:v>
                </c:pt>
                <c:pt idx="77">
                  <c:v>262.24848137839371</c:v>
                </c:pt>
                <c:pt idx="78">
                  <c:v>263.64221635495852</c:v>
                </c:pt>
                <c:pt idx="79">
                  <c:v>265.00819849200644</c:v>
                </c:pt>
                <c:pt idx="80">
                  <c:v>266.93996755791261</c:v>
                </c:pt>
                <c:pt idx="81">
                  <c:v>269.11513376002233</c:v>
                </c:pt>
                <c:pt idx="82">
                  <c:v>271.63936908347483</c:v>
                </c:pt>
                <c:pt idx="83">
                  <c:v>273.88953149597228</c:v>
                </c:pt>
                <c:pt idx="84">
                  <c:v>276.39498904006518</c:v>
                </c:pt>
                <c:pt idx="85">
                  <c:v>278.79416885067155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CB-B641-AAA6-84C14D611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A320-200 mit 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B737-800 cl0.5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'24.123-A320B737'!$BA$3:$BA$99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'24.123-A320B737'!$BB$3:$BB$99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BEF-7246-B53C-E5315D68817A}"/>
            </c:ext>
          </c:extLst>
        </c:ser>
        <c:ser>
          <c:idx val="0"/>
          <c:order val="1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'24.123-A320B737'!$O$3:$O$100</c:f>
              <c:numCache>
                <c:formatCode>General</c:formatCode>
                <c:ptCount val="98"/>
                <c:pt idx="0">
                  <c:v>0.50142982999999997</c:v>
                </c:pt>
                <c:pt idx="1">
                  <c:v>0.50572936000000002</c:v>
                </c:pt>
                <c:pt idx="2">
                  <c:v>0.51002901</c:v>
                </c:pt>
                <c:pt idx="3">
                  <c:v>0.51432865999999999</c:v>
                </c:pt>
                <c:pt idx="4">
                  <c:v>0.51862869</c:v>
                </c:pt>
                <c:pt idx="5">
                  <c:v>0.52292799999999995</c:v>
                </c:pt>
                <c:pt idx="6">
                  <c:v>0.52722760999999996</c:v>
                </c:pt>
                <c:pt idx="7">
                  <c:v>0.53152725999999995</c:v>
                </c:pt>
                <c:pt idx="8">
                  <c:v>0.53582708000000001</c:v>
                </c:pt>
                <c:pt idx="9">
                  <c:v>0.54012716000000005</c:v>
                </c:pt>
                <c:pt idx="10">
                  <c:v>0.54442714999999997</c:v>
                </c:pt>
                <c:pt idx="11">
                  <c:v>0.54872679999999996</c:v>
                </c:pt>
                <c:pt idx="12">
                  <c:v>0.55302709000000005</c:v>
                </c:pt>
                <c:pt idx="13">
                  <c:v>0.55732704</c:v>
                </c:pt>
                <c:pt idx="14">
                  <c:v>0.56162668999999998</c:v>
                </c:pt>
                <c:pt idx="15">
                  <c:v>0.56592633999999997</c:v>
                </c:pt>
                <c:pt idx="16">
                  <c:v>0.57022620000000002</c:v>
                </c:pt>
                <c:pt idx="17">
                  <c:v>0.57452632000000003</c:v>
                </c:pt>
                <c:pt idx="18">
                  <c:v>0.57846748000000003</c:v>
                </c:pt>
                <c:pt idx="19">
                  <c:v>0.58312702999999999</c:v>
                </c:pt>
                <c:pt idx="20">
                  <c:v>0.58742709999999998</c:v>
                </c:pt>
                <c:pt idx="21">
                  <c:v>0.59208724000000001</c:v>
                </c:pt>
                <c:pt idx="22">
                  <c:v>0.59602900000000003</c:v>
                </c:pt>
                <c:pt idx="23">
                  <c:v>0.60033018000000005</c:v>
                </c:pt>
                <c:pt idx="24">
                  <c:v>0.60463085000000005</c:v>
                </c:pt>
                <c:pt idx="25">
                  <c:v>0.60893153</c:v>
                </c:pt>
                <c:pt idx="26">
                  <c:v>0.61323211</c:v>
                </c:pt>
                <c:pt idx="27">
                  <c:v>0.61753347000000003</c:v>
                </c:pt>
                <c:pt idx="28">
                  <c:v>0.62147551000000001</c:v>
                </c:pt>
                <c:pt idx="29">
                  <c:v>0.62613578999999997</c:v>
                </c:pt>
                <c:pt idx="30">
                  <c:v>0.63043676000000004</c:v>
                </c:pt>
                <c:pt idx="31">
                  <c:v>0.63473793999999994</c:v>
                </c:pt>
                <c:pt idx="32">
                  <c:v>0.63939846</c:v>
                </c:pt>
                <c:pt idx="33">
                  <c:v>0.64334077000000001</c:v>
                </c:pt>
                <c:pt idx="34">
                  <c:v>0.64764195999999996</c:v>
                </c:pt>
                <c:pt idx="35">
                  <c:v>0.65194403000000001</c:v>
                </c:pt>
                <c:pt idx="36">
                  <c:v>0.65624590000000005</c:v>
                </c:pt>
                <c:pt idx="37">
                  <c:v>0.66090603999999997</c:v>
                </c:pt>
                <c:pt idx="38">
                  <c:v>0.66484829999999995</c:v>
                </c:pt>
                <c:pt idx="39">
                  <c:v>0.66915038000000004</c:v>
                </c:pt>
                <c:pt idx="40">
                  <c:v>0.67345219999999995</c:v>
                </c:pt>
                <c:pt idx="41">
                  <c:v>0.67775395000000005</c:v>
                </c:pt>
                <c:pt idx="42">
                  <c:v>0.68205521000000002</c:v>
                </c:pt>
                <c:pt idx="43">
                  <c:v>0.68635672000000003</c:v>
                </c:pt>
                <c:pt idx="44">
                  <c:v>0.69065858999999996</c:v>
                </c:pt>
                <c:pt idx="45">
                  <c:v>0.69496049999999998</c:v>
                </c:pt>
                <c:pt idx="46">
                  <c:v>0.69926222999999998</c:v>
                </c:pt>
                <c:pt idx="47">
                  <c:v>0.70356421999999996</c:v>
                </c:pt>
                <c:pt idx="48">
                  <c:v>0.70786625999999997</c:v>
                </c:pt>
                <c:pt idx="49">
                  <c:v>0.71216884999999996</c:v>
                </c:pt>
                <c:pt idx="50">
                  <c:v>0.71647028000000001</c:v>
                </c:pt>
                <c:pt idx="51">
                  <c:v>0.72077232000000002</c:v>
                </c:pt>
                <c:pt idx="52">
                  <c:v>0.72507485999999999</c:v>
                </c:pt>
                <c:pt idx="53">
                  <c:v>0.72937660000000004</c:v>
                </c:pt>
                <c:pt idx="54">
                  <c:v>0.73367943999999996</c:v>
                </c:pt>
                <c:pt idx="55">
                  <c:v>0.73798160000000002</c:v>
                </c:pt>
                <c:pt idx="56">
                  <c:v>0.74228362999999997</c:v>
                </c:pt>
                <c:pt idx="57">
                  <c:v>0.74658579000000003</c:v>
                </c:pt>
                <c:pt idx="58">
                  <c:v>0.75088847000000003</c:v>
                </c:pt>
                <c:pt idx="59">
                  <c:v>0.75519117999999996</c:v>
                </c:pt>
                <c:pt idx="60">
                  <c:v>0.75949359999999999</c:v>
                </c:pt>
                <c:pt idx="61">
                  <c:v>0.76307839</c:v>
                </c:pt>
                <c:pt idx="62">
                  <c:v>0.76702296000000003</c:v>
                </c:pt>
                <c:pt idx="63">
                  <c:v>0.77024941999999996</c:v>
                </c:pt>
                <c:pt idx="64">
                  <c:v>0.77347630999999994</c:v>
                </c:pt>
                <c:pt idx="65">
                  <c:v>0.77670391999999999</c:v>
                </c:pt>
                <c:pt idx="66">
                  <c:v>0.78002055000000003</c:v>
                </c:pt>
                <c:pt idx="67">
                  <c:v>0.78288376000000004</c:v>
                </c:pt>
                <c:pt idx="68">
                  <c:v>0.78572251000000004</c:v>
                </c:pt>
                <c:pt idx="69">
                  <c:v>0.78824059999999996</c:v>
                </c:pt>
                <c:pt idx="70">
                  <c:v>0.79039994000000002</c:v>
                </c:pt>
                <c:pt idx="71">
                  <c:v>0.79220139000000001</c:v>
                </c:pt>
                <c:pt idx="72">
                  <c:v>0.79400285000000004</c:v>
                </c:pt>
                <c:pt idx="73">
                  <c:v>0.79581241000000003</c:v>
                </c:pt>
                <c:pt idx="74">
                  <c:v>0.79729141999999997</c:v>
                </c:pt>
                <c:pt idx="75">
                  <c:v>0.79906345000000001</c:v>
                </c:pt>
                <c:pt idx="76">
                  <c:v>0.80064146999999997</c:v>
                </c:pt>
                <c:pt idx="77">
                  <c:v>0.80224304000000002</c:v>
                </c:pt>
                <c:pt idx="78">
                  <c:v>0.80355547000000005</c:v>
                </c:pt>
                <c:pt idx="79">
                  <c:v>0.80478439999999996</c:v>
                </c:pt>
                <c:pt idx="80">
                  <c:v>0.80628074000000005</c:v>
                </c:pt>
                <c:pt idx="81">
                  <c:v>0.80724441999999996</c:v>
                </c:pt>
                <c:pt idx="82">
                  <c:v>0.80848494999999998</c:v>
                </c:pt>
                <c:pt idx="83">
                  <c:v>0.80966950999999998</c:v>
                </c:pt>
                <c:pt idx="84">
                  <c:v>0.81085383</c:v>
                </c:pt>
                <c:pt idx="85">
                  <c:v>0.81175823999999996</c:v>
                </c:pt>
                <c:pt idx="86">
                  <c:v>0.81266527</c:v>
                </c:pt>
                <c:pt idx="87">
                  <c:v>0.81351817999999998</c:v>
                </c:pt>
                <c:pt idx="88">
                  <c:v>0.81436702999999999</c:v>
                </c:pt>
                <c:pt idx="89">
                  <c:v>0.81527055999999998</c:v>
                </c:pt>
                <c:pt idx="90">
                  <c:v>0.81609653999999998</c:v>
                </c:pt>
                <c:pt idx="91">
                  <c:v>0.81672098999999998</c:v>
                </c:pt>
                <c:pt idx="92">
                  <c:v>0.81717043</c:v>
                </c:pt>
                <c:pt idx="93">
                  <c:v>0.81789822999999995</c:v>
                </c:pt>
                <c:pt idx="94">
                  <c:v>0.81826471000000001</c:v>
                </c:pt>
                <c:pt idx="95">
                  <c:v>0.81899730999999998</c:v>
                </c:pt>
                <c:pt idx="96">
                  <c:v>0.81968750000000001</c:v>
                </c:pt>
                <c:pt idx="97">
                  <c:v>0.82020327999999998</c:v>
                </c:pt>
              </c:numCache>
            </c:numRef>
          </c:xVal>
          <c:yVal>
            <c:numRef>
              <c:f>'24.123-A320B737'!$P$3:$P$100</c:f>
              <c:numCache>
                <c:formatCode>General</c:formatCode>
                <c:ptCount val="98"/>
                <c:pt idx="0">
                  <c:v>283.68812800000001</c:v>
                </c:pt>
                <c:pt idx="1">
                  <c:v>283.66143799999998</c:v>
                </c:pt>
                <c:pt idx="2">
                  <c:v>283.66143799999998</c:v>
                </c:pt>
                <c:pt idx="3">
                  <c:v>283.66143799999998</c:v>
                </c:pt>
                <c:pt idx="4">
                  <c:v>283.74151000000001</c:v>
                </c:pt>
                <c:pt idx="5">
                  <c:v>283.67033500000002</c:v>
                </c:pt>
                <c:pt idx="6">
                  <c:v>283.66143799999998</c:v>
                </c:pt>
                <c:pt idx="7">
                  <c:v>283.66143799999998</c:v>
                </c:pt>
                <c:pt idx="8">
                  <c:v>283.697025</c:v>
                </c:pt>
                <c:pt idx="9">
                  <c:v>283.78599400000002</c:v>
                </c:pt>
                <c:pt idx="10">
                  <c:v>283.857169</c:v>
                </c:pt>
                <c:pt idx="11">
                  <c:v>283.857169</c:v>
                </c:pt>
                <c:pt idx="12">
                  <c:v>283.99062199999997</c:v>
                </c:pt>
                <c:pt idx="13">
                  <c:v>284.05290000000002</c:v>
                </c:pt>
                <c:pt idx="14">
                  <c:v>284.05290000000002</c:v>
                </c:pt>
                <c:pt idx="15">
                  <c:v>284.05290000000002</c:v>
                </c:pt>
                <c:pt idx="16">
                  <c:v>284.09738499999997</c:v>
                </c:pt>
                <c:pt idx="17">
                  <c:v>284.19524999999999</c:v>
                </c:pt>
                <c:pt idx="18">
                  <c:v>284.24863199999999</c:v>
                </c:pt>
                <c:pt idx="19">
                  <c:v>284.48884700000002</c:v>
                </c:pt>
                <c:pt idx="20">
                  <c:v>284.57781599999998</c:v>
                </c:pt>
                <c:pt idx="21">
                  <c:v>284.942588</c:v>
                </c:pt>
                <c:pt idx="22">
                  <c:v>285.12052499999999</c:v>
                </c:pt>
                <c:pt idx="23">
                  <c:v>285.44081299999999</c:v>
                </c:pt>
                <c:pt idx="24">
                  <c:v>285.654338</c:v>
                </c:pt>
                <c:pt idx="25">
                  <c:v>285.867863</c:v>
                </c:pt>
                <c:pt idx="26">
                  <c:v>286.06359400000002</c:v>
                </c:pt>
                <c:pt idx="27">
                  <c:v>286.41946899999999</c:v>
                </c:pt>
                <c:pt idx="28">
                  <c:v>286.65798100000001</c:v>
                </c:pt>
                <c:pt idx="29">
                  <c:v>287.05114700000001</c:v>
                </c:pt>
                <c:pt idx="30">
                  <c:v>287.32695000000001</c:v>
                </c:pt>
                <c:pt idx="31">
                  <c:v>287.64723800000002</c:v>
                </c:pt>
                <c:pt idx="32">
                  <c:v>288.09208100000001</c:v>
                </c:pt>
                <c:pt idx="33">
                  <c:v>288.38567799999998</c:v>
                </c:pt>
                <c:pt idx="34">
                  <c:v>288.70596599999999</c:v>
                </c:pt>
                <c:pt idx="35">
                  <c:v>289.21308699999997</c:v>
                </c:pt>
                <c:pt idx="36">
                  <c:v>289.675725</c:v>
                </c:pt>
                <c:pt idx="37">
                  <c:v>290.04049700000002</c:v>
                </c:pt>
                <c:pt idx="38">
                  <c:v>290.325197</c:v>
                </c:pt>
                <c:pt idx="39">
                  <c:v>290.83231899999998</c:v>
                </c:pt>
                <c:pt idx="40">
                  <c:v>291.28605900000002</c:v>
                </c:pt>
                <c:pt idx="41">
                  <c:v>291.72370899999999</c:v>
                </c:pt>
                <c:pt idx="42">
                  <c:v>292.06008700000001</c:v>
                </c:pt>
                <c:pt idx="43">
                  <c:v>292.44984699999998</c:v>
                </c:pt>
                <c:pt idx="44">
                  <c:v>292.91418700000003</c:v>
                </c:pt>
                <c:pt idx="45">
                  <c:v>293.38572199999999</c:v>
                </c:pt>
                <c:pt idx="46">
                  <c:v>293.81996500000002</c:v>
                </c:pt>
                <c:pt idx="47">
                  <c:v>294.31099699999999</c:v>
                </c:pt>
                <c:pt idx="48">
                  <c:v>294.80922099999998</c:v>
                </c:pt>
                <c:pt idx="49">
                  <c:v>295.42310600000002</c:v>
                </c:pt>
                <c:pt idx="50">
                  <c:v>295.79677500000003</c:v>
                </c:pt>
                <c:pt idx="51">
                  <c:v>296.29500000000002</c:v>
                </c:pt>
                <c:pt idx="52">
                  <c:v>296.89998700000001</c:v>
                </c:pt>
                <c:pt idx="53">
                  <c:v>297.33593400000001</c:v>
                </c:pt>
                <c:pt idx="54">
                  <c:v>298.003199</c:v>
                </c:pt>
                <c:pt idx="55">
                  <c:v>298.52811500000001</c:v>
                </c:pt>
                <c:pt idx="56">
                  <c:v>299.02634</c:v>
                </c:pt>
                <c:pt idx="57">
                  <c:v>299.54955200000001</c:v>
                </c:pt>
                <c:pt idx="58">
                  <c:v>300.18293399999999</c:v>
                </c:pt>
                <c:pt idx="59">
                  <c:v>300.823509</c:v>
                </c:pt>
                <c:pt idx="60">
                  <c:v>301.40180500000002</c:v>
                </c:pt>
                <c:pt idx="61">
                  <c:v>301.951708</c:v>
                </c:pt>
                <c:pt idx="62">
                  <c:v>302.71683999999999</c:v>
                </c:pt>
                <c:pt idx="63">
                  <c:v>303.35400800000002</c:v>
                </c:pt>
                <c:pt idx="64">
                  <c:v>304.08014500000002</c:v>
                </c:pt>
                <c:pt idx="65">
                  <c:v>304.955826</c:v>
                </c:pt>
                <c:pt idx="66">
                  <c:v>306.01628799999997</c:v>
                </c:pt>
                <c:pt idx="67">
                  <c:v>307.14692200000002</c:v>
                </c:pt>
                <c:pt idx="68">
                  <c:v>308.502994</c:v>
                </c:pt>
                <c:pt idx="69">
                  <c:v>309.94011999999998</c:v>
                </c:pt>
                <c:pt idx="70">
                  <c:v>311.37724600000001</c:v>
                </c:pt>
                <c:pt idx="71">
                  <c:v>312.994012</c:v>
                </c:pt>
                <c:pt idx="72">
                  <c:v>314.61077799999998</c:v>
                </c:pt>
                <c:pt idx="73">
                  <c:v>316.44110999999998</c:v>
                </c:pt>
                <c:pt idx="74">
                  <c:v>318.05284399999999</c:v>
                </c:pt>
                <c:pt idx="75">
                  <c:v>319.92395599999998</c:v>
                </c:pt>
                <c:pt idx="76">
                  <c:v>322.076999</c:v>
                </c:pt>
                <c:pt idx="77">
                  <c:v>324.19720100000001</c:v>
                </c:pt>
                <c:pt idx="78">
                  <c:v>326.276184</c:v>
                </c:pt>
                <c:pt idx="79">
                  <c:v>328.69769700000001</c:v>
                </c:pt>
                <c:pt idx="80">
                  <c:v>330.99687699999998</c:v>
                </c:pt>
                <c:pt idx="81">
                  <c:v>333.12894999999997</c:v>
                </c:pt>
                <c:pt idx="82">
                  <c:v>335.64935200000002</c:v>
                </c:pt>
                <c:pt idx="83">
                  <c:v>338.143889</c:v>
                </c:pt>
                <c:pt idx="84">
                  <c:v>340.58748800000001</c:v>
                </c:pt>
                <c:pt idx="85">
                  <c:v>342.580397</c:v>
                </c:pt>
                <c:pt idx="86">
                  <c:v>344.84354000000002</c:v>
                </c:pt>
                <c:pt idx="87">
                  <c:v>347.16435300000001</c:v>
                </c:pt>
                <c:pt idx="88">
                  <c:v>349.51734699999997</c:v>
                </c:pt>
                <c:pt idx="89">
                  <c:v>351.62778700000001</c:v>
                </c:pt>
                <c:pt idx="90">
                  <c:v>354.15554200000003</c:v>
                </c:pt>
                <c:pt idx="91">
                  <c:v>356.29117200000002</c:v>
                </c:pt>
                <c:pt idx="92">
                  <c:v>358.08383199999997</c:v>
                </c:pt>
                <c:pt idx="93">
                  <c:v>360.23952100000002</c:v>
                </c:pt>
                <c:pt idx="94">
                  <c:v>361.85628700000001</c:v>
                </c:pt>
                <c:pt idx="95">
                  <c:v>364.15410600000001</c:v>
                </c:pt>
                <c:pt idx="96">
                  <c:v>366.23759999999999</c:v>
                </c:pt>
                <c:pt idx="97">
                  <c:v>368.12012800000002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EF-7246-B53C-E5315D68817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'24.123-A320B737'!$I$3:$I$89</c:f>
              <c:numCache>
                <c:formatCode>General</c:formatCode>
                <c:ptCount val="87"/>
                <c:pt idx="0">
                  <c:v>0.50094760000000005</c:v>
                </c:pt>
                <c:pt idx="1">
                  <c:v>0.50560565000000002</c:v>
                </c:pt>
                <c:pt idx="2">
                  <c:v>0.51026413000000004</c:v>
                </c:pt>
                <c:pt idx="3">
                  <c:v>0.51456411999999996</c:v>
                </c:pt>
                <c:pt idx="4">
                  <c:v>0.51886376999999995</c:v>
                </c:pt>
                <c:pt idx="5">
                  <c:v>0.52316368000000002</c:v>
                </c:pt>
                <c:pt idx="6">
                  <c:v>0.52746353999999995</c:v>
                </c:pt>
                <c:pt idx="7">
                  <c:v>0.53176319000000005</c:v>
                </c:pt>
                <c:pt idx="8">
                  <c:v>0.53606310000000001</c:v>
                </c:pt>
                <c:pt idx="9">
                  <c:v>0.54036295999999995</c:v>
                </c:pt>
                <c:pt idx="10">
                  <c:v>0.54466261000000005</c:v>
                </c:pt>
                <c:pt idx="11">
                  <c:v>0.54896217999999997</c:v>
                </c:pt>
                <c:pt idx="12">
                  <c:v>0.55326224999999996</c:v>
                </c:pt>
                <c:pt idx="13">
                  <c:v>0.55756203000000004</c:v>
                </c:pt>
                <c:pt idx="14">
                  <c:v>0.56150319000000004</c:v>
                </c:pt>
                <c:pt idx="15">
                  <c:v>0.56652161999999995</c:v>
                </c:pt>
                <c:pt idx="16">
                  <c:v>0.57046293999999997</c:v>
                </c:pt>
                <c:pt idx="17">
                  <c:v>0.57476305999999999</c:v>
                </c:pt>
                <c:pt idx="18">
                  <c:v>0.57906347999999996</c:v>
                </c:pt>
                <c:pt idx="19">
                  <c:v>0.58336354999999995</c:v>
                </c:pt>
                <c:pt idx="20">
                  <c:v>0.58766362000000005</c:v>
                </c:pt>
                <c:pt idx="21">
                  <c:v>0.59196433000000004</c:v>
                </c:pt>
                <c:pt idx="22">
                  <c:v>0.59626506000000001</c:v>
                </c:pt>
                <c:pt idx="23">
                  <c:v>0.60056556000000005</c:v>
                </c:pt>
                <c:pt idx="24">
                  <c:v>0.60486614000000005</c:v>
                </c:pt>
                <c:pt idx="25">
                  <c:v>0.60916698000000002</c:v>
                </c:pt>
                <c:pt idx="26">
                  <c:v>0.61346825999999999</c:v>
                </c:pt>
                <c:pt idx="27">
                  <c:v>0.61776947999999998</c:v>
                </c:pt>
                <c:pt idx="28">
                  <c:v>0.62207003000000005</c:v>
                </c:pt>
                <c:pt idx="29">
                  <c:v>0.62637047999999995</c:v>
                </c:pt>
                <c:pt idx="30">
                  <c:v>0.63067200999999995</c:v>
                </c:pt>
                <c:pt idx="31">
                  <c:v>0.63497267999999996</c:v>
                </c:pt>
                <c:pt idx="32">
                  <c:v>0.63927361000000005</c:v>
                </c:pt>
                <c:pt idx="33">
                  <c:v>0.64357500000000001</c:v>
                </c:pt>
                <c:pt idx="34">
                  <c:v>0.64787592999999999</c:v>
                </c:pt>
                <c:pt idx="35">
                  <c:v>0.65217749999999997</c:v>
                </c:pt>
                <c:pt idx="36">
                  <c:v>0.65647838000000003</c:v>
                </c:pt>
                <c:pt idx="37">
                  <c:v>0.66077965000000005</c:v>
                </c:pt>
                <c:pt idx="38">
                  <c:v>0.66508062000000001</c:v>
                </c:pt>
                <c:pt idx="39">
                  <c:v>0.66938206</c:v>
                </c:pt>
                <c:pt idx="40">
                  <c:v>0.67368362000000004</c:v>
                </c:pt>
                <c:pt idx="41">
                  <c:v>0.67798513999999999</c:v>
                </c:pt>
                <c:pt idx="42">
                  <c:v>0.68228633000000005</c:v>
                </c:pt>
                <c:pt idx="43">
                  <c:v>0.68694692999999996</c:v>
                </c:pt>
                <c:pt idx="44">
                  <c:v>0.69088936999999995</c:v>
                </c:pt>
                <c:pt idx="45">
                  <c:v>0.69554981000000005</c:v>
                </c:pt>
                <c:pt idx="46">
                  <c:v>0.69949225000000004</c:v>
                </c:pt>
                <c:pt idx="47">
                  <c:v>0.70379424000000002</c:v>
                </c:pt>
                <c:pt idx="48">
                  <c:v>0.70809593000000004</c:v>
                </c:pt>
                <c:pt idx="49">
                  <c:v>0.71239757999999997</c:v>
                </c:pt>
                <c:pt idx="50">
                  <c:v>0.71669974999999997</c:v>
                </c:pt>
                <c:pt idx="51">
                  <c:v>0.72100134999999999</c:v>
                </c:pt>
                <c:pt idx="52">
                  <c:v>0.72530309000000004</c:v>
                </c:pt>
                <c:pt idx="53">
                  <c:v>0.72960541999999995</c:v>
                </c:pt>
                <c:pt idx="54">
                  <c:v>0.73390710999999997</c:v>
                </c:pt>
                <c:pt idx="55">
                  <c:v>0.73820936000000004</c:v>
                </c:pt>
                <c:pt idx="56">
                  <c:v>0.74287048</c:v>
                </c:pt>
                <c:pt idx="57">
                  <c:v>0.74717268000000003</c:v>
                </c:pt>
                <c:pt idx="58">
                  <c:v>0.75183396999999996</c:v>
                </c:pt>
                <c:pt idx="59">
                  <c:v>0.75613613000000002</c:v>
                </c:pt>
                <c:pt idx="60">
                  <c:v>0.76007959000000003</c:v>
                </c:pt>
                <c:pt idx="61">
                  <c:v>0.76402334999999999</c:v>
                </c:pt>
                <c:pt idx="62">
                  <c:v>0.76760823</c:v>
                </c:pt>
                <c:pt idx="63">
                  <c:v>0.77119391000000004</c:v>
                </c:pt>
                <c:pt idx="64">
                  <c:v>0.77442056000000004</c:v>
                </c:pt>
                <c:pt idx="65">
                  <c:v>0.77764717999999999</c:v>
                </c:pt>
                <c:pt idx="66">
                  <c:v>0.78123370999999997</c:v>
                </c:pt>
                <c:pt idx="67">
                  <c:v>0.78446196999999995</c:v>
                </c:pt>
                <c:pt idx="68">
                  <c:v>0.78770655999999994</c:v>
                </c:pt>
                <c:pt idx="69">
                  <c:v>0.79094041999999998</c:v>
                </c:pt>
                <c:pt idx="70">
                  <c:v>0.79345677999999997</c:v>
                </c:pt>
                <c:pt idx="71">
                  <c:v>0.79597401000000001</c:v>
                </c:pt>
                <c:pt idx="72">
                  <c:v>0.79883490000000001</c:v>
                </c:pt>
                <c:pt idx="73">
                  <c:v>0.80187288000000001</c:v>
                </c:pt>
                <c:pt idx="74">
                  <c:v>0.80429170999999999</c:v>
                </c:pt>
                <c:pt idx="75">
                  <c:v>0.80648412000000003</c:v>
                </c:pt>
                <c:pt idx="76">
                  <c:v>0.80848149999999996</c:v>
                </c:pt>
                <c:pt idx="77">
                  <c:v>0.81028363999999997</c:v>
                </c:pt>
                <c:pt idx="78">
                  <c:v>0.81205304</c:v>
                </c:pt>
                <c:pt idx="79">
                  <c:v>0.81369148999999996</c:v>
                </c:pt>
                <c:pt idx="80">
                  <c:v>0.81490633000000001</c:v>
                </c:pt>
                <c:pt idx="81">
                  <c:v>0.81592633999999997</c:v>
                </c:pt>
                <c:pt idx="82">
                  <c:v>0.81694619999999996</c:v>
                </c:pt>
                <c:pt idx="83">
                  <c:v>0.81813005000000005</c:v>
                </c:pt>
                <c:pt idx="84">
                  <c:v>0.81892248000000001</c:v>
                </c:pt>
                <c:pt idx="85">
                  <c:v>0.81980191999999996</c:v>
                </c:pt>
                <c:pt idx="86">
                  <c:v>0.82016111000000003</c:v>
                </c:pt>
              </c:numCache>
            </c:numRef>
          </c:xVal>
          <c:yVal>
            <c:numRef>
              <c:f>'24.123-A320B737'!$J$3:$J$89</c:f>
              <c:numCache>
                <c:formatCode>General</c:formatCode>
                <c:ptCount val="87"/>
                <c:pt idx="0">
                  <c:v>251.15225899999999</c:v>
                </c:pt>
                <c:pt idx="1">
                  <c:v>251.081084</c:v>
                </c:pt>
                <c:pt idx="2">
                  <c:v>251.09887800000001</c:v>
                </c:pt>
                <c:pt idx="3">
                  <c:v>251.170053</c:v>
                </c:pt>
                <c:pt idx="4">
                  <c:v>251.170053</c:v>
                </c:pt>
                <c:pt idx="5">
                  <c:v>251.223434</c:v>
                </c:pt>
                <c:pt idx="6">
                  <c:v>251.26791800000001</c:v>
                </c:pt>
                <c:pt idx="7">
                  <c:v>251.26791800000001</c:v>
                </c:pt>
                <c:pt idx="8">
                  <c:v>251.32129900000001</c:v>
                </c:pt>
                <c:pt idx="9">
                  <c:v>251.36578399999999</c:v>
                </c:pt>
                <c:pt idx="10">
                  <c:v>251.36578399999999</c:v>
                </c:pt>
                <c:pt idx="11">
                  <c:v>251.34799000000001</c:v>
                </c:pt>
                <c:pt idx="12">
                  <c:v>251.436959</c:v>
                </c:pt>
                <c:pt idx="13">
                  <c:v>251.463649</c:v>
                </c:pt>
                <c:pt idx="14">
                  <c:v>251.517031</c:v>
                </c:pt>
                <c:pt idx="15">
                  <c:v>251.78564</c:v>
                </c:pt>
                <c:pt idx="16">
                  <c:v>251.872906</c:v>
                </c:pt>
                <c:pt idx="17">
                  <c:v>251.97077100000001</c:v>
                </c:pt>
                <c:pt idx="18">
                  <c:v>252.13091499999999</c:v>
                </c:pt>
                <c:pt idx="19">
                  <c:v>252.21988400000001</c:v>
                </c:pt>
                <c:pt idx="20">
                  <c:v>252.30714900000001</c:v>
                </c:pt>
                <c:pt idx="21">
                  <c:v>252.529571</c:v>
                </c:pt>
                <c:pt idx="22">
                  <c:v>252.75369599999999</c:v>
                </c:pt>
                <c:pt idx="23">
                  <c:v>252.931634</c:v>
                </c:pt>
                <c:pt idx="24">
                  <c:v>253.12566200000001</c:v>
                </c:pt>
                <c:pt idx="25">
                  <c:v>253.374774</c:v>
                </c:pt>
                <c:pt idx="26">
                  <c:v>253.71455900000001</c:v>
                </c:pt>
                <c:pt idx="27">
                  <c:v>254.04374300000001</c:v>
                </c:pt>
                <c:pt idx="28">
                  <c:v>254.23057700000001</c:v>
                </c:pt>
                <c:pt idx="29">
                  <c:v>254.399618</c:v>
                </c:pt>
                <c:pt idx="30">
                  <c:v>254.79107999999999</c:v>
                </c:pt>
                <c:pt idx="31">
                  <c:v>255.004605</c:v>
                </c:pt>
                <c:pt idx="32">
                  <c:v>255.271512</c:v>
                </c:pt>
                <c:pt idx="33">
                  <c:v>255.63628299999999</c:v>
                </c:pt>
                <c:pt idx="34">
                  <c:v>255.90319</c:v>
                </c:pt>
                <c:pt idx="35">
                  <c:v>256.30354899999998</c:v>
                </c:pt>
                <c:pt idx="36">
                  <c:v>256.56155799999999</c:v>
                </c:pt>
                <c:pt idx="37">
                  <c:v>256.89963999999998</c:v>
                </c:pt>
                <c:pt idx="38">
                  <c:v>257.17544299999997</c:v>
                </c:pt>
                <c:pt idx="39">
                  <c:v>257.54911099999998</c:v>
                </c:pt>
                <c:pt idx="40">
                  <c:v>257.94947100000002</c:v>
                </c:pt>
                <c:pt idx="41">
                  <c:v>258.34093300000001</c:v>
                </c:pt>
                <c:pt idx="42">
                  <c:v>258.66122100000001</c:v>
                </c:pt>
                <c:pt idx="43">
                  <c:v>259.12385799999998</c:v>
                </c:pt>
                <c:pt idx="44">
                  <c:v>259.44414599999999</c:v>
                </c:pt>
                <c:pt idx="45">
                  <c:v>259.871196</c:v>
                </c:pt>
                <c:pt idx="46">
                  <c:v>260.19148300000001</c:v>
                </c:pt>
                <c:pt idx="47">
                  <c:v>260.68081100000001</c:v>
                </c:pt>
                <c:pt idx="48">
                  <c:v>261.10786100000001</c:v>
                </c:pt>
                <c:pt idx="49">
                  <c:v>261.52601399999998</c:v>
                </c:pt>
                <c:pt idx="50">
                  <c:v>262.05092999999999</c:v>
                </c:pt>
                <c:pt idx="51">
                  <c:v>262.46018600000002</c:v>
                </c:pt>
                <c:pt idx="52">
                  <c:v>262.89613300000002</c:v>
                </c:pt>
                <c:pt idx="53">
                  <c:v>263.456636</c:v>
                </c:pt>
                <c:pt idx="54">
                  <c:v>263.88368600000001</c:v>
                </c:pt>
                <c:pt idx="55">
                  <c:v>264.42639500000001</c:v>
                </c:pt>
                <c:pt idx="56">
                  <c:v>264.99579499999999</c:v>
                </c:pt>
                <c:pt idx="57">
                  <c:v>265.529608</c:v>
                </c:pt>
                <c:pt idx="58">
                  <c:v>266.13459499999999</c:v>
                </c:pt>
                <c:pt idx="59">
                  <c:v>266.65951100000001</c:v>
                </c:pt>
                <c:pt idx="60">
                  <c:v>267.19332300000002</c:v>
                </c:pt>
                <c:pt idx="61">
                  <c:v>267.78941400000002</c:v>
                </c:pt>
                <c:pt idx="62">
                  <c:v>268.35711099999997</c:v>
                </c:pt>
                <c:pt idx="63">
                  <c:v>269.09384799999998</c:v>
                </c:pt>
                <c:pt idx="64">
                  <c:v>269.76830699999999</c:v>
                </c:pt>
                <c:pt idx="65">
                  <c:v>270.43936000000002</c:v>
                </c:pt>
                <c:pt idx="66">
                  <c:v>271.35233199999999</c:v>
                </c:pt>
                <c:pt idx="67">
                  <c:v>272.36316900000003</c:v>
                </c:pt>
                <c:pt idx="68">
                  <c:v>273.29341299999999</c:v>
                </c:pt>
                <c:pt idx="69">
                  <c:v>274.37125700000001</c:v>
                </c:pt>
                <c:pt idx="70">
                  <c:v>275.44910199999998</c:v>
                </c:pt>
                <c:pt idx="71">
                  <c:v>276.70658700000001</c:v>
                </c:pt>
                <c:pt idx="72">
                  <c:v>278.30986799999999</c:v>
                </c:pt>
                <c:pt idx="73">
                  <c:v>280.39885399999997</c:v>
                </c:pt>
                <c:pt idx="74">
                  <c:v>282.34311700000001</c:v>
                </c:pt>
                <c:pt idx="75">
                  <c:v>284.52878299999998</c:v>
                </c:pt>
                <c:pt idx="76">
                  <c:v>286.79926499999999</c:v>
                </c:pt>
                <c:pt idx="77">
                  <c:v>289.11237599999998</c:v>
                </c:pt>
                <c:pt idx="78">
                  <c:v>291.29760099999999</c:v>
                </c:pt>
                <c:pt idx="79">
                  <c:v>293.52827600000001</c:v>
                </c:pt>
                <c:pt idx="80">
                  <c:v>295.63520799999998</c:v>
                </c:pt>
                <c:pt idx="81">
                  <c:v>297.86936600000001</c:v>
                </c:pt>
                <c:pt idx="82">
                  <c:v>300.07090099999999</c:v>
                </c:pt>
                <c:pt idx="83">
                  <c:v>302.41597300000001</c:v>
                </c:pt>
                <c:pt idx="84">
                  <c:v>304.64730900000001</c:v>
                </c:pt>
                <c:pt idx="85">
                  <c:v>306.67805800000002</c:v>
                </c:pt>
                <c:pt idx="86">
                  <c:v>308.323353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EF-7246-B53C-E5315D68817A}"/>
            </c:ext>
          </c:extLst>
        </c:ser>
        <c:ser>
          <c:idx val="7"/>
          <c:order val="3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'24.123-A320B737'!$C$3:$C$88</c:f>
              <c:numCache>
                <c:formatCode>General</c:formatCode>
                <c:ptCount val="86"/>
                <c:pt idx="0">
                  <c:v>0.50122902000000003</c:v>
                </c:pt>
                <c:pt idx="1">
                  <c:v>0.50588694999999995</c:v>
                </c:pt>
                <c:pt idx="2">
                  <c:v>0.51054513000000001</c:v>
                </c:pt>
                <c:pt idx="3">
                  <c:v>0.51484452000000003</c:v>
                </c:pt>
                <c:pt idx="4">
                  <c:v>0.51914442999999999</c:v>
                </c:pt>
                <c:pt idx="5">
                  <c:v>0.52344407999999998</c:v>
                </c:pt>
                <c:pt idx="6">
                  <c:v>0.52774381999999997</c:v>
                </c:pt>
                <c:pt idx="7">
                  <c:v>0.53204359000000001</c:v>
                </c:pt>
                <c:pt idx="8">
                  <c:v>0.53634349999999997</c:v>
                </c:pt>
                <c:pt idx="9">
                  <c:v>0.54064336000000002</c:v>
                </c:pt>
                <c:pt idx="10">
                  <c:v>0.54494339999999997</c:v>
                </c:pt>
                <c:pt idx="11">
                  <c:v>0.54924313000000002</c:v>
                </c:pt>
                <c:pt idx="12">
                  <c:v>0.55354300000000001</c:v>
                </c:pt>
                <c:pt idx="13">
                  <c:v>0.55784290000000003</c:v>
                </c:pt>
                <c:pt idx="14">
                  <c:v>0.56214255000000002</c:v>
                </c:pt>
                <c:pt idx="15">
                  <c:v>0.56644220000000001</c:v>
                </c:pt>
                <c:pt idx="16">
                  <c:v>0.57074201999999996</c:v>
                </c:pt>
                <c:pt idx="17">
                  <c:v>0.57504239999999995</c:v>
                </c:pt>
                <c:pt idx="18">
                  <c:v>0.57934333000000005</c:v>
                </c:pt>
                <c:pt idx="19">
                  <c:v>0.58364320000000003</c:v>
                </c:pt>
                <c:pt idx="20">
                  <c:v>0.58794369000000002</c:v>
                </c:pt>
                <c:pt idx="21">
                  <c:v>0.59224337999999999</c:v>
                </c:pt>
                <c:pt idx="22">
                  <c:v>0.59654346000000003</c:v>
                </c:pt>
                <c:pt idx="23">
                  <c:v>0.60084378999999999</c:v>
                </c:pt>
                <c:pt idx="24">
                  <c:v>0.60514374000000004</c:v>
                </c:pt>
                <c:pt idx="25">
                  <c:v>0.60944365</c:v>
                </c:pt>
                <c:pt idx="26">
                  <c:v>0.61374474000000001</c:v>
                </c:pt>
                <c:pt idx="27">
                  <c:v>0.61804537000000004</c:v>
                </c:pt>
                <c:pt idx="28">
                  <c:v>0.62234586999999997</c:v>
                </c:pt>
                <c:pt idx="29">
                  <c:v>0.62664573999999995</c:v>
                </c:pt>
                <c:pt idx="30">
                  <c:v>0.63094678999999998</c:v>
                </c:pt>
                <c:pt idx="31">
                  <c:v>0.63524716999999997</c:v>
                </c:pt>
                <c:pt idx="32">
                  <c:v>0.63954767000000001</c:v>
                </c:pt>
                <c:pt idx="33">
                  <c:v>0.64384894000000004</c:v>
                </c:pt>
                <c:pt idx="34">
                  <c:v>0.64814961000000004</c:v>
                </c:pt>
                <c:pt idx="35">
                  <c:v>0.65245001999999996</c:v>
                </c:pt>
                <c:pt idx="36">
                  <c:v>0.65675090999999997</c:v>
                </c:pt>
                <c:pt idx="37">
                  <c:v>0.66105221999999997</c:v>
                </c:pt>
                <c:pt idx="38">
                  <c:v>0.66535268000000003</c:v>
                </c:pt>
                <c:pt idx="39">
                  <c:v>0.66965368999999997</c:v>
                </c:pt>
                <c:pt idx="40">
                  <c:v>0.67395444999999998</c:v>
                </c:pt>
                <c:pt idx="41">
                  <c:v>0.67825511999999999</c:v>
                </c:pt>
                <c:pt idx="42">
                  <c:v>0.68255694</c:v>
                </c:pt>
                <c:pt idx="43">
                  <c:v>0.68685753000000005</c:v>
                </c:pt>
                <c:pt idx="44">
                  <c:v>0.69115870999999995</c:v>
                </c:pt>
                <c:pt idx="45">
                  <c:v>0.69545946999999997</c:v>
                </c:pt>
                <c:pt idx="46">
                  <c:v>0.69976052</c:v>
                </c:pt>
                <c:pt idx="47">
                  <c:v>0.70406234000000001</c:v>
                </c:pt>
                <c:pt idx="48">
                  <c:v>0.70836326999999999</c:v>
                </c:pt>
                <c:pt idx="49">
                  <c:v>0.71266470999999998</c:v>
                </c:pt>
                <c:pt idx="50">
                  <c:v>0.71696559000000004</c:v>
                </c:pt>
                <c:pt idx="51">
                  <c:v>0.72126732999999998</c:v>
                </c:pt>
                <c:pt idx="52">
                  <c:v>0.72556889000000002</c:v>
                </c:pt>
                <c:pt idx="53">
                  <c:v>0.72987038000000004</c:v>
                </c:pt>
                <c:pt idx="54">
                  <c:v>0.73417266000000003</c:v>
                </c:pt>
                <c:pt idx="55">
                  <c:v>0.73847443999999995</c:v>
                </c:pt>
                <c:pt idx="56">
                  <c:v>0.74277625999999997</c:v>
                </c:pt>
                <c:pt idx="57">
                  <c:v>0.74707919</c:v>
                </c:pt>
                <c:pt idx="58">
                  <c:v>0.75138126999999999</c:v>
                </c:pt>
                <c:pt idx="59">
                  <c:v>0.75568427999999999</c:v>
                </c:pt>
                <c:pt idx="60">
                  <c:v>0.75998745999999995</c:v>
                </c:pt>
                <c:pt idx="61">
                  <c:v>0.76357268</c:v>
                </c:pt>
                <c:pt idx="62">
                  <c:v>0.76715807000000003</c:v>
                </c:pt>
                <c:pt idx="63">
                  <c:v>0.77110318</c:v>
                </c:pt>
                <c:pt idx="64">
                  <c:v>0.77465342000000004</c:v>
                </c:pt>
                <c:pt idx="65">
                  <c:v>0.77792304999999995</c:v>
                </c:pt>
                <c:pt idx="66">
                  <c:v>0.78115139</c:v>
                </c:pt>
                <c:pt idx="67">
                  <c:v>0.78473886000000004</c:v>
                </c:pt>
                <c:pt idx="68">
                  <c:v>0.78760967000000004</c:v>
                </c:pt>
                <c:pt idx="69">
                  <c:v>0.79082355000000004</c:v>
                </c:pt>
                <c:pt idx="70">
                  <c:v>0.79370037999999998</c:v>
                </c:pt>
                <c:pt idx="71">
                  <c:v>0.79620212999999995</c:v>
                </c:pt>
                <c:pt idx="72">
                  <c:v>0.79881508000000001</c:v>
                </c:pt>
                <c:pt idx="73">
                  <c:v>0.80103778000000003</c:v>
                </c:pt>
                <c:pt idx="74">
                  <c:v>0.80306509000000004</c:v>
                </c:pt>
                <c:pt idx="75">
                  <c:v>0.80525614000000001</c:v>
                </c:pt>
                <c:pt idx="76">
                  <c:v>0.80725131999999999</c:v>
                </c:pt>
                <c:pt idx="77">
                  <c:v>0.80882522000000001</c:v>
                </c:pt>
                <c:pt idx="78">
                  <c:v>0.81026706999999998</c:v>
                </c:pt>
                <c:pt idx="79">
                  <c:v>0.81157486000000001</c:v>
                </c:pt>
                <c:pt idx="80">
                  <c:v>0.81326697999999997</c:v>
                </c:pt>
                <c:pt idx="81">
                  <c:v>0.81497998000000005</c:v>
                </c:pt>
                <c:pt idx="82">
                  <c:v>0.81674997999999999</c:v>
                </c:pt>
                <c:pt idx="83">
                  <c:v>0.81815937000000005</c:v>
                </c:pt>
                <c:pt idx="84">
                  <c:v>0.81956912000000004</c:v>
                </c:pt>
                <c:pt idx="85">
                  <c:v>0.82078311000000004</c:v>
                </c:pt>
              </c:numCache>
            </c:numRef>
          </c:xVal>
          <c:yVal>
            <c:numRef>
              <c:f>'24.123-A320B737'!$D$3:$D$88</c:f>
              <c:numCache>
                <c:formatCode>General</c:formatCode>
                <c:ptCount val="86"/>
                <c:pt idx="0">
                  <c:v>228.269498</c:v>
                </c:pt>
                <c:pt idx="1">
                  <c:v>228.17163199999999</c:v>
                </c:pt>
                <c:pt idx="2">
                  <c:v>228.12714800000001</c:v>
                </c:pt>
                <c:pt idx="3">
                  <c:v>228.073767</c:v>
                </c:pt>
                <c:pt idx="4">
                  <c:v>228.12714800000001</c:v>
                </c:pt>
                <c:pt idx="5">
                  <c:v>228.12714800000001</c:v>
                </c:pt>
                <c:pt idx="6">
                  <c:v>228.14494199999999</c:v>
                </c:pt>
                <c:pt idx="7">
                  <c:v>228.17163199999999</c:v>
                </c:pt>
                <c:pt idx="8">
                  <c:v>228.22501299999999</c:v>
                </c:pt>
                <c:pt idx="9">
                  <c:v>228.269498</c:v>
                </c:pt>
                <c:pt idx="10">
                  <c:v>228.34957</c:v>
                </c:pt>
                <c:pt idx="11">
                  <c:v>228.36736300000001</c:v>
                </c:pt>
                <c:pt idx="12">
                  <c:v>228.41184799999999</c:v>
                </c:pt>
                <c:pt idx="13">
                  <c:v>228.46522899999999</c:v>
                </c:pt>
                <c:pt idx="14">
                  <c:v>228.46522899999999</c:v>
                </c:pt>
                <c:pt idx="15">
                  <c:v>228.46522899999999</c:v>
                </c:pt>
                <c:pt idx="16">
                  <c:v>228.50081700000001</c:v>
                </c:pt>
                <c:pt idx="17">
                  <c:v>228.652063</c:v>
                </c:pt>
                <c:pt idx="18">
                  <c:v>228.92067299999999</c:v>
                </c:pt>
                <c:pt idx="19">
                  <c:v>228.965157</c:v>
                </c:pt>
                <c:pt idx="20">
                  <c:v>229.141392</c:v>
                </c:pt>
                <c:pt idx="21">
                  <c:v>229.15028799999999</c:v>
                </c:pt>
                <c:pt idx="22">
                  <c:v>229.23925700000001</c:v>
                </c:pt>
                <c:pt idx="23">
                  <c:v>229.381607</c:v>
                </c:pt>
                <c:pt idx="24">
                  <c:v>229.44388499999999</c:v>
                </c:pt>
                <c:pt idx="25">
                  <c:v>229.497266</c:v>
                </c:pt>
                <c:pt idx="26">
                  <c:v>229.79975999999999</c:v>
                </c:pt>
                <c:pt idx="27">
                  <c:v>230.00438800000001</c:v>
                </c:pt>
                <c:pt idx="28">
                  <c:v>230.18232599999999</c:v>
                </c:pt>
                <c:pt idx="29">
                  <c:v>230.22681</c:v>
                </c:pt>
                <c:pt idx="30">
                  <c:v>230.52040700000001</c:v>
                </c:pt>
                <c:pt idx="31">
                  <c:v>230.67165399999999</c:v>
                </c:pt>
                <c:pt idx="32">
                  <c:v>230.849591</c:v>
                </c:pt>
                <c:pt idx="33">
                  <c:v>231.18767299999999</c:v>
                </c:pt>
                <c:pt idx="34">
                  <c:v>231.40119799999999</c:v>
                </c:pt>
                <c:pt idx="35">
                  <c:v>231.561341</c:v>
                </c:pt>
                <c:pt idx="36">
                  <c:v>231.81935100000001</c:v>
                </c:pt>
                <c:pt idx="37">
                  <c:v>232.16632899999999</c:v>
                </c:pt>
                <c:pt idx="38">
                  <c:v>232.33536899999999</c:v>
                </c:pt>
                <c:pt idx="39">
                  <c:v>232.620069</c:v>
                </c:pt>
                <c:pt idx="40">
                  <c:v>232.85138799999999</c:v>
                </c:pt>
                <c:pt idx="41">
                  <c:v>233.06491299999999</c:v>
                </c:pt>
                <c:pt idx="42">
                  <c:v>233.518654</c:v>
                </c:pt>
                <c:pt idx="43">
                  <c:v>233.71438499999999</c:v>
                </c:pt>
                <c:pt idx="44">
                  <c:v>234.034672</c:v>
                </c:pt>
                <c:pt idx="45">
                  <c:v>234.26599100000001</c:v>
                </c:pt>
                <c:pt idx="46">
                  <c:v>234.55958799999999</c:v>
                </c:pt>
                <c:pt idx="47">
                  <c:v>235.013329</c:v>
                </c:pt>
                <c:pt idx="48">
                  <c:v>235.280235</c:v>
                </c:pt>
                <c:pt idx="49">
                  <c:v>235.65390400000001</c:v>
                </c:pt>
                <c:pt idx="50">
                  <c:v>235.911913</c:v>
                </c:pt>
                <c:pt idx="51">
                  <c:v>236.34786</c:v>
                </c:pt>
                <c:pt idx="52">
                  <c:v>236.74821900000001</c:v>
                </c:pt>
                <c:pt idx="53">
                  <c:v>237.130785</c:v>
                </c:pt>
                <c:pt idx="54">
                  <c:v>237.682391</c:v>
                </c:pt>
                <c:pt idx="55">
                  <c:v>238.12723500000001</c:v>
                </c:pt>
                <c:pt idx="56">
                  <c:v>238.580975</c:v>
                </c:pt>
                <c:pt idx="57">
                  <c:v>239.26603499999999</c:v>
                </c:pt>
                <c:pt idx="58">
                  <c:v>239.773156</c:v>
                </c:pt>
                <c:pt idx="59">
                  <c:v>240.476009</c:v>
                </c:pt>
                <c:pt idx="60">
                  <c:v>241.21445</c:v>
                </c:pt>
                <c:pt idx="61">
                  <c:v>241.85332199999999</c:v>
                </c:pt>
                <c:pt idx="62">
                  <c:v>242.527781</c:v>
                </c:pt>
                <c:pt idx="63">
                  <c:v>243.406868</c:v>
                </c:pt>
                <c:pt idx="64">
                  <c:v>244.37125700000001</c:v>
                </c:pt>
                <c:pt idx="65">
                  <c:v>245.29092199999999</c:v>
                </c:pt>
                <c:pt idx="66">
                  <c:v>246.31955300000001</c:v>
                </c:pt>
                <c:pt idx="67">
                  <c:v>247.428256</c:v>
                </c:pt>
                <c:pt idx="68">
                  <c:v>248.71319299999999</c:v>
                </c:pt>
                <c:pt idx="69">
                  <c:v>249.94012000000001</c:v>
                </c:pt>
                <c:pt idx="70">
                  <c:v>251.37724600000001</c:v>
                </c:pt>
                <c:pt idx="71">
                  <c:v>252.895118</c:v>
                </c:pt>
                <c:pt idx="72">
                  <c:v>254.563829</c:v>
                </c:pt>
                <c:pt idx="73">
                  <c:v>256.36458199999998</c:v>
                </c:pt>
                <c:pt idx="74">
                  <c:v>258.17443500000002</c:v>
                </c:pt>
                <c:pt idx="75">
                  <c:v>260.07538299999999</c:v>
                </c:pt>
                <c:pt idx="76">
                  <c:v>261.88545599999998</c:v>
                </c:pt>
                <c:pt idx="77">
                  <c:v>263.41317400000003</c:v>
                </c:pt>
                <c:pt idx="78">
                  <c:v>264.85029900000001</c:v>
                </c:pt>
                <c:pt idx="79">
                  <c:v>266.32793800000002</c:v>
                </c:pt>
                <c:pt idx="80">
                  <c:v>268.10634599999997</c:v>
                </c:pt>
                <c:pt idx="81">
                  <c:v>270.17339600000003</c:v>
                </c:pt>
                <c:pt idx="82">
                  <c:v>272.483024</c:v>
                </c:pt>
                <c:pt idx="83">
                  <c:v>274.40542199999999</c:v>
                </c:pt>
                <c:pt idx="84">
                  <c:v>276.399809</c:v>
                </c:pt>
                <c:pt idx="85">
                  <c:v>278.32798200000002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EF-7246-B53C-E5315D688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A340-200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'24.131-A340'!$P$3:$P$138</c:f>
              <c:numCache>
                <c:formatCode>General</c:formatCode>
                <c:ptCount val="136"/>
                <c:pt idx="0">
                  <c:v>235.932131</c:v>
                </c:pt>
                <c:pt idx="1">
                  <c:v>235.97798599999999</c:v>
                </c:pt>
                <c:pt idx="2">
                  <c:v>235.973544</c:v>
                </c:pt>
                <c:pt idx="3">
                  <c:v>235.931378</c:v>
                </c:pt>
                <c:pt idx="4">
                  <c:v>235.933223</c:v>
                </c:pt>
                <c:pt idx="5">
                  <c:v>235.960217</c:v>
                </c:pt>
                <c:pt idx="6">
                  <c:v>235.95577399999999</c:v>
                </c:pt>
                <c:pt idx="7">
                  <c:v>235.93875700000001</c:v>
                </c:pt>
                <c:pt idx="8">
                  <c:v>235.97832600000001</c:v>
                </c:pt>
                <c:pt idx="9">
                  <c:v>236.011607</c:v>
                </c:pt>
                <c:pt idx="10">
                  <c:v>236.00716399999999</c:v>
                </c:pt>
                <c:pt idx="11">
                  <c:v>236.00272200000001</c:v>
                </c:pt>
                <c:pt idx="12">
                  <c:v>235.99827999999999</c:v>
                </c:pt>
                <c:pt idx="13">
                  <c:v>235.99383700000001</c:v>
                </c:pt>
                <c:pt idx="14">
                  <c:v>235.989395</c:v>
                </c:pt>
                <c:pt idx="15">
                  <c:v>235.98495199999999</c:v>
                </c:pt>
                <c:pt idx="16">
                  <c:v>236.05595700000001</c:v>
                </c:pt>
                <c:pt idx="17">
                  <c:v>236.13953599999999</c:v>
                </c:pt>
                <c:pt idx="18">
                  <c:v>236.153955</c:v>
                </c:pt>
                <c:pt idx="19">
                  <c:v>236.105502</c:v>
                </c:pt>
                <c:pt idx="20">
                  <c:v>236.157645</c:v>
                </c:pt>
                <c:pt idx="21">
                  <c:v>236.19092599999999</c:v>
                </c:pt>
                <c:pt idx="22">
                  <c:v>236.22420600000001</c:v>
                </c:pt>
                <c:pt idx="23">
                  <c:v>236.232339</c:v>
                </c:pt>
                <c:pt idx="24">
                  <c:v>236.29076800000001</c:v>
                </c:pt>
                <c:pt idx="25">
                  <c:v>236.286326</c:v>
                </c:pt>
                <c:pt idx="26">
                  <c:v>236.28188399999999</c:v>
                </c:pt>
                <c:pt idx="27">
                  <c:v>236.27744100000001</c:v>
                </c:pt>
                <c:pt idx="28">
                  <c:v>236.272999</c:v>
                </c:pt>
                <c:pt idx="29">
                  <c:v>236.325142</c:v>
                </c:pt>
                <c:pt idx="30">
                  <c:v>236.38357099999999</c:v>
                </c:pt>
                <c:pt idx="31">
                  <c:v>236.39799099999999</c:v>
                </c:pt>
                <c:pt idx="32">
                  <c:v>236.50043099999999</c:v>
                </c:pt>
                <c:pt idx="33">
                  <c:v>236.52742499999999</c:v>
                </c:pt>
                <c:pt idx="34">
                  <c:v>236.52298300000001</c:v>
                </c:pt>
                <c:pt idx="35">
                  <c:v>236.57512500000001</c:v>
                </c:pt>
                <c:pt idx="36">
                  <c:v>236.65241700000001</c:v>
                </c:pt>
                <c:pt idx="37">
                  <c:v>236.70455899999999</c:v>
                </c:pt>
                <c:pt idx="38">
                  <c:v>236.71269100000001</c:v>
                </c:pt>
                <c:pt idx="39">
                  <c:v>236.708249</c:v>
                </c:pt>
                <c:pt idx="40">
                  <c:v>236.70380700000001</c:v>
                </c:pt>
                <c:pt idx="41">
                  <c:v>236.88215299999999</c:v>
                </c:pt>
                <c:pt idx="42">
                  <c:v>236.9024</c:v>
                </c:pt>
                <c:pt idx="43">
                  <c:v>236.91682</c:v>
                </c:pt>
                <c:pt idx="44">
                  <c:v>237.02554699999999</c:v>
                </c:pt>
                <c:pt idx="45">
                  <c:v>237.1217</c:v>
                </c:pt>
                <c:pt idx="46">
                  <c:v>237.18641700000001</c:v>
                </c:pt>
                <c:pt idx="47">
                  <c:v>237.34544299999999</c:v>
                </c:pt>
                <c:pt idx="48">
                  <c:v>237.41015999999999</c:v>
                </c:pt>
                <c:pt idx="49">
                  <c:v>237.54403600000001</c:v>
                </c:pt>
                <c:pt idx="50">
                  <c:v>237.64018999999999</c:v>
                </c:pt>
                <c:pt idx="51">
                  <c:v>237.69233199999999</c:v>
                </c:pt>
                <c:pt idx="52">
                  <c:v>237.68789000000001</c:v>
                </c:pt>
                <c:pt idx="53">
                  <c:v>237.708596</c:v>
                </c:pt>
                <c:pt idx="54">
                  <c:v>237.81732400000001</c:v>
                </c:pt>
                <c:pt idx="55">
                  <c:v>237.913477</c:v>
                </c:pt>
                <c:pt idx="56">
                  <c:v>238.066215</c:v>
                </c:pt>
                <c:pt idx="57">
                  <c:v>238.21266600000001</c:v>
                </c:pt>
                <c:pt idx="58">
                  <c:v>238.359117</c:v>
                </c:pt>
                <c:pt idx="59">
                  <c:v>238.486707</c:v>
                </c:pt>
                <c:pt idx="60">
                  <c:v>238.563998</c:v>
                </c:pt>
                <c:pt idx="61">
                  <c:v>238.616141</c:v>
                </c:pt>
                <c:pt idx="62">
                  <c:v>238.63684699999999</c:v>
                </c:pt>
                <c:pt idx="63">
                  <c:v>238.853342</c:v>
                </c:pt>
                <c:pt idx="64">
                  <c:v>238.96206900000001</c:v>
                </c:pt>
                <c:pt idx="65">
                  <c:v>239.03219000000001</c:v>
                </c:pt>
                <c:pt idx="66">
                  <c:v>239.13462999999999</c:v>
                </c:pt>
                <c:pt idx="67">
                  <c:v>239.281081</c:v>
                </c:pt>
                <c:pt idx="68">
                  <c:v>239.421245</c:v>
                </c:pt>
                <c:pt idx="69">
                  <c:v>239.45992899999999</c:v>
                </c:pt>
                <c:pt idx="70">
                  <c:v>239.61312599999999</c:v>
                </c:pt>
                <c:pt idx="71">
                  <c:v>239.81033400000001</c:v>
                </c:pt>
                <c:pt idx="72">
                  <c:v>239.823869</c:v>
                </c:pt>
                <c:pt idx="73">
                  <c:v>240.05247900000001</c:v>
                </c:pt>
                <c:pt idx="74">
                  <c:v>240.262227</c:v>
                </c:pt>
                <c:pt idx="75">
                  <c:v>240.471125</c:v>
                </c:pt>
                <c:pt idx="76">
                  <c:v>240.60500200000001</c:v>
                </c:pt>
                <c:pt idx="77">
                  <c:v>240.65128200000001</c:v>
                </c:pt>
                <c:pt idx="78">
                  <c:v>240.80402000000001</c:v>
                </c:pt>
                <c:pt idx="79">
                  <c:v>241.03849199999999</c:v>
                </c:pt>
                <c:pt idx="80">
                  <c:v>241.30440100000001</c:v>
                </c:pt>
                <c:pt idx="81">
                  <c:v>241.438277</c:v>
                </c:pt>
                <c:pt idx="82">
                  <c:v>241.591015</c:v>
                </c:pt>
                <c:pt idx="83">
                  <c:v>241.71231700000001</c:v>
                </c:pt>
                <c:pt idx="84">
                  <c:v>241.98451299999999</c:v>
                </c:pt>
                <c:pt idx="85">
                  <c:v>242.27556999999999</c:v>
                </c:pt>
                <c:pt idx="86">
                  <c:v>242.472318</c:v>
                </c:pt>
                <c:pt idx="87">
                  <c:v>242.587333</c:v>
                </c:pt>
                <c:pt idx="88">
                  <c:v>242.74678299999999</c:v>
                </c:pt>
                <c:pt idx="89">
                  <c:v>243.06256500000001</c:v>
                </c:pt>
                <c:pt idx="90">
                  <c:v>243.38463300000001</c:v>
                </c:pt>
                <c:pt idx="91">
                  <c:v>243.518934</c:v>
                </c:pt>
                <c:pt idx="92">
                  <c:v>243.64066099999999</c:v>
                </c:pt>
                <c:pt idx="93">
                  <c:v>244.00674000000001</c:v>
                </c:pt>
                <c:pt idx="94">
                  <c:v>244.32252099999999</c:v>
                </c:pt>
                <c:pt idx="95">
                  <c:v>244.525982</c:v>
                </c:pt>
                <c:pt idx="96">
                  <c:v>244.79189</c:v>
                </c:pt>
                <c:pt idx="97">
                  <c:v>245.15839399999999</c:v>
                </c:pt>
                <c:pt idx="98">
                  <c:v>245.42430200000001</c:v>
                </c:pt>
                <c:pt idx="99">
                  <c:v>245.73468</c:v>
                </c:pt>
                <c:pt idx="100">
                  <c:v>245.943544</c:v>
                </c:pt>
                <c:pt idx="101">
                  <c:v>246.25300300000001</c:v>
                </c:pt>
                <c:pt idx="102">
                  <c:v>246.55077199999999</c:v>
                </c:pt>
                <c:pt idx="103">
                  <c:v>247.04252600000001</c:v>
                </c:pt>
                <c:pt idx="104">
                  <c:v>247.74762100000001</c:v>
                </c:pt>
                <c:pt idx="105">
                  <c:v>248.595979</c:v>
                </c:pt>
                <c:pt idx="106">
                  <c:v>249.491185</c:v>
                </c:pt>
                <c:pt idx="107">
                  <c:v>250.47363999999999</c:v>
                </c:pt>
                <c:pt idx="108">
                  <c:v>251.48952299999999</c:v>
                </c:pt>
                <c:pt idx="109">
                  <c:v>252.79681099999999</c:v>
                </c:pt>
                <c:pt idx="110">
                  <c:v>254.17050699999999</c:v>
                </c:pt>
                <c:pt idx="111">
                  <c:v>255.432208</c:v>
                </c:pt>
                <c:pt idx="112">
                  <c:v>257.01608900000002</c:v>
                </c:pt>
                <c:pt idx="113">
                  <c:v>258.57630999999998</c:v>
                </c:pt>
                <c:pt idx="114">
                  <c:v>260.25677100000001</c:v>
                </c:pt>
                <c:pt idx="115">
                  <c:v>261.86642499999999</c:v>
                </c:pt>
                <c:pt idx="116">
                  <c:v>263.71106200000003</c:v>
                </c:pt>
                <c:pt idx="117">
                  <c:v>265.72544099999999</c:v>
                </c:pt>
                <c:pt idx="118">
                  <c:v>267.97241200000002</c:v>
                </c:pt>
                <c:pt idx="119">
                  <c:v>269.711344</c:v>
                </c:pt>
                <c:pt idx="120">
                  <c:v>271.42867100000001</c:v>
                </c:pt>
                <c:pt idx="121">
                  <c:v>273.00472200000002</c:v>
                </c:pt>
                <c:pt idx="122">
                  <c:v>274.801807</c:v>
                </c:pt>
                <c:pt idx="123">
                  <c:v>276.65950800000002</c:v>
                </c:pt>
                <c:pt idx="124">
                  <c:v>278.27139499999998</c:v>
                </c:pt>
                <c:pt idx="125">
                  <c:v>280.098322</c:v>
                </c:pt>
                <c:pt idx="126">
                  <c:v>281.849019</c:v>
                </c:pt>
                <c:pt idx="127">
                  <c:v>283.941823</c:v>
                </c:pt>
                <c:pt idx="128">
                  <c:v>285.51323600000001</c:v>
                </c:pt>
                <c:pt idx="129">
                  <c:v>287.314525</c:v>
                </c:pt>
                <c:pt idx="130">
                  <c:v>289.35844200000003</c:v>
                </c:pt>
                <c:pt idx="131">
                  <c:v>291.17587200000003</c:v>
                </c:pt>
                <c:pt idx="132">
                  <c:v>293.20345800000001</c:v>
                </c:pt>
                <c:pt idx="133">
                  <c:v>295.42530900000003</c:v>
                </c:pt>
                <c:pt idx="134">
                  <c:v>297.42470800000001</c:v>
                </c:pt>
                <c:pt idx="135">
                  <c:v>299.54855199999997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D49-6C46-B5F4-5F667C49F678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'24.131-A340'!$O$3:$O$138</c:f>
              <c:numCache>
                <c:formatCode>General</c:formatCode>
                <c:ptCount val="136"/>
                <c:pt idx="0">
                  <c:v>0.49929329</c:v>
                </c:pt>
                <c:pt idx="1">
                  <c:v>0.50234657000000005</c:v>
                </c:pt>
                <c:pt idx="2">
                  <c:v>0.50539995000000004</c:v>
                </c:pt>
                <c:pt idx="3">
                  <c:v>0.50845340999999999</c:v>
                </c:pt>
                <c:pt idx="4">
                  <c:v>0.51150678000000005</c:v>
                </c:pt>
                <c:pt idx="5">
                  <c:v>0.51456009999999996</c:v>
                </c:pt>
                <c:pt idx="6">
                  <c:v>0.51761347999999996</c:v>
                </c:pt>
                <c:pt idx="7">
                  <c:v>0.52066688000000005</c:v>
                </c:pt>
                <c:pt idx="8">
                  <c:v>0.52372017999999998</c:v>
                </c:pt>
                <c:pt idx="9">
                  <c:v>0.52677348000000002</c:v>
                </c:pt>
                <c:pt idx="10">
                  <c:v>0.52982686000000001</c:v>
                </c:pt>
                <c:pt idx="11">
                  <c:v>0.53288025000000006</c:v>
                </c:pt>
                <c:pt idx="12">
                  <c:v>0.53593363000000005</c:v>
                </c:pt>
                <c:pt idx="13">
                  <c:v>0.53898701000000004</c:v>
                </c:pt>
                <c:pt idx="14">
                  <c:v>0.54204039000000004</c:v>
                </c:pt>
                <c:pt idx="15">
                  <c:v>0.54509377000000003</c:v>
                </c:pt>
                <c:pt idx="16">
                  <c:v>0.54814700000000005</c:v>
                </c:pt>
                <c:pt idx="17">
                  <c:v>0.55120020999999997</c:v>
                </c:pt>
                <c:pt idx="18">
                  <c:v>0.55425354999999998</c:v>
                </c:pt>
                <c:pt idx="19">
                  <c:v>0.55730701999999999</c:v>
                </c:pt>
                <c:pt idx="20">
                  <c:v>0.56036028999999998</c:v>
                </c:pt>
                <c:pt idx="21">
                  <c:v>0.56341359999999996</c:v>
                </c:pt>
                <c:pt idx="22">
                  <c:v>0.5664669</c:v>
                </c:pt>
                <c:pt idx="23">
                  <c:v>0.56952026</c:v>
                </c:pt>
                <c:pt idx="24">
                  <c:v>0.57257351999999995</c:v>
                </c:pt>
                <c:pt idx="25">
                  <c:v>0.57562690000000005</c:v>
                </c:pt>
                <c:pt idx="26">
                  <c:v>0.57868028000000005</c:v>
                </c:pt>
                <c:pt idx="27">
                  <c:v>0.58173366000000004</c:v>
                </c:pt>
                <c:pt idx="28">
                  <c:v>0.58478704000000004</c:v>
                </c:pt>
                <c:pt idx="29">
                  <c:v>0.58784031000000003</c:v>
                </c:pt>
                <c:pt idx="30">
                  <c:v>0.59089356999999998</c:v>
                </c:pt>
                <c:pt idx="31">
                  <c:v>0.59394690999999999</c:v>
                </c:pt>
                <c:pt idx="32">
                  <c:v>0.59700008999999998</c:v>
                </c:pt>
                <c:pt idx="33">
                  <c:v>0.60005341000000001</c:v>
                </c:pt>
                <c:pt idx="34">
                  <c:v>0.60310679</c:v>
                </c:pt>
                <c:pt idx="35">
                  <c:v>0.60616006</c:v>
                </c:pt>
                <c:pt idx="36">
                  <c:v>0.60921327999999997</c:v>
                </c:pt>
                <c:pt idx="37">
                  <c:v>0.61226654999999996</c:v>
                </c:pt>
                <c:pt idx="38">
                  <c:v>0.61531990000000003</c:v>
                </c:pt>
                <c:pt idx="39">
                  <c:v>0.61837328999999996</c:v>
                </c:pt>
                <c:pt idx="40">
                  <c:v>0.62142666999999996</c:v>
                </c:pt>
                <c:pt idx="41">
                  <c:v>0.62477165999999995</c:v>
                </c:pt>
                <c:pt idx="42">
                  <c:v>0.62753302</c:v>
                </c:pt>
                <c:pt idx="43">
                  <c:v>0.63058636999999995</c:v>
                </c:pt>
                <c:pt idx="44">
                  <c:v>0.63363952999999995</c:v>
                </c:pt>
                <c:pt idx="45">
                  <c:v>0.63669271000000005</c:v>
                </c:pt>
                <c:pt idx="46">
                  <c:v>0.63974595999999995</c:v>
                </c:pt>
                <c:pt idx="47">
                  <c:v>0.64279902</c:v>
                </c:pt>
                <c:pt idx="48">
                  <c:v>0.64585227000000001</c:v>
                </c:pt>
                <c:pt idx="49">
                  <c:v>0.64890537999999998</c:v>
                </c:pt>
                <c:pt idx="50">
                  <c:v>0.65195855999999996</c:v>
                </c:pt>
                <c:pt idx="51">
                  <c:v>0.65501182999999996</c:v>
                </c:pt>
                <c:pt idx="52">
                  <c:v>0.65806520999999996</c:v>
                </c:pt>
                <c:pt idx="53">
                  <c:v>0.66111854000000003</c:v>
                </c:pt>
                <c:pt idx="54">
                  <c:v>0.66417170999999997</c:v>
                </c:pt>
                <c:pt idx="55">
                  <c:v>0.66722488999999996</c:v>
                </c:pt>
                <c:pt idx="56">
                  <c:v>0.67027795999999995</c:v>
                </c:pt>
                <c:pt idx="57">
                  <c:v>0.67333105000000004</c:v>
                </c:pt>
                <c:pt idx="58">
                  <c:v>0.67638414000000002</c:v>
                </c:pt>
                <c:pt idx="59">
                  <c:v>0.67943726000000004</c:v>
                </c:pt>
                <c:pt idx="60">
                  <c:v>0.68249048000000001</c:v>
                </c:pt>
                <c:pt idx="61">
                  <c:v>0.68554375000000001</c:v>
                </c:pt>
                <c:pt idx="62">
                  <c:v>0.68859709000000002</c:v>
                </c:pt>
                <c:pt idx="63">
                  <c:v>0.69165003999999997</c:v>
                </c:pt>
                <c:pt idx="64">
                  <c:v>0.69470319999999997</c:v>
                </c:pt>
                <c:pt idx="65">
                  <c:v>0.69775642999999998</c:v>
                </c:pt>
                <c:pt idx="66">
                  <c:v>0.70080960000000003</c:v>
                </c:pt>
                <c:pt idx="67">
                  <c:v>0.70386269000000001</c:v>
                </c:pt>
                <c:pt idx="68">
                  <c:v>0.70691579000000004</c:v>
                </c:pt>
                <c:pt idx="69">
                  <c:v>0.70996908999999997</c:v>
                </c:pt>
                <c:pt idx="70">
                  <c:v>0.71331412999999999</c:v>
                </c:pt>
                <c:pt idx="71">
                  <c:v>0.71665909000000005</c:v>
                </c:pt>
                <c:pt idx="72">
                  <c:v>0.71971244000000001</c:v>
                </c:pt>
                <c:pt idx="73">
                  <c:v>0.72247338999999999</c:v>
                </c:pt>
                <c:pt idx="74">
                  <c:v>0.72523437999999996</c:v>
                </c:pt>
                <c:pt idx="75">
                  <c:v>0.72857932000000003</c:v>
                </c:pt>
                <c:pt idx="76">
                  <c:v>0.73163243</c:v>
                </c:pt>
                <c:pt idx="77">
                  <c:v>0.73439374000000002</c:v>
                </c:pt>
                <c:pt idx="78">
                  <c:v>0.73744681999999995</c:v>
                </c:pt>
                <c:pt idx="79">
                  <c:v>0.74049973000000002</c:v>
                </c:pt>
                <c:pt idx="80">
                  <c:v>0.74355258999999996</c:v>
                </c:pt>
                <c:pt idx="81">
                  <c:v>0.74660570000000004</c:v>
                </c:pt>
                <c:pt idx="82">
                  <c:v>0.74965877000000003</c:v>
                </c:pt>
                <c:pt idx="83">
                  <c:v>0.75271191000000004</c:v>
                </c:pt>
                <c:pt idx="84">
                  <c:v>0.75576474999999999</c:v>
                </c:pt>
                <c:pt idx="85">
                  <c:v>0.75881756</c:v>
                </c:pt>
                <c:pt idx="86">
                  <c:v>0.76187055000000004</c:v>
                </c:pt>
                <c:pt idx="87">
                  <c:v>0.76492369000000004</c:v>
                </c:pt>
                <c:pt idx="88">
                  <c:v>0.76768477999999996</c:v>
                </c:pt>
                <c:pt idx="89">
                  <c:v>0.77102950999999997</c:v>
                </c:pt>
                <c:pt idx="90">
                  <c:v>0.77437423000000005</c:v>
                </c:pt>
                <c:pt idx="91">
                  <c:v>0.77713536999999999</c:v>
                </c:pt>
                <c:pt idx="92">
                  <c:v>0.77989653000000003</c:v>
                </c:pt>
                <c:pt idx="93">
                  <c:v>0.78324115999999999</c:v>
                </c:pt>
                <c:pt idx="94">
                  <c:v>0.78658589000000001</c:v>
                </c:pt>
                <c:pt idx="95">
                  <c:v>0.78934689999999996</c:v>
                </c:pt>
                <c:pt idx="96">
                  <c:v>0.79239974999999996</c:v>
                </c:pt>
                <c:pt idx="97">
                  <c:v>0.79545241</c:v>
                </c:pt>
                <c:pt idx="98">
                  <c:v>0.79850525999999999</c:v>
                </c:pt>
                <c:pt idx="99">
                  <c:v>0.80184999999999995</c:v>
                </c:pt>
                <c:pt idx="100">
                  <c:v>0.80461099999999997</c:v>
                </c:pt>
                <c:pt idx="101">
                  <c:v>0.80737179000000003</c:v>
                </c:pt>
                <c:pt idx="102">
                  <c:v>0.81013261999999997</c:v>
                </c:pt>
                <c:pt idx="103">
                  <c:v>0.81230912</c:v>
                </c:pt>
                <c:pt idx="104">
                  <c:v>0.81477717999999999</c:v>
                </c:pt>
                <c:pt idx="105">
                  <c:v>0.81695298000000005</c:v>
                </c:pt>
                <c:pt idx="106">
                  <c:v>0.81890664000000002</c:v>
                </c:pt>
                <c:pt idx="107">
                  <c:v>0.82097226000000001</c:v>
                </c:pt>
                <c:pt idx="108">
                  <c:v>0.82272210000000001</c:v>
                </c:pt>
                <c:pt idx="109">
                  <c:v>0.82417940999999995</c:v>
                </c:pt>
                <c:pt idx="110">
                  <c:v>0.82545659999999998</c:v>
                </c:pt>
                <c:pt idx="111">
                  <c:v>0.82682765000000003</c:v>
                </c:pt>
                <c:pt idx="112">
                  <c:v>0.82809350000000004</c:v>
                </c:pt>
                <c:pt idx="113">
                  <c:v>0.82899692999999997</c:v>
                </c:pt>
                <c:pt idx="114">
                  <c:v>0.83003501999999996</c:v>
                </c:pt>
                <c:pt idx="115">
                  <c:v>0.83050665000000001</c:v>
                </c:pt>
                <c:pt idx="116">
                  <c:v>0.83107083999999998</c:v>
                </c:pt>
                <c:pt idx="117">
                  <c:v>0.83191404999999996</c:v>
                </c:pt>
                <c:pt idx="118">
                  <c:v>0.83278026000000005</c:v>
                </c:pt>
                <c:pt idx="119">
                  <c:v>0.83336811</c:v>
                </c:pt>
                <c:pt idx="120">
                  <c:v>0.8339704</c:v>
                </c:pt>
                <c:pt idx="121">
                  <c:v>0.83467566999999998</c:v>
                </c:pt>
                <c:pt idx="122">
                  <c:v>0.83540082000000004</c:v>
                </c:pt>
                <c:pt idx="123">
                  <c:v>0.83605644999999995</c:v>
                </c:pt>
                <c:pt idx="124">
                  <c:v>0.83674725999999999</c:v>
                </c:pt>
                <c:pt idx="125">
                  <c:v>0.83733356000000003</c:v>
                </c:pt>
                <c:pt idx="126">
                  <c:v>0.83785061999999999</c:v>
                </c:pt>
                <c:pt idx="127">
                  <c:v>0.83871397999999997</c:v>
                </c:pt>
                <c:pt idx="128">
                  <c:v>0.83909259000000003</c:v>
                </c:pt>
                <c:pt idx="129">
                  <c:v>0.83992182000000004</c:v>
                </c:pt>
                <c:pt idx="130">
                  <c:v>0.84047123000000001</c:v>
                </c:pt>
                <c:pt idx="131">
                  <c:v>0.84101022999999997</c:v>
                </c:pt>
                <c:pt idx="132">
                  <c:v>0.84175575000000002</c:v>
                </c:pt>
                <c:pt idx="133">
                  <c:v>0.84252864999999999</c:v>
                </c:pt>
                <c:pt idx="134">
                  <c:v>0.84307991000000004</c:v>
                </c:pt>
                <c:pt idx="135">
                  <c:v>0.84378412000000003</c:v>
                </c:pt>
              </c:numCache>
            </c:numRef>
          </c:xVal>
          <c:yVal>
            <c:numRef>
              <c:f>'24.131-A340'!$Q$3:$Q$138</c:f>
              <c:numCache>
                <c:formatCode>General</c:formatCode>
                <c:ptCount val="136"/>
                <c:pt idx="0">
                  <c:v>234.42220510344606</c:v>
                </c:pt>
                <c:pt idx="1">
                  <c:v>234.42220510344606</c:v>
                </c:pt>
                <c:pt idx="2">
                  <c:v>234.42220510344606</c:v>
                </c:pt>
                <c:pt idx="3">
                  <c:v>234.42220510344606</c:v>
                </c:pt>
                <c:pt idx="4">
                  <c:v>234.42220510344606</c:v>
                </c:pt>
                <c:pt idx="5">
                  <c:v>234.42220510344606</c:v>
                </c:pt>
                <c:pt idx="6">
                  <c:v>234.42220510344606</c:v>
                </c:pt>
                <c:pt idx="7">
                  <c:v>234.42220510344606</c:v>
                </c:pt>
                <c:pt idx="8">
                  <c:v>234.42220510344606</c:v>
                </c:pt>
                <c:pt idx="9">
                  <c:v>234.42220510344606</c:v>
                </c:pt>
                <c:pt idx="10">
                  <c:v>234.42220510344606</c:v>
                </c:pt>
                <c:pt idx="11">
                  <c:v>234.42220510344606</c:v>
                </c:pt>
                <c:pt idx="12">
                  <c:v>234.42220510344606</c:v>
                </c:pt>
                <c:pt idx="13">
                  <c:v>234.42220510344606</c:v>
                </c:pt>
                <c:pt idx="14">
                  <c:v>234.42220510344606</c:v>
                </c:pt>
                <c:pt idx="15">
                  <c:v>234.42220510344606</c:v>
                </c:pt>
                <c:pt idx="16">
                  <c:v>234.42220510344606</c:v>
                </c:pt>
                <c:pt idx="17">
                  <c:v>234.42220510344606</c:v>
                </c:pt>
                <c:pt idx="18">
                  <c:v>234.42220510344606</c:v>
                </c:pt>
                <c:pt idx="19">
                  <c:v>234.42220510344606</c:v>
                </c:pt>
                <c:pt idx="20">
                  <c:v>234.42220510344606</c:v>
                </c:pt>
                <c:pt idx="21">
                  <c:v>234.42220510344606</c:v>
                </c:pt>
                <c:pt idx="22">
                  <c:v>234.42220510344606</c:v>
                </c:pt>
                <c:pt idx="23">
                  <c:v>234.42220510344606</c:v>
                </c:pt>
                <c:pt idx="24">
                  <c:v>234.42220510344606</c:v>
                </c:pt>
                <c:pt idx="25">
                  <c:v>234.42220510344606</c:v>
                </c:pt>
                <c:pt idx="26">
                  <c:v>234.42220510344606</c:v>
                </c:pt>
                <c:pt idx="27">
                  <c:v>234.42220510344606</c:v>
                </c:pt>
                <c:pt idx="28">
                  <c:v>234.42220510344606</c:v>
                </c:pt>
                <c:pt idx="29">
                  <c:v>234.42220510344606</c:v>
                </c:pt>
                <c:pt idx="30">
                  <c:v>234.44400505457111</c:v>
                </c:pt>
                <c:pt idx="31">
                  <c:v>234.53333686568402</c:v>
                </c:pt>
                <c:pt idx="32">
                  <c:v>234.62273604194149</c:v>
                </c:pt>
                <c:pt idx="33">
                  <c:v>234.71226947623535</c:v>
                </c:pt>
                <c:pt idx="34">
                  <c:v>234.8019932865742</c:v>
                </c:pt>
                <c:pt idx="35">
                  <c:v>234.89196141356962</c:v>
                </c:pt>
                <c:pt idx="36">
                  <c:v>234.98223519087514</c:v>
                </c:pt>
                <c:pt idx="37">
                  <c:v>235.07287796774978</c:v>
                </c:pt>
                <c:pt idx="38">
                  <c:v>235.16395202561995</c:v>
                </c:pt>
                <c:pt idx="39">
                  <c:v>235.25551870821818</c:v>
                </c:pt>
                <c:pt idx="40">
                  <c:v>235.34764035301595</c:v>
                </c:pt>
                <c:pt idx="41">
                  <c:v>235.44927474304296</c:v>
                </c:pt>
                <c:pt idx="42">
                  <c:v>235.53379984798926</c:v>
                </c:pt>
                <c:pt idx="43">
                  <c:v>235.62798520178433</c:v>
                </c:pt>
                <c:pt idx="44">
                  <c:v>235.72299215597536</c:v>
                </c:pt>
                <c:pt idx="45">
                  <c:v>235.8189005289363</c:v>
                </c:pt>
                <c:pt idx="46">
                  <c:v>235.91578786293553</c:v>
                </c:pt>
                <c:pt idx="47">
                  <c:v>236.0137246086083</c:v>
                </c:pt>
                <c:pt idx="48">
                  <c:v>236.11280482927992</c:v>
                </c:pt>
                <c:pt idx="49">
                  <c:v>236.2131031181774</c:v>
                </c:pt>
                <c:pt idx="50">
                  <c:v>236.31471533113313</c:v>
                </c:pt>
                <c:pt idx="51">
                  <c:v>236.41773530790903</c:v>
                </c:pt>
                <c:pt idx="52">
                  <c:v>236.52226138051543</c:v>
                </c:pt>
                <c:pt idx="53">
                  <c:v>236.62839047853322</c:v>
                </c:pt>
                <c:pt idx="54">
                  <c:v>236.73622624606764</c:v>
                </c:pt>
                <c:pt idx="55">
                  <c:v>236.84588794790534</c:v>
                </c:pt>
                <c:pt idx="56">
                  <c:v>236.95749084151703</c:v>
                </c:pt>
                <c:pt idx="57">
                  <c:v>237.07116609911418</c:v>
                </c:pt>
                <c:pt idx="58">
                  <c:v>237.187046979564</c:v>
                </c:pt>
                <c:pt idx="59">
                  <c:v>237.30527680717131</c:v>
                </c:pt>
                <c:pt idx="60">
                  <c:v>237.42600953285847</c:v>
                </c:pt>
                <c:pt idx="61">
                  <c:v>237.54940422981213</c:v>
                </c:pt>
                <c:pt idx="62">
                  <c:v>237.67563343556492</c:v>
                </c:pt>
                <c:pt idx="63">
                  <c:v>237.80486094628264</c:v>
                </c:pt>
                <c:pt idx="64">
                  <c:v>237.93730802111816</c:v>
                </c:pt>
                <c:pt idx="65">
                  <c:v>238.0731793070139</c:v>
                </c:pt>
                <c:pt idx="66">
                  <c:v>238.21269487498165</c:v>
                </c:pt>
                <c:pt idx="67">
                  <c:v>238.35609653486068</c:v>
                </c:pt>
                <c:pt idx="68">
                  <c:v>238.50365027884192</c:v>
                </c:pt>
                <c:pt idx="69">
                  <c:v>238.65564858138231</c:v>
                </c:pt>
                <c:pt idx="70">
                  <c:v>238.82762435232718</c:v>
                </c:pt>
                <c:pt idx="71">
                  <c:v>239.00572483670743</c:v>
                </c:pt>
                <c:pt idx="72">
                  <c:v>239.1740551581824</c:v>
                </c:pt>
                <c:pt idx="73">
                  <c:v>239.33133761461193</c:v>
                </c:pt>
                <c:pt idx="74">
                  <c:v>239.49377050616584</c:v>
                </c:pt>
                <c:pt idx="75">
                  <c:v>239.69795502257659</c:v>
                </c:pt>
                <c:pt idx="76">
                  <c:v>239.89194082030639</c:v>
                </c:pt>
                <c:pt idx="77">
                  <c:v>240.07413287838972</c:v>
                </c:pt>
                <c:pt idx="78">
                  <c:v>240.28360932095188</c:v>
                </c:pt>
                <c:pt idx="79">
                  <c:v>240.50217381960027</c:v>
                </c:pt>
                <c:pt idx="80">
                  <c:v>240.7305912988175</c:v>
                </c:pt>
                <c:pt idx="81">
                  <c:v>240.96972586328053</c:v>
                </c:pt>
                <c:pt idx="82">
                  <c:v>241.22049182075921</c:v>
                </c:pt>
                <c:pt idx="83">
                  <c:v>241.48394356218455</c:v>
                </c:pt>
                <c:pt idx="84">
                  <c:v>241.76121848171118</c:v>
                </c:pt>
                <c:pt idx="85">
                  <c:v>242.05365487444027</c:v>
                </c:pt>
                <c:pt idx="86">
                  <c:v>242.36275890383234</c:v>
                </c:pt>
                <c:pt idx="87">
                  <c:v>242.69021233762561</c:v>
                </c:pt>
                <c:pt idx="88">
                  <c:v>243.00372047769849</c:v>
                </c:pt>
                <c:pt idx="89">
                  <c:v>243.40799037554387</c:v>
                </c:pt>
                <c:pt idx="90">
                  <c:v>243.84219853128212</c:v>
                </c:pt>
                <c:pt idx="91">
                  <c:v>244.2259056628609</c:v>
                </c:pt>
                <c:pt idx="92">
                  <c:v>244.63511483517158</c:v>
                </c:pt>
                <c:pt idx="93">
                  <c:v>245.16909228986987</c:v>
                </c:pt>
                <c:pt idx="94">
                  <c:v>245.75072815509162</c:v>
                </c:pt>
                <c:pt idx="95">
                  <c:v>246.27181311789258</c:v>
                </c:pt>
                <c:pt idx="96">
                  <c:v>246.89726300762572</c:v>
                </c:pt>
                <c:pt idx="97">
                  <c:v>247.5819479524929</c:v>
                </c:pt>
                <c:pt idx="98">
                  <c:v>248.33531178851581</c:v>
                </c:pt>
                <c:pt idx="99">
                  <c:v>249.25311832636754</c:v>
                </c:pt>
                <c:pt idx="100">
                  <c:v>250.09638385816623</c:v>
                </c:pt>
                <c:pt idx="101">
                  <c:v>251.03098298714298</c:v>
                </c:pt>
                <c:pt idx="102">
                  <c:v>252.07328715103182</c:v>
                </c:pt>
                <c:pt idx="103">
                  <c:v>252.98409785182861</c:v>
                </c:pt>
                <c:pt idx="104">
                  <c:v>254.12880437302647</c:v>
                </c:pt>
                <c:pt idx="105">
                  <c:v>255.2535414570616</c:v>
                </c:pt>
                <c:pt idx="106">
                  <c:v>256.37188199077104</c:v>
                </c:pt>
                <c:pt idx="107">
                  <c:v>257.68529690598933</c:v>
                </c:pt>
                <c:pt idx="108">
                  <c:v>258.92118635169174</c:v>
                </c:pt>
                <c:pt idx="109">
                  <c:v>260.05077980727157</c:v>
                </c:pt>
                <c:pt idx="110">
                  <c:v>261.12650365684385</c:v>
                </c:pt>
                <c:pt idx="111">
                  <c:v>262.38270891601434</c:v>
                </c:pt>
                <c:pt idx="112">
                  <c:v>263.64856270086574</c:v>
                </c:pt>
                <c:pt idx="113">
                  <c:v>264.62223113146666</c:v>
                </c:pt>
                <c:pt idx="114">
                  <c:v>265.82197351989106</c:v>
                </c:pt>
                <c:pt idx="115">
                  <c:v>266.39828471147854</c:v>
                </c:pt>
                <c:pt idx="116">
                  <c:v>267.11542015183005</c:v>
                </c:pt>
                <c:pt idx="117">
                  <c:v>268.2477860062703</c:v>
                </c:pt>
                <c:pt idx="118">
                  <c:v>269.49382196031263</c:v>
                </c:pt>
                <c:pt idx="119">
                  <c:v>270.39194778306916</c:v>
                </c:pt>
                <c:pt idx="120">
                  <c:v>271.36016589458239</c:v>
                </c:pt>
                <c:pt idx="121">
                  <c:v>272.56105876660041</c:v>
                </c:pt>
                <c:pt idx="122">
                  <c:v>273.87853932284912</c:v>
                </c:pt>
                <c:pt idx="123">
                  <c:v>275.14924609121579</c:v>
                </c:pt>
                <c:pt idx="124">
                  <c:v>276.57836958275277</c:v>
                </c:pt>
                <c:pt idx="125">
                  <c:v>277.87120249557057</c:v>
                </c:pt>
                <c:pt idx="126">
                  <c:v>279.07806507743373</c:v>
                </c:pt>
                <c:pt idx="127">
                  <c:v>281.2478807732856</c:v>
                </c:pt>
                <c:pt idx="128">
                  <c:v>282.266554673435</c:v>
                </c:pt>
                <c:pt idx="129">
                  <c:v>284.65839868424393</c:v>
                </c:pt>
                <c:pt idx="130">
                  <c:v>286.37791556189376</c:v>
                </c:pt>
                <c:pt idx="131">
                  <c:v>288.18207084824508</c:v>
                </c:pt>
                <c:pt idx="132">
                  <c:v>290.89244081662247</c:v>
                </c:pt>
                <c:pt idx="133">
                  <c:v>294.00421583527293</c:v>
                </c:pt>
                <c:pt idx="134">
                  <c:v>296.44009026278877</c:v>
                </c:pt>
                <c:pt idx="135">
                  <c:v>299.85537747043384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D2-9948-915F-BBF75CCC0010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'24.131-A340'!$J$3:$J$134</c:f>
              <c:numCache>
                <c:formatCode>General</c:formatCode>
                <c:ptCount val="132"/>
                <c:pt idx="0">
                  <c:v>202.79690099999999</c:v>
                </c:pt>
                <c:pt idx="1">
                  <c:v>202.77946</c:v>
                </c:pt>
                <c:pt idx="2">
                  <c:v>202.77501799999999</c:v>
                </c:pt>
                <c:pt idx="3">
                  <c:v>202.77015</c:v>
                </c:pt>
                <c:pt idx="4">
                  <c:v>202.76570799999999</c:v>
                </c:pt>
                <c:pt idx="5">
                  <c:v>202.76126600000001</c:v>
                </c:pt>
                <c:pt idx="6">
                  <c:v>202.80083400000001</c:v>
                </c:pt>
                <c:pt idx="7">
                  <c:v>202.82154</c:v>
                </c:pt>
                <c:pt idx="8">
                  <c:v>202.75962899999999</c:v>
                </c:pt>
                <c:pt idx="9">
                  <c:v>202.80548400000001</c:v>
                </c:pt>
                <c:pt idx="10">
                  <c:v>202.801042</c:v>
                </c:pt>
                <c:pt idx="11">
                  <c:v>202.79660000000001</c:v>
                </c:pt>
                <c:pt idx="12">
                  <c:v>202.937647</c:v>
                </c:pt>
                <c:pt idx="13">
                  <c:v>202.93320499999999</c:v>
                </c:pt>
                <c:pt idx="14">
                  <c:v>202.928763</c:v>
                </c:pt>
                <c:pt idx="15">
                  <c:v>203.01234099999999</c:v>
                </c:pt>
                <c:pt idx="16">
                  <c:v>203.03304800000001</c:v>
                </c:pt>
                <c:pt idx="17">
                  <c:v>203.003457</c:v>
                </c:pt>
                <c:pt idx="18">
                  <c:v>203.13733300000001</c:v>
                </c:pt>
                <c:pt idx="19">
                  <c:v>203.183189</c:v>
                </c:pt>
                <c:pt idx="20">
                  <c:v>203.17874599999999</c:v>
                </c:pt>
                <c:pt idx="21">
                  <c:v>203.17430400000001</c:v>
                </c:pt>
                <c:pt idx="22">
                  <c:v>203.16986199999999</c:v>
                </c:pt>
                <c:pt idx="23">
                  <c:v>203.16541900000001</c:v>
                </c:pt>
                <c:pt idx="24">
                  <c:v>203.19241299999999</c:v>
                </c:pt>
                <c:pt idx="25">
                  <c:v>203.28227899999999</c:v>
                </c:pt>
                <c:pt idx="26">
                  <c:v>203.29041100000001</c:v>
                </c:pt>
                <c:pt idx="27">
                  <c:v>203.34884099999999</c:v>
                </c:pt>
                <c:pt idx="28">
                  <c:v>203.350686</c:v>
                </c:pt>
                <c:pt idx="29">
                  <c:v>203.390254</c:v>
                </c:pt>
                <c:pt idx="30">
                  <c:v>203.429822</c:v>
                </c:pt>
                <c:pt idx="31">
                  <c:v>203.50082599999999</c:v>
                </c:pt>
                <c:pt idx="32">
                  <c:v>203.571831</c:v>
                </c:pt>
                <c:pt idx="33">
                  <c:v>203.60511199999999</c:v>
                </c:pt>
                <c:pt idx="34">
                  <c:v>203.63839300000001</c:v>
                </c:pt>
                <c:pt idx="35">
                  <c:v>203.66538600000001</c:v>
                </c:pt>
                <c:pt idx="36">
                  <c:v>203.660944</c:v>
                </c:pt>
                <c:pt idx="37">
                  <c:v>203.700512</c:v>
                </c:pt>
                <c:pt idx="38">
                  <c:v>203.790378</c:v>
                </c:pt>
                <c:pt idx="39">
                  <c:v>203.93142599999999</c:v>
                </c:pt>
                <c:pt idx="40">
                  <c:v>203.926984</c:v>
                </c:pt>
                <c:pt idx="41">
                  <c:v>203.96566799999999</c:v>
                </c:pt>
                <c:pt idx="42">
                  <c:v>204.11840599999999</c:v>
                </c:pt>
                <c:pt idx="43">
                  <c:v>204.195697</c:v>
                </c:pt>
                <c:pt idx="44">
                  <c:v>204.285563</c:v>
                </c:pt>
                <c:pt idx="45">
                  <c:v>204.312557</c:v>
                </c:pt>
                <c:pt idx="46">
                  <c:v>204.47204199999999</c:v>
                </c:pt>
                <c:pt idx="47">
                  <c:v>204.504864</c:v>
                </c:pt>
                <c:pt idx="48">
                  <c:v>204.57586800000001</c:v>
                </c:pt>
                <c:pt idx="49">
                  <c:v>204.59028699999999</c:v>
                </c:pt>
                <c:pt idx="50">
                  <c:v>204.69272799999999</c:v>
                </c:pt>
                <c:pt idx="51">
                  <c:v>204.770444</c:v>
                </c:pt>
                <c:pt idx="52">
                  <c:v>204.96634299999999</c:v>
                </c:pt>
                <c:pt idx="53">
                  <c:v>205.13165599999999</c:v>
                </c:pt>
                <c:pt idx="54">
                  <c:v>205.234521</c:v>
                </c:pt>
                <c:pt idx="55">
                  <c:v>205.236366</c:v>
                </c:pt>
                <c:pt idx="56">
                  <c:v>205.31994399999999</c:v>
                </c:pt>
                <c:pt idx="57">
                  <c:v>205.46639500000001</c:v>
                </c:pt>
                <c:pt idx="58">
                  <c:v>205.53739999999999</c:v>
                </c:pt>
                <c:pt idx="59">
                  <c:v>205.60840400000001</c:v>
                </c:pt>
                <c:pt idx="60">
                  <c:v>205.79886500000001</c:v>
                </c:pt>
                <c:pt idx="61">
                  <c:v>206.02076299999999</c:v>
                </c:pt>
                <c:pt idx="62">
                  <c:v>206.08633</c:v>
                </c:pt>
                <c:pt idx="63">
                  <c:v>206.169059</c:v>
                </c:pt>
                <c:pt idx="64">
                  <c:v>206.258925</c:v>
                </c:pt>
                <c:pt idx="65">
                  <c:v>206.43052499999999</c:v>
                </c:pt>
                <c:pt idx="66">
                  <c:v>206.58955</c:v>
                </c:pt>
                <c:pt idx="67">
                  <c:v>206.68570299999999</c:v>
                </c:pt>
                <c:pt idx="68">
                  <c:v>206.857303</c:v>
                </c:pt>
                <c:pt idx="69">
                  <c:v>207.02890300000001</c:v>
                </c:pt>
                <c:pt idx="70">
                  <c:v>207.150205</c:v>
                </c:pt>
                <c:pt idx="71">
                  <c:v>207.32180500000001</c:v>
                </c:pt>
                <c:pt idx="72">
                  <c:v>207.493405</c:v>
                </c:pt>
                <c:pt idx="73">
                  <c:v>207.60213200000001</c:v>
                </c:pt>
                <c:pt idx="74">
                  <c:v>207.84289200000001</c:v>
                </c:pt>
                <c:pt idx="75">
                  <c:v>208.083651</c:v>
                </c:pt>
                <c:pt idx="76">
                  <c:v>208.23010199999999</c:v>
                </c:pt>
                <c:pt idx="77">
                  <c:v>208.39541399999999</c:v>
                </c:pt>
                <c:pt idx="78">
                  <c:v>208.49827999999999</c:v>
                </c:pt>
                <c:pt idx="79">
                  <c:v>208.69502800000001</c:v>
                </c:pt>
                <c:pt idx="80">
                  <c:v>208.973511</c:v>
                </c:pt>
                <c:pt idx="81">
                  <c:v>209.15768499999999</c:v>
                </c:pt>
                <c:pt idx="82">
                  <c:v>209.372446</c:v>
                </c:pt>
                <c:pt idx="83">
                  <c:v>209.563332</c:v>
                </c:pt>
                <c:pt idx="84">
                  <c:v>209.766368</c:v>
                </c:pt>
                <c:pt idx="85">
                  <c:v>210.05699999999999</c:v>
                </c:pt>
                <c:pt idx="86">
                  <c:v>210.21016299999999</c:v>
                </c:pt>
                <c:pt idx="87">
                  <c:v>210.42577399999999</c:v>
                </c:pt>
                <c:pt idx="88">
                  <c:v>210.572225</c:v>
                </c:pt>
                <c:pt idx="89">
                  <c:v>210.91358</c:v>
                </c:pt>
                <c:pt idx="90">
                  <c:v>211.16691299999999</c:v>
                </c:pt>
                <c:pt idx="91">
                  <c:v>211.401385</c:v>
                </c:pt>
                <c:pt idx="92">
                  <c:v>211.616996</c:v>
                </c:pt>
                <c:pt idx="93">
                  <c:v>211.99607399999999</c:v>
                </c:pt>
                <c:pt idx="94">
                  <c:v>212.205397</c:v>
                </c:pt>
                <c:pt idx="95">
                  <c:v>212.433582</c:v>
                </c:pt>
                <c:pt idx="96">
                  <c:v>212.76864900000001</c:v>
                </c:pt>
                <c:pt idx="97">
                  <c:v>213.09114299999999</c:v>
                </c:pt>
                <c:pt idx="98">
                  <c:v>213.36962500000001</c:v>
                </c:pt>
                <c:pt idx="99">
                  <c:v>213.67954399999999</c:v>
                </c:pt>
                <c:pt idx="100">
                  <c:v>214.02089899999999</c:v>
                </c:pt>
                <c:pt idx="101">
                  <c:v>214.33752899999999</c:v>
                </c:pt>
                <c:pt idx="102">
                  <c:v>214.60297800000001</c:v>
                </c:pt>
                <c:pt idx="103">
                  <c:v>215.088514</c:v>
                </c:pt>
                <c:pt idx="104">
                  <c:v>215.58701500000001</c:v>
                </c:pt>
                <c:pt idx="105">
                  <c:v>216.248099</c:v>
                </c:pt>
                <c:pt idx="106">
                  <c:v>217.02277900000001</c:v>
                </c:pt>
                <c:pt idx="107">
                  <c:v>217.848062</c:v>
                </c:pt>
                <c:pt idx="108">
                  <c:v>218.75131300000001</c:v>
                </c:pt>
                <c:pt idx="109">
                  <c:v>219.76415700000001</c:v>
                </c:pt>
                <c:pt idx="110">
                  <c:v>220.78004000000001</c:v>
                </c:pt>
                <c:pt idx="111">
                  <c:v>221.79592299999999</c:v>
                </c:pt>
                <c:pt idx="112">
                  <c:v>222.975359</c:v>
                </c:pt>
                <c:pt idx="113">
                  <c:v>224.156237</c:v>
                </c:pt>
                <c:pt idx="114">
                  <c:v>225.81202200000001</c:v>
                </c:pt>
                <c:pt idx="115">
                  <c:v>227.44201699999999</c:v>
                </c:pt>
                <c:pt idx="116">
                  <c:v>228.83009100000001</c:v>
                </c:pt>
                <c:pt idx="117">
                  <c:v>230.305848</c:v>
                </c:pt>
                <c:pt idx="118">
                  <c:v>231.77616800000001</c:v>
                </c:pt>
                <c:pt idx="119">
                  <c:v>233.28589099999999</c:v>
                </c:pt>
                <c:pt idx="120">
                  <c:v>235.025273</c:v>
                </c:pt>
                <c:pt idx="121">
                  <c:v>236.508239</c:v>
                </c:pt>
                <c:pt idx="122">
                  <c:v>238.39800700000001</c:v>
                </c:pt>
                <c:pt idx="123">
                  <c:v>240.05441999999999</c:v>
                </c:pt>
                <c:pt idx="124">
                  <c:v>241.71365</c:v>
                </c:pt>
                <c:pt idx="125">
                  <c:v>243.40799799999999</c:v>
                </c:pt>
                <c:pt idx="126">
                  <c:v>245.07431600000001</c:v>
                </c:pt>
                <c:pt idx="127">
                  <c:v>247.103588</c:v>
                </c:pt>
                <c:pt idx="128">
                  <c:v>248.51263700000001</c:v>
                </c:pt>
                <c:pt idx="129">
                  <c:v>250.24690899999999</c:v>
                </c:pt>
                <c:pt idx="130">
                  <c:v>252.10066800000001</c:v>
                </c:pt>
                <c:pt idx="131">
                  <c:v>254.112989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D49-6C46-B5F4-5F667C49F678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'24.131-A340'!$I$3:$I$134</c:f>
              <c:numCache>
                <c:formatCode>General</c:formatCode>
                <c:ptCount val="132"/>
                <c:pt idx="0">
                  <c:v>0.50043932000000002</c:v>
                </c:pt>
                <c:pt idx="1">
                  <c:v>0.50378469999999997</c:v>
                </c:pt>
                <c:pt idx="2">
                  <c:v>0.50683807999999997</c:v>
                </c:pt>
                <c:pt idx="3">
                  <c:v>0.51018342999999999</c:v>
                </c:pt>
                <c:pt idx="4">
                  <c:v>0.51323680999999999</c:v>
                </c:pt>
                <c:pt idx="5">
                  <c:v>0.51629018999999998</c:v>
                </c:pt>
                <c:pt idx="6">
                  <c:v>0.51934349000000002</c:v>
                </c:pt>
                <c:pt idx="7">
                  <c:v>0.52239681999999998</c:v>
                </c:pt>
                <c:pt idx="8">
                  <c:v>0.52545030999999998</c:v>
                </c:pt>
                <c:pt idx="9">
                  <c:v>0.52850359000000002</c:v>
                </c:pt>
                <c:pt idx="10">
                  <c:v>0.53155697000000002</c:v>
                </c:pt>
                <c:pt idx="11">
                  <c:v>0.53461035999999995</c:v>
                </c:pt>
                <c:pt idx="12">
                  <c:v>0.53766345000000004</c:v>
                </c:pt>
                <c:pt idx="13">
                  <c:v>0.54071683000000004</c:v>
                </c:pt>
                <c:pt idx="14">
                  <c:v>0.54377021000000003</c:v>
                </c:pt>
                <c:pt idx="15">
                  <c:v>0.54682341999999995</c:v>
                </c:pt>
                <c:pt idx="16">
                  <c:v>0.54987675000000003</c:v>
                </c:pt>
                <c:pt idx="17">
                  <c:v>0.55293018000000005</c:v>
                </c:pt>
                <c:pt idx="18">
                  <c:v>0.55598329999999996</c:v>
                </c:pt>
                <c:pt idx="19">
                  <c:v>0.55903658000000001</c:v>
                </c:pt>
                <c:pt idx="20">
                  <c:v>0.56208996</c:v>
                </c:pt>
                <c:pt idx="21">
                  <c:v>0.56514333999999999</c:v>
                </c:pt>
                <c:pt idx="22">
                  <c:v>0.56819671999999999</c:v>
                </c:pt>
                <c:pt idx="23">
                  <c:v>0.57125009999999998</c:v>
                </c:pt>
                <c:pt idx="24">
                  <c:v>0.57430342000000001</c:v>
                </c:pt>
                <c:pt idx="25">
                  <c:v>0.57735661999999999</c:v>
                </c:pt>
                <c:pt idx="26">
                  <c:v>0.58040997000000005</c:v>
                </c:pt>
                <c:pt idx="27">
                  <c:v>0.58346323</c:v>
                </c:pt>
                <c:pt idx="28">
                  <c:v>0.58651660000000005</c:v>
                </c:pt>
                <c:pt idx="29">
                  <c:v>0.58956989000000004</c:v>
                </c:pt>
                <c:pt idx="30">
                  <c:v>0.59262318999999997</c:v>
                </c:pt>
                <c:pt idx="31">
                  <c:v>0.59567641999999998</c:v>
                </c:pt>
                <c:pt idx="32">
                  <c:v>0.59872966000000005</c:v>
                </c:pt>
                <c:pt idx="33">
                  <c:v>0.60178295999999998</c:v>
                </c:pt>
                <c:pt idx="34">
                  <c:v>0.60483626999999995</c:v>
                </c:pt>
                <c:pt idx="35">
                  <c:v>0.60788958999999998</c:v>
                </c:pt>
                <c:pt idx="36">
                  <c:v>0.61094296999999997</c:v>
                </c:pt>
                <c:pt idx="37">
                  <c:v>0.61399627000000001</c:v>
                </c:pt>
                <c:pt idx="38">
                  <c:v>0.61704946000000005</c:v>
                </c:pt>
                <c:pt idx="39">
                  <c:v>0.62010255999999997</c:v>
                </c:pt>
                <c:pt idx="40">
                  <c:v>0.62315593999999996</c:v>
                </c:pt>
                <c:pt idx="41">
                  <c:v>0.62620924</c:v>
                </c:pt>
                <c:pt idx="42">
                  <c:v>0.62926230999999999</c:v>
                </c:pt>
                <c:pt idx="43">
                  <c:v>0.63231552999999996</c:v>
                </c:pt>
                <c:pt idx="44">
                  <c:v>0.63536873000000005</c:v>
                </c:pt>
                <c:pt idx="45">
                  <c:v>0.63842204999999996</c:v>
                </c:pt>
                <c:pt idx="46">
                  <c:v>0.64176708000000005</c:v>
                </c:pt>
                <c:pt idx="47">
                  <c:v>0.64452841999999999</c:v>
                </c:pt>
                <c:pt idx="48">
                  <c:v>0.64758165000000001</c:v>
                </c:pt>
                <c:pt idx="49">
                  <c:v>0.65063499999999996</c:v>
                </c:pt>
                <c:pt idx="50">
                  <c:v>0.65368817000000001</c:v>
                </c:pt>
                <c:pt idx="51">
                  <c:v>0.65644941999999995</c:v>
                </c:pt>
                <c:pt idx="52">
                  <c:v>0.66008635000000004</c:v>
                </c:pt>
                <c:pt idx="53">
                  <c:v>0.66313940000000005</c:v>
                </c:pt>
                <c:pt idx="54">
                  <c:v>0.66590059999999995</c:v>
                </c:pt>
                <c:pt idx="55">
                  <c:v>0.66895397000000001</c:v>
                </c:pt>
                <c:pt idx="56">
                  <c:v>0.67200718000000004</c:v>
                </c:pt>
                <c:pt idx="57">
                  <c:v>0.67506027000000002</c:v>
                </c:pt>
                <c:pt idx="58">
                  <c:v>0.67811350000000004</c:v>
                </c:pt>
                <c:pt idx="59">
                  <c:v>0.68116673000000005</c:v>
                </c:pt>
                <c:pt idx="60">
                  <c:v>0.68421973999999997</c:v>
                </c:pt>
                <c:pt idx="61">
                  <c:v>0.68727267999999997</c:v>
                </c:pt>
                <c:pt idx="62">
                  <c:v>0.68974197999999998</c:v>
                </c:pt>
                <c:pt idx="63">
                  <c:v>0.69337912999999995</c:v>
                </c:pt>
                <c:pt idx="64">
                  <c:v>0.69643233000000004</c:v>
                </c:pt>
                <c:pt idx="65">
                  <c:v>0.69948537</c:v>
                </c:pt>
                <c:pt idx="66">
                  <c:v>0.70253843000000005</c:v>
                </c:pt>
                <c:pt idx="67">
                  <c:v>0.70559161000000004</c:v>
                </c:pt>
                <c:pt idx="68">
                  <c:v>0.70864464999999999</c:v>
                </c:pt>
                <c:pt idx="69">
                  <c:v>0.71169769000000005</c:v>
                </c:pt>
                <c:pt idx="70">
                  <c:v>0.71475082000000001</c:v>
                </c:pt>
                <c:pt idx="71">
                  <c:v>0.71780385999999996</c:v>
                </c:pt>
                <c:pt idx="72">
                  <c:v>0.72085690000000002</c:v>
                </c:pt>
                <c:pt idx="73">
                  <c:v>0.72391006000000002</c:v>
                </c:pt>
                <c:pt idx="74">
                  <c:v>0.72696296000000005</c:v>
                </c:pt>
                <c:pt idx="75">
                  <c:v>0.73001587000000001</c:v>
                </c:pt>
                <c:pt idx="76">
                  <c:v>0.73306895000000005</c:v>
                </c:pt>
                <c:pt idx="77">
                  <c:v>0.73612200000000005</c:v>
                </c:pt>
                <c:pt idx="78">
                  <c:v>0.73888319999999996</c:v>
                </c:pt>
                <c:pt idx="79">
                  <c:v>0.74193619</c:v>
                </c:pt>
                <c:pt idx="80">
                  <c:v>0.74498902</c:v>
                </c:pt>
                <c:pt idx="81">
                  <c:v>0.74804203999999996</c:v>
                </c:pt>
                <c:pt idx="82">
                  <c:v>0.75167892999999997</c:v>
                </c:pt>
                <c:pt idx="83">
                  <c:v>0.75443996000000002</c:v>
                </c:pt>
                <c:pt idx="84">
                  <c:v>0.75749294</c:v>
                </c:pt>
                <c:pt idx="85">
                  <c:v>0.76083772000000005</c:v>
                </c:pt>
                <c:pt idx="86">
                  <c:v>0.76359882000000001</c:v>
                </c:pt>
                <c:pt idx="87">
                  <c:v>0.76665176999999995</c:v>
                </c:pt>
                <c:pt idx="88">
                  <c:v>0.76970486000000005</c:v>
                </c:pt>
                <c:pt idx="89">
                  <c:v>0.77275755999999995</c:v>
                </c:pt>
                <c:pt idx="90">
                  <c:v>0.77581043999999999</c:v>
                </c:pt>
                <c:pt idx="91">
                  <c:v>0.77886336</c:v>
                </c:pt>
                <c:pt idx="92">
                  <c:v>0.78191630999999995</c:v>
                </c:pt>
                <c:pt idx="93">
                  <c:v>0.78496895</c:v>
                </c:pt>
                <c:pt idx="94">
                  <c:v>0.78802190999999999</c:v>
                </c:pt>
                <c:pt idx="95">
                  <c:v>0.79107483999999995</c:v>
                </c:pt>
                <c:pt idx="96">
                  <c:v>0.79412755999999995</c:v>
                </c:pt>
                <c:pt idx="97">
                  <c:v>0.79718029999999995</c:v>
                </c:pt>
                <c:pt idx="98">
                  <c:v>0.80023312999999996</c:v>
                </c:pt>
                <c:pt idx="99">
                  <c:v>0.8032859</c:v>
                </c:pt>
                <c:pt idx="100">
                  <c:v>0.80633860999999996</c:v>
                </c:pt>
                <c:pt idx="101">
                  <c:v>0.80909938999999997</c:v>
                </c:pt>
                <c:pt idx="102">
                  <c:v>0.81186027999999999</c:v>
                </c:pt>
                <c:pt idx="103">
                  <c:v>0.81520466999999996</c:v>
                </c:pt>
                <c:pt idx="104">
                  <c:v>0.81767312999999997</c:v>
                </c:pt>
                <c:pt idx="105">
                  <c:v>0.82014127999999997</c:v>
                </c:pt>
                <c:pt idx="106">
                  <c:v>0.82231723000000001</c:v>
                </c:pt>
                <c:pt idx="107">
                  <c:v>0.82450747000000002</c:v>
                </c:pt>
                <c:pt idx="108">
                  <c:v>0.82640559999999996</c:v>
                </c:pt>
                <c:pt idx="109">
                  <c:v>0.82862327000000002</c:v>
                </c:pt>
                <c:pt idx="110">
                  <c:v>0.83037311999999996</c:v>
                </c:pt>
                <c:pt idx="111">
                  <c:v>0.83212297000000002</c:v>
                </c:pt>
                <c:pt idx="112">
                  <c:v>0.8336789</c:v>
                </c:pt>
                <c:pt idx="113">
                  <c:v>0.83508254999999998</c:v>
                </c:pt>
                <c:pt idx="114">
                  <c:v>0.83672497999999995</c:v>
                </c:pt>
                <c:pt idx="115">
                  <c:v>0.83838727999999996</c:v>
                </c:pt>
                <c:pt idx="116">
                  <c:v>0.83955438000000004</c:v>
                </c:pt>
                <c:pt idx="117">
                  <c:v>0.84076638999999997</c:v>
                </c:pt>
                <c:pt idx="118">
                  <c:v>0.84199281000000004</c:v>
                </c:pt>
                <c:pt idx="119">
                  <c:v>0.84329845999999997</c:v>
                </c:pt>
                <c:pt idx="120">
                  <c:v>0.84480193000000003</c:v>
                </c:pt>
                <c:pt idx="121">
                  <c:v>0.84598867</c:v>
                </c:pt>
                <c:pt idx="122">
                  <c:v>0.84735850000000001</c:v>
                </c:pt>
                <c:pt idx="123">
                  <c:v>0.84868816999999996</c:v>
                </c:pt>
                <c:pt idx="124">
                  <c:v>0.85010752999999994</c:v>
                </c:pt>
                <c:pt idx="125">
                  <c:v>0.85146513999999995</c:v>
                </c:pt>
                <c:pt idx="126">
                  <c:v>0.85263389999999994</c:v>
                </c:pt>
                <c:pt idx="127">
                  <c:v>0.85415664000000002</c:v>
                </c:pt>
                <c:pt idx="128">
                  <c:v>0.85521795</c:v>
                </c:pt>
                <c:pt idx="129">
                  <c:v>0.85650994000000003</c:v>
                </c:pt>
                <c:pt idx="130">
                  <c:v>0.85789422999999998</c:v>
                </c:pt>
                <c:pt idx="131">
                  <c:v>0.85922911999999996</c:v>
                </c:pt>
              </c:numCache>
            </c:numRef>
          </c:xVal>
          <c:yVal>
            <c:numRef>
              <c:f>'24.131-A340'!$K$3:$K$134</c:f>
              <c:numCache>
                <c:formatCode>General</c:formatCode>
                <c:ptCount val="132"/>
                <c:pt idx="0">
                  <c:v>203.60506084269858</c:v>
                </c:pt>
                <c:pt idx="1">
                  <c:v>203.60506084269858</c:v>
                </c:pt>
                <c:pt idx="2">
                  <c:v>203.60506084269858</c:v>
                </c:pt>
                <c:pt idx="3">
                  <c:v>203.60506084269858</c:v>
                </c:pt>
                <c:pt idx="4">
                  <c:v>203.60506084269858</c:v>
                </c:pt>
                <c:pt idx="5">
                  <c:v>203.60506084269858</c:v>
                </c:pt>
                <c:pt idx="6">
                  <c:v>203.60506084269858</c:v>
                </c:pt>
                <c:pt idx="7">
                  <c:v>203.60506084269858</c:v>
                </c:pt>
                <c:pt idx="8">
                  <c:v>203.60506084269858</c:v>
                </c:pt>
                <c:pt idx="9">
                  <c:v>203.60506084269858</c:v>
                </c:pt>
                <c:pt idx="10">
                  <c:v>203.60506084269858</c:v>
                </c:pt>
                <c:pt idx="11">
                  <c:v>203.60506084269858</c:v>
                </c:pt>
                <c:pt idx="12">
                  <c:v>203.60506084269858</c:v>
                </c:pt>
                <c:pt idx="13">
                  <c:v>203.60506084269858</c:v>
                </c:pt>
                <c:pt idx="14">
                  <c:v>203.60506084269858</c:v>
                </c:pt>
                <c:pt idx="15">
                  <c:v>203.60506084269858</c:v>
                </c:pt>
                <c:pt idx="16">
                  <c:v>203.60506084269858</c:v>
                </c:pt>
                <c:pt idx="17">
                  <c:v>203.60506084269858</c:v>
                </c:pt>
                <c:pt idx="18">
                  <c:v>203.60506084269858</c:v>
                </c:pt>
                <c:pt idx="19">
                  <c:v>203.60506084269858</c:v>
                </c:pt>
                <c:pt idx="20">
                  <c:v>203.60506084269858</c:v>
                </c:pt>
                <c:pt idx="21">
                  <c:v>203.60506084269858</c:v>
                </c:pt>
                <c:pt idx="22">
                  <c:v>203.60506084269858</c:v>
                </c:pt>
                <c:pt idx="23">
                  <c:v>203.60506084269858</c:v>
                </c:pt>
                <c:pt idx="24">
                  <c:v>203.60506084269858</c:v>
                </c:pt>
                <c:pt idx="25">
                  <c:v>203.60506084269858</c:v>
                </c:pt>
                <c:pt idx="26">
                  <c:v>203.60506084269858</c:v>
                </c:pt>
                <c:pt idx="27">
                  <c:v>203.60506084269858</c:v>
                </c:pt>
                <c:pt idx="28">
                  <c:v>203.60506084269858</c:v>
                </c:pt>
                <c:pt idx="29">
                  <c:v>203.60506084269858</c:v>
                </c:pt>
                <c:pt idx="30">
                  <c:v>203.60506084269858</c:v>
                </c:pt>
                <c:pt idx="31">
                  <c:v>203.60506084269858</c:v>
                </c:pt>
                <c:pt idx="32">
                  <c:v>203.60506084269858</c:v>
                </c:pt>
                <c:pt idx="33">
                  <c:v>203.60506084269858</c:v>
                </c:pt>
                <c:pt idx="34">
                  <c:v>203.67134533426918</c:v>
                </c:pt>
                <c:pt idx="35">
                  <c:v>203.75886911821203</c:v>
                </c:pt>
                <c:pt idx="36">
                  <c:v>203.84649033548547</c:v>
                </c:pt>
                <c:pt idx="37">
                  <c:v>203.93425970199496</c:v>
                </c:pt>
                <c:pt idx="38">
                  <c:v>204.02223144680713</c:v>
                </c:pt>
                <c:pt idx="39">
                  <c:v>204.11046174101884</c:v>
                </c:pt>
                <c:pt idx="40">
                  <c:v>204.19901758045685</c:v>
                </c:pt>
                <c:pt idx="41">
                  <c:v>204.28794563745288</c:v>
                </c:pt>
                <c:pt idx="42">
                  <c:v>204.37729951252533</c:v>
                </c:pt>
                <c:pt idx="43">
                  <c:v>204.46714944411056</c:v>
                </c:pt>
                <c:pt idx="44">
                  <c:v>204.55755086268022</c:v>
                </c:pt>
                <c:pt idx="45">
                  <c:v>204.64856978312912</c:v>
                </c:pt>
                <c:pt idx="46">
                  <c:v>204.74906448391181</c:v>
                </c:pt>
                <c:pt idx="47">
                  <c:v>204.83269692104915</c:v>
                </c:pt>
                <c:pt idx="48">
                  <c:v>204.92594301324968</c:v>
                </c:pt>
                <c:pt idx="49">
                  <c:v>205.02007212903149</c:v>
                </c:pt>
                <c:pt idx="50">
                  <c:v>205.11514685499782</c:v>
                </c:pt>
                <c:pt idx="51">
                  <c:v>205.20201242144827</c:v>
                </c:pt>
                <c:pt idx="52">
                  <c:v>205.31780261446232</c:v>
                </c:pt>
                <c:pt idx="53">
                  <c:v>205.41630329364207</c:v>
                </c:pt>
                <c:pt idx="54">
                  <c:v>205.50648434111451</c:v>
                </c:pt>
                <c:pt idx="55">
                  <c:v>205.60750124913537</c:v>
                </c:pt>
                <c:pt idx="56">
                  <c:v>205.70996044276728</c:v>
                </c:pt>
                <c:pt idx="57">
                  <c:v>205.81395949789382</c:v>
                </c:pt>
                <c:pt idx="58">
                  <c:v>205.91960860088318</c:v>
                </c:pt>
                <c:pt idx="59">
                  <c:v>206.02700964874143</c:v>
                </c:pt>
                <c:pt idx="60">
                  <c:v>206.13626711051273</c:v>
                </c:pt>
                <c:pt idx="61">
                  <c:v>206.24750476987367</c:v>
                </c:pt>
                <c:pt idx="62">
                  <c:v>206.33901287831495</c:v>
                </c:pt>
                <c:pt idx="63">
                  <c:v>206.476459542833</c:v>
                </c:pt>
                <c:pt idx="64">
                  <c:v>206.59443964748789</c:v>
                </c:pt>
                <c:pt idx="65">
                  <c:v>206.71494630843875</c:v>
                </c:pt>
                <c:pt idx="66">
                  <c:v>206.83814628561902</c:v>
                </c:pt>
                <c:pt idx="67">
                  <c:v>206.96421428849183</c:v>
                </c:pt>
                <c:pt idx="68">
                  <c:v>207.09332169724075</c:v>
                </c:pt>
                <c:pt idx="69">
                  <c:v>207.22566915133893</c:v>
                </c:pt>
                <c:pt idx="70">
                  <c:v>207.36146967519574</c:v>
                </c:pt>
                <c:pt idx="71">
                  <c:v>207.50093967761723</c:v>
                </c:pt>
                <c:pt idx="72">
                  <c:v>207.64432452421673</c:v>
                </c:pt>
                <c:pt idx="73">
                  <c:v>207.79189027169906</c:v>
                </c:pt>
                <c:pt idx="74">
                  <c:v>207.94389914858561</c:v>
                </c:pt>
                <c:pt idx="75">
                  <c:v>208.10066785708372</c:v>
                </c:pt>
                <c:pt idx="76">
                  <c:v>208.26253430499165</c:v>
                </c:pt>
                <c:pt idx="77">
                  <c:v>208.42984579287867</c:v>
                </c:pt>
                <c:pt idx="78">
                  <c:v>208.58617766814706</c:v>
                </c:pt>
                <c:pt idx="79">
                  <c:v>208.76496328543394</c:v>
                </c:pt>
                <c:pt idx="80">
                  <c:v>208.95041593479502</c:v>
                </c:pt>
                <c:pt idx="81">
                  <c:v>209.14306009042079</c:v>
                </c:pt>
                <c:pt idx="82">
                  <c:v>209.38268758569725</c:v>
                </c:pt>
                <c:pt idx="83">
                  <c:v>209.57256759617687</c:v>
                </c:pt>
                <c:pt idx="84">
                  <c:v>209.79118950903026</c:v>
                </c:pt>
                <c:pt idx="85">
                  <c:v>210.04201504339005</c:v>
                </c:pt>
                <c:pt idx="86">
                  <c:v>210.25873126625888</c:v>
                </c:pt>
                <c:pt idx="87">
                  <c:v>210.50940682692183</c:v>
                </c:pt>
                <c:pt idx="88">
                  <c:v>210.77270090807579</c:v>
                </c:pt>
                <c:pt idx="89">
                  <c:v>211.04971814488292</c:v>
                </c:pt>
                <c:pt idx="90">
                  <c:v>211.34180243326247</c:v>
                </c:pt>
                <c:pt idx="91">
                  <c:v>211.65039993439441</c:v>
                </c:pt>
                <c:pt idx="92">
                  <c:v>211.97715959231491</c:v>
                </c:pt>
                <c:pt idx="93">
                  <c:v>212.32391558320077</c:v>
                </c:pt>
                <c:pt idx="94">
                  <c:v>212.69287634668774</c:v>
                </c:pt>
                <c:pt idx="95">
                  <c:v>213.0864512957549</c:v>
                </c:pt>
                <c:pt idx="96">
                  <c:v>213.50743343859585</c:v>
                </c:pt>
                <c:pt idx="97">
                  <c:v>213.9591148372821</c:v>
                </c:pt>
                <c:pt idx="98">
                  <c:v>214.44530562446306</c:v>
                </c:pt>
                <c:pt idx="99">
                  <c:v>214.97043014641272</c:v>
                </c:pt>
                <c:pt idx="100">
                  <c:v>215.53972856565414</c:v>
                </c:pt>
                <c:pt idx="101">
                  <c:v>216.09779815530212</c:v>
                </c:pt>
                <c:pt idx="102">
                  <c:v>216.70255890814312</c:v>
                </c:pt>
                <c:pt idx="103">
                  <c:v>217.50699036077253</c:v>
                </c:pt>
                <c:pt idx="104">
                  <c:v>218.15884893454884</c:v>
                </c:pt>
                <c:pt idx="105">
                  <c:v>218.86749043149214</c:v>
                </c:pt>
                <c:pt idx="106">
                  <c:v>219.54582360984548</c:v>
                </c:pt>
                <c:pt idx="107">
                  <c:v>220.28624890868238</c:v>
                </c:pt>
                <c:pt idx="108">
                  <c:v>220.9807820884692</c:v>
                </c:pt>
                <c:pt idx="109">
                  <c:v>221.86294138889295</c:v>
                </c:pt>
                <c:pt idx="110">
                  <c:v>222.6199266298259</c:v>
                </c:pt>
                <c:pt idx="111">
                  <c:v>223.43788548489852</c:v>
                </c:pt>
                <c:pt idx="112">
                  <c:v>224.22274116458598</c:v>
                </c:pt>
                <c:pt idx="113">
                  <c:v>224.98280012594515</c:v>
                </c:pt>
                <c:pt idx="114">
                  <c:v>225.94241751666723</c:v>
                </c:pt>
                <c:pt idx="115">
                  <c:v>227.00083173343313</c:v>
                </c:pt>
                <c:pt idx="116">
                  <c:v>227.80304475457606</c:v>
                </c:pt>
                <c:pt idx="117">
                  <c:v>228.69390232023895</c:v>
                </c:pt>
                <c:pt idx="118">
                  <c:v>229.66190083290252</c:v>
                </c:pt>
                <c:pt idx="119">
                  <c:v>230.77480846333216</c:v>
                </c:pt>
                <c:pt idx="120">
                  <c:v>232.17582596233433</c:v>
                </c:pt>
                <c:pt idx="121">
                  <c:v>233.38464554809138</c:v>
                </c:pt>
                <c:pt idx="122">
                  <c:v>234.90973024954297</c:v>
                </c:pt>
                <c:pt idx="123">
                  <c:v>236.54306922446423</c:v>
                </c:pt>
                <c:pt idx="124">
                  <c:v>238.48084069318159</c:v>
                </c:pt>
                <c:pt idx="125">
                  <c:v>240.55534253679699</c:v>
                </c:pt>
                <c:pt idx="126">
                  <c:v>242.54550242758575</c:v>
                </c:pt>
                <c:pt idx="127">
                  <c:v>245.47808053501589</c:v>
                </c:pt>
                <c:pt idx="128">
                  <c:v>247.79333375199499</c:v>
                </c:pt>
                <c:pt idx="129">
                  <c:v>250.97711592044206</c:v>
                </c:pt>
                <c:pt idx="130">
                  <c:v>254.93312602335405</c:v>
                </c:pt>
                <c:pt idx="131">
                  <c:v>259.42112708005027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D2-9948-915F-BBF75CCC0010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'24.131-A340'!$D$3:$D$133</c:f>
              <c:numCache>
                <c:formatCode>General</c:formatCode>
                <c:ptCount val="131"/>
                <c:pt idx="0">
                  <c:v>179.23995099999999</c:v>
                </c:pt>
                <c:pt idx="1">
                  <c:v>179.071156</c:v>
                </c:pt>
                <c:pt idx="2">
                  <c:v>178.984555</c:v>
                </c:pt>
                <c:pt idx="3">
                  <c:v>178.98011299999999</c:v>
                </c:pt>
                <c:pt idx="4">
                  <c:v>178.97567100000001</c:v>
                </c:pt>
                <c:pt idx="5">
                  <c:v>178.971228</c:v>
                </c:pt>
                <c:pt idx="6">
                  <c:v>178.94163699999999</c:v>
                </c:pt>
                <c:pt idx="7">
                  <c:v>178.92462</c:v>
                </c:pt>
                <c:pt idx="8">
                  <c:v>178.95161400000001</c:v>
                </c:pt>
                <c:pt idx="9">
                  <c:v>178.922023</c:v>
                </c:pt>
                <c:pt idx="10">
                  <c:v>178.87985699999999</c:v>
                </c:pt>
                <c:pt idx="11">
                  <c:v>178.875415</c:v>
                </c:pt>
                <c:pt idx="12">
                  <c:v>178.87097199999999</c:v>
                </c:pt>
                <c:pt idx="13">
                  <c:v>178.86653000000001</c:v>
                </c:pt>
                <c:pt idx="14">
                  <c:v>178.862088</c:v>
                </c:pt>
                <c:pt idx="15">
                  <c:v>178.83249599999999</c:v>
                </c:pt>
                <c:pt idx="16">
                  <c:v>178.78404399999999</c:v>
                </c:pt>
                <c:pt idx="17">
                  <c:v>178.77960100000001</c:v>
                </c:pt>
                <c:pt idx="18">
                  <c:v>178.85149000000001</c:v>
                </c:pt>
                <c:pt idx="19">
                  <c:v>178.884771</c:v>
                </c:pt>
                <c:pt idx="20">
                  <c:v>178.772561</c:v>
                </c:pt>
                <c:pt idx="21">
                  <c:v>178.86959899999999</c:v>
                </c:pt>
                <c:pt idx="22">
                  <c:v>178.83372</c:v>
                </c:pt>
                <c:pt idx="23">
                  <c:v>178.82927799999999</c:v>
                </c:pt>
                <c:pt idx="24">
                  <c:v>178.824836</c:v>
                </c:pt>
                <c:pt idx="25">
                  <c:v>178.820393</c:v>
                </c:pt>
                <c:pt idx="26">
                  <c:v>178.74590699999999</c:v>
                </c:pt>
                <c:pt idx="27">
                  <c:v>178.72260299999999</c:v>
                </c:pt>
                <c:pt idx="28">
                  <c:v>178.79360800000001</c:v>
                </c:pt>
                <c:pt idx="29">
                  <c:v>178.79545200000001</c:v>
                </c:pt>
                <c:pt idx="30">
                  <c:v>178.79101</c:v>
                </c:pt>
                <c:pt idx="31">
                  <c:v>178.78656799999999</c:v>
                </c:pt>
                <c:pt idx="32">
                  <c:v>178.82613599999999</c:v>
                </c:pt>
                <c:pt idx="33">
                  <c:v>178.84055499999999</c:v>
                </c:pt>
                <c:pt idx="34">
                  <c:v>178.892698</c:v>
                </c:pt>
                <c:pt idx="35">
                  <c:v>178.969989</c:v>
                </c:pt>
                <c:pt idx="36">
                  <c:v>179.04099400000001</c:v>
                </c:pt>
                <c:pt idx="37">
                  <c:v>179.036551</c:v>
                </c:pt>
                <c:pt idx="38">
                  <c:v>179.04468299999999</c:v>
                </c:pt>
                <c:pt idx="39">
                  <c:v>179.09682599999999</c:v>
                </c:pt>
                <c:pt idx="40">
                  <c:v>179.16783000000001</c:v>
                </c:pt>
                <c:pt idx="41">
                  <c:v>179.263983</c:v>
                </c:pt>
                <c:pt idx="42">
                  <c:v>179.290977</c:v>
                </c:pt>
                <c:pt idx="43">
                  <c:v>179.393418</c:v>
                </c:pt>
                <c:pt idx="44">
                  <c:v>179.420411</c:v>
                </c:pt>
                <c:pt idx="45">
                  <c:v>179.41596899999999</c:v>
                </c:pt>
                <c:pt idx="46">
                  <c:v>179.45553699999999</c:v>
                </c:pt>
                <c:pt idx="47">
                  <c:v>179.627137</c:v>
                </c:pt>
                <c:pt idx="48">
                  <c:v>179.74843899999999</c:v>
                </c:pt>
                <c:pt idx="49">
                  <c:v>179.85087899999999</c:v>
                </c:pt>
                <c:pt idx="50">
                  <c:v>180.01619199999999</c:v>
                </c:pt>
                <c:pt idx="51">
                  <c:v>180.08090899999999</c:v>
                </c:pt>
                <c:pt idx="52">
                  <c:v>180.13305199999999</c:v>
                </c:pt>
                <c:pt idx="53">
                  <c:v>180.22291799999999</c:v>
                </c:pt>
                <c:pt idx="54">
                  <c:v>180.300209</c:v>
                </c:pt>
                <c:pt idx="55">
                  <c:v>180.339777</c:v>
                </c:pt>
                <c:pt idx="56">
                  <c:v>180.455217</c:v>
                </c:pt>
                <c:pt idx="57">
                  <c:v>180.67040299999999</c:v>
                </c:pt>
                <c:pt idx="58">
                  <c:v>180.82942800000001</c:v>
                </c:pt>
                <c:pt idx="59">
                  <c:v>180.98802900000001</c:v>
                </c:pt>
                <c:pt idx="60">
                  <c:v>181.015872</c:v>
                </c:pt>
                <c:pt idx="61">
                  <c:v>181.16818499999999</c:v>
                </c:pt>
                <c:pt idx="62">
                  <c:v>181.32049900000001</c:v>
                </c:pt>
                <c:pt idx="63">
                  <c:v>181.45480000000001</c:v>
                </c:pt>
                <c:pt idx="64">
                  <c:v>181.58867699999999</c:v>
                </c:pt>
                <c:pt idx="65">
                  <c:v>181.82272399999999</c:v>
                </c:pt>
                <c:pt idx="66">
                  <c:v>181.938163</c:v>
                </c:pt>
                <c:pt idx="67">
                  <c:v>182.10976299999999</c:v>
                </c:pt>
                <c:pt idx="68">
                  <c:v>182.33123599999999</c:v>
                </c:pt>
                <c:pt idx="69">
                  <c:v>182.446676</c:v>
                </c:pt>
                <c:pt idx="70">
                  <c:v>182.70629700000001</c:v>
                </c:pt>
                <c:pt idx="71">
                  <c:v>182.97806700000001</c:v>
                </c:pt>
                <c:pt idx="72">
                  <c:v>183.15637899999999</c:v>
                </c:pt>
                <c:pt idx="73">
                  <c:v>183.33426600000001</c:v>
                </c:pt>
                <c:pt idx="74">
                  <c:v>183.637473</c:v>
                </c:pt>
                <c:pt idx="75">
                  <c:v>183.95325399999999</c:v>
                </c:pt>
                <c:pt idx="76">
                  <c:v>184.16342700000001</c:v>
                </c:pt>
                <c:pt idx="77">
                  <c:v>184.37903700000001</c:v>
                </c:pt>
                <c:pt idx="78">
                  <c:v>184.745541</c:v>
                </c:pt>
                <c:pt idx="79">
                  <c:v>184.99258699999999</c:v>
                </c:pt>
                <c:pt idx="80">
                  <c:v>185.30250599999999</c:v>
                </c:pt>
                <c:pt idx="81">
                  <c:v>185.59356299999999</c:v>
                </c:pt>
                <c:pt idx="82">
                  <c:v>185.90976900000001</c:v>
                </c:pt>
                <c:pt idx="83">
                  <c:v>186.21968799999999</c:v>
                </c:pt>
                <c:pt idx="84">
                  <c:v>186.517032</c:v>
                </c:pt>
                <c:pt idx="85">
                  <c:v>186.964845</c:v>
                </c:pt>
                <c:pt idx="86">
                  <c:v>187.231178</c:v>
                </c:pt>
                <c:pt idx="87">
                  <c:v>187.61654300000001</c:v>
                </c:pt>
                <c:pt idx="88">
                  <c:v>188.01448300000001</c:v>
                </c:pt>
                <c:pt idx="89">
                  <c:v>188.36212499999999</c:v>
                </c:pt>
                <c:pt idx="90">
                  <c:v>188.80407500000001</c:v>
                </c:pt>
                <c:pt idx="91">
                  <c:v>189.22716399999999</c:v>
                </c:pt>
                <c:pt idx="92">
                  <c:v>189.63139100000001</c:v>
                </c:pt>
                <c:pt idx="93">
                  <c:v>190.09806499999999</c:v>
                </c:pt>
                <c:pt idx="94">
                  <c:v>190.546728</c:v>
                </c:pt>
                <c:pt idx="95">
                  <c:v>191.05826200000001</c:v>
                </c:pt>
                <c:pt idx="96">
                  <c:v>191.55637300000001</c:v>
                </c:pt>
                <c:pt idx="97">
                  <c:v>192.07377</c:v>
                </c:pt>
                <c:pt idx="98">
                  <c:v>192.61631600000001</c:v>
                </c:pt>
                <c:pt idx="99">
                  <c:v>193.15257399999999</c:v>
                </c:pt>
                <c:pt idx="100">
                  <c:v>193.745418</c:v>
                </c:pt>
                <c:pt idx="101">
                  <c:v>194.27538899999999</c:v>
                </c:pt>
                <c:pt idx="102">
                  <c:v>194.92481799999999</c:v>
                </c:pt>
                <c:pt idx="103">
                  <c:v>195.555385</c:v>
                </c:pt>
                <c:pt idx="104">
                  <c:v>196.204354</c:v>
                </c:pt>
                <c:pt idx="105">
                  <c:v>196.99206699999999</c:v>
                </c:pt>
                <c:pt idx="106">
                  <c:v>197.87906699999999</c:v>
                </c:pt>
                <c:pt idx="107">
                  <c:v>198.92827500000001</c:v>
                </c:pt>
                <c:pt idx="108">
                  <c:v>199.979185</c:v>
                </c:pt>
                <c:pt idx="109">
                  <c:v>201.14013399999999</c:v>
                </c:pt>
                <c:pt idx="110">
                  <c:v>202.13105999999999</c:v>
                </c:pt>
                <c:pt idx="111">
                  <c:v>203.468954</c:v>
                </c:pt>
                <c:pt idx="112">
                  <c:v>204.77962099999999</c:v>
                </c:pt>
                <c:pt idx="113">
                  <c:v>206.27854199999999</c:v>
                </c:pt>
                <c:pt idx="114">
                  <c:v>207.571879</c:v>
                </c:pt>
                <c:pt idx="115">
                  <c:v>208.981875</c:v>
                </c:pt>
                <c:pt idx="116">
                  <c:v>210.52560099999999</c:v>
                </c:pt>
                <c:pt idx="117">
                  <c:v>211.924162</c:v>
                </c:pt>
                <c:pt idx="118">
                  <c:v>213.537488</c:v>
                </c:pt>
                <c:pt idx="119">
                  <c:v>214.90168499999999</c:v>
                </c:pt>
                <c:pt idx="120">
                  <c:v>216.26967300000001</c:v>
                </c:pt>
                <c:pt idx="121">
                  <c:v>217.818533</c:v>
                </c:pt>
                <c:pt idx="122">
                  <c:v>219.35969299999999</c:v>
                </c:pt>
                <c:pt idx="123">
                  <c:v>221.19981899999999</c:v>
                </c:pt>
                <c:pt idx="124">
                  <c:v>222.89083400000001</c:v>
                </c:pt>
                <c:pt idx="125">
                  <c:v>224.48608899999999</c:v>
                </c:pt>
                <c:pt idx="126">
                  <c:v>226.322474</c:v>
                </c:pt>
                <c:pt idx="127">
                  <c:v>228.167012</c:v>
                </c:pt>
                <c:pt idx="128">
                  <c:v>229.90089399999999</c:v>
                </c:pt>
                <c:pt idx="129">
                  <c:v>231.49126799999999</c:v>
                </c:pt>
                <c:pt idx="130">
                  <c:v>232.98980299999999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D49-6C46-B5F4-5F667C49F678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'24.131-A340'!$C$3:$C$133</c:f>
              <c:numCache>
                <c:formatCode>General</c:formatCode>
                <c:ptCount val="131"/>
                <c:pt idx="0">
                  <c:v>0.50022199000000001</c:v>
                </c:pt>
                <c:pt idx="1">
                  <c:v>0.50327569000000005</c:v>
                </c:pt>
                <c:pt idx="2">
                  <c:v>0.50662119999999999</c:v>
                </c:pt>
                <c:pt idx="3">
                  <c:v>0.50967457999999999</c:v>
                </c:pt>
                <c:pt idx="4">
                  <c:v>0.51272795999999998</c:v>
                </c:pt>
                <c:pt idx="5">
                  <c:v>0.51578133999999998</c:v>
                </c:pt>
                <c:pt idx="6">
                  <c:v>0.51883477</c:v>
                </c:pt>
                <c:pt idx="7">
                  <c:v>0.52188818000000003</c:v>
                </c:pt>
                <c:pt idx="8">
                  <c:v>0.52494149000000001</c:v>
                </c:pt>
                <c:pt idx="9">
                  <c:v>0.52799492000000003</c:v>
                </c:pt>
                <c:pt idx="10">
                  <c:v>0.53104837999999999</c:v>
                </c:pt>
                <c:pt idx="11">
                  <c:v>0.53410175999999998</c:v>
                </c:pt>
                <c:pt idx="12">
                  <c:v>0.53715513999999998</c:v>
                </c:pt>
                <c:pt idx="13">
                  <c:v>0.54020851999999997</c:v>
                </c:pt>
                <c:pt idx="14">
                  <c:v>0.54326189999999996</c:v>
                </c:pt>
                <c:pt idx="15">
                  <c:v>0.54631532999999999</c:v>
                </c:pt>
                <c:pt idx="16">
                  <c:v>0.54936879999999999</c:v>
                </c:pt>
                <c:pt idx="17">
                  <c:v>0.55242217999999998</c:v>
                </c:pt>
                <c:pt idx="18">
                  <c:v>0.55547541</c:v>
                </c:pt>
                <c:pt idx="19">
                  <c:v>0.55852871999999998</c:v>
                </c:pt>
                <c:pt idx="20">
                  <c:v>0.56158231000000003</c:v>
                </c:pt>
                <c:pt idx="21">
                  <c:v>0.56463549000000002</c:v>
                </c:pt>
                <c:pt idx="22">
                  <c:v>0.56768892999999998</c:v>
                </c:pt>
                <c:pt idx="23">
                  <c:v>0.57074230999999997</c:v>
                </c:pt>
                <c:pt idx="24">
                  <c:v>0.57379568999999997</c:v>
                </c:pt>
                <c:pt idx="25">
                  <c:v>0.57684906999999996</c:v>
                </c:pt>
                <c:pt idx="26">
                  <c:v>0.57990259</c:v>
                </c:pt>
                <c:pt idx="27">
                  <c:v>0.58295600999999997</c:v>
                </c:pt>
                <c:pt idx="28">
                  <c:v>0.58600923999999999</c:v>
                </c:pt>
                <c:pt idx="29">
                  <c:v>0.58906261000000004</c:v>
                </c:pt>
                <c:pt idx="30">
                  <c:v>0.59211599000000004</c:v>
                </c:pt>
                <c:pt idx="31">
                  <c:v>0.59516937000000003</c:v>
                </c:pt>
                <c:pt idx="32">
                  <c:v>0.59822266000000002</c:v>
                </c:pt>
                <c:pt idx="33">
                  <c:v>0.60127600999999997</c:v>
                </c:pt>
                <c:pt idx="34">
                  <c:v>0.60432927999999997</c:v>
                </c:pt>
                <c:pt idx="35">
                  <c:v>0.60738250000000005</c:v>
                </c:pt>
                <c:pt idx="36">
                  <c:v>0.61043572999999995</c:v>
                </c:pt>
                <c:pt idx="37">
                  <c:v>0.61348910999999995</c:v>
                </c:pt>
                <c:pt idx="38">
                  <c:v>0.61654246999999995</c:v>
                </c:pt>
                <c:pt idx="39">
                  <c:v>0.61959573999999995</c:v>
                </c:pt>
                <c:pt idx="40">
                  <c:v>0.62264896999999997</c:v>
                </c:pt>
                <c:pt idx="41">
                  <c:v>0.62570216000000001</c:v>
                </c:pt>
                <c:pt idx="42">
                  <c:v>0.62875548000000003</c:v>
                </c:pt>
                <c:pt idx="43">
                  <c:v>0.63180864999999997</c:v>
                </c:pt>
                <c:pt idx="44">
                  <c:v>0.63486197</c:v>
                </c:pt>
                <c:pt idx="45">
                  <c:v>0.63791534999999999</c:v>
                </c:pt>
                <c:pt idx="46">
                  <c:v>0.64096865000000003</c:v>
                </c:pt>
                <c:pt idx="47">
                  <c:v>0.64402168000000004</c:v>
                </c:pt>
                <c:pt idx="48">
                  <c:v>0.64707482000000005</c:v>
                </c:pt>
                <c:pt idx="49">
                  <c:v>0.65012798999999999</c:v>
                </c:pt>
                <c:pt idx="50">
                  <c:v>0.65318103999999999</c:v>
                </c:pt>
                <c:pt idx="51">
                  <c:v>0.65623429</c:v>
                </c:pt>
                <c:pt idx="52">
                  <c:v>0.65928755999999999</c:v>
                </c:pt>
                <c:pt idx="53">
                  <c:v>0.66234075999999997</c:v>
                </c:pt>
                <c:pt idx="54">
                  <c:v>0.66539398000000005</c:v>
                </c:pt>
                <c:pt idx="55">
                  <c:v>0.66844727000000004</c:v>
                </c:pt>
                <c:pt idx="56">
                  <c:v>0.67120844999999996</c:v>
                </c:pt>
                <c:pt idx="57">
                  <c:v>0.67455337000000004</c:v>
                </c:pt>
                <c:pt idx="58">
                  <c:v>0.67760644000000003</c:v>
                </c:pt>
                <c:pt idx="59">
                  <c:v>0.68095147</c:v>
                </c:pt>
                <c:pt idx="60">
                  <c:v>0.68342084999999997</c:v>
                </c:pt>
                <c:pt idx="61">
                  <c:v>0.68676588999999999</c:v>
                </c:pt>
                <c:pt idx="62">
                  <c:v>0.69011093999999995</c:v>
                </c:pt>
                <c:pt idx="63">
                  <c:v>0.69287208</c:v>
                </c:pt>
                <c:pt idx="64">
                  <c:v>0.69592518999999997</c:v>
                </c:pt>
                <c:pt idx="65">
                  <c:v>0.69927008000000002</c:v>
                </c:pt>
                <c:pt idx="66">
                  <c:v>0.70203125</c:v>
                </c:pt>
                <c:pt idx="67">
                  <c:v>0.70508428999999995</c:v>
                </c:pt>
                <c:pt idx="68">
                  <c:v>0.70842919999999998</c:v>
                </c:pt>
                <c:pt idx="69">
                  <c:v>0.71119038000000001</c:v>
                </c:pt>
                <c:pt idx="70">
                  <c:v>0.71424323999999995</c:v>
                </c:pt>
                <c:pt idx="71">
                  <c:v>0.71758805999999997</c:v>
                </c:pt>
                <c:pt idx="72">
                  <c:v>0.72034911000000001</c:v>
                </c:pt>
                <c:pt idx="73">
                  <c:v>0.72340214000000003</c:v>
                </c:pt>
                <c:pt idx="74">
                  <c:v>0.72674689000000003</c:v>
                </c:pt>
                <c:pt idx="75">
                  <c:v>0.73009162000000005</c:v>
                </c:pt>
                <c:pt idx="76">
                  <c:v>0.73256063999999999</c:v>
                </c:pt>
                <c:pt idx="77">
                  <c:v>0.73561359000000004</c:v>
                </c:pt>
                <c:pt idx="78">
                  <c:v>0.73866624999999997</c:v>
                </c:pt>
                <c:pt idx="79">
                  <c:v>0.74171914000000005</c:v>
                </c:pt>
                <c:pt idx="80">
                  <c:v>0.74477190999999998</c:v>
                </c:pt>
                <c:pt idx="81">
                  <c:v>0.74782472</c:v>
                </c:pt>
                <c:pt idx="82">
                  <c:v>0.75087747000000005</c:v>
                </c:pt>
                <c:pt idx="83">
                  <c:v>0.75393023999999997</c:v>
                </c:pt>
                <c:pt idx="84">
                  <c:v>0.75698303</c:v>
                </c:pt>
                <c:pt idx="85">
                  <c:v>0.76032750000000004</c:v>
                </c:pt>
                <c:pt idx="86">
                  <c:v>0.76308838999999995</c:v>
                </c:pt>
                <c:pt idx="87">
                  <c:v>0.76614101000000001</c:v>
                </c:pt>
                <c:pt idx="88">
                  <c:v>0.76919360999999997</c:v>
                </c:pt>
                <c:pt idx="89">
                  <c:v>0.77224630000000005</c:v>
                </c:pt>
                <c:pt idx="90">
                  <c:v>0.77529881</c:v>
                </c:pt>
                <c:pt idx="91">
                  <c:v>0.77835136000000005</c:v>
                </c:pt>
                <c:pt idx="92">
                  <c:v>0.78140394999999996</c:v>
                </c:pt>
                <c:pt idx="93">
                  <c:v>0.78474838000000002</c:v>
                </c:pt>
                <c:pt idx="94">
                  <c:v>0.78750891000000001</c:v>
                </c:pt>
                <c:pt idx="95">
                  <c:v>0.79026931</c:v>
                </c:pt>
                <c:pt idx="96">
                  <c:v>0.79361369000000004</c:v>
                </c:pt>
                <c:pt idx="97">
                  <c:v>0.79666605000000001</c:v>
                </c:pt>
                <c:pt idx="98">
                  <c:v>0.79971837000000001</c:v>
                </c:pt>
                <c:pt idx="99">
                  <c:v>0.80277069999999995</c:v>
                </c:pt>
                <c:pt idx="100">
                  <c:v>0.80582290999999995</c:v>
                </c:pt>
                <c:pt idx="101">
                  <c:v>0.80887525000000005</c:v>
                </c:pt>
                <c:pt idx="102">
                  <c:v>0.81192735999999999</c:v>
                </c:pt>
                <c:pt idx="103">
                  <c:v>0.81497951000000002</c:v>
                </c:pt>
                <c:pt idx="104">
                  <c:v>0.81773965000000004</c:v>
                </c:pt>
                <c:pt idx="105">
                  <c:v>0.82020753999999996</c:v>
                </c:pt>
                <c:pt idx="106">
                  <c:v>0.82296722</c:v>
                </c:pt>
                <c:pt idx="107">
                  <c:v>0.82529582000000001</c:v>
                </c:pt>
                <c:pt idx="108">
                  <c:v>0.8274939</c:v>
                </c:pt>
                <c:pt idx="109">
                  <c:v>0.82953544000000001</c:v>
                </c:pt>
                <c:pt idx="110">
                  <c:v>0.83113826000000002</c:v>
                </c:pt>
                <c:pt idx="111">
                  <c:v>0.83291113999999999</c:v>
                </c:pt>
                <c:pt idx="112">
                  <c:v>0.83469846000000003</c:v>
                </c:pt>
                <c:pt idx="113">
                  <c:v>0.83663860000000001</c:v>
                </c:pt>
                <c:pt idx="114">
                  <c:v>0.83833446</c:v>
                </c:pt>
                <c:pt idx="115">
                  <c:v>0.83971293000000002</c:v>
                </c:pt>
                <c:pt idx="116">
                  <c:v>0.84125099999999997</c:v>
                </c:pt>
                <c:pt idx="117">
                  <c:v>0.84256677999999996</c:v>
                </c:pt>
                <c:pt idx="118">
                  <c:v>0.84412997999999995</c:v>
                </c:pt>
                <c:pt idx="119">
                  <c:v>0.84546118000000003</c:v>
                </c:pt>
                <c:pt idx="120">
                  <c:v>0.84656883000000005</c:v>
                </c:pt>
                <c:pt idx="121">
                  <c:v>0.84796811000000005</c:v>
                </c:pt>
                <c:pt idx="122">
                  <c:v>0.84924608000000001</c:v>
                </c:pt>
                <c:pt idx="123">
                  <c:v>0.85075761999999999</c:v>
                </c:pt>
                <c:pt idx="124">
                  <c:v>0.85207283</c:v>
                </c:pt>
                <c:pt idx="125">
                  <c:v>0.85353754999999998</c:v>
                </c:pt>
                <c:pt idx="126">
                  <c:v>0.85489103</c:v>
                </c:pt>
                <c:pt idx="127">
                  <c:v>0.85627534000000005</c:v>
                </c:pt>
                <c:pt idx="128">
                  <c:v>0.85765986000000005</c:v>
                </c:pt>
                <c:pt idx="129">
                  <c:v>0.85887117999999996</c:v>
                </c:pt>
                <c:pt idx="130">
                  <c:v>0.85973569000000005</c:v>
                </c:pt>
              </c:numCache>
            </c:numRef>
          </c:xVal>
          <c:yVal>
            <c:numRef>
              <c:f>'24.131-A340'!$E$3:$E$133</c:f>
              <c:numCache>
                <c:formatCode>General</c:formatCode>
                <c:ptCount val="131"/>
                <c:pt idx="0">
                  <c:v>179.63617086211718</c:v>
                </c:pt>
                <c:pt idx="1">
                  <c:v>179.63617086211718</c:v>
                </c:pt>
                <c:pt idx="2">
                  <c:v>179.63617086211718</c:v>
                </c:pt>
                <c:pt idx="3">
                  <c:v>179.63617086211718</c:v>
                </c:pt>
                <c:pt idx="4">
                  <c:v>179.63617086211718</c:v>
                </c:pt>
                <c:pt idx="5">
                  <c:v>179.63617086211718</c:v>
                </c:pt>
                <c:pt idx="6">
                  <c:v>179.63617086211718</c:v>
                </c:pt>
                <c:pt idx="7">
                  <c:v>179.63617086211718</c:v>
                </c:pt>
                <c:pt idx="8">
                  <c:v>179.63617086211718</c:v>
                </c:pt>
                <c:pt idx="9">
                  <c:v>179.63617086211718</c:v>
                </c:pt>
                <c:pt idx="10">
                  <c:v>179.63617086211718</c:v>
                </c:pt>
                <c:pt idx="11">
                  <c:v>179.63617086211718</c:v>
                </c:pt>
                <c:pt idx="12">
                  <c:v>179.63617086211718</c:v>
                </c:pt>
                <c:pt idx="13">
                  <c:v>179.63617086211718</c:v>
                </c:pt>
                <c:pt idx="14">
                  <c:v>179.63617086211718</c:v>
                </c:pt>
                <c:pt idx="15">
                  <c:v>179.63617086211718</c:v>
                </c:pt>
                <c:pt idx="16">
                  <c:v>179.63617086211718</c:v>
                </c:pt>
                <c:pt idx="17">
                  <c:v>179.63617086211718</c:v>
                </c:pt>
                <c:pt idx="18">
                  <c:v>179.63617086211718</c:v>
                </c:pt>
                <c:pt idx="19">
                  <c:v>179.63617086211718</c:v>
                </c:pt>
                <c:pt idx="20">
                  <c:v>179.63617086211718</c:v>
                </c:pt>
                <c:pt idx="21">
                  <c:v>179.63617086211718</c:v>
                </c:pt>
                <c:pt idx="22">
                  <c:v>179.63617086211718</c:v>
                </c:pt>
                <c:pt idx="23">
                  <c:v>179.63617086211718</c:v>
                </c:pt>
                <c:pt idx="24">
                  <c:v>179.63617086211718</c:v>
                </c:pt>
                <c:pt idx="25">
                  <c:v>179.63617086211718</c:v>
                </c:pt>
                <c:pt idx="26">
                  <c:v>179.63617086211718</c:v>
                </c:pt>
                <c:pt idx="27">
                  <c:v>179.63617086211718</c:v>
                </c:pt>
                <c:pt idx="28">
                  <c:v>179.63617086211718</c:v>
                </c:pt>
                <c:pt idx="29">
                  <c:v>179.63617086211718</c:v>
                </c:pt>
                <c:pt idx="30">
                  <c:v>179.63617086211718</c:v>
                </c:pt>
                <c:pt idx="31">
                  <c:v>179.63617086211718</c:v>
                </c:pt>
                <c:pt idx="32">
                  <c:v>179.63617086211718</c:v>
                </c:pt>
                <c:pt idx="33">
                  <c:v>179.63617086211718</c:v>
                </c:pt>
                <c:pt idx="34">
                  <c:v>179.70789670097909</c:v>
                </c:pt>
                <c:pt idx="35">
                  <c:v>179.79552295382871</c:v>
                </c:pt>
                <c:pt idx="36">
                  <c:v>179.88324888357724</c:v>
                </c:pt>
                <c:pt idx="37">
                  <c:v>179.97113346423322</c:v>
                </c:pt>
                <c:pt idx="38">
                  <c:v>180.05922714423411</c:v>
                </c:pt>
                <c:pt idx="39">
                  <c:v>180.14758374830706</c:v>
                </c:pt>
                <c:pt idx="40">
                  <c:v>180.23626122852383</c:v>
                </c:pt>
                <c:pt idx="41">
                  <c:v>180.32531690757497</c:v>
                </c:pt>
                <c:pt idx="42">
                  <c:v>180.41481406650843</c:v>
                </c:pt>
                <c:pt idx="43">
                  <c:v>180.50480391898458</c:v>
                </c:pt>
                <c:pt idx="44">
                  <c:v>180.59535602157729</c:v>
                </c:pt>
                <c:pt idx="45">
                  <c:v>180.68652993574798</c:v>
                </c:pt>
                <c:pt idx="46">
                  <c:v>180.77838527988609</c:v>
                </c:pt>
                <c:pt idx="47">
                  <c:v>180.87098183355329</c:v>
                </c:pt>
                <c:pt idx="48">
                  <c:v>180.96439869205108</c:v>
                </c:pt>
                <c:pt idx="49">
                  <c:v>181.05870332051774</c:v>
                </c:pt>
                <c:pt idx="50">
                  <c:v>181.15396334859605</c:v>
                </c:pt>
                <c:pt idx="51">
                  <c:v>181.25026379369584</c:v>
                </c:pt>
                <c:pt idx="52">
                  <c:v>181.34767703053114</c:v>
                </c:pt>
                <c:pt idx="53">
                  <c:v>181.44628131300144</c:v>
                </c:pt>
                <c:pt idx="54">
                  <c:v>181.54616417750907</c:v>
                </c:pt>
                <c:pt idx="55">
                  <c:v>181.64741580212001</c:v>
                </c:pt>
                <c:pt idx="56">
                  <c:v>181.74023441454116</c:v>
                </c:pt>
                <c:pt idx="57">
                  <c:v>181.85437713890585</c:v>
                </c:pt>
                <c:pt idx="58">
                  <c:v>181.96029472490829</c:v>
                </c:pt>
                <c:pt idx="59">
                  <c:v>182.07837215912016</c:v>
                </c:pt>
                <c:pt idx="60">
                  <c:v>182.16698684362373</c:v>
                </c:pt>
                <c:pt idx="61">
                  <c:v>182.28911013473581</c:v>
                </c:pt>
                <c:pt idx="62">
                  <c:v>182.41378528714009</c:v>
                </c:pt>
                <c:pt idx="63">
                  <c:v>182.51874477898366</c:v>
                </c:pt>
                <c:pt idx="64">
                  <c:v>182.63709466479946</c:v>
                </c:pt>
                <c:pt idx="65">
                  <c:v>182.76969227856748</c:v>
                </c:pt>
                <c:pt idx="66">
                  <c:v>182.88161035992468</c:v>
                </c:pt>
                <c:pt idx="67">
                  <c:v>183.00811320059648</c:v>
                </c:pt>
                <c:pt idx="68">
                  <c:v>183.15024232713435</c:v>
                </c:pt>
                <c:pt idx="69">
                  <c:v>183.27052963568141</c:v>
                </c:pt>
                <c:pt idx="70">
                  <c:v>183.40684282239107</c:v>
                </c:pt>
                <c:pt idx="71">
                  <c:v>183.56045532967698</c:v>
                </c:pt>
                <c:pt idx="72">
                  <c:v>183.69083755728798</c:v>
                </c:pt>
                <c:pt idx="73">
                  <c:v>183.83902771558365</c:v>
                </c:pt>
                <c:pt idx="74">
                  <c:v>184.00655136658918</c:v>
                </c:pt>
                <c:pt idx="75">
                  <c:v>184.17987854799077</c:v>
                </c:pt>
                <c:pt idx="76">
                  <c:v>184.31180763226087</c:v>
                </c:pt>
                <c:pt idx="77">
                  <c:v>184.47993387605521</c:v>
                </c:pt>
                <c:pt idx="78">
                  <c:v>184.65393754586006</c:v>
                </c:pt>
                <c:pt idx="79">
                  <c:v>184.83427786785404</c:v>
                </c:pt>
                <c:pt idx="80">
                  <c:v>185.02140424361806</c:v>
                </c:pt>
                <c:pt idx="81">
                  <c:v>185.21584082783193</c:v>
                </c:pt>
                <c:pt idx="82">
                  <c:v>185.4181462491637</c:v>
                </c:pt>
                <c:pt idx="83">
                  <c:v>185.62894766061333</c:v>
                </c:pt>
                <c:pt idx="84">
                  <c:v>185.84893165538529</c:v>
                </c:pt>
                <c:pt idx="85">
                  <c:v>186.10137499299131</c:v>
                </c:pt>
                <c:pt idx="86">
                  <c:v>186.31954690578544</c:v>
                </c:pt>
                <c:pt idx="87">
                  <c:v>186.57196117754467</c:v>
                </c:pt>
                <c:pt idx="88">
                  <c:v>186.8371401821021</c:v>
                </c:pt>
                <c:pt idx="89">
                  <c:v>187.11626593270859</c:v>
                </c:pt>
                <c:pt idx="90">
                  <c:v>187.41062991103738</c:v>
                </c:pt>
                <c:pt idx="91">
                  <c:v>187.72173715145635</c:v>
                </c:pt>
                <c:pt idx="92">
                  <c:v>188.05126916324869</c:v>
                </c:pt>
                <c:pt idx="93">
                  <c:v>188.43572284782672</c:v>
                </c:pt>
                <c:pt idx="94">
                  <c:v>188.77347986818015</c:v>
                </c:pt>
                <c:pt idx="95">
                  <c:v>189.13166997081811</c:v>
                </c:pt>
                <c:pt idx="96">
                  <c:v>189.59608797153581</c:v>
                </c:pt>
                <c:pt idx="97">
                  <c:v>190.05256040413624</c:v>
                </c:pt>
                <c:pt idx="98">
                  <c:v>190.54414194899454</c:v>
                </c:pt>
                <c:pt idx="99">
                  <c:v>191.07539816755303</c:v>
                </c:pt>
                <c:pt idx="100">
                  <c:v>191.65168239744415</c:v>
                </c:pt>
                <c:pt idx="101">
                  <c:v>192.27943440953754</c:v>
                </c:pt>
                <c:pt idx="102">
                  <c:v>192.96623408340471</c:v>
                </c:pt>
                <c:pt idx="103">
                  <c:v>193.72138710809389</c:v>
                </c:pt>
                <c:pt idx="104">
                  <c:v>194.47249734537286</c:v>
                </c:pt>
                <c:pt idx="105">
                  <c:v>195.20745206863472</c:v>
                </c:pt>
                <c:pt idx="106">
                  <c:v>196.11135877013589</c:v>
                </c:pt>
                <c:pt idx="107">
                  <c:v>196.95201705109179</c:v>
                </c:pt>
                <c:pt idx="108">
                  <c:v>197.82136946839267</c:v>
                </c:pt>
                <c:pt idx="109">
                  <c:v>198.7045989103689</c:v>
                </c:pt>
                <c:pt idx="110">
                  <c:v>199.45621768890456</c:v>
                </c:pt>
                <c:pt idx="111">
                  <c:v>200.3551499981109</c:v>
                </c:pt>
                <c:pt idx="112">
                  <c:v>201.34278635507826</c:v>
                </c:pt>
                <c:pt idx="113">
                  <c:v>202.52113404408357</c:v>
                </c:pt>
                <c:pt idx="114">
                  <c:v>203.65567023153324</c:v>
                </c:pt>
                <c:pt idx="115">
                  <c:v>204.66036967184817</c:v>
                </c:pt>
                <c:pt idx="116">
                  <c:v>205.88118007033472</c:v>
                </c:pt>
                <c:pt idx="117">
                  <c:v>207.02048303938426</c:v>
                </c:pt>
                <c:pt idx="118">
                  <c:v>208.50486205929082</c:v>
                </c:pt>
                <c:pt idx="119">
                  <c:v>209.8977324114781</c:v>
                </c:pt>
                <c:pt idx="120">
                  <c:v>211.16037451234635</c:v>
                </c:pt>
                <c:pt idx="121">
                  <c:v>212.9102624283166</c:v>
                </c:pt>
                <c:pt idx="122">
                  <c:v>214.6829246799972</c:v>
                </c:pt>
                <c:pt idx="123">
                  <c:v>217.03405976829211</c:v>
                </c:pt>
                <c:pt idx="124">
                  <c:v>219.34703074832967</c:v>
                </c:pt>
                <c:pt idx="125">
                  <c:v>222.27826933517269</c:v>
                </c:pt>
                <c:pt idx="126">
                  <c:v>225.39338240288234</c:v>
                </c:pt>
                <c:pt idx="127">
                  <c:v>229.08142962516348</c:v>
                </c:pt>
                <c:pt idx="128">
                  <c:v>233.4092597556367</c:v>
                </c:pt>
                <c:pt idx="129">
                  <c:v>237.86188858229593</c:v>
                </c:pt>
                <c:pt idx="130">
                  <c:v>241.51494793523722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DD2-9948-915F-BBF75CCC0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10"/>
          <c:min val="1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F28 Mk4000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'24.142-F28'!$V$3:$V$115</c:f>
              <c:numCache>
                <c:formatCode>General</c:formatCode>
                <c:ptCount val="113"/>
                <c:pt idx="0">
                  <c:v>260.497568</c:v>
                </c:pt>
                <c:pt idx="1">
                  <c:v>260.444006</c:v>
                </c:pt>
                <c:pt idx="2">
                  <c:v>260.444006</c:v>
                </c:pt>
                <c:pt idx="3">
                  <c:v>260.444006</c:v>
                </c:pt>
                <c:pt idx="4">
                  <c:v>260.444006</c:v>
                </c:pt>
                <c:pt idx="5">
                  <c:v>260.444006</c:v>
                </c:pt>
                <c:pt idx="6">
                  <c:v>260.444006</c:v>
                </c:pt>
                <c:pt idx="7">
                  <c:v>260.444006</c:v>
                </c:pt>
                <c:pt idx="8">
                  <c:v>260.444006</c:v>
                </c:pt>
                <c:pt idx="9">
                  <c:v>260.444006</c:v>
                </c:pt>
                <c:pt idx="10">
                  <c:v>260.444006</c:v>
                </c:pt>
                <c:pt idx="11">
                  <c:v>260.444006</c:v>
                </c:pt>
                <c:pt idx="12">
                  <c:v>260.444006</c:v>
                </c:pt>
                <c:pt idx="13">
                  <c:v>260.444006</c:v>
                </c:pt>
                <c:pt idx="14">
                  <c:v>260.444006</c:v>
                </c:pt>
                <c:pt idx="15">
                  <c:v>260.48409900000001</c:v>
                </c:pt>
                <c:pt idx="16">
                  <c:v>260.517405</c:v>
                </c:pt>
                <c:pt idx="17">
                  <c:v>260.53745199999997</c:v>
                </c:pt>
                <c:pt idx="18">
                  <c:v>260.53745199999997</c:v>
                </c:pt>
                <c:pt idx="19">
                  <c:v>260.550816</c:v>
                </c:pt>
                <c:pt idx="20">
                  <c:v>260.59090900000001</c:v>
                </c:pt>
                <c:pt idx="21">
                  <c:v>260.584227</c:v>
                </c:pt>
                <c:pt idx="22">
                  <c:v>260.684459</c:v>
                </c:pt>
                <c:pt idx="23">
                  <c:v>260.684459</c:v>
                </c:pt>
                <c:pt idx="24">
                  <c:v>260.684459</c:v>
                </c:pt>
                <c:pt idx="25">
                  <c:v>260.73791599999998</c:v>
                </c:pt>
                <c:pt idx="26">
                  <c:v>260.82478300000002</c:v>
                </c:pt>
                <c:pt idx="27">
                  <c:v>260.84483</c:v>
                </c:pt>
                <c:pt idx="28">
                  <c:v>260.90496899999999</c:v>
                </c:pt>
                <c:pt idx="29">
                  <c:v>261.12547899999998</c:v>
                </c:pt>
                <c:pt idx="30">
                  <c:v>261.26580300000001</c:v>
                </c:pt>
                <c:pt idx="31">
                  <c:v>261.60001399999999</c:v>
                </c:pt>
                <c:pt idx="32">
                  <c:v>261.86719499999998</c:v>
                </c:pt>
                <c:pt idx="33">
                  <c:v>262.101069</c:v>
                </c:pt>
                <c:pt idx="34">
                  <c:v>262.43517600000001</c:v>
                </c:pt>
                <c:pt idx="35">
                  <c:v>262.87619599999999</c:v>
                </c:pt>
                <c:pt idx="36">
                  <c:v>263.30385200000001</c:v>
                </c:pt>
                <c:pt idx="37">
                  <c:v>263.79832900000002</c:v>
                </c:pt>
                <c:pt idx="38">
                  <c:v>264.28612399999997</c:v>
                </c:pt>
                <c:pt idx="39">
                  <c:v>264.68026500000002</c:v>
                </c:pt>
                <c:pt idx="40">
                  <c:v>265.21483599999999</c:v>
                </c:pt>
                <c:pt idx="41">
                  <c:v>265.68916200000001</c:v>
                </c:pt>
                <c:pt idx="42">
                  <c:v>266.28387099999998</c:v>
                </c:pt>
                <c:pt idx="43">
                  <c:v>266.85174799999999</c:v>
                </c:pt>
                <c:pt idx="44">
                  <c:v>267.42630600000001</c:v>
                </c:pt>
                <c:pt idx="45">
                  <c:v>268.04095699999999</c:v>
                </c:pt>
                <c:pt idx="46">
                  <c:v>268.61499400000002</c:v>
                </c:pt>
                <c:pt idx="47">
                  <c:v>269.25031799999999</c:v>
                </c:pt>
                <c:pt idx="48">
                  <c:v>269.84596699999997</c:v>
                </c:pt>
                <c:pt idx="49">
                  <c:v>270.61441100000002</c:v>
                </c:pt>
                <c:pt idx="50">
                  <c:v>271.44967700000001</c:v>
                </c:pt>
                <c:pt idx="51">
                  <c:v>272.351764</c:v>
                </c:pt>
                <c:pt idx="52">
                  <c:v>273.10005799999999</c:v>
                </c:pt>
                <c:pt idx="53">
                  <c:v>273.861715</c:v>
                </c:pt>
                <c:pt idx="54">
                  <c:v>274.76981599999999</c:v>
                </c:pt>
                <c:pt idx="55">
                  <c:v>275.583595</c:v>
                </c:pt>
                <c:pt idx="56">
                  <c:v>276.38267300000001</c:v>
                </c:pt>
                <c:pt idx="57">
                  <c:v>277.12885699999998</c:v>
                </c:pt>
                <c:pt idx="58">
                  <c:v>278.01778899999999</c:v>
                </c:pt>
                <c:pt idx="59">
                  <c:v>278.97237000000001</c:v>
                </c:pt>
                <c:pt idx="60">
                  <c:v>279.921381</c:v>
                </c:pt>
                <c:pt idx="61">
                  <c:v>280.82336299999997</c:v>
                </c:pt>
                <c:pt idx="62">
                  <c:v>281.79884900000002</c:v>
                </c:pt>
                <c:pt idx="63">
                  <c:v>282.769094</c:v>
                </c:pt>
                <c:pt idx="64">
                  <c:v>283.74457999999998</c:v>
                </c:pt>
                <c:pt idx="65">
                  <c:v>284.63022799999999</c:v>
                </c:pt>
                <c:pt idx="66">
                  <c:v>285.39207900000002</c:v>
                </c:pt>
                <c:pt idx="67">
                  <c:v>286.323463</c:v>
                </c:pt>
                <c:pt idx="68">
                  <c:v>287.31167499999998</c:v>
                </c:pt>
                <c:pt idx="69">
                  <c:v>288.20855299999999</c:v>
                </c:pt>
                <c:pt idx="70">
                  <c:v>289.09930600000001</c:v>
                </c:pt>
                <c:pt idx="71">
                  <c:v>290.08894500000002</c:v>
                </c:pt>
                <c:pt idx="72">
                  <c:v>291.01984900000002</c:v>
                </c:pt>
                <c:pt idx="73">
                  <c:v>291.975393</c:v>
                </c:pt>
                <c:pt idx="74">
                  <c:v>292.90337299999999</c:v>
                </c:pt>
                <c:pt idx="75">
                  <c:v>293.895669</c:v>
                </c:pt>
                <c:pt idx="76">
                  <c:v>294.82725699999997</c:v>
                </c:pt>
                <c:pt idx="77">
                  <c:v>295.71800999999999</c:v>
                </c:pt>
                <c:pt idx="78">
                  <c:v>296.69061699999997</c:v>
                </c:pt>
                <c:pt idx="79">
                  <c:v>297.61466000000001</c:v>
                </c:pt>
                <c:pt idx="80">
                  <c:v>298.54026900000002</c:v>
                </c:pt>
                <c:pt idx="81">
                  <c:v>299.48819099999997</c:v>
                </c:pt>
                <c:pt idx="82">
                  <c:v>300.43611299999998</c:v>
                </c:pt>
                <c:pt idx="83">
                  <c:v>301.37076400000001</c:v>
                </c:pt>
                <c:pt idx="84">
                  <c:v>302.38708500000001</c:v>
                </c:pt>
                <c:pt idx="85">
                  <c:v>303.38856900000002</c:v>
                </c:pt>
                <c:pt idx="86">
                  <c:v>304.44726800000001</c:v>
                </c:pt>
                <c:pt idx="87">
                  <c:v>305.301965</c:v>
                </c:pt>
                <c:pt idx="88">
                  <c:v>306.243967</c:v>
                </c:pt>
                <c:pt idx="89">
                  <c:v>307.129411</c:v>
                </c:pt>
                <c:pt idx="90">
                  <c:v>307.96707800000001</c:v>
                </c:pt>
                <c:pt idx="91">
                  <c:v>308.823666</c:v>
                </c:pt>
                <c:pt idx="92">
                  <c:v>309.57705299999998</c:v>
                </c:pt>
                <c:pt idx="93">
                  <c:v>310.41931399999999</c:v>
                </c:pt>
                <c:pt idx="94">
                  <c:v>311.374503</c:v>
                </c:pt>
                <c:pt idx="95">
                  <c:v>312.21033199999999</c:v>
                </c:pt>
                <c:pt idx="96">
                  <c:v>313.16587600000003</c:v>
                </c:pt>
                <c:pt idx="97">
                  <c:v>314.11325299999999</c:v>
                </c:pt>
                <c:pt idx="98">
                  <c:v>315.07696499999997</c:v>
                </c:pt>
                <c:pt idx="99">
                  <c:v>316.12234599999999</c:v>
                </c:pt>
                <c:pt idx="100">
                  <c:v>317.03399200000001</c:v>
                </c:pt>
                <c:pt idx="101">
                  <c:v>317.98443200000003</c:v>
                </c:pt>
                <c:pt idx="102">
                  <c:v>318.99101999999999</c:v>
                </c:pt>
                <c:pt idx="103">
                  <c:v>320.03844299999997</c:v>
                </c:pt>
                <c:pt idx="104">
                  <c:v>321.04911499999997</c:v>
                </c:pt>
                <c:pt idx="105">
                  <c:v>322.12410199999999</c:v>
                </c:pt>
                <c:pt idx="106">
                  <c:v>323.125585</c:v>
                </c:pt>
                <c:pt idx="107">
                  <c:v>324.10738099999998</c:v>
                </c:pt>
                <c:pt idx="108">
                  <c:v>325.146928</c:v>
                </c:pt>
                <c:pt idx="109">
                  <c:v>326.13397400000002</c:v>
                </c:pt>
                <c:pt idx="110">
                  <c:v>327.12101899999999</c:v>
                </c:pt>
                <c:pt idx="111">
                  <c:v>328.10806500000001</c:v>
                </c:pt>
                <c:pt idx="112">
                  <c:v>329.18017300000002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C6A-4848-B52B-7A563F6F2686}"/>
            </c:ext>
          </c:extLst>
        </c:ser>
        <c:ser>
          <c:idx val="2"/>
          <c:order val="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'24.142-F28'!$U$3:$U$115</c:f>
              <c:numCache>
                <c:formatCode>General</c:formatCode>
                <c:ptCount val="113"/>
                <c:pt idx="0">
                  <c:v>0.44144132000000003</c:v>
                </c:pt>
                <c:pt idx="1">
                  <c:v>0.44518766999999998</c:v>
                </c:pt>
                <c:pt idx="2">
                  <c:v>0.44842594000000002</c:v>
                </c:pt>
                <c:pt idx="3">
                  <c:v>0.45166420000000002</c:v>
                </c:pt>
                <c:pt idx="4">
                  <c:v>0.45490246000000001</c:v>
                </c:pt>
                <c:pt idx="5">
                  <c:v>0.45814073</c:v>
                </c:pt>
                <c:pt idx="6">
                  <c:v>0.46137898999999999</c:v>
                </c:pt>
                <c:pt idx="7">
                  <c:v>0.46461724999999998</c:v>
                </c:pt>
                <c:pt idx="8">
                  <c:v>0.46785552000000002</c:v>
                </c:pt>
                <c:pt idx="9">
                  <c:v>0.47109378000000002</c:v>
                </c:pt>
                <c:pt idx="10">
                  <c:v>0.47433205000000001</c:v>
                </c:pt>
                <c:pt idx="11">
                  <c:v>0.47757031</c:v>
                </c:pt>
                <c:pt idx="12">
                  <c:v>0.48080856999999999</c:v>
                </c:pt>
                <c:pt idx="13">
                  <c:v>0.48404683999999998</c:v>
                </c:pt>
                <c:pt idx="14">
                  <c:v>0.48728510000000003</c:v>
                </c:pt>
                <c:pt idx="15">
                  <c:v>0.49052398000000003</c:v>
                </c:pt>
                <c:pt idx="16">
                  <c:v>0.49376274999999997</c:v>
                </c:pt>
                <c:pt idx="17">
                  <c:v>0.49700132000000002</c:v>
                </c:pt>
                <c:pt idx="18">
                  <c:v>0.50023958000000002</c:v>
                </c:pt>
                <c:pt idx="19">
                  <c:v>0.50347805000000001</c:v>
                </c:pt>
                <c:pt idx="20">
                  <c:v>0.50671692000000002</c:v>
                </c:pt>
                <c:pt idx="21">
                  <c:v>0.50995509000000006</c:v>
                </c:pt>
                <c:pt idx="22">
                  <c:v>0.51319488000000002</c:v>
                </c:pt>
                <c:pt idx="23">
                  <c:v>0.51643313999999996</c:v>
                </c:pt>
                <c:pt idx="24">
                  <c:v>0.51967140999999994</c:v>
                </c:pt>
                <c:pt idx="25">
                  <c:v>0.52291049000000001</c:v>
                </c:pt>
                <c:pt idx="26">
                  <c:v>0.52615007999999996</c:v>
                </c:pt>
                <c:pt idx="27">
                  <c:v>0.52938865000000002</c:v>
                </c:pt>
                <c:pt idx="28">
                  <c:v>0.53237338000000001</c:v>
                </c:pt>
                <c:pt idx="29">
                  <c:v>0.53637836999999999</c:v>
                </c:pt>
                <c:pt idx="30">
                  <c:v>0.53910986999999999</c:v>
                </c:pt>
                <c:pt idx="31">
                  <c:v>0.54235323000000002</c:v>
                </c:pt>
                <c:pt idx="32">
                  <c:v>0.54559557000000003</c:v>
                </c:pt>
                <c:pt idx="33">
                  <c:v>0.54883740999999997</c:v>
                </c:pt>
                <c:pt idx="34">
                  <c:v>0.55208077</c:v>
                </c:pt>
                <c:pt idx="35">
                  <c:v>0.55532577000000005</c:v>
                </c:pt>
                <c:pt idx="36">
                  <c:v>0.55857056000000005</c:v>
                </c:pt>
                <c:pt idx="37">
                  <c:v>0.56181638</c:v>
                </c:pt>
                <c:pt idx="38">
                  <c:v>0.56480763</c:v>
                </c:pt>
                <c:pt idx="39">
                  <c:v>0.56779745999999998</c:v>
                </c:pt>
                <c:pt idx="40">
                  <c:v>0.57078943000000004</c:v>
                </c:pt>
                <c:pt idx="41">
                  <c:v>0.57378048999999998</c:v>
                </c:pt>
                <c:pt idx="42">
                  <c:v>0.57651892000000005</c:v>
                </c:pt>
                <c:pt idx="43">
                  <c:v>0.57951140000000001</c:v>
                </c:pt>
                <c:pt idx="44">
                  <c:v>0.58224953000000002</c:v>
                </c:pt>
                <c:pt idx="45">
                  <c:v>0.58524273000000004</c:v>
                </c:pt>
                <c:pt idx="46">
                  <c:v>0.58796537999999998</c:v>
                </c:pt>
                <c:pt idx="47">
                  <c:v>0.59051960999999997</c:v>
                </c:pt>
                <c:pt idx="48">
                  <c:v>0.59283425000000001</c:v>
                </c:pt>
                <c:pt idx="49">
                  <c:v>0.59582979000000003</c:v>
                </c:pt>
                <c:pt idx="50">
                  <c:v>0.59908081000000002</c:v>
                </c:pt>
                <c:pt idx="51">
                  <c:v>0.60207838999999996</c:v>
                </c:pt>
                <c:pt idx="52">
                  <c:v>0.60507363000000003</c:v>
                </c:pt>
                <c:pt idx="53">
                  <c:v>0.60806906999999999</c:v>
                </c:pt>
                <c:pt idx="54">
                  <c:v>0.61091954999999998</c:v>
                </c:pt>
                <c:pt idx="55">
                  <c:v>0.61336694000000003</c:v>
                </c:pt>
                <c:pt idx="56">
                  <c:v>0.61606855999999999</c:v>
                </c:pt>
                <c:pt idx="57">
                  <c:v>0.61840766999999996</c:v>
                </c:pt>
                <c:pt idx="58">
                  <c:v>0.62093335999999999</c:v>
                </c:pt>
                <c:pt idx="59">
                  <c:v>0.62392422000000003</c:v>
                </c:pt>
                <c:pt idx="60">
                  <c:v>0.62673539</c:v>
                </c:pt>
                <c:pt idx="61">
                  <c:v>0.62943857999999997</c:v>
                </c:pt>
                <c:pt idx="62">
                  <c:v>0.63214289999999995</c:v>
                </c:pt>
                <c:pt idx="63">
                  <c:v>0.63469993999999996</c:v>
                </c:pt>
                <c:pt idx="64">
                  <c:v>0.63725706000000004</c:v>
                </c:pt>
                <c:pt idx="65">
                  <c:v>0.63955835999999999</c:v>
                </c:pt>
                <c:pt idx="66">
                  <c:v>0.64185776999999999</c:v>
                </c:pt>
                <c:pt idx="67">
                  <c:v>0.64426702000000002</c:v>
                </c:pt>
                <c:pt idx="68">
                  <c:v>0.64652995000000002</c:v>
                </c:pt>
                <c:pt idx="69">
                  <c:v>0.64904594000000004</c:v>
                </c:pt>
                <c:pt idx="70">
                  <c:v>0.65130737999999999</c:v>
                </c:pt>
                <c:pt idx="71">
                  <c:v>0.65368762999999996</c:v>
                </c:pt>
                <c:pt idx="72">
                  <c:v>0.65587461999999996</c:v>
                </c:pt>
                <c:pt idx="73">
                  <c:v>0.65798986000000004</c:v>
                </c:pt>
                <c:pt idx="74">
                  <c:v>0.66035913000000002</c:v>
                </c:pt>
                <c:pt idx="75">
                  <c:v>0.66272938000000003</c:v>
                </c:pt>
                <c:pt idx="76">
                  <c:v>0.66499143999999999</c:v>
                </c:pt>
                <c:pt idx="77">
                  <c:v>0.66725288000000005</c:v>
                </c:pt>
                <c:pt idx="78">
                  <c:v>0.66947564000000004</c:v>
                </c:pt>
                <c:pt idx="79">
                  <c:v>0.67155045999999996</c:v>
                </c:pt>
                <c:pt idx="80">
                  <c:v>0.6737725</c:v>
                </c:pt>
                <c:pt idx="81">
                  <c:v>0.67588762000000002</c:v>
                </c:pt>
                <c:pt idx="82">
                  <c:v>0.67789547999999999</c:v>
                </c:pt>
                <c:pt idx="83">
                  <c:v>0.68030478000000005</c:v>
                </c:pt>
                <c:pt idx="84">
                  <c:v>0.68246088000000005</c:v>
                </c:pt>
                <c:pt idx="85">
                  <c:v>0.68497847000000001</c:v>
                </c:pt>
                <c:pt idx="86">
                  <c:v>0.68749461999999995</c:v>
                </c:pt>
                <c:pt idx="87">
                  <c:v>0.68980005</c:v>
                </c:pt>
                <c:pt idx="88">
                  <c:v>0.69210221000000005</c:v>
                </c:pt>
                <c:pt idx="89">
                  <c:v>0.69451076</c:v>
                </c:pt>
                <c:pt idx="90">
                  <c:v>0.69691859</c:v>
                </c:pt>
                <c:pt idx="91">
                  <c:v>0.69921944000000003</c:v>
                </c:pt>
                <c:pt idx="92">
                  <c:v>0.70141145999999999</c:v>
                </c:pt>
                <c:pt idx="93">
                  <c:v>0.70387078999999997</c:v>
                </c:pt>
                <c:pt idx="94">
                  <c:v>0.70631113999999995</c:v>
                </c:pt>
                <c:pt idx="95">
                  <c:v>0.70886612999999998</c:v>
                </c:pt>
                <c:pt idx="96">
                  <c:v>0.71138301999999998</c:v>
                </c:pt>
                <c:pt idx="97">
                  <c:v>0.71389977000000004</c:v>
                </c:pt>
                <c:pt idx="98">
                  <c:v>0.71656397999999999</c:v>
                </c:pt>
                <c:pt idx="99">
                  <c:v>0.71922942000000001</c:v>
                </c:pt>
                <c:pt idx="100">
                  <c:v>0.72174563999999997</c:v>
                </c:pt>
                <c:pt idx="101">
                  <c:v>0.72426243999999995</c:v>
                </c:pt>
                <c:pt idx="102">
                  <c:v>0.72678010000000004</c:v>
                </c:pt>
                <c:pt idx="103">
                  <c:v>0.7291512</c:v>
                </c:pt>
                <c:pt idx="104">
                  <c:v>0.73152172999999998</c:v>
                </c:pt>
                <c:pt idx="105">
                  <c:v>0.73389324</c:v>
                </c:pt>
                <c:pt idx="106">
                  <c:v>0.73626362999999995</c:v>
                </c:pt>
                <c:pt idx="107">
                  <c:v>0.73848652999999997</c:v>
                </c:pt>
                <c:pt idx="108">
                  <c:v>0.74071030999999998</c:v>
                </c:pt>
                <c:pt idx="109">
                  <c:v>0.74293328000000003</c:v>
                </c:pt>
                <c:pt idx="110">
                  <c:v>0.74500906</c:v>
                </c:pt>
                <c:pt idx="111">
                  <c:v>0.74708485000000002</c:v>
                </c:pt>
                <c:pt idx="112">
                  <c:v>0.74916192999999998</c:v>
                </c:pt>
              </c:numCache>
            </c:numRef>
          </c:xVal>
          <c:yVal>
            <c:numRef>
              <c:f>'24.142-F28'!$W$3:$W$115</c:f>
              <c:numCache>
                <c:formatCode>General</c:formatCode>
                <c:ptCount val="113"/>
                <c:pt idx="0">
                  <c:v>259.18869096657528</c:v>
                </c:pt>
                <c:pt idx="1">
                  <c:v>259.26075294151337</c:v>
                </c:pt>
                <c:pt idx="2">
                  <c:v>259.32530650252119</c:v>
                </c:pt>
                <c:pt idx="3">
                  <c:v>259.39199165726944</c:v>
                </c:pt>
                <c:pt idx="4">
                  <c:v>259.46083935725289</c:v>
                </c:pt>
                <c:pt idx="5">
                  <c:v>259.53188102495972</c:v>
                </c:pt>
                <c:pt idx="6">
                  <c:v>259.60514789116593</c:v>
                </c:pt>
                <c:pt idx="7">
                  <c:v>259.68067233671405</c:v>
                </c:pt>
                <c:pt idx="8">
                  <c:v>259.75848729157548</c:v>
                </c:pt>
                <c:pt idx="9">
                  <c:v>259.83862550866013</c:v>
                </c:pt>
                <c:pt idx="10">
                  <c:v>259.92112129024974</c:v>
                </c:pt>
                <c:pt idx="11">
                  <c:v>260.00600853443927</c:v>
                </c:pt>
                <c:pt idx="12">
                  <c:v>260.09332252733964</c:v>
                </c:pt>
                <c:pt idx="13">
                  <c:v>260.18309924008247</c:v>
                </c:pt>
                <c:pt idx="14">
                  <c:v>260.27537449140249</c:v>
                </c:pt>
                <c:pt idx="15">
                  <c:v>260.37020403726945</c:v>
                </c:pt>
                <c:pt idx="16">
                  <c:v>260.46760494603018</c:v>
                </c:pt>
                <c:pt idx="17">
                  <c:v>260.56761275185443</c:v>
                </c:pt>
                <c:pt idx="18">
                  <c:v>260.67026284302398</c:v>
                </c:pt>
                <c:pt idx="19">
                  <c:v>260.77561181549123</c:v>
                </c:pt>
                <c:pt idx="20">
                  <c:v>260.88370772032272</c:v>
                </c:pt>
                <c:pt idx="21">
                  <c:v>260.99455546086682</c:v>
                </c:pt>
                <c:pt idx="22">
                  <c:v>261.10827859640506</c:v>
                </c:pt>
                <c:pt idx="23">
                  <c:v>261.22481057509538</c:v>
                </c:pt>
                <c:pt idx="24">
                  <c:v>261.34424969281395</c:v>
                </c:pt>
                <c:pt idx="25">
                  <c:v>261.46667250445682</c:v>
                </c:pt>
                <c:pt idx="26">
                  <c:v>261.59211651943912</c:v>
                </c:pt>
                <c:pt idx="27">
                  <c:v>261.72056992322706</c:v>
                </c:pt>
                <c:pt idx="28">
                  <c:v>261.84169696121171</c:v>
                </c:pt>
                <c:pt idx="29">
                  <c:v>262.00843155796645</c:v>
                </c:pt>
                <c:pt idx="30">
                  <c:v>262.12495676669744</c:v>
                </c:pt>
                <c:pt idx="31">
                  <c:v>262.2663255488514</c:v>
                </c:pt>
                <c:pt idx="32">
                  <c:v>262.41096544929371</c:v>
                </c:pt>
                <c:pt idx="33">
                  <c:v>262.55895321667174</c:v>
                </c:pt>
                <c:pt idx="34">
                  <c:v>262.71044000182314</c:v>
                </c:pt>
                <c:pt idx="35">
                  <c:v>262.86549532764582</c:v>
                </c:pt>
                <c:pt idx="36">
                  <c:v>263.2894223274713</c:v>
                </c:pt>
                <c:pt idx="37">
                  <c:v>264.11536705754759</c:v>
                </c:pt>
                <c:pt idx="38">
                  <c:v>264.88002972536736</c:v>
                </c:pt>
                <c:pt idx="39">
                  <c:v>265.64789209499196</c:v>
                </c:pt>
                <c:pt idx="40">
                  <c:v>266.42007676203144</c:v>
                </c:pt>
                <c:pt idx="41">
                  <c:v>267.19600774255531</c:v>
                </c:pt>
                <c:pt idx="42">
                  <c:v>267.91007242996704</c:v>
                </c:pt>
                <c:pt idx="43">
                  <c:v>268.69459254997327</c:v>
                </c:pt>
                <c:pt idx="44">
                  <c:v>269.41646166620461</c:v>
                </c:pt>
                <c:pt idx="45">
                  <c:v>270.21018591992441</c:v>
                </c:pt>
                <c:pt idx="46">
                  <c:v>270.9365292946174</c:v>
                </c:pt>
                <c:pt idx="47">
                  <c:v>271.62187537995823</c:v>
                </c:pt>
                <c:pt idx="48">
                  <c:v>272.24634470402009</c:v>
                </c:pt>
                <c:pt idx="49">
                  <c:v>273.05950615681468</c:v>
                </c:pt>
                <c:pt idx="50">
                  <c:v>273.94864408942652</c:v>
                </c:pt>
                <c:pt idx="51">
                  <c:v>274.774832883096</c:v>
                </c:pt>
                <c:pt idx="52">
                  <c:v>275.60672595085646</c:v>
                </c:pt>
                <c:pt idx="53">
                  <c:v>276.44526864285791</c:v>
                </c:pt>
                <c:pt idx="54">
                  <c:v>277.24958421215678</c:v>
                </c:pt>
                <c:pt idx="55">
                  <c:v>277.94527441790393</c:v>
                </c:pt>
                <c:pt idx="56">
                  <c:v>278.71889806434461</c:v>
                </c:pt>
                <c:pt idx="57">
                  <c:v>279.39366341814321</c:v>
                </c:pt>
                <c:pt idx="58">
                  <c:v>280.12756425029852</c:v>
                </c:pt>
                <c:pt idx="59">
                  <c:v>281.0039870440263</c:v>
                </c:pt>
                <c:pt idx="60">
                  <c:v>281.83526297010377</c:v>
                </c:pt>
                <c:pt idx="61">
                  <c:v>282.64169673817997</c:v>
                </c:pt>
                <c:pt idx="62">
                  <c:v>283.45564033845488</c:v>
                </c:pt>
                <c:pt idx="63">
                  <c:v>284.23205425690963</c:v>
                </c:pt>
                <c:pt idx="64">
                  <c:v>285.01529579871698</c:v>
                </c:pt>
                <c:pt idx="65">
                  <c:v>285.72615807616341</c:v>
                </c:pt>
                <c:pt idx="66">
                  <c:v>286.44224335859576</c:v>
                </c:pt>
                <c:pt idx="67">
                  <c:v>287.19892366945783</c:v>
                </c:pt>
                <c:pt idx="68">
                  <c:v>287.91575576731896</c:v>
                </c:pt>
                <c:pt idx="69">
                  <c:v>288.71987835404627</c:v>
                </c:pt>
                <c:pt idx="70">
                  <c:v>289.44921548099194</c:v>
                </c:pt>
                <c:pt idx="71">
                  <c:v>290.2237639803173</c:v>
                </c:pt>
                <c:pt idx="72">
                  <c:v>290.94181172041186</c:v>
                </c:pt>
                <c:pt idx="73">
                  <c:v>291.64226221725704</c:v>
                </c:pt>
                <c:pt idx="74">
                  <c:v>292.43396029996995</c:v>
                </c:pt>
                <c:pt idx="75">
                  <c:v>293.23370790186669</c:v>
                </c:pt>
                <c:pt idx="76">
                  <c:v>294.00433606375248</c:v>
                </c:pt>
                <c:pt idx="77">
                  <c:v>294.78214192152126</c:v>
                </c:pt>
                <c:pt idx="78">
                  <c:v>295.55401866993856</c:v>
                </c:pt>
                <c:pt idx="79">
                  <c:v>296.28127495680889</c:v>
                </c:pt>
                <c:pt idx="80">
                  <c:v>297.06753533837099</c:v>
                </c:pt>
                <c:pt idx="81">
                  <c:v>297.82323813002125</c:v>
                </c:pt>
                <c:pt idx="82">
                  <c:v>298.54733438308813</c:v>
                </c:pt>
                <c:pt idx="83">
                  <c:v>299.42503990833279</c:v>
                </c:pt>
                <c:pt idx="84">
                  <c:v>300.21887373616568</c:v>
                </c:pt>
                <c:pt idx="85">
                  <c:v>301.15606199270746</c:v>
                </c:pt>
                <c:pt idx="86">
                  <c:v>302.10404820571978</c:v>
                </c:pt>
                <c:pt idx="87">
                  <c:v>302.98285675381908</c:v>
                </c:pt>
                <c:pt idx="88">
                  <c:v>303.8704187685164</c:v>
                </c:pt>
                <c:pt idx="89">
                  <c:v>304.80996915095488</c:v>
                </c:pt>
                <c:pt idx="90">
                  <c:v>305.76074641739774</c:v>
                </c:pt>
                <c:pt idx="91">
                  <c:v>306.68031353059007</c:v>
                </c:pt>
                <c:pt idx="92">
                  <c:v>307.56667073117944</c:v>
                </c:pt>
                <c:pt idx="93">
                  <c:v>308.57337211030864</c:v>
                </c:pt>
                <c:pt idx="94">
                  <c:v>309.58545389455224</c:v>
                </c:pt>
                <c:pt idx="95">
                  <c:v>310.65950909461571</c:v>
                </c:pt>
                <c:pt idx="96">
                  <c:v>311.73238862324143</c:v>
                </c:pt>
                <c:pt idx="97">
                  <c:v>312.82036029884074</c:v>
                </c:pt>
                <c:pt idx="98">
                  <c:v>313.98907173106113</c:v>
                </c:pt>
                <c:pt idx="99">
                  <c:v>315.1763393483136</c:v>
                </c:pt>
                <c:pt idx="100">
                  <c:v>316.31417667835666</c:v>
                </c:pt>
                <c:pt idx="101">
                  <c:v>317.46932341245969</c:v>
                </c:pt>
                <c:pt idx="102">
                  <c:v>318.64242650692989</c:v>
                </c:pt>
                <c:pt idx="103">
                  <c:v>319.76376883291846</c:v>
                </c:pt>
                <c:pt idx="104">
                  <c:v>320.90133007720863</c:v>
                </c:pt>
                <c:pt idx="105">
                  <c:v>322.05632637510001</c:v>
                </c:pt>
                <c:pt idx="106">
                  <c:v>323.22821788171723</c:v>
                </c:pt>
                <c:pt idx="107">
                  <c:v>324.34348124331694</c:v>
                </c:pt>
                <c:pt idx="108">
                  <c:v>325.475399370915</c:v>
                </c:pt>
                <c:pt idx="109">
                  <c:v>326.62355605038482</c:v>
                </c:pt>
                <c:pt idx="110">
                  <c:v>327.71112512771799</c:v>
                </c:pt>
                <c:pt idx="111">
                  <c:v>328.81400155960608</c:v>
                </c:pt>
                <c:pt idx="112">
                  <c:v>329.93327914515652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18F-EE41-9B78-8A2815DD5AEC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'24.142-F28'!$P$3:$P$107</c:f>
              <c:numCache>
                <c:formatCode>General</c:formatCode>
                <c:ptCount val="105"/>
                <c:pt idx="0">
                  <c:v>244.64601999999999</c:v>
                </c:pt>
                <c:pt idx="1">
                  <c:v>244.74758800000001</c:v>
                </c:pt>
                <c:pt idx="2">
                  <c:v>244.73422400000001</c:v>
                </c:pt>
                <c:pt idx="3">
                  <c:v>244.740906</c:v>
                </c:pt>
                <c:pt idx="4">
                  <c:v>244.73422400000001</c:v>
                </c:pt>
                <c:pt idx="5">
                  <c:v>244.74758800000001</c:v>
                </c:pt>
                <c:pt idx="6">
                  <c:v>244.81440900000001</c:v>
                </c:pt>
                <c:pt idx="7">
                  <c:v>244.874548</c:v>
                </c:pt>
                <c:pt idx="8">
                  <c:v>244.88122999999999</c:v>
                </c:pt>
                <c:pt idx="9">
                  <c:v>244.88122999999999</c:v>
                </c:pt>
                <c:pt idx="10">
                  <c:v>244.88122999999999</c:v>
                </c:pt>
                <c:pt idx="11">
                  <c:v>244.88122999999999</c:v>
                </c:pt>
                <c:pt idx="12">
                  <c:v>244.88122999999999</c:v>
                </c:pt>
                <c:pt idx="13">
                  <c:v>244.88122999999999</c:v>
                </c:pt>
                <c:pt idx="14">
                  <c:v>244.88122999999999</c:v>
                </c:pt>
                <c:pt idx="15">
                  <c:v>244.88122999999999</c:v>
                </c:pt>
                <c:pt idx="16">
                  <c:v>244.88122999999999</c:v>
                </c:pt>
                <c:pt idx="17">
                  <c:v>244.88122999999999</c:v>
                </c:pt>
                <c:pt idx="18">
                  <c:v>244.88122999999999</c:v>
                </c:pt>
                <c:pt idx="19">
                  <c:v>244.874548</c:v>
                </c:pt>
                <c:pt idx="20">
                  <c:v>244.88122999999999</c:v>
                </c:pt>
                <c:pt idx="21">
                  <c:v>244.88122999999999</c:v>
                </c:pt>
                <c:pt idx="22">
                  <c:v>244.88122999999999</c:v>
                </c:pt>
                <c:pt idx="23">
                  <c:v>244.88122999999999</c:v>
                </c:pt>
                <c:pt idx="24">
                  <c:v>244.88122999999999</c:v>
                </c:pt>
                <c:pt idx="25">
                  <c:v>244.88122999999999</c:v>
                </c:pt>
                <c:pt idx="26">
                  <c:v>244.88122999999999</c:v>
                </c:pt>
                <c:pt idx="27">
                  <c:v>244.88122999999999</c:v>
                </c:pt>
                <c:pt idx="28">
                  <c:v>244.88122999999999</c:v>
                </c:pt>
                <c:pt idx="29">
                  <c:v>244.88122999999999</c:v>
                </c:pt>
                <c:pt idx="30">
                  <c:v>244.954734</c:v>
                </c:pt>
                <c:pt idx="31">
                  <c:v>245.034919</c:v>
                </c:pt>
                <c:pt idx="32">
                  <c:v>245.29552200000001</c:v>
                </c:pt>
                <c:pt idx="33">
                  <c:v>245.46257499999999</c:v>
                </c:pt>
                <c:pt idx="34">
                  <c:v>245.66972100000001</c:v>
                </c:pt>
                <c:pt idx="35">
                  <c:v>246.01051000000001</c:v>
                </c:pt>
                <c:pt idx="36">
                  <c:v>246.311205</c:v>
                </c:pt>
                <c:pt idx="37">
                  <c:v>246.61190099999999</c:v>
                </c:pt>
                <c:pt idx="38">
                  <c:v>246.96605400000001</c:v>
                </c:pt>
                <c:pt idx="39">
                  <c:v>247.32688899999999</c:v>
                </c:pt>
                <c:pt idx="40">
                  <c:v>247.767909</c:v>
                </c:pt>
                <c:pt idx="41">
                  <c:v>248.235658</c:v>
                </c:pt>
                <c:pt idx="42">
                  <c:v>248.656632</c:v>
                </c:pt>
                <c:pt idx="43">
                  <c:v>249.195314</c:v>
                </c:pt>
                <c:pt idx="44">
                  <c:v>249.73245399999999</c:v>
                </c:pt>
                <c:pt idx="45">
                  <c:v>250.280902</c:v>
                </c:pt>
                <c:pt idx="46">
                  <c:v>250.91519</c:v>
                </c:pt>
                <c:pt idx="47">
                  <c:v>251.38103000000001</c:v>
                </c:pt>
                <c:pt idx="48">
                  <c:v>252.05104700000001</c:v>
                </c:pt>
                <c:pt idx="49">
                  <c:v>252.588402</c:v>
                </c:pt>
                <c:pt idx="50">
                  <c:v>253.17610999999999</c:v>
                </c:pt>
                <c:pt idx="51">
                  <c:v>253.748098</c:v>
                </c:pt>
                <c:pt idx="52">
                  <c:v>254.383736</c:v>
                </c:pt>
                <c:pt idx="53">
                  <c:v>255.01308399999999</c:v>
                </c:pt>
                <c:pt idx="54">
                  <c:v>255.64613499999999</c:v>
                </c:pt>
                <c:pt idx="55">
                  <c:v>256.39453400000002</c:v>
                </c:pt>
                <c:pt idx="56">
                  <c:v>257.09912700000001</c:v>
                </c:pt>
                <c:pt idx="57">
                  <c:v>257.98776800000002</c:v>
                </c:pt>
                <c:pt idx="58">
                  <c:v>258.77949599999999</c:v>
                </c:pt>
                <c:pt idx="59">
                  <c:v>259.53045500000002</c:v>
                </c:pt>
                <c:pt idx="60">
                  <c:v>260.30368199999998</c:v>
                </c:pt>
                <c:pt idx="61">
                  <c:v>261.12128799999999</c:v>
                </c:pt>
                <c:pt idx="62">
                  <c:v>261.92065200000002</c:v>
                </c:pt>
                <c:pt idx="63">
                  <c:v>262.6764</c:v>
                </c:pt>
                <c:pt idx="64">
                  <c:v>263.41143399999999</c:v>
                </c:pt>
                <c:pt idx="65">
                  <c:v>264.223929</c:v>
                </c:pt>
                <c:pt idx="66">
                  <c:v>264.92559499999999</c:v>
                </c:pt>
                <c:pt idx="67">
                  <c:v>265.75163300000003</c:v>
                </c:pt>
                <c:pt idx="68">
                  <c:v>266.66729299999997</c:v>
                </c:pt>
                <c:pt idx="69">
                  <c:v>267.32460600000002</c:v>
                </c:pt>
                <c:pt idx="70">
                  <c:v>267.97967</c:v>
                </c:pt>
                <c:pt idx="71">
                  <c:v>268.66775200000001</c:v>
                </c:pt>
                <c:pt idx="72">
                  <c:v>269.49542300000002</c:v>
                </c:pt>
                <c:pt idx="73">
                  <c:v>270.30014199999999</c:v>
                </c:pt>
                <c:pt idx="74">
                  <c:v>271.17025999999998</c:v>
                </c:pt>
                <c:pt idx="75">
                  <c:v>271.84228200000001</c:v>
                </c:pt>
                <c:pt idx="76">
                  <c:v>272.71228500000001</c:v>
                </c:pt>
                <c:pt idx="77">
                  <c:v>273.50671599999998</c:v>
                </c:pt>
                <c:pt idx="78">
                  <c:v>274.225416</c:v>
                </c:pt>
                <c:pt idx="79">
                  <c:v>274.88490000000002</c:v>
                </c:pt>
                <c:pt idx="80">
                  <c:v>275.70772499999998</c:v>
                </c:pt>
                <c:pt idx="81">
                  <c:v>276.36594700000001</c:v>
                </c:pt>
                <c:pt idx="82">
                  <c:v>277.00676900000002</c:v>
                </c:pt>
                <c:pt idx="83">
                  <c:v>277.83490799999998</c:v>
                </c:pt>
                <c:pt idx="84">
                  <c:v>278.50903</c:v>
                </c:pt>
                <c:pt idx="85">
                  <c:v>279.370653</c:v>
                </c:pt>
                <c:pt idx="86">
                  <c:v>280.33279800000003</c:v>
                </c:pt>
                <c:pt idx="87">
                  <c:v>281.28555799999998</c:v>
                </c:pt>
                <c:pt idx="88">
                  <c:v>281.99125299999997</c:v>
                </c:pt>
                <c:pt idx="89">
                  <c:v>282.846205</c:v>
                </c:pt>
                <c:pt idx="90">
                  <c:v>283.74457999999998</c:v>
                </c:pt>
                <c:pt idx="91">
                  <c:v>284.53296599999999</c:v>
                </c:pt>
                <c:pt idx="92">
                  <c:v>285.43304899999998</c:v>
                </c:pt>
                <c:pt idx="93">
                  <c:v>286.27031899999997</c:v>
                </c:pt>
                <c:pt idx="94">
                  <c:v>287.15302800000001</c:v>
                </c:pt>
                <c:pt idx="95">
                  <c:v>287.97871600000002</c:v>
                </c:pt>
                <c:pt idx="96">
                  <c:v>288.842938</c:v>
                </c:pt>
                <c:pt idx="97">
                  <c:v>289.82120099999997</c:v>
                </c:pt>
                <c:pt idx="98">
                  <c:v>290.60033700000002</c:v>
                </c:pt>
                <c:pt idx="99">
                  <c:v>291.40070700000001</c:v>
                </c:pt>
                <c:pt idx="100">
                  <c:v>292.239462</c:v>
                </c:pt>
                <c:pt idx="101">
                  <c:v>293.14845400000002</c:v>
                </c:pt>
                <c:pt idx="102">
                  <c:v>293.99986799999999</c:v>
                </c:pt>
                <c:pt idx="103">
                  <c:v>294.84148199999998</c:v>
                </c:pt>
                <c:pt idx="104">
                  <c:v>295.52506399999999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C6A-4848-B52B-7A563F6F2686}"/>
            </c:ext>
          </c:extLst>
        </c:ser>
        <c:ser>
          <c:idx val="3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'24.142-F28'!$O$3:$O$107</c:f>
              <c:numCache>
                <c:formatCode>General</c:formatCode>
                <c:ptCount val="105"/>
                <c:pt idx="0">
                  <c:v>0.44084536000000002</c:v>
                </c:pt>
                <c:pt idx="1">
                  <c:v>0.44406487</c:v>
                </c:pt>
                <c:pt idx="2">
                  <c:v>0.44730292999999999</c:v>
                </c:pt>
                <c:pt idx="3">
                  <c:v>0.45054128999999998</c:v>
                </c:pt>
                <c:pt idx="4">
                  <c:v>0.45377946000000002</c:v>
                </c:pt>
                <c:pt idx="5">
                  <c:v>0.45701792000000002</c:v>
                </c:pt>
                <c:pt idx="6">
                  <c:v>0.46025721000000003</c:v>
                </c:pt>
                <c:pt idx="7">
                  <c:v>0.46349638999999998</c:v>
                </c:pt>
                <c:pt idx="8">
                  <c:v>0.46673476000000003</c:v>
                </c:pt>
                <c:pt idx="9">
                  <c:v>0.46997302000000002</c:v>
                </c:pt>
                <c:pt idx="10">
                  <c:v>0.47321128000000001</c:v>
                </c:pt>
                <c:pt idx="11">
                  <c:v>0.47644955</c:v>
                </c:pt>
                <c:pt idx="12">
                  <c:v>0.47968780999999999</c:v>
                </c:pt>
                <c:pt idx="13">
                  <c:v>0.48292606999999999</c:v>
                </c:pt>
                <c:pt idx="14">
                  <c:v>0.48616433999999997</c:v>
                </c:pt>
                <c:pt idx="15">
                  <c:v>0.48940260000000002</c:v>
                </c:pt>
                <c:pt idx="16">
                  <c:v>0.49264086000000001</c:v>
                </c:pt>
                <c:pt idx="17">
                  <c:v>0.49587913</c:v>
                </c:pt>
                <c:pt idx="18">
                  <c:v>0.49911738999999999</c:v>
                </c:pt>
                <c:pt idx="19">
                  <c:v>0.50235554999999998</c:v>
                </c:pt>
                <c:pt idx="20">
                  <c:v>0.50559392000000003</c:v>
                </c:pt>
                <c:pt idx="21">
                  <c:v>0.50883217999999997</c:v>
                </c:pt>
                <c:pt idx="22">
                  <c:v>0.51207044999999995</c:v>
                </c:pt>
                <c:pt idx="23">
                  <c:v>0.51530871</c:v>
                </c:pt>
                <c:pt idx="24">
                  <c:v>0.51854697000000005</c:v>
                </c:pt>
                <c:pt idx="25">
                  <c:v>0.52178524000000004</c:v>
                </c:pt>
                <c:pt idx="26">
                  <c:v>0.52502349999999998</c:v>
                </c:pt>
                <c:pt idx="27">
                  <c:v>0.52826176999999996</c:v>
                </c:pt>
                <c:pt idx="28">
                  <c:v>0.53150003000000001</c:v>
                </c:pt>
                <c:pt idx="29">
                  <c:v>0.53473828999999995</c:v>
                </c:pt>
                <c:pt idx="30">
                  <c:v>0.53797768000000001</c:v>
                </c:pt>
                <c:pt idx="31">
                  <c:v>0.54121717000000003</c:v>
                </c:pt>
                <c:pt idx="32">
                  <c:v>0.54445940999999998</c:v>
                </c:pt>
                <c:pt idx="33">
                  <c:v>0.54770021999999996</c:v>
                </c:pt>
                <c:pt idx="34">
                  <c:v>0.55094164999999995</c:v>
                </c:pt>
                <c:pt idx="35">
                  <c:v>0.55418511999999998</c:v>
                </c:pt>
                <c:pt idx="36">
                  <c:v>0.55742796999999999</c:v>
                </c:pt>
                <c:pt idx="37">
                  <c:v>0.56067082000000001</c:v>
                </c:pt>
                <c:pt idx="38">
                  <c:v>0.56391449999999999</c:v>
                </c:pt>
                <c:pt idx="39">
                  <c:v>0.56715826999999996</c:v>
                </c:pt>
                <c:pt idx="40">
                  <c:v>0.57040325999999997</c:v>
                </c:pt>
                <c:pt idx="41">
                  <c:v>0.57364866999999997</c:v>
                </c:pt>
                <c:pt idx="42">
                  <c:v>0.57689336000000002</c:v>
                </c:pt>
                <c:pt idx="43">
                  <c:v>0.57995333000000004</c:v>
                </c:pt>
                <c:pt idx="44">
                  <c:v>0.58338630999999996</c:v>
                </c:pt>
                <c:pt idx="45">
                  <c:v>0.58661030000000003</c:v>
                </c:pt>
                <c:pt idx="46">
                  <c:v>0.58988090000000004</c:v>
                </c:pt>
                <c:pt idx="47">
                  <c:v>0.59293702000000004</c:v>
                </c:pt>
                <c:pt idx="48">
                  <c:v>0.59586585999999997</c:v>
                </c:pt>
                <c:pt idx="49">
                  <c:v>0.59848075999999995</c:v>
                </c:pt>
                <c:pt idx="50">
                  <c:v>0.60115523999999998</c:v>
                </c:pt>
                <c:pt idx="51">
                  <c:v>0.60382539000000002</c:v>
                </c:pt>
                <c:pt idx="52">
                  <c:v>0.60708653000000001</c:v>
                </c:pt>
                <c:pt idx="53">
                  <c:v>0.60993259</c:v>
                </c:pt>
                <c:pt idx="54">
                  <c:v>0.61262097000000004</c:v>
                </c:pt>
                <c:pt idx="55">
                  <c:v>0.61561621</c:v>
                </c:pt>
                <c:pt idx="56">
                  <c:v>0.61853091000000004</c:v>
                </c:pt>
                <c:pt idx="57">
                  <c:v>0.62171827000000002</c:v>
                </c:pt>
                <c:pt idx="58">
                  <c:v>0.62450877999999999</c:v>
                </c:pt>
                <c:pt idx="59">
                  <c:v>0.62761621999999995</c:v>
                </c:pt>
                <c:pt idx="60">
                  <c:v>0.63069008000000004</c:v>
                </c:pt>
                <c:pt idx="61">
                  <c:v>0.63360607999999996</c:v>
                </c:pt>
                <c:pt idx="62">
                  <c:v>0.63649504999999995</c:v>
                </c:pt>
                <c:pt idx="63">
                  <c:v>0.63941031999999998</c:v>
                </c:pt>
                <c:pt idx="64">
                  <c:v>0.64228554999999998</c:v>
                </c:pt>
                <c:pt idx="65">
                  <c:v>0.64508927999999999</c:v>
                </c:pt>
                <c:pt idx="66">
                  <c:v>0.64757812999999997</c:v>
                </c:pt>
                <c:pt idx="67">
                  <c:v>0.65053673999999995</c:v>
                </c:pt>
                <c:pt idx="68">
                  <c:v>0.65346378999999999</c:v>
                </c:pt>
                <c:pt idx="69">
                  <c:v>0.65597817000000003</c:v>
                </c:pt>
                <c:pt idx="70">
                  <c:v>0.65818469000000002</c:v>
                </c:pt>
                <c:pt idx="71">
                  <c:v>0.66049862999999998</c:v>
                </c:pt>
                <c:pt idx="72">
                  <c:v>0.66355330999999995</c:v>
                </c:pt>
                <c:pt idx="73">
                  <c:v>0.66642323999999997</c:v>
                </c:pt>
                <c:pt idx="74">
                  <c:v>0.66940778999999995</c:v>
                </c:pt>
                <c:pt idx="75">
                  <c:v>0.67200022000000004</c:v>
                </c:pt>
                <c:pt idx="76">
                  <c:v>0.67486349999999995</c:v>
                </c:pt>
                <c:pt idx="77">
                  <c:v>0.67765892999999999</c:v>
                </c:pt>
                <c:pt idx="78">
                  <c:v>0.68002499999999999</c:v>
                </c:pt>
                <c:pt idx="79">
                  <c:v>0.68244738999999999</c:v>
                </c:pt>
                <c:pt idx="80">
                  <c:v>0.68523460000000003</c:v>
                </c:pt>
                <c:pt idx="81">
                  <c:v>0.68757480999999998</c:v>
                </c:pt>
                <c:pt idx="82">
                  <c:v>0.68969325000000004</c:v>
                </c:pt>
                <c:pt idx="83">
                  <c:v>0.69255164000000002</c:v>
                </c:pt>
                <c:pt idx="84">
                  <c:v>0.69495697000000001</c:v>
                </c:pt>
                <c:pt idx="85">
                  <c:v>0.69776680999999996</c:v>
                </c:pt>
                <c:pt idx="86">
                  <c:v>0.70100435999999999</c:v>
                </c:pt>
                <c:pt idx="87">
                  <c:v>0.70412558999999997</c:v>
                </c:pt>
                <c:pt idx="88">
                  <c:v>0.70649125000000002</c:v>
                </c:pt>
                <c:pt idx="89">
                  <c:v>0.70926104999999995</c:v>
                </c:pt>
                <c:pt idx="90">
                  <c:v>0.71221864000000001</c:v>
                </c:pt>
                <c:pt idx="91">
                  <c:v>0.71508068000000002</c:v>
                </c:pt>
                <c:pt idx="92">
                  <c:v>0.71793660000000004</c:v>
                </c:pt>
                <c:pt idx="93">
                  <c:v>0.72083438</c:v>
                </c:pt>
                <c:pt idx="94">
                  <c:v>0.72360460999999998</c:v>
                </c:pt>
                <c:pt idx="95">
                  <c:v>0.72615943999999999</c:v>
                </c:pt>
                <c:pt idx="96">
                  <c:v>0.72895593999999997</c:v>
                </c:pt>
                <c:pt idx="97">
                  <c:v>0.73192813000000001</c:v>
                </c:pt>
                <c:pt idx="98">
                  <c:v>0.73473670999999996</c:v>
                </c:pt>
                <c:pt idx="99">
                  <c:v>0.73706408999999995</c:v>
                </c:pt>
                <c:pt idx="100">
                  <c:v>0.73961913000000001</c:v>
                </c:pt>
                <c:pt idx="101">
                  <c:v>0.74242969000000003</c:v>
                </c:pt>
                <c:pt idx="102">
                  <c:v>0.74494497999999998</c:v>
                </c:pt>
                <c:pt idx="103">
                  <c:v>0.74760731999999996</c:v>
                </c:pt>
                <c:pt idx="104">
                  <c:v>0.74982565999999995</c:v>
                </c:pt>
              </c:numCache>
            </c:numRef>
          </c:xVal>
          <c:yVal>
            <c:numRef>
              <c:f>'24.142-F28'!$Q$3:$Q$107</c:f>
              <c:numCache>
                <c:formatCode>General</c:formatCode>
                <c:ptCount val="105"/>
                <c:pt idx="0">
                  <c:v>243.61816511310013</c:v>
                </c:pt>
                <c:pt idx="1">
                  <c:v>243.66325975180294</c:v>
                </c:pt>
                <c:pt idx="2">
                  <c:v>243.71014593187692</c:v>
                </c:pt>
                <c:pt idx="3">
                  <c:v>243.7585949302678</c:v>
                </c:pt>
                <c:pt idx="4">
                  <c:v>243.80862198145999</c:v>
                </c:pt>
                <c:pt idx="5">
                  <c:v>243.86025738349207</c:v>
                </c:pt>
                <c:pt idx="6">
                  <c:v>243.91353373852868</c:v>
                </c:pt>
                <c:pt idx="7">
                  <c:v>243.96845965119763</c:v>
                </c:pt>
                <c:pt idx="8">
                  <c:v>244.02504643747307</c:v>
                </c:pt>
                <c:pt idx="9">
                  <c:v>244.08332989345965</c:v>
                </c:pt>
                <c:pt idx="10">
                  <c:v>244.14333660250063</c:v>
                </c:pt>
                <c:pt idx="11">
                  <c:v>244.20509188210752</c:v>
                </c:pt>
                <c:pt idx="12">
                  <c:v>244.26862092911585</c:v>
                </c:pt>
                <c:pt idx="13">
                  <c:v>244.33394998391051</c:v>
                </c:pt>
                <c:pt idx="14">
                  <c:v>244.40110580378621</c:v>
                </c:pt>
                <c:pt idx="15">
                  <c:v>244.47011503662122</c:v>
                </c:pt>
                <c:pt idx="16">
                  <c:v>244.54100548628725</c:v>
                </c:pt>
                <c:pt idx="17">
                  <c:v>244.6138055383378</c:v>
                </c:pt>
                <c:pt idx="18">
                  <c:v>244.68854348159815</c:v>
                </c:pt>
                <c:pt idx="19">
                  <c:v>244.76524648017846</c:v>
                </c:pt>
                <c:pt idx="20">
                  <c:v>244.84395194665075</c:v>
                </c:pt>
                <c:pt idx="21">
                  <c:v>244.92468281533877</c:v>
                </c:pt>
                <c:pt idx="22">
                  <c:v>245.00747327781016</c:v>
                </c:pt>
                <c:pt idx="23">
                  <c:v>245.09235481607701</c:v>
                </c:pt>
                <c:pt idx="24">
                  <c:v>245.17936040158702</c:v>
                </c:pt>
                <c:pt idx="25">
                  <c:v>245.26852378431545</c:v>
                </c:pt>
                <c:pt idx="26">
                  <c:v>245.35987866456574</c:v>
                </c:pt>
                <c:pt idx="27">
                  <c:v>245.45346066550869</c:v>
                </c:pt>
                <c:pt idx="28">
                  <c:v>245.54930510484502</c:v>
                </c:pt>
                <c:pt idx="29">
                  <c:v>245.64744903053918</c:v>
                </c:pt>
                <c:pt idx="30">
                  <c:v>245.74796557836385</c:v>
                </c:pt>
                <c:pt idx="31">
                  <c:v>245.8508627482625</c:v>
                </c:pt>
                <c:pt idx="32">
                  <c:v>245.956267511546</c:v>
                </c:pt>
                <c:pt idx="33">
                  <c:v>246.06408611166574</c:v>
                </c:pt>
                <c:pt idx="34">
                  <c:v>246.17442753151639</c:v>
                </c:pt>
                <c:pt idx="35">
                  <c:v>246.28738601718339</c:v>
                </c:pt>
                <c:pt idx="36">
                  <c:v>246.40291455397102</c:v>
                </c:pt>
                <c:pt idx="37">
                  <c:v>246.52107959232978</c:v>
                </c:pt>
                <c:pt idx="38">
                  <c:v>246.64195870755123</c:v>
                </c:pt>
                <c:pt idx="39">
                  <c:v>246.76557303366533</c:v>
                </c:pt>
                <c:pt idx="40">
                  <c:v>246.89201617847232</c:v>
                </c:pt>
                <c:pt idx="41">
                  <c:v>247.02130932717029</c:v>
                </c:pt>
                <c:pt idx="42">
                  <c:v>247.15345828841288</c:v>
                </c:pt>
                <c:pt idx="43">
                  <c:v>247.28077422799976</c:v>
                </c:pt>
                <c:pt idx="44">
                  <c:v>247.86716629780625</c:v>
                </c:pt>
                <c:pt idx="45">
                  <c:v>248.6395724061299</c:v>
                </c:pt>
                <c:pt idx="46">
                  <c:v>249.42657347399179</c:v>
                </c:pt>
                <c:pt idx="47">
                  <c:v>250.1652947039874</c:v>
                </c:pt>
                <c:pt idx="48">
                  <c:v>250.87645511815322</c:v>
                </c:pt>
                <c:pt idx="49">
                  <c:v>251.51418170270637</c:v>
                </c:pt>
                <c:pt idx="50">
                  <c:v>252.16930202135131</c:v>
                </c:pt>
                <c:pt idx="51">
                  <c:v>252.82638425486647</c:v>
                </c:pt>
                <c:pt idx="52">
                  <c:v>253.63319534138049</c:v>
                </c:pt>
                <c:pt idx="53">
                  <c:v>254.34135919346883</c:v>
                </c:pt>
                <c:pt idx="54">
                  <c:v>255.01391071100747</c:v>
                </c:pt>
                <c:pt idx="55">
                  <c:v>255.76755370360837</c:v>
                </c:pt>
                <c:pt idx="56">
                  <c:v>256.50549378656501</c:v>
                </c:pt>
                <c:pt idx="57">
                  <c:v>257.31784268317983</c:v>
                </c:pt>
                <c:pt idx="58">
                  <c:v>258.03385256423456</c:v>
                </c:pt>
                <c:pt idx="59">
                  <c:v>258.83668128298149</c:v>
                </c:pt>
                <c:pt idx="60">
                  <c:v>259.63676414117509</c:v>
                </c:pt>
                <c:pt idx="61">
                  <c:v>260.40142695616635</c:v>
                </c:pt>
                <c:pt idx="62">
                  <c:v>261.1646524442782</c:v>
                </c:pt>
                <c:pt idx="63">
                  <c:v>261.94073762164794</c:v>
                </c:pt>
                <c:pt idx="64">
                  <c:v>262.71219009600361</c:v>
                </c:pt>
                <c:pt idx="65">
                  <c:v>263.47042467869494</c:v>
                </c:pt>
                <c:pt idx="66">
                  <c:v>264.14860238002041</c:v>
                </c:pt>
                <c:pt idx="67">
                  <c:v>264.96122687328989</c:v>
                </c:pt>
                <c:pt idx="68">
                  <c:v>265.77229818865169</c:v>
                </c:pt>
                <c:pt idx="69">
                  <c:v>266.47485661039508</c:v>
                </c:pt>
                <c:pt idx="70">
                  <c:v>267.09596834841244</c:v>
                </c:pt>
                <c:pt idx="71">
                  <c:v>267.75203467569281</c:v>
                </c:pt>
                <c:pt idx="72">
                  <c:v>268.62572990567037</c:v>
                </c:pt>
                <c:pt idx="73">
                  <c:v>269.45471761155329</c:v>
                </c:pt>
                <c:pt idx="74">
                  <c:v>270.32545265447277</c:v>
                </c:pt>
                <c:pt idx="75">
                  <c:v>271.08916120628163</c:v>
                </c:pt>
                <c:pt idx="76">
                  <c:v>271.94087625084728</c:v>
                </c:pt>
                <c:pt idx="77">
                  <c:v>272.78098210621118</c:v>
                </c:pt>
                <c:pt idx="78">
                  <c:v>273.49886736160272</c:v>
                </c:pt>
                <c:pt idx="79">
                  <c:v>274.24049239192777</c:v>
                </c:pt>
                <c:pt idx="80">
                  <c:v>275.10236566993188</c:v>
                </c:pt>
                <c:pt idx="81">
                  <c:v>275.83328140972924</c:v>
                </c:pt>
                <c:pt idx="82">
                  <c:v>276.5008017299873</c:v>
                </c:pt>
                <c:pt idx="83">
                  <c:v>277.41055558810478</c:v>
                </c:pt>
                <c:pt idx="84">
                  <c:v>278.18440510968054</c:v>
                </c:pt>
                <c:pt idx="85">
                  <c:v>279.09827443570407</c:v>
                </c:pt>
                <c:pt idx="86">
                  <c:v>280.16485701731017</c:v>
                </c:pt>
                <c:pt idx="87">
                  <c:v>281.20737055591155</c:v>
                </c:pt>
                <c:pt idx="88">
                  <c:v>282.00713401760942</c:v>
                </c:pt>
                <c:pt idx="89">
                  <c:v>282.95437948823115</c:v>
                </c:pt>
                <c:pt idx="90">
                  <c:v>283.97915356161974</c:v>
                </c:pt>
                <c:pt idx="91">
                  <c:v>284.98431444182268</c:v>
                </c:pt>
                <c:pt idx="92">
                  <c:v>286.00097567809024</c:v>
                </c:pt>
                <c:pt idx="93">
                  <c:v>287.04691532102873</c:v>
                </c:pt>
                <c:pt idx="94">
                  <c:v>288.06078050023683</c:v>
                </c:pt>
                <c:pt idx="95">
                  <c:v>289.00827846794334</c:v>
                </c:pt>
                <c:pt idx="96">
                  <c:v>290.05952866153962</c:v>
                </c:pt>
                <c:pt idx="97">
                  <c:v>291.19350843563547</c:v>
                </c:pt>
                <c:pt idx="98">
                  <c:v>292.28137216004194</c:v>
                </c:pt>
                <c:pt idx="99">
                  <c:v>293.19522008219599</c:v>
                </c:pt>
                <c:pt idx="100">
                  <c:v>294.2117428307734</c:v>
                </c:pt>
                <c:pt idx="101">
                  <c:v>295.34645080812999</c:v>
                </c:pt>
                <c:pt idx="102">
                  <c:v>296.37707075132073</c:v>
                </c:pt>
                <c:pt idx="103">
                  <c:v>297.48397928954478</c:v>
                </c:pt>
                <c:pt idx="104">
                  <c:v>298.41924175655788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18F-EE41-9B78-8A2815DD5AEC}"/>
            </c:ext>
          </c:extLst>
        </c:ser>
        <c:ser>
          <c:idx val="7"/>
          <c:order val="4"/>
          <c:tx>
            <c:v>cl0.25</c:v>
          </c:tx>
          <c:spPr>
            <a:ln w="19050" cap="rnd">
              <a:solidFill>
                <a:srgbClr val="FF8AD8"/>
              </a:solidFill>
              <a:round/>
            </a:ln>
            <a:effectLst/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'24.142-F28'!$J$3:$J$105</c:f>
              <c:numCache>
                <c:formatCode>General</c:formatCode>
                <c:ptCount val="103"/>
                <c:pt idx="0">
                  <c:v>230.92895100000001</c:v>
                </c:pt>
                <c:pt idx="1">
                  <c:v>230.91558699999999</c:v>
                </c:pt>
                <c:pt idx="2">
                  <c:v>230.91558699999999</c:v>
                </c:pt>
                <c:pt idx="3">
                  <c:v>230.91558699999999</c:v>
                </c:pt>
                <c:pt idx="4">
                  <c:v>230.91558699999999</c:v>
                </c:pt>
                <c:pt idx="5">
                  <c:v>230.91558699999999</c:v>
                </c:pt>
                <c:pt idx="6">
                  <c:v>230.91558699999999</c:v>
                </c:pt>
                <c:pt idx="7">
                  <c:v>230.91558699999999</c:v>
                </c:pt>
                <c:pt idx="8">
                  <c:v>230.91558699999999</c:v>
                </c:pt>
                <c:pt idx="9">
                  <c:v>230.91558699999999</c:v>
                </c:pt>
                <c:pt idx="10">
                  <c:v>230.91558699999999</c:v>
                </c:pt>
                <c:pt idx="11">
                  <c:v>230.91558699999999</c:v>
                </c:pt>
                <c:pt idx="12">
                  <c:v>230.91558699999999</c:v>
                </c:pt>
                <c:pt idx="13">
                  <c:v>230.91558699999999</c:v>
                </c:pt>
                <c:pt idx="14">
                  <c:v>230.91558699999999</c:v>
                </c:pt>
                <c:pt idx="15">
                  <c:v>230.91558699999999</c:v>
                </c:pt>
                <c:pt idx="16">
                  <c:v>230.91558699999999</c:v>
                </c:pt>
                <c:pt idx="17">
                  <c:v>230.91558699999999</c:v>
                </c:pt>
                <c:pt idx="18">
                  <c:v>230.91558699999999</c:v>
                </c:pt>
                <c:pt idx="19">
                  <c:v>230.91558699999999</c:v>
                </c:pt>
                <c:pt idx="20">
                  <c:v>230.91558699999999</c:v>
                </c:pt>
                <c:pt idx="21">
                  <c:v>230.91558699999999</c:v>
                </c:pt>
                <c:pt idx="22">
                  <c:v>230.91558699999999</c:v>
                </c:pt>
                <c:pt idx="23">
                  <c:v>230.91558699999999</c:v>
                </c:pt>
                <c:pt idx="24">
                  <c:v>230.91558699999999</c:v>
                </c:pt>
                <c:pt idx="25">
                  <c:v>230.91558699999999</c:v>
                </c:pt>
                <c:pt idx="26">
                  <c:v>230.91558699999999</c:v>
                </c:pt>
                <c:pt idx="27">
                  <c:v>230.91558699999999</c:v>
                </c:pt>
                <c:pt idx="28">
                  <c:v>230.91558699999999</c:v>
                </c:pt>
                <c:pt idx="29">
                  <c:v>230.91558699999999</c:v>
                </c:pt>
                <c:pt idx="30">
                  <c:v>230.91558699999999</c:v>
                </c:pt>
                <c:pt idx="31">
                  <c:v>230.91558699999999</c:v>
                </c:pt>
                <c:pt idx="32">
                  <c:v>230.922269</c:v>
                </c:pt>
                <c:pt idx="33">
                  <c:v>231.04922999999999</c:v>
                </c:pt>
                <c:pt idx="34">
                  <c:v>231.182872</c:v>
                </c:pt>
                <c:pt idx="35">
                  <c:v>231.423429</c:v>
                </c:pt>
                <c:pt idx="36">
                  <c:v>231.52366000000001</c:v>
                </c:pt>
                <c:pt idx="37">
                  <c:v>231.59048200000001</c:v>
                </c:pt>
                <c:pt idx="38">
                  <c:v>231.81767400000001</c:v>
                </c:pt>
                <c:pt idx="39">
                  <c:v>232.03150199999999</c:v>
                </c:pt>
                <c:pt idx="40">
                  <c:v>232.30546899999999</c:v>
                </c:pt>
                <c:pt idx="41">
                  <c:v>232.619529</c:v>
                </c:pt>
                <c:pt idx="42">
                  <c:v>232.83279999999999</c:v>
                </c:pt>
                <c:pt idx="43">
                  <c:v>233.20755600000001</c:v>
                </c:pt>
                <c:pt idx="44">
                  <c:v>233.60180199999999</c:v>
                </c:pt>
                <c:pt idx="45">
                  <c:v>233.831221</c:v>
                </c:pt>
                <c:pt idx="46">
                  <c:v>234.27669599999999</c:v>
                </c:pt>
                <c:pt idx="47">
                  <c:v>234.737763</c:v>
                </c:pt>
                <c:pt idx="48">
                  <c:v>235.15205499999999</c:v>
                </c:pt>
                <c:pt idx="49">
                  <c:v>235.68662499999999</c:v>
                </c:pt>
                <c:pt idx="50">
                  <c:v>236.12096299999999</c:v>
                </c:pt>
                <c:pt idx="51">
                  <c:v>236.43481399999999</c:v>
                </c:pt>
                <c:pt idx="52">
                  <c:v>236.92260899999999</c:v>
                </c:pt>
                <c:pt idx="53">
                  <c:v>237.484117</c:v>
                </c:pt>
                <c:pt idx="54">
                  <c:v>238.01889600000001</c:v>
                </c:pt>
                <c:pt idx="55">
                  <c:v>238.560148</c:v>
                </c:pt>
                <c:pt idx="56">
                  <c:v>239.15485699999999</c:v>
                </c:pt>
                <c:pt idx="57">
                  <c:v>239.742884</c:v>
                </c:pt>
                <c:pt idx="58">
                  <c:v>240.41109700000001</c:v>
                </c:pt>
                <c:pt idx="59">
                  <c:v>240.898788</c:v>
                </c:pt>
                <c:pt idx="60">
                  <c:v>241.66065399999999</c:v>
                </c:pt>
                <c:pt idx="61">
                  <c:v>242.275306</c:v>
                </c:pt>
                <c:pt idx="62">
                  <c:v>242.8365</c:v>
                </c:pt>
                <c:pt idx="63">
                  <c:v>243.39717999999999</c:v>
                </c:pt>
                <c:pt idx="64">
                  <c:v>244.06357499999999</c:v>
                </c:pt>
                <c:pt idx="65">
                  <c:v>244.59974600000001</c:v>
                </c:pt>
                <c:pt idx="66">
                  <c:v>245.121996</c:v>
                </c:pt>
                <c:pt idx="67">
                  <c:v>245.85570200000001</c:v>
                </c:pt>
                <c:pt idx="68">
                  <c:v>246.44898000000001</c:v>
                </c:pt>
                <c:pt idx="69">
                  <c:v>247.11076399999999</c:v>
                </c:pt>
                <c:pt idx="70">
                  <c:v>247.673677</c:v>
                </c:pt>
                <c:pt idx="71">
                  <c:v>248.38176000000001</c:v>
                </c:pt>
                <c:pt idx="72">
                  <c:v>249.08124799999999</c:v>
                </c:pt>
                <c:pt idx="73">
                  <c:v>249.677922</c:v>
                </c:pt>
                <c:pt idx="74">
                  <c:v>250.44322199999999</c:v>
                </c:pt>
                <c:pt idx="75">
                  <c:v>251.25200000000001</c:v>
                </c:pt>
                <c:pt idx="76">
                  <c:v>251.94701499999999</c:v>
                </c:pt>
                <c:pt idx="77">
                  <c:v>252.60958600000001</c:v>
                </c:pt>
                <c:pt idx="78">
                  <c:v>253.399295</c:v>
                </c:pt>
                <c:pt idx="79">
                  <c:v>254.00254100000001</c:v>
                </c:pt>
                <c:pt idx="80">
                  <c:v>254.73386099999999</c:v>
                </c:pt>
                <c:pt idx="81">
                  <c:v>255.50389699999999</c:v>
                </c:pt>
                <c:pt idx="82">
                  <c:v>256.11186600000002</c:v>
                </c:pt>
                <c:pt idx="83">
                  <c:v>256.749236</c:v>
                </c:pt>
                <c:pt idx="84">
                  <c:v>257.67349400000001</c:v>
                </c:pt>
                <c:pt idx="85">
                  <c:v>258.39326199999999</c:v>
                </c:pt>
                <c:pt idx="86">
                  <c:v>259.10398300000003</c:v>
                </c:pt>
                <c:pt idx="87">
                  <c:v>259.91723200000001</c:v>
                </c:pt>
                <c:pt idx="88">
                  <c:v>260.71129100000002</c:v>
                </c:pt>
                <c:pt idx="89">
                  <c:v>261.46570300000002</c:v>
                </c:pt>
                <c:pt idx="90">
                  <c:v>262.28159099999999</c:v>
                </c:pt>
                <c:pt idx="91">
                  <c:v>263.25551100000001</c:v>
                </c:pt>
                <c:pt idx="92">
                  <c:v>264.13176700000002</c:v>
                </c:pt>
                <c:pt idx="93">
                  <c:v>265.00938300000001</c:v>
                </c:pt>
                <c:pt idx="94">
                  <c:v>265.71208999999999</c:v>
                </c:pt>
                <c:pt idx="95">
                  <c:v>266.53716600000001</c:v>
                </c:pt>
                <c:pt idx="96">
                  <c:v>267.38960100000003</c:v>
                </c:pt>
                <c:pt idx="97">
                  <c:v>268.20280500000001</c:v>
                </c:pt>
                <c:pt idx="98">
                  <c:v>268.96584000000001</c:v>
                </c:pt>
                <c:pt idx="99">
                  <c:v>269.74375099999997</c:v>
                </c:pt>
                <c:pt idx="100">
                  <c:v>270.640084</c:v>
                </c:pt>
                <c:pt idx="101">
                  <c:v>271.62829599999998</c:v>
                </c:pt>
                <c:pt idx="102">
                  <c:v>272.67313200000001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C6A-4848-B52B-7A563F6F2686}"/>
            </c:ext>
          </c:extLst>
        </c:ser>
        <c:ser>
          <c:idx val="4"/>
          <c:order val="5"/>
          <c:tx>
            <c:v>cl0.25neu</c:v>
          </c:tx>
          <c:spPr>
            <a:ln>
              <a:solidFill>
                <a:srgbClr val="FF8AD8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'24.142-F28'!$I$3:$I$105</c:f>
              <c:numCache>
                <c:formatCode>General</c:formatCode>
                <c:ptCount val="103"/>
                <c:pt idx="0">
                  <c:v>0.44124434000000001</c:v>
                </c:pt>
                <c:pt idx="1">
                  <c:v>0.4444824</c:v>
                </c:pt>
                <c:pt idx="2">
                  <c:v>0.44797512</c:v>
                </c:pt>
                <c:pt idx="3">
                  <c:v>0.45121338</c:v>
                </c:pt>
                <c:pt idx="4">
                  <c:v>0.45445164999999998</c:v>
                </c:pt>
                <c:pt idx="5">
                  <c:v>0.45768990999999998</c:v>
                </c:pt>
                <c:pt idx="6">
                  <c:v>0.46092817000000003</c:v>
                </c:pt>
                <c:pt idx="7">
                  <c:v>0.46416644000000001</c:v>
                </c:pt>
                <c:pt idx="8">
                  <c:v>0.46740470000000001</c:v>
                </c:pt>
                <c:pt idx="9">
                  <c:v>0.47064296999999999</c:v>
                </c:pt>
                <c:pt idx="10">
                  <c:v>0.47388122999999999</c:v>
                </c:pt>
                <c:pt idx="11">
                  <c:v>0.47711948999999998</c:v>
                </c:pt>
                <c:pt idx="12">
                  <c:v>0.48035776000000002</c:v>
                </c:pt>
                <c:pt idx="13">
                  <c:v>0.48359602000000002</c:v>
                </c:pt>
                <c:pt idx="14">
                  <c:v>0.48683428000000001</c:v>
                </c:pt>
                <c:pt idx="15">
                  <c:v>0.49007255</c:v>
                </c:pt>
                <c:pt idx="16">
                  <c:v>0.49331080999999999</c:v>
                </c:pt>
                <c:pt idx="17">
                  <c:v>0.49654907999999998</c:v>
                </c:pt>
                <c:pt idx="18">
                  <c:v>0.49978734000000002</c:v>
                </c:pt>
                <c:pt idx="19">
                  <c:v>0.50302559999999996</c:v>
                </c:pt>
                <c:pt idx="20">
                  <c:v>0.50626386999999995</c:v>
                </c:pt>
                <c:pt idx="21">
                  <c:v>0.50950213</c:v>
                </c:pt>
                <c:pt idx="22">
                  <c:v>0.51274039000000005</c:v>
                </c:pt>
                <c:pt idx="23">
                  <c:v>0.51597866000000003</c:v>
                </c:pt>
                <c:pt idx="24">
                  <c:v>0.51921691999999997</c:v>
                </c:pt>
                <c:pt idx="25">
                  <c:v>0.52245518000000002</c:v>
                </c:pt>
                <c:pt idx="26">
                  <c:v>0.52569345000000001</c:v>
                </c:pt>
                <c:pt idx="27">
                  <c:v>0.52893171000000005</c:v>
                </c:pt>
                <c:pt idx="28">
                  <c:v>0.53216998000000004</c:v>
                </c:pt>
                <c:pt idx="29">
                  <c:v>0.53540823999999998</c:v>
                </c:pt>
                <c:pt idx="30">
                  <c:v>0.53864650000000003</c:v>
                </c:pt>
                <c:pt idx="31">
                  <c:v>0.54188477000000002</c:v>
                </c:pt>
                <c:pt idx="32">
                  <c:v>0.54512313000000001</c:v>
                </c:pt>
                <c:pt idx="33">
                  <c:v>0.54836333000000004</c:v>
                </c:pt>
                <c:pt idx="34">
                  <c:v>0.55160363999999995</c:v>
                </c:pt>
                <c:pt idx="35">
                  <c:v>0.55484557999999995</c:v>
                </c:pt>
                <c:pt idx="36">
                  <c:v>0.55808537000000003</c:v>
                </c:pt>
                <c:pt idx="37">
                  <c:v>0.56132464999999998</c:v>
                </c:pt>
                <c:pt idx="38">
                  <c:v>0.56456638999999997</c:v>
                </c:pt>
                <c:pt idx="39">
                  <c:v>0.56780790999999997</c:v>
                </c:pt>
                <c:pt idx="40">
                  <c:v>0.57105035999999998</c:v>
                </c:pt>
                <c:pt idx="41">
                  <c:v>0.57429342000000005</c:v>
                </c:pt>
                <c:pt idx="42">
                  <c:v>0.57748586999999996</c:v>
                </c:pt>
                <c:pt idx="43">
                  <c:v>0.58077891999999998</c:v>
                </c:pt>
                <c:pt idx="44">
                  <c:v>0.58402321000000001</c:v>
                </c:pt>
                <c:pt idx="45">
                  <c:v>0.58726497</c:v>
                </c:pt>
                <c:pt idx="46">
                  <c:v>0.59051003999999996</c:v>
                </c:pt>
                <c:pt idx="47">
                  <c:v>0.59375533999999996</c:v>
                </c:pt>
                <c:pt idx="48">
                  <c:v>0.59699992999999996</c:v>
                </c:pt>
                <c:pt idx="49">
                  <c:v>0.60024635000000004</c:v>
                </c:pt>
                <c:pt idx="50">
                  <c:v>0.60323680000000002</c:v>
                </c:pt>
                <c:pt idx="51">
                  <c:v>0.60571649000000005</c:v>
                </c:pt>
                <c:pt idx="52">
                  <c:v>0.60845329999999997</c:v>
                </c:pt>
                <c:pt idx="53">
                  <c:v>0.61166313000000005</c:v>
                </c:pt>
                <c:pt idx="54">
                  <c:v>0.61450727999999999</c:v>
                </c:pt>
                <c:pt idx="55">
                  <c:v>0.61749935</c:v>
                </c:pt>
                <c:pt idx="56">
                  <c:v>0.62074669999999998</c:v>
                </c:pt>
                <c:pt idx="57">
                  <c:v>0.62399393999999997</c:v>
                </c:pt>
                <c:pt idx="58">
                  <c:v>0.62724239999999998</c:v>
                </c:pt>
                <c:pt idx="59">
                  <c:v>0.63023366000000003</c:v>
                </c:pt>
                <c:pt idx="60">
                  <c:v>0.63373800999999996</c:v>
                </c:pt>
                <c:pt idx="61">
                  <c:v>0.63647675000000004</c:v>
                </c:pt>
                <c:pt idx="62">
                  <c:v>0.63921468000000004</c:v>
                </c:pt>
                <c:pt idx="63">
                  <c:v>0.64192994999999997</c:v>
                </c:pt>
                <c:pt idx="64">
                  <c:v>0.64481478999999997</c:v>
                </c:pt>
                <c:pt idx="65">
                  <c:v>0.64764962000000004</c:v>
                </c:pt>
                <c:pt idx="66">
                  <c:v>0.65023662999999998</c:v>
                </c:pt>
                <c:pt idx="67">
                  <c:v>0.65342089000000003</c:v>
                </c:pt>
                <c:pt idx="68">
                  <c:v>0.65624978</c:v>
                </c:pt>
                <c:pt idx="69">
                  <c:v>0.65912641999999999</c:v>
                </c:pt>
                <c:pt idx="70">
                  <c:v>0.66232721000000006</c:v>
                </c:pt>
                <c:pt idx="71">
                  <c:v>0.66535454999999999</c:v>
                </c:pt>
                <c:pt idx="72">
                  <c:v>0.66835049000000002</c:v>
                </c:pt>
                <c:pt idx="73">
                  <c:v>0.67133810999999999</c:v>
                </c:pt>
                <c:pt idx="74">
                  <c:v>0.67438025000000001</c:v>
                </c:pt>
                <c:pt idx="75">
                  <c:v>0.67748993000000002</c:v>
                </c:pt>
                <c:pt idx="76">
                  <c:v>0.68054908999999997</c:v>
                </c:pt>
                <c:pt idx="77">
                  <c:v>0.68337270999999999</c:v>
                </c:pt>
                <c:pt idx="78">
                  <c:v>0.68623544000000003</c:v>
                </c:pt>
                <c:pt idx="79">
                  <c:v>0.68876009999999999</c:v>
                </c:pt>
                <c:pt idx="80">
                  <c:v>0.69153242999999998</c:v>
                </c:pt>
                <c:pt idx="81">
                  <c:v>0.69436328000000003</c:v>
                </c:pt>
                <c:pt idx="82">
                  <c:v>0.69726737999999999</c:v>
                </c:pt>
                <c:pt idx="83">
                  <c:v>0.70005061999999996</c:v>
                </c:pt>
                <c:pt idx="84">
                  <c:v>0.70314750000000004</c:v>
                </c:pt>
                <c:pt idx="85">
                  <c:v>0.70586603000000003</c:v>
                </c:pt>
                <c:pt idx="86">
                  <c:v>0.70828716000000003</c:v>
                </c:pt>
                <c:pt idx="87">
                  <c:v>0.7111343</c:v>
                </c:pt>
                <c:pt idx="88">
                  <c:v>0.71371319</c:v>
                </c:pt>
                <c:pt idx="89">
                  <c:v>0.71614712999999997</c:v>
                </c:pt>
                <c:pt idx="90">
                  <c:v>0.71888297999999995</c:v>
                </c:pt>
                <c:pt idx="91">
                  <c:v>0.72205308000000001</c:v>
                </c:pt>
                <c:pt idx="92">
                  <c:v>0.72505940000000002</c:v>
                </c:pt>
                <c:pt idx="93">
                  <c:v>0.72786947999999996</c:v>
                </c:pt>
                <c:pt idx="94">
                  <c:v>0.73008810999999996</c:v>
                </c:pt>
                <c:pt idx="95">
                  <c:v>0.73275020000000002</c:v>
                </c:pt>
                <c:pt idx="96">
                  <c:v>0.73526550999999996</c:v>
                </c:pt>
                <c:pt idx="97">
                  <c:v>0.73763301999999997</c:v>
                </c:pt>
                <c:pt idx="98">
                  <c:v>0.74006519000000004</c:v>
                </c:pt>
                <c:pt idx="99">
                  <c:v>0.74221956</c:v>
                </c:pt>
                <c:pt idx="100">
                  <c:v>0.74473553999999997</c:v>
                </c:pt>
                <c:pt idx="101">
                  <c:v>0.74740010999999995</c:v>
                </c:pt>
                <c:pt idx="102">
                  <c:v>0.75017281000000002</c:v>
                </c:pt>
              </c:numCache>
            </c:numRef>
          </c:xVal>
          <c:yVal>
            <c:numRef>
              <c:f>'24.142-F28'!$K$3:$K$105</c:f>
              <c:numCache>
                <c:formatCode>General</c:formatCode>
                <c:ptCount val="103"/>
                <c:pt idx="0">
                  <c:v>230.45641189454619</c:v>
                </c:pt>
                <c:pt idx="1">
                  <c:v>230.48804171217336</c:v>
                </c:pt>
                <c:pt idx="2">
                  <c:v>230.52335760762088</c:v>
                </c:pt>
                <c:pt idx="3">
                  <c:v>230.55722829176577</c:v>
                </c:pt>
                <c:pt idx="4">
                  <c:v>230.59220022721775</c:v>
                </c:pt>
                <c:pt idx="5">
                  <c:v>230.62828908389969</c:v>
                </c:pt>
                <c:pt idx="6">
                  <c:v>230.66551109183689</c:v>
                </c:pt>
                <c:pt idx="7">
                  <c:v>230.70388274598542</c:v>
                </c:pt>
                <c:pt idx="8">
                  <c:v>230.74342044816598</c:v>
                </c:pt>
                <c:pt idx="9">
                  <c:v>230.78414135883213</c:v>
                </c:pt>
                <c:pt idx="10">
                  <c:v>230.82606243349488</c:v>
                </c:pt>
                <c:pt idx="11">
                  <c:v>230.8692013074515</c:v>
                </c:pt>
                <c:pt idx="12">
                  <c:v>230.913575949261</c:v>
                </c:pt>
                <c:pt idx="13">
                  <c:v>230.95920424674131</c:v>
                </c:pt>
                <c:pt idx="14">
                  <c:v>231.00610484333603</c:v>
                </c:pt>
                <c:pt idx="15">
                  <c:v>231.05429675922599</c:v>
                </c:pt>
                <c:pt idx="16">
                  <c:v>231.10379894200264</c:v>
                </c:pt>
                <c:pt idx="17">
                  <c:v>231.15463133367561</c:v>
                </c:pt>
                <c:pt idx="18">
                  <c:v>231.20681366292405</c:v>
                </c:pt>
                <c:pt idx="19">
                  <c:v>231.26036654949326</c:v>
                </c:pt>
                <c:pt idx="20">
                  <c:v>231.31531106853802</c:v>
                </c:pt>
                <c:pt idx="21">
                  <c:v>231.37166823918872</c:v>
                </c:pt>
                <c:pt idx="22">
                  <c:v>231.42946005955801</c:v>
                </c:pt>
                <c:pt idx="23">
                  <c:v>231.48870903519918</c:v>
                </c:pt>
                <c:pt idx="24">
                  <c:v>231.54943762830547</c:v>
                </c:pt>
                <c:pt idx="25">
                  <c:v>231.61166937394918</c:v>
                </c:pt>
                <c:pt idx="26">
                  <c:v>231.67542837118597</c:v>
                </c:pt>
                <c:pt idx="27">
                  <c:v>231.74073869118021</c:v>
                </c:pt>
                <c:pt idx="28">
                  <c:v>231.80762578776478</c:v>
                </c:pt>
                <c:pt idx="29">
                  <c:v>231.87611490456987</c:v>
                </c:pt>
                <c:pt idx="30">
                  <c:v>231.94623253037727</c:v>
                </c:pt>
                <c:pt idx="31">
                  <c:v>232.01800582445628</c:v>
                </c:pt>
                <c:pt idx="32">
                  <c:v>232.09146424678369</c:v>
                </c:pt>
                <c:pt idx="33">
                  <c:v>232.1666773369318</c:v>
                </c:pt>
                <c:pt idx="34">
                  <c:v>232.24363556069363</c:v>
                </c:pt>
                <c:pt idx="35">
                  <c:v>232.32240628275483</c:v>
                </c:pt>
                <c:pt idx="36">
                  <c:v>232.4029278456741</c:v>
                </c:pt>
                <c:pt idx="37">
                  <c:v>232.4852701860022</c:v>
                </c:pt>
                <c:pt idx="38">
                  <c:v>232.56954271898928</c:v>
                </c:pt>
                <c:pt idx="39">
                  <c:v>232.65571085106245</c:v>
                </c:pt>
                <c:pt idx="40">
                  <c:v>232.74383983573892</c:v>
                </c:pt>
                <c:pt idx="41">
                  <c:v>232.8339573606635</c:v>
                </c:pt>
                <c:pt idx="42">
                  <c:v>232.92462971773492</c:v>
                </c:pt>
                <c:pt idx="43">
                  <c:v>233.02023555031892</c:v>
                </c:pt>
                <c:pt idx="44">
                  <c:v>233.11652590256318</c:v>
                </c:pt>
                <c:pt idx="45">
                  <c:v>233.21486246969596</c:v>
                </c:pt>
                <c:pt idx="46">
                  <c:v>233.31546339405529</c:v>
                </c:pt>
                <c:pt idx="47">
                  <c:v>233.41827813915495</c:v>
                </c:pt>
                <c:pt idx="48">
                  <c:v>233.52331903542228</c:v>
                </c:pt>
                <c:pt idx="49">
                  <c:v>233.63071335595112</c:v>
                </c:pt>
                <c:pt idx="50">
                  <c:v>233.85171904744828</c:v>
                </c:pt>
                <c:pt idx="51">
                  <c:v>234.40584516539988</c:v>
                </c:pt>
                <c:pt idx="52">
                  <c:v>235.01917204669422</c:v>
                </c:pt>
                <c:pt idx="53">
                  <c:v>235.74099497176468</c:v>
                </c:pt>
                <c:pt idx="54">
                  <c:v>236.38298311785229</c:v>
                </c:pt>
                <c:pt idx="55">
                  <c:v>237.06095295854598</c:v>
                </c:pt>
                <c:pt idx="56">
                  <c:v>237.7999630695283</c:v>
                </c:pt>
                <c:pt idx="57">
                  <c:v>238.54248217678906</c:v>
                </c:pt>
                <c:pt idx="58">
                  <c:v>239.28903121286328</c:v>
                </c:pt>
                <c:pt idx="59">
                  <c:v>239.97997691692868</c:v>
                </c:pt>
                <c:pt idx="60">
                  <c:v>240.7939536962655</c:v>
                </c:pt>
                <c:pt idx="61">
                  <c:v>241.43365975124192</c:v>
                </c:pt>
                <c:pt idx="62">
                  <c:v>242.07644940573999</c:v>
                </c:pt>
                <c:pt idx="63">
                  <c:v>242.71728697821843</c:v>
                </c:pt>
                <c:pt idx="64">
                  <c:v>243.40197307918066</c:v>
                </c:pt>
                <c:pt idx="65">
                  <c:v>244.07878976019708</c:v>
                </c:pt>
                <c:pt idx="66">
                  <c:v>244.70003631229488</c:v>
                </c:pt>
                <c:pt idx="67">
                  <c:v>245.46960858078458</c:v>
                </c:pt>
                <c:pt idx="68">
                  <c:v>246.1580099512486</c:v>
                </c:pt>
                <c:pt idx="69">
                  <c:v>246.86276104109876</c:v>
                </c:pt>
                <c:pt idx="70">
                  <c:v>247.65275074081188</c:v>
                </c:pt>
                <c:pt idx="71">
                  <c:v>248.40579809278313</c:v>
                </c:pt>
                <c:pt idx="72">
                  <c:v>249.15686906220617</c:v>
                </c:pt>
                <c:pt idx="73">
                  <c:v>249.91185083619987</c:v>
                </c:pt>
                <c:pt idx="74">
                  <c:v>250.68699110032236</c:v>
                </c:pt>
                <c:pt idx="75">
                  <c:v>251.48624179558803</c:v>
                </c:pt>
                <c:pt idx="76">
                  <c:v>252.27956655172005</c:v>
                </c:pt>
                <c:pt idx="77">
                  <c:v>253.01824327787938</c:v>
                </c:pt>
                <c:pt idx="78">
                  <c:v>253.77367248312262</c:v>
                </c:pt>
                <c:pt idx="79">
                  <c:v>254.44551229136437</c:v>
                </c:pt>
                <c:pt idx="80">
                  <c:v>255.18952009911129</c:v>
                </c:pt>
                <c:pt idx="81">
                  <c:v>255.9562047202555</c:v>
                </c:pt>
                <c:pt idx="82">
                  <c:v>256.75028471517982</c:v>
                </c:pt>
                <c:pt idx="83">
                  <c:v>257.51873071438592</c:v>
                </c:pt>
                <c:pt idx="84">
                  <c:v>258.38258171581992</c:v>
                </c:pt>
                <c:pt idx="85">
                  <c:v>259.14878906751773</c:v>
                </c:pt>
                <c:pt idx="86">
                  <c:v>259.8375793652296</c:v>
                </c:pt>
                <c:pt idx="87">
                  <c:v>260.65551371059018</c:v>
                </c:pt>
                <c:pt idx="88">
                  <c:v>261.40401432574521</c:v>
                </c:pt>
                <c:pt idx="89">
                  <c:v>262.11729003257142</c:v>
                </c:pt>
                <c:pt idx="90">
                  <c:v>262.92720387998622</c:v>
                </c:pt>
                <c:pt idx="91">
                  <c:v>263.87680865887944</c:v>
                </c:pt>
                <c:pt idx="92">
                  <c:v>264.78876089760774</c:v>
                </c:pt>
                <c:pt idx="93">
                  <c:v>265.65155870807388</c:v>
                </c:pt>
                <c:pt idx="94">
                  <c:v>266.34005014289352</c:v>
                </c:pt>
                <c:pt idx="95">
                  <c:v>267.17488780767246</c:v>
                </c:pt>
                <c:pt idx="96">
                  <c:v>267.97268373242093</c:v>
                </c:pt>
                <c:pt idx="97">
                  <c:v>268.73180214173749</c:v>
                </c:pt>
                <c:pt idx="98">
                  <c:v>269.52015830589346</c:v>
                </c:pt>
                <c:pt idx="99">
                  <c:v>270.22585332186964</c:v>
                </c:pt>
                <c:pt idx="100">
                  <c:v>271.0590109900827</c:v>
                </c:pt>
                <c:pt idx="101">
                  <c:v>271.95224918289802</c:v>
                </c:pt>
                <c:pt idx="102">
                  <c:v>272.89396547971342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18F-EE41-9B78-8A2815DD5AEC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'24.142-F28'!$D$3:$D$104</c:f>
              <c:numCache>
                <c:formatCode>General</c:formatCode>
                <c:ptCount val="102"/>
                <c:pt idx="0">
                  <c:v>219.936958</c:v>
                </c:pt>
                <c:pt idx="1">
                  <c:v>219.99041500000001</c:v>
                </c:pt>
                <c:pt idx="2">
                  <c:v>219.99041500000001</c:v>
                </c:pt>
                <c:pt idx="3">
                  <c:v>220.070705</c:v>
                </c:pt>
                <c:pt idx="4">
                  <c:v>220.01046199999999</c:v>
                </c:pt>
                <c:pt idx="5">
                  <c:v>220.017144</c:v>
                </c:pt>
                <c:pt idx="6">
                  <c:v>220.017144</c:v>
                </c:pt>
                <c:pt idx="7">
                  <c:v>220.017144</c:v>
                </c:pt>
                <c:pt idx="8">
                  <c:v>220.017144</c:v>
                </c:pt>
                <c:pt idx="9">
                  <c:v>219.95700500000001</c:v>
                </c:pt>
                <c:pt idx="10">
                  <c:v>220.01046199999999</c:v>
                </c:pt>
                <c:pt idx="11">
                  <c:v>220.017144</c:v>
                </c:pt>
                <c:pt idx="12">
                  <c:v>220.017144</c:v>
                </c:pt>
                <c:pt idx="13">
                  <c:v>220.017144</c:v>
                </c:pt>
                <c:pt idx="14">
                  <c:v>220.017144</c:v>
                </c:pt>
                <c:pt idx="15">
                  <c:v>220.017144</c:v>
                </c:pt>
                <c:pt idx="16">
                  <c:v>220.017144</c:v>
                </c:pt>
                <c:pt idx="17">
                  <c:v>220.017144</c:v>
                </c:pt>
                <c:pt idx="18">
                  <c:v>220.017144</c:v>
                </c:pt>
                <c:pt idx="19">
                  <c:v>220.017144</c:v>
                </c:pt>
                <c:pt idx="20">
                  <c:v>220.017144</c:v>
                </c:pt>
                <c:pt idx="21">
                  <c:v>220.09064699999999</c:v>
                </c:pt>
                <c:pt idx="22">
                  <c:v>220.09064699999999</c:v>
                </c:pt>
                <c:pt idx="23">
                  <c:v>220.14880299999999</c:v>
                </c:pt>
                <c:pt idx="24">
                  <c:v>220.119708</c:v>
                </c:pt>
                <c:pt idx="25">
                  <c:v>220.110589</c:v>
                </c:pt>
                <c:pt idx="26">
                  <c:v>220.13731799999999</c:v>
                </c:pt>
                <c:pt idx="27">
                  <c:v>220.18409299999999</c:v>
                </c:pt>
                <c:pt idx="28">
                  <c:v>220.18409299999999</c:v>
                </c:pt>
                <c:pt idx="29">
                  <c:v>220.18409299999999</c:v>
                </c:pt>
                <c:pt idx="30">
                  <c:v>220.18409299999999</c:v>
                </c:pt>
                <c:pt idx="31">
                  <c:v>220.18409299999999</c:v>
                </c:pt>
                <c:pt idx="32">
                  <c:v>220.18409299999999</c:v>
                </c:pt>
                <c:pt idx="33">
                  <c:v>220.18409299999999</c:v>
                </c:pt>
                <c:pt idx="34">
                  <c:v>220.18409299999999</c:v>
                </c:pt>
                <c:pt idx="35">
                  <c:v>220.18409299999999</c:v>
                </c:pt>
                <c:pt idx="36">
                  <c:v>220.18409299999999</c:v>
                </c:pt>
                <c:pt idx="37">
                  <c:v>220.18409299999999</c:v>
                </c:pt>
                <c:pt idx="38">
                  <c:v>220.18409299999999</c:v>
                </c:pt>
                <c:pt idx="39">
                  <c:v>220.31115700000001</c:v>
                </c:pt>
                <c:pt idx="40">
                  <c:v>220.43143599999999</c:v>
                </c:pt>
                <c:pt idx="41">
                  <c:v>220.48478800000001</c:v>
                </c:pt>
                <c:pt idx="42">
                  <c:v>220.64515900000001</c:v>
                </c:pt>
                <c:pt idx="43">
                  <c:v>220.89239799999999</c:v>
                </c:pt>
                <c:pt idx="44">
                  <c:v>220.95253700000001</c:v>
                </c:pt>
                <c:pt idx="45">
                  <c:v>221.02169000000001</c:v>
                </c:pt>
                <c:pt idx="46">
                  <c:v>221.18641099999999</c:v>
                </c:pt>
                <c:pt idx="47">
                  <c:v>221.31337199999999</c:v>
                </c:pt>
                <c:pt idx="48">
                  <c:v>221.60070300000001</c:v>
                </c:pt>
                <c:pt idx="49">
                  <c:v>221.81453099999999</c:v>
                </c:pt>
                <c:pt idx="50">
                  <c:v>221.96822</c:v>
                </c:pt>
                <c:pt idx="51">
                  <c:v>222.134759</c:v>
                </c:pt>
                <c:pt idx="52">
                  <c:v>222.42928699999999</c:v>
                </c:pt>
                <c:pt idx="53">
                  <c:v>222.71661800000001</c:v>
                </c:pt>
                <c:pt idx="54">
                  <c:v>222.93702400000001</c:v>
                </c:pt>
                <c:pt idx="55">
                  <c:v>223.28449499999999</c:v>
                </c:pt>
                <c:pt idx="56">
                  <c:v>223.60724099999999</c:v>
                </c:pt>
                <c:pt idx="57">
                  <c:v>223.95938899999999</c:v>
                </c:pt>
                <c:pt idx="58">
                  <c:v>224.320224</c:v>
                </c:pt>
                <c:pt idx="59">
                  <c:v>224.74788000000001</c:v>
                </c:pt>
                <c:pt idx="60">
                  <c:v>225.15082100000001</c:v>
                </c:pt>
                <c:pt idx="61">
                  <c:v>225.48264599999999</c:v>
                </c:pt>
                <c:pt idx="62">
                  <c:v>225.83038500000001</c:v>
                </c:pt>
                <c:pt idx="63">
                  <c:v>226.31818000000001</c:v>
                </c:pt>
                <c:pt idx="64">
                  <c:v>226.77246</c:v>
                </c:pt>
                <c:pt idx="65">
                  <c:v>227.25357299999999</c:v>
                </c:pt>
                <c:pt idx="66">
                  <c:v>227.70012700000001</c:v>
                </c:pt>
                <c:pt idx="67">
                  <c:v>228.16933800000001</c:v>
                </c:pt>
                <c:pt idx="68">
                  <c:v>228.643664</c:v>
                </c:pt>
                <c:pt idx="69">
                  <c:v>229.28514799999999</c:v>
                </c:pt>
                <c:pt idx="70">
                  <c:v>229.933314</c:v>
                </c:pt>
                <c:pt idx="71">
                  <c:v>230.67057600000001</c:v>
                </c:pt>
                <c:pt idx="72">
                  <c:v>231.27631700000001</c:v>
                </c:pt>
                <c:pt idx="73">
                  <c:v>231.86280199999999</c:v>
                </c:pt>
                <c:pt idx="74">
                  <c:v>232.559181</c:v>
                </c:pt>
                <c:pt idx="75">
                  <c:v>233.30192500000001</c:v>
                </c:pt>
                <c:pt idx="76">
                  <c:v>233.926233</c:v>
                </c:pt>
                <c:pt idx="77">
                  <c:v>234.70979800000001</c:v>
                </c:pt>
                <c:pt idx="78">
                  <c:v>235.43650299999999</c:v>
                </c:pt>
                <c:pt idx="79">
                  <c:v>236.127228</c:v>
                </c:pt>
                <c:pt idx="80">
                  <c:v>236.84622400000001</c:v>
                </c:pt>
                <c:pt idx="81">
                  <c:v>237.528828</c:v>
                </c:pt>
                <c:pt idx="82">
                  <c:v>238.24650600000001</c:v>
                </c:pt>
                <c:pt idx="83">
                  <c:v>238.88183000000001</c:v>
                </c:pt>
                <c:pt idx="84">
                  <c:v>239.57748100000001</c:v>
                </c:pt>
                <c:pt idx="85">
                  <c:v>240.271086</c:v>
                </c:pt>
                <c:pt idx="86">
                  <c:v>241.11266000000001</c:v>
                </c:pt>
                <c:pt idx="87">
                  <c:v>241.92054300000001</c:v>
                </c:pt>
                <c:pt idx="88">
                  <c:v>242.66986399999999</c:v>
                </c:pt>
                <c:pt idx="89">
                  <c:v>243.41815800000001</c:v>
                </c:pt>
                <c:pt idx="90">
                  <c:v>244.18743799999999</c:v>
                </c:pt>
                <c:pt idx="91">
                  <c:v>244.908725</c:v>
                </c:pt>
                <c:pt idx="92">
                  <c:v>245.76422199999999</c:v>
                </c:pt>
                <c:pt idx="93">
                  <c:v>246.65898899999999</c:v>
                </c:pt>
                <c:pt idx="94">
                  <c:v>247.53367900000001</c:v>
                </c:pt>
                <c:pt idx="95">
                  <c:v>248.33275699999999</c:v>
                </c:pt>
                <c:pt idx="96">
                  <c:v>249.13721100000001</c:v>
                </c:pt>
                <c:pt idx="97">
                  <c:v>249.86407800000001</c:v>
                </c:pt>
                <c:pt idx="98">
                  <c:v>250.609253</c:v>
                </c:pt>
                <c:pt idx="99">
                  <c:v>251.408331</c:v>
                </c:pt>
                <c:pt idx="100">
                  <c:v>252.16854799999999</c:v>
                </c:pt>
                <c:pt idx="101">
                  <c:v>253.02016399999999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C6A-4848-B52B-7A563F6F2686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'24.142-F28'!$C$3:$C$104</c:f>
              <c:numCache>
                <c:formatCode>General</c:formatCode>
                <c:ptCount val="102"/>
                <c:pt idx="0">
                  <c:v>0.44023329999999999</c:v>
                </c:pt>
                <c:pt idx="1">
                  <c:v>0.44372683000000002</c:v>
                </c:pt>
                <c:pt idx="2">
                  <c:v>0.44721955000000002</c:v>
                </c:pt>
                <c:pt idx="3">
                  <c:v>0.45045903999999998</c:v>
                </c:pt>
                <c:pt idx="4">
                  <c:v>0.45369638000000001</c:v>
                </c:pt>
                <c:pt idx="5">
                  <c:v>0.45693475</c:v>
                </c:pt>
                <c:pt idx="6">
                  <c:v>0.46017300999999999</c:v>
                </c:pt>
                <c:pt idx="7">
                  <c:v>0.46341126999999999</c:v>
                </c:pt>
                <c:pt idx="8">
                  <c:v>0.46664953999999997</c:v>
                </c:pt>
                <c:pt idx="9">
                  <c:v>0.46988688000000001</c:v>
                </c:pt>
                <c:pt idx="10">
                  <c:v>0.47312596000000001</c:v>
                </c:pt>
                <c:pt idx="11">
                  <c:v>0.47636433</c:v>
                </c:pt>
                <c:pt idx="12">
                  <c:v>0.47960259</c:v>
                </c:pt>
                <c:pt idx="13">
                  <c:v>0.48284085999999998</c:v>
                </c:pt>
                <c:pt idx="14">
                  <c:v>0.48607911999999998</c:v>
                </c:pt>
                <c:pt idx="15">
                  <c:v>0.48931738000000002</c:v>
                </c:pt>
                <c:pt idx="16">
                  <c:v>0.49255565000000001</c:v>
                </c:pt>
                <c:pt idx="17">
                  <c:v>0.49579391</c:v>
                </c:pt>
                <c:pt idx="18">
                  <c:v>0.49903217999999999</c:v>
                </c:pt>
                <c:pt idx="19">
                  <c:v>0.50227043999999998</c:v>
                </c:pt>
                <c:pt idx="20">
                  <c:v>0.50550870000000003</c:v>
                </c:pt>
                <c:pt idx="21">
                  <c:v>0.50874808999999999</c:v>
                </c:pt>
                <c:pt idx="22">
                  <c:v>0.51198635000000003</c:v>
                </c:pt>
                <c:pt idx="23">
                  <c:v>0.51540949999999996</c:v>
                </c:pt>
                <c:pt idx="24">
                  <c:v>0.51839323000000004</c:v>
                </c:pt>
                <c:pt idx="25">
                  <c:v>0.52170145000000001</c:v>
                </c:pt>
                <c:pt idx="26">
                  <c:v>0.52494012000000001</c:v>
                </c:pt>
                <c:pt idx="27">
                  <c:v>0.52817910000000001</c:v>
                </c:pt>
                <c:pt idx="28">
                  <c:v>0.53141735999999995</c:v>
                </c:pt>
                <c:pt idx="29">
                  <c:v>0.53465562</c:v>
                </c:pt>
                <c:pt idx="30">
                  <c:v>0.53789388999999999</c:v>
                </c:pt>
                <c:pt idx="31">
                  <c:v>0.54113215000000003</c:v>
                </c:pt>
                <c:pt idx="32">
                  <c:v>0.54437042000000002</c:v>
                </c:pt>
                <c:pt idx="33">
                  <c:v>0.54760867999999996</c:v>
                </c:pt>
                <c:pt idx="34">
                  <c:v>0.55084694000000001</c:v>
                </c:pt>
                <c:pt idx="35">
                  <c:v>0.55408520999999999</c:v>
                </c:pt>
                <c:pt idx="36">
                  <c:v>0.55732347000000004</c:v>
                </c:pt>
                <c:pt idx="37">
                  <c:v>0.56056172999999998</c:v>
                </c:pt>
                <c:pt idx="38">
                  <c:v>0.56379999999999997</c:v>
                </c:pt>
                <c:pt idx="39">
                  <c:v>0.56704019999999999</c:v>
                </c:pt>
                <c:pt idx="40">
                  <c:v>0.57028029999999996</c:v>
                </c:pt>
                <c:pt idx="41">
                  <c:v>0.57351938000000002</c:v>
                </c:pt>
                <c:pt idx="42">
                  <c:v>0.57676008999999995</c:v>
                </c:pt>
                <c:pt idx="43">
                  <c:v>0.58000213</c:v>
                </c:pt>
                <c:pt idx="44">
                  <c:v>0.58324131000000001</c:v>
                </c:pt>
                <c:pt idx="45">
                  <c:v>0.58615609000000002</c:v>
                </c:pt>
                <c:pt idx="46">
                  <c:v>0.58972141</c:v>
                </c:pt>
                <c:pt idx="47">
                  <c:v>0.59296161000000003</c:v>
                </c:pt>
                <c:pt idx="48">
                  <c:v>0.59620426000000004</c:v>
                </c:pt>
                <c:pt idx="49">
                  <c:v>0.59944578999999998</c:v>
                </c:pt>
                <c:pt idx="50">
                  <c:v>0.60268639999999996</c:v>
                </c:pt>
                <c:pt idx="51">
                  <c:v>0.60597785000000004</c:v>
                </c:pt>
                <c:pt idx="52">
                  <c:v>0.60942441999999997</c:v>
                </c:pt>
                <c:pt idx="53">
                  <c:v>0.61266706999999998</c:v>
                </c:pt>
                <c:pt idx="54">
                  <c:v>0.61539979</c:v>
                </c:pt>
                <c:pt idx="55">
                  <c:v>0.61864335999999998</c:v>
                </c:pt>
                <c:pt idx="56">
                  <c:v>0.62185710999999999</c:v>
                </c:pt>
                <c:pt idx="57">
                  <c:v>0.62513019000000003</c:v>
                </c:pt>
                <c:pt idx="58">
                  <c:v>0.62862841999999997</c:v>
                </c:pt>
                <c:pt idx="59">
                  <c:v>0.63212765999999998</c:v>
                </c:pt>
                <c:pt idx="60">
                  <c:v>0.63536996000000001</c:v>
                </c:pt>
                <c:pt idx="61">
                  <c:v>0.63861752999999999</c:v>
                </c:pt>
                <c:pt idx="62">
                  <c:v>0.64135008000000004</c:v>
                </c:pt>
                <c:pt idx="63">
                  <c:v>0.64434133000000005</c:v>
                </c:pt>
                <c:pt idx="64">
                  <c:v>0.64707762999999996</c:v>
                </c:pt>
                <c:pt idx="65">
                  <c:v>0.65006878000000001</c:v>
                </c:pt>
                <c:pt idx="66">
                  <c:v>0.65273513000000005</c:v>
                </c:pt>
                <c:pt idx="67">
                  <c:v>0.65535664999999999</c:v>
                </c:pt>
                <c:pt idx="68">
                  <c:v>0.65809324999999996</c:v>
                </c:pt>
                <c:pt idx="69">
                  <c:v>0.66108686000000005</c:v>
                </c:pt>
                <c:pt idx="70">
                  <c:v>0.66433502</c:v>
                </c:pt>
                <c:pt idx="71">
                  <c:v>0.66760907000000003</c:v>
                </c:pt>
                <c:pt idx="72">
                  <c:v>0.67032314000000004</c:v>
                </c:pt>
                <c:pt idx="73">
                  <c:v>0.67336655000000001</c:v>
                </c:pt>
                <c:pt idx="74">
                  <c:v>0.67631034999999995</c:v>
                </c:pt>
                <c:pt idx="75">
                  <c:v>0.67950931000000003</c:v>
                </c:pt>
                <c:pt idx="76">
                  <c:v>0.68268508999999999</c:v>
                </c:pt>
                <c:pt idx="77">
                  <c:v>0.68582617000000001</c:v>
                </c:pt>
                <c:pt idx="78">
                  <c:v>0.68895693999999996</c:v>
                </c:pt>
                <c:pt idx="79">
                  <c:v>0.69179278</c:v>
                </c:pt>
                <c:pt idx="80">
                  <c:v>0.69464037999999995</c:v>
                </c:pt>
                <c:pt idx="81">
                  <c:v>0.69751006000000004</c:v>
                </c:pt>
                <c:pt idx="82">
                  <c:v>0.69996992999999996</c:v>
                </c:pt>
                <c:pt idx="83">
                  <c:v>0.70226971000000005</c:v>
                </c:pt>
                <c:pt idx="84">
                  <c:v>0.70493545999999996</c:v>
                </c:pt>
                <c:pt idx="85">
                  <c:v>0.70770279999999997</c:v>
                </c:pt>
                <c:pt idx="86">
                  <c:v>0.71082774000000004</c:v>
                </c:pt>
                <c:pt idx="87">
                  <c:v>0.71371825</c:v>
                </c:pt>
                <c:pt idx="88">
                  <c:v>0.71639646999999995</c:v>
                </c:pt>
                <c:pt idx="89">
                  <c:v>0.71909730999999999</c:v>
                </c:pt>
                <c:pt idx="90">
                  <c:v>0.72190573999999996</c:v>
                </c:pt>
                <c:pt idx="91">
                  <c:v>0.72443444999999995</c:v>
                </c:pt>
                <c:pt idx="92">
                  <c:v>0.72709604999999999</c:v>
                </c:pt>
                <c:pt idx="93">
                  <c:v>0.72963749</c:v>
                </c:pt>
                <c:pt idx="94">
                  <c:v>0.73255477999999996</c:v>
                </c:pt>
                <c:pt idx="95">
                  <c:v>0.73500195000000001</c:v>
                </c:pt>
                <c:pt idx="96">
                  <c:v>0.73755645999999997</c:v>
                </c:pt>
                <c:pt idx="97">
                  <c:v>0.73988273000000004</c:v>
                </c:pt>
                <c:pt idx="98">
                  <c:v>0.74218187999999996</c:v>
                </c:pt>
                <c:pt idx="99">
                  <c:v>0.74462905000000001</c:v>
                </c:pt>
                <c:pt idx="100">
                  <c:v>0.74707562999999999</c:v>
                </c:pt>
                <c:pt idx="101">
                  <c:v>0.74961831000000001</c:v>
                </c:pt>
              </c:numCache>
            </c:numRef>
          </c:xVal>
          <c:yVal>
            <c:numRef>
              <c:f>'24.142-F28'!$E$3:$E$104</c:f>
              <c:numCache>
                <c:formatCode>General</c:formatCode>
                <c:ptCount val="102"/>
                <c:pt idx="0">
                  <c:v>219.67701719638535</c:v>
                </c:pt>
                <c:pt idx="1">
                  <c:v>219.69865798345779</c:v>
                </c:pt>
                <c:pt idx="2">
                  <c:v>219.72108696307049</c:v>
                </c:pt>
                <c:pt idx="3">
                  <c:v>219.74260952091717</c:v>
                </c:pt>
                <c:pt idx="4">
                  <c:v>219.76482000964614</c:v>
                </c:pt>
                <c:pt idx="5">
                  <c:v>219.78775001411753</c:v>
                </c:pt>
                <c:pt idx="6">
                  <c:v>219.81140204819309</c:v>
                </c:pt>
                <c:pt idx="7">
                  <c:v>219.83578732017997</c:v>
                </c:pt>
                <c:pt idx="8">
                  <c:v>219.86091651747589</c:v>
                </c:pt>
                <c:pt idx="9">
                  <c:v>219.88679280722266</c:v>
                </c:pt>
                <c:pt idx="10">
                  <c:v>219.91344878482738</c:v>
                </c:pt>
                <c:pt idx="11">
                  <c:v>219.94087581635654</c:v>
                </c:pt>
                <c:pt idx="12">
                  <c:v>219.96909005229821</c:v>
                </c:pt>
                <c:pt idx="13">
                  <c:v>219.99810407505225</c:v>
                </c:pt>
                <c:pt idx="14">
                  <c:v>220.02792949824666</c:v>
                </c:pt>
                <c:pt idx="15">
                  <c:v>220.0585784318985</c:v>
                </c:pt>
                <c:pt idx="16">
                  <c:v>220.0900632345039</c:v>
                </c:pt>
                <c:pt idx="17">
                  <c:v>220.122396219546</c:v>
                </c:pt>
                <c:pt idx="18">
                  <c:v>220.15559035249598</c:v>
                </c:pt>
                <c:pt idx="19">
                  <c:v>220.18965846193024</c:v>
                </c:pt>
                <c:pt idx="20">
                  <c:v>220.22461396075479</c:v>
                </c:pt>
                <c:pt idx="21">
                  <c:v>220.26048312055681</c:v>
                </c:pt>
                <c:pt idx="22">
                  <c:v>220.2972548209938</c:v>
                </c:pt>
                <c:pt idx="23">
                  <c:v>220.33713651026761</c:v>
                </c:pt>
                <c:pt idx="24">
                  <c:v>220.37275897850452</c:v>
                </c:pt>
                <c:pt idx="25">
                  <c:v>220.41320698617605</c:v>
                </c:pt>
                <c:pt idx="26">
                  <c:v>220.45378895479968</c:v>
                </c:pt>
                <c:pt idx="27">
                  <c:v>220.49536449660715</c:v>
                </c:pt>
                <c:pt idx="28">
                  <c:v>220.53793615012208</c:v>
                </c:pt>
                <c:pt idx="29">
                  <c:v>220.58152937555286</c:v>
                </c:pt>
                <c:pt idx="30">
                  <c:v>220.62616103986664</c:v>
                </c:pt>
                <c:pt idx="31">
                  <c:v>220.67184800784449</c:v>
                </c:pt>
                <c:pt idx="32">
                  <c:v>220.71860812970866</c:v>
                </c:pt>
                <c:pt idx="33">
                  <c:v>220.76645912737237</c:v>
                </c:pt>
                <c:pt idx="34">
                  <c:v>220.81541961267254</c:v>
                </c:pt>
                <c:pt idx="35">
                  <c:v>220.86550868586207</c:v>
                </c:pt>
                <c:pt idx="36">
                  <c:v>220.91674547300707</c:v>
                </c:pt>
                <c:pt idx="37">
                  <c:v>220.9691500714348</c:v>
                </c:pt>
                <c:pt idx="38">
                  <c:v>221.0227431200409</c:v>
                </c:pt>
                <c:pt idx="39">
                  <c:v>221.07757850337879</c:v>
                </c:pt>
                <c:pt idx="40">
                  <c:v>221.13364450879112</c:v>
                </c:pt>
                <c:pt idx="41">
                  <c:v>221.1909467721982</c:v>
                </c:pt>
                <c:pt idx="42">
                  <c:v>221.24955534563955</c:v>
                </c:pt>
                <c:pt idx="43">
                  <c:v>221.30949002628773</c:v>
                </c:pt>
                <c:pt idx="44">
                  <c:v>221.37069653229889</c:v>
                </c:pt>
                <c:pt idx="45">
                  <c:v>221.42692556523252</c:v>
                </c:pt>
                <c:pt idx="46">
                  <c:v>221.49721633468485</c:v>
                </c:pt>
                <c:pt idx="47">
                  <c:v>221.56256810542186</c:v>
                </c:pt>
                <c:pt idx="48">
                  <c:v>221.62939928137453</c:v>
                </c:pt>
                <c:pt idx="49">
                  <c:v>221.6976649440154</c:v>
                </c:pt>
                <c:pt idx="50">
                  <c:v>221.76739650536194</c:v>
                </c:pt>
                <c:pt idx="51">
                  <c:v>221.8397725007373</c:v>
                </c:pt>
                <c:pt idx="52">
                  <c:v>221.91726854892403</c:v>
                </c:pt>
                <c:pt idx="53">
                  <c:v>221.99180890439084</c:v>
                </c:pt>
                <c:pt idx="54">
                  <c:v>222.05587813517181</c:v>
                </c:pt>
                <c:pt idx="55">
                  <c:v>222.133438277116</c:v>
                </c:pt>
                <c:pt idx="56">
                  <c:v>222.21193792519836</c:v>
                </c:pt>
                <c:pt idx="57">
                  <c:v>222.42366154725931</c:v>
                </c:pt>
                <c:pt idx="58">
                  <c:v>223.15126291347576</c:v>
                </c:pt>
                <c:pt idx="59">
                  <c:v>223.8813652427948</c:v>
                </c:pt>
                <c:pt idx="60">
                  <c:v>224.56009808398611</c:v>
                </c:pt>
                <c:pt idx="61">
                  <c:v>225.24227906087117</c:v>
                </c:pt>
                <c:pt idx="62">
                  <c:v>225.81822728529735</c:v>
                </c:pt>
                <c:pt idx="63">
                  <c:v>226.45088512997472</c:v>
                </c:pt>
                <c:pt idx="64">
                  <c:v>227.03173821383126</c:v>
                </c:pt>
                <c:pt idx="65">
                  <c:v>227.66914178424088</c:v>
                </c:pt>
                <c:pt idx="66">
                  <c:v>228.23960757769458</c:v>
                </c:pt>
                <c:pt idx="67">
                  <c:v>228.80268090138637</c:v>
                </c:pt>
                <c:pt idx="68">
                  <c:v>229.39290954123234</c:v>
                </c:pt>
                <c:pt idx="69">
                  <c:v>230.04155895264464</c:v>
                </c:pt>
                <c:pt idx="70">
                  <c:v>230.7490735864169</c:v>
                </c:pt>
                <c:pt idx="71">
                  <c:v>231.46633592603649</c:v>
                </c:pt>
                <c:pt idx="72">
                  <c:v>232.06419834313016</c:v>
                </c:pt>
                <c:pt idx="73">
                  <c:v>232.73830429769953</c:v>
                </c:pt>
                <c:pt idx="74">
                  <c:v>233.39422387391568</c:v>
                </c:pt>
                <c:pt idx="75">
                  <c:v>234.11151033904332</c:v>
                </c:pt>
                <c:pt idx="76">
                  <c:v>234.82845329869593</c:v>
                </c:pt>
                <c:pt idx="77">
                  <c:v>235.5425281942135</c:v>
                </c:pt>
                <c:pt idx="78">
                  <c:v>236.25938223888915</c:v>
                </c:pt>
                <c:pt idx="79">
                  <c:v>236.91329786535564</c:v>
                </c:pt>
                <c:pt idx="80">
                  <c:v>237.57448501431304</c:v>
                </c:pt>
                <c:pt idx="81">
                  <c:v>238.24559003244451</c:v>
                </c:pt>
                <c:pt idx="82">
                  <c:v>238.82481653005883</c:v>
                </c:pt>
                <c:pt idx="83">
                  <c:v>239.36975741846325</c:v>
                </c:pt>
                <c:pt idx="84">
                  <c:v>240.00566640325218</c:v>
                </c:pt>
                <c:pt idx="85">
                  <c:v>240.67078880051494</c:v>
                </c:pt>
                <c:pt idx="86">
                  <c:v>241.42816760155804</c:v>
                </c:pt>
                <c:pt idx="87">
                  <c:v>242.13489432096202</c:v>
                </c:pt>
                <c:pt idx="88">
                  <c:v>242.79518671915815</c:v>
                </c:pt>
                <c:pt idx="89">
                  <c:v>243.46655721688921</c:v>
                </c:pt>
                <c:pt idx="90">
                  <c:v>244.17071788050691</c:v>
                </c:pt>
                <c:pt idx="91">
                  <c:v>244.81018127490623</c:v>
                </c:pt>
                <c:pt idx="92">
                  <c:v>245.48898668790901</c:v>
                </c:pt>
                <c:pt idx="93">
                  <c:v>246.14280031583382</c:v>
                </c:pt>
                <c:pt idx="94">
                  <c:v>246.90032461280751</c:v>
                </c:pt>
                <c:pt idx="95">
                  <c:v>247.54173403965845</c:v>
                </c:pt>
                <c:pt idx="96">
                  <c:v>248.21725176102501</c:v>
                </c:pt>
                <c:pt idx="97">
                  <c:v>248.83786892373493</c:v>
                </c:pt>
                <c:pt idx="98">
                  <c:v>249.45649853892732</c:v>
                </c:pt>
                <c:pt idx="99">
                  <c:v>250.12083940680719</c:v>
                </c:pt>
                <c:pt idx="100">
                  <c:v>250.79124865361092</c:v>
                </c:pt>
                <c:pt idx="101">
                  <c:v>251.49477458087944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18F-EE41-9B78-8A2815DD5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F100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cl0.6</c:v>
          </c:tx>
          <c:spPr>
            <a:ln w="19050" cap="rnd">
              <a:solidFill>
                <a:srgbClr val="9452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'24.142-F100'!$AT$3:$AT$88</c:f>
              <c:numCache>
                <c:formatCode>General</c:formatCode>
                <c:ptCount val="86"/>
                <c:pt idx="0">
                  <c:v>347.05935499999998</c:v>
                </c:pt>
                <c:pt idx="1">
                  <c:v>347.034109</c:v>
                </c:pt>
                <c:pt idx="2">
                  <c:v>347.05578400000002</c:v>
                </c:pt>
                <c:pt idx="3">
                  <c:v>347.17129999999997</c:v>
                </c:pt>
                <c:pt idx="4">
                  <c:v>347.20079600000003</c:v>
                </c:pt>
                <c:pt idx="5">
                  <c:v>347.19900999999999</c:v>
                </c:pt>
                <c:pt idx="6">
                  <c:v>347.197225</c:v>
                </c:pt>
                <c:pt idx="7">
                  <c:v>347.21107999999998</c:v>
                </c:pt>
                <c:pt idx="8">
                  <c:v>347.279675</c:v>
                </c:pt>
                <c:pt idx="9">
                  <c:v>347.32481100000001</c:v>
                </c:pt>
                <c:pt idx="10">
                  <c:v>347.27610499999997</c:v>
                </c:pt>
                <c:pt idx="11">
                  <c:v>347.27431899999999</c:v>
                </c:pt>
                <c:pt idx="12">
                  <c:v>347.31163500000002</c:v>
                </c:pt>
                <c:pt idx="13">
                  <c:v>347.35676999999998</c:v>
                </c:pt>
                <c:pt idx="14">
                  <c:v>347.354985</c:v>
                </c:pt>
                <c:pt idx="15">
                  <c:v>347.337559</c:v>
                </c:pt>
                <c:pt idx="16">
                  <c:v>347.26539300000002</c:v>
                </c:pt>
                <c:pt idx="17">
                  <c:v>347.26360699999998</c:v>
                </c:pt>
                <c:pt idx="18">
                  <c:v>347.34784300000001</c:v>
                </c:pt>
                <c:pt idx="19">
                  <c:v>347.40861899999999</c:v>
                </c:pt>
                <c:pt idx="20">
                  <c:v>347.51631500000002</c:v>
                </c:pt>
                <c:pt idx="21">
                  <c:v>347.600551</c:v>
                </c:pt>
                <c:pt idx="22">
                  <c:v>347.78644800000001</c:v>
                </c:pt>
                <c:pt idx="23">
                  <c:v>347.98780699999998</c:v>
                </c:pt>
                <c:pt idx="24">
                  <c:v>348.06440199999997</c:v>
                </c:pt>
                <c:pt idx="25">
                  <c:v>348.25812000000002</c:v>
                </c:pt>
                <c:pt idx="26">
                  <c:v>348.44401699999997</c:v>
                </c:pt>
                <c:pt idx="27">
                  <c:v>348.55171300000001</c:v>
                </c:pt>
                <c:pt idx="28">
                  <c:v>348.78453100000002</c:v>
                </c:pt>
                <c:pt idx="29">
                  <c:v>349.05644999999998</c:v>
                </c:pt>
                <c:pt idx="30">
                  <c:v>349.28926799999999</c:v>
                </c:pt>
                <c:pt idx="31">
                  <c:v>349.545547</c:v>
                </c:pt>
                <c:pt idx="32">
                  <c:v>349.93629900000002</c:v>
                </c:pt>
                <c:pt idx="33">
                  <c:v>350.18322499999999</c:v>
                </c:pt>
                <c:pt idx="34">
                  <c:v>350.60354799999999</c:v>
                </c:pt>
                <c:pt idx="35">
                  <c:v>350.99430000000001</c:v>
                </c:pt>
                <c:pt idx="36">
                  <c:v>351.23358500000001</c:v>
                </c:pt>
                <c:pt idx="37">
                  <c:v>351.818308</c:v>
                </c:pt>
                <c:pt idx="38">
                  <c:v>352.07458700000001</c:v>
                </c:pt>
                <c:pt idx="39">
                  <c:v>352.63585</c:v>
                </c:pt>
                <c:pt idx="40">
                  <c:v>353.14237200000002</c:v>
                </c:pt>
                <c:pt idx="41">
                  <c:v>353.57069300000001</c:v>
                </c:pt>
                <c:pt idx="42">
                  <c:v>354.02094199999999</c:v>
                </c:pt>
                <c:pt idx="43">
                  <c:v>354.646298</c:v>
                </c:pt>
                <c:pt idx="44">
                  <c:v>355.39524399999999</c:v>
                </c:pt>
                <c:pt idx="45">
                  <c:v>356.00342799999999</c:v>
                </c:pt>
                <c:pt idx="46">
                  <c:v>356.76801399999999</c:v>
                </c:pt>
                <c:pt idx="47">
                  <c:v>357.485679</c:v>
                </c:pt>
                <c:pt idx="48">
                  <c:v>358.22680500000001</c:v>
                </c:pt>
                <c:pt idx="49">
                  <c:v>359.06177200000002</c:v>
                </c:pt>
                <c:pt idx="50">
                  <c:v>359.80289800000003</c:v>
                </c:pt>
                <c:pt idx="51">
                  <c:v>360.676965</c:v>
                </c:pt>
                <c:pt idx="52">
                  <c:v>361.59795400000002</c:v>
                </c:pt>
                <c:pt idx="53">
                  <c:v>362.558042</c:v>
                </c:pt>
                <c:pt idx="54">
                  <c:v>363.43211000000002</c:v>
                </c:pt>
                <c:pt idx="55">
                  <c:v>364.46258</c:v>
                </c:pt>
                <c:pt idx="56">
                  <c:v>365.45394900000002</c:v>
                </c:pt>
                <c:pt idx="57">
                  <c:v>366.53915999999998</c:v>
                </c:pt>
                <c:pt idx="58">
                  <c:v>367.61655100000002</c:v>
                </c:pt>
                <c:pt idx="59">
                  <c:v>368.51254699999998</c:v>
                </c:pt>
                <c:pt idx="60">
                  <c:v>369.63685800000002</c:v>
                </c:pt>
                <c:pt idx="61">
                  <c:v>370.63469400000002</c:v>
                </c:pt>
                <c:pt idx="62">
                  <c:v>371.60107099999999</c:v>
                </c:pt>
                <c:pt idx="63">
                  <c:v>372.69256999999999</c:v>
                </c:pt>
                <c:pt idx="64">
                  <c:v>373.73148800000001</c:v>
                </c:pt>
                <c:pt idx="65">
                  <c:v>374.67702600000001</c:v>
                </c:pt>
                <c:pt idx="66">
                  <c:v>375.439367</c:v>
                </c:pt>
                <c:pt idx="67">
                  <c:v>376.50758400000001</c:v>
                </c:pt>
                <c:pt idx="68">
                  <c:v>377.61490199999997</c:v>
                </c:pt>
                <c:pt idx="69">
                  <c:v>378.58774599999998</c:v>
                </c:pt>
                <c:pt idx="70">
                  <c:v>379.63079199999999</c:v>
                </c:pt>
                <c:pt idx="71">
                  <c:v>380.75221800000003</c:v>
                </c:pt>
                <c:pt idx="72">
                  <c:v>381.77980200000002</c:v>
                </c:pt>
                <c:pt idx="73">
                  <c:v>382.62136600000002</c:v>
                </c:pt>
                <c:pt idx="74">
                  <c:v>383.75629700000002</c:v>
                </c:pt>
                <c:pt idx="75">
                  <c:v>384.934955</c:v>
                </c:pt>
                <c:pt idx="76">
                  <c:v>386.20631700000001</c:v>
                </c:pt>
                <c:pt idx="77">
                  <c:v>387.351203</c:v>
                </c:pt>
                <c:pt idx="78">
                  <c:v>388.50373100000002</c:v>
                </c:pt>
                <c:pt idx="79">
                  <c:v>389.52978400000001</c:v>
                </c:pt>
                <c:pt idx="80">
                  <c:v>390.56641999999999</c:v>
                </c:pt>
                <c:pt idx="81">
                  <c:v>391.70152999999999</c:v>
                </c:pt>
                <c:pt idx="82">
                  <c:v>392.94317999999998</c:v>
                </c:pt>
                <c:pt idx="83">
                  <c:v>394.12698799999998</c:v>
                </c:pt>
                <c:pt idx="84">
                  <c:v>395.38135599999998</c:v>
                </c:pt>
                <c:pt idx="85">
                  <c:v>396.81969299999997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59C-124E-BCC9-2C7A7AECD63B}"/>
            </c:ext>
          </c:extLst>
        </c:ser>
        <c:ser>
          <c:idx val="6"/>
          <c:order val="1"/>
          <c:tx>
            <c:v>cl0.6neu</c:v>
          </c:tx>
          <c:spPr>
            <a:ln>
              <a:solidFill>
                <a:srgbClr val="94520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'24.142-F100'!$AS$3:$AS$88</c:f>
              <c:numCache>
                <c:formatCode>General</c:formatCode>
                <c:ptCount val="86"/>
                <c:pt idx="0">
                  <c:v>0.42150805000000002</c:v>
                </c:pt>
                <c:pt idx="1">
                  <c:v>0.42527857000000002</c:v>
                </c:pt>
                <c:pt idx="2">
                  <c:v>0.42904935999999999</c:v>
                </c:pt>
                <c:pt idx="3">
                  <c:v>0.43282067000000002</c:v>
                </c:pt>
                <c:pt idx="4">
                  <c:v>0.43659150000000002</c:v>
                </c:pt>
                <c:pt idx="5">
                  <c:v>0.44036216</c:v>
                </c:pt>
                <c:pt idx="6">
                  <c:v>0.44413280999999999</c:v>
                </c:pt>
                <c:pt idx="7">
                  <c:v>0.44790354999999998</c:v>
                </c:pt>
                <c:pt idx="8">
                  <c:v>0.45167459999999998</c:v>
                </c:pt>
                <c:pt idx="9">
                  <c:v>0.45544551999999999</c:v>
                </c:pt>
                <c:pt idx="10">
                  <c:v>0.45921591</c:v>
                </c:pt>
                <c:pt idx="11">
                  <c:v>0.46298655999999999</c:v>
                </c:pt>
                <c:pt idx="12">
                  <c:v>0.46675744000000002</c:v>
                </c:pt>
                <c:pt idx="13">
                  <c:v>0.47052835999999998</c:v>
                </c:pt>
                <c:pt idx="14">
                  <c:v>0.47429901000000002</c:v>
                </c:pt>
                <c:pt idx="15">
                  <c:v>0.47806957999999999</c:v>
                </c:pt>
                <c:pt idx="16">
                  <c:v>0.48183983000000002</c:v>
                </c:pt>
                <c:pt idx="17">
                  <c:v>0.48561048000000001</c:v>
                </c:pt>
                <c:pt idx="18">
                  <c:v>0.48938162000000002</c:v>
                </c:pt>
                <c:pt idx="19">
                  <c:v>0.49315262999999998</c:v>
                </c:pt>
                <c:pt idx="20">
                  <c:v>0.49692389999999997</c:v>
                </c:pt>
                <c:pt idx="21">
                  <c:v>0.50069503999999998</c:v>
                </c:pt>
                <c:pt idx="22">
                  <c:v>0.50446676000000001</c:v>
                </c:pt>
                <c:pt idx="23">
                  <c:v>0.50861592</c:v>
                </c:pt>
                <c:pt idx="24">
                  <c:v>0.51200966000000003</c:v>
                </c:pt>
                <c:pt idx="25">
                  <c:v>0.51578142000000005</c:v>
                </c:pt>
                <c:pt idx="26">
                  <c:v>0.51955313999999997</c:v>
                </c:pt>
                <c:pt idx="27">
                  <c:v>0.52332440999999996</c:v>
                </c:pt>
                <c:pt idx="28">
                  <c:v>0.52709638999999997</c:v>
                </c:pt>
                <c:pt idx="29">
                  <c:v>0.53086858999999997</c:v>
                </c:pt>
                <c:pt idx="30">
                  <c:v>0.53464056999999998</c:v>
                </c:pt>
                <c:pt idx="31">
                  <c:v>0.53841269000000003</c:v>
                </c:pt>
                <c:pt idx="32">
                  <c:v>0.54256291999999995</c:v>
                </c:pt>
                <c:pt idx="33">
                  <c:v>0.54595762000000003</c:v>
                </c:pt>
                <c:pt idx="34">
                  <c:v>0.55010802999999997</c:v>
                </c:pt>
                <c:pt idx="35">
                  <c:v>0.55425826</c:v>
                </c:pt>
                <c:pt idx="36">
                  <c:v>0.55727556</c:v>
                </c:pt>
                <c:pt idx="37">
                  <c:v>0.56104953000000002</c:v>
                </c:pt>
                <c:pt idx="38">
                  <c:v>0.56482164999999995</c:v>
                </c:pt>
                <c:pt idx="39">
                  <c:v>0.56859548999999998</c:v>
                </c:pt>
                <c:pt idx="40">
                  <c:v>0.57236902000000001</c:v>
                </c:pt>
                <c:pt idx="41">
                  <c:v>0.57614211000000004</c:v>
                </c:pt>
                <c:pt idx="42">
                  <c:v>0.57953796000000002</c:v>
                </c:pt>
                <c:pt idx="43">
                  <c:v>0.58368951999999996</c:v>
                </c:pt>
                <c:pt idx="44">
                  <c:v>0.58746441999999999</c:v>
                </c:pt>
                <c:pt idx="45">
                  <c:v>0.59123853000000004</c:v>
                </c:pt>
                <c:pt idx="46">
                  <c:v>0.59501351999999996</c:v>
                </c:pt>
                <c:pt idx="47">
                  <c:v>0.59878825000000002</c:v>
                </c:pt>
                <c:pt idx="48">
                  <c:v>0.60256310999999996</c:v>
                </c:pt>
                <c:pt idx="49">
                  <c:v>0.6063385</c:v>
                </c:pt>
                <c:pt idx="50">
                  <c:v>0.61011335</c:v>
                </c:pt>
                <c:pt idx="51">
                  <c:v>0.61388896999999998</c:v>
                </c:pt>
                <c:pt idx="52">
                  <c:v>0.61766483999999999</c:v>
                </c:pt>
                <c:pt idx="53">
                  <c:v>0.62144094000000005</c:v>
                </c:pt>
                <c:pt idx="54">
                  <c:v>0.62521654999999998</c:v>
                </c:pt>
                <c:pt idx="55">
                  <c:v>0.62899305000000005</c:v>
                </c:pt>
                <c:pt idx="56">
                  <c:v>0.63276931999999997</c:v>
                </c:pt>
                <c:pt idx="57">
                  <c:v>0.63654613000000004</c:v>
                </c:pt>
                <c:pt idx="58">
                  <c:v>0.64032288999999998</c:v>
                </c:pt>
                <c:pt idx="59">
                  <c:v>0.64372127000000001</c:v>
                </c:pt>
                <c:pt idx="60">
                  <c:v>0.64749829000000003</c:v>
                </c:pt>
                <c:pt idx="61">
                  <c:v>0.65051988999999999</c:v>
                </c:pt>
                <c:pt idx="62">
                  <c:v>0.65391865999999998</c:v>
                </c:pt>
                <c:pt idx="63">
                  <c:v>0.65731815000000005</c:v>
                </c:pt>
                <c:pt idx="64">
                  <c:v>0.66028447000000001</c:v>
                </c:pt>
                <c:pt idx="65">
                  <c:v>0.66330869000000003</c:v>
                </c:pt>
                <c:pt idx="66">
                  <c:v>0.66563265999999999</c:v>
                </c:pt>
                <c:pt idx="67">
                  <c:v>0.66865465000000002</c:v>
                </c:pt>
                <c:pt idx="68">
                  <c:v>0.67167686999999998</c:v>
                </c:pt>
                <c:pt idx="69">
                  <c:v>0.67432095999999997</c:v>
                </c:pt>
                <c:pt idx="70">
                  <c:v>0.67734280999999996</c:v>
                </c:pt>
                <c:pt idx="71">
                  <c:v>0.67998775</c:v>
                </c:pt>
                <c:pt idx="72">
                  <c:v>0.68263214999999999</c:v>
                </c:pt>
                <c:pt idx="73">
                  <c:v>0.68486309000000001</c:v>
                </c:pt>
                <c:pt idx="74">
                  <c:v>0.68788837999999997</c:v>
                </c:pt>
                <c:pt idx="75">
                  <c:v>0.69094898000000005</c:v>
                </c:pt>
                <c:pt idx="76">
                  <c:v>0.69434947999999996</c:v>
                </c:pt>
                <c:pt idx="77">
                  <c:v>0.69699454999999999</c:v>
                </c:pt>
                <c:pt idx="78">
                  <c:v>0.70001701999999999</c:v>
                </c:pt>
                <c:pt idx="79">
                  <c:v>0.70228405000000005</c:v>
                </c:pt>
                <c:pt idx="80">
                  <c:v>0.70490805999999995</c:v>
                </c:pt>
                <c:pt idx="81">
                  <c:v>0.70755599000000002</c:v>
                </c:pt>
                <c:pt idx="82">
                  <c:v>0.71022498000000001</c:v>
                </c:pt>
                <c:pt idx="83">
                  <c:v>0.71324763000000002</c:v>
                </c:pt>
                <c:pt idx="84">
                  <c:v>0.71589332000000006</c:v>
                </c:pt>
                <c:pt idx="85">
                  <c:v>0.71915794</c:v>
                </c:pt>
              </c:numCache>
            </c:numRef>
          </c:xVal>
          <c:yVal>
            <c:numRef>
              <c:f>'24.142-F100'!$AU$3:$AU$88</c:f>
              <c:numCache>
                <c:formatCode>General</c:formatCode>
                <c:ptCount val="86"/>
                <c:pt idx="0">
                  <c:v>346.39640531551356</c:v>
                </c:pt>
                <c:pt idx="1">
                  <c:v>346.52408442662852</c:v>
                </c:pt>
                <c:pt idx="2">
                  <c:v>346.65334199245092</c:v>
                </c:pt>
                <c:pt idx="3">
                  <c:v>346.78426596346196</c:v>
                </c:pt>
                <c:pt idx="4">
                  <c:v>346.91690494688066</c:v>
                </c:pt>
                <c:pt idx="5">
                  <c:v>347.05135744485085</c:v>
                </c:pt>
                <c:pt idx="6">
                  <c:v>347.1877221986017</c:v>
                </c:pt>
                <c:pt idx="7">
                  <c:v>347.3261015747097</c:v>
                </c:pt>
                <c:pt idx="8">
                  <c:v>347.46660861263672</c:v>
                </c:pt>
                <c:pt idx="9">
                  <c:v>347.60933810275935</c:v>
                </c:pt>
                <c:pt idx="10">
                  <c:v>347.75439218333736</c:v>
                </c:pt>
                <c:pt idx="11">
                  <c:v>347.90192622225334</c:v>
                </c:pt>
                <c:pt idx="12">
                  <c:v>348.05207267266667</c:v>
                </c:pt>
                <c:pt idx="13">
                  <c:v>348.20496588368724</c:v>
                </c:pt>
                <c:pt idx="14">
                  <c:v>348.3607437412885</c:v>
                </c:pt>
                <c:pt idx="15">
                  <c:v>348.51957411741967</c:v>
                </c:pt>
                <c:pt idx="16">
                  <c:v>348.68161723184221</c:v>
                </c:pt>
                <c:pt idx="17">
                  <c:v>348.84708612569523</c:v>
                </c:pt>
                <c:pt idx="18">
                  <c:v>349.01617994693947</c:v>
                </c:pt>
                <c:pt idx="19">
                  <c:v>349.18907819750109</c:v>
                </c:pt>
                <c:pt idx="20">
                  <c:v>349.36601944069514</c:v>
                </c:pt>
                <c:pt idx="21">
                  <c:v>349.54722068493993</c:v>
                </c:pt>
                <c:pt idx="22">
                  <c:v>349.73296760349723</c:v>
                </c:pt>
                <c:pt idx="23">
                  <c:v>349.94284126286277</c:v>
                </c:pt>
                <c:pt idx="24">
                  <c:v>350.11907553930178</c:v>
                </c:pt>
                <c:pt idx="25">
                  <c:v>350.32005623130271</c:v>
                </c:pt>
                <c:pt idx="26">
                  <c:v>350.52673531114954</c:v>
                </c:pt>
                <c:pt idx="27">
                  <c:v>350.73943586570198</c:v>
                </c:pt>
                <c:pt idx="28">
                  <c:v>350.95859402453459</c:v>
                </c:pt>
                <c:pt idx="29">
                  <c:v>351.18457881308848</c:v>
                </c:pt>
                <c:pt idx="30">
                  <c:v>351.41778569664496</c:v>
                </c:pt>
                <c:pt idx="31">
                  <c:v>351.6586871219701</c:v>
                </c:pt>
                <c:pt idx="32">
                  <c:v>351.93319163400304</c:v>
                </c:pt>
                <c:pt idx="33">
                  <c:v>352.16555291206743</c:v>
                </c:pt>
                <c:pt idx="34">
                  <c:v>352.45983972480701</c:v>
                </c:pt>
                <c:pt idx="35">
                  <c:v>352.76607190559093</c:v>
                </c:pt>
                <c:pt idx="36">
                  <c:v>352.99669486690777</c:v>
                </c:pt>
                <c:pt idx="37">
                  <c:v>353.29520407229478</c:v>
                </c:pt>
                <c:pt idx="38">
                  <c:v>353.60540186528453</c:v>
                </c:pt>
                <c:pt idx="39">
                  <c:v>353.92834961250946</c:v>
                </c:pt>
                <c:pt idx="40">
                  <c:v>354.26470340691253</c:v>
                </c:pt>
                <c:pt idx="41">
                  <c:v>354.61532886284056</c:v>
                </c:pt>
                <c:pt idx="42">
                  <c:v>354.94391280463572</c:v>
                </c:pt>
                <c:pt idx="43">
                  <c:v>355.36348316381509</c:v>
                </c:pt>
                <c:pt idx="44">
                  <c:v>355.76318625727856</c:v>
                </c:pt>
                <c:pt idx="45">
                  <c:v>356.18134019962827</c:v>
                </c:pt>
                <c:pt idx="46">
                  <c:v>356.61938742264567</c:v>
                </c:pt>
                <c:pt idx="47">
                  <c:v>357.07855278714135</c:v>
                </c:pt>
                <c:pt idx="48">
                  <c:v>357.56033930629769</c:v>
                </c:pt>
                <c:pt idx="49">
                  <c:v>358.06637512123484</c:v>
                </c:pt>
                <c:pt idx="50">
                  <c:v>358.59821275348105</c:v>
                </c:pt>
                <c:pt idx="51">
                  <c:v>359.15787319200064</c:v>
                </c:pt>
                <c:pt idx="52">
                  <c:v>359.74727664159593</c:v>
                </c:pt>
                <c:pt idx="53">
                  <c:v>360.36857962361</c:v>
                </c:pt>
                <c:pt idx="54">
                  <c:v>361.02399949577455</c:v>
                </c:pt>
                <c:pt idx="55">
                  <c:v>361.71632735835055</c:v>
                </c:pt>
                <c:pt idx="56">
                  <c:v>362.44814357531305</c:v>
                </c:pt>
                <c:pt idx="57">
                  <c:v>363.22263622691264</c:v>
                </c:pt>
                <c:pt idx="58">
                  <c:v>364.0430154562585</c:v>
                </c:pt>
                <c:pt idx="59">
                  <c:v>364.82344006585754</c:v>
                </c:pt>
                <c:pt idx="60">
                  <c:v>365.74143105705969</c:v>
                </c:pt>
                <c:pt idx="61">
                  <c:v>366.51702077268862</c:v>
                </c:pt>
                <c:pt idx="62">
                  <c:v>367.43648971013499</c:v>
                </c:pt>
                <c:pt idx="63">
                  <c:v>368.40969932069481</c:v>
                </c:pt>
                <c:pt idx="64">
                  <c:v>369.30594269604183</c:v>
                </c:pt>
                <c:pt idx="65">
                  <c:v>370.26814767832229</c:v>
                </c:pt>
                <c:pt idx="66">
                  <c:v>371.0430205079864</c:v>
                </c:pt>
                <c:pt idx="67">
                  <c:v>372.09988916442421</c:v>
                </c:pt>
                <c:pt idx="68">
                  <c:v>373.21644814899139</c:v>
                </c:pt>
                <c:pt idx="69">
                  <c:v>374.24584803642261</c:v>
                </c:pt>
                <c:pt idx="70">
                  <c:v>375.48696827685131</c:v>
                </c:pt>
                <c:pt idx="71">
                  <c:v>376.63414122638687</c:v>
                </c:pt>
                <c:pt idx="72">
                  <c:v>377.84226041455025</c:v>
                </c:pt>
                <c:pt idx="73">
                  <c:v>378.91246887841749</c:v>
                </c:pt>
                <c:pt idx="74">
                  <c:v>380.44406791869596</c:v>
                </c:pt>
                <c:pt idx="75">
                  <c:v>382.09561387157271</c:v>
                </c:pt>
                <c:pt idx="76">
                  <c:v>384.06309248944251</c:v>
                </c:pt>
                <c:pt idx="77">
                  <c:v>385.69958814571453</c:v>
                </c:pt>
                <c:pt idx="78">
                  <c:v>387.69502801005211</c:v>
                </c:pt>
                <c:pt idx="79">
                  <c:v>389.2877870118341</c:v>
                </c:pt>
                <c:pt idx="80">
                  <c:v>391.24417251520538</c:v>
                </c:pt>
                <c:pt idx="81">
                  <c:v>393.35296579655153</c:v>
                </c:pt>
                <c:pt idx="82">
                  <c:v>395.62986890466163</c:v>
                </c:pt>
                <c:pt idx="83">
                  <c:v>398.41348898533988</c:v>
                </c:pt>
                <c:pt idx="84">
                  <c:v>401.05067672595737</c:v>
                </c:pt>
                <c:pt idx="85">
                  <c:v>404.59926241213446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A7-A743-A0BB-660A203930D3}"/>
            </c:ext>
          </c:extLst>
        </c:ser>
        <c:ser>
          <c:idx val="8"/>
          <c:order val="2"/>
          <c:tx>
            <c:v>cl0.55</c:v>
          </c:tx>
          <c:spPr>
            <a:ln w="19050" cap="rnd">
              <a:solidFill>
                <a:srgbClr val="00000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'24.142-F100'!$AN$3:$AN$98</c:f>
              <c:numCache>
                <c:formatCode>General</c:formatCode>
                <c:ptCount val="96"/>
                <c:pt idx="0">
                  <c:v>321.792236</c:v>
                </c:pt>
                <c:pt idx="1">
                  <c:v>321.74353000000002</c:v>
                </c:pt>
                <c:pt idx="2">
                  <c:v>321.74174399999998</c:v>
                </c:pt>
                <c:pt idx="3">
                  <c:v>321.80252000000002</c:v>
                </c:pt>
                <c:pt idx="4">
                  <c:v>321.84765499999997</c:v>
                </c:pt>
                <c:pt idx="5">
                  <c:v>321.90843100000001</c:v>
                </c:pt>
                <c:pt idx="6">
                  <c:v>321.90664500000003</c:v>
                </c:pt>
                <c:pt idx="7">
                  <c:v>321.90485999999999</c:v>
                </c:pt>
                <c:pt idx="8">
                  <c:v>321.903075</c:v>
                </c:pt>
                <c:pt idx="9">
                  <c:v>321.90128900000002</c:v>
                </c:pt>
                <c:pt idx="10">
                  <c:v>321.89950399999998</c:v>
                </c:pt>
                <c:pt idx="11">
                  <c:v>321.897719</c:v>
                </c:pt>
                <c:pt idx="12">
                  <c:v>321.89593300000001</c:v>
                </c:pt>
                <c:pt idx="13">
                  <c:v>321.89414799999997</c:v>
                </c:pt>
                <c:pt idx="14">
                  <c:v>321.91582299999999</c:v>
                </c:pt>
                <c:pt idx="15">
                  <c:v>321.95313800000002</c:v>
                </c:pt>
                <c:pt idx="16">
                  <c:v>322.04519399999998</c:v>
                </c:pt>
                <c:pt idx="17">
                  <c:v>322.05904900000002</c:v>
                </c:pt>
                <c:pt idx="18">
                  <c:v>322.12764499999997</c:v>
                </c:pt>
                <c:pt idx="19">
                  <c:v>322.14150000000001</c:v>
                </c:pt>
                <c:pt idx="20">
                  <c:v>322.13971400000003</c:v>
                </c:pt>
                <c:pt idx="21">
                  <c:v>322.13792899999999</c:v>
                </c:pt>
                <c:pt idx="22">
                  <c:v>322.26126599999998</c:v>
                </c:pt>
                <c:pt idx="23">
                  <c:v>322.40024199999999</c:v>
                </c:pt>
                <c:pt idx="24">
                  <c:v>322.53139900000002</c:v>
                </c:pt>
                <c:pt idx="25">
                  <c:v>322.56089400000002</c:v>
                </c:pt>
                <c:pt idx="26">
                  <c:v>322.574749</c:v>
                </c:pt>
                <c:pt idx="27">
                  <c:v>322.71372600000001</c:v>
                </c:pt>
                <c:pt idx="28">
                  <c:v>322.72758099999999</c:v>
                </c:pt>
                <c:pt idx="29">
                  <c:v>322.82745699999998</c:v>
                </c:pt>
                <c:pt idx="30">
                  <c:v>322.896052</c:v>
                </c:pt>
                <c:pt idx="31">
                  <c:v>323.08195000000001</c:v>
                </c:pt>
                <c:pt idx="32">
                  <c:v>323.33022999999997</c:v>
                </c:pt>
                <c:pt idx="33">
                  <c:v>323.508486</c:v>
                </c:pt>
                <c:pt idx="34">
                  <c:v>323.74112500000001</c:v>
                </c:pt>
                <c:pt idx="35">
                  <c:v>323.84899999999999</c:v>
                </c:pt>
                <c:pt idx="36">
                  <c:v>324.12074000000001</c:v>
                </c:pt>
                <c:pt idx="37">
                  <c:v>324.33027600000003</c:v>
                </c:pt>
                <c:pt idx="38">
                  <c:v>324.67257599999999</c:v>
                </c:pt>
                <c:pt idx="39">
                  <c:v>324.96013499999998</c:v>
                </c:pt>
                <c:pt idx="40">
                  <c:v>325.27097600000002</c:v>
                </c:pt>
                <c:pt idx="41">
                  <c:v>325.48051199999998</c:v>
                </c:pt>
                <c:pt idx="42">
                  <c:v>325.94011399999999</c:v>
                </c:pt>
                <c:pt idx="43">
                  <c:v>326.39189499999998</c:v>
                </c:pt>
                <c:pt idx="44">
                  <c:v>326.60125299999999</c:v>
                </c:pt>
                <c:pt idx="45">
                  <c:v>327.03739400000001</c:v>
                </c:pt>
                <c:pt idx="46">
                  <c:v>327.51263599999999</c:v>
                </c:pt>
                <c:pt idx="47">
                  <c:v>327.85493500000001</c:v>
                </c:pt>
                <c:pt idx="48">
                  <c:v>328.33799699999997</c:v>
                </c:pt>
                <c:pt idx="49">
                  <c:v>328.81323900000001</c:v>
                </c:pt>
                <c:pt idx="50">
                  <c:v>329.27284100000003</c:v>
                </c:pt>
                <c:pt idx="51">
                  <c:v>329.84192400000001</c:v>
                </c:pt>
                <c:pt idx="52">
                  <c:v>330.31716499999999</c:v>
                </c:pt>
                <c:pt idx="53">
                  <c:v>330.80804699999999</c:v>
                </c:pt>
                <c:pt idx="54">
                  <c:v>331.384951</c:v>
                </c:pt>
                <c:pt idx="55">
                  <c:v>331.88365299999998</c:v>
                </c:pt>
                <c:pt idx="56">
                  <c:v>332.52311700000001</c:v>
                </c:pt>
                <c:pt idx="57">
                  <c:v>333.06091900000001</c:v>
                </c:pt>
                <c:pt idx="58">
                  <c:v>333.716024</c:v>
                </c:pt>
                <c:pt idx="59">
                  <c:v>334.28528599999999</c:v>
                </c:pt>
                <c:pt idx="60">
                  <c:v>335.01059199999997</c:v>
                </c:pt>
                <c:pt idx="61">
                  <c:v>335.792351</c:v>
                </c:pt>
                <c:pt idx="62">
                  <c:v>336.43028299999997</c:v>
                </c:pt>
                <c:pt idx="63">
                  <c:v>337.163588</c:v>
                </c:pt>
                <c:pt idx="64">
                  <c:v>337.90471400000001</c:v>
                </c:pt>
                <c:pt idx="65">
                  <c:v>338.77878199999998</c:v>
                </c:pt>
                <c:pt idx="66">
                  <c:v>339.55900800000001</c:v>
                </c:pt>
                <c:pt idx="67">
                  <c:v>340.41743500000001</c:v>
                </c:pt>
                <c:pt idx="68">
                  <c:v>341.47136599999999</c:v>
                </c:pt>
                <c:pt idx="69">
                  <c:v>342.48619500000001</c:v>
                </c:pt>
                <c:pt idx="70">
                  <c:v>343.53230500000001</c:v>
                </c:pt>
                <c:pt idx="71">
                  <c:v>344.60969599999999</c:v>
                </c:pt>
                <c:pt idx="72">
                  <c:v>345.79656799999998</c:v>
                </c:pt>
                <c:pt idx="73">
                  <c:v>346.91305999999997</c:v>
                </c:pt>
                <c:pt idx="74">
                  <c:v>347.926357</c:v>
                </c:pt>
                <c:pt idx="75">
                  <c:v>348.97875599999998</c:v>
                </c:pt>
                <c:pt idx="76">
                  <c:v>349.92813899999999</c:v>
                </c:pt>
                <c:pt idx="77">
                  <c:v>351.02592600000003</c:v>
                </c:pt>
                <c:pt idx="78">
                  <c:v>352.42241000000001</c:v>
                </c:pt>
                <c:pt idx="79">
                  <c:v>353.69223899999997</c:v>
                </c:pt>
                <c:pt idx="80">
                  <c:v>354.953487</c:v>
                </c:pt>
                <c:pt idx="81">
                  <c:v>356.27798999999999</c:v>
                </c:pt>
                <c:pt idx="82">
                  <c:v>357.60249399999998</c:v>
                </c:pt>
                <c:pt idx="83">
                  <c:v>359.11621200000002</c:v>
                </c:pt>
                <c:pt idx="84">
                  <c:v>360.33639399999998</c:v>
                </c:pt>
                <c:pt idx="85">
                  <c:v>361.73952300000002</c:v>
                </c:pt>
                <c:pt idx="86">
                  <c:v>363.33797600000003</c:v>
                </c:pt>
                <c:pt idx="87">
                  <c:v>364.87686500000001</c:v>
                </c:pt>
                <c:pt idx="88">
                  <c:v>366.636754</c:v>
                </c:pt>
                <c:pt idx="89">
                  <c:v>368.21158300000002</c:v>
                </c:pt>
                <c:pt idx="90">
                  <c:v>370.06772899999999</c:v>
                </c:pt>
                <c:pt idx="91">
                  <c:v>372.03745600000002</c:v>
                </c:pt>
                <c:pt idx="92">
                  <c:v>373.78930400000002</c:v>
                </c:pt>
                <c:pt idx="93">
                  <c:v>375.561961</c:v>
                </c:pt>
                <c:pt idx="94">
                  <c:v>377.45178399999998</c:v>
                </c:pt>
                <c:pt idx="95">
                  <c:v>379.44920500000001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59C-124E-BCC9-2C7A7AECD63B}"/>
            </c:ext>
          </c:extLst>
        </c:ser>
        <c:ser>
          <c:idx val="9"/>
          <c:order val="3"/>
          <c:tx>
            <c:v>cl0.55neu</c:v>
          </c:tx>
          <c:spPr>
            <a:ln>
              <a:solidFill>
                <a:schemeClr val="tx1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'24.142-F100'!$AM$3:$AM$98</c:f>
              <c:numCache>
                <c:formatCode>General</c:formatCode>
                <c:ptCount val="96"/>
                <c:pt idx="0">
                  <c:v>0.4220506</c:v>
                </c:pt>
                <c:pt idx="1">
                  <c:v>0.42582099000000001</c:v>
                </c:pt>
                <c:pt idx="2">
                  <c:v>0.42959164</c:v>
                </c:pt>
                <c:pt idx="3">
                  <c:v>0.43336265000000002</c:v>
                </c:pt>
                <c:pt idx="4">
                  <c:v>0.43713357000000003</c:v>
                </c:pt>
                <c:pt idx="5">
                  <c:v>0.44090457999999999</c:v>
                </c:pt>
                <c:pt idx="6">
                  <c:v>0.44467522999999998</c:v>
                </c:pt>
                <c:pt idx="7">
                  <c:v>0.44844588000000002</c:v>
                </c:pt>
                <c:pt idx="8">
                  <c:v>0.45221654</c:v>
                </c:pt>
                <c:pt idx="9">
                  <c:v>0.45598718999999999</c:v>
                </c:pt>
                <c:pt idx="10">
                  <c:v>0.45975783999999997</c:v>
                </c:pt>
                <c:pt idx="11">
                  <c:v>0.46352850000000001</c:v>
                </c:pt>
                <c:pt idx="12">
                  <c:v>0.46729915</c:v>
                </c:pt>
                <c:pt idx="13">
                  <c:v>0.47106979999999998</c:v>
                </c:pt>
                <c:pt idx="14">
                  <c:v>0.47484059000000001</c:v>
                </c:pt>
                <c:pt idx="15">
                  <c:v>0.47861146999999998</c:v>
                </c:pt>
                <c:pt idx="16">
                  <c:v>0.48238265000000002</c:v>
                </c:pt>
                <c:pt idx="17">
                  <c:v>0.48615339000000002</c:v>
                </c:pt>
                <c:pt idx="18">
                  <c:v>0.48992444000000002</c:v>
                </c:pt>
                <c:pt idx="19">
                  <c:v>0.49369519000000001</c:v>
                </c:pt>
                <c:pt idx="20">
                  <c:v>0.49746583999999999</c:v>
                </c:pt>
                <c:pt idx="21">
                  <c:v>0.50123649000000003</c:v>
                </c:pt>
                <c:pt idx="22">
                  <c:v>0.50500785000000004</c:v>
                </c:pt>
                <c:pt idx="23">
                  <c:v>0.50877930000000005</c:v>
                </c:pt>
                <c:pt idx="24">
                  <c:v>0.51255070999999996</c:v>
                </c:pt>
                <c:pt idx="25">
                  <c:v>0.51632153999999997</c:v>
                </c:pt>
                <c:pt idx="26">
                  <c:v>0.52009227999999996</c:v>
                </c:pt>
                <c:pt idx="27">
                  <c:v>0.52386372999999997</c:v>
                </c:pt>
                <c:pt idx="28">
                  <c:v>0.52763446999999997</c:v>
                </c:pt>
                <c:pt idx="29">
                  <c:v>0.53140569999999998</c:v>
                </c:pt>
                <c:pt idx="30">
                  <c:v>0.53517674999999998</c:v>
                </c:pt>
                <c:pt idx="31">
                  <c:v>0.53894847000000001</c:v>
                </c:pt>
                <c:pt idx="32">
                  <c:v>0.54309790000000002</c:v>
                </c:pt>
                <c:pt idx="33">
                  <c:v>0.54649221000000003</c:v>
                </c:pt>
                <c:pt idx="34">
                  <c:v>0.55064155000000004</c:v>
                </c:pt>
                <c:pt idx="35">
                  <c:v>0.55403546999999997</c:v>
                </c:pt>
                <c:pt idx="36">
                  <c:v>0.55818502999999997</c:v>
                </c:pt>
                <c:pt idx="37">
                  <c:v>0.56157952</c:v>
                </c:pt>
                <c:pt idx="38">
                  <c:v>0.56535212000000001</c:v>
                </c:pt>
                <c:pt idx="39">
                  <c:v>0.56912441000000003</c:v>
                </c:pt>
                <c:pt idx="40">
                  <c:v>0.57327419000000002</c:v>
                </c:pt>
                <c:pt idx="41">
                  <c:v>0.57666868000000004</c:v>
                </c:pt>
                <c:pt idx="42">
                  <c:v>0.58044194999999998</c:v>
                </c:pt>
                <c:pt idx="43">
                  <c:v>0.58421517000000001</c:v>
                </c:pt>
                <c:pt idx="44">
                  <c:v>0.58798700999999998</c:v>
                </c:pt>
                <c:pt idx="45">
                  <c:v>0.59176015000000004</c:v>
                </c:pt>
                <c:pt idx="46">
                  <c:v>0.59553350000000005</c:v>
                </c:pt>
                <c:pt idx="47">
                  <c:v>0.59930609999999995</c:v>
                </c:pt>
                <c:pt idx="48">
                  <c:v>0.60307949999999999</c:v>
                </c:pt>
                <c:pt idx="49">
                  <c:v>0.60685285</c:v>
                </c:pt>
                <c:pt idx="50">
                  <c:v>0.61062612000000005</c:v>
                </c:pt>
                <c:pt idx="51">
                  <c:v>0.61439999999999995</c:v>
                </c:pt>
                <c:pt idx="52">
                  <c:v>0.61817336000000001</c:v>
                </c:pt>
                <c:pt idx="53">
                  <c:v>0.62194680000000002</c:v>
                </c:pt>
                <c:pt idx="54">
                  <c:v>0.62572072999999995</c:v>
                </c:pt>
                <c:pt idx="55">
                  <c:v>0.62949421000000005</c:v>
                </c:pt>
                <c:pt idx="56">
                  <c:v>0.63326850000000001</c:v>
                </c:pt>
                <c:pt idx="57">
                  <c:v>0.6370422</c:v>
                </c:pt>
                <c:pt idx="58">
                  <c:v>0.64081657999999997</c:v>
                </c:pt>
                <c:pt idx="59">
                  <c:v>0.64421309999999998</c:v>
                </c:pt>
                <c:pt idx="60">
                  <c:v>0.64836523000000001</c:v>
                </c:pt>
                <c:pt idx="61">
                  <c:v>0.65251767999999999</c:v>
                </c:pt>
                <c:pt idx="62">
                  <c:v>0.65591458999999996</c:v>
                </c:pt>
                <c:pt idx="63">
                  <c:v>0.65968941000000003</c:v>
                </c:pt>
                <c:pt idx="64">
                  <c:v>0.66346426999999997</c:v>
                </c:pt>
                <c:pt idx="65">
                  <c:v>0.66723988000000001</c:v>
                </c:pt>
                <c:pt idx="66">
                  <c:v>0.67101496000000005</c:v>
                </c:pt>
                <c:pt idx="67">
                  <c:v>0.67479047999999997</c:v>
                </c:pt>
                <c:pt idx="68">
                  <c:v>0.67856711000000003</c:v>
                </c:pt>
                <c:pt idx="69">
                  <c:v>0.68234351999999998</c:v>
                </c:pt>
                <c:pt idx="70">
                  <c:v>0.68612010000000001</c:v>
                </c:pt>
                <c:pt idx="71">
                  <c:v>0.68989685999999995</c:v>
                </c:pt>
                <c:pt idx="72">
                  <c:v>0.69367424</c:v>
                </c:pt>
                <c:pt idx="73">
                  <c:v>0.69745122999999998</c:v>
                </c:pt>
                <c:pt idx="74">
                  <c:v>0.70085027</c:v>
                </c:pt>
                <c:pt idx="75">
                  <c:v>0.70424953000000001</c:v>
                </c:pt>
                <c:pt idx="76">
                  <c:v>0.70689349000000001</c:v>
                </c:pt>
                <c:pt idx="77">
                  <c:v>0.70991565000000001</c:v>
                </c:pt>
                <c:pt idx="78">
                  <c:v>0.71331686000000005</c:v>
                </c:pt>
                <c:pt idx="79">
                  <c:v>0.71633999000000004</c:v>
                </c:pt>
                <c:pt idx="80">
                  <c:v>0.71942346000000001</c:v>
                </c:pt>
                <c:pt idx="81">
                  <c:v>0.72207246000000003</c:v>
                </c:pt>
                <c:pt idx="82">
                  <c:v>0.72472146999999998</c:v>
                </c:pt>
                <c:pt idx="83">
                  <c:v>0.72774890999999997</c:v>
                </c:pt>
                <c:pt idx="84">
                  <c:v>0.73033694999999998</c:v>
                </c:pt>
                <c:pt idx="85">
                  <c:v>0.73260612000000003</c:v>
                </c:pt>
                <c:pt idx="86">
                  <c:v>0.73525375000000004</c:v>
                </c:pt>
                <c:pt idx="87">
                  <c:v>0.73776423000000002</c:v>
                </c:pt>
                <c:pt idx="88">
                  <c:v>0.74010456000000002</c:v>
                </c:pt>
                <c:pt idx="89">
                  <c:v>0.74206649000000002</c:v>
                </c:pt>
                <c:pt idx="90">
                  <c:v>0.74417259999999996</c:v>
                </c:pt>
                <c:pt idx="91">
                  <c:v>0.74646696000000001</c:v>
                </c:pt>
                <c:pt idx="92">
                  <c:v>0.74824193999999999</c:v>
                </c:pt>
                <c:pt idx="93">
                  <c:v>0.74993865000000004</c:v>
                </c:pt>
                <c:pt idx="94">
                  <c:v>0.75161312999999996</c:v>
                </c:pt>
                <c:pt idx="95">
                  <c:v>0.75316698000000004</c:v>
                </c:pt>
              </c:numCache>
            </c:numRef>
          </c:xVal>
          <c:yVal>
            <c:numRef>
              <c:f>'24.142-F100'!$AO$3:$AO$98</c:f>
              <c:numCache>
                <c:formatCode>General</c:formatCode>
                <c:ptCount val="96"/>
                <c:pt idx="0">
                  <c:v>320.89111887987042</c:v>
                </c:pt>
                <c:pt idx="1">
                  <c:v>321.00110750066801</c:v>
                </c:pt>
                <c:pt idx="2">
                  <c:v>321.11209269783814</c:v>
                </c:pt>
                <c:pt idx="3">
                  <c:v>321.22412988872816</c:v>
                </c:pt>
                <c:pt idx="4">
                  <c:v>321.33726088216105</c:v>
                </c:pt>
                <c:pt idx="5">
                  <c:v>321.45154921274855</c:v>
                </c:pt>
                <c:pt idx="6">
                  <c:v>321.56704255347142</c:v>
                </c:pt>
                <c:pt idx="7">
                  <c:v>321.68381675879561</c:v>
                </c:pt>
                <c:pt idx="8">
                  <c:v>321.80194099220137</c:v>
                </c:pt>
                <c:pt idx="9">
                  <c:v>321.92148761843453</c:v>
                </c:pt>
                <c:pt idx="10">
                  <c:v>322.0425343949662</c:v>
                </c:pt>
                <c:pt idx="11">
                  <c:v>322.16516388077218</c:v>
                </c:pt>
                <c:pt idx="12">
                  <c:v>322.28946279285742</c:v>
                </c:pt>
                <c:pt idx="13">
                  <c:v>322.41552432767963</c:v>
                </c:pt>
                <c:pt idx="14">
                  <c:v>322.54345204195965</c:v>
                </c:pt>
                <c:pt idx="15">
                  <c:v>322.67334950816974</c:v>
                </c:pt>
                <c:pt idx="16">
                  <c:v>322.80533613469311</c:v>
                </c:pt>
                <c:pt idx="17">
                  <c:v>322.9395049738269</c:v>
                </c:pt>
                <c:pt idx="18">
                  <c:v>323.07600937709429</c:v>
                </c:pt>
                <c:pt idx="19">
                  <c:v>323.21496225386682</c:v>
                </c:pt>
                <c:pt idx="20">
                  <c:v>323.35651431135784</c:v>
                </c:pt>
                <c:pt idx="21">
                  <c:v>323.50082225437154</c:v>
                </c:pt>
                <c:pt idx="22">
                  <c:v>323.6480770818024</c:v>
                </c:pt>
                <c:pt idx="23">
                  <c:v>323.7984291790595</c:v>
                </c:pt>
                <c:pt idx="24">
                  <c:v>323.95205836125268</c:v>
                </c:pt>
                <c:pt idx="25">
                  <c:v>324.10913867704937</c:v>
                </c:pt>
                <c:pt idx="26">
                  <c:v>324.26989915203399</c:v>
                </c:pt>
                <c:pt idx="27">
                  <c:v>324.43459791809425</c:v>
                </c:pt>
                <c:pt idx="28">
                  <c:v>324.60341039260538</c:v>
                </c:pt>
                <c:pt idx="29">
                  <c:v>324.77664264573053</c:v>
                </c:pt>
                <c:pt idx="30">
                  <c:v>324.95453332972824</c:v>
                </c:pt>
                <c:pt idx="31">
                  <c:v>325.13740961487213</c:v>
                </c:pt>
                <c:pt idx="32">
                  <c:v>325.34468713981875</c:v>
                </c:pt>
                <c:pt idx="33">
                  <c:v>325.51927831439116</c:v>
                </c:pt>
                <c:pt idx="34">
                  <c:v>325.73925240473659</c:v>
                </c:pt>
                <c:pt idx="35">
                  <c:v>325.92485266858353</c:v>
                </c:pt>
                <c:pt idx="36">
                  <c:v>326.15915771494633</c:v>
                </c:pt>
                <c:pt idx="37">
                  <c:v>326.35722799871962</c:v>
                </c:pt>
                <c:pt idx="38">
                  <c:v>326.58453790602886</c:v>
                </c:pt>
                <c:pt idx="39">
                  <c:v>326.81983666147369</c:v>
                </c:pt>
                <c:pt idx="40">
                  <c:v>327.08852560767457</c:v>
                </c:pt>
                <c:pt idx="41">
                  <c:v>327.31645619621293</c:v>
                </c:pt>
                <c:pt idx="42">
                  <c:v>327.57895797901449</c:v>
                </c:pt>
                <c:pt idx="43">
                  <c:v>327.85165518922827</c:v>
                </c:pt>
                <c:pt idx="44">
                  <c:v>328.1350815321249</c:v>
                </c:pt>
                <c:pt idx="45">
                  <c:v>328.43011418026947</c:v>
                </c:pt>
                <c:pt idx="46">
                  <c:v>328.73739412272357</c:v>
                </c:pt>
                <c:pt idx="47">
                  <c:v>329.05760559868031</c:v>
                </c:pt>
                <c:pt idx="48">
                  <c:v>329.39169467980014</c:v>
                </c:pt>
                <c:pt idx="49">
                  <c:v>329.74045697668396</c:v>
                </c:pt>
                <c:pt idx="50">
                  <c:v>330.10481184646574</c:v>
                </c:pt>
                <c:pt idx="51">
                  <c:v>330.48581250443925</c:v>
                </c:pt>
                <c:pt idx="52">
                  <c:v>330.88439317279756</c:v>
                </c:pt>
                <c:pt idx="53">
                  <c:v>331.30173115233231</c:v>
                </c:pt>
                <c:pt idx="54">
                  <c:v>331.73906785720055</c:v>
                </c:pt>
                <c:pt idx="55">
                  <c:v>332.1975666900272</c:v>
                </c:pt>
                <c:pt idx="56">
                  <c:v>332.67874290265604</c:v>
                </c:pt>
                <c:pt idx="57">
                  <c:v>333.18387252941625</c:v>
                </c:pt>
                <c:pt idx="58">
                  <c:v>333.71468070487288</c:v>
                </c:pt>
                <c:pt idx="59">
                  <c:v>334.21559682581028</c:v>
                </c:pt>
                <c:pt idx="60">
                  <c:v>334.85982557466912</c:v>
                </c:pt>
                <c:pt idx="61">
                  <c:v>335.54156799564726</c:v>
                </c:pt>
                <c:pt idx="62">
                  <c:v>336.12903894235785</c:v>
                </c:pt>
                <c:pt idx="63">
                  <c:v>336.81539908826062</c:v>
                </c:pt>
                <c:pt idx="64">
                  <c:v>337.53937059521752</c:v>
                </c:pt>
                <c:pt idx="65">
                  <c:v>338.30366729476816</c:v>
                </c:pt>
                <c:pt idx="66">
                  <c:v>339.11080321006932</c:v>
                </c:pt>
                <c:pt idx="67">
                  <c:v>339.96397908119064</c:v>
                </c:pt>
                <c:pt idx="68">
                  <c:v>340.86661974784317</c:v>
                </c:pt>
                <c:pt idx="69">
                  <c:v>341.82194567829345</c:v>
                </c:pt>
                <c:pt idx="70">
                  <c:v>342.83388158072057</c:v>
                </c:pt>
                <c:pt idx="71">
                  <c:v>343.90660593032095</c:v>
                </c:pt>
                <c:pt idx="72">
                  <c:v>345.04481274673651</c:v>
                </c:pt>
                <c:pt idx="73">
                  <c:v>346.25317927761478</c:v>
                </c:pt>
                <c:pt idx="74">
                  <c:v>347.40520273476727</c:v>
                </c:pt>
                <c:pt idx="75">
                  <c:v>348.62297735680499</c:v>
                </c:pt>
                <c:pt idx="76">
                  <c:v>349.61859878888049</c:v>
                </c:pt>
                <c:pt idx="77">
                  <c:v>350.81191358148783</c:v>
                </c:pt>
                <c:pt idx="78">
                  <c:v>352.23010175317472</c:v>
                </c:pt>
                <c:pt idx="79">
                  <c:v>353.56220867262721</c:v>
                </c:pt>
                <c:pt idx="80">
                  <c:v>354.9953096691288</c:v>
                </c:pt>
                <c:pt idx="81">
                  <c:v>356.29056135538792</c:v>
                </c:pt>
                <c:pt idx="82">
                  <c:v>357.64896291538037</c:v>
                </c:pt>
                <c:pt idx="83">
                  <c:v>359.28394761263428</c:v>
                </c:pt>
                <c:pt idx="84">
                  <c:v>360.7561825414391</c:v>
                </c:pt>
                <c:pt idx="85">
                  <c:v>362.10731180913172</c:v>
                </c:pt>
                <c:pt idx="86">
                  <c:v>363.75958800249009</c:v>
                </c:pt>
                <c:pt idx="87">
                  <c:v>365.40660190766448</c:v>
                </c:pt>
                <c:pt idx="88">
                  <c:v>367.01715588681463</c:v>
                </c:pt>
                <c:pt idx="89">
                  <c:v>368.4266809648899</c:v>
                </c:pt>
                <c:pt idx="90">
                  <c:v>370.00367279298212</c:v>
                </c:pt>
                <c:pt idx="91">
                  <c:v>371.80148641840668</c:v>
                </c:pt>
                <c:pt idx="92">
                  <c:v>373.25290563828457</c:v>
                </c:pt>
                <c:pt idx="93">
                  <c:v>374.6925609095216</c:v>
                </c:pt>
                <c:pt idx="94">
                  <c:v>376.16602733132129</c:v>
                </c:pt>
                <c:pt idx="95">
                  <c:v>377.58253216924516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A7-A743-A0BB-660A203930D3}"/>
            </c:ext>
          </c:extLst>
        </c:ser>
        <c:ser>
          <c:idx val="7"/>
          <c:order val="4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'24.142-F100'!$AH$3:$AH$99</c:f>
              <c:numCache>
                <c:formatCode>General</c:formatCode>
                <c:ptCount val="97"/>
                <c:pt idx="0">
                  <c:v>300.05279999999999</c:v>
                </c:pt>
                <c:pt idx="1">
                  <c:v>300.06665500000003</c:v>
                </c:pt>
                <c:pt idx="2">
                  <c:v>300.06486999999998</c:v>
                </c:pt>
                <c:pt idx="3">
                  <c:v>300.063085</c:v>
                </c:pt>
                <c:pt idx="4">
                  <c:v>300.06129900000002</c:v>
                </c:pt>
                <c:pt idx="5">
                  <c:v>300.05951399999998</c:v>
                </c:pt>
                <c:pt idx="6">
                  <c:v>300.05772899999999</c:v>
                </c:pt>
                <c:pt idx="7">
                  <c:v>300.05594300000001</c:v>
                </c:pt>
                <c:pt idx="8">
                  <c:v>300.05415799999997</c:v>
                </c:pt>
                <c:pt idx="9">
                  <c:v>300.05237299999999</c:v>
                </c:pt>
                <c:pt idx="10">
                  <c:v>300.05058700000001</c:v>
                </c:pt>
                <c:pt idx="11">
                  <c:v>300.04880200000002</c:v>
                </c:pt>
                <c:pt idx="12">
                  <c:v>300.04701599999999</c:v>
                </c:pt>
                <c:pt idx="13">
                  <c:v>300.045231</c:v>
                </c:pt>
                <c:pt idx="14">
                  <c:v>300.04344600000002</c:v>
                </c:pt>
                <c:pt idx="15">
                  <c:v>300.04165999999998</c:v>
                </c:pt>
                <c:pt idx="16">
                  <c:v>300.03987499999999</c:v>
                </c:pt>
                <c:pt idx="17">
                  <c:v>300.03809000000001</c:v>
                </c:pt>
                <c:pt idx="18">
                  <c:v>300.03630399999997</c:v>
                </c:pt>
                <c:pt idx="19">
                  <c:v>300.03451899999999</c:v>
                </c:pt>
                <c:pt idx="20">
                  <c:v>300.06401399999999</c:v>
                </c:pt>
                <c:pt idx="21">
                  <c:v>300.14825000000002</c:v>
                </c:pt>
                <c:pt idx="22">
                  <c:v>300.162105</c:v>
                </c:pt>
                <c:pt idx="23">
                  <c:v>300.19941999999998</c:v>
                </c:pt>
                <c:pt idx="24">
                  <c:v>300.19763499999999</c:v>
                </c:pt>
                <c:pt idx="25">
                  <c:v>300.25841000000003</c:v>
                </c:pt>
                <c:pt idx="26">
                  <c:v>300.366107</c:v>
                </c:pt>
                <c:pt idx="27">
                  <c:v>300.36432100000002</c:v>
                </c:pt>
                <c:pt idx="28">
                  <c:v>300.36253599999998</c:v>
                </c:pt>
                <c:pt idx="29">
                  <c:v>300.36075099999999</c:v>
                </c:pt>
                <c:pt idx="30">
                  <c:v>300.43716599999999</c:v>
                </c:pt>
                <c:pt idx="31">
                  <c:v>300.56832300000002</c:v>
                </c:pt>
                <c:pt idx="32">
                  <c:v>300.70729999999998</c:v>
                </c:pt>
                <c:pt idx="33">
                  <c:v>300.78371600000003</c:v>
                </c:pt>
                <c:pt idx="34">
                  <c:v>300.89923199999998</c:v>
                </c:pt>
                <c:pt idx="35">
                  <c:v>301.07730900000001</c:v>
                </c:pt>
                <c:pt idx="36">
                  <c:v>301.20846599999999</c:v>
                </c:pt>
                <c:pt idx="37">
                  <c:v>301.26924200000002</c:v>
                </c:pt>
                <c:pt idx="38">
                  <c:v>301.38475799999998</c:v>
                </c:pt>
                <c:pt idx="39">
                  <c:v>301.62539600000002</c:v>
                </c:pt>
                <c:pt idx="40">
                  <c:v>301.780013</c:v>
                </c:pt>
                <c:pt idx="41">
                  <c:v>301.90352799999999</c:v>
                </c:pt>
                <c:pt idx="42">
                  <c:v>302.21436899999998</c:v>
                </c:pt>
                <c:pt idx="43">
                  <c:v>302.415907</c:v>
                </c:pt>
                <c:pt idx="44">
                  <c:v>302.71128599999997</c:v>
                </c:pt>
                <c:pt idx="45">
                  <c:v>302.92064299999998</c:v>
                </c:pt>
                <c:pt idx="46">
                  <c:v>303.15364</c:v>
                </c:pt>
                <c:pt idx="47">
                  <c:v>303.58960300000001</c:v>
                </c:pt>
                <c:pt idx="48">
                  <c:v>303.877162</c:v>
                </c:pt>
                <c:pt idx="49">
                  <c:v>304.156901</c:v>
                </c:pt>
                <c:pt idx="50">
                  <c:v>304.50702000000001</c:v>
                </c:pt>
                <c:pt idx="51">
                  <c:v>304.95098200000001</c:v>
                </c:pt>
                <c:pt idx="52">
                  <c:v>305.238541</c:v>
                </c:pt>
                <c:pt idx="53">
                  <c:v>305.62776100000002</c:v>
                </c:pt>
                <c:pt idx="54">
                  <c:v>306.149923</c:v>
                </c:pt>
                <c:pt idx="55">
                  <c:v>306.523504</c:v>
                </c:pt>
                <c:pt idx="56">
                  <c:v>306.990925</c:v>
                </c:pt>
                <c:pt idx="57">
                  <c:v>307.434887</c:v>
                </c:pt>
                <c:pt idx="58">
                  <c:v>307.83192700000001</c:v>
                </c:pt>
                <c:pt idx="59">
                  <c:v>308.39319</c:v>
                </c:pt>
                <c:pt idx="60">
                  <c:v>308.89189199999998</c:v>
                </c:pt>
                <c:pt idx="61">
                  <c:v>309.32039200000003</c:v>
                </c:pt>
                <c:pt idx="62">
                  <c:v>309.936217</c:v>
                </c:pt>
                <c:pt idx="63">
                  <c:v>310.38799799999998</c:v>
                </c:pt>
                <c:pt idx="64">
                  <c:v>310.94926099999998</c:v>
                </c:pt>
                <c:pt idx="65">
                  <c:v>311.49488400000001</c:v>
                </c:pt>
                <c:pt idx="66">
                  <c:v>312.11088799999999</c:v>
                </c:pt>
                <c:pt idx="67">
                  <c:v>312.67215099999999</c:v>
                </c:pt>
                <c:pt idx="68">
                  <c:v>313.295975</c:v>
                </c:pt>
                <c:pt idx="69">
                  <c:v>313.833778</c:v>
                </c:pt>
                <c:pt idx="70">
                  <c:v>314.38722000000001</c:v>
                </c:pt>
                <c:pt idx="71">
                  <c:v>315.05796500000002</c:v>
                </c:pt>
                <c:pt idx="72">
                  <c:v>315.650508</c:v>
                </c:pt>
                <c:pt idx="73">
                  <c:v>316.37599399999999</c:v>
                </c:pt>
                <c:pt idx="74">
                  <c:v>317.10929900000002</c:v>
                </c:pt>
                <c:pt idx="75">
                  <c:v>317.83478500000001</c:v>
                </c:pt>
                <c:pt idx="76">
                  <c:v>318.53527800000001</c:v>
                </c:pt>
                <c:pt idx="77">
                  <c:v>319.14992899999999</c:v>
                </c:pt>
                <c:pt idx="78">
                  <c:v>319.92880100000002</c:v>
                </c:pt>
                <c:pt idx="79">
                  <c:v>320.73724399999998</c:v>
                </c:pt>
                <c:pt idx="80">
                  <c:v>321.84438299999999</c:v>
                </c:pt>
                <c:pt idx="81">
                  <c:v>322.944389</c:v>
                </c:pt>
                <c:pt idx="82">
                  <c:v>324.07932</c:v>
                </c:pt>
                <c:pt idx="83">
                  <c:v>325.21425099999999</c:v>
                </c:pt>
                <c:pt idx="84">
                  <c:v>326.34936099999999</c:v>
                </c:pt>
                <c:pt idx="85">
                  <c:v>327.29525599999999</c:v>
                </c:pt>
                <c:pt idx="86">
                  <c:v>328.35012499999999</c:v>
                </c:pt>
                <c:pt idx="87">
                  <c:v>329.73914600000001</c:v>
                </c:pt>
                <c:pt idx="88">
                  <c:v>331.21418799999998</c:v>
                </c:pt>
                <c:pt idx="89">
                  <c:v>332.64059800000001</c:v>
                </c:pt>
                <c:pt idx="90">
                  <c:v>333.93512500000003</c:v>
                </c:pt>
                <c:pt idx="91">
                  <c:v>335.45066800000001</c:v>
                </c:pt>
                <c:pt idx="92">
                  <c:v>336.85692499999999</c:v>
                </c:pt>
                <c:pt idx="93">
                  <c:v>338.32070800000002</c:v>
                </c:pt>
                <c:pt idx="94">
                  <c:v>339.86845499999998</c:v>
                </c:pt>
                <c:pt idx="95">
                  <c:v>341.354286</c:v>
                </c:pt>
                <c:pt idx="96">
                  <c:v>343.08817199999999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659C-124E-BCC9-2C7A7AECD63B}"/>
            </c:ext>
          </c:extLst>
        </c:ser>
        <c:ser>
          <c:idx val="10"/>
          <c:order val="5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'24.142-F100'!$AG$3:$AG$99</c:f>
              <c:numCache>
                <c:formatCode>General</c:formatCode>
                <c:ptCount val="97"/>
                <c:pt idx="0">
                  <c:v>0.42089918999999998</c:v>
                </c:pt>
                <c:pt idx="1">
                  <c:v>0.42466992999999997</c:v>
                </c:pt>
                <c:pt idx="2">
                  <c:v>0.42844058000000002</c:v>
                </c:pt>
                <c:pt idx="3">
                  <c:v>0.43221124</c:v>
                </c:pt>
                <c:pt idx="4">
                  <c:v>0.43598188999999998</c:v>
                </c:pt>
                <c:pt idx="5">
                  <c:v>0.43975254000000003</c:v>
                </c:pt>
                <c:pt idx="6">
                  <c:v>0.44352320000000001</c:v>
                </c:pt>
                <c:pt idx="7">
                  <c:v>0.44729384999999999</c:v>
                </c:pt>
                <c:pt idx="8">
                  <c:v>0.45106449999999998</c:v>
                </c:pt>
                <c:pt idx="9">
                  <c:v>0.45483516000000002</c:v>
                </c:pt>
                <c:pt idx="10">
                  <c:v>0.45860581</c:v>
                </c:pt>
                <c:pt idx="11">
                  <c:v>0.46237645999999999</c:v>
                </c:pt>
                <c:pt idx="12">
                  <c:v>0.46614712000000003</c:v>
                </c:pt>
                <c:pt idx="13">
                  <c:v>0.46991777000000001</c:v>
                </c:pt>
                <c:pt idx="14">
                  <c:v>0.47368842</c:v>
                </c:pt>
                <c:pt idx="15">
                  <c:v>0.47745907999999998</c:v>
                </c:pt>
                <c:pt idx="16">
                  <c:v>0.48122973000000002</c:v>
                </c:pt>
                <c:pt idx="17">
                  <c:v>0.48500038000000001</c:v>
                </c:pt>
                <c:pt idx="18">
                  <c:v>0.48877103999999999</c:v>
                </c:pt>
                <c:pt idx="19">
                  <c:v>0.49254168999999998</c:v>
                </c:pt>
                <c:pt idx="20">
                  <c:v>0.49631251999999998</c:v>
                </c:pt>
                <c:pt idx="21">
                  <c:v>0.50008366000000004</c:v>
                </c:pt>
                <c:pt idx="22">
                  <c:v>0.50385440000000004</c:v>
                </c:pt>
                <c:pt idx="23">
                  <c:v>0.50762527999999996</c:v>
                </c:pt>
                <c:pt idx="24">
                  <c:v>0.51139593000000005</c:v>
                </c:pt>
                <c:pt idx="25">
                  <c:v>0.51516693999999996</c:v>
                </c:pt>
                <c:pt idx="26">
                  <c:v>0.51893820999999996</c:v>
                </c:pt>
                <c:pt idx="27">
                  <c:v>0.52270886000000005</c:v>
                </c:pt>
                <c:pt idx="28">
                  <c:v>0.52647951999999998</c:v>
                </c:pt>
                <c:pt idx="29">
                  <c:v>0.53025016999999997</c:v>
                </c:pt>
                <c:pt idx="30">
                  <c:v>0.53402126999999999</c:v>
                </c:pt>
                <c:pt idx="31">
                  <c:v>0.53779266999999997</c:v>
                </c:pt>
                <c:pt idx="32">
                  <c:v>0.54156411999999998</c:v>
                </c:pt>
                <c:pt idx="33">
                  <c:v>0.54533522000000001</c:v>
                </c:pt>
                <c:pt idx="34">
                  <c:v>0.54910652999999998</c:v>
                </c:pt>
                <c:pt idx="35">
                  <c:v>0.55287821000000004</c:v>
                </c:pt>
                <c:pt idx="36">
                  <c:v>0.55664961000000002</c:v>
                </c:pt>
                <c:pt idx="37">
                  <c:v>0.56042062000000004</c:v>
                </c:pt>
                <c:pt idx="38">
                  <c:v>0.56419193999999995</c:v>
                </c:pt>
                <c:pt idx="39">
                  <c:v>0.56796396000000005</c:v>
                </c:pt>
                <c:pt idx="40">
                  <c:v>0.57173549999999995</c:v>
                </c:pt>
                <c:pt idx="41">
                  <c:v>0.57512949999999996</c:v>
                </c:pt>
                <c:pt idx="42">
                  <c:v>0.57927929</c:v>
                </c:pt>
                <c:pt idx="43">
                  <c:v>0.58305108999999999</c:v>
                </c:pt>
                <c:pt idx="44">
                  <c:v>0.58682343000000003</c:v>
                </c:pt>
                <c:pt idx="45">
                  <c:v>0.59059527000000001</c:v>
                </c:pt>
                <c:pt idx="46">
                  <c:v>0.59398989999999996</c:v>
                </c:pt>
                <c:pt idx="47">
                  <c:v>0.59814038999999997</c:v>
                </c:pt>
                <c:pt idx="48">
                  <c:v>0.60191267999999998</c:v>
                </c:pt>
                <c:pt idx="49">
                  <c:v>0.60568493000000001</c:v>
                </c:pt>
                <c:pt idx="50">
                  <c:v>0.60945757</c:v>
                </c:pt>
                <c:pt idx="51">
                  <c:v>0.61323075000000005</c:v>
                </c:pt>
                <c:pt idx="52">
                  <c:v>0.61700303999999995</c:v>
                </c:pt>
                <c:pt idx="53">
                  <c:v>0.62077590999999999</c:v>
                </c:pt>
                <c:pt idx="54">
                  <c:v>0.62454951999999997</c:v>
                </c:pt>
                <c:pt idx="55">
                  <c:v>0.6283223</c:v>
                </c:pt>
                <c:pt idx="56">
                  <c:v>0.63209561000000003</c:v>
                </c:pt>
                <c:pt idx="57">
                  <c:v>0.63586878999999996</c:v>
                </c:pt>
                <c:pt idx="58">
                  <c:v>0.63964169999999998</c:v>
                </c:pt>
                <c:pt idx="59">
                  <c:v>0.64341554000000001</c:v>
                </c:pt>
                <c:pt idx="60">
                  <c:v>0.64718903000000005</c:v>
                </c:pt>
                <c:pt idx="61">
                  <c:v>0.65058475999999998</c:v>
                </c:pt>
                <c:pt idx="62">
                  <c:v>0.65473625999999996</c:v>
                </c:pt>
                <c:pt idx="63">
                  <c:v>0.65850947999999998</c:v>
                </c:pt>
                <c:pt idx="64">
                  <c:v>0.66228332000000001</c:v>
                </c:pt>
                <c:pt idx="65">
                  <c:v>0.66605707999999997</c:v>
                </c:pt>
                <c:pt idx="66">
                  <c:v>0.66983123</c:v>
                </c:pt>
                <c:pt idx="67">
                  <c:v>0.67360507000000003</c:v>
                </c:pt>
                <c:pt idx="68">
                  <c:v>0.67737926000000004</c:v>
                </c:pt>
                <c:pt idx="69">
                  <c:v>0.68115296999999997</c:v>
                </c:pt>
                <c:pt idx="70">
                  <c:v>0.68492677000000002</c:v>
                </c:pt>
                <c:pt idx="71">
                  <c:v>0.68870123000000005</c:v>
                </c:pt>
                <c:pt idx="72">
                  <c:v>0.69247524000000005</c:v>
                </c:pt>
                <c:pt idx="73">
                  <c:v>0.69625000999999997</c:v>
                </c:pt>
                <c:pt idx="74">
                  <c:v>0.70002483000000004</c:v>
                </c:pt>
                <c:pt idx="75">
                  <c:v>0.70379959999999997</c:v>
                </c:pt>
                <c:pt idx="76">
                  <c:v>0.70719686999999998</c:v>
                </c:pt>
                <c:pt idx="77">
                  <c:v>0.71021628999999997</c:v>
                </c:pt>
                <c:pt idx="78">
                  <c:v>0.71323665000000003</c:v>
                </c:pt>
                <c:pt idx="79">
                  <c:v>0.71625717</c:v>
                </c:pt>
                <c:pt idx="80">
                  <c:v>0.71965674000000002</c:v>
                </c:pt>
                <c:pt idx="81">
                  <c:v>0.72263849999999996</c:v>
                </c:pt>
                <c:pt idx="82">
                  <c:v>0.72566379000000003</c:v>
                </c:pt>
                <c:pt idx="83">
                  <c:v>0.72868907999999999</c:v>
                </c:pt>
                <c:pt idx="84">
                  <c:v>0.73133702</c:v>
                </c:pt>
                <c:pt idx="85">
                  <c:v>0.73360652000000004</c:v>
                </c:pt>
                <c:pt idx="86">
                  <c:v>0.73591706000000001</c:v>
                </c:pt>
                <c:pt idx="87">
                  <c:v>0.73856350999999998</c:v>
                </c:pt>
                <c:pt idx="88">
                  <c:v>0.74121044999999997</c:v>
                </c:pt>
                <c:pt idx="89">
                  <c:v>0.74385710999999999</c:v>
                </c:pt>
                <c:pt idx="90">
                  <c:v>0.74616024000000003</c:v>
                </c:pt>
                <c:pt idx="91">
                  <c:v>0.74829321999999998</c:v>
                </c:pt>
                <c:pt idx="92">
                  <c:v>0.75080294999999997</c:v>
                </c:pt>
                <c:pt idx="93">
                  <c:v>0.75293564000000002</c:v>
                </c:pt>
                <c:pt idx="94">
                  <c:v>0.75506881000000003</c:v>
                </c:pt>
                <c:pt idx="95">
                  <c:v>0.75706479999999998</c:v>
                </c:pt>
                <c:pt idx="96">
                  <c:v>0.75892537999999998</c:v>
                </c:pt>
              </c:numCache>
            </c:numRef>
          </c:xVal>
          <c:yVal>
            <c:numRef>
              <c:f>'24.142-F100'!$AI$3:$AI$99</c:f>
              <c:numCache>
                <c:formatCode>General</c:formatCode>
                <c:ptCount val="97"/>
                <c:pt idx="0">
                  <c:v>297.69548398174857</c:v>
                </c:pt>
                <c:pt idx="1">
                  <c:v>297.79360338104283</c:v>
                </c:pt>
                <c:pt idx="2">
                  <c:v>297.89236001295382</c:v>
                </c:pt>
                <c:pt idx="3">
                  <c:v>297.99179367630182</c:v>
                </c:pt>
                <c:pt idx="4">
                  <c:v>298.09194298282324</c:v>
                </c:pt>
                <c:pt idx="5">
                  <c:v>298.19284944149865</c:v>
                </c:pt>
                <c:pt idx="6">
                  <c:v>298.2945568548252</c:v>
                </c:pt>
                <c:pt idx="7">
                  <c:v>298.39711069001515</c:v>
                </c:pt>
                <c:pt idx="8">
                  <c:v>298.50055989823687</c:v>
                </c:pt>
                <c:pt idx="9">
                  <c:v>298.60495632919822</c:v>
                </c:pt>
                <c:pt idx="10">
                  <c:v>298.7103541155202</c:v>
                </c:pt>
                <c:pt idx="11">
                  <c:v>298.8168115724709</c:v>
                </c:pt>
                <c:pt idx="12">
                  <c:v>298.92439063243251</c:v>
                </c:pt>
                <c:pt idx="13">
                  <c:v>299.03315624293862</c:v>
                </c:pt>
                <c:pt idx="14">
                  <c:v>299.14317835965915</c:v>
                </c:pt>
                <c:pt idx="15">
                  <c:v>299.25453140232463</c:v>
                </c:pt>
                <c:pt idx="16">
                  <c:v>299.36729366667203</c:v>
                </c:pt>
                <c:pt idx="17">
                  <c:v>299.48154942566856</c:v>
                </c:pt>
                <c:pt idx="18">
                  <c:v>299.59738840853691</c:v>
                </c:pt>
                <c:pt idx="19">
                  <c:v>299.7149052266451</c:v>
                </c:pt>
                <c:pt idx="20">
                  <c:v>299.8342073398511</c:v>
                </c:pt>
                <c:pt idx="21">
                  <c:v>299.9554072486942</c:v>
                </c:pt>
                <c:pt idx="22">
                  <c:v>300.07859711708778</c:v>
                </c:pt>
                <c:pt idx="23">
                  <c:v>300.2039168990969</c:v>
                </c:pt>
                <c:pt idx="24">
                  <c:v>300.33148466506373</c:v>
                </c:pt>
                <c:pt idx="25">
                  <c:v>300.46145938588302</c:v>
                </c:pt>
                <c:pt idx="26">
                  <c:v>300.59398607907991</c:v>
                </c:pt>
                <c:pt idx="27">
                  <c:v>300.7291907970129</c:v>
                </c:pt>
                <c:pt idx="28">
                  <c:v>300.86726286971486</c:v>
                </c:pt>
                <c:pt idx="29">
                  <c:v>301.00837962520637</c:v>
                </c:pt>
                <c:pt idx="30">
                  <c:v>301.15274822375329</c:v>
                </c:pt>
                <c:pt idx="31">
                  <c:v>301.30056533127015</c:v>
                </c:pt>
                <c:pt idx="32">
                  <c:v>301.45203578949952</c:v>
                </c:pt>
                <c:pt idx="33">
                  <c:v>301.60737066505271</c:v>
                </c:pt>
                <c:pt idx="34">
                  <c:v>301.76683460027425</c:v>
                </c:pt>
                <c:pt idx="35">
                  <c:v>301.93069219697423</c:v>
                </c:pt>
                <c:pt idx="36">
                  <c:v>302.09918816930315</c:v>
                </c:pt>
                <c:pt idx="37">
                  <c:v>302.27260593826281</c:v>
                </c:pt>
                <c:pt idx="38">
                  <c:v>302.45128493855498</c:v>
                </c:pt>
                <c:pt idx="39">
                  <c:v>302.63557212725414</c:v>
                </c:pt>
                <c:pt idx="40">
                  <c:v>302.82575664713431</c:v>
                </c:pt>
                <c:pt idx="41">
                  <c:v>303.00226749088989</c:v>
                </c:pt>
                <c:pt idx="42">
                  <c:v>303.22541775089928</c:v>
                </c:pt>
                <c:pt idx="43">
                  <c:v>303.43567470010942</c:v>
                </c:pt>
                <c:pt idx="44">
                  <c:v>303.65349396154721</c:v>
                </c:pt>
                <c:pt idx="45">
                  <c:v>303.8792808030704</c:v>
                </c:pt>
                <c:pt idx="46">
                  <c:v>304.08973097033976</c:v>
                </c:pt>
                <c:pt idx="47">
                  <c:v>304.35694013876628</c:v>
                </c:pt>
                <c:pt idx="48">
                  <c:v>304.60983059283637</c:v>
                </c:pt>
                <c:pt idx="49">
                  <c:v>304.87287688892593</c:v>
                </c:pt>
                <c:pt idx="50">
                  <c:v>305.14673515766401</c:v>
                </c:pt>
                <c:pt idx="51">
                  <c:v>305.43208334007784</c:v>
                </c:pt>
                <c:pt idx="52">
                  <c:v>305.72951514462193</c:v>
                </c:pt>
                <c:pt idx="53">
                  <c:v>306.03989174966682</c:v>
                </c:pt>
                <c:pt idx="54">
                  <c:v>306.36402629737574</c:v>
                </c:pt>
                <c:pt idx="55">
                  <c:v>306.70262574600849</c:v>
                </c:pt>
                <c:pt idx="56">
                  <c:v>307.05670548415668</c:v>
                </c:pt>
                <c:pt idx="57">
                  <c:v>307.42715741321643</c:v>
                </c:pt>
                <c:pt idx="58">
                  <c:v>307.81497679845245</c:v>
                </c:pt>
                <c:pt idx="59">
                  <c:v>308.22136831412473</c:v>
                </c:pt>
                <c:pt idx="60">
                  <c:v>308.64734471762637</c:v>
                </c:pt>
                <c:pt idx="61">
                  <c:v>309.04845805784356</c:v>
                </c:pt>
                <c:pt idx="62">
                  <c:v>309.56315959401343</c:v>
                </c:pt>
                <c:pt idx="63">
                  <c:v>310.0556221301166</c:v>
                </c:pt>
                <c:pt idx="64">
                  <c:v>310.57318410355958</c:v>
                </c:pt>
                <c:pt idx="65">
                  <c:v>311.11733945683847</c:v>
                </c:pt>
                <c:pt idx="66">
                  <c:v>311.68985441675989</c:v>
                </c:pt>
                <c:pt idx="67">
                  <c:v>312.29243845202404</c:v>
                </c:pt>
                <c:pt idx="68">
                  <c:v>312.92714264449592</c:v>
                </c:pt>
                <c:pt idx="69">
                  <c:v>313.59591248526141</c:v>
                </c:pt>
                <c:pt idx="70">
                  <c:v>314.3010852258414</c:v>
                </c:pt>
                <c:pt idx="71">
                  <c:v>315.04518987425558</c:v>
                </c:pt>
                <c:pt idx="72">
                  <c:v>315.83060803270314</c:v>
                </c:pt>
                <c:pt idx="73">
                  <c:v>316.66039867656445</c:v>
                </c:pt>
                <c:pt idx="74">
                  <c:v>317.53744701706387</c:v>
                </c:pt>
                <c:pt idx="75">
                  <c:v>318.46500473709966</c:v>
                </c:pt>
                <c:pt idx="76">
                  <c:v>319.34592261748037</c:v>
                </c:pt>
                <c:pt idx="77">
                  <c:v>320.16787497860241</c:v>
                </c:pt>
                <c:pt idx="78">
                  <c:v>321.02900649586667</c:v>
                </c:pt>
                <c:pt idx="79">
                  <c:v>321.93137378060533</c:v>
                </c:pt>
                <c:pt idx="80">
                  <c:v>322.9992728316447</c:v>
                </c:pt>
                <c:pt idx="81">
                  <c:v>323.98433749357787</c:v>
                </c:pt>
                <c:pt idx="82">
                  <c:v>325.03292517785093</c:v>
                </c:pt>
                <c:pt idx="83">
                  <c:v>326.13404202683739</c:v>
                </c:pt>
                <c:pt idx="84">
                  <c:v>327.14349986785641</c:v>
                </c:pt>
                <c:pt idx="85">
                  <c:v>328.04449966088885</c:v>
                </c:pt>
                <c:pt idx="86">
                  <c:v>328.99747694150381</c:v>
                </c:pt>
                <c:pt idx="87">
                  <c:v>330.13551851217272</c:v>
                </c:pt>
                <c:pt idx="88">
                  <c:v>331.32619642563088</c:v>
                </c:pt>
                <c:pt idx="89">
                  <c:v>332.57223889722684</c:v>
                </c:pt>
                <c:pt idx="90">
                  <c:v>333.70426415771522</c:v>
                </c:pt>
                <c:pt idx="91">
                  <c:v>334.79438807970394</c:v>
                </c:pt>
                <c:pt idx="92">
                  <c:v>336.13119881857153</c:v>
                </c:pt>
                <c:pt idx="93">
                  <c:v>337.31561574281204</c:v>
                </c:pt>
                <c:pt idx="94">
                  <c:v>338.54720957857234</c:v>
                </c:pt>
                <c:pt idx="95">
                  <c:v>339.74422884085209</c:v>
                </c:pt>
                <c:pt idx="96">
                  <c:v>340.90079117868095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A7-A743-A0BB-660A203930D3}"/>
            </c:ext>
          </c:extLst>
        </c:ser>
        <c:ser>
          <c:idx val="1"/>
          <c:order val="6"/>
          <c:tx>
            <c:v>cl0.45</c:v>
          </c:tx>
          <c:spPr>
            <a:ln w="25400">
              <a:solidFill>
                <a:schemeClr val="accent6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'24.142-F100'!$AB$3:$AB$99</c:f>
              <c:numCache>
                <c:formatCode>General</c:formatCode>
                <c:ptCount val="97"/>
                <c:pt idx="0">
                  <c:v>279.10238500000003</c:v>
                </c:pt>
                <c:pt idx="1">
                  <c:v>279.07713999999999</c:v>
                </c:pt>
                <c:pt idx="2">
                  <c:v>279.075354</c:v>
                </c:pt>
                <c:pt idx="3">
                  <c:v>279.07356900000002</c:v>
                </c:pt>
                <c:pt idx="4">
                  <c:v>279.07178399999998</c:v>
                </c:pt>
                <c:pt idx="5">
                  <c:v>279.069998</c:v>
                </c:pt>
                <c:pt idx="6">
                  <c:v>279.12295399999999</c:v>
                </c:pt>
                <c:pt idx="7">
                  <c:v>279.15244899999999</c:v>
                </c:pt>
                <c:pt idx="8">
                  <c:v>279.15066300000001</c:v>
                </c:pt>
                <c:pt idx="9">
                  <c:v>279.14887800000002</c:v>
                </c:pt>
                <c:pt idx="10">
                  <c:v>279.17055299999998</c:v>
                </c:pt>
                <c:pt idx="11">
                  <c:v>279.17658799999998</c:v>
                </c:pt>
                <c:pt idx="12">
                  <c:v>279.22954299999998</c:v>
                </c:pt>
                <c:pt idx="13">
                  <c:v>279.28249899999997</c:v>
                </c:pt>
                <c:pt idx="14">
                  <c:v>279.31199400000003</c:v>
                </c:pt>
                <c:pt idx="15">
                  <c:v>279.31020899999999</c:v>
                </c:pt>
                <c:pt idx="16">
                  <c:v>279.308423</c:v>
                </c:pt>
                <c:pt idx="17">
                  <c:v>279.39265899999998</c:v>
                </c:pt>
                <c:pt idx="18">
                  <c:v>279.390874</c:v>
                </c:pt>
                <c:pt idx="19">
                  <c:v>279.39690899999999</c:v>
                </c:pt>
                <c:pt idx="20">
                  <c:v>279.43422399999997</c:v>
                </c:pt>
                <c:pt idx="21">
                  <c:v>279.47153900000001</c:v>
                </c:pt>
                <c:pt idx="22">
                  <c:v>279.46975400000002</c:v>
                </c:pt>
                <c:pt idx="23">
                  <c:v>279.46796799999998</c:v>
                </c:pt>
                <c:pt idx="24">
                  <c:v>279.513104</c:v>
                </c:pt>
                <c:pt idx="25">
                  <c:v>279.55041899999998</c:v>
                </c:pt>
                <c:pt idx="26">
                  <c:v>279.54863399999999</c:v>
                </c:pt>
                <c:pt idx="27">
                  <c:v>279.55466799999999</c:v>
                </c:pt>
                <c:pt idx="28">
                  <c:v>279.68582500000002</c:v>
                </c:pt>
                <c:pt idx="29">
                  <c:v>279.69186000000002</c:v>
                </c:pt>
                <c:pt idx="30">
                  <c:v>279.71353499999998</c:v>
                </c:pt>
                <c:pt idx="31">
                  <c:v>279.73521</c:v>
                </c:pt>
                <c:pt idx="32">
                  <c:v>279.79598499999997</c:v>
                </c:pt>
                <c:pt idx="33">
                  <c:v>279.87240100000002</c:v>
                </c:pt>
                <c:pt idx="34">
                  <c:v>279.87843600000002</c:v>
                </c:pt>
                <c:pt idx="35">
                  <c:v>279.87665099999998</c:v>
                </c:pt>
                <c:pt idx="36">
                  <c:v>279.96088700000001</c:v>
                </c:pt>
                <c:pt idx="37">
                  <c:v>280.08422300000001</c:v>
                </c:pt>
                <c:pt idx="38">
                  <c:v>280.29358100000002</c:v>
                </c:pt>
                <c:pt idx="39">
                  <c:v>280.38563699999997</c:v>
                </c:pt>
                <c:pt idx="40">
                  <c:v>280.41513200000003</c:v>
                </c:pt>
                <c:pt idx="41">
                  <c:v>280.56192900000002</c:v>
                </c:pt>
                <c:pt idx="42">
                  <c:v>280.81802900000002</c:v>
                </c:pt>
                <c:pt idx="43">
                  <c:v>280.925904</c:v>
                </c:pt>
                <c:pt idx="44">
                  <c:v>281.03359999999998</c:v>
                </c:pt>
                <c:pt idx="45">
                  <c:v>281.15711499999998</c:v>
                </c:pt>
                <c:pt idx="46">
                  <c:v>281.45995699999997</c:v>
                </c:pt>
                <c:pt idx="47">
                  <c:v>281.58347199999997</c:v>
                </c:pt>
                <c:pt idx="48">
                  <c:v>281.73026900000002</c:v>
                </c:pt>
                <c:pt idx="49">
                  <c:v>282.01782800000001</c:v>
                </c:pt>
                <c:pt idx="50">
                  <c:v>282.281926</c:v>
                </c:pt>
                <c:pt idx="51">
                  <c:v>282.44454200000001</c:v>
                </c:pt>
                <c:pt idx="52">
                  <c:v>282.70828299999999</c:v>
                </c:pt>
                <c:pt idx="53">
                  <c:v>282.86325799999997</c:v>
                </c:pt>
                <c:pt idx="54">
                  <c:v>283.29921999999999</c:v>
                </c:pt>
                <c:pt idx="55">
                  <c:v>283.57096000000001</c:v>
                </c:pt>
                <c:pt idx="56">
                  <c:v>283.79613699999999</c:v>
                </c:pt>
                <c:pt idx="57">
                  <c:v>284.13061699999997</c:v>
                </c:pt>
                <c:pt idx="58">
                  <c:v>284.472916</c:v>
                </c:pt>
                <c:pt idx="59">
                  <c:v>284.83867600000002</c:v>
                </c:pt>
                <c:pt idx="60">
                  <c:v>285.243358</c:v>
                </c:pt>
                <c:pt idx="61">
                  <c:v>285.57801699999999</c:v>
                </c:pt>
                <c:pt idx="62">
                  <c:v>286.08453900000001</c:v>
                </c:pt>
                <c:pt idx="63">
                  <c:v>286.44247899999999</c:v>
                </c:pt>
                <c:pt idx="64">
                  <c:v>286.89425999999997</c:v>
                </c:pt>
                <c:pt idx="65">
                  <c:v>287.34604200000001</c:v>
                </c:pt>
                <c:pt idx="66">
                  <c:v>287.76654300000001</c:v>
                </c:pt>
                <c:pt idx="67">
                  <c:v>288.30434500000001</c:v>
                </c:pt>
                <c:pt idx="68">
                  <c:v>288.74830600000001</c:v>
                </c:pt>
                <c:pt idx="69">
                  <c:v>289.34084999999999</c:v>
                </c:pt>
                <c:pt idx="70">
                  <c:v>289.964495</c:v>
                </c:pt>
                <c:pt idx="71">
                  <c:v>290.49465600000002</c:v>
                </c:pt>
                <c:pt idx="72">
                  <c:v>291.22796199999999</c:v>
                </c:pt>
                <c:pt idx="73">
                  <c:v>291.851786</c:v>
                </c:pt>
                <c:pt idx="74">
                  <c:v>292.577271</c:v>
                </c:pt>
                <c:pt idx="75">
                  <c:v>293.25583599999999</c:v>
                </c:pt>
                <c:pt idx="76">
                  <c:v>294.00478199999998</c:v>
                </c:pt>
                <c:pt idx="77">
                  <c:v>294.82410900000002</c:v>
                </c:pt>
                <c:pt idx="78">
                  <c:v>295.65907600000003</c:v>
                </c:pt>
                <c:pt idx="79">
                  <c:v>296.533143</c:v>
                </c:pt>
                <c:pt idx="80">
                  <c:v>297.51669299999998</c:v>
                </c:pt>
                <c:pt idx="81">
                  <c:v>298.66446400000001</c:v>
                </c:pt>
                <c:pt idx="82">
                  <c:v>299.85915699999998</c:v>
                </c:pt>
                <c:pt idx="83">
                  <c:v>301.07730900000001</c:v>
                </c:pt>
                <c:pt idx="84">
                  <c:v>302.36584299999998</c:v>
                </c:pt>
                <c:pt idx="85">
                  <c:v>303.68565699999999</c:v>
                </c:pt>
                <c:pt idx="86">
                  <c:v>304.98829899999998</c:v>
                </c:pt>
                <c:pt idx="87">
                  <c:v>306.38478300000003</c:v>
                </c:pt>
                <c:pt idx="88">
                  <c:v>307.773527</c:v>
                </c:pt>
                <c:pt idx="89">
                  <c:v>309.07934499999999</c:v>
                </c:pt>
                <c:pt idx="90">
                  <c:v>310.23876999999999</c:v>
                </c:pt>
                <c:pt idx="91">
                  <c:v>311.56345199999998</c:v>
                </c:pt>
                <c:pt idx="92">
                  <c:v>312.79373099999998</c:v>
                </c:pt>
                <c:pt idx="93">
                  <c:v>314.20741700000002</c:v>
                </c:pt>
                <c:pt idx="94">
                  <c:v>315.87565899999998</c:v>
                </c:pt>
                <c:pt idx="95">
                  <c:v>317.41142400000001</c:v>
                </c:pt>
                <c:pt idx="96">
                  <c:v>318.853994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659C-124E-BCC9-2C7A7AECD63B}"/>
            </c:ext>
          </c:extLst>
        </c:ser>
        <c:ser>
          <c:idx val="11"/>
          <c:order val="7"/>
          <c:tx>
            <c:v>cl0.45neu</c:v>
          </c:tx>
          <c:spPr>
            <a:ln>
              <a:solidFill>
                <a:schemeClr val="accent6">
                  <a:lumMod val="50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'24.142-F100'!$AA$3:$AA$99</c:f>
              <c:numCache>
                <c:formatCode>General</c:formatCode>
                <c:ptCount val="97"/>
                <c:pt idx="0">
                  <c:v>0.42146618000000002</c:v>
                </c:pt>
                <c:pt idx="1">
                  <c:v>0.42523670000000002</c:v>
                </c:pt>
                <c:pt idx="2">
                  <c:v>0.42900735000000001</c:v>
                </c:pt>
                <c:pt idx="3">
                  <c:v>0.432778</c:v>
                </c:pt>
                <c:pt idx="4">
                  <c:v>0.43654865999999998</c:v>
                </c:pt>
                <c:pt idx="5">
                  <c:v>0.44031931000000002</c:v>
                </c:pt>
                <c:pt idx="6">
                  <c:v>0.44409027000000001</c:v>
                </c:pt>
                <c:pt idx="7">
                  <c:v>0.44786110000000001</c:v>
                </c:pt>
                <c:pt idx="8">
                  <c:v>0.45163175999999999</c:v>
                </c:pt>
                <c:pt idx="9">
                  <c:v>0.45540240999999998</c:v>
                </c:pt>
                <c:pt idx="10">
                  <c:v>0.4591732</c:v>
                </c:pt>
                <c:pt idx="11">
                  <c:v>0.46294389000000002</c:v>
                </c:pt>
                <c:pt idx="12">
                  <c:v>0.46671486000000001</c:v>
                </c:pt>
                <c:pt idx="13">
                  <c:v>0.47048582</c:v>
                </c:pt>
                <c:pt idx="14">
                  <c:v>0.47425665</c:v>
                </c:pt>
                <c:pt idx="15">
                  <c:v>0.47802729999999999</c:v>
                </c:pt>
                <c:pt idx="16">
                  <c:v>0.48179796000000003</c:v>
                </c:pt>
                <c:pt idx="17">
                  <c:v>0.48556909999999998</c:v>
                </c:pt>
                <c:pt idx="18">
                  <c:v>0.48933975000000002</c:v>
                </c:pt>
                <c:pt idx="19">
                  <c:v>0.49311044999999998</c:v>
                </c:pt>
                <c:pt idx="20">
                  <c:v>0.49688132000000002</c:v>
                </c:pt>
                <c:pt idx="21">
                  <c:v>0.50065219999999999</c:v>
                </c:pt>
                <c:pt idx="22">
                  <c:v>0.50442284999999998</c:v>
                </c:pt>
                <c:pt idx="23">
                  <c:v>0.50819349999999996</c:v>
                </c:pt>
                <c:pt idx="24">
                  <c:v>0.51196441999999998</c:v>
                </c:pt>
                <c:pt idx="25">
                  <c:v>0.51573530000000001</c:v>
                </c:pt>
                <c:pt idx="26">
                  <c:v>0.51950594999999999</c:v>
                </c:pt>
                <c:pt idx="27">
                  <c:v>0.52327665000000001</c:v>
                </c:pt>
                <c:pt idx="28">
                  <c:v>0.52704804999999999</c:v>
                </c:pt>
                <c:pt idx="29">
                  <c:v>0.53081875000000001</c:v>
                </c:pt>
                <c:pt idx="30">
                  <c:v>0.53458954000000003</c:v>
                </c:pt>
                <c:pt idx="31">
                  <c:v>0.53836032</c:v>
                </c:pt>
                <c:pt idx="32">
                  <c:v>0.54213133000000002</c:v>
                </c:pt>
                <c:pt idx="33">
                  <c:v>0.54590243000000005</c:v>
                </c:pt>
                <c:pt idx="34">
                  <c:v>0.54967312000000002</c:v>
                </c:pt>
                <c:pt idx="35">
                  <c:v>0.55344378000000005</c:v>
                </c:pt>
                <c:pt idx="36">
                  <c:v>0.55721491999999995</c:v>
                </c:pt>
                <c:pt idx="37">
                  <c:v>0.56098627999999995</c:v>
                </c:pt>
                <c:pt idx="38">
                  <c:v>0.56475812999999997</c:v>
                </c:pt>
                <c:pt idx="39">
                  <c:v>0.56852930999999995</c:v>
                </c:pt>
                <c:pt idx="40">
                  <c:v>0.57230013999999996</c:v>
                </c:pt>
                <c:pt idx="41">
                  <c:v>0.57607164</c:v>
                </c:pt>
                <c:pt idx="42">
                  <c:v>0.58022110999999998</c:v>
                </c:pt>
                <c:pt idx="43">
                  <c:v>0.58361501999999998</c:v>
                </c:pt>
                <c:pt idx="44">
                  <c:v>0.58738630000000003</c:v>
                </c:pt>
                <c:pt idx="45">
                  <c:v>0.59078030000000004</c:v>
                </c:pt>
                <c:pt idx="46">
                  <c:v>0.59530740000000004</c:v>
                </c:pt>
                <c:pt idx="47">
                  <c:v>0.59870140000000005</c:v>
                </c:pt>
                <c:pt idx="48">
                  <c:v>0.60247289000000004</c:v>
                </c:pt>
                <c:pt idx="49">
                  <c:v>0.60624518999999999</c:v>
                </c:pt>
                <c:pt idx="50">
                  <c:v>0.61001733999999996</c:v>
                </c:pt>
                <c:pt idx="51">
                  <c:v>0.61341157000000002</c:v>
                </c:pt>
                <c:pt idx="52">
                  <c:v>0.61793843999999998</c:v>
                </c:pt>
                <c:pt idx="53">
                  <c:v>0.62095526999999995</c:v>
                </c:pt>
                <c:pt idx="54">
                  <c:v>0.62510575999999995</c:v>
                </c:pt>
                <c:pt idx="55">
                  <c:v>0.62925531999999995</c:v>
                </c:pt>
                <c:pt idx="56">
                  <c:v>0.63264989999999999</c:v>
                </c:pt>
                <c:pt idx="57">
                  <c:v>0.63642244999999997</c:v>
                </c:pt>
                <c:pt idx="58">
                  <c:v>0.64019504999999999</c:v>
                </c:pt>
                <c:pt idx="59">
                  <c:v>0.64396779000000004</c:v>
                </c:pt>
                <c:pt idx="60">
                  <c:v>0.64811810000000003</c:v>
                </c:pt>
                <c:pt idx="61">
                  <c:v>0.65151329999999996</c:v>
                </c:pt>
                <c:pt idx="62">
                  <c:v>0.65528682999999999</c:v>
                </c:pt>
                <c:pt idx="63">
                  <c:v>0.65905952000000001</c:v>
                </c:pt>
                <c:pt idx="64">
                  <c:v>0.66283274000000003</c:v>
                </c:pt>
                <c:pt idx="65">
                  <c:v>0.66660596000000005</c:v>
                </c:pt>
                <c:pt idx="66">
                  <c:v>0.67037899999999995</c:v>
                </c:pt>
                <c:pt idx="67">
                  <c:v>0.67415270999999999</c:v>
                </c:pt>
                <c:pt idx="68">
                  <c:v>0.67792589000000003</c:v>
                </c:pt>
                <c:pt idx="69">
                  <c:v>0.68169990000000003</c:v>
                </c:pt>
                <c:pt idx="70">
                  <c:v>0.68585145999999997</c:v>
                </c:pt>
                <c:pt idx="71">
                  <c:v>0.68924775999999999</c:v>
                </c:pt>
                <c:pt idx="72">
                  <c:v>0.69302258000000005</c:v>
                </c:pt>
                <c:pt idx="73">
                  <c:v>0.69679676999999995</c:v>
                </c:pt>
                <c:pt idx="74">
                  <c:v>0.70057153999999999</c:v>
                </c:pt>
                <c:pt idx="75">
                  <c:v>0.70434604999999995</c:v>
                </c:pt>
                <c:pt idx="76">
                  <c:v>0.70812094999999997</c:v>
                </c:pt>
                <c:pt idx="77">
                  <c:v>0.71189625000000001</c:v>
                </c:pt>
                <c:pt idx="78">
                  <c:v>0.71567164000000005</c:v>
                </c:pt>
                <c:pt idx="79">
                  <c:v>0.71944724999999998</c:v>
                </c:pt>
                <c:pt idx="80">
                  <c:v>0.72322348000000003</c:v>
                </c:pt>
                <c:pt idx="81">
                  <c:v>0.72700063999999998</c:v>
                </c:pt>
                <c:pt idx="82">
                  <c:v>0.73077806999999995</c:v>
                </c:pt>
                <c:pt idx="83">
                  <c:v>0.73455563000000001</c:v>
                </c:pt>
                <c:pt idx="84">
                  <c:v>0.73833358000000004</c:v>
                </c:pt>
                <c:pt idx="85">
                  <c:v>0.74211172000000003</c:v>
                </c:pt>
                <c:pt idx="86">
                  <c:v>0.74551239000000002</c:v>
                </c:pt>
                <c:pt idx="87">
                  <c:v>0.74891359999999996</c:v>
                </c:pt>
                <c:pt idx="88">
                  <c:v>0.75214338000000003</c:v>
                </c:pt>
                <c:pt idx="89">
                  <c:v>0.75482393000000003</c:v>
                </c:pt>
                <c:pt idx="90">
                  <c:v>0.75690619999999997</c:v>
                </c:pt>
                <c:pt idx="91">
                  <c:v>0.75917785000000004</c:v>
                </c:pt>
                <c:pt idx="92">
                  <c:v>0.76129170000000002</c:v>
                </c:pt>
                <c:pt idx="93">
                  <c:v>0.76325270999999995</c:v>
                </c:pt>
                <c:pt idx="94">
                  <c:v>0.76545569999999996</c:v>
                </c:pt>
                <c:pt idx="95">
                  <c:v>0.76748654999999999</c:v>
                </c:pt>
                <c:pt idx="96">
                  <c:v>0.76903725999999994</c:v>
                </c:pt>
              </c:numCache>
            </c:numRef>
          </c:xVal>
          <c:yVal>
            <c:numRef>
              <c:f>'24.142-F100'!$AC$3:$AC$99</c:f>
              <c:numCache>
                <c:formatCode>General</c:formatCode>
                <c:ptCount val="97"/>
                <c:pt idx="0">
                  <c:v>276.89001751366607</c:v>
                </c:pt>
                <c:pt idx="1">
                  <c:v>276.98088854057266</c:v>
                </c:pt>
                <c:pt idx="2">
                  <c:v>277.07221528674967</c:v>
                </c:pt>
                <c:pt idx="3">
                  <c:v>277.16402399839535</c:v>
                </c:pt>
                <c:pt idx="4">
                  <c:v>277.25634575493706</c:v>
                </c:pt>
                <c:pt idx="5">
                  <c:v>277.34921249375532</c:v>
                </c:pt>
                <c:pt idx="6">
                  <c:v>277.44266632573073</c:v>
                </c:pt>
                <c:pt idx="7">
                  <c:v>277.53673243335572</c:v>
                </c:pt>
                <c:pt idx="8">
                  <c:v>277.63144782485045</c:v>
                </c:pt>
                <c:pt idx="9">
                  <c:v>277.72685675312874</c:v>
                </c:pt>
                <c:pt idx="10">
                  <c:v>277.82300571133351</c:v>
                </c:pt>
                <c:pt idx="11">
                  <c:v>277.91993381747733</c:v>
                </c:pt>
                <c:pt idx="12">
                  <c:v>278.01769888892187</c:v>
                </c:pt>
                <c:pt idx="13">
                  <c:v>278.11634446093467</c:v>
                </c:pt>
                <c:pt idx="14">
                  <c:v>278.21592149539964</c:v>
                </c:pt>
                <c:pt idx="15">
                  <c:v>278.31648611780736</c:v>
                </c:pt>
                <c:pt idx="16">
                  <c:v>278.41810454659174</c:v>
                </c:pt>
                <c:pt idx="17">
                  <c:v>278.52085480100209</c:v>
                </c:pt>
                <c:pt idx="18">
                  <c:v>278.62477977025168</c:v>
                </c:pt>
                <c:pt idx="19">
                  <c:v>278.72996791541806</c:v>
                </c:pt>
                <c:pt idx="20">
                  <c:v>278.83650124687722</c:v>
                </c:pt>
                <c:pt idx="21">
                  <c:v>278.94445897114457</c:v>
                </c:pt>
                <c:pt idx="22">
                  <c:v>279.05392311698222</c:v>
                </c:pt>
                <c:pt idx="23">
                  <c:v>279.16499498784003</c:v>
                </c:pt>
                <c:pt idx="24">
                  <c:v>279.27778359146112</c:v>
                </c:pt>
                <c:pt idx="25">
                  <c:v>279.39238718307416</c:v>
                </c:pt>
                <c:pt idx="26">
                  <c:v>279.50891403598075</c:v>
                </c:pt>
                <c:pt idx="27">
                  <c:v>279.62749420356994</c:v>
                </c:pt>
                <c:pt idx="28">
                  <c:v>279.74827805802624</c:v>
                </c:pt>
                <c:pt idx="29">
                  <c:v>279.8713582567774</c:v>
                </c:pt>
                <c:pt idx="30">
                  <c:v>279.99690619277459</c:v>
                </c:pt>
                <c:pt idx="31">
                  <c:v>280.12507396616144</c:v>
                </c:pt>
                <c:pt idx="32">
                  <c:v>280.25603505685933</c:v>
                </c:pt>
                <c:pt idx="33">
                  <c:v>280.38996035228263</c:v>
                </c:pt>
                <c:pt idx="34">
                  <c:v>280.52701796104748</c:v>
                </c:pt>
                <c:pt idx="35">
                  <c:v>280.66741886518548</c:v>
                </c:pt>
                <c:pt idx="36">
                  <c:v>280.81139256595316</c:v>
                </c:pt>
                <c:pt idx="37">
                  <c:v>280.95915293289659</c:v>
                </c:pt>
                <c:pt idx="38">
                  <c:v>281.11094807599278</c:v>
                </c:pt>
                <c:pt idx="39">
                  <c:v>281.26698179743528</c:v>
                </c:pt>
                <c:pt idx="40">
                  <c:v>281.42753147869439</c:v>
                </c:pt>
                <c:pt idx="41">
                  <c:v>281.5929230831332</c:v>
                </c:pt>
                <c:pt idx="42">
                  <c:v>281.78080890658248</c:v>
                </c:pt>
                <c:pt idx="43">
                  <c:v>281.93937951311545</c:v>
                </c:pt>
                <c:pt idx="44">
                  <c:v>282.12106891339772</c:v>
                </c:pt>
                <c:pt idx="45">
                  <c:v>282.28980438518408</c:v>
                </c:pt>
                <c:pt idx="46">
                  <c:v>282.52306479728435</c:v>
                </c:pt>
                <c:pt idx="47">
                  <c:v>282.70446114678123</c:v>
                </c:pt>
                <c:pt idx="48">
                  <c:v>282.91300204509594</c:v>
                </c:pt>
                <c:pt idx="49">
                  <c:v>283.12936104279265</c:v>
                </c:pt>
                <c:pt idx="50">
                  <c:v>283.35396103082724</c:v>
                </c:pt>
                <c:pt idx="51">
                  <c:v>283.56352629844656</c:v>
                </c:pt>
                <c:pt idx="52">
                  <c:v>283.85472670326897</c:v>
                </c:pt>
                <c:pt idx="53">
                  <c:v>284.05665652770006</c:v>
                </c:pt>
                <c:pt idx="54">
                  <c:v>284.34539764276053</c:v>
                </c:pt>
                <c:pt idx="55">
                  <c:v>284.64750223861063</c:v>
                </c:pt>
                <c:pt idx="56">
                  <c:v>284.90525536770542</c:v>
                </c:pt>
                <c:pt idx="57">
                  <c:v>285.20359826174973</c:v>
                </c:pt>
                <c:pt idx="58">
                  <c:v>285.51520162837238</c:v>
                </c:pt>
                <c:pt idx="59">
                  <c:v>285.84088512478502</c:v>
                </c:pt>
                <c:pt idx="60">
                  <c:v>286.2164448668745</c:v>
                </c:pt>
                <c:pt idx="61">
                  <c:v>286.53796623305766</c:v>
                </c:pt>
                <c:pt idx="62">
                  <c:v>286.91133498222109</c:v>
                </c:pt>
                <c:pt idx="63">
                  <c:v>287.30248756131135</c:v>
                </c:pt>
                <c:pt idx="64">
                  <c:v>287.71267284365524</c:v>
                </c:pt>
                <c:pt idx="65">
                  <c:v>288.14302040940481</c:v>
                </c:pt>
                <c:pt idx="66">
                  <c:v>288.59477160905328</c:v>
                </c:pt>
                <c:pt idx="67">
                  <c:v>289.06938298153227</c:v>
                </c:pt>
                <c:pt idx="68">
                  <c:v>289.56814962940138</c:v>
                </c:pt>
                <c:pt idx="69">
                  <c:v>290.0928020998947</c:v>
                </c:pt>
                <c:pt idx="70">
                  <c:v>290.70170169357812</c:v>
                </c:pt>
                <c:pt idx="71">
                  <c:v>291.22618053895314</c:v>
                </c:pt>
                <c:pt idx="72">
                  <c:v>291.83876324894328</c:v>
                </c:pt>
                <c:pt idx="73">
                  <c:v>292.48444878220675</c:v>
                </c:pt>
                <c:pt idx="74">
                  <c:v>293.16566749095432</c:v>
                </c:pt>
                <c:pt idx="75">
                  <c:v>293.88467327408205</c:v>
                </c:pt>
                <c:pt idx="76">
                  <c:v>294.64418874913389</c:v>
                </c:pt>
                <c:pt idx="77">
                  <c:v>295.44704230393677</c:v>
                </c:pt>
                <c:pt idx="78">
                  <c:v>296.29623025385212</c:v>
                </c:pt>
                <c:pt idx="79">
                  <c:v>297.19510824818934</c:v>
                </c:pt>
                <c:pt idx="80">
                  <c:v>298.14740690108681</c:v>
                </c:pt>
                <c:pt idx="81">
                  <c:v>299.15719015597432</c:v>
                </c:pt>
                <c:pt idx="82">
                  <c:v>300.22863542576641</c:v>
                </c:pt>
                <c:pt idx="83">
                  <c:v>301.36645840966679</c:v>
                </c:pt>
                <c:pt idx="84">
                  <c:v>302.5759693247914</c:v>
                </c:pt>
                <c:pt idx="85">
                  <c:v>303.86287293897141</c:v>
                </c:pt>
                <c:pt idx="86">
                  <c:v>305.09257531683494</c:v>
                </c:pt>
                <c:pt idx="87">
                  <c:v>306.39539542134366</c:v>
                </c:pt>
                <c:pt idx="88">
                  <c:v>307.70516681096865</c:v>
                </c:pt>
                <c:pt idx="89">
                  <c:v>308.84976953318863</c:v>
                </c:pt>
                <c:pt idx="90">
                  <c:v>309.77718053549535</c:v>
                </c:pt>
                <c:pt idx="91">
                  <c:v>310.82923645390758</c:v>
                </c:pt>
                <c:pt idx="92">
                  <c:v>311.84794691659687</c:v>
                </c:pt>
                <c:pt idx="93">
                  <c:v>312.82902648146228</c:v>
                </c:pt>
                <c:pt idx="94">
                  <c:v>313.97468032679194</c:v>
                </c:pt>
                <c:pt idx="95">
                  <c:v>315.07373286398757</c:v>
                </c:pt>
                <c:pt idx="96">
                  <c:v>315.94203817874194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A7-A743-A0BB-660A203930D3}"/>
            </c:ext>
          </c:extLst>
        </c:ser>
        <c:ser>
          <c:idx val="2"/>
          <c:order val="8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'24.142-F100'!$V$3:$V$95</c:f>
              <c:numCache>
                <c:formatCode>General</c:formatCode>
                <c:ptCount val="93"/>
                <c:pt idx="0">
                  <c:v>261.045413</c:v>
                </c:pt>
                <c:pt idx="1">
                  <c:v>261.01234699999998</c:v>
                </c:pt>
                <c:pt idx="2">
                  <c:v>261.01056199999999</c:v>
                </c:pt>
                <c:pt idx="3">
                  <c:v>261.00877700000001</c:v>
                </c:pt>
                <c:pt idx="4">
                  <c:v>261.00699100000003</c:v>
                </c:pt>
                <c:pt idx="5">
                  <c:v>261.00520599999999</c:v>
                </c:pt>
                <c:pt idx="6">
                  <c:v>261.003421</c:v>
                </c:pt>
                <c:pt idx="7">
                  <c:v>261.06419599999998</c:v>
                </c:pt>
                <c:pt idx="8">
                  <c:v>261.085871</c:v>
                </c:pt>
                <c:pt idx="9">
                  <c:v>261.08408600000001</c:v>
                </c:pt>
                <c:pt idx="10">
                  <c:v>261.08229999999998</c:v>
                </c:pt>
                <c:pt idx="11">
                  <c:v>261.08051499999999</c:v>
                </c:pt>
                <c:pt idx="12">
                  <c:v>261.07873000000001</c:v>
                </c:pt>
                <c:pt idx="13">
                  <c:v>261.07694400000003</c:v>
                </c:pt>
                <c:pt idx="14">
                  <c:v>261.07515899999999</c:v>
                </c:pt>
                <c:pt idx="15">
                  <c:v>261.073374</c:v>
                </c:pt>
                <c:pt idx="16">
                  <c:v>261.07158800000002</c:v>
                </c:pt>
                <c:pt idx="17">
                  <c:v>261.06980299999998</c:v>
                </c:pt>
                <c:pt idx="18">
                  <c:v>261.068018</c:v>
                </c:pt>
                <c:pt idx="19">
                  <c:v>261.06623200000001</c:v>
                </c:pt>
                <c:pt idx="20">
                  <c:v>261.06444699999997</c:v>
                </c:pt>
                <c:pt idx="21">
                  <c:v>261.07830200000001</c:v>
                </c:pt>
                <c:pt idx="22">
                  <c:v>261.14689800000002</c:v>
                </c:pt>
                <c:pt idx="23">
                  <c:v>261.14511199999998</c:v>
                </c:pt>
                <c:pt idx="24">
                  <c:v>261.143327</c:v>
                </c:pt>
                <c:pt idx="25">
                  <c:v>261.14154200000002</c:v>
                </c:pt>
                <c:pt idx="26">
                  <c:v>261.13975599999998</c:v>
                </c:pt>
                <c:pt idx="27">
                  <c:v>261.13797099999999</c:v>
                </c:pt>
                <c:pt idx="28">
                  <c:v>261.13618500000001</c:v>
                </c:pt>
                <c:pt idx="29">
                  <c:v>261.24388199999999</c:v>
                </c:pt>
                <c:pt idx="30">
                  <c:v>261.42195900000002</c:v>
                </c:pt>
                <c:pt idx="31">
                  <c:v>261.47491500000001</c:v>
                </c:pt>
                <c:pt idx="32">
                  <c:v>261.47312899999997</c:v>
                </c:pt>
                <c:pt idx="33">
                  <c:v>261.533905</c:v>
                </c:pt>
                <c:pt idx="34">
                  <c:v>261.62596100000002</c:v>
                </c:pt>
                <c:pt idx="35">
                  <c:v>261.81967800000001</c:v>
                </c:pt>
                <c:pt idx="36">
                  <c:v>261.943015</c:v>
                </c:pt>
                <c:pt idx="37">
                  <c:v>262.08199200000001</c:v>
                </c:pt>
                <c:pt idx="38">
                  <c:v>262.25224900000001</c:v>
                </c:pt>
                <c:pt idx="39">
                  <c:v>262.32084500000002</c:v>
                </c:pt>
                <c:pt idx="40">
                  <c:v>262.35816</c:v>
                </c:pt>
                <c:pt idx="41">
                  <c:v>262.50495699999999</c:v>
                </c:pt>
                <c:pt idx="42">
                  <c:v>262.55620099999999</c:v>
                </c:pt>
                <c:pt idx="43">
                  <c:v>262.85329100000001</c:v>
                </c:pt>
                <c:pt idx="44">
                  <c:v>263.06264900000002</c:v>
                </c:pt>
                <c:pt idx="45">
                  <c:v>263.27982700000001</c:v>
                </c:pt>
                <c:pt idx="46">
                  <c:v>263.48136399999999</c:v>
                </c:pt>
                <c:pt idx="47">
                  <c:v>263.620341</c:v>
                </c:pt>
                <c:pt idx="48">
                  <c:v>263.92354</c:v>
                </c:pt>
                <c:pt idx="49">
                  <c:v>264.10161799999997</c:v>
                </c:pt>
                <c:pt idx="50">
                  <c:v>264.36571600000002</c:v>
                </c:pt>
                <c:pt idx="51">
                  <c:v>264.69237600000002</c:v>
                </c:pt>
                <c:pt idx="52">
                  <c:v>264.95647400000001</c:v>
                </c:pt>
                <c:pt idx="53">
                  <c:v>265.20493299999998</c:v>
                </c:pt>
                <c:pt idx="54">
                  <c:v>265.43775099999999</c:v>
                </c:pt>
                <c:pt idx="55">
                  <c:v>265.85025300000001</c:v>
                </c:pt>
                <c:pt idx="56">
                  <c:v>266.12234999999998</c:v>
                </c:pt>
                <c:pt idx="57">
                  <c:v>266.487932</c:v>
                </c:pt>
                <c:pt idx="58">
                  <c:v>266.76784900000001</c:v>
                </c:pt>
                <c:pt idx="59">
                  <c:v>267.20381200000003</c:v>
                </c:pt>
                <c:pt idx="60">
                  <c:v>267.50718999999998</c:v>
                </c:pt>
                <c:pt idx="61">
                  <c:v>267.78692799999999</c:v>
                </c:pt>
                <c:pt idx="62">
                  <c:v>268.21524899999997</c:v>
                </c:pt>
                <c:pt idx="63">
                  <c:v>268.60446999999999</c:v>
                </c:pt>
                <c:pt idx="64">
                  <c:v>268.89984900000002</c:v>
                </c:pt>
                <c:pt idx="65">
                  <c:v>269.24214899999998</c:v>
                </c:pt>
                <c:pt idx="66">
                  <c:v>269.58291700000001</c:v>
                </c:pt>
                <c:pt idx="67">
                  <c:v>270.03605099999999</c:v>
                </c:pt>
                <c:pt idx="68">
                  <c:v>270.35506900000001</c:v>
                </c:pt>
                <c:pt idx="69">
                  <c:v>270.711477</c:v>
                </c:pt>
                <c:pt idx="70">
                  <c:v>271.22753</c:v>
                </c:pt>
                <c:pt idx="71">
                  <c:v>271.671313</c:v>
                </c:pt>
                <c:pt idx="72">
                  <c:v>272.138734</c:v>
                </c:pt>
                <c:pt idx="73">
                  <c:v>272.559235</c:v>
                </c:pt>
                <c:pt idx="74">
                  <c:v>272.91717499999999</c:v>
                </c:pt>
                <c:pt idx="75">
                  <c:v>273.47825999999998</c:v>
                </c:pt>
                <c:pt idx="76">
                  <c:v>273.83637800000002</c:v>
                </c:pt>
                <c:pt idx="77">
                  <c:v>274.38982099999998</c:v>
                </c:pt>
                <c:pt idx="78">
                  <c:v>274.919804</c:v>
                </c:pt>
                <c:pt idx="79">
                  <c:v>275.39504499999998</c:v>
                </c:pt>
                <c:pt idx="80">
                  <c:v>276.05014999999997</c:v>
                </c:pt>
                <c:pt idx="81">
                  <c:v>276.75217500000002</c:v>
                </c:pt>
                <c:pt idx="82">
                  <c:v>277.55586199999999</c:v>
                </c:pt>
                <c:pt idx="83">
                  <c:v>278.46120999999999</c:v>
                </c:pt>
                <c:pt idx="84">
                  <c:v>279.35873800000002</c:v>
                </c:pt>
                <c:pt idx="85">
                  <c:v>280.38138700000002</c:v>
                </c:pt>
                <c:pt idx="86">
                  <c:v>281.47441800000001</c:v>
                </c:pt>
                <c:pt idx="87">
                  <c:v>282.79423300000002</c:v>
                </c:pt>
                <c:pt idx="88">
                  <c:v>284.16878800000001</c:v>
                </c:pt>
                <c:pt idx="89">
                  <c:v>285.746666</c:v>
                </c:pt>
                <c:pt idx="90">
                  <c:v>287.45131099999998</c:v>
                </c:pt>
                <c:pt idx="91">
                  <c:v>289.33355399999999</c:v>
                </c:pt>
                <c:pt idx="92">
                  <c:v>291.20520599999998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659C-124E-BCC9-2C7A7AECD63B}"/>
            </c:ext>
          </c:extLst>
        </c:ser>
        <c:ser>
          <c:idx val="12"/>
          <c:order val="9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'24.142-F100'!$U$3:$U$95</c:f>
              <c:numCache>
                <c:formatCode>General</c:formatCode>
                <c:ptCount val="93"/>
                <c:pt idx="0">
                  <c:v>0.42204954</c:v>
                </c:pt>
                <c:pt idx="1">
                  <c:v>0.42582002000000002</c:v>
                </c:pt>
                <c:pt idx="2">
                  <c:v>0.42959067000000001</c:v>
                </c:pt>
                <c:pt idx="3">
                  <c:v>0.43336131999999999</c:v>
                </c:pt>
                <c:pt idx="4">
                  <c:v>0.43713197999999998</c:v>
                </c:pt>
                <c:pt idx="5">
                  <c:v>0.44090263000000002</c:v>
                </c:pt>
                <c:pt idx="6">
                  <c:v>0.44467328</c:v>
                </c:pt>
                <c:pt idx="7">
                  <c:v>0.44844429000000002</c:v>
                </c:pt>
                <c:pt idx="8">
                  <c:v>0.45221507999999999</c:v>
                </c:pt>
                <c:pt idx="9">
                  <c:v>0.45598572999999998</c:v>
                </c:pt>
                <c:pt idx="10">
                  <c:v>0.45975638000000002</c:v>
                </c:pt>
                <c:pt idx="11">
                  <c:v>0.46352704</c:v>
                </c:pt>
                <c:pt idx="12">
                  <c:v>0.46729768999999999</c:v>
                </c:pt>
                <c:pt idx="13">
                  <c:v>0.47106833999999997</c:v>
                </c:pt>
                <c:pt idx="14">
                  <c:v>0.47483900000000001</c:v>
                </c:pt>
                <c:pt idx="15">
                  <c:v>0.47860965</c:v>
                </c:pt>
                <c:pt idx="16">
                  <c:v>0.48238029999999998</c:v>
                </c:pt>
                <c:pt idx="17">
                  <c:v>0.48615096000000002</c:v>
                </c:pt>
                <c:pt idx="18">
                  <c:v>0.48992161000000001</c:v>
                </c:pt>
                <c:pt idx="19">
                  <c:v>0.49369225999999999</c:v>
                </c:pt>
                <c:pt idx="20">
                  <c:v>0.49746291999999998</c:v>
                </c:pt>
                <c:pt idx="21">
                  <c:v>0.50123366000000003</c:v>
                </c:pt>
                <c:pt idx="22">
                  <c:v>0.50500471000000002</c:v>
                </c:pt>
                <c:pt idx="23">
                  <c:v>0.50877536000000001</c:v>
                </c:pt>
                <c:pt idx="24">
                  <c:v>0.51254602000000005</c:v>
                </c:pt>
                <c:pt idx="25">
                  <c:v>0.51631667000000003</c:v>
                </c:pt>
                <c:pt idx="26">
                  <c:v>0.52008732000000002</c:v>
                </c:pt>
                <c:pt idx="27">
                  <c:v>0.52385797999999995</c:v>
                </c:pt>
                <c:pt idx="28">
                  <c:v>0.52762863000000004</c:v>
                </c:pt>
                <c:pt idx="29">
                  <c:v>0.53139990000000004</c:v>
                </c:pt>
                <c:pt idx="30">
                  <c:v>0.53517157999999998</c:v>
                </c:pt>
                <c:pt idx="31">
                  <c:v>0.53894253999999997</c:v>
                </c:pt>
                <c:pt idx="32">
                  <c:v>0.54271318999999996</c:v>
                </c:pt>
                <c:pt idx="33">
                  <c:v>0.54648419999999998</c:v>
                </c:pt>
                <c:pt idx="34">
                  <c:v>0.55025537999999996</c:v>
                </c:pt>
                <c:pt idx="35">
                  <c:v>0.55402713999999997</c:v>
                </c:pt>
                <c:pt idx="36">
                  <c:v>0.55779851000000003</c:v>
                </c:pt>
                <c:pt idx="37">
                  <c:v>0.56156996000000003</c:v>
                </c:pt>
                <c:pt idx="38">
                  <c:v>0.56534158000000001</c:v>
                </c:pt>
                <c:pt idx="39">
                  <c:v>0.56911263000000001</c:v>
                </c:pt>
                <c:pt idx="40">
                  <c:v>0.57288351000000004</c:v>
                </c:pt>
                <c:pt idx="41">
                  <c:v>0.57665500000000003</c:v>
                </c:pt>
                <c:pt idx="42">
                  <c:v>0.58042596000000002</c:v>
                </c:pt>
                <c:pt idx="43">
                  <c:v>0.58419829999999995</c:v>
                </c:pt>
                <c:pt idx="44">
                  <c:v>0.58797014999999997</c:v>
                </c:pt>
                <c:pt idx="45">
                  <c:v>0.59174203999999997</c:v>
                </c:pt>
                <c:pt idx="46">
                  <c:v>0.59551385000000001</c:v>
                </c:pt>
                <c:pt idx="47">
                  <c:v>0.59928530000000002</c:v>
                </c:pt>
                <c:pt idx="48">
                  <c:v>0.60305768000000004</c:v>
                </c:pt>
                <c:pt idx="49">
                  <c:v>0.60682935000000005</c:v>
                </c:pt>
                <c:pt idx="50">
                  <c:v>0.61060150999999996</c:v>
                </c:pt>
                <c:pt idx="51">
                  <c:v>0.61437401999999997</c:v>
                </c:pt>
                <c:pt idx="52">
                  <c:v>0.61814617999999999</c:v>
                </c:pt>
                <c:pt idx="53">
                  <c:v>0.62191825000000001</c:v>
                </c:pt>
                <c:pt idx="54">
                  <c:v>0.62569023000000001</c:v>
                </c:pt>
                <c:pt idx="55">
                  <c:v>0.62984057999999998</c:v>
                </c:pt>
                <c:pt idx="56">
                  <c:v>0.63323543000000004</c:v>
                </c:pt>
                <c:pt idx="57">
                  <c:v>0.63738552000000004</c:v>
                </c:pt>
                <c:pt idx="58">
                  <c:v>0.64078040999999997</c:v>
                </c:pt>
                <c:pt idx="59">
                  <c:v>0.64493089999999997</c:v>
                </c:pt>
                <c:pt idx="60">
                  <c:v>0.64832592</c:v>
                </c:pt>
                <c:pt idx="61">
                  <c:v>0.65209817000000003</c:v>
                </c:pt>
                <c:pt idx="62">
                  <c:v>0.65587125999999996</c:v>
                </c:pt>
                <c:pt idx="63">
                  <c:v>0.65964411999999994</c:v>
                </c:pt>
                <c:pt idx="64">
                  <c:v>0.66341645999999999</c:v>
                </c:pt>
                <c:pt idx="65">
                  <c:v>0.66718906</c:v>
                </c:pt>
                <c:pt idx="66">
                  <c:v>0.67058428999999997</c:v>
                </c:pt>
                <c:pt idx="67">
                  <c:v>0.67511224000000003</c:v>
                </c:pt>
                <c:pt idx="68">
                  <c:v>0.67850734999999995</c:v>
                </c:pt>
                <c:pt idx="69">
                  <c:v>0.68190267000000004</c:v>
                </c:pt>
                <c:pt idx="70">
                  <c:v>0.68567626000000004</c:v>
                </c:pt>
                <c:pt idx="71">
                  <c:v>0.68982679000000002</c:v>
                </c:pt>
                <c:pt idx="72">
                  <c:v>0.69360010000000005</c:v>
                </c:pt>
                <c:pt idx="73">
                  <c:v>0.69737313999999995</c:v>
                </c:pt>
                <c:pt idx="74">
                  <c:v>0.70114582999999997</c:v>
                </c:pt>
                <c:pt idx="75">
                  <c:v>0.70529702999999999</c:v>
                </c:pt>
                <c:pt idx="76">
                  <c:v>0.70869236000000002</c:v>
                </c:pt>
                <c:pt idx="77">
                  <c:v>0.71246615999999996</c:v>
                </c:pt>
                <c:pt idx="78">
                  <c:v>0.71623981999999997</c:v>
                </c:pt>
                <c:pt idx="79">
                  <c:v>0.72001318000000003</c:v>
                </c:pt>
                <c:pt idx="80">
                  <c:v>0.72378754999999995</c:v>
                </c:pt>
                <c:pt idx="81">
                  <c:v>0.72756217999999995</c:v>
                </c:pt>
                <c:pt idx="82">
                  <c:v>0.73133740000000003</c:v>
                </c:pt>
                <c:pt idx="83">
                  <c:v>0.73511318999999997</c:v>
                </c:pt>
                <c:pt idx="84">
                  <c:v>0.73888893</c:v>
                </c:pt>
                <c:pt idx="85">
                  <c:v>0.74266538000000004</c:v>
                </c:pt>
                <c:pt idx="86">
                  <c:v>0.74644222999999998</c:v>
                </c:pt>
                <c:pt idx="87">
                  <c:v>0.75022036999999997</c:v>
                </c:pt>
                <c:pt idx="88">
                  <c:v>0.75399881000000002</c:v>
                </c:pt>
                <c:pt idx="89">
                  <c:v>0.75777839999999996</c:v>
                </c:pt>
                <c:pt idx="90">
                  <c:v>0.76138731999999998</c:v>
                </c:pt>
                <c:pt idx="91">
                  <c:v>0.76482585000000003</c:v>
                </c:pt>
                <c:pt idx="92">
                  <c:v>0.76792154000000001</c:v>
                </c:pt>
              </c:numCache>
            </c:numRef>
          </c:xVal>
          <c:yVal>
            <c:numRef>
              <c:f>'24.142-F100'!$W$3:$W$95</c:f>
              <c:numCache>
                <c:formatCode>General</c:formatCode>
                <c:ptCount val="93"/>
                <c:pt idx="0">
                  <c:v>258.51409611565589</c:v>
                </c:pt>
                <c:pt idx="1">
                  <c:v>258.60206541145766</c:v>
                </c:pt>
                <c:pt idx="2">
                  <c:v>258.69041793764399</c:v>
                </c:pt>
                <c:pt idx="3">
                  <c:v>258.77917540409499</c:v>
                </c:pt>
                <c:pt idx="4">
                  <c:v>258.86836488590961</c:v>
                </c:pt>
                <c:pt idx="5">
                  <c:v>258.9580140232448</c:v>
                </c:pt>
                <c:pt idx="6">
                  <c:v>259.04815255214703</c:v>
                </c:pt>
                <c:pt idx="7">
                  <c:v>259.13882015962008</c:v>
                </c:pt>
                <c:pt idx="8">
                  <c:v>259.23003557100549</c:v>
                </c:pt>
                <c:pt idx="9">
                  <c:v>259.32183504515234</c:v>
                </c:pt>
                <c:pt idx="10">
                  <c:v>259.41425826351553</c:v>
                </c:pt>
                <c:pt idx="11">
                  <c:v>259.50734383229246</c:v>
                </c:pt>
                <c:pt idx="12">
                  <c:v>259.60113182613412</c:v>
                </c:pt>
                <c:pt idx="13">
                  <c:v>259.69566543457194</c:v>
                </c:pt>
                <c:pt idx="14">
                  <c:v>259.79099040462501</c:v>
                </c:pt>
                <c:pt idx="15">
                  <c:v>259.88715445705424</c:v>
                </c:pt>
                <c:pt idx="16">
                  <c:v>259.98420899623983</c:v>
                </c:pt>
                <c:pt idx="17">
                  <c:v>260.082208565656</c:v>
                </c:pt>
                <c:pt idx="18">
                  <c:v>260.18121027122709</c:v>
                </c:pt>
                <c:pt idx="19">
                  <c:v>260.28127556506087</c:v>
                </c:pt>
                <c:pt idx="20">
                  <c:v>260.38246971433421</c:v>
                </c:pt>
                <c:pt idx="21">
                  <c:v>260.48486368996026</c:v>
                </c:pt>
                <c:pt idx="22">
                  <c:v>260.58853729949249</c:v>
                </c:pt>
                <c:pt idx="23">
                  <c:v>260.69354893044374</c:v>
                </c:pt>
                <c:pt idx="24">
                  <c:v>260.79999261089955</c:v>
                </c:pt>
                <c:pt idx="25">
                  <c:v>260.90795576337945</c:v>
                </c:pt>
                <c:pt idx="26">
                  <c:v>261.01753214152018</c:v>
                </c:pt>
                <c:pt idx="27">
                  <c:v>261.12882133323023</c:v>
                </c:pt>
                <c:pt idx="28">
                  <c:v>261.24192820309963</c:v>
                </c:pt>
                <c:pt idx="29">
                  <c:v>261.35698410757777</c:v>
                </c:pt>
                <c:pt idx="30">
                  <c:v>261.47410240209257</c:v>
                </c:pt>
                <c:pt idx="31">
                  <c:v>261.59337400927285</c:v>
                </c:pt>
                <c:pt idx="32">
                  <c:v>261.71494497278843</c:v>
                </c:pt>
                <c:pt idx="33">
                  <c:v>261.83897909501303</c:v>
                </c:pt>
                <c:pt idx="34">
                  <c:v>261.96562146721294</c:v>
                </c:pt>
                <c:pt idx="35">
                  <c:v>262.0950466566108</c:v>
                </c:pt>
                <c:pt idx="36">
                  <c:v>262.22739126598702</c:v>
                </c:pt>
                <c:pt idx="37">
                  <c:v>262.36285131740902</c:v>
                </c:pt>
                <c:pt idx="38">
                  <c:v>262.50162104425829</c:v>
                </c:pt>
                <c:pt idx="39">
                  <c:v>262.6438747366031</c:v>
                </c:pt>
                <c:pt idx="40">
                  <c:v>262.78984049260742</c:v>
                </c:pt>
                <c:pt idx="41">
                  <c:v>262.93977596373702</c:v>
                </c:pt>
                <c:pt idx="42">
                  <c:v>263.09387617498169</c:v>
                </c:pt>
                <c:pt idx="43">
                  <c:v>263.25247518130271</c:v>
                </c:pt>
                <c:pt idx="44">
                  <c:v>263.41576556718542</c:v>
                </c:pt>
                <c:pt idx="45">
                  <c:v>263.58405498514389</c:v>
                </c:pt>
                <c:pt idx="46">
                  <c:v>263.75764036879195</c:v>
                </c:pt>
                <c:pt idx="47">
                  <c:v>263.93682803714211</c:v>
                </c:pt>
                <c:pt idx="48">
                  <c:v>264.12201969175158</c:v>
                </c:pt>
                <c:pt idx="49">
                  <c:v>264.31349444190118</c:v>
                </c:pt>
                <c:pt idx="50">
                  <c:v>264.51169304985285</c:v>
                </c:pt>
                <c:pt idx="51">
                  <c:v>264.71701342670309</c:v>
                </c:pt>
                <c:pt idx="52">
                  <c:v>264.92984444201608</c:v>
                </c:pt>
                <c:pt idx="53">
                  <c:v>265.15065185065623</c:v>
                </c:pt>
                <c:pt idx="54">
                  <c:v>265.37991455107539</c:v>
                </c:pt>
                <c:pt idx="55">
                  <c:v>265.64255872723902</c:v>
                </c:pt>
                <c:pt idx="56">
                  <c:v>265.86596854487431</c:v>
                </c:pt>
                <c:pt idx="57">
                  <c:v>266.15021495402516</c:v>
                </c:pt>
                <c:pt idx="58">
                  <c:v>266.39237559866388</c:v>
                </c:pt>
                <c:pt idx="59">
                  <c:v>266.70095471878506</c:v>
                </c:pt>
                <c:pt idx="60">
                  <c:v>266.96420657034622</c:v>
                </c:pt>
                <c:pt idx="61">
                  <c:v>267.2688432250078</c:v>
                </c:pt>
                <c:pt idx="62">
                  <c:v>267.58707558384862</c:v>
                </c:pt>
                <c:pt idx="63">
                  <c:v>267.91964235067036</c:v>
                </c:pt>
                <c:pt idx="64">
                  <c:v>268.26739318449586</c:v>
                </c:pt>
                <c:pt idx="65">
                  <c:v>268.63133623907572</c:v>
                </c:pt>
                <c:pt idx="66">
                  <c:v>268.97352387533772</c:v>
                </c:pt>
                <c:pt idx="67">
                  <c:v>269.45286091144521</c:v>
                </c:pt>
                <c:pt idx="68">
                  <c:v>269.8305908464414</c:v>
                </c:pt>
                <c:pt idx="69">
                  <c:v>270.22503383198102</c:v>
                </c:pt>
                <c:pt idx="70">
                  <c:v>270.68416607043162</c:v>
                </c:pt>
                <c:pt idx="71">
                  <c:v>271.21600224709033</c:v>
                </c:pt>
                <c:pt idx="72">
                  <c:v>271.72554046614226</c:v>
                </c:pt>
                <c:pt idx="73">
                  <c:v>272.26151763533846</c:v>
                </c:pt>
                <c:pt idx="74">
                  <c:v>272.82567029924297</c:v>
                </c:pt>
                <c:pt idx="75">
                  <c:v>273.48130263444722</c:v>
                </c:pt>
                <c:pt idx="76">
                  <c:v>274.04656966329458</c:v>
                </c:pt>
                <c:pt idx="77">
                  <c:v>274.70759339789777</c:v>
                </c:pt>
                <c:pt idx="78">
                  <c:v>275.40539737294222</c:v>
                </c:pt>
                <c:pt idx="79">
                  <c:v>276.14256020769966</c:v>
                </c:pt>
                <c:pt idx="80">
                  <c:v>276.922197695801</c:v>
                </c:pt>
                <c:pt idx="81">
                  <c:v>277.74728637670597</c:v>
                </c:pt>
                <c:pt idx="82">
                  <c:v>278.62131717074675</c:v>
                </c:pt>
                <c:pt idx="83">
                  <c:v>279.54804118128584</c:v>
                </c:pt>
                <c:pt idx="84">
                  <c:v>280.53142109765173</c:v>
                </c:pt>
                <c:pt idx="85">
                  <c:v>281.57619417433546</c:v>
                </c:pt>
                <c:pt idx="86">
                  <c:v>282.68730320782834</c:v>
                </c:pt>
                <c:pt idx="87">
                  <c:v>283.87060202138707</c:v>
                </c:pt>
                <c:pt idx="88">
                  <c:v>285.13199607300589</c:v>
                </c:pt>
                <c:pt idx="89">
                  <c:v>286.47870108174129</c:v>
                </c:pt>
                <c:pt idx="90">
                  <c:v>287.85094599894785</c:v>
                </c:pt>
                <c:pt idx="91">
                  <c:v>289.24385548090311</c:v>
                </c:pt>
                <c:pt idx="92">
                  <c:v>290.57530543724749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A7-A743-A0BB-660A203930D3}"/>
            </c:ext>
          </c:extLst>
        </c:ser>
        <c:ser>
          <c:idx val="3"/>
          <c:order val="10"/>
          <c:tx>
            <c:v>cl0.35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'24.142-F100'!$P$3:$P$95</c:f>
              <c:numCache>
                <c:formatCode>General</c:formatCode>
                <c:ptCount val="93"/>
                <c:pt idx="0">
                  <c:v>244.169928</c:v>
                </c:pt>
                <c:pt idx="1">
                  <c:v>244.09776099999999</c:v>
                </c:pt>
                <c:pt idx="2">
                  <c:v>244.10379599999999</c:v>
                </c:pt>
                <c:pt idx="3">
                  <c:v>244.13329100000001</c:v>
                </c:pt>
                <c:pt idx="4">
                  <c:v>244.13932600000001</c:v>
                </c:pt>
                <c:pt idx="5">
                  <c:v>244.14536100000001</c:v>
                </c:pt>
                <c:pt idx="6">
                  <c:v>244.143575</c:v>
                </c:pt>
                <c:pt idx="7">
                  <c:v>244.14178999999999</c:v>
                </c:pt>
                <c:pt idx="8">
                  <c:v>244.140005</c:v>
                </c:pt>
                <c:pt idx="9">
                  <c:v>244.13821899999999</c:v>
                </c:pt>
                <c:pt idx="10">
                  <c:v>244.13643400000001</c:v>
                </c:pt>
                <c:pt idx="11">
                  <c:v>244.111188</c:v>
                </c:pt>
                <c:pt idx="12">
                  <c:v>244.117223</c:v>
                </c:pt>
                <c:pt idx="13">
                  <c:v>244.131078</c:v>
                </c:pt>
                <c:pt idx="14">
                  <c:v>244.05109100000001</c:v>
                </c:pt>
                <c:pt idx="15">
                  <c:v>244.04148599999999</c:v>
                </c:pt>
                <c:pt idx="16">
                  <c:v>244.03970100000001</c:v>
                </c:pt>
                <c:pt idx="17">
                  <c:v>244.05355499999999</c:v>
                </c:pt>
                <c:pt idx="18">
                  <c:v>244.122151</c:v>
                </c:pt>
                <c:pt idx="19">
                  <c:v>244.175107</c:v>
                </c:pt>
                <c:pt idx="20">
                  <c:v>244.20460199999999</c:v>
                </c:pt>
                <c:pt idx="21">
                  <c:v>244.27319700000001</c:v>
                </c:pt>
                <c:pt idx="22">
                  <c:v>244.419994</c:v>
                </c:pt>
                <c:pt idx="23">
                  <c:v>244.47295</c:v>
                </c:pt>
                <c:pt idx="24">
                  <c:v>244.604106</c:v>
                </c:pt>
                <c:pt idx="25">
                  <c:v>244.711803</c:v>
                </c:pt>
                <c:pt idx="26">
                  <c:v>244.79603900000001</c:v>
                </c:pt>
                <c:pt idx="27">
                  <c:v>244.88809499999999</c:v>
                </c:pt>
                <c:pt idx="28">
                  <c:v>244.98015100000001</c:v>
                </c:pt>
                <c:pt idx="29">
                  <c:v>245.23642899999999</c:v>
                </c:pt>
                <c:pt idx="30">
                  <c:v>245.305025</c:v>
                </c:pt>
                <c:pt idx="31">
                  <c:v>245.45182199999999</c:v>
                </c:pt>
                <c:pt idx="32">
                  <c:v>245.65335899999999</c:v>
                </c:pt>
                <c:pt idx="33">
                  <c:v>245.839257</c:v>
                </c:pt>
                <c:pt idx="34">
                  <c:v>246.04079400000001</c:v>
                </c:pt>
                <c:pt idx="35">
                  <c:v>246.242332</c:v>
                </c:pt>
                <c:pt idx="36">
                  <c:v>246.45169000000001</c:v>
                </c:pt>
                <c:pt idx="37">
                  <c:v>246.637587</c:v>
                </c:pt>
                <c:pt idx="38">
                  <c:v>246.97988699999999</c:v>
                </c:pt>
                <c:pt idx="39">
                  <c:v>247.29872599999999</c:v>
                </c:pt>
                <c:pt idx="40">
                  <c:v>247.539365</c:v>
                </c:pt>
                <c:pt idx="41">
                  <c:v>247.75654299999999</c:v>
                </c:pt>
                <c:pt idx="42">
                  <c:v>248.19250500000001</c:v>
                </c:pt>
                <c:pt idx="43">
                  <c:v>248.51934299999999</c:v>
                </c:pt>
                <c:pt idx="44">
                  <c:v>248.78344200000001</c:v>
                </c:pt>
                <c:pt idx="45">
                  <c:v>249.102281</c:v>
                </c:pt>
                <c:pt idx="46">
                  <c:v>249.48368199999999</c:v>
                </c:pt>
                <c:pt idx="47">
                  <c:v>249.78688099999999</c:v>
                </c:pt>
                <c:pt idx="48">
                  <c:v>250.089901</c:v>
                </c:pt>
                <c:pt idx="49">
                  <c:v>250.25269599999999</c:v>
                </c:pt>
                <c:pt idx="50">
                  <c:v>250.65737799999999</c:v>
                </c:pt>
                <c:pt idx="51">
                  <c:v>251.03877800000001</c:v>
                </c:pt>
                <c:pt idx="52">
                  <c:v>251.26377600000001</c:v>
                </c:pt>
                <c:pt idx="53">
                  <c:v>251.47313399999999</c:v>
                </c:pt>
                <c:pt idx="54">
                  <c:v>251.75287299999999</c:v>
                </c:pt>
                <c:pt idx="55">
                  <c:v>252.181015</c:v>
                </c:pt>
                <c:pt idx="56">
                  <c:v>252.327991</c:v>
                </c:pt>
                <c:pt idx="57">
                  <c:v>252.58426900000001</c:v>
                </c:pt>
                <c:pt idx="58">
                  <c:v>252.754705</c:v>
                </c:pt>
                <c:pt idx="59">
                  <c:v>253.12010799999999</c:v>
                </c:pt>
                <c:pt idx="60">
                  <c:v>253.376565</c:v>
                </c:pt>
                <c:pt idx="61">
                  <c:v>253.52336199999999</c:v>
                </c:pt>
                <c:pt idx="62">
                  <c:v>253.69361900000001</c:v>
                </c:pt>
                <c:pt idx="63">
                  <c:v>253.94207700000001</c:v>
                </c:pt>
                <c:pt idx="64">
                  <c:v>254.182715</c:v>
                </c:pt>
                <c:pt idx="65">
                  <c:v>254.51719499999999</c:v>
                </c:pt>
                <c:pt idx="66">
                  <c:v>254.77347399999999</c:v>
                </c:pt>
                <c:pt idx="67">
                  <c:v>255.04539199999999</c:v>
                </c:pt>
                <c:pt idx="68">
                  <c:v>255.34077099999999</c:v>
                </c:pt>
                <c:pt idx="69">
                  <c:v>255.722172</c:v>
                </c:pt>
                <c:pt idx="70">
                  <c:v>256.10357199999999</c:v>
                </c:pt>
                <c:pt idx="71">
                  <c:v>256.32857000000001</c:v>
                </c:pt>
                <c:pt idx="72">
                  <c:v>256.79599200000001</c:v>
                </c:pt>
                <c:pt idx="73">
                  <c:v>257.27905299999998</c:v>
                </c:pt>
                <c:pt idx="74">
                  <c:v>257.668274</c:v>
                </c:pt>
                <c:pt idx="75">
                  <c:v>258.12005499999998</c:v>
                </c:pt>
                <c:pt idx="76">
                  <c:v>258.650038</c:v>
                </c:pt>
                <c:pt idx="77">
                  <c:v>259.12527999999998</c:v>
                </c:pt>
                <c:pt idx="78">
                  <c:v>259.77256399999999</c:v>
                </c:pt>
                <c:pt idx="79">
                  <c:v>260.27908600000001</c:v>
                </c:pt>
                <c:pt idx="80">
                  <c:v>261.028032</c:v>
                </c:pt>
                <c:pt idx="81">
                  <c:v>261.62057499999997</c:v>
                </c:pt>
                <c:pt idx="82">
                  <c:v>262.29914000000002</c:v>
                </c:pt>
                <c:pt idx="83">
                  <c:v>262.97770500000001</c:v>
                </c:pt>
                <c:pt idx="84">
                  <c:v>263.726651</c:v>
                </c:pt>
                <c:pt idx="85">
                  <c:v>264.53815700000001</c:v>
                </c:pt>
                <c:pt idx="86">
                  <c:v>265.380944</c:v>
                </c:pt>
                <c:pt idx="87">
                  <c:v>266.31757299999998</c:v>
                </c:pt>
                <c:pt idx="88">
                  <c:v>267.355863</c:v>
                </c:pt>
                <c:pt idx="89">
                  <c:v>268.40979299999998</c:v>
                </c:pt>
                <c:pt idx="90">
                  <c:v>269.58102500000001</c:v>
                </c:pt>
                <c:pt idx="91">
                  <c:v>270.814818</c:v>
                </c:pt>
                <c:pt idx="92">
                  <c:v>272.05025599999999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659C-124E-BCC9-2C7A7AECD63B}"/>
            </c:ext>
          </c:extLst>
        </c:ser>
        <c:ser>
          <c:idx val="13"/>
          <c:order val="11"/>
          <c:tx>
            <c:v>cl0.35neu</c:v>
          </c:tx>
          <c:spPr>
            <a:ln>
              <a:solidFill>
                <a:srgbClr val="7030A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'24.142-F100'!$O$3:$O$95</c:f>
              <c:numCache>
                <c:formatCode>General</c:formatCode>
                <c:ptCount val="93"/>
                <c:pt idx="0">
                  <c:v>0.42126844000000002</c:v>
                </c:pt>
                <c:pt idx="1">
                  <c:v>0.42503869999999999</c:v>
                </c:pt>
                <c:pt idx="2">
                  <c:v>0.42880940000000001</c:v>
                </c:pt>
                <c:pt idx="3">
                  <c:v>0.43258023000000001</c:v>
                </c:pt>
                <c:pt idx="4">
                  <c:v>0.43635091999999998</c:v>
                </c:pt>
                <c:pt idx="5">
                  <c:v>0.44012161999999999</c:v>
                </c:pt>
                <c:pt idx="6">
                  <c:v>0.44389227999999997</c:v>
                </c:pt>
                <c:pt idx="7">
                  <c:v>0.44766293000000001</c:v>
                </c:pt>
                <c:pt idx="8">
                  <c:v>0.45143358</c:v>
                </c:pt>
                <c:pt idx="9">
                  <c:v>0.45520423999999998</c:v>
                </c:pt>
                <c:pt idx="10">
                  <c:v>0.45897489000000002</c:v>
                </c:pt>
                <c:pt idx="11">
                  <c:v>0.46274541000000002</c:v>
                </c:pt>
                <c:pt idx="12">
                  <c:v>0.46651610999999998</c:v>
                </c:pt>
                <c:pt idx="13">
                  <c:v>0.47028684999999998</c:v>
                </c:pt>
                <c:pt idx="14">
                  <c:v>0.47405705999999997</c:v>
                </c:pt>
                <c:pt idx="15">
                  <c:v>0.47782766999999998</c:v>
                </c:pt>
                <c:pt idx="16">
                  <c:v>0.48159832000000002</c:v>
                </c:pt>
                <c:pt idx="17">
                  <c:v>0.48536906000000002</c:v>
                </c:pt>
                <c:pt idx="18">
                  <c:v>0.48914012000000001</c:v>
                </c:pt>
                <c:pt idx="19">
                  <c:v>0.49291108</c:v>
                </c:pt>
                <c:pt idx="20">
                  <c:v>0.49668191</c:v>
                </c:pt>
                <c:pt idx="21">
                  <c:v>0.50045295999999995</c:v>
                </c:pt>
                <c:pt idx="22">
                  <c:v>0.50422445999999999</c:v>
                </c:pt>
                <c:pt idx="23">
                  <c:v>0.50799541999999998</c:v>
                </c:pt>
                <c:pt idx="24">
                  <c:v>0.51176681999999996</c:v>
                </c:pt>
                <c:pt idx="25">
                  <c:v>0.5155381</c:v>
                </c:pt>
                <c:pt idx="26">
                  <c:v>0.51930924000000001</c:v>
                </c:pt>
                <c:pt idx="27">
                  <c:v>0.52308041999999999</c:v>
                </c:pt>
                <c:pt idx="28">
                  <c:v>0.52685161000000003</c:v>
                </c:pt>
                <c:pt idx="29">
                  <c:v>0.53062372000000002</c:v>
                </c:pt>
                <c:pt idx="30">
                  <c:v>0.53439477000000002</c:v>
                </c:pt>
                <c:pt idx="31">
                  <c:v>0.53816626999999995</c:v>
                </c:pt>
                <c:pt idx="32">
                  <c:v>0.54193807000000005</c:v>
                </c:pt>
                <c:pt idx="33">
                  <c:v>0.54570978999999997</c:v>
                </c:pt>
                <c:pt idx="34">
                  <c:v>0.54948158999999996</c:v>
                </c:pt>
                <c:pt idx="35">
                  <c:v>0.55325338999999996</c:v>
                </c:pt>
                <c:pt idx="36">
                  <c:v>0.55702523999999998</c:v>
                </c:pt>
                <c:pt idx="37">
                  <c:v>0.56079696000000001</c:v>
                </c:pt>
                <c:pt idx="38">
                  <c:v>0.56456956000000003</c:v>
                </c:pt>
                <c:pt idx="39">
                  <c:v>0.56834203000000005</c:v>
                </c:pt>
                <c:pt idx="40">
                  <c:v>0.57211405000000004</c:v>
                </c:pt>
                <c:pt idx="41">
                  <c:v>0.57588594999999998</c:v>
                </c:pt>
                <c:pt idx="42">
                  <c:v>0.58003643999999999</c:v>
                </c:pt>
                <c:pt idx="43">
                  <c:v>0.58343159</c:v>
                </c:pt>
                <c:pt idx="44">
                  <c:v>0.58720375000000002</c:v>
                </c:pt>
                <c:pt idx="45">
                  <c:v>0.59097622000000005</c:v>
                </c:pt>
                <c:pt idx="46">
                  <c:v>0.59474903999999995</c:v>
                </c:pt>
                <c:pt idx="47">
                  <c:v>0.59852141999999997</c:v>
                </c:pt>
                <c:pt idx="48">
                  <c:v>0.60267115999999998</c:v>
                </c:pt>
                <c:pt idx="49">
                  <c:v>0.60568801999999999</c:v>
                </c:pt>
                <c:pt idx="50">
                  <c:v>0.60983834000000003</c:v>
                </c:pt>
                <c:pt idx="51">
                  <c:v>0.61361116000000004</c:v>
                </c:pt>
                <c:pt idx="52">
                  <c:v>0.61738309999999996</c:v>
                </c:pt>
                <c:pt idx="53">
                  <c:v>0.62115494000000004</c:v>
                </c:pt>
                <c:pt idx="54">
                  <c:v>0.62492718999999997</c:v>
                </c:pt>
                <c:pt idx="55">
                  <c:v>0.62907763999999999</c:v>
                </c:pt>
                <c:pt idx="56">
                  <c:v>0.63247176999999999</c:v>
                </c:pt>
                <c:pt idx="57">
                  <c:v>0.63624389000000003</c:v>
                </c:pt>
                <c:pt idx="58">
                  <c:v>0.63963815999999996</c:v>
                </c:pt>
                <c:pt idx="59">
                  <c:v>0.64416561000000006</c:v>
                </c:pt>
                <c:pt idx="60">
                  <c:v>0.64756035999999995</c:v>
                </c:pt>
                <c:pt idx="61">
                  <c:v>0.65133185999999998</c:v>
                </c:pt>
                <c:pt idx="62">
                  <c:v>0.65510347999999996</c:v>
                </c:pt>
                <c:pt idx="63">
                  <c:v>0.65887554999999998</c:v>
                </c:pt>
                <c:pt idx="64">
                  <c:v>0.66264758000000001</c:v>
                </c:pt>
                <c:pt idx="65">
                  <c:v>0.66642014000000005</c:v>
                </c:pt>
                <c:pt idx="66">
                  <c:v>0.67019225000000004</c:v>
                </c:pt>
                <c:pt idx="67">
                  <c:v>0.67396445000000005</c:v>
                </c:pt>
                <c:pt idx="68">
                  <c:v>0.67773678999999998</c:v>
                </c:pt>
                <c:pt idx="69">
                  <c:v>0.68150960999999999</c:v>
                </c:pt>
                <c:pt idx="70">
                  <c:v>0.68528243</c:v>
                </c:pt>
                <c:pt idx="71">
                  <c:v>0.68905437000000003</c:v>
                </c:pt>
                <c:pt idx="72">
                  <c:v>0.69282767999999995</c:v>
                </c:pt>
                <c:pt idx="73">
                  <c:v>0.69660107999999998</c:v>
                </c:pt>
                <c:pt idx="74">
                  <c:v>0.70037393999999997</c:v>
                </c:pt>
                <c:pt idx="75">
                  <c:v>0.70414715999999999</c:v>
                </c:pt>
                <c:pt idx="76">
                  <c:v>0.70792082999999995</c:v>
                </c:pt>
                <c:pt idx="77">
                  <c:v>0.71169417999999995</c:v>
                </c:pt>
                <c:pt idx="78">
                  <c:v>0.71546851</c:v>
                </c:pt>
                <c:pt idx="79">
                  <c:v>0.71924204000000003</c:v>
                </c:pt>
                <c:pt idx="80">
                  <c:v>0.72301694000000005</c:v>
                </c:pt>
                <c:pt idx="81">
                  <c:v>0.72679095999999999</c:v>
                </c:pt>
                <c:pt idx="82">
                  <c:v>0.73056546</c:v>
                </c:pt>
                <c:pt idx="83">
                  <c:v>0.73433996999999995</c:v>
                </c:pt>
                <c:pt idx="84">
                  <c:v>0.73811486999999998</c:v>
                </c:pt>
                <c:pt idx="85">
                  <c:v>0.74189013000000004</c:v>
                </c:pt>
                <c:pt idx="86">
                  <c:v>0.74566555999999995</c:v>
                </c:pt>
                <c:pt idx="87">
                  <c:v>0.74944153000000002</c:v>
                </c:pt>
                <c:pt idx="88">
                  <c:v>0.75321806999999996</c:v>
                </c:pt>
                <c:pt idx="89">
                  <c:v>0.75699470000000002</c:v>
                </c:pt>
                <c:pt idx="90">
                  <c:v>0.76077198999999995</c:v>
                </c:pt>
                <c:pt idx="91">
                  <c:v>0.76454964000000003</c:v>
                </c:pt>
                <c:pt idx="92">
                  <c:v>0.7681559</c:v>
                </c:pt>
              </c:numCache>
            </c:numRef>
          </c:xVal>
          <c:yVal>
            <c:numRef>
              <c:f>'24.142-F100'!$Q$3:$Q$95</c:f>
              <c:numCache>
                <c:formatCode>General</c:formatCode>
                <c:ptCount val="93"/>
                <c:pt idx="0">
                  <c:v>242.84095172184516</c:v>
                </c:pt>
                <c:pt idx="1">
                  <c:v>242.93375333571555</c:v>
                </c:pt>
                <c:pt idx="2">
                  <c:v>243.02704742139198</c:v>
                </c:pt>
                <c:pt idx="3">
                  <c:v>243.1208541758869</c:v>
                </c:pt>
                <c:pt idx="4">
                  <c:v>243.21519572779007</c:v>
                </c:pt>
                <c:pt idx="5">
                  <c:v>243.31010582948807</c:v>
                </c:pt>
                <c:pt idx="6">
                  <c:v>243.40561451839875</c:v>
                </c:pt>
                <c:pt idx="7">
                  <c:v>243.50175522287412</c:v>
                </c:pt>
                <c:pt idx="8">
                  <c:v>243.5985623613316</c:v>
                </c:pt>
                <c:pt idx="9">
                  <c:v>243.69607195888807</c:v>
                </c:pt>
                <c:pt idx="10">
                  <c:v>243.79432098391726</c:v>
                </c:pt>
                <c:pt idx="11">
                  <c:v>243.89334559847441</c:v>
                </c:pt>
                <c:pt idx="12">
                  <c:v>243.9931952728125</c:v>
                </c:pt>
                <c:pt idx="13">
                  <c:v>244.09390980915569</c:v>
                </c:pt>
                <c:pt idx="14">
                  <c:v>244.19551951308881</c:v>
                </c:pt>
                <c:pt idx="15">
                  <c:v>244.29809753159213</c:v>
                </c:pt>
                <c:pt idx="16">
                  <c:v>244.40168496451355</c:v>
                </c:pt>
                <c:pt idx="17">
                  <c:v>244.50633673502594</c:v>
                </c:pt>
                <c:pt idx="18">
                  <c:v>244.61211585716242</c:v>
                </c:pt>
                <c:pt idx="19">
                  <c:v>244.71907024975707</c:v>
                </c:pt>
                <c:pt idx="20">
                  <c:v>244.82726189753808</c:v>
                </c:pt>
                <c:pt idx="21">
                  <c:v>244.93676739212324</c:v>
                </c:pt>
                <c:pt idx="22">
                  <c:v>245.04766406440669</c:v>
                </c:pt>
                <c:pt idx="23">
                  <c:v>245.15999706397656</c:v>
                </c:pt>
                <c:pt idx="24">
                  <c:v>245.27387410715406</c:v>
                </c:pt>
                <c:pt idx="25">
                  <c:v>245.38936158068788</c:v>
                </c:pt>
                <c:pt idx="26">
                  <c:v>245.50654659376914</c:v>
                </c:pt>
                <c:pt idx="27">
                  <c:v>245.62552763619323</c:v>
                </c:pt>
                <c:pt idx="28">
                  <c:v>245.74640213878115</c:v>
                </c:pt>
                <c:pt idx="29">
                  <c:v>245.86930405097303</c:v>
                </c:pt>
                <c:pt idx="30">
                  <c:v>245.99427882424533</c:v>
                </c:pt>
                <c:pt idx="31">
                  <c:v>246.12149244584299</c:v>
                </c:pt>
                <c:pt idx="32">
                  <c:v>246.25106373643357</c:v>
                </c:pt>
                <c:pt idx="33">
                  <c:v>246.38311020216543</c:v>
                </c:pt>
                <c:pt idx="34">
                  <c:v>246.51777534326573</c:v>
                </c:pt>
                <c:pt idx="35">
                  <c:v>246.65520225428324</c:v>
                </c:pt>
                <c:pt idx="36">
                  <c:v>246.79554710495344</c:v>
                </c:pt>
                <c:pt idx="37">
                  <c:v>246.93896628899984</c:v>
                </c:pt>
                <c:pt idx="38">
                  <c:v>247.0856717890843</c:v>
                </c:pt>
                <c:pt idx="39">
                  <c:v>247.23580792525365</c:v>
                </c:pt>
                <c:pt idx="40">
                  <c:v>247.38955427674586</c:v>
                </c:pt>
                <c:pt idx="41">
                  <c:v>247.54712765748366</c:v>
                </c:pt>
                <c:pt idx="42">
                  <c:v>247.72520316850665</c:v>
                </c:pt>
                <c:pt idx="43">
                  <c:v>247.87472811239377</c:v>
                </c:pt>
                <c:pt idx="44">
                  <c:v>248.04515718574226</c:v>
                </c:pt>
                <c:pt idx="45">
                  <c:v>248.22037468900638</c:v>
                </c:pt>
                <c:pt idx="46">
                  <c:v>248.40065404971023</c:v>
                </c:pt>
                <c:pt idx="47">
                  <c:v>248.58624324997351</c:v>
                </c:pt>
                <c:pt idx="48">
                  <c:v>248.79691595656735</c:v>
                </c:pt>
                <c:pt idx="49">
                  <c:v>248.95459698876664</c:v>
                </c:pt>
                <c:pt idx="50">
                  <c:v>249.17809554846758</c:v>
                </c:pt>
                <c:pt idx="51">
                  <c:v>249.38823712637463</c:v>
                </c:pt>
                <c:pt idx="52">
                  <c:v>249.60535854479329</c:v>
                </c:pt>
                <c:pt idx="53">
                  <c:v>249.8299037711113</c:v>
                </c:pt>
                <c:pt idx="54">
                  <c:v>250.06232978891452</c:v>
                </c:pt>
                <c:pt idx="55">
                  <c:v>250.32767586781335</c:v>
                </c:pt>
                <c:pt idx="56">
                  <c:v>250.55258950854221</c:v>
                </c:pt>
                <c:pt idx="57">
                  <c:v>250.81139461034732</c:v>
                </c:pt>
                <c:pt idx="58">
                  <c:v>251.05266284130161</c:v>
                </c:pt>
                <c:pt idx="59">
                  <c:v>251.38758969484871</c:v>
                </c:pt>
                <c:pt idx="60">
                  <c:v>251.64912806417522</c:v>
                </c:pt>
                <c:pt idx="61">
                  <c:v>251.95078222810707</c:v>
                </c:pt>
                <c:pt idx="62">
                  <c:v>252.2647840698686</c:v>
                </c:pt>
                <c:pt idx="63">
                  <c:v>252.59189434282143</c:v>
                </c:pt>
                <c:pt idx="64">
                  <c:v>252.93285090621467</c:v>
                </c:pt>
                <c:pt idx="65">
                  <c:v>253.28853791728187</c:v>
                </c:pt>
                <c:pt idx="66">
                  <c:v>253.65974897344802</c:v>
                </c:pt>
                <c:pt idx="67">
                  <c:v>254.0474808171428</c:v>
                </c:pt>
                <c:pt idx="68">
                  <c:v>254.45275141383712</c:v>
                </c:pt>
                <c:pt idx="69">
                  <c:v>254.87668434850593</c:v>
                </c:pt>
                <c:pt idx="70">
                  <c:v>255.32038958138406</c:v>
                </c:pt>
                <c:pt idx="71">
                  <c:v>255.78500107935832</c:v>
                </c:pt>
                <c:pt idx="72">
                  <c:v>256.27213742363841</c:v>
                </c:pt>
                <c:pt idx="73">
                  <c:v>256.78308523092443</c:v>
                </c:pt>
                <c:pt idx="74">
                  <c:v>257.31930466805704</c:v>
                </c:pt>
                <c:pt idx="75">
                  <c:v>257.88259375021408</c:v>
                </c:pt>
                <c:pt idx="76">
                  <c:v>258.47478151679422</c:v>
                </c:pt>
                <c:pt idx="77">
                  <c:v>259.09770409613213</c:v>
                </c:pt>
                <c:pt idx="78">
                  <c:v>259.75370511527922</c:v>
                </c:pt>
                <c:pt idx="79">
                  <c:v>260.44478067474711</c:v>
                </c:pt>
                <c:pt idx="80">
                  <c:v>261.17384387136514</c:v>
                </c:pt>
                <c:pt idx="81">
                  <c:v>261.94320137689846</c:v>
                </c:pt>
                <c:pt idx="82">
                  <c:v>262.75611182844864</c:v>
                </c:pt>
                <c:pt idx="83">
                  <c:v>263.61575471257504</c:v>
                </c:pt>
                <c:pt idx="84">
                  <c:v>264.52581687813364</c:v>
                </c:pt>
                <c:pt idx="85">
                  <c:v>265.49026089766494</c:v>
                </c:pt>
                <c:pt idx="86">
                  <c:v>266.51341393258929</c:v>
                </c:pt>
                <c:pt idx="87">
                  <c:v>267.60022284670271</c:v>
                </c:pt>
                <c:pt idx="88">
                  <c:v>268.75608579637628</c:v>
                </c:pt>
                <c:pt idx="89">
                  <c:v>269.98684254383829</c:v>
                </c:pt>
                <c:pt idx="90">
                  <c:v>271.29936841463456</c:v>
                </c:pt>
                <c:pt idx="91">
                  <c:v>272.70106516703078</c:v>
                </c:pt>
                <c:pt idx="92">
                  <c:v>274.1299613799365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A7-A743-A0BB-660A203930D3}"/>
            </c:ext>
          </c:extLst>
        </c:ser>
        <c:ser>
          <c:idx val="4"/>
          <c:order val="12"/>
          <c:tx>
            <c:v>cl0.3</c:v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'24.142-F100'!$J$3:$J$95</c:f>
              <c:numCache>
                <c:formatCode>General</c:formatCode>
                <c:ptCount val="93"/>
                <c:pt idx="0">
                  <c:v>231.12597400000001</c:v>
                </c:pt>
                <c:pt idx="1">
                  <c:v>231.16328999999999</c:v>
                </c:pt>
                <c:pt idx="2">
                  <c:v>231.16150400000001</c:v>
                </c:pt>
                <c:pt idx="3">
                  <c:v>231.159719</c:v>
                </c:pt>
                <c:pt idx="4">
                  <c:v>231.15793400000001</c:v>
                </c:pt>
                <c:pt idx="5">
                  <c:v>231.156148</c:v>
                </c:pt>
                <c:pt idx="6">
                  <c:v>231.15436299999999</c:v>
                </c:pt>
                <c:pt idx="7">
                  <c:v>231.15257700000001</c:v>
                </c:pt>
                <c:pt idx="8">
                  <c:v>231.07259099999999</c:v>
                </c:pt>
                <c:pt idx="9">
                  <c:v>231.086446</c:v>
                </c:pt>
                <c:pt idx="10">
                  <c:v>231.06120000000001</c:v>
                </c:pt>
                <c:pt idx="11">
                  <c:v>231.059415</c:v>
                </c:pt>
                <c:pt idx="12">
                  <c:v>231.05762899999999</c:v>
                </c:pt>
                <c:pt idx="13">
                  <c:v>231.05584400000001</c:v>
                </c:pt>
                <c:pt idx="14">
                  <c:v>231.054059</c:v>
                </c:pt>
                <c:pt idx="15">
                  <c:v>231.05227300000001</c:v>
                </c:pt>
                <c:pt idx="16">
                  <c:v>231.050488</c:v>
                </c:pt>
                <c:pt idx="17">
                  <c:v>231.04870299999999</c:v>
                </c:pt>
                <c:pt idx="18">
                  <c:v>231.07819799999999</c:v>
                </c:pt>
                <c:pt idx="19">
                  <c:v>231.045132</c:v>
                </c:pt>
                <c:pt idx="20">
                  <c:v>231.04334700000001</c:v>
                </c:pt>
                <c:pt idx="21">
                  <c:v>231.041561</c:v>
                </c:pt>
                <c:pt idx="22">
                  <c:v>231.03977599999999</c:v>
                </c:pt>
                <c:pt idx="23">
                  <c:v>231.03799100000001</c:v>
                </c:pt>
                <c:pt idx="24">
                  <c:v>231.067486</c:v>
                </c:pt>
                <c:pt idx="25">
                  <c:v>231.120441</c:v>
                </c:pt>
                <c:pt idx="26">
                  <c:v>231.11865599999999</c:v>
                </c:pt>
                <c:pt idx="27">
                  <c:v>231.19507200000001</c:v>
                </c:pt>
                <c:pt idx="28">
                  <c:v>231.29494800000001</c:v>
                </c:pt>
                <c:pt idx="29">
                  <c:v>231.41046399999999</c:v>
                </c:pt>
                <c:pt idx="30">
                  <c:v>231.4556</c:v>
                </c:pt>
                <c:pt idx="31">
                  <c:v>231.532015</c:v>
                </c:pt>
                <c:pt idx="32">
                  <c:v>231.62407099999999</c:v>
                </c:pt>
                <c:pt idx="33">
                  <c:v>231.786509</c:v>
                </c:pt>
                <c:pt idx="34">
                  <c:v>231.93330499999999</c:v>
                </c:pt>
                <c:pt idx="35">
                  <c:v>232.11138299999999</c:v>
                </c:pt>
                <c:pt idx="36">
                  <c:v>232.21907899999999</c:v>
                </c:pt>
                <c:pt idx="37">
                  <c:v>232.373696</c:v>
                </c:pt>
                <c:pt idx="38">
                  <c:v>232.61433400000001</c:v>
                </c:pt>
                <c:pt idx="39">
                  <c:v>232.729851</c:v>
                </c:pt>
                <c:pt idx="40">
                  <c:v>232.861007</c:v>
                </c:pt>
                <c:pt idx="41">
                  <c:v>233.09382500000001</c:v>
                </c:pt>
                <c:pt idx="42">
                  <c:v>233.45158699999999</c:v>
                </c:pt>
                <c:pt idx="43">
                  <c:v>233.64548300000001</c:v>
                </c:pt>
                <c:pt idx="44">
                  <c:v>233.909403</c:v>
                </c:pt>
                <c:pt idx="45">
                  <c:v>234.087659</c:v>
                </c:pt>
                <c:pt idx="46">
                  <c:v>234.50816</c:v>
                </c:pt>
                <c:pt idx="47">
                  <c:v>234.826999</c:v>
                </c:pt>
                <c:pt idx="48">
                  <c:v>235.075457</c:v>
                </c:pt>
                <c:pt idx="49">
                  <c:v>235.38647700000001</c:v>
                </c:pt>
                <c:pt idx="50">
                  <c:v>235.814798</c:v>
                </c:pt>
                <c:pt idx="51">
                  <c:v>236.10235700000001</c:v>
                </c:pt>
                <c:pt idx="52">
                  <c:v>236.46811700000001</c:v>
                </c:pt>
                <c:pt idx="53">
                  <c:v>236.75567599999999</c:v>
                </c:pt>
                <c:pt idx="54">
                  <c:v>237.14471800000001</c:v>
                </c:pt>
                <c:pt idx="55">
                  <c:v>237.42463499999999</c:v>
                </c:pt>
                <c:pt idx="56">
                  <c:v>237.751295</c:v>
                </c:pt>
                <c:pt idx="57">
                  <c:v>238.05449400000001</c:v>
                </c:pt>
                <c:pt idx="58">
                  <c:v>238.48263600000001</c:v>
                </c:pt>
                <c:pt idx="59">
                  <c:v>238.75473299999999</c:v>
                </c:pt>
                <c:pt idx="60">
                  <c:v>238.97209000000001</c:v>
                </c:pt>
                <c:pt idx="61">
                  <c:v>239.35331199999999</c:v>
                </c:pt>
                <c:pt idx="62">
                  <c:v>239.69543300000001</c:v>
                </c:pt>
                <c:pt idx="63">
                  <c:v>239.92060900000001</c:v>
                </c:pt>
                <c:pt idx="64">
                  <c:v>240.25491</c:v>
                </c:pt>
                <c:pt idx="65">
                  <c:v>240.48790700000001</c:v>
                </c:pt>
                <c:pt idx="66">
                  <c:v>240.83784800000001</c:v>
                </c:pt>
                <c:pt idx="67">
                  <c:v>241.055205</c:v>
                </c:pt>
                <c:pt idx="68">
                  <c:v>241.39732599999999</c:v>
                </c:pt>
                <c:pt idx="69">
                  <c:v>241.63814300000001</c:v>
                </c:pt>
                <c:pt idx="70">
                  <c:v>241.98044300000001</c:v>
                </c:pt>
                <c:pt idx="71">
                  <c:v>242.31474399999999</c:v>
                </c:pt>
                <c:pt idx="72">
                  <c:v>242.47735900000001</c:v>
                </c:pt>
                <c:pt idx="73">
                  <c:v>242.694537</c:v>
                </c:pt>
                <c:pt idx="74">
                  <c:v>243.06029699999999</c:v>
                </c:pt>
                <c:pt idx="75">
                  <c:v>243.34632400000001</c:v>
                </c:pt>
                <c:pt idx="76">
                  <c:v>243.783998</c:v>
                </c:pt>
                <c:pt idx="77">
                  <c:v>244.34526099999999</c:v>
                </c:pt>
                <c:pt idx="78">
                  <c:v>244.789222</c:v>
                </c:pt>
                <c:pt idx="79">
                  <c:v>245.287924</c:v>
                </c:pt>
                <c:pt idx="80">
                  <c:v>245.849187</c:v>
                </c:pt>
                <c:pt idx="81">
                  <c:v>246.44173000000001</c:v>
                </c:pt>
                <c:pt idx="82">
                  <c:v>247.120116</c:v>
                </c:pt>
                <c:pt idx="83">
                  <c:v>247.705018</c:v>
                </c:pt>
                <c:pt idx="84">
                  <c:v>248.50088500000001</c:v>
                </c:pt>
                <c:pt idx="85">
                  <c:v>249.320212</c:v>
                </c:pt>
                <c:pt idx="86">
                  <c:v>250.16299900000001</c:v>
                </c:pt>
                <c:pt idx="87">
                  <c:v>251.15436800000001</c:v>
                </c:pt>
                <c:pt idx="88">
                  <c:v>252.13791699999999</c:v>
                </c:pt>
                <c:pt idx="89">
                  <c:v>253.168387</c:v>
                </c:pt>
                <c:pt idx="90">
                  <c:v>254.417642</c:v>
                </c:pt>
                <c:pt idx="91">
                  <c:v>255.628153</c:v>
                </c:pt>
                <c:pt idx="92">
                  <c:v>256.90190999999999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659C-124E-BCC9-2C7A7AECD63B}"/>
            </c:ext>
          </c:extLst>
        </c:ser>
        <c:ser>
          <c:idx val="14"/>
          <c:order val="1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'24.142-F100'!$I$3:$I$95</c:f>
              <c:numCache>
                <c:formatCode>General</c:formatCode>
                <c:ptCount val="93"/>
                <c:pt idx="0">
                  <c:v>0.42119461000000002</c:v>
                </c:pt>
                <c:pt idx="1">
                  <c:v>0.42496549</c:v>
                </c:pt>
                <c:pt idx="2">
                  <c:v>0.42873613999999999</c:v>
                </c:pt>
                <c:pt idx="3">
                  <c:v>0.43250678999999997</c:v>
                </c:pt>
                <c:pt idx="4">
                  <c:v>0.43627745000000001</c:v>
                </c:pt>
                <c:pt idx="5">
                  <c:v>0.4400481</c:v>
                </c:pt>
                <c:pt idx="6">
                  <c:v>0.44381874999999998</c:v>
                </c:pt>
                <c:pt idx="7">
                  <c:v>0.44758941000000002</c:v>
                </c:pt>
                <c:pt idx="8">
                  <c:v>0.45135962000000002</c:v>
                </c:pt>
                <c:pt idx="9">
                  <c:v>0.45513036000000001</c:v>
                </c:pt>
                <c:pt idx="10">
                  <c:v>0.45890088000000001</c:v>
                </c:pt>
                <c:pt idx="11">
                  <c:v>0.46267153</c:v>
                </c:pt>
                <c:pt idx="12">
                  <c:v>0.46644217999999998</c:v>
                </c:pt>
                <c:pt idx="13">
                  <c:v>0.47021284000000002</c:v>
                </c:pt>
                <c:pt idx="14">
                  <c:v>0.47398349000000001</c:v>
                </c:pt>
                <c:pt idx="15">
                  <c:v>0.47775413999999999</c:v>
                </c:pt>
                <c:pt idx="16">
                  <c:v>0.48152479999999998</c:v>
                </c:pt>
                <c:pt idx="17">
                  <c:v>0.48529545000000002</c:v>
                </c:pt>
                <c:pt idx="18">
                  <c:v>0.48906628000000002</c:v>
                </c:pt>
                <c:pt idx="19">
                  <c:v>0.49283675999999998</c:v>
                </c:pt>
                <c:pt idx="20">
                  <c:v>0.49660741000000003</c:v>
                </c:pt>
                <c:pt idx="21">
                  <c:v>0.50037805999999996</c:v>
                </c:pt>
                <c:pt idx="22">
                  <c:v>0.50414871999999999</c:v>
                </c:pt>
                <c:pt idx="23">
                  <c:v>0.50791936999999998</c:v>
                </c:pt>
                <c:pt idx="24">
                  <c:v>0.51169019999999998</c:v>
                </c:pt>
                <c:pt idx="25">
                  <c:v>0.51546115999999997</c:v>
                </c:pt>
                <c:pt idx="26">
                  <c:v>0.51923182000000001</c:v>
                </c:pt>
                <c:pt idx="27">
                  <c:v>0.52300290999999999</c:v>
                </c:pt>
                <c:pt idx="28">
                  <c:v>0.52677414</c:v>
                </c:pt>
                <c:pt idx="29">
                  <c:v>0.53054546000000002</c:v>
                </c:pt>
                <c:pt idx="30">
                  <c:v>0.53431638000000004</c:v>
                </c:pt>
                <c:pt idx="31">
                  <c:v>0.53808747999999995</c:v>
                </c:pt>
                <c:pt idx="32">
                  <c:v>0.54185866000000005</c:v>
                </c:pt>
                <c:pt idx="33">
                  <c:v>0.54563024000000004</c:v>
                </c:pt>
                <c:pt idx="34">
                  <c:v>0.54940173999999997</c:v>
                </c:pt>
                <c:pt idx="35">
                  <c:v>0.55317340999999998</c:v>
                </c:pt>
                <c:pt idx="36">
                  <c:v>0.55694467999999997</c:v>
                </c:pt>
                <c:pt idx="37">
                  <c:v>0.56071621999999999</c:v>
                </c:pt>
                <c:pt idx="38">
                  <c:v>0.56448825000000002</c:v>
                </c:pt>
                <c:pt idx="39">
                  <c:v>0.56825956</c:v>
                </c:pt>
                <c:pt idx="40">
                  <c:v>0.57203097000000003</c:v>
                </c:pt>
                <c:pt idx="41">
                  <c:v>0.57580295000000004</c:v>
                </c:pt>
                <c:pt idx="42">
                  <c:v>0.57995300000000005</c:v>
                </c:pt>
                <c:pt idx="43">
                  <c:v>0.58334739999999996</c:v>
                </c:pt>
                <c:pt idx="44">
                  <c:v>0.58749691000000004</c:v>
                </c:pt>
                <c:pt idx="45">
                  <c:v>0.59089122999999999</c:v>
                </c:pt>
                <c:pt idx="46">
                  <c:v>0.59466426999999999</c:v>
                </c:pt>
                <c:pt idx="47">
                  <c:v>0.59843674000000002</c:v>
                </c:pt>
                <c:pt idx="48">
                  <c:v>0.60220881000000004</c:v>
                </c:pt>
                <c:pt idx="49">
                  <c:v>0.60598123000000004</c:v>
                </c:pt>
                <c:pt idx="50">
                  <c:v>0.60975431999999996</c:v>
                </c:pt>
                <c:pt idx="51">
                  <c:v>0.61352660999999997</c:v>
                </c:pt>
                <c:pt idx="52">
                  <c:v>0.61729935000000002</c:v>
                </c:pt>
                <c:pt idx="53">
                  <c:v>0.62107164000000004</c:v>
                </c:pt>
                <c:pt idx="54">
                  <c:v>0.62522186000000002</c:v>
                </c:pt>
                <c:pt idx="55">
                  <c:v>0.62861674999999995</c:v>
                </c:pt>
                <c:pt idx="56">
                  <c:v>0.63238925999999995</c:v>
                </c:pt>
                <c:pt idx="57">
                  <c:v>0.63616163999999997</c:v>
                </c:pt>
                <c:pt idx="58">
                  <c:v>0.64031209</c:v>
                </c:pt>
                <c:pt idx="59">
                  <c:v>0.64370693000000001</c:v>
                </c:pt>
                <c:pt idx="60">
                  <c:v>0.64710146999999996</c:v>
                </c:pt>
                <c:pt idx="61">
                  <c:v>0.65125164999999996</c:v>
                </c:pt>
                <c:pt idx="62">
                  <c:v>0.65540160999999997</c:v>
                </c:pt>
                <c:pt idx="63">
                  <c:v>0.65879619</c:v>
                </c:pt>
                <c:pt idx="64">
                  <c:v>0.66294609999999998</c:v>
                </c:pt>
                <c:pt idx="65">
                  <c:v>0.66634073000000005</c:v>
                </c:pt>
                <c:pt idx="66">
                  <c:v>0.67049073000000003</c:v>
                </c:pt>
                <c:pt idx="67">
                  <c:v>0.67388526000000004</c:v>
                </c:pt>
                <c:pt idx="68">
                  <c:v>0.67803522000000005</c:v>
                </c:pt>
                <c:pt idx="69">
                  <c:v>0.68142988999999998</c:v>
                </c:pt>
                <c:pt idx="70">
                  <c:v>0.68520249</c:v>
                </c:pt>
                <c:pt idx="71">
                  <c:v>0.68935239999999998</c:v>
                </c:pt>
                <c:pt idx="72">
                  <c:v>0.69274663000000003</c:v>
                </c:pt>
                <c:pt idx="73">
                  <c:v>0.69651852000000003</c:v>
                </c:pt>
                <c:pt idx="74">
                  <c:v>0.70029125999999997</c:v>
                </c:pt>
                <c:pt idx="75">
                  <c:v>0.70368618000000005</c:v>
                </c:pt>
                <c:pt idx="76">
                  <c:v>0.70783668</c:v>
                </c:pt>
                <c:pt idx="77">
                  <c:v>0.71161052000000002</c:v>
                </c:pt>
                <c:pt idx="78">
                  <c:v>0.71538369999999996</c:v>
                </c:pt>
                <c:pt idx="79">
                  <c:v>0.71915717999999995</c:v>
                </c:pt>
                <c:pt idx="80">
                  <c:v>0.72293101999999998</c:v>
                </c:pt>
                <c:pt idx="81">
                  <c:v>0.72670504000000002</c:v>
                </c:pt>
                <c:pt idx="82">
                  <c:v>0.73085690000000003</c:v>
                </c:pt>
                <c:pt idx="83">
                  <c:v>0.73425351999999999</c:v>
                </c:pt>
                <c:pt idx="84">
                  <c:v>0.73802869000000004</c:v>
                </c:pt>
                <c:pt idx="85">
                  <c:v>0.74180398999999997</c:v>
                </c:pt>
                <c:pt idx="86">
                  <c:v>0.74557941999999999</c:v>
                </c:pt>
                <c:pt idx="87">
                  <c:v>0.74935569999999996</c:v>
                </c:pt>
                <c:pt idx="88">
                  <c:v>0.75313193</c:v>
                </c:pt>
                <c:pt idx="89">
                  <c:v>0.75690842000000003</c:v>
                </c:pt>
                <c:pt idx="90">
                  <c:v>0.76106351999999999</c:v>
                </c:pt>
                <c:pt idx="91">
                  <c:v>0.76446367000000004</c:v>
                </c:pt>
                <c:pt idx="92">
                  <c:v>0.76807015000000001</c:v>
                </c:pt>
              </c:numCache>
            </c:numRef>
          </c:xVal>
          <c:yVal>
            <c:numRef>
              <c:f>'24.142-F100'!$K$3:$K$95</c:f>
              <c:numCache>
                <c:formatCode>General</c:formatCode>
                <c:ptCount val="93"/>
                <c:pt idx="0">
                  <c:v>229.03502896635251</c:v>
                </c:pt>
                <c:pt idx="1">
                  <c:v>229.12902090409582</c:v>
                </c:pt>
                <c:pt idx="2">
                  <c:v>229.2235106818778</c:v>
                </c:pt>
                <c:pt idx="3">
                  <c:v>229.31853148004734</c:v>
                </c:pt>
                <c:pt idx="4">
                  <c:v>229.41411196897889</c:v>
                </c:pt>
                <c:pt idx="5">
                  <c:v>229.51028108684309</c:v>
                </c:pt>
                <c:pt idx="6">
                  <c:v>229.60706963982241</c:v>
                </c:pt>
                <c:pt idx="7">
                  <c:v>229.70450963302818</c:v>
                </c:pt>
                <c:pt idx="8">
                  <c:v>229.80262208518934</c:v>
                </c:pt>
                <c:pt idx="9">
                  <c:v>229.90146692047588</c:v>
                </c:pt>
                <c:pt idx="10">
                  <c:v>230.00106043953775</c:v>
                </c:pt>
                <c:pt idx="11">
                  <c:v>230.10144931254098</c:v>
                </c:pt>
                <c:pt idx="12">
                  <c:v>230.20266926000551</c:v>
                </c:pt>
                <c:pt idx="13">
                  <c:v>230.30476149881974</c:v>
                </c:pt>
                <c:pt idx="14">
                  <c:v>230.40776835843468</c:v>
                </c:pt>
                <c:pt idx="15">
                  <c:v>230.51173503374298</c:v>
                </c:pt>
                <c:pt idx="16">
                  <c:v>230.61670891954518</c:v>
                </c:pt>
                <c:pt idx="17">
                  <c:v>230.72273890621497</c:v>
                </c:pt>
                <c:pt idx="18">
                  <c:v>230.82988234135877</c:v>
                </c:pt>
                <c:pt idx="19">
                  <c:v>230.93817865633491</c:v>
                </c:pt>
                <c:pt idx="20">
                  <c:v>231.04770007471149</c:v>
                </c:pt>
                <c:pt idx="21">
                  <c:v>231.15850209146069</c:v>
                </c:pt>
                <c:pt idx="22">
                  <c:v>231.27064851837233</c:v>
                </c:pt>
                <c:pt idx="23">
                  <c:v>231.38420562690345</c:v>
                </c:pt>
                <c:pt idx="24">
                  <c:v>231.49924966255739</c:v>
                </c:pt>
                <c:pt idx="25">
                  <c:v>231.61585348659648</c:v>
                </c:pt>
                <c:pt idx="26">
                  <c:v>231.73408188573018</c:v>
                </c:pt>
                <c:pt idx="27">
                  <c:v>231.85404026090785</c:v>
                </c:pt>
                <c:pt idx="28">
                  <c:v>231.97580668998228</c:v>
                </c:pt>
                <c:pt idx="29">
                  <c:v>232.09947138230689</c:v>
                </c:pt>
                <c:pt idx="30">
                  <c:v>232.22511468881655</c:v>
                </c:pt>
                <c:pt idx="31">
                  <c:v>232.35285770931603</c:v>
                </c:pt>
                <c:pt idx="32">
                  <c:v>232.48280482632174</c:v>
                </c:pt>
                <c:pt idx="33">
                  <c:v>232.61508098583278</c:v>
                </c:pt>
                <c:pt idx="34">
                  <c:v>232.74978941287472</c:v>
                </c:pt>
                <c:pt idx="35">
                  <c:v>232.88706551726114</c:v>
                </c:pt>
                <c:pt idx="36">
                  <c:v>233.02702168287001</c:v>
                </c:pt>
                <c:pt idx="37">
                  <c:v>233.16982339680879</c:v>
                </c:pt>
                <c:pt idx="38">
                  <c:v>233.31562845832644</c:v>
                </c:pt>
                <c:pt idx="39">
                  <c:v>233.46454666012357</c:v>
                </c:pt>
                <c:pt idx="40">
                  <c:v>233.61677516373561</c:v>
                </c:pt>
                <c:pt idx="41">
                  <c:v>233.77250865106174</c:v>
                </c:pt>
                <c:pt idx="42">
                  <c:v>233.94809550413422</c:v>
                </c:pt>
                <c:pt idx="43">
                  <c:v>234.09519264819551</c:v>
                </c:pt>
                <c:pt idx="44">
                  <c:v>234.27950310751436</c:v>
                </c:pt>
                <c:pt idx="45">
                  <c:v>234.43413285706859</c:v>
                </c:pt>
                <c:pt idx="46">
                  <c:v>234.61031363403058</c:v>
                </c:pt>
                <c:pt idx="47">
                  <c:v>234.79122727871609</c:v>
                </c:pt>
                <c:pt idx="48">
                  <c:v>234.97713676692024</c:v>
                </c:pt>
                <c:pt idx="49">
                  <c:v>235.16835028421579</c:v>
                </c:pt>
                <c:pt idx="50">
                  <c:v>235.36517318442171</c:v>
                </c:pt>
                <c:pt idx="51">
                  <c:v>235.56783196955416</c:v>
                </c:pt>
                <c:pt idx="52">
                  <c:v>235.77671407771231</c:v>
                </c:pt>
                <c:pt idx="53">
                  <c:v>235.99210945252241</c:v>
                </c:pt>
                <c:pt idx="54">
                  <c:v>236.2370675633008</c:v>
                </c:pt>
                <c:pt idx="55">
                  <c:v>236.44400647203508</c:v>
                </c:pt>
                <c:pt idx="56">
                  <c:v>236.6812751951542</c:v>
                </c:pt>
                <c:pt idx="57">
                  <c:v>236.92664652932686</c:v>
                </c:pt>
                <c:pt idx="58">
                  <c:v>237.20652267335601</c:v>
                </c:pt>
                <c:pt idx="59">
                  <c:v>237.44360266361576</c:v>
                </c:pt>
                <c:pt idx="60">
                  <c:v>237.68840111006767</c:v>
                </c:pt>
                <c:pt idx="61">
                  <c:v>237.99878599568379</c:v>
                </c:pt>
                <c:pt idx="62">
                  <c:v>238.32208090650593</c:v>
                </c:pt>
                <c:pt idx="63">
                  <c:v>238.59671261973224</c:v>
                </c:pt>
                <c:pt idx="64">
                  <c:v>238.94564930503654</c:v>
                </c:pt>
                <c:pt idx="65">
                  <c:v>239.24248427806054</c:v>
                </c:pt>
                <c:pt idx="66">
                  <c:v>239.62016321509145</c:v>
                </c:pt>
                <c:pt idx="67">
                  <c:v>239.94188330898052</c:v>
                </c:pt>
                <c:pt idx="68">
                  <c:v>240.3518121438629</c:v>
                </c:pt>
                <c:pt idx="69">
                  <c:v>240.70151804537767</c:v>
                </c:pt>
                <c:pt idx="70">
                  <c:v>241.10627118202868</c:v>
                </c:pt>
                <c:pt idx="71">
                  <c:v>241.57231229289329</c:v>
                </c:pt>
                <c:pt idx="72">
                  <c:v>241.97070829827118</c:v>
                </c:pt>
                <c:pt idx="73">
                  <c:v>242.43275816868876</c:v>
                </c:pt>
                <c:pt idx="74">
                  <c:v>242.91652481054882</c:v>
                </c:pt>
                <c:pt idx="75">
                  <c:v>243.37147972169862</c:v>
                </c:pt>
                <c:pt idx="76">
                  <c:v>243.9546266040457</c:v>
                </c:pt>
                <c:pt idx="77">
                  <c:v>244.51229612780043</c:v>
                </c:pt>
                <c:pt idx="78">
                  <c:v>245.09783664079066</c:v>
                </c:pt>
                <c:pt idx="79">
                  <c:v>245.71332655813339</c:v>
                </c:pt>
                <c:pt idx="80">
                  <c:v>246.36088715576747</c:v>
                </c:pt>
                <c:pt idx="81">
                  <c:v>247.04278779218654</c:v>
                </c:pt>
                <c:pt idx="82">
                  <c:v>247.83558938731005</c:v>
                </c:pt>
                <c:pt idx="83">
                  <c:v>248.51986731362086</c:v>
                </c:pt>
                <c:pt idx="84">
                  <c:v>249.3209621263434</c:v>
                </c:pt>
                <c:pt idx="85">
                  <c:v>250.16799095912862</c:v>
                </c:pt>
                <c:pt idx="86">
                  <c:v>251.06461079110971</c:v>
                </c:pt>
                <c:pt idx="87">
                  <c:v>252.01505151152173</c:v>
                </c:pt>
                <c:pt idx="88">
                  <c:v>253.02358308410578</c:v>
                </c:pt>
                <c:pt idx="89">
                  <c:v>254.09527525877286</c:v>
                </c:pt>
                <c:pt idx="90">
                  <c:v>255.35396346545645</c:v>
                </c:pt>
                <c:pt idx="91">
                  <c:v>256.45158869101658</c:v>
                </c:pt>
                <c:pt idx="92">
                  <c:v>257.68845493716026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BA7-A743-A0BB-660A203930D3}"/>
            </c:ext>
          </c:extLst>
        </c:ser>
        <c:ser>
          <c:idx val="5"/>
          <c:order val="14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'24.142-F100'!$D$3:$D$97</c:f>
              <c:numCache>
                <c:formatCode>General</c:formatCode>
                <c:ptCount val="95"/>
                <c:pt idx="0">
                  <c:v>209.37025</c:v>
                </c:pt>
                <c:pt idx="1">
                  <c:v>209.31372300000001</c:v>
                </c:pt>
                <c:pt idx="2">
                  <c:v>209.35103899999999</c:v>
                </c:pt>
                <c:pt idx="3">
                  <c:v>209.396174</c:v>
                </c:pt>
                <c:pt idx="4">
                  <c:v>209.39438899999999</c:v>
                </c:pt>
                <c:pt idx="5">
                  <c:v>209.39260300000001</c:v>
                </c:pt>
                <c:pt idx="6">
                  <c:v>209.390818</c:v>
                </c:pt>
                <c:pt idx="7">
                  <c:v>209.38903300000001</c:v>
                </c:pt>
                <c:pt idx="8">
                  <c:v>209.387247</c:v>
                </c:pt>
                <c:pt idx="9">
                  <c:v>209.38546199999999</c:v>
                </c:pt>
                <c:pt idx="10">
                  <c:v>209.38367700000001</c:v>
                </c:pt>
                <c:pt idx="11">
                  <c:v>209.381891</c:v>
                </c:pt>
                <c:pt idx="12">
                  <c:v>209.38010600000001</c:v>
                </c:pt>
                <c:pt idx="13">
                  <c:v>209.378321</c:v>
                </c:pt>
                <c:pt idx="14">
                  <c:v>209.37653499999999</c:v>
                </c:pt>
                <c:pt idx="15">
                  <c:v>209.37475000000001</c:v>
                </c:pt>
                <c:pt idx="16">
                  <c:v>209.37296499999999</c:v>
                </c:pt>
                <c:pt idx="17">
                  <c:v>209.37117900000001</c:v>
                </c:pt>
                <c:pt idx="18">
                  <c:v>209.369394</c:v>
                </c:pt>
                <c:pt idx="19">
                  <c:v>209.41452899999999</c:v>
                </c:pt>
                <c:pt idx="20">
                  <c:v>209.436204</c:v>
                </c:pt>
                <c:pt idx="21">
                  <c:v>209.41095799999999</c:v>
                </c:pt>
                <c:pt idx="22">
                  <c:v>209.448274</c:v>
                </c:pt>
                <c:pt idx="23">
                  <c:v>209.44648799999999</c:v>
                </c:pt>
                <c:pt idx="24">
                  <c:v>209.444703</c:v>
                </c:pt>
                <c:pt idx="25">
                  <c:v>209.44291799999999</c:v>
                </c:pt>
                <c:pt idx="26">
                  <c:v>209.49587299999999</c:v>
                </c:pt>
                <c:pt idx="27">
                  <c:v>209.52536799999999</c:v>
                </c:pt>
                <c:pt idx="28">
                  <c:v>209.523583</c:v>
                </c:pt>
                <c:pt idx="29">
                  <c:v>209.56871799999999</c:v>
                </c:pt>
                <c:pt idx="30">
                  <c:v>209.66859400000001</c:v>
                </c:pt>
                <c:pt idx="31">
                  <c:v>209.690269</c:v>
                </c:pt>
                <c:pt idx="32">
                  <c:v>209.68848399999999</c:v>
                </c:pt>
                <c:pt idx="33">
                  <c:v>209.84292199999999</c:v>
                </c:pt>
                <c:pt idx="34">
                  <c:v>209.95061899999999</c:v>
                </c:pt>
                <c:pt idx="35">
                  <c:v>210.081954</c:v>
                </c:pt>
                <c:pt idx="36">
                  <c:v>210.283492</c:v>
                </c:pt>
                <c:pt idx="37">
                  <c:v>210.414648</c:v>
                </c:pt>
                <c:pt idx="38">
                  <c:v>210.53798499999999</c:v>
                </c:pt>
                <c:pt idx="39">
                  <c:v>210.575479</c:v>
                </c:pt>
                <c:pt idx="40">
                  <c:v>210.80811800000001</c:v>
                </c:pt>
                <c:pt idx="41">
                  <c:v>210.98619500000001</c:v>
                </c:pt>
                <c:pt idx="42">
                  <c:v>211.156453</c:v>
                </c:pt>
                <c:pt idx="43">
                  <c:v>211.37363099999999</c:v>
                </c:pt>
                <c:pt idx="44">
                  <c:v>211.56734800000001</c:v>
                </c:pt>
                <c:pt idx="45">
                  <c:v>211.76888600000001</c:v>
                </c:pt>
                <c:pt idx="46">
                  <c:v>212.111007</c:v>
                </c:pt>
                <c:pt idx="47">
                  <c:v>212.304903</c:v>
                </c:pt>
                <c:pt idx="48">
                  <c:v>212.701944</c:v>
                </c:pt>
                <c:pt idx="49">
                  <c:v>213.005143</c:v>
                </c:pt>
                <c:pt idx="50">
                  <c:v>213.30834200000001</c:v>
                </c:pt>
                <c:pt idx="51">
                  <c:v>213.54115999999999</c:v>
                </c:pt>
                <c:pt idx="52">
                  <c:v>214.039862</c:v>
                </c:pt>
                <c:pt idx="53">
                  <c:v>214.389982</c:v>
                </c:pt>
                <c:pt idx="54">
                  <c:v>214.70100099999999</c:v>
                </c:pt>
                <c:pt idx="55">
                  <c:v>215.246624</c:v>
                </c:pt>
                <c:pt idx="56">
                  <c:v>215.58892399999999</c:v>
                </c:pt>
                <c:pt idx="57">
                  <c:v>216.05634499999999</c:v>
                </c:pt>
                <c:pt idx="58">
                  <c:v>216.531587</c:v>
                </c:pt>
                <c:pt idx="59">
                  <c:v>216.92080799999999</c:v>
                </c:pt>
                <c:pt idx="60">
                  <c:v>217.28656799999999</c:v>
                </c:pt>
                <c:pt idx="61">
                  <c:v>217.77744999999999</c:v>
                </c:pt>
                <c:pt idx="62">
                  <c:v>218.15885</c:v>
                </c:pt>
                <c:pt idx="63">
                  <c:v>218.53243000000001</c:v>
                </c:pt>
                <c:pt idx="64">
                  <c:v>218.97639100000001</c:v>
                </c:pt>
                <c:pt idx="65">
                  <c:v>219.37343200000001</c:v>
                </c:pt>
                <c:pt idx="66">
                  <c:v>219.77047300000001</c:v>
                </c:pt>
                <c:pt idx="67">
                  <c:v>220.206614</c:v>
                </c:pt>
                <c:pt idx="68">
                  <c:v>220.60365400000001</c:v>
                </c:pt>
                <c:pt idx="69">
                  <c:v>221.02415500000001</c:v>
                </c:pt>
                <c:pt idx="70">
                  <c:v>221.413376</c:v>
                </c:pt>
                <c:pt idx="71">
                  <c:v>221.82605599999999</c:v>
                </c:pt>
                <c:pt idx="72">
                  <c:v>222.199637</c:v>
                </c:pt>
                <c:pt idx="73">
                  <c:v>222.60449700000001</c:v>
                </c:pt>
                <c:pt idx="74">
                  <c:v>223.00935799999999</c:v>
                </c:pt>
                <c:pt idx="75">
                  <c:v>223.32819699999999</c:v>
                </c:pt>
                <c:pt idx="76">
                  <c:v>223.55319499999999</c:v>
                </c:pt>
                <c:pt idx="77">
                  <c:v>224.05171899999999</c:v>
                </c:pt>
                <c:pt idx="78">
                  <c:v>224.622513</c:v>
                </c:pt>
                <c:pt idx="79">
                  <c:v>225.04930200000001</c:v>
                </c:pt>
                <c:pt idx="80">
                  <c:v>225.602745</c:v>
                </c:pt>
                <c:pt idx="81">
                  <c:v>226.187468</c:v>
                </c:pt>
                <c:pt idx="82">
                  <c:v>226.83475200000001</c:v>
                </c:pt>
                <c:pt idx="83">
                  <c:v>227.47421600000001</c:v>
                </c:pt>
                <c:pt idx="84">
                  <c:v>228.28572299999999</c:v>
                </c:pt>
                <c:pt idx="85">
                  <c:v>229.03466900000001</c:v>
                </c:pt>
                <c:pt idx="86">
                  <c:v>229.72734199999999</c:v>
                </c:pt>
                <c:pt idx="87">
                  <c:v>230.52949599999999</c:v>
                </c:pt>
                <c:pt idx="88">
                  <c:v>231.41785100000001</c:v>
                </c:pt>
                <c:pt idx="89">
                  <c:v>232.40786700000001</c:v>
                </c:pt>
                <c:pt idx="90">
                  <c:v>233.38053199999999</c:v>
                </c:pt>
                <c:pt idx="91">
                  <c:v>234.32038499999999</c:v>
                </c:pt>
                <c:pt idx="92">
                  <c:v>235.369719</c:v>
                </c:pt>
                <c:pt idx="93">
                  <c:v>236.560258</c:v>
                </c:pt>
                <c:pt idx="94">
                  <c:v>237.88458299999999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659C-124E-BCC9-2C7A7AECD63B}"/>
            </c:ext>
          </c:extLst>
        </c:ser>
        <c:ser>
          <c:idx val="15"/>
          <c:order val="1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'24.142-F100'!$C$3:$C$97</c:f>
              <c:numCache>
                <c:formatCode>General</c:formatCode>
                <c:ptCount val="95"/>
                <c:pt idx="0">
                  <c:v>0.42141424999999999</c:v>
                </c:pt>
                <c:pt idx="1">
                  <c:v>0.42518460000000002</c:v>
                </c:pt>
                <c:pt idx="2">
                  <c:v>0.42895547000000001</c:v>
                </c:pt>
                <c:pt idx="3">
                  <c:v>0.43272639000000002</c:v>
                </c:pt>
                <c:pt idx="4">
                  <c:v>0.43649704</c:v>
                </c:pt>
                <c:pt idx="5">
                  <c:v>0.44026769999999998</c:v>
                </c:pt>
                <c:pt idx="6">
                  <c:v>0.44403835000000003</c:v>
                </c:pt>
                <c:pt idx="7">
                  <c:v>0.44780900000000001</c:v>
                </c:pt>
                <c:pt idx="8">
                  <c:v>0.45157965999999999</c:v>
                </c:pt>
                <c:pt idx="9">
                  <c:v>0.45535030999999998</c:v>
                </c:pt>
                <c:pt idx="10">
                  <c:v>0.45912096000000002</c:v>
                </c:pt>
                <c:pt idx="11">
                  <c:v>0.46289162</c:v>
                </c:pt>
                <c:pt idx="12">
                  <c:v>0.46666226999999999</c:v>
                </c:pt>
                <c:pt idx="13">
                  <c:v>0.47043291999999998</c:v>
                </c:pt>
                <c:pt idx="14">
                  <c:v>0.47420358000000001</c:v>
                </c:pt>
                <c:pt idx="15">
                  <c:v>0.47797423</c:v>
                </c:pt>
                <c:pt idx="16">
                  <c:v>0.48174487999999999</c:v>
                </c:pt>
                <c:pt idx="17">
                  <c:v>0.48551554000000002</c:v>
                </c:pt>
                <c:pt idx="18">
                  <c:v>0.48928619000000001</c:v>
                </c:pt>
                <c:pt idx="19">
                  <c:v>0.49305711000000002</c:v>
                </c:pt>
                <c:pt idx="20">
                  <c:v>0.49682788999999999</c:v>
                </c:pt>
                <c:pt idx="21">
                  <c:v>0.50059841000000005</c:v>
                </c:pt>
                <c:pt idx="22">
                  <c:v>0.50436928999999997</c:v>
                </c:pt>
                <c:pt idx="23">
                  <c:v>0.50813993999999996</c:v>
                </c:pt>
                <c:pt idx="24">
                  <c:v>0.51191059999999999</c:v>
                </c:pt>
                <c:pt idx="25">
                  <c:v>0.51568124999999998</c:v>
                </c:pt>
                <c:pt idx="26">
                  <c:v>0.51945220999999997</c:v>
                </c:pt>
                <c:pt idx="27">
                  <c:v>0.52322303999999997</c:v>
                </c:pt>
                <c:pt idx="28">
                  <c:v>0.52699370000000001</c:v>
                </c:pt>
                <c:pt idx="29">
                  <c:v>0.53076462000000002</c:v>
                </c:pt>
                <c:pt idx="30">
                  <c:v>0.53453583999999998</c:v>
                </c:pt>
                <c:pt idx="31">
                  <c:v>0.53830663000000001</c:v>
                </c:pt>
                <c:pt idx="32">
                  <c:v>0.54207727999999999</c:v>
                </c:pt>
                <c:pt idx="33">
                  <c:v>0.54622618000000001</c:v>
                </c:pt>
                <c:pt idx="34">
                  <c:v>0.54999745</c:v>
                </c:pt>
                <c:pt idx="35">
                  <c:v>0.55339150000000004</c:v>
                </c:pt>
                <c:pt idx="36">
                  <c:v>0.55716330999999997</c:v>
                </c:pt>
                <c:pt idx="37">
                  <c:v>0.56093470999999995</c:v>
                </c:pt>
                <c:pt idx="38">
                  <c:v>0.56470606999999995</c:v>
                </c:pt>
                <c:pt idx="39">
                  <c:v>0.56809958999999999</c:v>
                </c:pt>
                <c:pt idx="40">
                  <c:v>0.57224892999999999</c:v>
                </c:pt>
                <c:pt idx="41">
                  <c:v>0.57602059999999999</c:v>
                </c:pt>
                <c:pt idx="42">
                  <c:v>0.57979223000000002</c:v>
                </c:pt>
                <c:pt idx="43">
                  <c:v>0.58356412000000002</c:v>
                </c:pt>
                <c:pt idx="44">
                  <c:v>0.58733588000000003</c:v>
                </c:pt>
                <c:pt idx="45">
                  <c:v>0.59110768000000002</c:v>
                </c:pt>
                <c:pt idx="46">
                  <c:v>0.59525764000000003</c:v>
                </c:pt>
                <c:pt idx="47">
                  <c:v>0.59865204000000005</c:v>
                </c:pt>
                <c:pt idx="48">
                  <c:v>0.60242496000000001</c:v>
                </c:pt>
                <c:pt idx="49">
                  <c:v>0.60619734000000003</c:v>
                </c:pt>
                <c:pt idx="50">
                  <c:v>0.60996971</c:v>
                </c:pt>
                <c:pt idx="51">
                  <c:v>0.61374169999999995</c:v>
                </c:pt>
                <c:pt idx="52">
                  <c:v>0.61751518000000005</c:v>
                </c:pt>
                <c:pt idx="53">
                  <c:v>0.62128782999999999</c:v>
                </c:pt>
                <c:pt idx="54">
                  <c:v>0.62506024999999998</c:v>
                </c:pt>
                <c:pt idx="55">
                  <c:v>0.628834</c:v>
                </c:pt>
                <c:pt idx="56">
                  <c:v>0.63260660000000002</c:v>
                </c:pt>
                <c:pt idx="57">
                  <c:v>0.63637991000000005</c:v>
                </c:pt>
                <c:pt idx="58">
                  <c:v>0.64015327</c:v>
                </c:pt>
                <c:pt idx="59">
                  <c:v>0.64392612999999999</c:v>
                </c:pt>
                <c:pt idx="60">
                  <c:v>0.64769887000000004</c:v>
                </c:pt>
                <c:pt idx="61">
                  <c:v>0.65147231000000005</c:v>
                </c:pt>
                <c:pt idx="62">
                  <c:v>0.65524512999999995</c:v>
                </c:pt>
                <c:pt idx="63">
                  <c:v>0.65901790999999998</c:v>
                </c:pt>
                <c:pt idx="64">
                  <c:v>0.66279109000000003</c:v>
                </c:pt>
                <c:pt idx="65">
                  <c:v>0.66656400000000005</c:v>
                </c:pt>
                <c:pt idx="66">
                  <c:v>0.67033690999999995</c:v>
                </c:pt>
                <c:pt idx="67">
                  <c:v>0.67411003999999997</c:v>
                </c:pt>
                <c:pt idx="68">
                  <c:v>0.67788294999999998</c:v>
                </c:pt>
                <c:pt idx="69">
                  <c:v>0.68165598999999999</c:v>
                </c:pt>
                <c:pt idx="70">
                  <c:v>0.68542886000000003</c:v>
                </c:pt>
                <c:pt idx="71">
                  <c:v>0.68920186000000005</c:v>
                </c:pt>
                <c:pt idx="72">
                  <c:v>0.69297463999999998</c:v>
                </c:pt>
                <c:pt idx="73">
                  <c:v>0.69674758999999997</c:v>
                </c:pt>
                <c:pt idx="74">
                  <c:v>0.70052055000000002</c:v>
                </c:pt>
                <c:pt idx="75">
                  <c:v>0.70429302000000005</c:v>
                </c:pt>
                <c:pt idx="76">
                  <c:v>0.70806495000000003</c:v>
                </c:pt>
                <c:pt idx="77">
                  <c:v>0.71221579999999995</c:v>
                </c:pt>
                <c:pt idx="78">
                  <c:v>0.71598969000000001</c:v>
                </c:pt>
                <c:pt idx="79">
                  <c:v>0.71938541</c:v>
                </c:pt>
                <c:pt idx="80">
                  <c:v>0.72315921000000005</c:v>
                </c:pt>
                <c:pt idx="81">
                  <c:v>0.72693317999999996</c:v>
                </c:pt>
                <c:pt idx="82">
                  <c:v>0.73070751</c:v>
                </c:pt>
                <c:pt idx="83">
                  <c:v>0.73448179000000002</c:v>
                </c:pt>
                <c:pt idx="84">
                  <c:v>0.73825704999999997</c:v>
                </c:pt>
                <c:pt idx="85">
                  <c:v>0.74203195</c:v>
                </c:pt>
                <c:pt idx="86">
                  <c:v>0.74542918000000002</c:v>
                </c:pt>
                <c:pt idx="87">
                  <c:v>0.74882702000000001</c:v>
                </c:pt>
                <c:pt idx="88">
                  <c:v>0.75184799999999996</c:v>
                </c:pt>
                <c:pt idx="89">
                  <c:v>0.75486955</c:v>
                </c:pt>
                <c:pt idx="90">
                  <c:v>0.75789099999999998</c:v>
                </c:pt>
                <c:pt idx="91">
                  <c:v>0.76053490999999995</c:v>
                </c:pt>
                <c:pt idx="92">
                  <c:v>0.76317944000000004</c:v>
                </c:pt>
                <c:pt idx="93">
                  <c:v>0.76592311999999996</c:v>
                </c:pt>
                <c:pt idx="94">
                  <c:v>0.76894947999999996</c:v>
                </c:pt>
              </c:numCache>
            </c:numRef>
          </c:xVal>
          <c:yVal>
            <c:numRef>
              <c:f>'24.142-F100'!$E$3:$E$97</c:f>
              <c:numCache>
                <c:formatCode>General</c:formatCode>
                <c:ptCount val="95"/>
                <c:pt idx="0">
                  <c:v>208.04301667899074</c:v>
                </c:pt>
                <c:pt idx="1">
                  <c:v>208.14243555363745</c:v>
                </c:pt>
                <c:pt idx="2">
                  <c:v>208.24250211921157</c:v>
                </c:pt>
                <c:pt idx="3">
                  <c:v>208.34323450444137</c:v>
                </c:pt>
                <c:pt idx="4">
                  <c:v>208.4446554503204</c:v>
                </c:pt>
                <c:pt idx="5">
                  <c:v>208.54680471314379</c:v>
                </c:pt>
                <c:pt idx="6">
                  <c:v>208.64971506054709</c:v>
                </c:pt>
                <c:pt idx="7">
                  <c:v>208.75342115056552</c:v>
                </c:pt>
                <c:pt idx="8">
                  <c:v>208.85795879732382</c:v>
                </c:pt>
                <c:pt idx="9">
                  <c:v>208.96336420239732</c:v>
                </c:pt>
                <c:pt idx="10">
                  <c:v>209.0696756945577</c:v>
                </c:pt>
                <c:pt idx="11">
                  <c:v>209.17693298940981</c:v>
                </c:pt>
                <c:pt idx="12">
                  <c:v>209.28517641005968</c:v>
                </c:pt>
                <c:pt idx="13">
                  <c:v>209.39444868304952</c:v>
                </c:pt>
                <c:pt idx="14">
                  <c:v>209.50479419145907</c:v>
                </c:pt>
                <c:pt idx="15">
                  <c:v>209.61625818392397</c:v>
                </c:pt>
                <c:pt idx="16">
                  <c:v>209.72888863487665</c:v>
                </c:pt>
                <c:pt idx="17">
                  <c:v>209.84273549075499</c:v>
                </c:pt>
                <c:pt idx="18">
                  <c:v>209.95784986646225</c:v>
                </c:pt>
                <c:pt idx="19">
                  <c:v>210.07429436535213</c:v>
                </c:pt>
                <c:pt idx="20">
                  <c:v>210.19211264651136</c:v>
                </c:pt>
                <c:pt idx="21">
                  <c:v>210.31135944880256</c:v>
                </c:pt>
                <c:pt idx="22">
                  <c:v>210.43211575902552</c:v>
                </c:pt>
                <c:pt idx="23">
                  <c:v>210.55442683821801</c:v>
                </c:pt>
                <c:pt idx="24">
                  <c:v>210.67836733055552</c:v>
                </c:pt>
                <c:pt idx="25">
                  <c:v>210.8040066614912</c:v>
                </c:pt>
                <c:pt idx="26">
                  <c:v>210.93142905745913</c:v>
                </c:pt>
                <c:pt idx="27">
                  <c:v>211.0606965959584</c:v>
                </c:pt>
                <c:pt idx="28">
                  <c:v>211.19188815349213</c:v>
                </c:pt>
                <c:pt idx="29">
                  <c:v>211.32510310320586</c:v>
                </c:pt>
                <c:pt idx="30">
                  <c:v>211.46043175939462</c:v>
                </c:pt>
                <c:pt idx="31">
                  <c:v>211.59794058987603</c:v>
                </c:pt>
                <c:pt idx="32">
                  <c:v>211.737737013443</c:v>
                </c:pt>
                <c:pt idx="33">
                  <c:v>211.89432835633653</c:v>
                </c:pt>
                <c:pt idx="34">
                  <c:v>212.03930294871216</c:v>
                </c:pt>
                <c:pt idx="35">
                  <c:v>212.17201949671428</c:v>
                </c:pt>
                <c:pt idx="36">
                  <c:v>212.32210948406205</c:v>
                </c:pt>
                <c:pt idx="37">
                  <c:v>212.47504255606918</c:v>
                </c:pt>
                <c:pt idx="38">
                  <c:v>212.6309643469431</c:v>
                </c:pt>
                <c:pt idx="39">
                  <c:v>212.77393465704574</c:v>
                </c:pt>
                <c:pt idx="40">
                  <c:v>212.95234421798713</c:v>
                </c:pt>
                <c:pt idx="41">
                  <c:v>213.1181083351369</c:v>
                </c:pt>
                <c:pt idx="42">
                  <c:v>213.28745894114752</c:v>
                </c:pt>
                <c:pt idx="43">
                  <c:v>213.46057972953761</c:v>
                </c:pt>
                <c:pt idx="44">
                  <c:v>213.6376321461255</c:v>
                </c:pt>
                <c:pt idx="45">
                  <c:v>213.8188130141175</c:v>
                </c:pt>
                <c:pt idx="46">
                  <c:v>214.02316544848262</c:v>
                </c:pt>
                <c:pt idx="47">
                  <c:v>214.19440221466195</c:v>
                </c:pt>
                <c:pt idx="48">
                  <c:v>214.38926437269095</c:v>
                </c:pt>
                <c:pt idx="49">
                  <c:v>214.58909482490077</c:v>
                </c:pt>
                <c:pt idx="50">
                  <c:v>214.7941693045976</c:v>
                </c:pt>
                <c:pt idx="51">
                  <c:v>215.00473001525947</c:v>
                </c:pt>
                <c:pt idx="52">
                  <c:v>215.2211625230544</c:v>
                </c:pt>
                <c:pt idx="53">
                  <c:v>215.44363053038668</c:v>
                </c:pt>
                <c:pt idx="54">
                  <c:v>215.67247976579046</c:v>
                </c:pt>
                <c:pt idx="55">
                  <c:v>215.908139740819</c:v>
                </c:pt>
                <c:pt idx="56">
                  <c:v>216.15080844867197</c:v>
                </c:pt>
                <c:pt idx="57">
                  <c:v>216.40097867609097</c:v>
                </c:pt>
                <c:pt idx="58">
                  <c:v>216.65900693139201</c:v>
                </c:pt>
                <c:pt idx="59">
                  <c:v>216.92527756850234</c:v>
                </c:pt>
                <c:pt idx="60">
                  <c:v>217.20026608640603</c:v>
                </c:pt>
                <c:pt idx="61">
                  <c:v>217.48451473659583</c:v>
                </c:pt>
                <c:pt idx="62">
                  <c:v>217.77843681540006</c:v>
                </c:pt>
                <c:pt idx="63">
                  <c:v>218.08262205071333</c:v>
                </c:pt>
                <c:pt idx="64">
                  <c:v>218.39769220462233</c:v>
                </c:pt>
                <c:pt idx="65">
                  <c:v>218.72421758291509</c:v>
                </c:pt>
                <c:pt idx="66">
                  <c:v>219.06289050053834</c:v>
                </c:pt>
                <c:pt idx="67">
                  <c:v>219.41445051011732</c:v>
                </c:pt>
                <c:pt idx="68">
                  <c:v>219.77962826221528</c:v>
                </c:pt>
                <c:pt idx="69">
                  <c:v>220.15928671975664</c:v>
                </c:pt>
                <c:pt idx="70">
                  <c:v>220.55428840210243</c:v>
                </c:pt>
                <c:pt idx="71">
                  <c:v>220.96562704947368</c:v>
                </c:pt>
                <c:pt idx="72">
                  <c:v>221.39430293371183</c:v>
                </c:pt>
                <c:pt idx="73">
                  <c:v>221.8414833975695</c:v>
                </c:pt>
                <c:pt idx="74">
                  <c:v>222.30836728230804</c:v>
                </c:pt>
                <c:pt idx="75">
                  <c:v>222.79620811756536</c:v>
                </c:pt>
                <c:pt idx="76">
                  <c:v>223.30642359510813</c:v>
                </c:pt>
                <c:pt idx="77">
                  <c:v>223.89569878652662</c:v>
                </c:pt>
                <c:pt idx="78">
                  <c:v>224.45860028150108</c:v>
                </c:pt>
                <c:pt idx="79">
                  <c:v>224.98878730854898</c:v>
                </c:pt>
                <c:pt idx="80">
                  <c:v>225.60621457850365</c:v>
                </c:pt>
                <c:pt idx="81">
                  <c:v>226.25553497306203</c:v>
                </c:pt>
                <c:pt idx="82">
                  <c:v>226.93924821157921</c:v>
                </c:pt>
                <c:pt idx="83">
                  <c:v>227.65999711048374</c:v>
                </c:pt>
                <c:pt idx="84">
                  <c:v>228.42099223554666</c:v>
                </c:pt>
                <c:pt idx="85">
                  <c:v>229.2252985829771</c:v>
                </c:pt>
                <c:pt idx="86">
                  <c:v>229.98927015727051</c:v>
                </c:pt>
                <c:pt idx="87">
                  <c:v>230.79449849072418</c:v>
                </c:pt>
                <c:pt idx="88">
                  <c:v>231.54761434651985</c:v>
                </c:pt>
                <c:pt idx="89">
                  <c:v>232.33855079364281</c:v>
                </c:pt>
                <c:pt idx="90">
                  <c:v>233.16994931152479</c:v>
                </c:pt>
                <c:pt idx="91">
                  <c:v>233.9330994094048</c:v>
                </c:pt>
                <c:pt idx="92">
                  <c:v>234.73207473043053</c:v>
                </c:pt>
                <c:pt idx="93">
                  <c:v>235.60134260728884</c:v>
                </c:pt>
                <c:pt idx="94">
                  <c:v>236.61142886382109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BA7-A743-A0BB-660A20393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42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  <c:majorUnit val="20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MD-11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'24.26-MD'!$O$3:$O$104</c:f>
              <c:numCache>
                <c:formatCode>General</c:formatCode>
                <c:ptCount val="102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'24.26-MD'!$P$3:$P$106</c:f>
              <c:numCache>
                <c:formatCode>General</c:formatCode>
                <c:ptCount val="104"/>
                <c:pt idx="0">
                  <c:v>273.27385099999998</c:v>
                </c:pt>
                <c:pt idx="1">
                  <c:v>273.29884399999997</c:v>
                </c:pt>
                <c:pt idx="2">
                  <c:v>273.26803899999999</c:v>
                </c:pt>
                <c:pt idx="3">
                  <c:v>273.271973</c:v>
                </c:pt>
                <c:pt idx="4">
                  <c:v>273.27590800000002</c:v>
                </c:pt>
                <c:pt idx="5">
                  <c:v>273.27984199999997</c:v>
                </c:pt>
                <c:pt idx="6">
                  <c:v>273.28350799999998</c:v>
                </c:pt>
                <c:pt idx="7">
                  <c:v>273.27402999999998</c:v>
                </c:pt>
                <c:pt idx="8">
                  <c:v>273.278367</c:v>
                </c:pt>
                <c:pt idx="9">
                  <c:v>273.28270400000002</c:v>
                </c:pt>
                <c:pt idx="10">
                  <c:v>273.28663799999998</c:v>
                </c:pt>
                <c:pt idx="11">
                  <c:v>273.290572</c:v>
                </c:pt>
                <c:pt idx="12">
                  <c:v>273.29450700000001</c:v>
                </c:pt>
                <c:pt idx="13">
                  <c:v>273.29803900000002</c:v>
                </c:pt>
                <c:pt idx="14">
                  <c:v>273.31726400000002</c:v>
                </c:pt>
                <c:pt idx="15">
                  <c:v>273.423541</c:v>
                </c:pt>
                <c:pt idx="16">
                  <c:v>273.43892099999999</c:v>
                </c:pt>
                <c:pt idx="17">
                  <c:v>273.50048700000002</c:v>
                </c:pt>
                <c:pt idx="18">
                  <c:v>273.57309600000002</c:v>
                </c:pt>
                <c:pt idx="19">
                  <c:v>273.57662800000003</c:v>
                </c:pt>
                <c:pt idx="20">
                  <c:v>273.58056299999998</c:v>
                </c:pt>
                <c:pt idx="21">
                  <c:v>273.58981799999998</c:v>
                </c:pt>
                <c:pt idx="22">
                  <c:v>273.65039999999999</c:v>
                </c:pt>
                <c:pt idx="23">
                  <c:v>273.63922300000002</c:v>
                </c:pt>
                <c:pt idx="24">
                  <c:v>273.660326</c:v>
                </c:pt>
                <c:pt idx="25">
                  <c:v>273.71576700000003</c:v>
                </c:pt>
                <c:pt idx="26">
                  <c:v>273.78305499999999</c:v>
                </c:pt>
                <c:pt idx="27">
                  <c:v>273.94047999999998</c:v>
                </c:pt>
                <c:pt idx="28">
                  <c:v>273.99632300000002</c:v>
                </c:pt>
                <c:pt idx="29">
                  <c:v>273.95579099999998</c:v>
                </c:pt>
                <c:pt idx="30">
                  <c:v>274.124999</c:v>
                </c:pt>
                <c:pt idx="31">
                  <c:v>274.13465600000001</c:v>
                </c:pt>
                <c:pt idx="32">
                  <c:v>274.150037</c:v>
                </c:pt>
                <c:pt idx="33">
                  <c:v>274.20547699999997</c:v>
                </c:pt>
                <c:pt idx="34">
                  <c:v>274.27236399999998</c:v>
                </c:pt>
                <c:pt idx="35">
                  <c:v>274.276298</c:v>
                </c:pt>
                <c:pt idx="36">
                  <c:v>274.29127599999998</c:v>
                </c:pt>
                <c:pt idx="37">
                  <c:v>274.304123</c:v>
                </c:pt>
                <c:pt idx="38">
                  <c:v>274.18683299999998</c:v>
                </c:pt>
                <c:pt idx="39">
                  <c:v>274.20793600000002</c:v>
                </c:pt>
                <c:pt idx="40">
                  <c:v>274.17793599999999</c:v>
                </c:pt>
                <c:pt idx="41">
                  <c:v>274.23950200000002</c:v>
                </c:pt>
                <c:pt idx="42">
                  <c:v>274.30679099999998</c:v>
                </c:pt>
                <c:pt idx="43">
                  <c:v>274.311128</c:v>
                </c:pt>
                <c:pt idx="44">
                  <c:v>274.31528600000001</c:v>
                </c:pt>
                <c:pt idx="45">
                  <c:v>274.36710499999998</c:v>
                </c:pt>
                <c:pt idx="46">
                  <c:v>274.35959300000002</c:v>
                </c:pt>
                <c:pt idx="47">
                  <c:v>274.31345199999998</c:v>
                </c:pt>
                <c:pt idx="48">
                  <c:v>274.44901399999998</c:v>
                </c:pt>
                <c:pt idx="49">
                  <c:v>274.674711</c:v>
                </c:pt>
                <c:pt idx="50">
                  <c:v>274.71338500000002</c:v>
                </c:pt>
                <c:pt idx="51">
                  <c:v>274.73747900000001</c:v>
                </c:pt>
                <c:pt idx="52">
                  <c:v>275.15472</c:v>
                </c:pt>
                <c:pt idx="53">
                  <c:v>275.23877499999998</c:v>
                </c:pt>
                <c:pt idx="54">
                  <c:v>275.27744899999999</c:v>
                </c:pt>
                <c:pt idx="55">
                  <c:v>275.47023999999999</c:v>
                </c:pt>
                <c:pt idx="56">
                  <c:v>275.628693</c:v>
                </c:pt>
                <c:pt idx="57">
                  <c:v>275.82085699999999</c:v>
                </c:pt>
                <c:pt idx="58">
                  <c:v>276.10476699999998</c:v>
                </c:pt>
                <c:pt idx="59">
                  <c:v>276.273235</c:v>
                </c:pt>
                <c:pt idx="60">
                  <c:v>276.39162700000003</c:v>
                </c:pt>
                <c:pt idx="61">
                  <c:v>276.51574299999999</c:v>
                </c:pt>
                <c:pt idx="62">
                  <c:v>276.61267500000002</c:v>
                </c:pt>
                <c:pt idx="63">
                  <c:v>276.80546500000003</c:v>
                </c:pt>
                <c:pt idx="64">
                  <c:v>277.02686999999997</c:v>
                </c:pt>
                <c:pt idx="65">
                  <c:v>277.31511699999999</c:v>
                </c:pt>
                <c:pt idx="66">
                  <c:v>277.453867</c:v>
                </c:pt>
                <c:pt idx="67">
                  <c:v>278.001195</c:v>
                </c:pt>
                <c:pt idx="68">
                  <c:v>278.22832199999999</c:v>
                </c:pt>
                <c:pt idx="69">
                  <c:v>278.598523</c:v>
                </c:pt>
                <c:pt idx="70">
                  <c:v>279.01450699999998</c:v>
                </c:pt>
                <c:pt idx="71">
                  <c:v>279.41332199999999</c:v>
                </c:pt>
                <c:pt idx="72">
                  <c:v>279.97237799999999</c:v>
                </c:pt>
                <c:pt idx="73">
                  <c:v>280.54668099999998</c:v>
                </c:pt>
                <c:pt idx="74">
                  <c:v>282.19890099999998</c:v>
                </c:pt>
                <c:pt idx="75">
                  <c:v>283.27644400000003</c:v>
                </c:pt>
                <c:pt idx="76">
                  <c:v>284.13221499999997</c:v>
                </c:pt>
                <c:pt idx="77">
                  <c:v>285.04792500000002</c:v>
                </c:pt>
                <c:pt idx="78">
                  <c:v>285.994529</c:v>
                </c:pt>
                <c:pt idx="79">
                  <c:v>287.09824500000002</c:v>
                </c:pt>
                <c:pt idx="80">
                  <c:v>288.39153299999998</c:v>
                </c:pt>
                <c:pt idx="81">
                  <c:v>290.70608299999998</c:v>
                </c:pt>
                <c:pt idx="82">
                  <c:v>292.148233</c:v>
                </c:pt>
                <c:pt idx="83">
                  <c:v>293.60867300000001</c:v>
                </c:pt>
                <c:pt idx="84">
                  <c:v>295.20738399999999</c:v>
                </c:pt>
                <c:pt idx="85">
                  <c:v>296.68134099999997</c:v>
                </c:pt>
                <c:pt idx="86">
                  <c:v>298.14169500000003</c:v>
                </c:pt>
                <c:pt idx="87">
                  <c:v>301.08200199999999</c:v>
                </c:pt>
                <c:pt idx="88">
                  <c:v>302.63643100000002</c:v>
                </c:pt>
                <c:pt idx="89">
                  <c:v>304.20310999999998</c:v>
                </c:pt>
                <c:pt idx="90">
                  <c:v>305.692995</c:v>
                </c:pt>
                <c:pt idx="91">
                  <c:v>307.11044900000002</c:v>
                </c:pt>
                <c:pt idx="92">
                  <c:v>308.30737900000003</c:v>
                </c:pt>
                <c:pt idx="93">
                  <c:v>310.98706099999998</c:v>
                </c:pt>
                <c:pt idx="94">
                  <c:v>312.83264800000001</c:v>
                </c:pt>
                <c:pt idx="95">
                  <c:v>314.638463</c:v>
                </c:pt>
                <c:pt idx="96">
                  <c:v>316.43731200000002</c:v>
                </c:pt>
                <c:pt idx="97">
                  <c:v>318.02451500000001</c:v>
                </c:pt>
                <c:pt idx="98">
                  <c:v>319.59943199999998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9BA-0E44-86A4-DEE73B655EEB}"/>
            </c:ext>
          </c:extLst>
        </c:ser>
        <c:ser>
          <c:idx val="1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'24.26-MD'!$O$3:$O$101</c:f>
              <c:numCache>
                <c:formatCode>General</c:formatCode>
                <c:ptCount val="99"/>
                <c:pt idx="0">
                  <c:v>0.60022947000000004</c:v>
                </c:pt>
                <c:pt idx="1">
                  <c:v>0.60272300999999995</c:v>
                </c:pt>
                <c:pt idx="2">
                  <c:v>0.60521687999999996</c:v>
                </c:pt>
                <c:pt idx="3">
                  <c:v>0.60799462999999998</c:v>
                </c:pt>
                <c:pt idx="4">
                  <c:v>0.61077239000000005</c:v>
                </c:pt>
                <c:pt idx="5">
                  <c:v>0.61355013999999997</c:v>
                </c:pt>
                <c:pt idx="6">
                  <c:v>0.61613850999999997</c:v>
                </c:pt>
                <c:pt idx="7">
                  <c:v>0.62055775000000002</c:v>
                </c:pt>
                <c:pt idx="8">
                  <c:v>0.62361959</c:v>
                </c:pt>
                <c:pt idx="9">
                  <c:v>0.62668144000000003</c:v>
                </c:pt>
                <c:pt idx="10">
                  <c:v>0.62945918999999995</c:v>
                </c:pt>
                <c:pt idx="11">
                  <c:v>0.63223695000000002</c:v>
                </c:pt>
                <c:pt idx="12">
                  <c:v>0.63501470999999998</c:v>
                </c:pt>
                <c:pt idx="13">
                  <c:v>0.63750837000000005</c:v>
                </c:pt>
                <c:pt idx="14">
                  <c:v>0.63997037999999995</c:v>
                </c:pt>
                <c:pt idx="15">
                  <c:v>0.64530438000000001</c:v>
                </c:pt>
                <c:pt idx="16">
                  <c:v>0.64808206999999995</c:v>
                </c:pt>
                <c:pt idx="17">
                  <c:v>0.65114358999999999</c:v>
                </c:pt>
                <c:pt idx="18">
                  <c:v>0.65392094999999995</c:v>
                </c:pt>
                <c:pt idx="19">
                  <c:v>0.65641461999999995</c:v>
                </c:pt>
                <c:pt idx="20">
                  <c:v>0.65919236999999997</c:v>
                </c:pt>
                <c:pt idx="21">
                  <c:v>0.66168601000000005</c:v>
                </c:pt>
                <c:pt idx="22">
                  <c:v>0.66405309000000001</c:v>
                </c:pt>
                <c:pt idx="23">
                  <c:v>0.66828295000000004</c:v>
                </c:pt>
                <c:pt idx="24">
                  <c:v>0.67106060999999995</c:v>
                </c:pt>
                <c:pt idx="25">
                  <c:v>0.67383806999999996</c:v>
                </c:pt>
                <c:pt idx="26">
                  <c:v>0.67689955999999996</c:v>
                </c:pt>
                <c:pt idx="27">
                  <c:v>0.67996053000000001</c:v>
                </c:pt>
                <c:pt idx="28">
                  <c:v>0.68302207999999998</c:v>
                </c:pt>
                <c:pt idx="29">
                  <c:v>0.68583165000000001</c:v>
                </c:pt>
                <c:pt idx="30">
                  <c:v>0.69204913000000001</c:v>
                </c:pt>
                <c:pt idx="31">
                  <c:v>0.69482685</c:v>
                </c:pt>
                <c:pt idx="32">
                  <c:v>0.69760454000000005</c:v>
                </c:pt>
                <c:pt idx="33">
                  <c:v>0.70038199999999995</c:v>
                </c:pt>
                <c:pt idx="34">
                  <c:v>0.70315939999999999</c:v>
                </c:pt>
                <c:pt idx="35">
                  <c:v>0.70593715999999995</c:v>
                </c:pt>
                <c:pt idx="36">
                  <c:v>0.70843076000000005</c:v>
                </c:pt>
                <c:pt idx="37">
                  <c:v>0.71076653999999995</c:v>
                </c:pt>
                <c:pt idx="38">
                  <c:v>0.71550206000000005</c:v>
                </c:pt>
                <c:pt idx="39">
                  <c:v>0.71827971999999995</c:v>
                </c:pt>
                <c:pt idx="40">
                  <c:v>0.72134176000000005</c:v>
                </c:pt>
                <c:pt idx="41">
                  <c:v>0.72440327999999998</c:v>
                </c:pt>
                <c:pt idx="42">
                  <c:v>0.72746476000000004</c:v>
                </c:pt>
                <c:pt idx="43">
                  <c:v>0.73052660999999997</c:v>
                </c:pt>
                <c:pt idx="44">
                  <c:v>0.73346219000000001</c:v>
                </c:pt>
                <c:pt idx="45">
                  <c:v>0.73772325999999999</c:v>
                </c:pt>
                <c:pt idx="46">
                  <c:v>0.74050108000000003</c:v>
                </c:pt>
                <c:pt idx="47">
                  <c:v>0.74327911999999996</c:v>
                </c:pt>
                <c:pt idx="48">
                  <c:v>0.74605613000000004</c:v>
                </c:pt>
                <c:pt idx="49">
                  <c:v>0.74883261999999995</c:v>
                </c:pt>
                <c:pt idx="50">
                  <c:v>0.75189426999999998</c:v>
                </c:pt>
                <c:pt idx="51">
                  <c:v>0.75498757000000005</c:v>
                </c:pt>
                <c:pt idx="52">
                  <c:v>0.76044604999999998</c:v>
                </c:pt>
                <c:pt idx="53">
                  <c:v>0.76322336000000002</c:v>
                </c:pt>
                <c:pt idx="54">
                  <c:v>0.76628499999999999</c:v>
                </c:pt>
                <c:pt idx="55">
                  <c:v>0.76906169000000002</c:v>
                </c:pt>
                <c:pt idx="56">
                  <c:v>0.77183855999999995</c:v>
                </c:pt>
                <c:pt idx="57">
                  <c:v>0.77518343000000001</c:v>
                </c:pt>
                <c:pt idx="58">
                  <c:v>0.77966413999999995</c:v>
                </c:pt>
                <c:pt idx="59">
                  <c:v>0.78244095999999996</c:v>
                </c:pt>
                <c:pt idx="60">
                  <c:v>0.78521806999999999</c:v>
                </c:pt>
                <c:pt idx="61">
                  <c:v>0.78799514000000004</c:v>
                </c:pt>
                <c:pt idx="62">
                  <c:v>0.79077237</c:v>
                </c:pt>
                <c:pt idx="63">
                  <c:v>0.79354904999999998</c:v>
                </c:pt>
                <c:pt idx="64">
                  <c:v>0.79632557000000004</c:v>
                </c:pt>
                <c:pt idx="65">
                  <c:v>0.79881762000000001</c:v>
                </c:pt>
                <c:pt idx="66">
                  <c:v>0.80115269</c:v>
                </c:pt>
                <c:pt idx="67">
                  <c:v>0.80541094000000002</c:v>
                </c:pt>
                <c:pt idx="68">
                  <c:v>0.80818743000000004</c:v>
                </c:pt>
                <c:pt idx="69">
                  <c:v>0.81096310000000005</c:v>
                </c:pt>
                <c:pt idx="70">
                  <c:v>0.81373852000000002</c:v>
                </c:pt>
                <c:pt idx="71">
                  <c:v>0.81651403</c:v>
                </c:pt>
                <c:pt idx="72">
                  <c:v>0.81928862999999996</c:v>
                </c:pt>
                <c:pt idx="73">
                  <c:v>0.82171592000000004</c:v>
                </c:pt>
                <c:pt idx="74">
                  <c:v>0.82656764999999999</c:v>
                </c:pt>
                <c:pt idx="75">
                  <c:v>0.82892895</c:v>
                </c:pt>
                <c:pt idx="76">
                  <c:v>0.83088116000000001</c:v>
                </c:pt>
                <c:pt idx="77">
                  <c:v>0.83292772000000004</c:v>
                </c:pt>
                <c:pt idx="78">
                  <c:v>0.83456375999999999</c:v>
                </c:pt>
                <c:pt idx="79">
                  <c:v>0.83600951000000001</c:v>
                </c:pt>
                <c:pt idx="80">
                  <c:v>0.83795923000000005</c:v>
                </c:pt>
                <c:pt idx="81">
                  <c:v>0.84040820000000005</c:v>
                </c:pt>
                <c:pt idx="82">
                  <c:v>0.84204142000000004</c:v>
                </c:pt>
                <c:pt idx="83">
                  <c:v>0.84348226999999998</c:v>
                </c:pt>
                <c:pt idx="84">
                  <c:v>0.84501225000000002</c:v>
                </c:pt>
                <c:pt idx="85">
                  <c:v>0.84611919999999996</c:v>
                </c:pt>
                <c:pt idx="86">
                  <c:v>0.84749978999999998</c:v>
                </c:pt>
                <c:pt idx="87">
                  <c:v>0.84928232999999997</c:v>
                </c:pt>
                <c:pt idx="88">
                  <c:v>0.85041336999999995</c:v>
                </c:pt>
                <c:pt idx="89">
                  <c:v>0.85172671</c:v>
                </c:pt>
                <c:pt idx="90">
                  <c:v>0.85279148000000005</c:v>
                </c:pt>
                <c:pt idx="91">
                  <c:v>0.85351394999999997</c:v>
                </c:pt>
                <c:pt idx="92">
                  <c:v>0.85410238000000005</c:v>
                </c:pt>
                <c:pt idx="93">
                  <c:v>0.85535950000000005</c:v>
                </c:pt>
                <c:pt idx="94">
                  <c:v>0.85634940000000004</c:v>
                </c:pt>
                <c:pt idx="95">
                  <c:v>0.85718088999999997</c:v>
                </c:pt>
                <c:pt idx="96">
                  <c:v>0.85827967999999999</c:v>
                </c:pt>
                <c:pt idx="97">
                  <c:v>0.85884514999999995</c:v>
                </c:pt>
                <c:pt idx="98">
                  <c:v>0.85962534999999995</c:v>
                </c:pt>
              </c:numCache>
            </c:numRef>
          </c:xVal>
          <c:yVal>
            <c:numRef>
              <c:f>'24.26-MD'!$Q$3:$Q$101</c:f>
              <c:numCache>
                <c:formatCode>General</c:formatCode>
                <c:ptCount val="99"/>
                <c:pt idx="0">
                  <c:v>273.13851240804127</c:v>
                </c:pt>
                <c:pt idx="1">
                  <c:v>273.1385901592397</c:v>
                </c:pt>
                <c:pt idx="2">
                  <c:v>273.13867939796728</c:v>
                </c:pt>
                <c:pt idx="3">
                  <c:v>273.1387942433322</c:v>
                </c:pt>
                <c:pt idx="4">
                  <c:v>273.13892777165415</c:v>
                </c:pt>
                <c:pt idx="5">
                  <c:v>273.13908281223229</c:v>
                </c:pt>
                <c:pt idx="6">
                  <c:v>273.13924947798847</c:v>
                </c:pt>
                <c:pt idx="7">
                  <c:v>273.13959232153525</c:v>
                </c:pt>
                <c:pt idx="8">
                  <c:v>273.13988074947542</c:v>
                </c:pt>
                <c:pt idx="9">
                  <c:v>273.14021858772742</c:v>
                </c:pt>
                <c:pt idx="10">
                  <c:v>273.14057440745256</c:v>
                </c:pt>
                <c:pt idx="11">
                  <c:v>273.14098407178381</c:v>
                </c:pt>
                <c:pt idx="12">
                  <c:v>273.14145517248244</c:v>
                </c:pt>
                <c:pt idx="13">
                  <c:v>273.14193746529531</c:v>
                </c:pt>
                <c:pt idx="14">
                  <c:v>273.14247579427325</c:v>
                </c:pt>
                <c:pt idx="15">
                  <c:v>273.14389083463686</c:v>
                </c:pt>
                <c:pt idx="16">
                  <c:v>273.14478615606203</c:v>
                </c:pt>
                <c:pt idx="17">
                  <c:v>273.14592161200414</c:v>
                </c:pt>
                <c:pt idx="18">
                  <c:v>273.14710510611991</c:v>
                </c:pt>
                <c:pt idx="19">
                  <c:v>273.14830843569871</c:v>
                </c:pt>
                <c:pt idx="20">
                  <c:v>273.14982537725416</c:v>
                </c:pt>
                <c:pt idx="21">
                  <c:v>273.15136472096475</c:v>
                </c:pt>
                <c:pt idx="22">
                  <c:v>273.15299958170124</c:v>
                </c:pt>
                <c:pt idx="23">
                  <c:v>273.15640152876449</c:v>
                </c:pt>
                <c:pt idx="24">
                  <c:v>273.15901889142242</c:v>
                </c:pt>
                <c:pt idx="25">
                  <c:v>273.16198498435119</c:v>
                </c:pt>
                <c:pt idx="26">
                  <c:v>273.16571081581503</c:v>
                </c:pt>
                <c:pt idx="27">
                  <c:v>273.16997790159837</c:v>
                </c:pt>
                <c:pt idx="28">
                  <c:v>273.17486134445551</c:v>
                </c:pt>
                <c:pt idx="29">
                  <c:v>273.17995526950926</c:v>
                </c:pt>
                <c:pt idx="30">
                  <c:v>273.19368896220158</c:v>
                </c:pt>
                <c:pt idx="31">
                  <c:v>273.2011092900438</c:v>
                </c:pt>
                <c:pt idx="32">
                  <c:v>273.20945654432342</c:v>
                </c:pt>
                <c:pt idx="33">
                  <c:v>273.21883824573518</c:v>
                </c:pt>
                <c:pt idx="34">
                  <c:v>273.22937484650345</c:v>
                </c:pt>
                <c:pt idx="35">
                  <c:v>273.24120119653412</c:v>
                </c:pt>
                <c:pt idx="36">
                  <c:v>273.25303618387102</c:v>
                </c:pt>
                <c:pt idx="37">
                  <c:v>273.26527564858731</c:v>
                </c:pt>
                <c:pt idx="38">
                  <c:v>273.29396474863177</c:v>
                </c:pt>
                <c:pt idx="39">
                  <c:v>273.31353108202427</c:v>
                </c:pt>
                <c:pt idx="40">
                  <c:v>273.33778140100048</c:v>
                </c:pt>
                <c:pt idx="41">
                  <c:v>273.36517132184798</c:v>
                </c:pt>
                <c:pt idx="42">
                  <c:v>273.39608661480224</c:v>
                </c:pt>
                <c:pt idx="43">
                  <c:v>273.43095819052951</c:v>
                </c:pt>
                <c:pt idx="44">
                  <c:v>273.46854254108632</c:v>
                </c:pt>
                <c:pt idx="45">
                  <c:v>273.53130125871252</c:v>
                </c:pt>
                <c:pt idx="46">
                  <c:v>273.578122109025</c:v>
                </c:pt>
                <c:pt idx="47">
                  <c:v>273.63019801576019</c:v>
                </c:pt>
                <c:pt idx="48">
                  <c:v>273.68805939073405</c:v>
                </c:pt>
                <c:pt idx="49">
                  <c:v>273.75232410585613</c:v>
                </c:pt>
                <c:pt idx="50">
                  <c:v>273.83143463478484</c:v>
                </c:pt>
                <c:pt idx="51">
                  <c:v>273.92113599268032</c:v>
                </c:pt>
                <c:pt idx="52">
                  <c:v>274.10696539164121</c:v>
                </c:pt>
                <c:pt idx="53">
                  <c:v>274.21695132857468</c:v>
                </c:pt>
                <c:pt idx="54">
                  <c:v>274.35197312730929</c:v>
                </c:pt>
                <c:pt idx="55">
                  <c:v>274.4882593359946</c:v>
                </c:pt>
                <c:pt idx="56">
                  <c:v>274.63911892135752</c:v>
                </c:pt>
                <c:pt idx="57">
                  <c:v>274.84232013550951</c:v>
                </c:pt>
                <c:pt idx="58">
                  <c:v>275.15624635512154</c:v>
                </c:pt>
                <c:pt idx="59">
                  <c:v>275.37797256912887</c:v>
                </c:pt>
                <c:pt idx="60">
                  <c:v>275.62313621919247</c:v>
                </c:pt>
                <c:pt idx="61">
                  <c:v>275.89415125591557</c:v>
                </c:pt>
                <c:pt idx="62">
                  <c:v>276.19374462513179</c:v>
                </c:pt>
                <c:pt idx="63">
                  <c:v>276.52483699506331</c:v>
                </c:pt>
                <c:pt idx="64">
                  <c:v>276.89080157391373</c:v>
                </c:pt>
                <c:pt idx="65">
                  <c:v>277.25203207480308</c:v>
                </c:pt>
                <c:pt idx="66">
                  <c:v>277.62137392340043</c:v>
                </c:pt>
                <c:pt idx="67">
                  <c:v>278.38098793373211</c:v>
                </c:pt>
                <c:pt idx="68">
                  <c:v>278.94361709569336</c:v>
                </c:pt>
                <c:pt idx="69">
                  <c:v>279.56621407051705</c:v>
                </c:pt>
                <c:pt idx="70">
                  <c:v>280.25567386403935</c:v>
                </c:pt>
                <c:pt idx="71">
                  <c:v>281.01976930037102</c:v>
                </c:pt>
                <c:pt idx="72">
                  <c:v>281.86692081157776</c:v>
                </c:pt>
                <c:pt idx="73">
                  <c:v>282.68411638583308</c:v>
                </c:pt>
                <c:pt idx="74">
                  <c:v>284.56245065085352</c:v>
                </c:pt>
                <c:pt idx="75">
                  <c:v>285.61209418623235</c:v>
                </c:pt>
                <c:pt idx="76">
                  <c:v>286.55635638885752</c:v>
                </c:pt>
                <c:pt idx="77">
                  <c:v>287.62800260750663</c:v>
                </c:pt>
                <c:pt idx="78">
                  <c:v>288.55029255082087</c:v>
                </c:pt>
                <c:pt idx="79">
                  <c:v>289.41786609486201</c:v>
                </c:pt>
                <c:pt idx="80">
                  <c:v>290.67249450736557</c:v>
                </c:pt>
                <c:pt idx="81">
                  <c:v>292.39994993179187</c:v>
                </c:pt>
                <c:pt idx="82">
                  <c:v>293.6557490881172</c:v>
                </c:pt>
                <c:pt idx="83">
                  <c:v>294.83939041030021</c:v>
                </c:pt>
                <c:pt idx="84">
                  <c:v>296.18055468742187</c:v>
                </c:pt>
                <c:pt idx="85">
                  <c:v>297.20914780284295</c:v>
                </c:pt>
                <c:pt idx="86">
                  <c:v>298.56579349373646</c:v>
                </c:pt>
                <c:pt idx="87">
                  <c:v>300.44871690030732</c:v>
                </c:pt>
                <c:pt idx="88">
                  <c:v>301.72678840163621</c:v>
                </c:pt>
                <c:pt idx="89">
                  <c:v>303.29907971903816</c:v>
                </c:pt>
                <c:pt idx="90">
                  <c:v>304.64847937233162</c:v>
                </c:pt>
                <c:pt idx="91">
                  <c:v>305.60466435353715</c:v>
                </c:pt>
                <c:pt idx="92">
                  <c:v>306.40892815459642</c:v>
                </c:pt>
                <c:pt idx="93">
                  <c:v>308.20811489456071</c:v>
                </c:pt>
                <c:pt idx="94">
                  <c:v>309.70741061592537</c:v>
                </c:pt>
                <c:pt idx="95">
                  <c:v>311.02693543912056</c:v>
                </c:pt>
                <c:pt idx="96">
                  <c:v>312.86064442079919</c:v>
                </c:pt>
                <c:pt idx="97">
                  <c:v>313.84661399168783</c:v>
                </c:pt>
                <c:pt idx="98">
                  <c:v>315.25694627986297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50E-8C47-BC54-3C4467F2149E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'24.26-MD'!$J$3:$J$102</c:f>
              <c:numCache>
                <c:formatCode>General</c:formatCode>
                <c:ptCount val="100"/>
                <c:pt idx="0">
                  <c:v>232.93894499999999</c:v>
                </c:pt>
                <c:pt idx="1">
                  <c:v>232.960048</c:v>
                </c:pt>
                <c:pt idx="2">
                  <c:v>232.96438499999999</c:v>
                </c:pt>
                <c:pt idx="3">
                  <c:v>232.932436</c:v>
                </c:pt>
                <c:pt idx="4">
                  <c:v>232.85600700000001</c:v>
                </c:pt>
                <c:pt idx="5">
                  <c:v>232.888959</c:v>
                </c:pt>
                <c:pt idx="6">
                  <c:v>232.79600600000001</c:v>
                </c:pt>
                <c:pt idx="7">
                  <c:v>232.74271200000001</c:v>
                </c:pt>
                <c:pt idx="8">
                  <c:v>232.74092300000001</c:v>
                </c:pt>
                <c:pt idx="9">
                  <c:v>232.74445499999999</c:v>
                </c:pt>
                <c:pt idx="10">
                  <c:v>232.71035000000001</c:v>
                </c:pt>
                <c:pt idx="11">
                  <c:v>232.72657100000001</c:v>
                </c:pt>
                <c:pt idx="12">
                  <c:v>232.775261</c:v>
                </c:pt>
                <c:pt idx="13">
                  <c:v>232.802087</c:v>
                </c:pt>
                <c:pt idx="14">
                  <c:v>232.811744</c:v>
                </c:pt>
                <c:pt idx="15">
                  <c:v>232.76989499999999</c:v>
                </c:pt>
                <c:pt idx="16">
                  <c:v>232.80857</c:v>
                </c:pt>
                <c:pt idx="17">
                  <c:v>232.778569</c:v>
                </c:pt>
                <c:pt idx="18">
                  <c:v>232.79967199999999</c:v>
                </c:pt>
                <c:pt idx="19">
                  <c:v>232.88927200000001</c:v>
                </c:pt>
                <c:pt idx="20">
                  <c:v>233.046696</c:v>
                </c:pt>
                <c:pt idx="21">
                  <c:v>233.05103299999999</c:v>
                </c:pt>
                <c:pt idx="22">
                  <c:v>233.054968</c:v>
                </c:pt>
                <c:pt idx="23">
                  <c:v>233.05890199999999</c:v>
                </c:pt>
                <c:pt idx="24">
                  <c:v>233.06855999999999</c:v>
                </c:pt>
                <c:pt idx="25">
                  <c:v>233.07249400000001</c:v>
                </c:pt>
                <c:pt idx="26">
                  <c:v>233.09359699999999</c:v>
                </c:pt>
                <c:pt idx="27">
                  <c:v>233.168576</c:v>
                </c:pt>
                <c:pt idx="28">
                  <c:v>233.26877200000001</c:v>
                </c:pt>
                <c:pt idx="29">
                  <c:v>233.272706</c:v>
                </c:pt>
                <c:pt idx="30">
                  <c:v>233.40294700000001</c:v>
                </c:pt>
                <c:pt idx="31">
                  <c:v>233.39074099999999</c:v>
                </c:pt>
                <c:pt idx="32">
                  <c:v>233.394676</c:v>
                </c:pt>
                <c:pt idx="33">
                  <c:v>233.54065499999999</c:v>
                </c:pt>
                <c:pt idx="34">
                  <c:v>233.544589</c:v>
                </c:pt>
                <c:pt idx="35">
                  <c:v>233.54821100000001</c:v>
                </c:pt>
                <c:pt idx="36">
                  <c:v>233.73264</c:v>
                </c:pt>
                <c:pt idx="37">
                  <c:v>233.74802</c:v>
                </c:pt>
                <c:pt idx="38">
                  <c:v>233.75235699999999</c:v>
                </c:pt>
                <c:pt idx="39">
                  <c:v>233.75669400000001</c:v>
                </c:pt>
                <c:pt idx="40">
                  <c:v>233.80068900000001</c:v>
                </c:pt>
                <c:pt idx="41">
                  <c:v>233.827113</c:v>
                </c:pt>
                <c:pt idx="42">
                  <c:v>233.93938</c:v>
                </c:pt>
                <c:pt idx="43">
                  <c:v>233.998389</c:v>
                </c:pt>
                <c:pt idx="44">
                  <c:v>234.05280999999999</c:v>
                </c:pt>
                <c:pt idx="45">
                  <c:v>234.01239200000001</c:v>
                </c:pt>
                <c:pt idx="46">
                  <c:v>234.08500100000001</c:v>
                </c:pt>
                <c:pt idx="47">
                  <c:v>234.24242599999999</c:v>
                </c:pt>
                <c:pt idx="48">
                  <c:v>234.372264</c:v>
                </c:pt>
                <c:pt idx="49">
                  <c:v>234.400521</c:v>
                </c:pt>
                <c:pt idx="50">
                  <c:v>234.41549900000001</c:v>
                </c:pt>
                <c:pt idx="51">
                  <c:v>234.591747</c:v>
                </c:pt>
                <c:pt idx="52">
                  <c:v>234.749931</c:v>
                </c:pt>
                <c:pt idx="53">
                  <c:v>234.75999100000001</c:v>
                </c:pt>
                <c:pt idx="54">
                  <c:v>234.82687799999999</c:v>
                </c:pt>
                <c:pt idx="55">
                  <c:v>234.928102</c:v>
                </c:pt>
                <c:pt idx="56">
                  <c:v>235.06978799999999</c:v>
                </c:pt>
                <c:pt idx="57">
                  <c:v>235.14279999999999</c:v>
                </c:pt>
                <c:pt idx="58">
                  <c:v>235.221937</c:v>
                </c:pt>
                <c:pt idx="59">
                  <c:v>235.41705200000001</c:v>
                </c:pt>
                <c:pt idx="60">
                  <c:v>235.48393899999999</c:v>
                </c:pt>
                <c:pt idx="61">
                  <c:v>235.65383800000001</c:v>
                </c:pt>
                <c:pt idx="62">
                  <c:v>235.74933899999999</c:v>
                </c:pt>
                <c:pt idx="63">
                  <c:v>235.953575</c:v>
                </c:pt>
                <c:pt idx="64">
                  <c:v>235.99109100000001</c:v>
                </c:pt>
                <c:pt idx="65">
                  <c:v>236.073238</c:v>
                </c:pt>
                <c:pt idx="66">
                  <c:v>236.21356499999999</c:v>
                </c:pt>
                <c:pt idx="67">
                  <c:v>236.36812800000001</c:v>
                </c:pt>
                <c:pt idx="68">
                  <c:v>236.557028</c:v>
                </c:pt>
                <c:pt idx="69">
                  <c:v>236.858554</c:v>
                </c:pt>
                <c:pt idx="70">
                  <c:v>237.34893500000001</c:v>
                </c:pt>
                <c:pt idx="71">
                  <c:v>237.75347300000001</c:v>
                </c:pt>
                <c:pt idx="72">
                  <c:v>238.454172</c:v>
                </c:pt>
                <c:pt idx="73">
                  <c:v>239.00178199999999</c:v>
                </c:pt>
                <c:pt idx="74">
                  <c:v>239.58945299999999</c:v>
                </c:pt>
                <c:pt idx="75">
                  <c:v>240.25152199999999</c:v>
                </c:pt>
                <c:pt idx="76">
                  <c:v>240.96469400000001</c:v>
                </c:pt>
                <c:pt idx="77">
                  <c:v>241.74081899999999</c:v>
                </c:pt>
                <c:pt idx="78">
                  <c:v>242.65803199999999</c:v>
                </c:pt>
                <c:pt idx="79">
                  <c:v>243.650972</c:v>
                </c:pt>
                <c:pt idx="80">
                  <c:v>245.207347</c:v>
                </c:pt>
                <c:pt idx="81">
                  <c:v>246.35931299999999</c:v>
                </c:pt>
                <c:pt idx="82">
                  <c:v>247.602867</c:v>
                </c:pt>
                <c:pt idx="83">
                  <c:v>248.944501</c:v>
                </c:pt>
                <c:pt idx="84">
                  <c:v>250.340373</c:v>
                </c:pt>
                <c:pt idx="85">
                  <c:v>251.66852900000001</c:v>
                </c:pt>
                <c:pt idx="86">
                  <c:v>252.736954</c:v>
                </c:pt>
                <c:pt idx="87">
                  <c:v>255.40170800000001</c:v>
                </c:pt>
                <c:pt idx="88">
                  <c:v>256.70949899999999</c:v>
                </c:pt>
                <c:pt idx="89">
                  <c:v>258.30318599999998</c:v>
                </c:pt>
                <c:pt idx="90">
                  <c:v>259.90492399999999</c:v>
                </c:pt>
                <c:pt idx="91">
                  <c:v>261.48742700000003</c:v>
                </c:pt>
                <c:pt idx="92">
                  <c:v>263.07707799999997</c:v>
                </c:pt>
                <c:pt idx="93">
                  <c:v>265.47743500000001</c:v>
                </c:pt>
                <c:pt idx="94">
                  <c:v>266.72707000000003</c:v>
                </c:pt>
                <c:pt idx="95">
                  <c:v>268.06366600000001</c:v>
                </c:pt>
                <c:pt idx="96">
                  <c:v>269.64946300000003</c:v>
                </c:pt>
                <c:pt idx="97">
                  <c:v>271.31871799999999</c:v>
                </c:pt>
                <c:pt idx="98">
                  <c:v>272.96911299999999</c:v>
                </c:pt>
                <c:pt idx="99">
                  <c:v>274.83272599999998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9BA-0E44-86A4-DEE73B655EEB}"/>
            </c:ext>
          </c:extLst>
        </c:ser>
        <c:ser>
          <c:idx val="2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'24.26-MD'!$I$3:$I$102</c:f>
              <c:numCache>
                <c:formatCode>General</c:formatCode>
                <c:ptCount val="100"/>
                <c:pt idx="0">
                  <c:v>0.60055334000000005</c:v>
                </c:pt>
                <c:pt idx="1">
                  <c:v>0.60333099999999995</c:v>
                </c:pt>
                <c:pt idx="2">
                  <c:v>0.60639284000000004</c:v>
                </c:pt>
                <c:pt idx="3">
                  <c:v>0.60923393000000003</c:v>
                </c:pt>
                <c:pt idx="4">
                  <c:v>0.61472678999999997</c:v>
                </c:pt>
                <c:pt idx="5">
                  <c:v>0.61778847000000003</c:v>
                </c:pt>
                <c:pt idx="6">
                  <c:v>0.62085087000000005</c:v>
                </c:pt>
                <c:pt idx="7">
                  <c:v>0.62362894999999996</c:v>
                </c:pt>
                <c:pt idx="8">
                  <c:v>0.62640673999999996</c:v>
                </c:pt>
                <c:pt idx="9">
                  <c:v>0.62890040999999997</c:v>
                </c:pt>
                <c:pt idx="10">
                  <c:v>0.63148897999999998</c:v>
                </c:pt>
                <c:pt idx="11">
                  <c:v>0.63546616</c:v>
                </c:pt>
                <c:pt idx="12">
                  <c:v>0.63852776</c:v>
                </c:pt>
                <c:pt idx="13">
                  <c:v>0.64130538000000004</c:v>
                </c:pt>
                <c:pt idx="14">
                  <c:v>0.64408310000000002</c:v>
                </c:pt>
                <c:pt idx="15">
                  <c:v>0.64686111999999996</c:v>
                </c:pt>
                <c:pt idx="16">
                  <c:v>0.64992276999999998</c:v>
                </c:pt>
                <c:pt idx="17">
                  <c:v>0.65298480999999997</c:v>
                </c:pt>
                <c:pt idx="18">
                  <c:v>0.65576246999999999</c:v>
                </c:pt>
                <c:pt idx="19">
                  <c:v>0.66144378000000004</c:v>
                </c:pt>
                <c:pt idx="20">
                  <c:v>0.66450474999999998</c:v>
                </c:pt>
                <c:pt idx="21">
                  <c:v>0.66756658999999996</c:v>
                </c:pt>
                <c:pt idx="22">
                  <c:v>0.67034435000000003</c:v>
                </c:pt>
                <c:pt idx="23">
                  <c:v>0.67312209999999995</c:v>
                </c:pt>
                <c:pt idx="24">
                  <c:v>0.67589982999999998</c:v>
                </c:pt>
                <c:pt idx="25">
                  <c:v>0.67867758</c:v>
                </c:pt>
                <c:pt idx="26">
                  <c:v>0.68145524000000002</c:v>
                </c:pt>
                <c:pt idx="27">
                  <c:v>0.68388537000000005</c:v>
                </c:pt>
                <c:pt idx="28">
                  <c:v>0.68795677</c:v>
                </c:pt>
                <c:pt idx="29">
                  <c:v>0.69073452999999996</c:v>
                </c:pt>
                <c:pt idx="30">
                  <c:v>0.69379564999999999</c:v>
                </c:pt>
                <c:pt idx="31">
                  <c:v>0.69628941</c:v>
                </c:pt>
                <c:pt idx="32">
                  <c:v>0.69906716999999996</c:v>
                </c:pt>
                <c:pt idx="33">
                  <c:v>0.70212821000000003</c:v>
                </c:pt>
                <c:pt idx="34">
                  <c:v>0.70490596000000005</c:v>
                </c:pt>
                <c:pt idx="35">
                  <c:v>0.70746275999999997</c:v>
                </c:pt>
                <c:pt idx="36">
                  <c:v>0.71241752000000003</c:v>
                </c:pt>
                <c:pt idx="37">
                  <c:v>0.71519520999999997</c:v>
                </c:pt>
                <c:pt idx="38">
                  <c:v>0.71825704999999995</c:v>
                </c:pt>
                <c:pt idx="39">
                  <c:v>0.72131889999999999</c:v>
                </c:pt>
                <c:pt idx="40">
                  <c:v>0.72409643000000001</c:v>
                </c:pt>
                <c:pt idx="41">
                  <c:v>0.72658995999999998</c:v>
                </c:pt>
                <c:pt idx="42">
                  <c:v>0.72908300999999998</c:v>
                </c:pt>
                <c:pt idx="43">
                  <c:v>0.73195515</c:v>
                </c:pt>
                <c:pt idx="44">
                  <c:v>0.73643716000000004</c:v>
                </c:pt>
                <c:pt idx="45">
                  <c:v>0.73921517000000003</c:v>
                </c:pt>
                <c:pt idx="46">
                  <c:v>0.74199254000000003</c:v>
                </c:pt>
                <c:pt idx="47">
                  <c:v>0.74505350999999997</c:v>
                </c:pt>
                <c:pt idx="48">
                  <c:v>0.74783054999999998</c:v>
                </c:pt>
                <c:pt idx="49">
                  <c:v>0.75060817000000002</c:v>
                </c:pt>
                <c:pt idx="50">
                  <c:v>0.75310177</c:v>
                </c:pt>
                <c:pt idx="51">
                  <c:v>0.75531035999999996</c:v>
                </c:pt>
                <c:pt idx="52">
                  <c:v>0.75991805000000001</c:v>
                </c:pt>
                <c:pt idx="53">
                  <c:v>0.76297985999999995</c:v>
                </c:pt>
                <c:pt idx="54">
                  <c:v>0.76575726</c:v>
                </c:pt>
                <c:pt idx="55">
                  <c:v>0.76853446000000003</c:v>
                </c:pt>
                <c:pt idx="56">
                  <c:v>0.77159553000000003</c:v>
                </c:pt>
                <c:pt idx="57">
                  <c:v>0.77465698000000005</c:v>
                </c:pt>
                <c:pt idx="58">
                  <c:v>0.77800248999999999</c:v>
                </c:pt>
                <c:pt idx="59">
                  <c:v>0.78242056999999998</c:v>
                </c:pt>
                <c:pt idx="60">
                  <c:v>0.78519797000000002</c:v>
                </c:pt>
                <c:pt idx="61">
                  <c:v>0.78797477999999999</c:v>
                </c:pt>
                <c:pt idx="62">
                  <c:v>0.79075202</c:v>
                </c:pt>
                <c:pt idx="63">
                  <c:v>0.79352864000000001</c:v>
                </c:pt>
                <c:pt idx="64">
                  <c:v>0.79659029000000003</c:v>
                </c:pt>
                <c:pt idx="65">
                  <c:v>0.79936759999999996</c:v>
                </c:pt>
                <c:pt idx="66">
                  <c:v>0.80435418000000003</c:v>
                </c:pt>
                <c:pt idx="67">
                  <c:v>0.80741516999999996</c:v>
                </c:pt>
                <c:pt idx="68">
                  <c:v>0.81047597000000005</c:v>
                </c:pt>
                <c:pt idx="69">
                  <c:v>0.81325203000000001</c:v>
                </c:pt>
                <c:pt idx="70">
                  <c:v>0.81602702000000005</c:v>
                </c:pt>
                <c:pt idx="71">
                  <c:v>0.81880249999999999</c:v>
                </c:pt>
                <c:pt idx="72">
                  <c:v>0.82157630000000004</c:v>
                </c:pt>
                <c:pt idx="73">
                  <c:v>0.82435095999999997</c:v>
                </c:pt>
                <c:pt idx="74">
                  <c:v>0.82712540000000001</c:v>
                </c:pt>
                <c:pt idx="75">
                  <c:v>0.82989942000000005</c:v>
                </c:pt>
                <c:pt idx="76">
                  <c:v>0.83238904999999996</c:v>
                </c:pt>
                <c:pt idx="77">
                  <c:v>0.83487833</c:v>
                </c:pt>
                <c:pt idx="78">
                  <c:v>0.83724220999999999</c:v>
                </c:pt>
                <c:pt idx="79">
                  <c:v>0.83900258000000005</c:v>
                </c:pt>
                <c:pt idx="80">
                  <c:v>0.84251646000000002</c:v>
                </c:pt>
                <c:pt idx="81">
                  <c:v>0.84469355999999995</c:v>
                </c:pt>
                <c:pt idx="82">
                  <c:v>0.84663115</c:v>
                </c:pt>
                <c:pt idx="83">
                  <c:v>0.84849631000000003</c:v>
                </c:pt>
                <c:pt idx="84">
                  <c:v>0.85013671000000002</c:v>
                </c:pt>
                <c:pt idx="85">
                  <c:v>0.85178010999999998</c:v>
                </c:pt>
                <c:pt idx="86">
                  <c:v>0.85312843999999999</c:v>
                </c:pt>
                <c:pt idx="87">
                  <c:v>0.85547622000000001</c:v>
                </c:pt>
                <c:pt idx="88">
                  <c:v>0.85711020000000004</c:v>
                </c:pt>
                <c:pt idx="89">
                  <c:v>0.85854965999999999</c:v>
                </c:pt>
                <c:pt idx="90">
                  <c:v>0.85974706999999995</c:v>
                </c:pt>
                <c:pt idx="91">
                  <c:v>0.86094459000000001</c:v>
                </c:pt>
                <c:pt idx="92">
                  <c:v>0.86225079000000004</c:v>
                </c:pt>
                <c:pt idx="93">
                  <c:v>0.86430996000000004</c:v>
                </c:pt>
                <c:pt idx="94">
                  <c:v>0.86507096000000006</c:v>
                </c:pt>
                <c:pt idx="95">
                  <c:v>0.86567746000000001</c:v>
                </c:pt>
                <c:pt idx="96">
                  <c:v>0.86668875000000001</c:v>
                </c:pt>
                <c:pt idx="97">
                  <c:v>0.86788578000000005</c:v>
                </c:pt>
                <c:pt idx="98">
                  <c:v>0.86877828000000001</c:v>
                </c:pt>
                <c:pt idx="99">
                  <c:v>0.86988602000000004</c:v>
                </c:pt>
              </c:numCache>
            </c:numRef>
          </c:xVal>
          <c:yVal>
            <c:numRef>
              <c:f>'24.26-MD'!$K$3:$K$102</c:f>
              <c:numCache>
                <c:formatCode>General</c:formatCode>
                <c:ptCount val="100"/>
                <c:pt idx="0">
                  <c:v>233.71949674183304</c:v>
                </c:pt>
                <c:pt idx="1">
                  <c:v>233.71955363189213</c:v>
                </c:pt>
                <c:pt idx="2">
                  <c:v>233.71962729841704</c:v>
                </c:pt>
                <c:pt idx="3">
                  <c:v>233.71970758328533</c:v>
                </c:pt>
                <c:pt idx="4">
                  <c:v>233.71990239657981</c:v>
                </c:pt>
                <c:pt idx="5">
                  <c:v>233.72003841407741</c:v>
                </c:pt>
                <c:pt idx="6">
                  <c:v>233.72019823389957</c:v>
                </c:pt>
                <c:pt idx="7">
                  <c:v>233.72036701001628</c:v>
                </c:pt>
                <c:pt idx="8">
                  <c:v>233.72056180045232</c:v>
                </c:pt>
                <c:pt idx="9">
                  <c:v>233.72076190812436</c:v>
                </c:pt>
                <c:pt idx="10">
                  <c:v>233.72099827188873</c:v>
                </c:pt>
                <c:pt idx="11">
                  <c:v>233.72142711069409</c:v>
                </c:pt>
                <c:pt idx="12">
                  <c:v>233.72182029076322</c:v>
                </c:pt>
                <c:pt idx="13">
                  <c:v>233.7222322559827</c:v>
                </c:pt>
                <c:pt idx="14">
                  <c:v>233.72270426448739</c:v>
                </c:pt>
                <c:pt idx="15">
                  <c:v>233.72324451929705</c:v>
                </c:pt>
                <c:pt idx="16">
                  <c:v>233.72392996923529</c:v>
                </c:pt>
                <c:pt idx="17">
                  <c:v>233.72472346982488</c:v>
                </c:pt>
                <c:pt idx="18">
                  <c:v>233.72554990972111</c:v>
                </c:pt>
                <c:pt idx="19">
                  <c:v>233.72761537302085</c:v>
                </c:pt>
                <c:pt idx="20">
                  <c:v>233.72897536894436</c:v>
                </c:pt>
                <c:pt idx="21">
                  <c:v>233.73054081230964</c:v>
                </c:pt>
                <c:pt idx="22">
                  <c:v>233.73216253571047</c:v>
                </c:pt>
                <c:pt idx="23">
                  <c:v>233.73400091684061</c:v>
                </c:pt>
                <c:pt idx="24">
                  <c:v>233.73608296177076</c:v>
                </c:pt>
                <c:pt idx="25">
                  <c:v>233.73843885106126</c:v>
                </c:pt>
                <c:pt idx="26">
                  <c:v>233.7411021014388</c:v>
                </c:pt>
                <c:pt idx="27">
                  <c:v>233.74371361908118</c:v>
                </c:pt>
                <c:pt idx="28">
                  <c:v>233.74875782187965</c:v>
                </c:pt>
                <c:pt idx="29">
                  <c:v>233.75274475912508</c:v>
                </c:pt>
                <c:pt idx="30">
                  <c:v>233.75772387390708</c:v>
                </c:pt>
                <c:pt idx="31">
                  <c:v>233.76228738257714</c:v>
                </c:pt>
                <c:pt idx="32">
                  <c:v>233.76796954795168</c:v>
                </c:pt>
                <c:pt idx="33">
                  <c:v>233.77504744262842</c:v>
                </c:pt>
                <c:pt idx="34">
                  <c:v>233.7822996538514</c:v>
                </c:pt>
                <c:pt idx="35">
                  <c:v>233.78975297717457</c:v>
                </c:pt>
                <c:pt idx="36">
                  <c:v>233.80662394439588</c:v>
                </c:pt>
                <c:pt idx="37">
                  <c:v>233.81768076679214</c:v>
                </c:pt>
                <c:pt idx="38">
                  <c:v>233.83139465017871</c:v>
                </c:pt>
                <c:pt idx="39">
                  <c:v>233.84689978074533</c:v>
                </c:pt>
                <c:pt idx="40">
                  <c:v>233.86269792256854</c:v>
                </c:pt>
                <c:pt idx="41">
                  <c:v>233.87843886896664</c:v>
                </c:pt>
                <c:pt idx="42">
                  <c:v>233.89579984888718</c:v>
                </c:pt>
                <c:pt idx="43">
                  <c:v>233.91801830144385</c:v>
                </c:pt>
                <c:pt idx="44">
                  <c:v>233.95804896491461</c:v>
                </c:pt>
                <c:pt idx="45">
                  <c:v>233.9865718753255</c:v>
                </c:pt>
                <c:pt idx="46">
                  <c:v>234.01829442738148</c:v>
                </c:pt>
                <c:pt idx="47">
                  <c:v>234.05737852538263</c:v>
                </c:pt>
                <c:pt idx="48">
                  <c:v>234.09698636019868</c:v>
                </c:pt>
                <c:pt idx="49">
                  <c:v>234.14098110840064</c:v>
                </c:pt>
                <c:pt idx="50">
                  <c:v>234.18458444241799</c:v>
                </c:pt>
                <c:pt idx="51">
                  <c:v>234.22675153096674</c:v>
                </c:pt>
                <c:pt idx="52">
                  <c:v>234.3267162275921</c:v>
                </c:pt>
                <c:pt idx="53">
                  <c:v>234.40322761742874</c:v>
                </c:pt>
                <c:pt idx="54">
                  <c:v>234.48050840134539</c:v>
                </c:pt>
                <c:pt idx="55">
                  <c:v>234.56607797196358</c:v>
                </c:pt>
                <c:pt idx="56">
                  <c:v>234.67103275656351</c:v>
                </c:pt>
                <c:pt idx="57">
                  <c:v>234.78839553310434</c:v>
                </c:pt>
                <c:pt idx="58">
                  <c:v>234.93250017620375</c:v>
                </c:pt>
                <c:pt idx="59">
                  <c:v>235.15165037564668</c:v>
                </c:pt>
                <c:pt idx="60">
                  <c:v>235.30845679575975</c:v>
                </c:pt>
                <c:pt idx="61">
                  <c:v>235.48176359676353</c:v>
                </c:pt>
                <c:pt idx="62">
                  <c:v>235.67336331278142</c:v>
                </c:pt>
                <c:pt idx="63">
                  <c:v>235.8851021162989</c:v>
                </c:pt>
                <c:pt idx="64">
                  <c:v>236.14453717231021</c:v>
                </c:pt>
                <c:pt idx="65">
                  <c:v>236.40603230943782</c:v>
                </c:pt>
                <c:pt idx="66">
                  <c:v>236.94692014369235</c:v>
                </c:pt>
                <c:pt idx="67">
                  <c:v>237.33091177826901</c:v>
                </c:pt>
                <c:pt idx="68">
                  <c:v>237.76032094161479</c:v>
                </c:pt>
                <c:pt idx="69">
                  <c:v>238.19382471980654</c:v>
                </c:pt>
                <c:pt idx="70">
                  <c:v>238.67399710707136</c:v>
                </c:pt>
                <c:pt idx="71">
                  <c:v>239.2065582798237</c:v>
                </c:pt>
                <c:pt idx="72">
                  <c:v>239.79727391854206</c:v>
                </c:pt>
                <c:pt idx="73">
                  <c:v>240.45376557052327</c:v>
                </c:pt>
                <c:pt idx="74">
                  <c:v>241.18395935110087</c:v>
                </c:pt>
                <c:pt idx="75">
                  <c:v>241.99718748770465</c:v>
                </c:pt>
                <c:pt idx="76">
                  <c:v>242.80677145659797</c:v>
                </c:pt>
                <c:pt idx="77">
                  <c:v>243.70107250532976</c:v>
                </c:pt>
                <c:pt idx="78">
                  <c:v>244.6383969997099</c:v>
                </c:pt>
                <c:pt idx="79">
                  <c:v>245.39838510634877</c:v>
                </c:pt>
                <c:pt idx="80">
                  <c:v>247.09506742242536</c:v>
                </c:pt>
                <c:pt idx="81">
                  <c:v>248.28280407276992</c:v>
                </c:pt>
                <c:pt idx="82">
                  <c:v>249.44036301086092</c:v>
                </c:pt>
                <c:pt idx="83">
                  <c:v>250.65443003816927</c:v>
                </c:pt>
                <c:pt idx="84">
                  <c:v>251.81188118820853</c:v>
                </c:pt>
                <c:pt idx="85">
                  <c:v>253.06451750129935</c:v>
                </c:pt>
                <c:pt idx="86">
                  <c:v>254.16859678308651</c:v>
                </c:pt>
                <c:pt idx="87">
                  <c:v>256.27468364158477</c:v>
                </c:pt>
                <c:pt idx="88">
                  <c:v>257.89486404857087</c:v>
                </c:pt>
                <c:pt idx="89">
                  <c:v>259.44056384662485</c:v>
                </c:pt>
                <c:pt idx="90">
                  <c:v>260.81956737886293</c:v>
                </c:pt>
                <c:pt idx="91">
                  <c:v>262.29143559753794</c:v>
                </c:pt>
                <c:pt idx="92">
                  <c:v>264.01266467374427</c:v>
                </c:pt>
                <c:pt idx="93">
                  <c:v>267.00170265644192</c:v>
                </c:pt>
                <c:pt idx="94">
                  <c:v>268.20140407690991</c:v>
                </c:pt>
                <c:pt idx="95">
                  <c:v>269.19779687961756</c:v>
                </c:pt>
                <c:pt idx="96">
                  <c:v>270.94405171570423</c:v>
                </c:pt>
                <c:pt idx="97">
                  <c:v>273.15962698589476</c:v>
                </c:pt>
                <c:pt idx="98">
                  <c:v>274.92632296348279</c:v>
                </c:pt>
                <c:pt idx="99">
                  <c:v>277.26924622160362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0E-8C47-BC54-3C4467F2149E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'24.26-MD'!$C$3:$C$110</c:f>
              <c:numCache>
                <c:formatCode>General</c:formatCode>
                <c:ptCount val="108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'24.26-MD'!$D$3:$D$110</c:f>
              <c:numCache>
                <c:formatCode>General</c:formatCode>
                <c:ptCount val="108"/>
                <c:pt idx="0">
                  <c:v>201.86911000000001</c:v>
                </c:pt>
                <c:pt idx="1">
                  <c:v>201.90698</c:v>
                </c:pt>
                <c:pt idx="2">
                  <c:v>201.91663700000001</c:v>
                </c:pt>
                <c:pt idx="3">
                  <c:v>201.92629400000001</c:v>
                </c:pt>
                <c:pt idx="4">
                  <c:v>201.89016799999999</c:v>
                </c:pt>
                <c:pt idx="5">
                  <c:v>201.86057</c:v>
                </c:pt>
                <c:pt idx="6">
                  <c:v>201.86499699999999</c:v>
                </c:pt>
                <c:pt idx="7">
                  <c:v>201.88650200000001</c:v>
                </c:pt>
                <c:pt idx="8">
                  <c:v>201.89043699999999</c:v>
                </c:pt>
                <c:pt idx="9">
                  <c:v>201.89477400000001</c:v>
                </c:pt>
                <c:pt idx="10">
                  <c:v>201.899111</c:v>
                </c:pt>
                <c:pt idx="11">
                  <c:v>201.90304499999999</c:v>
                </c:pt>
                <c:pt idx="12">
                  <c:v>201.92374599999999</c:v>
                </c:pt>
                <c:pt idx="13">
                  <c:v>201.894192</c:v>
                </c:pt>
                <c:pt idx="14">
                  <c:v>201.96729400000001</c:v>
                </c:pt>
                <c:pt idx="15">
                  <c:v>201.90398400000001</c:v>
                </c:pt>
                <c:pt idx="16">
                  <c:v>201.908321</c:v>
                </c:pt>
                <c:pt idx="17">
                  <c:v>201.91265799999999</c:v>
                </c:pt>
                <c:pt idx="18">
                  <c:v>201.91659200000001</c:v>
                </c:pt>
                <c:pt idx="19">
                  <c:v>201.92052699999999</c:v>
                </c:pt>
                <c:pt idx="20">
                  <c:v>201.92446100000001</c:v>
                </c:pt>
                <c:pt idx="21">
                  <c:v>201.92839599999999</c:v>
                </c:pt>
                <c:pt idx="22">
                  <c:v>201.931928</c:v>
                </c:pt>
                <c:pt idx="23">
                  <c:v>201.977204</c:v>
                </c:pt>
                <c:pt idx="24">
                  <c:v>202.12503100000001</c:v>
                </c:pt>
                <c:pt idx="25">
                  <c:v>202.13468900000001</c:v>
                </c:pt>
                <c:pt idx="26">
                  <c:v>202.19012900000001</c:v>
                </c:pt>
                <c:pt idx="27">
                  <c:v>202.37004300000001</c:v>
                </c:pt>
                <c:pt idx="28">
                  <c:v>202.41403800000001</c:v>
                </c:pt>
                <c:pt idx="29">
                  <c:v>202.43514099999999</c:v>
                </c:pt>
                <c:pt idx="30">
                  <c:v>202.484859</c:v>
                </c:pt>
                <c:pt idx="31">
                  <c:v>202.54070200000001</c:v>
                </c:pt>
                <c:pt idx="32">
                  <c:v>202.566485</c:v>
                </c:pt>
                <c:pt idx="33">
                  <c:v>202.77923100000001</c:v>
                </c:pt>
                <c:pt idx="34">
                  <c:v>202.86328599999999</c:v>
                </c:pt>
                <c:pt idx="35">
                  <c:v>202.884389</c:v>
                </c:pt>
                <c:pt idx="36">
                  <c:v>202.88832400000001</c:v>
                </c:pt>
                <c:pt idx="37">
                  <c:v>202.95601500000001</c:v>
                </c:pt>
                <c:pt idx="38">
                  <c:v>203.05764099999999</c:v>
                </c:pt>
                <c:pt idx="39">
                  <c:v>203.09059300000001</c:v>
                </c:pt>
                <c:pt idx="40">
                  <c:v>203.094572</c:v>
                </c:pt>
                <c:pt idx="41">
                  <c:v>203.42417599999999</c:v>
                </c:pt>
                <c:pt idx="42">
                  <c:v>203.42811</c:v>
                </c:pt>
                <c:pt idx="43">
                  <c:v>203.54078000000001</c:v>
                </c:pt>
                <c:pt idx="44">
                  <c:v>203.562285</c:v>
                </c:pt>
                <c:pt idx="45">
                  <c:v>203.58522199999999</c:v>
                </c:pt>
                <c:pt idx="46">
                  <c:v>203.67500000000001</c:v>
                </c:pt>
                <c:pt idx="47">
                  <c:v>203.82057599999999</c:v>
                </c:pt>
                <c:pt idx="48">
                  <c:v>203.91286700000001</c:v>
                </c:pt>
                <c:pt idx="49">
                  <c:v>204.12380099999999</c:v>
                </c:pt>
                <c:pt idx="50">
                  <c:v>204.27693300000001</c:v>
                </c:pt>
                <c:pt idx="51">
                  <c:v>204.361391</c:v>
                </c:pt>
                <c:pt idx="52">
                  <c:v>204.49695199999999</c:v>
                </c:pt>
                <c:pt idx="53">
                  <c:v>204.50660999999999</c:v>
                </c:pt>
                <c:pt idx="54">
                  <c:v>204.58494200000001</c:v>
                </c:pt>
                <c:pt idx="55">
                  <c:v>204.78917799999999</c:v>
                </c:pt>
                <c:pt idx="56">
                  <c:v>204.86751000000001</c:v>
                </c:pt>
                <c:pt idx="57">
                  <c:v>204.91065599999999</c:v>
                </c:pt>
                <c:pt idx="58">
                  <c:v>205.14784299999999</c:v>
                </c:pt>
                <c:pt idx="59">
                  <c:v>205.33531300000001</c:v>
                </c:pt>
                <c:pt idx="60">
                  <c:v>205.45370600000001</c:v>
                </c:pt>
                <c:pt idx="61">
                  <c:v>205.48665700000001</c:v>
                </c:pt>
                <c:pt idx="62">
                  <c:v>205.622218</c:v>
                </c:pt>
                <c:pt idx="63">
                  <c:v>205.76350299999999</c:v>
                </c:pt>
                <c:pt idx="64">
                  <c:v>205.81894299999999</c:v>
                </c:pt>
                <c:pt idx="65">
                  <c:v>205.85211799999999</c:v>
                </c:pt>
                <c:pt idx="66">
                  <c:v>206.105446</c:v>
                </c:pt>
                <c:pt idx="67">
                  <c:v>206.44229300000001</c:v>
                </c:pt>
                <c:pt idx="68">
                  <c:v>206.577854</c:v>
                </c:pt>
                <c:pt idx="69">
                  <c:v>206.65149199999999</c:v>
                </c:pt>
                <c:pt idx="70">
                  <c:v>206.975909</c:v>
                </c:pt>
                <c:pt idx="71">
                  <c:v>207.214483</c:v>
                </c:pt>
                <c:pt idx="72">
                  <c:v>207.481269</c:v>
                </c:pt>
                <c:pt idx="73">
                  <c:v>207.70982699999999</c:v>
                </c:pt>
                <c:pt idx="74">
                  <c:v>208.008938</c:v>
                </c:pt>
                <c:pt idx="75">
                  <c:v>208.959611</c:v>
                </c:pt>
                <c:pt idx="76">
                  <c:v>209.30691999999999</c:v>
                </c:pt>
                <c:pt idx="77">
                  <c:v>209.796899</c:v>
                </c:pt>
                <c:pt idx="78">
                  <c:v>210.28196</c:v>
                </c:pt>
                <c:pt idx="79">
                  <c:v>210.921942</c:v>
                </c:pt>
                <c:pt idx="80">
                  <c:v>211.60118</c:v>
                </c:pt>
                <c:pt idx="81">
                  <c:v>212.30330900000001</c:v>
                </c:pt>
                <c:pt idx="82">
                  <c:v>213.01432199999999</c:v>
                </c:pt>
                <c:pt idx="83">
                  <c:v>214.45936900000001</c:v>
                </c:pt>
                <c:pt idx="84">
                  <c:v>215.47367299999999</c:v>
                </c:pt>
                <c:pt idx="85">
                  <c:v>216.48997199999999</c:v>
                </c:pt>
                <c:pt idx="86">
                  <c:v>217.51571300000001</c:v>
                </c:pt>
                <c:pt idx="87">
                  <c:v>218.769745</c:v>
                </c:pt>
                <c:pt idx="88">
                  <c:v>220.195325</c:v>
                </c:pt>
                <c:pt idx="89">
                  <c:v>221.66863499999999</c:v>
                </c:pt>
                <c:pt idx="90">
                  <c:v>223.94284099999999</c:v>
                </c:pt>
                <c:pt idx="91">
                  <c:v>225.50513900000001</c:v>
                </c:pt>
                <c:pt idx="92">
                  <c:v>227.16462200000001</c:v>
                </c:pt>
                <c:pt idx="93">
                  <c:v>228.80360899999999</c:v>
                </c:pt>
                <c:pt idx="94">
                  <c:v>230.66324</c:v>
                </c:pt>
                <c:pt idx="95">
                  <c:v>232.32462000000001</c:v>
                </c:pt>
                <c:pt idx="96">
                  <c:v>234.20104499999999</c:v>
                </c:pt>
                <c:pt idx="97">
                  <c:v>236.10841500000001</c:v>
                </c:pt>
                <c:pt idx="98">
                  <c:v>237.91377700000001</c:v>
                </c:pt>
                <c:pt idx="99">
                  <c:v>239.64385999999999</c:v>
                </c:pt>
                <c:pt idx="100">
                  <c:v>241.184382</c:v>
                </c:pt>
                <c:pt idx="101">
                  <c:v>242.95183900000001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9BA-0E44-86A4-DEE73B655EEB}"/>
            </c:ext>
          </c:extLst>
        </c:ser>
        <c:ser>
          <c:idx val="3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'24.26-MD'!$C$3:$C$104</c:f>
              <c:numCache>
                <c:formatCode>General</c:formatCode>
                <c:ptCount val="102"/>
                <c:pt idx="0">
                  <c:v>0.60060360999999995</c:v>
                </c:pt>
                <c:pt idx="1">
                  <c:v>0.60309707999999995</c:v>
                </c:pt>
                <c:pt idx="2">
                  <c:v>0.60587480999999999</c:v>
                </c:pt>
                <c:pt idx="3">
                  <c:v>0.60865252999999997</c:v>
                </c:pt>
                <c:pt idx="4">
                  <c:v>0.61143051000000004</c:v>
                </c:pt>
                <c:pt idx="5">
                  <c:v>0.61376653999999997</c:v>
                </c:pt>
                <c:pt idx="6">
                  <c:v>0.61790162000000004</c:v>
                </c:pt>
                <c:pt idx="7">
                  <c:v>0.62096335999999996</c:v>
                </c:pt>
                <c:pt idx="8">
                  <c:v>0.62374112000000004</c:v>
                </c:pt>
                <c:pt idx="9">
                  <c:v>0.62680296000000002</c:v>
                </c:pt>
                <c:pt idx="10">
                  <c:v>0.62986481000000005</c:v>
                </c:pt>
                <c:pt idx="11">
                  <c:v>0.63264255999999996</c:v>
                </c:pt>
                <c:pt idx="12">
                  <c:v>0.63513613000000002</c:v>
                </c:pt>
                <c:pt idx="13">
                  <c:v>0.63750372</c:v>
                </c:pt>
                <c:pt idx="14">
                  <c:v>0.64163840999999999</c:v>
                </c:pt>
                <c:pt idx="15">
                  <c:v>0.64441654999999998</c:v>
                </c:pt>
                <c:pt idx="16">
                  <c:v>0.64747838999999996</c:v>
                </c:pt>
                <c:pt idx="17">
                  <c:v>0.65054023000000005</c:v>
                </c:pt>
                <c:pt idx="18">
                  <c:v>0.65331799000000002</c:v>
                </c:pt>
                <c:pt idx="19">
                  <c:v>0.65609574000000004</c:v>
                </c:pt>
                <c:pt idx="20">
                  <c:v>0.6588735</c:v>
                </c:pt>
                <c:pt idx="21">
                  <c:v>0.66165125999999996</c:v>
                </c:pt>
                <c:pt idx="22">
                  <c:v>0.66414492000000003</c:v>
                </c:pt>
                <c:pt idx="23">
                  <c:v>0.66648052000000002</c:v>
                </c:pt>
                <c:pt idx="24">
                  <c:v>0.67118297000000005</c:v>
                </c:pt>
                <c:pt idx="25">
                  <c:v>0.67396069000000003</c:v>
                </c:pt>
                <c:pt idx="26">
                  <c:v>0.67673815000000004</c:v>
                </c:pt>
                <c:pt idx="27">
                  <c:v>0.67951490999999997</c:v>
                </c:pt>
                <c:pt idx="28">
                  <c:v>0.68229244</c:v>
                </c:pt>
                <c:pt idx="29">
                  <c:v>0.68507008999999996</c:v>
                </c:pt>
                <c:pt idx="30">
                  <c:v>0.68784758999999995</c:v>
                </c:pt>
                <c:pt idx="31">
                  <c:v>0.69090914000000003</c:v>
                </c:pt>
                <c:pt idx="32">
                  <c:v>0.69362363999999999</c:v>
                </c:pt>
                <c:pt idx="33">
                  <c:v>0.69769440000000005</c:v>
                </c:pt>
                <c:pt idx="34">
                  <c:v>0.70047170000000003</c:v>
                </c:pt>
                <c:pt idx="35">
                  <c:v>0.70324936000000005</c:v>
                </c:pt>
                <c:pt idx="36">
                  <c:v>0.70602710999999996</c:v>
                </c:pt>
                <c:pt idx="37">
                  <c:v>0.70937269000000003</c:v>
                </c:pt>
                <c:pt idx="38">
                  <c:v>0.71243398000000002</c:v>
                </c:pt>
                <c:pt idx="39">
                  <c:v>0.71549565999999998</c:v>
                </c:pt>
                <c:pt idx="40">
                  <c:v>0.71830497999999998</c:v>
                </c:pt>
                <c:pt idx="41">
                  <c:v>0.72474249999999996</c:v>
                </c:pt>
                <c:pt idx="42">
                  <c:v>0.72752026000000003</c:v>
                </c:pt>
                <c:pt idx="43">
                  <c:v>0.73029739999999999</c:v>
                </c:pt>
                <c:pt idx="44">
                  <c:v>0.73335914000000002</c:v>
                </c:pt>
                <c:pt idx="45">
                  <c:v>0.73642088000000006</c:v>
                </c:pt>
                <c:pt idx="46">
                  <c:v>0.73919815</c:v>
                </c:pt>
                <c:pt idx="47">
                  <c:v>0.7419751</c:v>
                </c:pt>
                <c:pt idx="48">
                  <c:v>0.74491017999999998</c:v>
                </c:pt>
                <c:pt idx="49">
                  <c:v>0.74999104999999999</c:v>
                </c:pt>
                <c:pt idx="50">
                  <c:v>0.75305204999999997</c:v>
                </c:pt>
                <c:pt idx="51">
                  <c:v>0.75611344000000003</c:v>
                </c:pt>
                <c:pt idx="52">
                  <c:v>0.75889044999999999</c:v>
                </c:pt>
                <c:pt idx="53">
                  <c:v>0.76166816999999998</c:v>
                </c:pt>
                <c:pt idx="54">
                  <c:v>0.7644455</c:v>
                </c:pt>
                <c:pt idx="55">
                  <c:v>0.76722212000000001</c:v>
                </c:pt>
                <c:pt idx="56">
                  <c:v>0.76999945000000003</c:v>
                </c:pt>
                <c:pt idx="57">
                  <c:v>0.77268228999999999</c:v>
                </c:pt>
                <c:pt idx="58">
                  <c:v>0.77801553999999995</c:v>
                </c:pt>
                <c:pt idx="59">
                  <c:v>0.78107634000000004</c:v>
                </c:pt>
                <c:pt idx="60">
                  <c:v>0.78385344999999995</c:v>
                </c:pt>
                <c:pt idx="61">
                  <c:v>0.78691513000000002</c:v>
                </c:pt>
                <c:pt idx="62">
                  <c:v>0.78969213999999999</c:v>
                </c:pt>
                <c:pt idx="63">
                  <c:v>0.79246910999999998</c:v>
                </c:pt>
                <c:pt idx="64">
                  <c:v>0.79524656999999999</c:v>
                </c:pt>
                <c:pt idx="65">
                  <c:v>0.79745597999999995</c:v>
                </c:pt>
                <c:pt idx="66">
                  <c:v>0.79953788000000003</c:v>
                </c:pt>
                <c:pt idx="67">
                  <c:v>0.80300817999999996</c:v>
                </c:pt>
                <c:pt idx="68">
                  <c:v>0.80578519000000004</c:v>
                </c:pt>
                <c:pt idx="69">
                  <c:v>0.80827846000000003</c:v>
                </c:pt>
                <c:pt idx="70">
                  <c:v>0.81105439000000001</c:v>
                </c:pt>
                <c:pt idx="71">
                  <c:v>0.81383081999999995</c:v>
                </c:pt>
                <c:pt idx="72">
                  <c:v>0.81632298999999997</c:v>
                </c:pt>
                <c:pt idx="73">
                  <c:v>0.81909947000000005</c:v>
                </c:pt>
                <c:pt idx="74">
                  <c:v>0.8211811</c:v>
                </c:pt>
                <c:pt idx="75">
                  <c:v>0.82568958999999997</c:v>
                </c:pt>
                <c:pt idx="76">
                  <c:v>0.82846538999999997</c:v>
                </c:pt>
                <c:pt idx="77">
                  <c:v>0.83095629999999998</c:v>
                </c:pt>
                <c:pt idx="78">
                  <c:v>0.83401541000000001</c:v>
                </c:pt>
                <c:pt idx="79">
                  <c:v>0.83735773000000002</c:v>
                </c:pt>
                <c:pt idx="80">
                  <c:v>0.84013165000000001</c:v>
                </c:pt>
                <c:pt idx="81">
                  <c:v>0.84290544000000001</c:v>
                </c:pt>
                <c:pt idx="82">
                  <c:v>0.84545822000000004</c:v>
                </c:pt>
                <c:pt idx="83">
                  <c:v>0.84892223</c:v>
                </c:pt>
                <c:pt idx="84">
                  <c:v>0.85128389000000004</c:v>
                </c:pt>
                <c:pt idx="85">
                  <c:v>0.85323519000000003</c:v>
                </c:pt>
                <c:pt idx="86">
                  <c:v>0.85518643000000005</c:v>
                </c:pt>
                <c:pt idx="87">
                  <c:v>0.8571995</c:v>
                </c:pt>
                <c:pt idx="88">
                  <c:v>0.85933786999999995</c:v>
                </c:pt>
                <c:pt idx="89">
                  <c:v>0.86122343999999995</c:v>
                </c:pt>
                <c:pt idx="90">
                  <c:v>0.86384941000000004</c:v>
                </c:pt>
                <c:pt idx="91">
                  <c:v>0.86556221</c:v>
                </c:pt>
                <c:pt idx="92">
                  <c:v>0.86731594999999995</c:v>
                </c:pt>
                <c:pt idx="93">
                  <c:v>0.86888491999999995</c:v>
                </c:pt>
                <c:pt idx="94">
                  <c:v>0.87067359</c:v>
                </c:pt>
                <c:pt idx="95">
                  <c:v>0.87217931000000004</c:v>
                </c:pt>
                <c:pt idx="96">
                  <c:v>0.87349197000000001</c:v>
                </c:pt>
                <c:pt idx="97">
                  <c:v>0.87496715000000003</c:v>
                </c:pt>
                <c:pt idx="98">
                  <c:v>0.87621952000000003</c:v>
                </c:pt>
                <c:pt idx="99">
                  <c:v>0.87765820000000005</c:v>
                </c:pt>
                <c:pt idx="100">
                  <c:v>0.87859993000000003</c:v>
                </c:pt>
                <c:pt idx="101">
                  <c:v>0.87975780999999997</c:v>
                </c:pt>
              </c:numCache>
            </c:numRef>
          </c:xVal>
          <c:yVal>
            <c:numRef>
              <c:f>'24.26-MD'!$E$3:$E$104</c:f>
              <c:numCache>
                <c:formatCode>General</c:formatCode>
                <c:ptCount val="102"/>
                <c:pt idx="0">
                  <c:v>203.06025548146465</c:v>
                </c:pt>
                <c:pt idx="1">
                  <c:v>203.06028405725965</c:v>
                </c:pt>
                <c:pt idx="2">
                  <c:v>203.06032087516414</c:v>
                </c:pt>
                <c:pt idx="3">
                  <c:v>203.06036372691651</c:v>
                </c:pt>
                <c:pt idx="4">
                  <c:v>203.06041353850827</c:v>
                </c:pt>
                <c:pt idx="5">
                  <c:v>203.0604615762733</c:v>
                </c:pt>
                <c:pt idx="6">
                  <c:v>203.06056270686955</c:v>
                </c:pt>
                <c:pt idx="7">
                  <c:v>203.06065311827851</c:v>
                </c:pt>
                <c:pt idx="8">
                  <c:v>203.0607485984255</c:v>
                </c:pt>
                <c:pt idx="9">
                  <c:v>203.06087098170215</c:v>
                </c:pt>
                <c:pt idx="10">
                  <c:v>203.06101410992144</c:v>
                </c:pt>
                <c:pt idx="11">
                  <c:v>203.06116463962269</c:v>
                </c:pt>
                <c:pt idx="12">
                  <c:v>203.06131888423852</c:v>
                </c:pt>
                <c:pt idx="13">
                  <c:v>203.06148420104029</c:v>
                </c:pt>
                <c:pt idx="14">
                  <c:v>203.06182363714268</c:v>
                </c:pt>
                <c:pt idx="15">
                  <c:v>203.06209353106186</c:v>
                </c:pt>
                <c:pt idx="16">
                  <c:v>203.06243631080451</c:v>
                </c:pt>
                <c:pt idx="17">
                  <c:v>203.06283348114857</c:v>
                </c:pt>
                <c:pt idx="18">
                  <c:v>203.06324757678152</c:v>
                </c:pt>
                <c:pt idx="19">
                  <c:v>203.06371982547222</c:v>
                </c:pt>
                <c:pt idx="20">
                  <c:v>203.06425784782726</c:v>
                </c:pt>
                <c:pt idx="21">
                  <c:v>203.06487018665212</c:v>
                </c:pt>
                <c:pt idx="22">
                  <c:v>203.06549105680003</c:v>
                </c:pt>
                <c:pt idx="23">
                  <c:v>203.0661407114448</c:v>
                </c:pt>
                <c:pt idx="24">
                  <c:v>203.0676781465576</c:v>
                </c:pt>
                <c:pt idx="25">
                  <c:v>203.06875192729296</c:v>
                </c:pt>
                <c:pt idx="26">
                  <c:v>203.06996757981267</c:v>
                </c:pt>
                <c:pt idx="27">
                  <c:v>203.07134235314984</c:v>
                </c:pt>
                <c:pt idx="28">
                  <c:v>203.07289651354986</c:v>
                </c:pt>
                <c:pt idx="29">
                  <c:v>203.07465154794153</c:v>
                </c:pt>
                <c:pt idx="30">
                  <c:v>203.07663151164328</c:v>
                </c:pt>
                <c:pt idx="31">
                  <c:v>203.07910705803721</c:v>
                </c:pt>
                <c:pt idx="32">
                  <c:v>203.08159045536942</c:v>
                </c:pt>
                <c:pt idx="33">
                  <c:v>203.08589463006547</c:v>
                </c:pt>
                <c:pt idx="34">
                  <c:v>203.08928458935128</c:v>
                </c:pt>
                <c:pt idx="35">
                  <c:v>203.0930923448789</c:v>
                </c:pt>
                <c:pt idx="36">
                  <c:v>203.09736569462876</c:v>
                </c:pt>
                <c:pt idx="37">
                  <c:v>203.10320644628985</c:v>
                </c:pt>
                <c:pt idx="38">
                  <c:v>203.10929882689425</c:v>
                </c:pt>
                <c:pt idx="39">
                  <c:v>203.11619902999561</c:v>
                </c:pt>
                <c:pt idx="40">
                  <c:v>203.12332597920891</c:v>
                </c:pt>
                <c:pt idx="41">
                  <c:v>203.14301672874845</c:v>
                </c:pt>
                <c:pt idx="42">
                  <c:v>203.15319264029182</c:v>
                </c:pt>
                <c:pt idx="43">
                  <c:v>203.16453926837903</c:v>
                </c:pt>
                <c:pt idx="44">
                  <c:v>203.17856078648262</c:v>
                </c:pt>
                <c:pt idx="45">
                  <c:v>203.19435151336</c:v>
                </c:pt>
                <c:pt idx="46">
                  <c:v>203.21038110359592</c:v>
                </c:pt>
                <c:pt idx="47">
                  <c:v>203.22821058190692</c:v>
                </c:pt>
                <c:pt idx="48">
                  <c:v>203.2492259227397</c:v>
                </c:pt>
                <c:pt idx="49">
                  <c:v>203.29161603142902</c:v>
                </c:pt>
                <c:pt idx="50">
                  <c:v>203.32135501523823</c:v>
                </c:pt>
                <c:pt idx="51">
                  <c:v>203.35470642140638</c:v>
                </c:pt>
                <c:pt idx="52">
                  <c:v>203.3884296721661</c:v>
                </c:pt>
                <c:pt idx="53">
                  <c:v>203.42581893617051</c:v>
                </c:pt>
                <c:pt idx="54">
                  <c:v>203.46723928960151</c:v>
                </c:pt>
                <c:pt idx="55">
                  <c:v>203.51310122576416</c:v>
                </c:pt>
                <c:pt idx="56">
                  <c:v>203.56388865424265</c:v>
                </c:pt>
                <c:pt idx="57">
                  <c:v>203.61809095216017</c:v>
                </c:pt>
                <c:pt idx="58">
                  <c:v>203.74290522382464</c:v>
                </c:pt>
                <c:pt idx="59">
                  <c:v>203.82622830406223</c:v>
                </c:pt>
                <c:pt idx="60">
                  <c:v>203.91024084463839</c:v>
                </c:pt>
                <c:pt idx="61">
                  <c:v>204.01317212939182</c:v>
                </c:pt>
                <c:pt idx="62">
                  <c:v>204.1168959794837</c:v>
                </c:pt>
                <c:pt idx="63">
                  <c:v>204.23154651516805</c:v>
                </c:pt>
                <c:pt idx="64">
                  <c:v>204.35830220143876</c:v>
                </c:pt>
                <c:pt idx="65">
                  <c:v>204.46861463438466</c:v>
                </c:pt>
                <c:pt idx="66">
                  <c:v>204.58093928507211</c:v>
                </c:pt>
                <c:pt idx="67">
                  <c:v>204.78805941291711</c:v>
                </c:pt>
                <c:pt idx="68">
                  <c:v>204.97366296051962</c:v>
                </c:pt>
                <c:pt idx="69">
                  <c:v>205.15708399288019</c:v>
                </c:pt>
                <c:pt idx="70">
                  <c:v>205.38199077664507</c:v>
                </c:pt>
                <c:pt idx="71">
                  <c:v>205.63112917939284</c:v>
                </c:pt>
                <c:pt idx="72">
                  <c:v>205.87764706069854</c:v>
                </c:pt>
                <c:pt idx="73">
                  <c:v>206.18066368080954</c:v>
                </c:pt>
                <c:pt idx="74">
                  <c:v>206.42950903769614</c:v>
                </c:pt>
                <c:pt idx="75">
                  <c:v>207.04096683813859</c:v>
                </c:pt>
                <c:pt idx="76">
                  <c:v>207.4737857048577</c:v>
                </c:pt>
                <c:pt idx="77">
                  <c:v>207.90429074892134</c:v>
                </c:pt>
                <c:pt idx="78">
                  <c:v>208.49475449653795</c:v>
                </c:pt>
                <c:pt idx="79">
                  <c:v>209.22924027346414</c:v>
                </c:pt>
                <c:pt idx="80">
                  <c:v>209.92088588284275</c:v>
                </c:pt>
                <c:pt idx="81">
                  <c:v>210.69877407573202</c:v>
                </c:pt>
                <c:pt idx="82">
                  <c:v>211.50237662058453</c:v>
                </c:pt>
                <c:pt idx="83">
                  <c:v>212.75046042771558</c:v>
                </c:pt>
                <c:pt idx="84">
                  <c:v>213.72324025103345</c:v>
                </c:pt>
                <c:pt idx="85">
                  <c:v>214.61380474689733</c:v>
                </c:pt>
                <c:pt idx="86">
                  <c:v>215.59369430208096</c:v>
                </c:pt>
                <c:pt idx="87">
                  <c:v>216.71095139285896</c:v>
                </c:pt>
                <c:pt idx="88">
                  <c:v>218.03332090322343</c:v>
                </c:pt>
                <c:pt idx="89">
                  <c:v>219.33274655629188</c:v>
                </c:pt>
                <c:pt idx="90">
                  <c:v>221.387706535501</c:v>
                </c:pt>
                <c:pt idx="91">
                  <c:v>222.90869564066557</c:v>
                </c:pt>
                <c:pt idx="92">
                  <c:v>224.64021952061088</c:v>
                </c:pt>
                <c:pt idx="93">
                  <c:v>226.36177150035908</c:v>
                </c:pt>
                <c:pt idx="94">
                  <c:v>228.55602009440292</c:v>
                </c:pt>
                <c:pt idx="95">
                  <c:v>230.626196312167</c:v>
                </c:pt>
                <c:pt idx="96">
                  <c:v>232.62461466450904</c:v>
                </c:pt>
                <c:pt idx="97">
                  <c:v>235.12052998281214</c:v>
                </c:pt>
                <c:pt idx="98">
                  <c:v>237.48029477864134</c:v>
                </c:pt>
                <c:pt idx="99">
                  <c:v>240.51163191885973</c:v>
                </c:pt>
                <c:pt idx="100">
                  <c:v>242.71081572695911</c:v>
                </c:pt>
                <c:pt idx="101">
                  <c:v>245.68565582030729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50E-8C47-BC54-3C4467F21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in val="0.5500000000000000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3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B707-120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'24.49-B707'!$P$3:$P$108</c:f>
              <c:numCache>
                <c:formatCode>General</c:formatCode>
                <c:ptCount val="106"/>
                <c:pt idx="0">
                  <c:v>217.82172600000001</c:v>
                </c:pt>
                <c:pt idx="1">
                  <c:v>217.75012899999999</c:v>
                </c:pt>
                <c:pt idx="2">
                  <c:v>217.70543000000001</c:v>
                </c:pt>
                <c:pt idx="3">
                  <c:v>217.70779999999999</c:v>
                </c:pt>
                <c:pt idx="4">
                  <c:v>217.71017000000001</c:v>
                </c:pt>
                <c:pt idx="5">
                  <c:v>217.71253999999999</c:v>
                </c:pt>
                <c:pt idx="6">
                  <c:v>217.71472800000001</c:v>
                </c:pt>
                <c:pt idx="7">
                  <c:v>217.716917</c:v>
                </c:pt>
                <c:pt idx="8">
                  <c:v>217.71910600000001</c:v>
                </c:pt>
                <c:pt idx="9">
                  <c:v>217.721294</c:v>
                </c:pt>
                <c:pt idx="10">
                  <c:v>217.72348299999999</c:v>
                </c:pt>
                <c:pt idx="11">
                  <c:v>217.71222299999999</c:v>
                </c:pt>
                <c:pt idx="12">
                  <c:v>217.66734299999999</c:v>
                </c:pt>
                <c:pt idx="13">
                  <c:v>217.73004900000001</c:v>
                </c:pt>
                <c:pt idx="14">
                  <c:v>217.71878899999999</c:v>
                </c:pt>
                <c:pt idx="15">
                  <c:v>217.73442600000001</c:v>
                </c:pt>
                <c:pt idx="16">
                  <c:v>217.72316599999999</c:v>
                </c:pt>
                <c:pt idx="17">
                  <c:v>217.63794100000001</c:v>
                </c:pt>
                <c:pt idx="18">
                  <c:v>217.66702599999999</c:v>
                </c:pt>
                <c:pt idx="19">
                  <c:v>217.66921500000001</c:v>
                </c:pt>
                <c:pt idx="20">
                  <c:v>217.644507</c:v>
                </c:pt>
                <c:pt idx="21">
                  <c:v>217.734397</c:v>
                </c:pt>
                <c:pt idx="22">
                  <c:v>217.66905600000001</c:v>
                </c:pt>
                <c:pt idx="23">
                  <c:v>217.67796899999999</c:v>
                </c:pt>
                <c:pt idx="24">
                  <c:v>217.68015800000001</c:v>
                </c:pt>
                <c:pt idx="25">
                  <c:v>217.66217399999999</c:v>
                </c:pt>
                <c:pt idx="26">
                  <c:v>217.758501</c:v>
                </c:pt>
                <c:pt idx="27">
                  <c:v>217.706896</c:v>
                </c:pt>
                <c:pt idx="28">
                  <c:v>217.68891199999999</c:v>
                </c:pt>
                <c:pt idx="29">
                  <c:v>217.758343</c:v>
                </c:pt>
                <c:pt idx="30">
                  <c:v>217.767256</c:v>
                </c:pt>
                <c:pt idx="31">
                  <c:v>217.68203</c:v>
                </c:pt>
                <c:pt idx="32">
                  <c:v>217.72456399999999</c:v>
                </c:pt>
                <c:pt idx="33">
                  <c:v>217.773822</c:v>
                </c:pt>
                <c:pt idx="34">
                  <c:v>217.69532000000001</c:v>
                </c:pt>
                <c:pt idx="35">
                  <c:v>217.70423299999999</c:v>
                </c:pt>
                <c:pt idx="36">
                  <c:v>217.706422</c:v>
                </c:pt>
                <c:pt idx="37">
                  <c:v>217.70860999999999</c:v>
                </c:pt>
                <c:pt idx="38">
                  <c:v>217.71079900000001</c:v>
                </c:pt>
                <c:pt idx="39">
                  <c:v>217.712987</c:v>
                </c:pt>
                <c:pt idx="40">
                  <c:v>217.71517600000001</c:v>
                </c:pt>
                <c:pt idx="41">
                  <c:v>217.717365</c:v>
                </c:pt>
                <c:pt idx="42">
                  <c:v>217.71955299999999</c:v>
                </c:pt>
                <c:pt idx="43">
                  <c:v>217.72174200000001</c:v>
                </c:pt>
                <c:pt idx="44">
                  <c:v>217.72393099999999</c:v>
                </c:pt>
                <c:pt idx="45">
                  <c:v>217.72611900000001</c:v>
                </c:pt>
                <c:pt idx="46">
                  <c:v>217.708135</c:v>
                </c:pt>
                <c:pt idx="47">
                  <c:v>217.656531</c:v>
                </c:pt>
                <c:pt idx="48">
                  <c:v>217.65871899999999</c:v>
                </c:pt>
                <c:pt idx="49">
                  <c:v>217.66090800000001</c:v>
                </c:pt>
                <c:pt idx="50">
                  <c:v>217.663096</c:v>
                </c:pt>
                <c:pt idx="51">
                  <c:v>217.66528500000001</c:v>
                </c:pt>
                <c:pt idx="52">
                  <c:v>217.667474</c:v>
                </c:pt>
                <c:pt idx="53">
                  <c:v>217.66966199999999</c:v>
                </c:pt>
                <c:pt idx="54">
                  <c:v>217.671851</c:v>
                </c:pt>
                <c:pt idx="55">
                  <c:v>217.67403999999999</c:v>
                </c:pt>
                <c:pt idx="56">
                  <c:v>217.67622800000001</c:v>
                </c:pt>
                <c:pt idx="57">
                  <c:v>217.658244</c:v>
                </c:pt>
                <c:pt idx="58">
                  <c:v>217.68060600000001</c:v>
                </c:pt>
                <c:pt idx="59">
                  <c:v>217.682794</c:v>
                </c:pt>
                <c:pt idx="60">
                  <c:v>217.67153400000001</c:v>
                </c:pt>
                <c:pt idx="61">
                  <c:v>217.63337799999999</c:v>
                </c:pt>
                <c:pt idx="62">
                  <c:v>217.68935999999999</c:v>
                </c:pt>
                <c:pt idx="63">
                  <c:v>217.69154900000001</c:v>
                </c:pt>
                <c:pt idx="64">
                  <c:v>217.693737</c:v>
                </c:pt>
                <c:pt idx="65">
                  <c:v>217.54799399999999</c:v>
                </c:pt>
                <c:pt idx="66">
                  <c:v>217.47621699999999</c:v>
                </c:pt>
                <c:pt idx="67">
                  <c:v>217.47840500000001</c:v>
                </c:pt>
                <c:pt idx="68">
                  <c:v>217.54783599999999</c:v>
                </c:pt>
                <c:pt idx="69">
                  <c:v>217.50967900000001</c:v>
                </c:pt>
                <c:pt idx="70">
                  <c:v>217.484971</c:v>
                </c:pt>
                <c:pt idx="71">
                  <c:v>217.64854</c:v>
                </c:pt>
                <c:pt idx="72">
                  <c:v>217.75831600000001</c:v>
                </c:pt>
                <c:pt idx="73">
                  <c:v>217.98240200000001</c:v>
                </c:pt>
                <c:pt idx="74">
                  <c:v>218.078261</c:v>
                </c:pt>
                <c:pt idx="75">
                  <c:v>218.349885</c:v>
                </c:pt>
                <c:pt idx="76">
                  <c:v>218.54707500000001</c:v>
                </c:pt>
                <c:pt idx="77">
                  <c:v>218.83168000000001</c:v>
                </c:pt>
                <c:pt idx="78">
                  <c:v>219.14961700000001</c:v>
                </c:pt>
                <c:pt idx="79">
                  <c:v>219.47456600000001</c:v>
                </c:pt>
                <c:pt idx="80">
                  <c:v>219.98106899999999</c:v>
                </c:pt>
                <c:pt idx="81">
                  <c:v>220.473941</c:v>
                </c:pt>
                <c:pt idx="82">
                  <c:v>221.040492</c:v>
                </c:pt>
                <c:pt idx="83">
                  <c:v>221.72865400000001</c:v>
                </c:pt>
                <c:pt idx="84">
                  <c:v>222.37589500000001</c:v>
                </c:pt>
                <c:pt idx="85">
                  <c:v>222.96886799999999</c:v>
                </c:pt>
                <c:pt idx="86">
                  <c:v>223.79294400000001</c:v>
                </c:pt>
                <c:pt idx="87">
                  <c:v>224.641548</c:v>
                </c:pt>
                <c:pt idx="88">
                  <c:v>225.69878299999999</c:v>
                </c:pt>
                <c:pt idx="89">
                  <c:v>226.68176399999999</c:v>
                </c:pt>
                <c:pt idx="90">
                  <c:v>227.779056</c:v>
                </c:pt>
                <c:pt idx="91">
                  <c:v>228.909684</c:v>
                </c:pt>
                <c:pt idx="92">
                  <c:v>230.20523299999999</c:v>
                </c:pt>
                <c:pt idx="93">
                  <c:v>231.38703000000001</c:v>
                </c:pt>
                <c:pt idx="94">
                  <c:v>232.75533200000001</c:v>
                </c:pt>
                <c:pt idx="95">
                  <c:v>234.03716</c:v>
                </c:pt>
                <c:pt idx="96">
                  <c:v>235.262091</c:v>
                </c:pt>
                <c:pt idx="97">
                  <c:v>236.74150499999999</c:v>
                </c:pt>
                <c:pt idx="98">
                  <c:v>238.121577</c:v>
                </c:pt>
                <c:pt idx="99">
                  <c:v>239.76617100000001</c:v>
                </c:pt>
                <c:pt idx="100">
                  <c:v>241.45303100000001</c:v>
                </c:pt>
                <c:pt idx="101">
                  <c:v>242.98647700000001</c:v>
                </c:pt>
                <c:pt idx="102">
                  <c:v>244.59026800000001</c:v>
                </c:pt>
                <c:pt idx="103">
                  <c:v>246.28573499999999</c:v>
                </c:pt>
                <c:pt idx="104">
                  <c:v>247.94681299999999</c:v>
                </c:pt>
                <c:pt idx="105">
                  <c:v>249.56106600000001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FF9-944F-BA9B-4AEF67FB650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'24.49-B707'!$O$3:$O$108</c:f>
              <c:numCache>
                <c:formatCode>General</c:formatCode>
                <c:ptCount val="106"/>
                <c:pt idx="0">
                  <c:v>0.50004391000000004</c:v>
                </c:pt>
                <c:pt idx="1">
                  <c:v>0.50356045000000005</c:v>
                </c:pt>
                <c:pt idx="2">
                  <c:v>0.50707714000000004</c:v>
                </c:pt>
                <c:pt idx="3">
                  <c:v>0.51059407000000001</c:v>
                </c:pt>
                <c:pt idx="4">
                  <c:v>0.51411101000000003</c:v>
                </c:pt>
                <c:pt idx="5">
                  <c:v>0.51762794999999995</c:v>
                </c:pt>
                <c:pt idx="6">
                  <c:v>0.52087589000000001</c:v>
                </c:pt>
                <c:pt idx="7">
                  <c:v>0.52412382000000002</c:v>
                </c:pt>
                <c:pt idx="8">
                  <c:v>0.52737175999999997</c:v>
                </c:pt>
                <c:pt idx="9">
                  <c:v>0.53061970000000003</c:v>
                </c:pt>
                <c:pt idx="10">
                  <c:v>0.53386763999999998</c:v>
                </c:pt>
                <c:pt idx="11">
                  <c:v>0.53711549999999997</c:v>
                </c:pt>
                <c:pt idx="12">
                  <c:v>0.54036318999999999</c:v>
                </c:pt>
                <c:pt idx="13">
                  <c:v>0.54361145</c:v>
                </c:pt>
                <c:pt idx="14">
                  <c:v>0.54685932000000004</c:v>
                </c:pt>
                <c:pt idx="15">
                  <c:v>0.55010733000000001</c:v>
                </c:pt>
                <c:pt idx="16">
                  <c:v>0.55335519</c:v>
                </c:pt>
                <c:pt idx="17">
                  <c:v>0.55660266000000003</c:v>
                </c:pt>
                <c:pt idx="18">
                  <c:v>0.55985074000000001</c:v>
                </c:pt>
                <c:pt idx="19">
                  <c:v>0.56309867999999996</c:v>
                </c:pt>
                <c:pt idx="20">
                  <c:v>0.56634647000000005</c:v>
                </c:pt>
                <c:pt idx="21">
                  <c:v>0.56959488000000003</c:v>
                </c:pt>
                <c:pt idx="22">
                  <c:v>0.57284246000000005</c:v>
                </c:pt>
                <c:pt idx="23">
                  <c:v>0.57609043000000004</c:v>
                </c:pt>
                <c:pt idx="24">
                  <c:v>0.57933836999999999</c:v>
                </c:pt>
                <c:pt idx="25">
                  <c:v>0.58258620000000005</c:v>
                </c:pt>
                <c:pt idx="26">
                  <c:v>0.58583463999999996</c:v>
                </c:pt>
                <c:pt idx="27">
                  <c:v>0.58908229000000001</c:v>
                </c:pt>
                <c:pt idx="28">
                  <c:v>0.59233011999999996</c:v>
                </c:pt>
                <c:pt idx="29">
                  <c:v>0.59557842000000005</c:v>
                </c:pt>
                <c:pt idx="30">
                  <c:v>0.59882639999999998</c:v>
                </c:pt>
                <c:pt idx="31">
                  <c:v>0.60207385999999996</c:v>
                </c:pt>
                <c:pt idx="32">
                  <c:v>0.60532202000000002</c:v>
                </c:pt>
                <c:pt idx="33">
                  <c:v>0.60857021</c:v>
                </c:pt>
                <c:pt idx="34">
                  <c:v>0.61181770999999996</c:v>
                </c:pt>
                <c:pt idx="35">
                  <c:v>0.61506569</c:v>
                </c:pt>
                <c:pt idx="36">
                  <c:v>0.61831362999999995</c:v>
                </c:pt>
                <c:pt idx="37">
                  <c:v>0.62156155999999996</c:v>
                </c:pt>
                <c:pt idx="38">
                  <c:v>0.62480950000000002</c:v>
                </c:pt>
                <c:pt idx="39">
                  <c:v>0.62805743999999997</c:v>
                </c:pt>
                <c:pt idx="40">
                  <c:v>0.63130538000000003</c:v>
                </c:pt>
                <c:pt idx="41">
                  <c:v>0.63455331999999998</c:v>
                </c:pt>
                <c:pt idx="42">
                  <c:v>0.63780124999999999</c:v>
                </c:pt>
                <c:pt idx="43">
                  <c:v>0.64104919000000005</c:v>
                </c:pt>
                <c:pt idx="44">
                  <c:v>0.64429713</c:v>
                </c:pt>
                <c:pt idx="45">
                  <c:v>0.64754506999999994</c:v>
                </c:pt>
                <c:pt idx="46">
                  <c:v>0.65079290000000001</c:v>
                </c:pt>
                <c:pt idx="47">
                  <c:v>0.65404055000000005</c:v>
                </c:pt>
                <c:pt idx="48">
                  <c:v>0.65728847999999995</c:v>
                </c:pt>
                <c:pt idx="49">
                  <c:v>0.66053642000000001</c:v>
                </c:pt>
                <c:pt idx="50">
                  <c:v>0.66378435999999996</c:v>
                </c:pt>
                <c:pt idx="51">
                  <c:v>0.66703230000000002</c:v>
                </c:pt>
                <c:pt idx="52">
                  <c:v>0.67028023999999997</c:v>
                </c:pt>
                <c:pt idx="53">
                  <c:v>0.67352816999999998</c:v>
                </c:pt>
                <c:pt idx="54">
                  <c:v>0.67677611000000004</c:v>
                </c:pt>
                <c:pt idx="55">
                  <c:v>0.68002404999999999</c:v>
                </c:pt>
                <c:pt idx="56">
                  <c:v>0.68327199000000005</c:v>
                </c:pt>
                <c:pt idx="57">
                  <c:v>0.68651982</c:v>
                </c:pt>
                <c:pt idx="58">
                  <c:v>0.68976786000000001</c:v>
                </c:pt>
                <c:pt idx="59">
                  <c:v>0.69301579999999996</c:v>
                </c:pt>
                <c:pt idx="60">
                  <c:v>0.69626367</c:v>
                </c:pt>
                <c:pt idx="61">
                  <c:v>0.69951138999999996</c:v>
                </c:pt>
                <c:pt idx="62">
                  <c:v>0.70275962000000003</c:v>
                </c:pt>
                <c:pt idx="63">
                  <c:v>0.70600755000000004</c:v>
                </c:pt>
                <c:pt idx="64">
                  <c:v>0.70925548999999999</c:v>
                </c:pt>
                <c:pt idx="65">
                  <c:v>0.71250263000000003</c:v>
                </c:pt>
                <c:pt idx="66">
                  <c:v>0.71575016999999996</c:v>
                </c:pt>
                <c:pt idx="67">
                  <c:v>0.71899811000000002</c:v>
                </c:pt>
                <c:pt idx="68">
                  <c:v>0.72224641000000001</c:v>
                </c:pt>
                <c:pt idx="69">
                  <c:v>0.72549412999999996</c:v>
                </c:pt>
                <c:pt idx="70">
                  <c:v>0.72874192999999998</c:v>
                </c:pt>
                <c:pt idx="71">
                  <c:v>0.73199073000000003</c:v>
                </c:pt>
                <c:pt idx="72">
                  <c:v>0.73523925000000001</c:v>
                </c:pt>
                <c:pt idx="73">
                  <c:v>0.73848838000000006</c:v>
                </c:pt>
                <c:pt idx="74">
                  <c:v>0.74146782</c:v>
                </c:pt>
                <c:pt idx="75">
                  <c:v>0.74498620999999998</c:v>
                </c:pt>
                <c:pt idx="76">
                  <c:v>0.74823519999999999</c:v>
                </c:pt>
                <c:pt idx="77">
                  <c:v>0.75148464999999998</c:v>
                </c:pt>
                <c:pt idx="78">
                  <c:v>0.75473429000000003</c:v>
                </c:pt>
                <c:pt idx="79">
                  <c:v>0.75798396999999995</c:v>
                </c:pt>
                <c:pt idx="80">
                  <c:v>0.76123461999999997</c:v>
                </c:pt>
                <c:pt idx="81">
                  <c:v>0.76421620000000001</c:v>
                </c:pt>
                <c:pt idx="82">
                  <c:v>0.76719817000000001</c:v>
                </c:pt>
                <c:pt idx="83">
                  <c:v>0.7701808</c:v>
                </c:pt>
                <c:pt idx="84">
                  <c:v>0.77316320999999999</c:v>
                </c:pt>
                <c:pt idx="85">
                  <c:v>0.77611474000000003</c:v>
                </c:pt>
                <c:pt idx="86">
                  <c:v>0.77883975000000005</c:v>
                </c:pt>
                <c:pt idx="87">
                  <c:v>0.78128523999999999</c:v>
                </c:pt>
                <c:pt idx="88">
                  <c:v>0.78400086000000002</c:v>
                </c:pt>
                <c:pt idx="89">
                  <c:v>0.78671608000000004</c:v>
                </c:pt>
                <c:pt idx="90">
                  <c:v>0.78943191000000001</c:v>
                </c:pt>
                <c:pt idx="91">
                  <c:v>0.79228657999999996</c:v>
                </c:pt>
                <c:pt idx="92">
                  <c:v>0.79457588000000001</c:v>
                </c:pt>
                <c:pt idx="93">
                  <c:v>0.79672790000000004</c:v>
                </c:pt>
                <c:pt idx="94">
                  <c:v>0.79914993000000001</c:v>
                </c:pt>
                <c:pt idx="95">
                  <c:v>0.80146010000000001</c:v>
                </c:pt>
                <c:pt idx="96">
                  <c:v>0.80331342999999999</c:v>
                </c:pt>
                <c:pt idx="97">
                  <c:v>0.80556214999999998</c:v>
                </c:pt>
                <c:pt idx="98">
                  <c:v>0.80739371000000004</c:v>
                </c:pt>
                <c:pt idx="99">
                  <c:v>0.80961704999999995</c:v>
                </c:pt>
                <c:pt idx="100">
                  <c:v>0.81184062000000001</c:v>
                </c:pt>
                <c:pt idx="101">
                  <c:v>0.81376809999999999</c:v>
                </c:pt>
                <c:pt idx="102">
                  <c:v>0.81554833000000004</c:v>
                </c:pt>
                <c:pt idx="103">
                  <c:v>0.81747667999999996</c:v>
                </c:pt>
                <c:pt idx="104">
                  <c:v>0.81940484000000002</c:v>
                </c:pt>
                <c:pt idx="105">
                  <c:v>0.82088985999999997</c:v>
                </c:pt>
              </c:numCache>
            </c:numRef>
          </c:xVal>
          <c:yVal>
            <c:numRef>
              <c:f>'24.49-B707'!$Q$3:$Q$108</c:f>
              <c:numCache>
                <c:formatCode>General</c:formatCode>
                <c:ptCount val="106"/>
                <c:pt idx="0">
                  <c:v>215.57974483500422</c:v>
                </c:pt>
                <c:pt idx="1">
                  <c:v>215.58037147099031</c:v>
                </c:pt>
                <c:pt idx="2">
                  <c:v>215.58109272264417</c:v>
                </c:pt>
                <c:pt idx="3">
                  <c:v>215.58192092673403</c:v>
                </c:pt>
                <c:pt idx="4">
                  <c:v>215.58286969643666</c:v>
                </c:pt>
                <c:pt idx="5">
                  <c:v>215.58395416088177</c:v>
                </c:pt>
                <c:pt idx="6">
                  <c:v>215.58509066028554</c:v>
                </c:pt>
                <c:pt idx="7">
                  <c:v>215.58637164594239</c:v>
                </c:pt>
                <c:pt idx="8">
                  <c:v>215.58781299992665</c:v>
                </c:pt>
                <c:pt idx="9">
                  <c:v>215.58943207170273</c:v>
                </c:pt>
                <c:pt idx="10">
                  <c:v>215.59124780748323</c:v>
                </c:pt>
                <c:pt idx="11">
                  <c:v>215.59328081475047</c:v>
                </c:pt>
                <c:pt idx="12">
                  <c:v>215.5955535116083</c:v>
                </c:pt>
                <c:pt idx="13">
                  <c:v>215.5980909452486</c:v>
                </c:pt>
                <c:pt idx="14">
                  <c:v>215.60091899439328</c:v>
                </c:pt>
                <c:pt idx="15">
                  <c:v>215.60406697179764</c:v>
                </c:pt>
                <c:pt idx="16">
                  <c:v>215.60756591644972</c:v>
                </c:pt>
                <c:pt idx="17">
                  <c:v>215.61144940626446</c:v>
                </c:pt>
                <c:pt idx="18">
                  <c:v>215.61575540042105</c:v>
                </c:pt>
                <c:pt idx="19">
                  <c:v>215.62052270634223</c:v>
                </c:pt>
                <c:pt idx="20">
                  <c:v>215.62579414278599</c:v>
                </c:pt>
                <c:pt idx="21">
                  <c:v>215.63161738018869</c:v>
                </c:pt>
                <c:pt idx="22">
                  <c:v>215.63803969054078</c:v>
                </c:pt>
                <c:pt idx="23">
                  <c:v>215.64511716094364</c:v>
                </c:pt>
                <c:pt idx="24">
                  <c:v>215.65290690249475</c:v>
                </c:pt>
                <c:pt idx="25">
                  <c:v>215.66147098071889</c:v>
                </c:pt>
                <c:pt idx="26">
                  <c:v>215.67087846721833</c:v>
                </c:pt>
                <c:pt idx="27">
                  <c:v>215.68119717885855</c:v>
                </c:pt>
                <c:pt idx="28">
                  <c:v>215.69250715971549</c:v>
                </c:pt>
                <c:pt idx="29">
                  <c:v>215.704892568459</c:v>
                </c:pt>
                <c:pt idx="30">
                  <c:v>215.71843927909362</c:v>
                </c:pt>
                <c:pt idx="31">
                  <c:v>215.73324112081355</c:v>
                </c:pt>
                <c:pt idx="32">
                  <c:v>215.74940561884068</c:v>
                </c:pt>
                <c:pt idx="33">
                  <c:v>215.76703890947658</c:v>
                </c:pt>
                <c:pt idx="34">
                  <c:v>215.78625318655975</c:v>
                </c:pt>
                <c:pt idx="35">
                  <c:v>215.80717981437547</c:v>
                </c:pt>
                <c:pt idx="36">
                  <c:v>215.82994891189077</c:v>
                </c:pt>
                <c:pt idx="37">
                  <c:v>215.8547028131039</c:v>
                </c:pt>
                <c:pt idx="38">
                  <c:v>215.88159342451735</c:v>
                </c:pt>
                <c:pt idx="39">
                  <c:v>215.91078259624749</c:v>
                </c:pt>
                <c:pt idx="40">
                  <c:v>215.9424430364171</c:v>
                </c:pt>
                <c:pt idx="41">
                  <c:v>215.97675889234762</c:v>
                </c:pt>
                <c:pt idx="42">
                  <c:v>216.01392632688561</c:v>
                </c:pt>
                <c:pt idx="43">
                  <c:v>216.05415472452665</c:v>
                </c:pt>
                <c:pt idx="44">
                  <c:v>216.09766679353766</c:v>
                </c:pt>
                <c:pt idx="45">
                  <c:v>216.14469985400967</c:v>
                </c:pt>
                <c:pt idx="46">
                  <c:v>216.1955048366724</c:v>
                </c:pt>
                <c:pt idx="47">
                  <c:v>216.25034916323463</c:v>
                </c:pt>
                <c:pt idx="48">
                  <c:v>216.30952721649876</c:v>
                </c:pt>
                <c:pt idx="49">
                  <c:v>216.37333957930076</c:v>
                </c:pt>
                <c:pt idx="50">
                  <c:v>216.44211066501364</c:v>
                </c:pt>
                <c:pt idx="51">
                  <c:v>216.51618598490495</c:v>
                </c:pt>
                <c:pt idx="52">
                  <c:v>216.59593333458298</c:v>
                </c:pt>
                <c:pt idx="53">
                  <c:v>216.68174398757958</c:v>
                </c:pt>
                <c:pt idx="54">
                  <c:v>216.774035354478</c:v>
                </c:pt>
                <c:pt idx="55">
                  <c:v>216.87325111190302</c:v>
                </c:pt>
                <c:pt idx="56">
                  <c:v>216.97986409327325</c:v>
                </c:pt>
                <c:pt idx="57">
                  <c:v>217.09437402702201</c:v>
                </c:pt>
                <c:pt idx="58">
                  <c:v>217.21732941963808</c:v>
                </c:pt>
                <c:pt idx="59">
                  <c:v>217.34929129267636</c:v>
                </c:pt>
                <c:pt idx="60">
                  <c:v>217.49087052758625</c:v>
                </c:pt>
                <c:pt idx="61">
                  <c:v>217.6427138540561</c:v>
                </c:pt>
                <c:pt idx="62">
                  <c:v>217.80554919216095</c:v>
                </c:pt>
                <c:pt idx="63">
                  <c:v>217.98007971403541</c:v>
                </c:pt>
                <c:pt idx="64">
                  <c:v>218.16711433626955</c:v>
                </c:pt>
                <c:pt idx="65">
                  <c:v>218.36745050148275</c:v>
                </c:pt>
                <c:pt idx="66">
                  <c:v>218.58206816916805</c:v>
                </c:pt>
                <c:pt idx="67">
                  <c:v>218.81194595768682</c:v>
                </c:pt>
                <c:pt idx="68">
                  <c:v>219.0581303645663</c:v>
                </c:pt>
                <c:pt idx="69">
                  <c:v>219.32166869303609</c:v>
                </c:pt>
                <c:pt idx="70">
                  <c:v>219.60381384162844</c:v>
                </c:pt>
                <c:pt idx="71">
                  <c:v>219.90594989117324</c:v>
                </c:pt>
                <c:pt idx="72">
                  <c:v>220.2293588204912</c:v>
                </c:pt>
                <c:pt idx="73">
                  <c:v>220.57563633372129</c:v>
                </c:pt>
                <c:pt idx="74">
                  <c:v>220.91460543299635</c:v>
                </c:pt>
                <c:pt idx="75">
                  <c:v>221.34319331662738</c:v>
                </c:pt>
                <c:pt idx="76">
                  <c:v>221.76816012000791</c:v>
                </c:pt>
                <c:pt idx="77">
                  <c:v>222.22334082807595</c:v>
                </c:pt>
                <c:pt idx="78">
                  <c:v>222.7109458021433</c:v>
                </c:pt>
                <c:pt idx="79">
                  <c:v>223.23339266112538</c:v>
                </c:pt>
                <c:pt idx="80">
                  <c:v>223.79350501721018</c:v>
                </c:pt>
                <c:pt idx="81">
                  <c:v>224.34271833764535</c:v>
                </c:pt>
                <c:pt idx="82">
                  <c:v>224.92845556379498</c:v>
                </c:pt>
                <c:pt idx="83">
                  <c:v>225.55345019882014</c:v>
                </c:pt>
                <c:pt idx="84">
                  <c:v>226.22042886374294</c:v>
                </c:pt>
                <c:pt idx="85">
                  <c:v>226.92499061175425</c:v>
                </c:pt>
                <c:pt idx="86">
                  <c:v>227.6176876499764</c:v>
                </c:pt>
                <c:pt idx="87">
                  <c:v>228.27626915968705</c:v>
                </c:pt>
                <c:pt idx="88">
                  <c:v>229.05140063377883</c:v>
                </c:pt>
                <c:pt idx="89">
                  <c:v>229.87577801796834</c:v>
                </c:pt>
                <c:pt idx="90">
                  <c:v>230.75341507500485</c:v>
                </c:pt>
                <c:pt idx="91">
                  <c:v>231.73759803665382</c:v>
                </c:pt>
                <c:pt idx="92">
                  <c:v>232.57597416543558</c:v>
                </c:pt>
                <c:pt idx="93">
                  <c:v>233.40676736190167</c:v>
                </c:pt>
                <c:pt idx="94">
                  <c:v>234.39465603950191</c:v>
                </c:pt>
                <c:pt idx="95">
                  <c:v>235.39271916521059</c:v>
                </c:pt>
                <c:pt idx="96">
                  <c:v>236.2354716020875</c:v>
                </c:pt>
                <c:pt idx="97">
                  <c:v>237.3116868670387</c:v>
                </c:pt>
                <c:pt idx="98">
                  <c:v>238.23650003094079</c:v>
                </c:pt>
                <c:pt idx="99">
                  <c:v>239.41877066018185</c:v>
                </c:pt>
                <c:pt idx="100">
                  <c:v>240.67116888366078</c:v>
                </c:pt>
                <c:pt idx="101">
                  <c:v>241.81756922647645</c:v>
                </c:pt>
                <c:pt idx="102">
                  <c:v>242.92998632482448</c:v>
                </c:pt>
                <c:pt idx="103">
                  <c:v>244.19692140508283</c:v>
                </c:pt>
                <c:pt idx="104">
                  <c:v>245.53257421236432</c:v>
                </c:pt>
                <c:pt idx="105">
                  <c:v>246.61128628167171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9D-F447-AEF9-BDA7BB71669E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'24.49-B707'!$J$3:$J$135</c:f>
              <c:numCache>
                <c:formatCode>General</c:formatCode>
                <c:ptCount val="133"/>
                <c:pt idx="0">
                  <c:v>177.94752800000001</c:v>
                </c:pt>
                <c:pt idx="1">
                  <c:v>177.983519</c:v>
                </c:pt>
                <c:pt idx="2">
                  <c:v>177.98607000000001</c:v>
                </c:pt>
                <c:pt idx="3">
                  <c:v>177.98844</c:v>
                </c:pt>
                <c:pt idx="4">
                  <c:v>177.99081000000001</c:v>
                </c:pt>
                <c:pt idx="5">
                  <c:v>177.992998</c:v>
                </c:pt>
                <c:pt idx="6">
                  <c:v>177.921221</c:v>
                </c:pt>
                <c:pt idx="7">
                  <c:v>177.84944300000001</c:v>
                </c:pt>
                <c:pt idx="8">
                  <c:v>177.851632</c:v>
                </c:pt>
                <c:pt idx="9">
                  <c:v>177.85382100000001</c:v>
                </c:pt>
                <c:pt idx="10">
                  <c:v>177.856009</c:v>
                </c:pt>
                <c:pt idx="11">
                  <c:v>177.85819799999999</c:v>
                </c:pt>
                <c:pt idx="12">
                  <c:v>177.860387</c:v>
                </c:pt>
                <c:pt idx="13">
                  <c:v>177.86257499999999</c:v>
                </c:pt>
                <c:pt idx="14">
                  <c:v>177.86476400000001</c:v>
                </c:pt>
                <c:pt idx="15">
                  <c:v>177.866953</c:v>
                </c:pt>
                <c:pt idx="16">
                  <c:v>177.86914100000001</c:v>
                </c:pt>
                <c:pt idx="17">
                  <c:v>177.87133</c:v>
                </c:pt>
                <c:pt idx="18">
                  <c:v>177.87351799999999</c:v>
                </c:pt>
                <c:pt idx="19">
                  <c:v>177.87570700000001</c:v>
                </c:pt>
                <c:pt idx="20">
                  <c:v>177.87789599999999</c:v>
                </c:pt>
                <c:pt idx="21">
                  <c:v>177.88008400000001</c:v>
                </c:pt>
                <c:pt idx="22">
                  <c:v>177.882273</c:v>
                </c:pt>
                <c:pt idx="23">
                  <c:v>177.88446200000001</c:v>
                </c:pt>
                <c:pt idx="24">
                  <c:v>177.88665</c:v>
                </c:pt>
                <c:pt idx="25">
                  <c:v>177.88883899999999</c:v>
                </c:pt>
                <c:pt idx="26">
                  <c:v>177.89102800000001</c:v>
                </c:pt>
                <c:pt idx="27">
                  <c:v>177.893216</c:v>
                </c:pt>
                <c:pt idx="28">
                  <c:v>177.89540500000001</c:v>
                </c:pt>
                <c:pt idx="29">
                  <c:v>177.897593</c:v>
                </c:pt>
                <c:pt idx="30">
                  <c:v>177.89978199999999</c:v>
                </c:pt>
                <c:pt idx="31">
                  <c:v>177.901971</c:v>
                </c:pt>
                <c:pt idx="32">
                  <c:v>177.90415899999999</c:v>
                </c:pt>
                <c:pt idx="33">
                  <c:v>177.90634800000001</c:v>
                </c:pt>
                <c:pt idx="34">
                  <c:v>177.908537</c:v>
                </c:pt>
                <c:pt idx="35">
                  <c:v>177.91072500000001</c:v>
                </c:pt>
                <c:pt idx="36">
                  <c:v>177.83894799999999</c:v>
                </c:pt>
                <c:pt idx="37">
                  <c:v>177.841137</c:v>
                </c:pt>
                <c:pt idx="38">
                  <c:v>177.84332499999999</c:v>
                </c:pt>
                <c:pt idx="39">
                  <c:v>177.84551400000001</c:v>
                </c:pt>
                <c:pt idx="40">
                  <c:v>177.847702</c:v>
                </c:pt>
                <c:pt idx="41">
                  <c:v>177.84989100000001</c:v>
                </c:pt>
                <c:pt idx="42">
                  <c:v>177.85208</c:v>
                </c:pt>
                <c:pt idx="43">
                  <c:v>177.85426799999999</c:v>
                </c:pt>
                <c:pt idx="44">
                  <c:v>177.85645700000001</c:v>
                </c:pt>
                <c:pt idx="45">
                  <c:v>177.96652</c:v>
                </c:pt>
                <c:pt idx="46">
                  <c:v>177.92164</c:v>
                </c:pt>
                <c:pt idx="47">
                  <c:v>177.92382799999999</c:v>
                </c:pt>
                <c:pt idx="48">
                  <c:v>177.926017</c:v>
                </c:pt>
                <c:pt idx="49">
                  <c:v>177.84751499999999</c:v>
                </c:pt>
                <c:pt idx="50">
                  <c:v>177.85642799999999</c:v>
                </c:pt>
                <c:pt idx="51">
                  <c:v>177.83844400000001</c:v>
                </c:pt>
                <c:pt idx="52">
                  <c:v>177.726034</c:v>
                </c:pt>
                <c:pt idx="53">
                  <c:v>177.72822300000001</c:v>
                </c:pt>
                <c:pt idx="54">
                  <c:v>177.730411</c:v>
                </c:pt>
                <c:pt idx="55">
                  <c:v>177.73259999999999</c:v>
                </c:pt>
                <c:pt idx="56">
                  <c:v>177.73478900000001</c:v>
                </c:pt>
                <c:pt idx="57">
                  <c:v>177.66301100000001</c:v>
                </c:pt>
                <c:pt idx="58">
                  <c:v>177.6652</c:v>
                </c:pt>
                <c:pt idx="59">
                  <c:v>177.66738900000001</c:v>
                </c:pt>
                <c:pt idx="60">
                  <c:v>177.669577</c:v>
                </c:pt>
                <c:pt idx="61">
                  <c:v>177.67176599999999</c:v>
                </c:pt>
                <c:pt idx="62">
                  <c:v>177.67395500000001</c:v>
                </c:pt>
                <c:pt idx="63">
                  <c:v>177.676143</c:v>
                </c:pt>
                <c:pt idx="64">
                  <c:v>177.63798700000001</c:v>
                </c:pt>
                <c:pt idx="65">
                  <c:v>177.60655399999999</c:v>
                </c:pt>
                <c:pt idx="66">
                  <c:v>177.608743</c:v>
                </c:pt>
                <c:pt idx="67">
                  <c:v>177.61093199999999</c:v>
                </c:pt>
                <c:pt idx="68">
                  <c:v>177.53243000000001</c:v>
                </c:pt>
                <c:pt idx="69">
                  <c:v>177.57525200000001</c:v>
                </c:pt>
                <c:pt idx="70">
                  <c:v>177.46956599999999</c:v>
                </c:pt>
                <c:pt idx="71">
                  <c:v>177.471754</c:v>
                </c:pt>
                <c:pt idx="72">
                  <c:v>177.42014900000001</c:v>
                </c:pt>
                <c:pt idx="73">
                  <c:v>177.40216599999999</c:v>
                </c:pt>
                <c:pt idx="74">
                  <c:v>177.40435400000001</c:v>
                </c:pt>
                <c:pt idx="75">
                  <c:v>177.49395699999999</c:v>
                </c:pt>
                <c:pt idx="76">
                  <c:v>177.590284</c:v>
                </c:pt>
                <c:pt idx="77">
                  <c:v>177.646266</c:v>
                </c:pt>
                <c:pt idx="78">
                  <c:v>177.762766</c:v>
                </c:pt>
                <c:pt idx="79">
                  <c:v>177.91288700000001</c:v>
                </c:pt>
                <c:pt idx="80">
                  <c:v>178.00921399999999</c:v>
                </c:pt>
                <c:pt idx="81">
                  <c:v>178.13243800000001</c:v>
                </c:pt>
                <c:pt idx="82">
                  <c:v>178.24221299999999</c:v>
                </c:pt>
                <c:pt idx="83">
                  <c:v>178.51336900000001</c:v>
                </c:pt>
                <c:pt idx="84">
                  <c:v>178.89883599999999</c:v>
                </c:pt>
                <c:pt idx="85">
                  <c:v>179.16326799999999</c:v>
                </c:pt>
                <c:pt idx="86">
                  <c:v>179.481674</c:v>
                </c:pt>
                <c:pt idx="87">
                  <c:v>179.91421099999999</c:v>
                </c:pt>
                <c:pt idx="88">
                  <c:v>180.387092</c:v>
                </c:pt>
                <c:pt idx="89">
                  <c:v>180.859973</c:v>
                </c:pt>
                <c:pt idx="90">
                  <c:v>181.42699300000001</c:v>
                </c:pt>
                <c:pt idx="91">
                  <c:v>182.08124599999999</c:v>
                </c:pt>
                <c:pt idx="92">
                  <c:v>182.708315</c:v>
                </c:pt>
                <c:pt idx="93">
                  <c:v>183.49032700000001</c:v>
                </c:pt>
                <c:pt idx="94">
                  <c:v>184.19808599999999</c:v>
                </c:pt>
                <c:pt idx="95">
                  <c:v>185.06050099999999</c:v>
                </c:pt>
                <c:pt idx="96">
                  <c:v>185.930666</c:v>
                </c:pt>
                <c:pt idx="97">
                  <c:v>186.80677900000001</c:v>
                </c:pt>
                <c:pt idx="98">
                  <c:v>187.91079500000001</c:v>
                </c:pt>
                <c:pt idx="99">
                  <c:v>189.18964</c:v>
                </c:pt>
                <c:pt idx="100">
                  <c:v>190.60622799999999</c:v>
                </c:pt>
                <c:pt idx="101">
                  <c:v>191.86930699999999</c:v>
                </c:pt>
                <c:pt idx="102">
                  <c:v>193.036768</c:v>
                </c:pt>
                <c:pt idx="103">
                  <c:v>194.45782</c:v>
                </c:pt>
                <c:pt idx="104">
                  <c:v>195.779775</c:v>
                </c:pt>
                <c:pt idx="105">
                  <c:v>197.510222</c:v>
                </c:pt>
                <c:pt idx="106">
                  <c:v>199.18113299999999</c:v>
                </c:pt>
                <c:pt idx="107">
                  <c:v>200.82648599999999</c:v>
                </c:pt>
                <c:pt idx="108">
                  <c:v>202.481953</c:v>
                </c:pt>
                <c:pt idx="109">
                  <c:v>204.17193700000001</c:v>
                </c:pt>
                <c:pt idx="110">
                  <c:v>205.67064400000001</c:v>
                </c:pt>
                <c:pt idx="111">
                  <c:v>207.26558600000001</c:v>
                </c:pt>
                <c:pt idx="112">
                  <c:v>208.865782</c:v>
                </c:pt>
                <c:pt idx="113">
                  <c:v>210.499505</c:v>
                </c:pt>
                <c:pt idx="114">
                  <c:v>212.534638</c:v>
                </c:pt>
                <c:pt idx="115">
                  <c:v>214.614462</c:v>
                </c:pt>
                <c:pt idx="116">
                  <c:v>216.53312399999999</c:v>
                </c:pt>
                <c:pt idx="117">
                  <c:v>218.59322399999999</c:v>
                </c:pt>
                <c:pt idx="118">
                  <c:v>220.39067800000001</c:v>
                </c:pt>
                <c:pt idx="119">
                  <c:v>222.26352900000001</c:v>
                </c:pt>
                <c:pt idx="120">
                  <c:v>224.01860300000001</c:v>
                </c:pt>
                <c:pt idx="121">
                  <c:v>225.742874</c:v>
                </c:pt>
                <c:pt idx="122">
                  <c:v>227.620408</c:v>
                </c:pt>
                <c:pt idx="123">
                  <c:v>229.85872499999999</c:v>
                </c:pt>
                <c:pt idx="124">
                  <c:v>231.86586800000001</c:v>
                </c:pt>
                <c:pt idx="125">
                  <c:v>233.85435699999999</c:v>
                </c:pt>
                <c:pt idx="126">
                  <c:v>236.22744499999999</c:v>
                </c:pt>
                <c:pt idx="127">
                  <c:v>238.28455500000001</c:v>
                </c:pt>
                <c:pt idx="128">
                  <c:v>240.51915700000001</c:v>
                </c:pt>
                <c:pt idx="129">
                  <c:v>242.51437000000001</c:v>
                </c:pt>
                <c:pt idx="130">
                  <c:v>244.571336</c:v>
                </c:pt>
                <c:pt idx="131">
                  <c:v>246.45971700000001</c:v>
                </c:pt>
                <c:pt idx="132">
                  <c:v>248.677594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FF9-944F-BA9B-4AEF67FB650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'24.49-B707'!$I$3:$I$135</c:f>
              <c:numCache>
                <c:formatCode>General</c:formatCode>
                <c:ptCount val="133"/>
                <c:pt idx="0">
                  <c:v>0.50012466</c:v>
                </c:pt>
                <c:pt idx="1">
                  <c:v>0.50364178000000004</c:v>
                </c:pt>
                <c:pt idx="2">
                  <c:v>0.50742770999999998</c:v>
                </c:pt>
                <c:pt idx="3">
                  <c:v>0.51094465</c:v>
                </c:pt>
                <c:pt idx="4">
                  <c:v>0.51446159000000002</c:v>
                </c:pt>
                <c:pt idx="5">
                  <c:v>0.51770952000000003</c:v>
                </c:pt>
                <c:pt idx="6">
                  <c:v>0.52095705999999997</c:v>
                </c:pt>
                <c:pt idx="7">
                  <c:v>0.52420460000000002</c:v>
                </c:pt>
                <c:pt idx="8">
                  <c:v>0.52745253999999997</c:v>
                </c:pt>
                <c:pt idx="9">
                  <c:v>0.53070048000000003</c:v>
                </c:pt>
                <c:pt idx="10">
                  <c:v>0.53394841999999998</c:v>
                </c:pt>
                <c:pt idx="11">
                  <c:v>0.53719636000000004</c:v>
                </c:pt>
                <c:pt idx="12">
                  <c:v>0.54044429000000005</c:v>
                </c:pt>
                <c:pt idx="13">
                  <c:v>0.54369223</c:v>
                </c:pt>
                <c:pt idx="14">
                  <c:v>0.54694016999999995</c:v>
                </c:pt>
                <c:pt idx="15">
                  <c:v>0.55018811000000001</c:v>
                </c:pt>
                <c:pt idx="16">
                  <c:v>0.55343604999999996</c:v>
                </c:pt>
                <c:pt idx="17">
                  <c:v>0.55668397999999997</c:v>
                </c:pt>
                <c:pt idx="18">
                  <c:v>0.55993192000000003</c:v>
                </c:pt>
                <c:pt idx="19">
                  <c:v>0.56317985999999998</c:v>
                </c:pt>
                <c:pt idx="20">
                  <c:v>0.56642780000000004</c:v>
                </c:pt>
                <c:pt idx="21">
                  <c:v>0.56967573999999999</c:v>
                </c:pt>
                <c:pt idx="22">
                  <c:v>0.57292367</c:v>
                </c:pt>
                <c:pt idx="23">
                  <c:v>0.57617160999999995</c:v>
                </c:pt>
                <c:pt idx="24">
                  <c:v>0.57941955000000001</c:v>
                </c:pt>
                <c:pt idx="25">
                  <c:v>0.58266748999999995</c:v>
                </c:pt>
                <c:pt idx="26">
                  <c:v>0.58591543000000001</c:v>
                </c:pt>
                <c:pt idx="27">
                  <c:v>0.58916336000000002</c:v>
                </c:pt>
                <c:pt idx="28">
                  <c:v>0.59241129999999997</c:v>
                </c:pt>
                <c:pt idx="29">
                  <c:v>0.59565924000000003</c:v>
                </c:pt>
                <c:pt idx="30">
                  <c:v>0.59890717999999998</c:v>
                </c:pt>
                <c:pt idx="31">
                  <c:v>0.60215512000000004</c:v>
                </c:pt>
                <c:pt idx="32">
                  <c:v>0.60540305000000005</c:v>
                </c:pt>
                <c:pt idx="33">
                  <c:v>0.60865099</c:v>
                </c:pt>
                <c:pt idx="34">
                  <c:v>0.61189892999999995</c:v>
                </c:pt>
                <c:pt idx="35">
                  <c:v>0.61514687000000001</c:v>
                </c:pt>
                <c:pt idx="36">
                  <c:v>0.61839440999999995</c:v>
                </c:pt>
                <c:pt idx="37">
                  <c:v>0.62164235000000001</c:v>
                </c:pt>
                <c:pt idx="38">
                  <c:v>0.62489028000000002</c:v>
                </c:pt>
                <c:pt idx="39">
                  <c:v>0.62813821999999997</c:v>
                </c:pt>
                <c:pt idx="40">
                  <c:v>0.63138616000000003</c:v>
                </c:pt>
                <c:pt idx="41">
                  <c:v>0.63463409999999998</c:v>
                </c:pt>
                <c:pt idx="42">
                  <c:v>0.63788204000000004</c:v>
                </c:pt>
                <c:pt idx="43">
                  <c:v>0.64112997000000005</c:v>
                </c:pt>
                <c:pt idx="44">
                  <c:v>0.64437791</c:v>
                </c:pt>
                <c:pt idx="45">
                  <c:v>0.64762642999999998</c:v>
                </c:pt>
                <c:pt idx="46">
                  <c:v>0.65087410999999995</c:v>
                </c:pt>
                <c:pt idx="47">
                  <c:v>0.65412205000000001</c:v>
                </c:pt>
                <c:pt idx="48">
                  <c:v>0.65736998999999996</c:v>
                </c:pt>
                <c:pt idx="49">
                  <c:v>0.66061749000000003</c:v>
                </c:pt>
                <c:pt idx="50">
                  <c:v>0.66386546999999996</c:v>
                </c:pt>
                <c:pt idx="51">
                  <c:v>0.66711330000000002</c:v>
                </c:pt>
                <c:pt idx="52">
                  <c:v>0.67036061999999996</c:v>
                </c:pt>
                <c:pt idx="53">
                  <c:v>0.67360856000000002</c:v>
                </c:pt>
                <c:pt idx="54">
                  <c:v>0.67685649000000003</c:v>
                </c:pt>
                <c:pt idx="55">
                  <c:v>0.68010442999999998</c:v>
                </c:pt>
                <c:pt idx="56">
                  <c:v>0.68335237000000004</c:v>
                </c:pt>
                <c:pt idx="57">
                  <c:v>0.68659990999999998</c:v>
                </c:pt>
                <c:pt idx="58">
                  <c:v>0.68984785000000004</c:v>
                </c:pt>
                <c:pt idx="59">
                  <c:v>0.69309578999999999</c:v>
                </c:pt>
                <c:pt idx="60">
                  <c:v>0.69634372</c:v>
                </c:pt>
                <c:pt idx="61">
                  <c:v>0.69959165999999995</c:v>
                </c:pt>
                <c:pt idx="62">
                  <c:v>0.70283960000000001</c:v>
                </c:pt>
                <c:pt idx="63">
                  <c:v>0.70608753999999996</c:v>
                </c:pt>
                <c:pt idx="64">
                  <c:v>0.70933526000000002</c:v>
                </c:pt>
                <c:pt idx="65">
                  <c:v>0.71258301999999996</c:v>
                </c:pt>
                <c:pt idx="66">
                  <c:v>0.71583094999999997</c:v>
                </c:pt>
                <c:pt idx="67">
                  <c:v>0.71907889000000003</c:v>
                </c:pt>
                <c:pt idx="68">
                  <c:v>0.72232640000000004</c:v>
                </c:pt>
                <c:pt idx="69">
                  <c:v>0.72557455000000004</c:v>
                </c:pt>
                <c:pt idx="70">
                  <c:v>0.72882190999999996</c:v>
                </c:pt>
                <c:pt idx="71">
                  <c:v>0.73206985000000002</c:v>
                </c:pt>
                <c:pt idx="72">
                  <c:v>0.73531749999999996</c:v>
                </c:pt>
                <c:pt idx="73">
                  <c:v>0.73856533000000002</c:v>
                </c:pt>
                <c:pt idx="74">
                  <c:v>0.74181326000000003</c:v>
                </c:pt>
                <c:pt idx="75">
                  <c:v>0.74506167000000001</c:v>
                </c:pt>
                <c:pt idx="76">
                  <c:v>0.74831011999999997</c:v>
                </c:pt>
                <c:pt idx="77">
                  <c:v>0.75155833999999999</c:v>
                </c:pt>
                <c:pt idx="78">
                  <c:v>0.75480689999999995</c:v>
                </c:pt>
                <c:pt idx="79">
                  <c:v>0.75805562999999998</c:v>
                </c:pt>
                <c:pt idx="80">
                  <c:v>0.76130408000000005</c:v>
                </c:pt>
                <c:pt idx="81">
                  <c:v>0.76455267000000005</c:v>
                </c:pt>
                <c:pt idx="82">
                  <c:v>0.76780117999999997</c:v>
                </c:pt>
                <c:pt idx="83">
                  <c:v>0.77105056999999999</c:v>
                </c:pt>
                <c:pt idx="84">
                  <c:v>0.77430056999999997</c:v>
                </c:pt>
                <c:pt idx="85">
                  <c:v>0.77754992000000001</c:v>
                </c:pt>
                <c:pt idx="86">
                  <c:v>0.78106854999999997</c:v>
                </c:pt>
                <c:pt idx="87">
                  <c:v>0.78431881000000003</c:v>
                </c:pt>
                <c:pt idx="88">
                  <c:v>0.78756928000000004</c:v>
                </c:pt>
                <c:pt idx="89">
                  <c:v>0.79081975000000004</c:v>
                </c:pt>
                <c:pt idx="90">
                  <c:v>0.79407072000000001</c:v>
                </c:pt>
                <c:pt idx="91">
                  <c:v>0.79705316999999998</c:v>
                </c:pt>
                <c:pt idx="92">
                  <c:v>0.80003546999999997</c:v>
                </c:pt>
                <c:pt idx="93">
                  <c:v>0.80301860999999997</c:v>
                </c:pt>
                <c:pt idx="94">
                  <c:v>0.80600134000000001</c:v>
                </c:pt>
                <c:pt idx="95">
                  <c:v>0.80898490999999995</c:v>
                </c:pt>
                <c:pt idx="96">
                  <c:v>0.81142320999999995</c:v>
                </c:pt>
                <c:pt idx="97">
                  <c:v>0.81385622000000002</c:v>
                </c:pt>
                <c:pt idx="98">
                  <c:v>0.81657208999999997</c:v>
                </c:pt>
                <c:pt idx="99">
                  <c:v>0.81928889999999999</c:v>
                </c:pt>
                <c:pt idx="100">
                  <c:v>0.82198019</c:v>
                </c:pt>
                <c:pt idx="101">
                  <c:v>0.82436706000000004</c:v>
                </c:pt>
                <c:pt idx="102">
                  <c:v>0.82626463999999999</c:v>
                </c:pt>
                <c:pt idx="103">
                  <c:v>0.82851304999999997</c:v>
                </c:pt>
                <c:pt idx="104">
                  <c:v>0.83034430000000004</c:v>
                </c:pt>
                <c:pt idx="105">
                  <c:v>0.83256810000000003</c:v>
                </c:pt>
                <c:pt idx="106">
                  <c:v>0.83464395000000002</c:v>
                </c:pt>
                <c:pt idx="107">
                  <c:v>0.83642439999999996</c:v>
                </c:pt>
                <c:pt idx="108">
                  <c:v>0.83805726999999997</c:v>
                </c:pt>
                <c:pt idx="109">
                  <c:v>0.83969033000000004</c:v>
                </c:pt>
                <c:pt idx="110">
                  <c:v>0.84102708999999998</c:v>
                </c:pt>
                <c:pt idx="111">
                  <c:v>0.84248246999999998</c:v>
                </c:pt>
                <c:pt idx="112">
                  <c:v>0.84382303000000003</c:v>
                </c:pt>
                <c:pt idx="113">
                  <c:v>0.84488087999999995</c:v>
                </c:pt>
                <c:pt idx="114">
                  <c:v>0.84647722000000003</c:v>
                </c:pt>
                <c:pt idx="115">
                  <c:v>0.84789258999999995</c:v>
                </c:pt>
                <c:pt idx="116">
                  <c:v>0.84906287999999996</c:v>
                </c:pt>
                <c:pt idx="117">
                  <c:v>0.85039748999999998</c:v>
                </c:pt>
                <c:pt idx="118">
                  <c:v>0.85144059000000005</c:v>
                </c:pt>
                <c:pt idx="119">
                  <c:v>0.85250703999999999</c:v>
                </c:pt>
                <c:pt idx="120">
                  <c:v>0.85345314999999999</c:v>
                </c:pt>
                <c:pt idx="121">
                  <c:v>0.85442203999999999</c:v>
                </c:pt>
                <c:pt idx="122">
                  <c:v>0.85539175999999995</c:v>
                </c:pt>
                <c:pt idx="123">
                  <c:v>0.85665868000000001</c:v>
                </c:pt>
                <c:pt idx="124">
                  <c:v>0.85780836000000005</c:v>
                </c:pt>
                <c:pt idx="125">
                  <c:v>0.85885776999999996</c:v>
                </c:pt>
                <c:pt idx="126">
                  <c:v>0.86012540999999998</c:v>
                </c:pt>
                <c:pt idx="127">
                  <c:v>0.86108379000000002</c:v>
                </c:pt>
                <c:pt idx="128">
                  <c:v>0.86232609000000005</c:v>
                </c:pt>
                <c:pt idx="129">
                  <c:v>0.86322262000000005</c:v>
                </c:pt>
                <c:pt idx="130">
                  <c:v>0.86433926999999999</c:v>
                </c:pt>
                <c:pt idx="131">
                  <c:v>0.86521228999999999</c:v>
                </c:pt>
                <c:pt idx="132">
                  <c:v>0.86606081000000001</c:v>
                </c:pt>
              </c:numCache>
            </c:numRef>
          </c:xVal>
          <c:yVal>
            <c:numRef>
              <c:f>'24.49-B707'!$K$3:$K$135</c:f>
              <c:numCache>
                <c:formatCode>General</c:formatCode>
                <c:ptCount val="133"/>
                <c:pt idx="0">
                  <c:v>177.98509310673006</c:v>
                </c:pt>
                <c:pt idx="1">
                  <c:v>177.98544680136217</c:v>
                </c:pt>
                <c:pt idx="2">
                  <c:v>177.98588736821785</c:v>
                </c:pt>
                <c:pt idx="3">
                  <c:v>177.98635963667104</c:v>
                </c:pt>
                <c:pt idx="4">
                  <c:v>177.98690053207878</c:v>
                </c:pt>
                <c:pt idx="5">
                  <c:v>177.98746843552007</c:v>
                </c:pt>
                <c:pt idx="6">
                  <c:v>177.98810957084405</c:v>
                </c:pt>
                <c:pt idx="7">
                  <c:v>177.98883217546106</c:v>
                </c:pt>
                <c:pt idx="8">
                  <c:v>177.98964530140859</c:v>
                </c:pt>
                <c:pt idx="9">
                  <c:v>177.99055864753177</c:v>
                </c:pt>
                <c:pt idx="10">
                  <c:v>177.99158289421348</c:v>
                </c:pt>
                <c:pt idx="11">
                  <c:v>177.99272968782364</c:v>
                </c:pt>
                <c:pt idx="12">
                  <c:v>177.99401170899969</c:v>
                </c:pt>
                <c:pt idx="13">
                  <c:v>177.9954427656894</c:v>
                </c:pt>
                <c:pt idx="14">
                  <c:v>177.99703785099319</c:v>
                </c:pt>
                <c:pt idx="15">
                  <c:v>177.99881324479381</c:v>
                </c:pt>
                <c:pt idx="16">
                  <c:v>178.00078660141014</c:v>
                </c:pt>
                <c:pt idx="17">
                  <c:v>178.00297703921751</c:v>
                </c:pt>
                <c:pt idx="18">
                  <c:v>178.0054052705961</c:v>
                </c:pt>
                <c:pt idx="19">
                  <c:v>178.0080936697569</c:v>
                </c:pt>
                <c:pt idx="20">
                  <c:v>178.01106641334769</c:v>
                </c:pt>
                <c:pt idx="21">
                  <c:v>178.01434959490865</c:v>
                </c:pt>
                <c:pt idx="22">
                  <c:v>178.01797134084399</c:v>
                </c:pt>
                <c:pt idx="23">
                  <c:v>178.02196199089411</c:v>
                </c:pt>
                <c:pt idx="24">
                  <c:v>178.02635417376516</c:v>
                </c:pt>
                <c:pt idx="25">
                  <c:v>178.03118300093195</c:v>
                </c:pt>
                <c:pt idx="26">
                  <c:v>178.03648621475074</c:v>
                </c:pt>
                <c:pt idx="27">
                  <c:v>178.04230433727997</c:v>
                </c:pt>
                <c:pt idx="28">
                  <c:v>178.04868092040024</c:v>
                </c:pt>
                <c:pt idx="29">
                  <c:v>178.055662625319</c:v>
                </c:pt>
                <c:pt idx="30">
                  <c:v>178.06329948972399</c:v>
                </c:pt>
                <c:pt idx="31">
                  <c:v>178.07164511899578</c:v>
                </c:pt>
                <c:pt idx="32">
                  <c:v>178.08075687697729</c:v>
                </c:pt>
                <c:pt idx="33">
                  <c:v>178.09069623306314</c:v>
                </c:pt>
                <c:pt idx="34">
                  <c:v>178.10152884000252</c:v>
                </c:pt>
                <c:pt idx="35">
                  <c:v>178.11332490355207</c:v>
                </c:pt>
                <c:pt idx="36">
                  <c:v>178.12615778295026</c:v>
                </c:pt>
                <c:pt idx="37">
                  <c:v>178.14011073052961</c:v>
                </c:pt>
                <c:pt idx="38">
                  <c:v>178.15526768270067</c:v>
                </c:pt>
                <c:pt idx="39">
                  <c:v>178.17171996096403</c:v>
                </c:pt>
                <c:pt idx="40">
                  <c:v>178.18956482435073</c:v>
                </c:pt>
                <c:pt idx="41">
                  <c:v>178.20890602064927</c:v>
                </c:pt>
                <c:pt idx="42">
                  <c:v>178.22985413337676</c:v>
                </c:pt>
                <c:pt idx="43">
                  <c:v>178.2525269259408</c:v>
                </c:pt>
                <c:pt idx="44">
                  <c:v>178.27705006991363</c:v>
                </c:pt>
                <c:pt idx="45">
                  <c:v>178.30356211895077</c:v>
                </c:pt>
                <c:pt idx="46">
                  <c:v>178.33219362292422</c:v>
                </c:pt>
                <c:pt idx="47">
                  <c:v>178.36310529999002</c:v>
                </c:pt>
                <c:pt idx="48">
                  <c:v>178.39645632804223</c:v>
                </c:pt>
                <c:pt idx="49">
                  <c:v>178.43241344368232</c:v>
                </c:pt>
                <c:pt idx="50">
                  <c:v>178.47116973195091</c:v>
                </c:pt>
                <c:pt idx="51">
                  <c:v>178.5129127361183</c:v>
                </c:pt>
                <c:pt idx="52">
                  <c:v>178.55784404832769</c:v>
                </c:pt>
                <c:pt idx="53">
                  <c:v>178.60620001704248</c:v>
                </c:pt>
                <c:pt idx="54">
                  <c:v>178.6582070709494</c:v>
                </c:pt>
                <c:pt idx="55">
                  <c:v>178.71411563043341</c:v>
                </c:pt>
                <c:pt idx="56">
                  <c:v>178.77419192621392</c:v>
                </c:pt>
                <c:pt idx="57">
                  <c:v>178.83871152796956</c:v>
                </c:pt>
                <c:pt idx="58">
                  <c:v>178.90799274945024</c:v>
                </c:pt>
                <c:pt idx="59">
                  <c:v>178.98235036325639</c:v>
                </c:pt>
                <c:pt idx="60">
                  <c:v>179.06212800536665</c:v>
                </c:pt>
                <c:pt idx="61">
                  <c:v>179.14769310360759</c:v>
                </c:pt>
                <c:pt idx="62">
                  <c:v>179.23943715233483</c:v>
                </c:pt>
                <c:pt idx="63">
                  <c:v>179.33777859190761</c:v>
                </c:pt>
                <c:pt idx="64">
                  <c:v>179.4431572872904</c:v>
                </c:pt>
                <c:pt idx="65">
                  <c:v>179.55605939103225</c:v>
                </c:pt>
                <c:pt idx="66">
                  <c:v>179.67700216853217</c:v>
                </c:pt>
                <c:pt idx="67">
                  <c:v>179.80652886904616</c:v>
                </c:pt>
                <c:pt idx="68">
                  <c:v>179.94520830365053</c:v>
                </c:pt>
                <c:pt idx="69">
                  <c:v>180.09371830363983</c:v>
                </c:pt>
                <c:pt idx="70">
                  <c:v>180.25267075939118</c:v>
                </c:pt>
                <c:pt idx="71">
                  <c:v>180.42286099380695</c:v>
                </c:pt>
                <c:pt idx="72">
                  <c:v>180.60503010812045</c:v>
                </c:pt>
                <c:pt idx="73">
                  <c:v>180.8000504420155</c:v>
                </c:pt>
                <c:pt idx="74">
                  <c:v>181.00883283551087</c:v>
                </c:pt>
                <c:pt idx="75">
                  <c:v>181.23239377609633</c:v>
                </c:pt>
                <c:pt idx="76">
                  <c:v>181.47177677458922</c:v>
                </c:pt>
                <c:pt idx="77">
                  <c:v>181.72812102504065</c:v>
                </c:pt>
                <c:pt idx="78">
                  <c:v>182.00273305374131</c:v>
                </c:pt>
                <c:pt idx="79">
                  <c:v>182.29854169031188</c:v>
                </c:pt>
                <c:pt idx="80">
                  <c:v>182.61764856288306</c:v>
                </c:pt>
                <c:pt idx="81">
                  <c:v>182.95951209778212</c:v>
                </c:pt>
                <c:pt idx="82">
                  <c:v>183.325897788525</c:v>
                </c:pt>
                <c:pt idx="83">
                  <c:v>183.71888530915135</c:v>
                </c:pt>
                <c:pt idx="84">
                  <c:v>184.14061904020446</c:v>
                </c:pt>
                <c:pt idx="85">
                  <c:v>184.59331406135649</c:v>
                </c:pt>
                <c:pt idx="86">
                  <c:v>185.12158578913272</c:v>
                </c:pt>
                <c:pt idx="87">
                  <c:v>185.64786070379427</c:v>
                </c:pt>
                <c:pt idx="88">
                  <c:v>186.21430104274827</c:v>
                </c:pt>
                <c:pt idx="89">
                  <c:v>186.82451793481943</c:v>
                </c:pt>
                <c:pt idx="90">
                  <c:v>187.48269202550236</c:v>
                </c:pt>
                <c:pt idx="91">
                  <c:v>188.13250648441738</c:v>
                </c:pt>
                <c:pt idx="92">
                  <c:v>188.83037356832074</c:v>
                </c:pt>
                <c:pt idx="93">
                  <c:v>189.58097194854497</c:v>
                </c:pt>
                <c:pt idx="94">
                  <c:v>190.38897206598247</c:v>
                </c:pt>
                <c:pt idx="95">
                  <c:v>191.26033158575129</c:v>
                </c:pt>
                <c:pt idx="96">
                  <c:v>192.02372597968838</c:v>
                </c:pt>
                <c:pt idx="97">
                  <c:v>192.83557085070785</c:v>
                </c:pt>
                <c:pt idx="98">
                  <c:v>193.8062047755493</c:v>
                </c:pt>
                <c:pt idx="99">
                  <c:v>194.85164972400952</c:v>
                </c:pt>
                <c:pt idx="100">
                  <c:v>195.96819856439663</c:v>
                </c:pt>
                <c:pt idx="101">
                  <c:v>197.03262450550059</c:v>
                </c:pt>
                <c:pt idx="102">
                  <c:v>197.93319024770352</c:v>
                </c:pt>
                <c:pt idx="103">
                  <c:v>199.06809888815874</c:v>
                </c:pt>
                <c:pt idx="104">
                  <c:v>200.05134617324501</c:v>
                </c:pt>
                <c:pt idx="105">
                  <c:v>201.32290961215335</c:v>
                </c:pt>
                <c:pt idx="106">
                  <c:v>202.59359975455214</c:v>
                </c:pt>
                <c:pt idx="107">
                  <c:v>203.75382758816681</c:v>
                </c:pt>
                <c:pt idx="108">
                  <c:v>204.87988874994551</c:v>
                </c:pt>
                <c:pt idx="109">
                  <c:v>206.07020188584022</c:v>
                </c:pt>
                <c:pt idx="110">
                  <c:v>207.09586291837192</c:v>
                </c:pt>
                <c:pt idx="111">
                  <c:v>208.26895409425202</c:v>
                </c:pt>
                <c:pt idx="112">
                  <c:v>209.40521129151892</c:v>
                </c:pt>
                <c:pt idx="113">
                  <c:v>210.34209037469537</c:v>
                </c:pt>
                <c:pt idx="114">
                  <c:v>211.82790160842546</c:v>
                </c:pt>
                <c:pt idx="115">
                  <c:v>213.22315132278135</c:v>
                </c:pt>
                <c:pt idx="116">
                  <c:v>214.43643151230714</c:v>
                </c:pt>
                <c:pt idx="117">
                  <c:v>215.89091774221666</c:v>
                </c:pt>
                <c:pt idx="118">
                  <c:v>217.08393912462691</c:v>
                </c:pt>
                <c:pt idx="119">
                  <c:v>218.35819765094837</c:v>
                </c:pt>
                <c:pt idx="120">
                  <c:v>219.53770647573737</c:v>
                </c:pt>
                <c:pt idx="121">
                  <c:v>220.796375680241</c:v>
                </c:pt>
                <c:pt idx="122">
                  <c:v>222.11071526492532</c:v>
                </c:pt>
                <c:pt idx="123">
                  <c:v>223.91593921221369</c:v>
                </c:pt>
                <c:pt idx="124">
                  <c:v>225.6470234936825</c:v>
                </c:pt>
                <c:pt idx="125">
                  <c:v>227.31046230904786</c:v>
                </c:pt>
                <c:pt idx="126">
                  <c:v>229.43459599534043</c:v>
                </c:pt>
                <c:pt idx="127">
                  <c:v>231.1305009601391</c:v>
                </c:pt>
                <c:pt idx="128">
                  <c:v>233.45413394939922</c:v>
                </c:pt>
                <c:pt idx="129">
                  <c:v>235.22588677218732</c:v>
                </c:pt>
                <c:pt idx="130">
                  <c:v>237.55338666803004</c:v>
                </c:pt>
                <c:pt idx="131">
                  <c:v>239.47362364716531</c:v>
                </c:pt>
                <c:pt idx="132">
                  <c:v>241.43114858164438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9D-F447-AEF9-BDA7BB71669E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'24.49-B707'!$D$3:$D$147</c:f>
              <c:numCache>
                <c:formatCode>General</c:formatCode>
                <c:ptCount val="145"/>
                <c:pt idx="0">
                  <c:v>159.873887</c:v>
                </c:pt>
                <c:pt idx="1">
                  <c:v>159.862809</c:v>
                </c:pt>
                <c:pt idx="2">
                  <c:v>159.86517900000001</c:v>
                </c:pt>
                <c:pt idx="3">
                  <c:v>159.80012500000001</c:v>
                </c:pt>
                <c:pt idx="4">
                  <c:v>159.795771</c:v>
                </c:pt>
                <c:pt idx="5">
                  <c:v>159.84502900000001</c:v>
                </c:pt>
                <c:pt idx="6">
                  <c:v>159.86066600000001</c:v>
                </c:pt>
                <c:pt idx="7">
                  <c:v>159.80233699999999</c:v>
                </c:pt>
                <c:pt idx="8">
                  <c:v>159.80452600000001</c:v>
                </c:pt>
                <c:pt idx="9">
                  <c:v>159.806714</c:v>
                </c:pt>
                <c:pt idx="10">
                  <c:v>159.80890299999999</c:v>
                </c:pt>
                <c:pt idx="11">
                  <c:v>159.811092</c:v>
                </c:pt>
                <c:pt idx="12">
                  <c:v>159.81327999999999</c:v>
                </c:pt>
                <c:pt idx="13">
                  <c:v>159.81546900000001</c:v>
                </c:pt>
                <c:pt idx="14">
                  <c:v>159.817657</c:v>
                </c:pt>
                <c:pt idx="15">
                  <c:v>159.81984600000001</c:v>
                </c:pt>
                <c:pt idx="16">
                  <c:v>159.822035</c:v>
                </c:pt>
                <c:pt idx="17">
                  <c:v>159.82422299999999</c:v>
                </c:pt>
                <c:pt idx="18">
                  <c:v>159.826412</c:v>
                </c:pt>
                <c:pt idx="19">
                  <c:v>159.82860099999999</c:v>
                </c:pt>
                <c:pt idx="20">
                  <c:v>159.83078900000001</c:v>
                </c:pt>
                <c:pt idx="21">
                  <c:v>159.832978</c:v>
                </c:pt>
                <c:pt idx="22">
                  <c:v>159.83516700000001</c:v>
                </c:pt>
                <c:pt idx="23">
                  <c:v>159.837355</c:v>
                </c:pt>
                <c:pt idx="24">
                  <c:v>159.83954399999999</c:v>
                </c:pt>
                <c:pt idx="25">
                  <c:v>159.84173200000001</c:v>
                </c:pt>
                <c:pt idx="26">
                  <c:v>159.84392099999999</c:v>
                </c:pt>
                <c:pt idx="27">
                  <c:v>159.78559200000001</c:v>
                </c:pt>
                <c:pt idx="28">
                  <c:v>159.77433199999999</c:v>
                </c:pt>
                <c:pt idx="29">
                  <c:v>159.776521</c:v>
                </c:pt>
                <c:pt idx="30">
                  <c:v>159.83922699999999</c:v>
                </c:pt>
                <c:pt idx="31">
                  <c:v>159.78089800000001</c:v>
                </c:pt>
                <c:pt idx="32">
                  <c:v>159.76963900000001</c:v>
                </c:pt>
                <c:pt idx="33">
                  <c:v>159.71131</c:v>
                </c:pt>
                <c:pt idx="34">
                  <c:v>159.71349799999999</c:v>
                </c:pt>
                <c:pt idx="35">
                  <c:v>159.715687</c:v>
                </c:pt>
                <c:pt idx="36">
                  <c:v>159.71787499999999</c:v>
                </c:pt>
                <c:pt idx="37">
                  <c:v>159.72006400000001</c:v>
                </c:pt>
                <c:pt idx="38">
                  <c:v>159.72225299999999</c:v>
                </c:pt>
                <c:pt idx="39">
                  <c:v>159.69082</c:v>
                </c:pt>
                <c:pt idx="40">
                  <c:v>159.65266399999999</c:v>
                </c:pt>
                <c:pt idx="41">
                  <c:v>159.654853</c:v>
                </c:pt>
                <c:pt idx="42">
                  <c:v>159.65704099999999</c:v>
                </c:pt>
                <c:pt idx="43">
                  <c:v>159.65923000000001</c:v>
                </c:pt>
                <c:pt idx="44">
                  <c:v>159.661419</c:v>
                </c:pt>
                <c:pt idx="45">
                  <c:v>159.66360700000001</c:v>
                </c:pt>
                <c:pt idx="46">
                  <c:v>159.63217499999999</c:v>
                </c:pt>
                <c:pt idx="47">
                  <c:v>159.594019</c:v>
                </c:pt>
                <c:pt idx="48">
                  <c:v>159.650001</c:v>
                </c:pt>
                <c:pt idx="49">
                  <c:v>159.59839600000001</c:v>
                </c:pt>
                <c:pt idx="50">
                  <c:v>159.600584</c:v>
                </c:pt>
                <c:pt idx="51">
                  <c:v>159.60277300000001</c:v>
                </c:pt>
                <c:pt idx="52">
                  <c:v>159.604962</c:v>
                </c:pt>
                <c:pt idx="53">
                  <c:v>159.60714999999999</c:v>
                </c:pt>
                <c:pt idx="54">
                  <c:v>159.60933900000001</c:v>
                </c:pt>
                <c:pt idx="55">
                  <c:v>159.61152799999999</c:v>
                </c:pt>
                <c:pt idx="56">
                  <c:v>159.61371600000001</c:v>
                </c:pt>
                <c:pt idx="57">
                  <c:v>159.615905</c:v>
                </c:pt>
                <c:pt idx="58">
                  <c:v>159.61809400000001</c:v>
                </c:pt>
                <c:pt idx="59">
                  <c:v>159.620282</c:v>
                </c:pt>
                <c:pt idx="60">
                  <c:v>159.62247099999999</c:v>
                </c:pt>
                <c:pt idx="61">
                  <c:v>159.62465900000001</c:v>
                </c:pt>
                <c:pt idx="62">
                  <c:v>159.626848</c:v>
                </c:pt>
                <c:pt idx="63">
                  <c:v>159.62903700000001</c:v>
                </c:pt>
                <c:pt idx="64">
                  <c:v>159.631225</c:v>
                </c:pt>
                <c:pt idx="65">
                  <c:v>159.63341399999999</c:v>
                </c:pt>
                <c:pt idx="66">
                  <c:v>159.635603</c:v>
                </c:pt>
                <c:pt idx="67">
                  <c:v>159.63779099999999</c:v>
                </c:pt>
                <c:pt idx="68">
                  <c:v>159.63998000000001</c:v>
                </c:pt>
                <c:pt idx="69">
                  <c:v>159.642169</c:v>
                </c:pt>
                <c:pt idx="70">
                  <c:v>159.64435700000001</c:v>
                </c:pt>
                <c:pt idx="71">
                  <c:v>159.59947700000001</c:v>
                </c:pt>
                <c:pt idx="72">
                  <c:v>159.57476800000001</c:v>
                </c:pt>
                <c:pt idx="73">
                  <c:v>159.57695699999999</c:v>
                </c:pt>
                <c:pt idx="74">
                  <c:v>159.57914600000001</c:v>
                </c:pt>
                <c:pt idx="75">
                  <c:v>159.581334</c:v>
                </c:pt>
                <c:pt idx="76">
                  <c:v>159.58352300000001</c:v>
                </c:pt>
                <c:pt idx="77">
                  <c:v>159.585712</c:v>
                </c:pt>
                <c:pt idx="78">
                  <c:v>159.58789999999999</c:v>
                </c:pt>
                <c:pt idx="79">
                  <c:v>159.59008900000001</c:v>
                </c:pt>
                <c:pt idx="80">
                  <c:v>159.59227799999999</c:v>
                </c:pt>
                <c:pt idx="81">
                  <c:v>159.59446600000001</c:v>
                </c:pt>
                <c:pt idx="82">
                  <c:v>159.596655</c:v>
                </c:pt>
                <c:pt idx="83">
                  <c:v>159.59884299999999</c:v>
                </c:pt>
                <c:pt idx="84">
                  <c:v>159.601032</c:v>
                </c:pt>
                <c:pt idx="85">
                  <c:v>159.60322099999999</c:v>
                </c:pt>
                <c:pt idx="86">
                  <c:v>159.672651</c:v>
                </c:pt>
                <c:pt idx="87">
                  <c:v>159.68156400000001</c:v>
                </c:pt>
                <c:pt idx="88">
                  <c:v>159.845314</c:v>
                </c:pt>
                <c:pt idx="89">
                  <c:v>160.00215900000001</c:v>
                </c:pt>
                <c:pt idx="90">
                  <c:v>160.252961</c:v>
                </c:pt>
                <c:pt idx="91">
                  <c:v>160.645152</c:v>
                </c:pt>
                <c:pt idx="92">
                  <c:v>160.96319600000001</c:v>
                </c:pt>
                <c:pt idx="93">
                  <c:v>161.51022499999999</c:v>
                </c:pt>
                <c:pt idx="94">
                  <c:v>162.05707200000001</c:v>
                </c:pt>
                <c:pt idx="95">
                  <c:v>162.60391999999999</c:v>
                </c:pt>
                <c:pt idx="96">
                  <c:v>163.26507799999999</c:v>
                </c:pt>
                <c:pt idx="97">
                  <c:v>164.02709899999999</c:v>
                </c:pt>
                <c:pt idx="98">
                  <c:v>164.90343100000001</c:v>
                </c:pt>
                <c:pt idx="99">
                  <c:v>165.91424699999999</c:v>
                </c:pt>
                <c:pt idx="100">
                  <c:v>166.95073400000001</c:v>
                </c:pt>
                <c:pt idx="101">
                  <c:v>168.017673</c:v>
                </c:pt>
                <c:pt idx="102">
                  <c:v>169.145476</c:v>
                </c:pt>
                <c:pt idx="103">
                  <c:v>170.58127500000001</c:v>
                </c:pt>
                <c:pt idx="104">
                  <c:v>172.19940399999999</c:v>
                </c:pt>
                <c:pt idx="105">
                  <c:v>173.77061900000001</c:v>
                </c:pt>
                <c:pt idx="106">
                  <c:v>175.417755</c:v>
                </c:pt>
                <c:pt idx="107">
                  <c:v>177.21292299999999</c:v>
                </c:pt>
                <c:pt idx="108">
                  <c:v>178.99789899999999</c:v>
                </c:pt>
                <c:pt idx="109">
                  <c:v>180.71386000000001</c:v>
                </c:pt>
                <c:pt idx="110">
                  <c:v>182.384038</c:v>
                </c:pt>
                <c:pt idx="111">
                  <c:v>184.05939000000001</c:v>
                </c:pt>
                <c:pt idx="112">
                  <c:v>185.91636700000001</c:v>
                </c:pt>
                <c:pt idx="113">
                  <c:v>187.80423999999999</c:v>
                </c:pt>
                <c:pt idx="114">
                  <c:v>189.88576900000001</c:v>
                </c:pt>
                <c:pt idx="115">
                  <c:v>191.77247299999999</c:v>
                </c:pt>
                <c:pt idx="116">
                  <c:v>193.76148699999999</c:v>
                </c:pt>
                <c:pt idx="117">
                  <c:v>195.88364000000001</c:v>
                </c:pt>
                <c:pt idx="118">
                  <c:v>197.67616100000001</c:v>
                </c:pt>
                <c:pt idx="119">
                  <c:v>199.39453399999999</c:v>
                </c:pt>
                <c:pt idx="120">
                  <c:v>201.614465</c:v>
                </c:pt>
                <c:pt idx="121">
                  <c:v>203.46022400000001</c:v>
                </c:pt>
                <c:pt idx="122">
                  <c:v>205.133396</c:v>
                </c:pt>
                <c:pt idx="123">
                  <c:v>207.160842</c:v>
                </c:pt>
                <c:pt idx="124">
                  <c:v>209.12443300000001</c:v>
                </c:pt>
                <c:pt idx="125">
                  <c:v>211.22820300000001</c:v>
                </c:pt>
                <c:pt idx="126">
                  <c:v>213.28935300000001</c:v>
                </c:pt>
                <c:pt idx="127">
                  <c:v>215.77228500000001</c:v>
                </c:pt>
                <c:pt idx="128">
                  <c:v>217.898155</c:v>
                </c:pt>
                <c:pt idx="129">
                  <c:v>219.930239</c:v>
                </c:pt>
                <c:pt idx="130">
                  <c:v>222.08521300000001</c:v>
                </c:pt>
                <c:pt idx="131">
                  <c:v>223.96143000000001</c:v>
                </c:pt>
                <c:pt idx="132">
                  <c:v>225.92742100000001</c:v>
                </c:pt>
                <c:pt idx="133">
                  <c:v>227.77356900000001</c:v>
                </c:pt>
                <c:pt idx="134">
                  <c:v>229.801334</c:v>
                </c:pt>
                <c:pt idx="135">
                  <c:v>231.63961399999999</c:v>
                </c:pt>
                <c:pt idx="136">
                  <c:v>233.48932199999999</c:v>
                </c:pt>
                <c:pt idx="137">
                  <c:v>235.17883800000001</c:v>
                </c:pt>
                <c:pt idx="138">
                  <c:v>237.02858499999999</c:v>
                </c:pt>
                <c:pt idx="139">
                  <c:v>239.05734000000001</c:v>
                </c:pt>
                <c:pt idx="140">
                  <c:v>241.06572700000001</c:v>
                </c:pt>
                <c:pt idx="141">
                  <c:v>243.245689</c:v>
                </c:pt>
                <c:pt idx="142">
                  <c:v>245.43890500000001</c:v>
                </c:pt>
                <c:pt idx="143">
                  <c:v>247.17763600000001</c:v>
                </c:pt>
                <c:pt idx="144">
                  <c:v>248.969492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FF9-944F-BA9B-4AEF67FB650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'24.49-B707'!$C$3:$C$147</c:f>
              <c:numCache>
                <c:formatCode>General</c:formatCode>
                <c:ptCount val="145"/>
                <c:pt idx="0">
                  <c:v>0.50145121999999998</c:v>
                </c:pt>
                <c:pt idx="1">
                  <c:v>0.50496808000000004</c:v>
                </c:pt>
                <c:pt idx="2">
                  <c:v>0.50848501999999995</c:v>
                </c:pt>
                <c:pt idx="3">
                  <c:v>0.51173259000000004</c:v>
                </c:pt>
                <c:pt idx="4">
                  <c:v>0.51524950000000003</c:v>
                </c:pt>
                <c:pt idx="5">
                  <c:v>0.51849769000000001</c:v>
                </c:pt>
                <c:pt idx="6">
                  <c:v>0.52174569999999998</c:v>
                </c:pt>
                <c:pt idx="7">
                  <c:v>0.52499331000000005</c:v>
                </c:pt>
                <c:pt idx="8">
                  <c:v>0.52824125</c:v>
                </c:pt>
                <c:pt idx="9">
                  <c:v>0.53148918999999994</c:v>
                </c:pt>
                <c:pt idx="10">
                  <c:v>0.53473711999999995</c:v>
                </c:pt>
                <c:pt idx="11">
                  <c:v>0.53798506000000001</c:v>
                </c:pt>
                <c:pt idx="12">
                  <c:v>0.54123299999999996</c:v>
                </c:pt>
                <c:pt idx="13">
                  <c:v>0.54448094000000002</c:v>
                </c:pt>
                <c:pt idx="14">
                  <c:v>0.54772887999999997</c:v>
                </c:pt>
                <c:pt idx="15">
                  <c:v>0.55097680999999998</c:v>
                </c:pt>
                <c:pt idx="16">
                  <c:v>0.55422475000000004</c:v>
                </c:pt>
                <c:pt idx="17">
                  <c:v>0.55747268999999999</c:v>
                </c:pt>
                <c:pt idx="18">
                  <c:v>0.56072063000000005</c:v>
                </c:pt>
                <c:pt idx="19">
                  <c:v>0.56396857</c:v>
                </c:pt>
                <c:pt idx="20">
                  <c:v>0.56721650000000001</c:v>
                </c:pt>
                <c:pt idx="21">
                  <c:v>0.57046443999999996</c:v>
                </c:pt>
                <c:pt idx="22">
                  <c:v>0.57371238000000002</c:v>
                </c:pt>
                <c:pt idx="23">
                  <c:v>0.57696031999999997</c:v>
                </c:pt>
                <c:pt idx="24">
                  <c:v>0.58020824999999998</c:v>
                </c:pt>
                <c:pt idx="25">
                  <c:v>0.58345619000000004</c:v>
                </c:pt>
                <c:pt idx="26">
                  <c:v>0.58670412999999999</c:v>
                </c:pt>
                <c:pt idx="27">
                  <c:v>0.58995173999999995</c:v>
                </c:pt>
                <c:pt idx="28">
                  <c:v>0.59319960999999999</c:v>
                </c:pt>
                <c:pt idx="29">
                  <c:v>0.59644755000000005</c:v>
                </c:pt>
                <c:pt idx="30">
                  <c:v>0.59969581000000005</c:v>
                </c:pt>
                <c:pt idx="31">
                  <c:v>0.60294342000000001</c:v>
                </c:pt>
                <c:pt idx="32">
                  <c:v>0.60619129000000005</c:v>
                </c:pt>
                <c:pt idx="33">
                  <c:v>0.60943890000000001</c:v>
                </c:pt>
                <c:pt idx="34">
                  <c:v>0.61268683999999995</c:v>
                </c:pt>
                <c:pt idx="35">
                  <c:v>0.61593478000000002</c:v>
                </c:pt>
                <c:pt idx="36">
                  <c:v>0.61918271000000003</c:v>
                </c:pt>
                <c:pt idx="37">
                  <c:v>0.62243064999999997</c:v>
                </c:pt>
                <c:pt idx="38">
                  <c:v>0.62567859000000003</c:v>
                </c:pt>
                <c:pt idx="39">
                  <c:v>0.62892634999999997</c:v>
                </c:pt>
                <c:pt idx="40">
                  <c:v>0.63217407000000003</c:v>
                </c:pt>
                <c:pt idx="41">
                  <c:v>0.63542200999999998</c:v>
                </c:pt>
                <c:pt idx="42">
                  <c:v>0.63866993999999999</c:v>
                </c:pt>
                <c:pt idx="43">
                  <c:v>0.64191788000000005</c:v>
                </c:pt>
                <c:pt idx="44">
                  <c:v>0.64516582</c:v>
                </c:pt>
                <c:pt idx="45">
                  <c:v>0.64841375999999995</c:v>
                </c:pt>
                <c:pt idx="46">
                  <c:v>0.65166151999999999</c:v>
                </c:pt>
                <c:pt idx="47">
                  <c:v>0.65490923999999995</c:v>
                </c:pt>
                <c:pt idx="48">
                  <c:v>0.65815745999999997</c:v>
                </c:pt>
                <c:pt idx="49">
                  <c:v>0.66140511000000002</c:v>
                </c:pt>
                <c:pt idx="50">
                  <c:v>0.66465304999999997</c:v>
                </c:pt>
                <c:pt idx="51">
                  <c:v>0.66790099000000003</c:v>
                </c:pt>
                <c:pt idx="52">
                  <c:v>0.67114892999999998</c:v>
                </c:pt>
                <c:pt idx="53">
                  <c:v>0.67439685999999999</c:v>
                </c:pt>
                <c:pt idx="54">
                  <c:v>0.67764480000000005</c:v>
                </c:pt>
                <c:pt idx="55">
                  <c:v>0.68089274</c:v>
                </c:pt>
                <c:pt idx="56">
                  <c:v>0.68414067999999995</c:v>
                </c:pt>
                <c:pt idx="57">
                  <c:v>0.68738862000000001</c:v>
                </c:pt>
                <c:pt idx="58">
                  <c:v>0.69063655000000002</c:v>
                </c:pt>
                <c:pt idx="59">
                  <c:v>0.69388448999999996</c:v>
                </c:pt>
                <c:pt idx="60">
                  <c:v>0.69713243000000003</c:v>
                </c:pt>
                <c:pt idx="61">
                  <c:v>0.70038036999999997</c:v>
                </c:pt>
                <c:pt idx="62">
                  <c:v>0.70362831000000003</c:v>
                </c:pt>
                <c:pt idx="63">
                  <c:v>0.70687624000000004</c:v>
                </c:pt>
                <c:pt idx="64">
                  <c:v>0.71012417999999999</c:v>
                </c:pt>
                <c:pt idx="65">
                  <c:v>0.71337212000000005</c:v>
                </c:pt>
                <c:pt idx="66">
                  <c:v>0.71662006</c:v>
                </c:pt>
                <c:pt idx="67">
                  <c:v>0.71986799999999995</c:v>
                </c:pt>
                <c:pt idx="68">
                  <c:v>0.72311592999999996</c:v>
                </c:pt>
                <c:pt idx="69">
                  <c:v>0.72636387000000002</c:v>
                </c:pt>
                <c:pt idx="70">
                  <c:v>0.72961180999999997</c:v>
                </c:pt>
                <c:pt idx="71">
                  <c:v>0.73285948999999995</c:v>
                </c:pt>
                <c:pt idx="72">
                  <c:v>0.73610728999999997</c:v>
                </c:pt>
                <c:pt idx="73">
                  <c:v>0.73935523000000003</c:v>
                </c:pt>
                <c:pt idx="74">
                  <c:v>0.74260316000000004</c:v>
                </c:pt>
                <c:pt idx="75">
                  <c:v>0.74585109999999999</c:v>
                </c:pt>
                <c:pt idx="76">
                  <c:v>0.74909904000000005</c:v>
                </c:pt>
                <c:pt idx="77">
                  <c:v>0.75234698</c:v>
                </c:pt>
                <c:pt idx="78">
                  <c:v>0.75559491999999995</c:v>
                </c:pt>
                <c:pt idx="79">
                  <c:v>0.75884284999999996</c:v>
                </c:pt>
                <c:pt idx="80">
                  <c:v>0.76209079000000002</c:v>
                </c:pt>
                <c:pt idx="81">
                  <c:v>0.76533872999999997</c:v>
                </c:pt>
                <c:pt idx="82">
                  <c:v>0.76858667000000003</c:v>
                </c:pt>
                <c:pt idx="83">
                  <c:v>0.77183460999999998</c:v>
                </c:pt>
                <c:pt idx="84">
                  <c:v>0.77508253999999999</c:v>
                </c:pt>
                <c:pt idx="85">
                  <c:v>0.77833048000000005</c:v>
                </c:pt>
                <c:pt idx="86">
                  <c:v>0.78157878000000003</c:v>
                </c:pt>
                <c:pt idx="87">
                  <c:v>0.78482675999999996</c:v>
                </c:pt>
                <c:pt idx="88">
                  <c:v>0.78834455999999997</c:v>
                </c:pt>
                <c:pt idx="89">
                  <c:v>0.79159332999999998</c:v>
                </c:pt>
                <c:pt idx="90">
                  <c:v>0.79457361000000004</c:v>
                </c:pt>
                <c:pt idx="91">
                  <c:v>0.79782363999999995</c:v>
                </c:pt>
                <c:pt idx="92">
                  <c:v>0.80080428000000003</c:v>
                </c:pt>
                <c:pt idx="93">
                  <c:v>0.80432415000000002</c:v>
                </c:pt>
                <c:pt idx="94">
                  <c:v>0.80757502000000003</c:v>
                </c:pt>
                <c:pt idx="95">
                  <c:v>0.81082589000000005</c:v>
                </c:pt>
                <c:pt idx="96">
                  <c:v>0.81407737000000002</c:v>
                </c:pt>
                <c:pt idx="97">
                  <c:v>0.81732939999999998</c:v>
                </c:pt>
                <c:pt idx="98">
                  <c:v>0.82058204000000001</c:v>
                </c:pt>
                <c:pt idx="99">
                  <c:v>0.8238354</c:v>
                </c:pt>
                <c:pt idx="100">
                  <c:v>0.82655091000000003</c:v>
                </c:pt>
                <c:pt idx="101">
                  <c:v>0.82854271000000002</c:v>
                </c:pt>
                <c:pt idx="102">
                  <c:v>0.83059137000000005</c:v>
                </c:pt>
                <c:pt idx="103">
                  <c:v>0.83307606999999995</c:v>
                </c:pt>
                <c:pt idx="104">
                  <c:v>0.83538458999999998</c:v>
                </c:pt>
                <c:pt idx="105">
                  <c:v>0.83760754000000004</c:v>
                </c:pt>
                <c:pt idx="106">
                  <c:v>0.83968326000000004</c:v>
                </c:pt>
                <c:pt idx="107">
                  <c:v>0.84190741000000002</c:v>
                </c:pt>
                <c:pt idx="108">
                  <c:v>0.84378302000000005</c:v>
                </c:pt>
                <c:pt idx="109">
                  <c:v>0.84540713000000001</c:v>
                </c:pt>
                <c:pt idx="110">
                  <c:v>0.84724944999999996</c:v>
                </c:pt>
                <c:pt idx="111">
                  <c:v>0.84878847999999996</c:v>
                </c:pt>
                <c:pt idx="112">
                  <c:v>0.85043584999999999</c:v>
                </c:pt>
                <c:pt idx="113">
                  <c:v>0.85202971000000005</c:v>
                </c:pt>
                <c:pt idx="114">
                  <c:v>0.85362461000000001</c:v>
                </c:pt>
                <c:pt idx="115">
                  <c:v>0.85503651999999997</c:v>
                </c:pt>
                <c:pt idx="116">
                  <c:v>0.85649074999999997</c:v>
                </c:pt>
                <c:pt idx="117">
                  <c:v>0.85794568999999998</c:v>
                </c:pt>
                <c:pt idx="118">
                  <c:v>0.85929056999999998</c:v>
                </c:pt>
                <c:pt idx="119">
                  <c:v>0.86036604999999999</c:v>
                </c:pt>
                <c:pt idx="120">
                  <c:v>0.86178871000000001</c:v>
                </c:pt>
                <c:pt idx="121">
                  <c:v>0.86286487999999995</c:v>
                </c:pt>
                <c:pt idx="122">
                  <c:v>0.86394011999999998</c:v>
                </c:pt>
                <c:pt idx="123">
                  <c:v>0.86508863999999996</c:v>
                </c:pt>
                <c:pt idx="124">
                  <c:v>0.86629091000000003</c:v>
                </c:pt>
                <c:pt idx="125">
                  <c:v>0.86767846999999998</c:v>
                </c:pt>
                <c:pt idx="126">
                  <c:v>0.86882307999999997</c:v>
                </c:pt>
                <c:pt idx="127">
                  <c:v>0.87026356000000005</c:v>
                </c:pt>
                <c:pt idx="128">
                  <c:v>0.87148418000000005</c:v>
                </c:pt>
                <c:pt idx="129">
                  <c:v>0.87247582000000001</c:v>
                </c:pt>
                <c:pt idx="130">
                  <c:v>0.87354710999999996</c:v>
                </c:pt>
                <c:pt idx="131">
                  <c:v>0.87466445000000004</c:v>
                </c:pt>
                <c:pt idx="132">
                  <c:v>0.87582981999999998</c:v>
                </c:pt>
                <c:pt idx="133">
                  <c:v>0.87687318999999997</c:v>
                </c:pt>
                <c:pt idx="134">
                  <c:v>0.87791752999999995</c:v>
                </c:pt>
                <c:pt idx="135">
                  <c:v>0.87885539999999995</c:v>
                </c:pt>
                <c:pt idx="136">
                  <c:v>0.87969304999999998</c:v>
                </c:pt>
                <c:pt idx="137">
                  <c:v>0.88063011999999996</c:v>
                </c:pt>
                <c:pt idx="138">
                  <c:v>0.88152587000000004</c:v>
                </c:pt>
                <c:pt idx="139">
                  <c:v>0.88273376000000003</c:v>
                </c:pt>
                <c:pt idx="140">
                  <c:v>0.88384127000000001</c:v>
                </c:pt>
                <c:pt idx="141">
                  <c:v>0.88482316000000005</c:v>
                </c:pt>
                <c:pt idx="142">
                  <c:v>0.88566266000000005</c:v>
                </c:pt>
                <c:pt idx="143">
                  <c:v>0.88659999</c:v>
                </c:pt>
                <c:pt idx="144">
                  <c:v>0.88761679999999998</c:v>
                </c:pt>
              </c:numCache>
            </c:numRef>
          </c:xVal>
          <c:yVal>
            <c:numRef>
              <c:f>'24.49-B707'!$E$3:$E$147</c:f>
              <c:numCache>
                <c:formatCode>General</c:formatCode>
                <c:ptCount val="145"/>
                <c:pt idx="0">
                  <c:v>154.32550757340641</c:v>
                </c:pt>
                <c:pt idx="1">
                  <c:v>154.36906897858267</c:v>
                </c:pt>
                <c:pt idx="2">
                  <c:v>154.41316915783216</c:v>
                </c:pt>
                <c:pt idx="3">
                  <c:v>154.45438332943394</c:v>
                </c:pt>
                <c:pt idx="4">
                  <c:v>154.49956414330768</c:v>
                </c:pt>
                <c:pt idx="5">
                  <c:v>154.54181448487134</c:v>
                </c:pt>
                <c:pt idx="6">
                  <c:v>154.58457853501645</c:v>
                </c:pt>
                <c:pt idx="7">
                  <c:v>154.62786863478536</c:v>
                </c:pt>
                <c:pt idx="8">
                  <c:v>154.67171057381358</c:v>
                </c:pt>
                <c:pt idx="9">
                  <c:v>154.71611679788228</c:v>
                </c:pt>
                <c:pt idx="10">
                  <c:v>154.76110476824911</c:v>
                </c:pt>
                <c:pt idx="11">
                  <c:v>154.80669319156419</c:v>
                </c:pt>
                <c:pt idx="12">
                  <c:v>154.85290123713551</c:v>
                </c:pt>
                <c:pt idx="13">
                  <c:v>154.89974914010233</c:v>
                </c:pt>
                <c:pt idx="14">
                  <c:v>154.94725811766693</c:v>
                </c:pt>
                <c:pt idx="15">
                  <c:v>154.9954502764885</c:v>
                </c:pt>
                <c:pt idx="16">
                  <c:v>155.04434926829529</c:v>
                </c:pt>
                <c:pt idx="17">
                  <c:v>155.09397946306183</c:v>
                </c:pt>
                <c:pt idx="18">
                  <c:v>155.14436660717297</c:v>
                </c:pt>
                <c:pt idx="19">
                  <c:v>155.19553774663129</c:v>
                </c:pt>
                <c:pt idx="20">
                  <c:v>155.24752114012497</c:v>
                </c:pt>
                <c:pt idx="21">
                  <c:v>155.30034698019944</c:v>
                </c:pt>
                <c:pt idx="22">
                  <c:v>155.3540465158803</c:v>
                </c:pt>
                <c:pt idx="23">
                  <c:v>155.40865277760176</c:v>
                </c:pt>
                <c:pt idx="24">
                  <c:v>155.46420033803071</c:v>
                </c:pt>
                <c:pt idx="25">
                  <c:v>155.52072609621914</c:v>
                </c:pt>
                <c:pt idx="26">
                  <c:v>155.57826835414818</c:v>
                </c:pt>
                <c:pt idx="27">
                  <c:v>155.63686159700666</c:v>
                </c:pt>
                <c:pt idx="28">
                  <c:v>155.69655906089383</c:v>
                </c:pt>
                <c:pt idx="29">
                  <c:v>155.75740230676789</c:v>
                </c:pt>
                <c:pt idx="30">
                  <c:v>155.81944350465358</c:v>
                </c:pt>
                <c:pt idx="31">
                  <c:v>155.88271373216881</c:v>
                </c:pt>
                <c:pt idx="32">
                  <c:v>155.94728294160674</c:v>
                </c:pt>
                <c:pt idx="33">
                  <c:v>156.01319604463191</c:v>
                </c:pt>
                <c:pt idx="34">
                  <c:v>156.08052328593183</c:v>
                </c:pt>
                <c:pt idx="35">
                  <c:v>156.14931940614548</c:v>
                </c:pt>
                <c:pt idx="36">
                  <c:v>156.21964886972771</c:v>
                </c:pt>
                <c:pt idx="37">
                  <c:v>156.29158029566173</c:v>
                </c:pt>
                <c:pt idx="38">
                  <c:v>156.36518535778947</c:v>
                </c:pt>
                <c:pt idx="39">
                  <c:v>156.44053563119414</c:v>
                </c:pt>
                <c:pt idx="40">
                  <c:v>156.51771411088376</c:v>
                </c:pt>
                <c:pt idx="41">
                  <c:v>156.59681143470831</c:v>
                </c:pt>
                <c:pt idx="42">
                  <c:v>156.67791112621791</c:v>
                </c:pt>
                <c:pt idx="43">
                  <c:v>156.76110752359335</c:v>
                </c:pt>
                <c:pt idx="44">
                  <c:v>156.84649940324968</c:v>
                </c:pt>
                <c:pt idx="45">
                  <c:v>156.9341912774882</c:v>
                </c:pt>
                <c:pt idx="46">
                  <c:v>157.0242884113427</c:v>
                </c:pt>
                <c:pt idx="47">
                  <c:v>157.11691091394164</c:v>
                </c:pt>
                <c:pt idx="48">
                  <c:v>157.21219775761986</c:v>
                </c:pt>
                <c:pt idx="49">
                  <c:v>157.31024741101942</c:v>
                </c:pt>
                <c:pt idx="50">
                  <c:v>157.41122278987837</c:v>
                </c:pt>
                <c:pt idx="51">
                  <c:v>157.5152603993937</c:v>
                </c:pt>
                <c:pt idx="52">
                  <c:v>157.62251368326619</c:v>
                </c:pt>
                <c:pt idx="53">
                  <c:v>157.73314457747634</c:v>
                </c:pt>
                <c:pt idx="54">
                  <c:v>157.84732545296129</c:v>
                </c:pt>
                <c:pt idx="55">
                  <c:v>157.96523768744927</c:v>
                </c:pt>
                <c:pt idx="56">
                  <c:v>158.08707368103202</c:v>
                </c:pt>
                <c:pt idx="57">
                  <c:v>158.21303723925706</c:v>
                </c:pt>
                <c:pt idx="58">
                  <c:v>158.34334394337779</c:v>
                </c:pt>
                <c:pt idx="59">
                  <c:v>158.47822361297537</c:v>
                </c:pt>
                <c:pt idx="60">
                  <c:v>158.61791881771035</c:v>
                </c:pt>
                <c:pt idx="61">
                  <c:v>158.76268746708499</c:v>
                </c:pt>
                <c:pt idx="62">
                  <c:v>158.91280350538057</c:v>
                </c:pt>
                <c:pt idx="63">
                  <c:v>159.06855761276699</c:v>
                </c:pt>
                <c:pt idx="64">
                  <c:v>159.23026044206634</c:v>
                </c:pt>
                <c:pt idx="65">
                  <c:v>159.39824116901008</c:v>
                </c:pt>
                <c:pt idx="66">
                  <c:v>159.57285095755654</c:v>
                </c:pt>
                <c:pt idx="67">
                  <c:v>159.75446421090584</c:v>
                </c:pt>
                <c:pt idx="68">
                  <c:v>159.94347987470272</c:v>
                </c:pt>
                <c:pt idx="69">
                  <c:v>160.14032588143075</c:v>
                </c:pt>
                <c:pt idx="70">
                  <c:v>160.34545797671416</c:v>
                </c:pt>
                <c:pt idx="71">
                  <c:v>160.55934710137413</c:v>
                </c:pt>
                <c:pt idx="72">
                  <c:v>160.78254102905242</c:v>
                </c:pt>
                <c:pt idx="73">
                  <c:v>161.01560374055555</c:v>
                </c:pt>
                <c:pt idx="74">
                  <c:v>161.25912824929739</c:v>
                </c:pt>
                <c:pt idx="75">
                  <c:v>161.51376487767621</c:v>
                </c:pt>
                <c:pt idx="76">
                  <c:v>161.78021177552742</c:v>
                </c:pt>
                <c:pt idx="77">
                  <c:v>162.05922286131195</c:v>
                </c:pt>
                <c:pt idx="78">
                  <c:v>162.35161269206759</c:v>
                </c:pt>
                <c:pt idx="79">
                  <c:v>162.6582618218944</c:v>
                </c:pt>
                <c:pt idx="80">
                  <c:v>162.98012778202695</c:v>
                </c:pt>
                <c:pt idx="81">
                  <c:v>163.31824754855253</c:v>
                </c:pt>
                <c:pt idx="82">
                  <c:v>163.67375052597362</c:v>
                </c:pt>
                <c:pt idx="83">
                  <c:v>164.04786819440619</c:v>
                </c:pt>
                <c:pt idx="84">
                  <c:v>164.44194497369111</c:v>
                </c:pt>
                <c:pt idx="85">
                  <c:v>164.85745705936037</c:v>
                </c:pt>
                <c:pt idx="86">
                  <c:v>165.29607116525841</c:v>
                </c:pt>
                <c:pt idx="87">
                  <c:v>165.75947683188122</c:v>
                </c:pt>
                <c:pt idx="88">
                  <c:v>166.29167608615731</c:v>
                </c:pt>
                <c:pt idx="89">
                  <c:v>166.81349697093975</c:v>
                </c:pt>
                <c:pt idx="90">
                  <c:v>167.31993387086041</c:v>
                </c:pt>
                <c:pt idx="91">
                  <c:v>167.90498867135986</c:v>
                </c:pt>
                <c:pt idx="92">
                  <c:v>168.47411274473728</c:v>
                </c:pt>
                <c:pt idx="93">
                  <c:v>169.18996532765416</c:v>
                </c:pt>
                <c:pt idx="94">
                  <c:v>169.89716453538159</c:v>
                </c:pt>
                <c:pt idx="95">
                  <c:v>170.65299682139931</c:v>
                </c:pt>
                <c:pt idx="96">
                  <c:v>171.46250332038801</c:v>
                </c:pt>
                <c:pt idx="97">
                  <c:v>172.33127526508528</c:v>
                </c:pt>
                <c:pt idx="98">
                  <c:v>173.26576122586624</c:v>
                </c:pt>
                <c:pt idx="99">
                  <c:v>174.2734205396373</c:v>
                </c:pt>
                <c:pt idx="100">
                  <c:v>175.17653032481573</c:v>
                </c:pt>
                <c:pt idx="101">
                  <c:v>175.8783518774211</c:v>
                </c:pt>
                <c:pt idx="102">
                  <c:v>176.63796607651059</c:v>
                </c:pt>
                <c:pt idx="103">
                  <c:v>177.61503508676341</c:v>
                </c:pt>
                <c:pt idx="104">
                  <c:v>178.5827053584533</c:v>
                </c:pt>
                <c:pt idx="105">
                  <c:v>179.57439402406314</c:v>
                </c:pt>
                <c:pt idx="106">
                  <c:v>180.55854369754121</c:v>
                </c:pt>
                <c:pt idx="107">
                  <c:v>181.68151788738584</c:v>
                </c:pt>
                <c:pt idx="108">
                  <c:v>182.68885209881961</c:v>
                </c:pt>
                <c:pt idx="109">
                  <c:v>183.60981611712924</c:v>
                </c:pt>
                <c:pt idx="110">
                  <c:v>184.7141011488599</c:v>
                </c:pt>
                <c:pt idx="111">
                  <c:v>185.68931320369484</c:v>
                </c:pt>
                <c:pt idx="112">
                  <c:v>186.79108867475361</c:v>
                </c:pt>
                <c:pt idx="113">
                  <c:v>187.91906064663078</c:v>
                </c:pt>
                <c:pt idx="114">
                  <c:v>189.11437874559246</c:v>
                </c:pt>
                <c:pt idx="115">
                  <c:v>190.23315557420841</c:v>
                </c:pt>
                <c:pt idx="116">
                  <c:v>191.45032835919741</c:v>
                </c:pt>
                <c:pt idx="117">
                  <c:v>192.73991461751785</c:v>
                </c:pt>
                <c:pt idx="118">
                  <c:v>194.0017128652635</c:v>
                </c:pt>
                <c:pt idx="119">
                  <c:v>195.06313291614856</c:v>
                </c:pt>
                <c:pt idx="120">
                  <c:v>196.54503932399041</c:v>
                </c:pt>
                <c:pt idx="121">
                  <c:v>197.72992090368857</c:v>
                </c:pt>
                <c:pt idx="122">
                  <c:v>198.97354084830147</c:v>
                </c:pt>
                <c:pt idx="123">
                  <c:v>200.37339216213164</c:v>
                </c:pt>
                <c:pt idx="124">
                  <c:v>201.92492920964423</c:v>
                </c:pt>
                <c:pt idx="125">
                  <c:v>203.83630061092492</c:v>
                </c:pt>
                <c:pt idx="126">
                  <c:v>205.52062940788335</c:v>
                </c:pt>
                <c:pt idx="127">
                  <c:v>207.7948442806246</c:v>
                </c:pt>
                <c:pt idx="128">
                  <c:v>209.87251654017498</c:v>
                </c:pt>
                <c:pt idx="129">
                  <c:v>211.67397742291314</c:v>
                </c:pt>
                <c:pt idx="130">
                  <c:v>213.74698392009773</c:v>
                </c:pt>
                <c:pt idx="131">
                  <c:v>216.06491009805859</c:v>
                </c:pt>
                <c:pt idx="132">
                  <c:v>218.67254945477529</c:v>
                </c:pt>
                <c:pt idx="133">
                  <c:v>221.19255390705655</c:v>
                </c:pt>
                <c:pt idx="134">
                  <c:v>223.91278919028369</c:v>
                </c:pt>
                <c:pt idx="135">
                  <c:v>226.54544855177977</c:v>
                </c:pt>
                <c:pt idx="136">
                  <c:v>229.06690414957956</c:v>
                </c:pt>
                <c:pt idx="137">
                  <c:v>232.10093623440559</c:v>
                </c:pt>
                <c:pt idx="138">
                  <c:v>235.23804857394919</c:v>
                </c:pt>
                <c:pt idx="139">
                  <c:v>239.89037234368976</c:v>
                </c:pt>
                <c:pt idx="140">
                  <c:v>244.654217079706</c:v>
                </c:pt>
                <c:pt idx="141">
                  <c:v>249.34972862018253</c:v>
                </c:pt>
                <c:pt idx="142">
                  <c:v>253.77676662024047</c:v>
                </c:pt>
                <c:pt idx="143">
                  <c:v>259.24641871246729</c:v>
                </c:pt>
                <c:pt idx="144">
                  <c:v>265.92578976448948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79D-F447-AEF9-BDA7BB71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260"/>
          <c:min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'24.53-B727'!$AE$3:$AE$44</c:f>
              <c:numCache>
                <c:formatCode>General</c:formatCode>
                <c:ptCount val="42"/>
                <c:pt idx="0">
                  <c:v>3.0950689999999999E-2</c:v>
                </c:pt>
                <c:pt idx="1">
                  <c:v>3.0978289999999999E-2</c:v>
                </c:pt>
                <c:pt idx="2">
                  <c:v>3.1013659999999998E-2</c:v>
                </c:pt>
                <c:pt idx="3">
                  <c:v>3.106269E-2</c:v>
                </c:pt>
                <c:pt idx="4">
                  <c:v>3.109547E-2</c:v>
                </c:pt>
                <c:pt idx="5">
                  <c:v>3.1128099999999999E-2</c:v>
                </c:pt>
                <c:pt idx="6">
                  <c:v>3.116211E-2</c:v>
                </c:pt>
                <c:pt idx="7">
                  <c:v>3.1204309999999999E-2</c:v>
                </c:pt>
                <c:pt idx="8">
                  <c:v>3.1282020000000001E-2</c:v>
                </c:pt>
                <c:pt idx="9">
                  <c:v>3.132969E-2</c:v>
                </c:pt>
                <c:pt idx="10">
                  <c:v>3.1386909999999997E-2</c:v>
                </c:pt>
                <c:pt idx="11">
                  <c:v>3.146326E-2</c:v>
                </c:pt>
                <c:pt idx="12">
                  <c:v>3.1545080000000003E-2</c:v>
                </c:pt>
                <c:pt idx="13">
                  <c:v>3.1617329999999999E-2</c:v>
                </c:pt>
                <c:pt idx="14">
                  <c:v>3.168779E-2</c:v>
                </c:pt>
                <c:pt idx="15">
                  <c:v>3.1751990000000001E-2</c:v>
                </c:pt>
                <c:pt idx="16">
                  <c:v>3.1850339999999998E-2</c:v>
                </c:pt>
                <c:pt idx="17">
                  <c:v>3.1949909999999998E-2</c:v>
                </c:pt>
                <c:pt idx="18">
                  <c:v>3.2067239999999997E-2</c:v>
                </c:pt>
                <c:pt idx="19">
                  <c:v>3.2185940000000003E-2</c:v>
                </c:pt>
                <c:pt idx="20">
                  <c:v>3.2316930000000001E-2</c:v>
                </c:pt>
                <c:pt idx="21">
                  <c:v>3.2426070000000001E-2</c:v>
                </c:pt>
                <c:pt idx="22">
                  <c:v>3.2556359999999999E-2</c:v>
                </c:pt>
                <c:pt idx="23">
                  <c:v>3.2685909999999999E-2</c:v>
                </c:pt>
                <c:pt idx="24">
                  <c:v>3.2832069999999998E-2</c:v>
                </c:pt>
                <c:pt idx="25">
                  <c:v>3.2989159999999997E-2</c:v>
                </c:pt>
                <c:pt idx="26">
                  <c:v>3.3162499999999998E-2</c:v>
                </c:pt>
                <c:pt idx="27">
                  <c:v>3.3346760000000003E-2</c:v>
                </c:pt>
                <c:pt idx="28">
                  <c:v>3.3500700000000001E-2</c:v>
                </c:pt>
                <c:pt idx="29">
                  <c:v>3.3687700000000001E-2</c:v>
                </c:pt>
                <c:pt idx="30">
                  <c:v>3.3925379999999998E-2</c:v>
                </c:pt>
                <c:pt idx="31">
                  <c:v>3.4135180000000001E-2</c:v>
                </c:pt>
                <c:pt idx="32">
                  <c:v>3.435324E-2</c:v>
                </c:pt>
                <c:pt idx="33">
                  <c:v>3.4620129999999999E-2</c:v>
                </c:pt>
                <c:pt idx="34">
                  <c:v>3.4886970000000003E-2</c:v>
                </c:pt>
                <c:pt idx="35">
                  <c:v>3.515356E-2</c:v>
                </c:pt>
                <c:pt idx="36">
                  <c:v>3.5464740000000002E-2</c:v>
                </c:pt>
                <c:pt idx="37">
                  <c:v>3.5773079999999999E-2</c:v>
                </c:pt>
                <c:pt idx="38">
                  <c:v>3.608571E-2</c:v>
                </c:pt>
                <c:pt idx="39">
                  <c:v>3.6389989999999997E-2</c:v>
                </c:pt>
                <c:pt idx="40">
                  <c:v>3.6702350000000002E-2</c:v>
                </c:pt>
                <c:pt idx="41">
                  <c:v>3.695888E-2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D39-9D4C-8E9F-5E1CA04039F1}"/>
            </c:ext>
          </c:extLst>
        </c:ser>
        <c:ser>
          <c:idx val="5"/>
          <c:order val="1"/>
          <c:tx>
            <c:v>cl0.5Neu</c:v>
          </c:tx>
          <c:marker>
            <c:symbol val="none"/>
          </c:marker>
          <c:xVal>
            <c:numRef>
              <c:f>'24.53-B727'!$AD$3:$AD$45</c:f>
              <c:numCache>
                <c:formatCode>General</c:formatCode>
                <c:ptCount val="43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'24.53-B727'!$AJ$3:$AJ$44</c:f>
              <c:numCache>
                <c:formatCode>General</c:formatCode>
                <c:ptCount val="42"/>
                <c:pt idx="0">
                  <c:v>3.7158811095687749E-2</c:v>
                </c:pt>
                <c:pt idx="1">
                  <c:v>3.7315379044409146E-2</c:v>
                </c:pt>
                <c:pt idx="2">
                  <c:v>3.7489488970029815E-2</c:v>
                </c:pt>
                <c:pt idx="3">
                  <c:v>3.7683296416276976E-2</c:v>
                </c:pt>
                <c:pt idx="4">
                  <c:v>3.7878337253849835E-2</c:v>
                </c:pt>
                <c:pt idx="5">
                  <c:v>3.8116766599960564E-2</c:v>
                </c:pt>
                <c:pt idx="6">
                  <c:v>3.8382922739802323E-2</c:v>
                </c:pt>
                <c:pt idx="7">
                  <c:v>3.8680289940016259E-2</c:v>
                </c:pt>
                <c:pt idx="8">
                  <c:v>3.901278727440112E-2</c:v>
                </c:pt>
                <c:pt idx="9">
                  <c:v>3.9384794117563036E-2</c:v>
                </c:pt>
                <c:pt idx="10">
                  <c:v>3.9801183624454249E-2</c:v>
                </c:pt>
                <c:pt idx="11">
                  <c:v>4.0267327223334523E-2</c:v>
                </c:pt>
                <c:pt idx="12">
                  <c:v>4.0789101061983343E-2</c:v>
                </c:pt>
                <c:pt idx="13">
                  <c:v>4.1372847784730639E-2</c:v>
                </c:pt>
                <c:pt idx="14">
                  <c:v>4.2025333337128441E-2</c:v>
                </c:pt>
                <c:pt idx="15">
                  <c:v>4.2683135976829899E-2</c:v>
                </c:pt>
                <c:pt idx="16">
                  <c:v>4.3408880628381996E-2</c:v>
                </c:pt>
                <c:pt idx="17">
                  <c:v>4.4293544498395523E-2</c:v>
                </c:pt>
                <c:pt idx="18">
                  <c:v>4.5274580827280884E-2</c:v>
                </c:pt>
                <c:pt idx="19">
                  <c:v>4.6358985389342647E-2</c:v>
                </c:pt>
                <c:pt idx="20">
                  <c:v>4.7553383011647091E-2</c:v>
                </c:pt>
                <c:pt idx="21">
                  <c:v>4.8863959914546888E-2</c:v>
                </c:pt>
                <c:pt idx="22">
                  <c:v>5.0172561324694061E-2</c:v>
                </c:pt>
                <c:pt idx="23">
                  <c:v>5.1582086812069008E-2</c:v>
                </c:pt>
                <c:pt idx="24">
                  <c:v>5.3093762856028119E-2</c:v>
                </c:pt>
                <c:pt idx="25">
                  <c:v>5.4720787668289528E-2</c:v>
                </c:pt>
                <c:pt idx="26">
                  <c:v>5.6655241168265064E-2</c:v>
                </c:pt>
                <c:pt idx="27">
                  <c:v>5.8751707926203121E-2</c:v>
                </c:pt>
                <c:pt idx="28">
                  <c:v>6.0810944620833196E-2</c:v>
                </c:pt>
                <c:pt idx="29">
                  <c:v>6.3275690411733115E-2</c:v>
                </c:pt>
                <c:pt idx="30">
                  <c:v>6.5721398546804963E-2</c:v>
                </c:pt>
                <c:pt idx="31">
                  <c:v>6.7837786147874959E-2</c:v>
                </c:pt>
                <c:pt idx="32">
                  <c:v>7.0284055671764989E-2</c:v>
                </c:pt>
                <c:pt idx="33">
                  <c:v>7.3138643499316161E-2</c:v>
                </c:pt>
                <c:pt idx="34">
                  <c:v>7.6032581907890223E-2</c:v>
                </c:pt>
                <c:pt idx="35">
                  <c:v>7.8906600431619692E-2</c:v>
                </c:pt>
                <c:pt idx="36">
                  <c:v>8.2155238160513941E-2</c:v>
                </c:pt>
                <c:pt idx="37">
                  <c:v>8.5292732773468827E-2</c:v>
                </c:pt>
                <c:pt idx="38">
                  <c:v>8.8792436309065928E-2</c:v>
                </c:pt>
                <c:pt idx="39">
                  <c:v>9.2435642690798125E-2</c:v>
                </c:pt>
                <c:pt idx="40">
                  <c:v>9.5760471174205636E-2</c:v>
                </c:pt>
                <c:pt idx="41">
                  <c:v>9.9097491763095361E-2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C71-F142-ACA4-8600BDC889DA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'24.53-B727'!$V$3:$V$68</c:f>
              <c:numCache>
                <c:formatCode>General</c:formatCode>
                <c:ptCount val="66"/>
                <c:pt idx="0">
                  <c:v>2.594987E-2</c:v>
                </c:pt>
                <c:pt idx="1">
                  <c:v>2.5967339999999998E-2</c:v>
                </c:pt>
                <c:pt idx="2">
                  <c:v>2.596569E-2</c:v>
                </c:pt>
                <c:pt idx="3">
                  <c:v>2.5979200000000001E-2</c:v>
                </c:pt>
                <c:pt idx="4">
                  <c:v>2.5992709999999999E-2</c:v>
                </c:pt>
                <c:pt idx="5">
                  <c:v>2.6011690000000001E-2</c:v>
                </c:pt>
                <c:pt idx="6">
                  <c:v>2.604159E-2</c:v>
                </c:pt>
                <c:pt idx="7">
                  <c:v>2.6056470000000002E-2</c:v>
                </c:pt>
                <c:pt idx="8">
                  <c:v>2.6082279999999999E-2</c:v>
                </c:pt>
                <c:pt idx="9">
                  <c:v>2.6120379999999999E-2</c:v>
                </c:pt>
                <c:pt idx="10">
                  <c:v>2.6150280000000001E-2</c:v>
                </c:pt>
                <c:pt idx="11">
                  <c:v>2.6195220000000002E-2</c:v>
                </c:pt>
                <c:pt idx="12">
                  <c:v>2.6223750000000001E-2</c:v>
                </c:pt>
                <c:pt idx="13">
                  <c:v>2.6249560000000002E-2</c:v>
                </c:pt>
                <c:pt idx="14">
                  <c:v>2.6282199999999999E-2</c:v>
                </c:pt>
                <c:pt idx="15">
                  <c:v>2.6331230000000001E-2</c:v>
                </c:pt>
                <c:pt idx="16">
                  <c:v>2.636674E-2</c:v>
                </c:pt>
                <c:pt idx="17">
                  <c:v>2.6421090000000001E-2</c:v>
                </c:pt>
                <c:pt idx="18">
                  <c:v>2.6450999999999999E-2</c:v>
                </c:pt>
                <c:pt idx="19">
                  <c:v>2.6489100000000002E-2</c:v>
                </c:pt>
                <c:pt idx="20">
                  <c:v>2.6529509999999999E-2</c:v>
                </c:pt>
                <c:pt idx="21">
                  <c:v>2.660218E-2</c:v>
                </c:pt>
                <c:pt idx="22">
                  <c:v>2.6637549999999999E-2</c:v>
                </c:pt>
                <c:pt idx="23">
                  <c:v>2.6697510000000001E-2</c:v>
                </c:pt>
                <c:pt idx="24">
                  <c:v>2.6749269999999999E-2</c:v>
                </c:pt>
                <c:pt idx="25">
                  <c:v>2.6822889999999999E-2</c:v>
                </c:pt>
                <c:pt idx="26">
                  <c:v>2.687602E-2</c:v>
                </c:pt>
                <c:pt idx="27">
                  <c:v>2.6929149999999999E-2</c:v>
                </c:pt>
                <c:pt idx="28">
                  <c:v>2.7008230000000001E-2</c:v>
                </c:pt>
                <c:pt idx="29">
                  <c:v>2.708868E-2</c:v>
                </c:pt>
                <c:pt idx="30">
                  <c:v>2.716244E-2</c:v>
                </c:pt>
                <c:pt idx="31">
                  <c:v>2.7250799999999999E-2</c:v>
                </c:pt>
                <c:pt idx="32">
                  <c:v>2.7336429999999998E-2</c:v>
                </c:pt>
                <c:pt idx="33">
                  <c:v>2.7478490000000001E-2</c:v>
                </c:pt>
                <c:pt idx="34">
                  <c:v>2.763113E-2</c:v>
                </c:pt>
                <c:pt idx="35">
                  <c:v>2.7811010000000001E-2</c:v>
                </c:pt>
                <c:pt idx="36">
                  <c:v>2.7996790000000001E-2</c:v>
                </c:pt>
                <c:pt idx="37">
                  <c:v>2.8208090000000002E-2</c:v>
                </c:pt>
                <c:pt idx="38">
                  <c:v>2.841436E-2</c:v>
                </c:pt>
                <c:pt idx="39">
                  <c:v>2.864206E-2</c:v>
                </c:pt>
                <c:pt idx="40">
                  <c:v>2.8876300000000001E-2</c:v>
                </c:pt>
                <c:pt idx="41">
                  <c:v>2.9153459999999999E-2</c:v>
                </c:pt>
                <c:pt idx="42">
                  <c:v>2.941889E-2</c:v>
                </c:pt>
                <c:pt idx="43">
                  <c:v>2.967241E-2</c:v>
                </c:pt>
                <c:pt idx="44">
                  <c:v>2.9926709999999999E-2</c:v>
                </c:pt>
                <c:pt idx="45">
                  <c:v>3.0175859999999999E-2</c:v>
                </c:pt>
                <c:pt idx="46">
                  <c:v>3.0439520000000001E-2</c:v>
                </c:pt>
                <c:pt idx="47">
                  <c:v>3.0694289999999999E-2</c:v>
                </c:pt>
                <c:pt idx="48">
                  <c:v>3.100021E-2</c:v>
                </c:pt>
                <c:pt idx="49">
                  <c:v>3.1298600000000003E-2</c:v>
                </c:pt>
                <c:pt idx="50">
                  <c:v>3.1602110000000003E-2</c:v>
                </c:pt>
                <c:pt idx="51">
                  <c:v>3.1940740000000002E-2</c:v>
                </c:pt>
                <c:pt idx="52">
                  <c:v>3.2259200000000002E-2</c:v>
                </c:pt>
                <c:pt idx="53">
                  <c:v>3.2557570000000001E-2</c:v>
                </c:pt>
                <c:pt idx="54">
                  <c:v>3.287371E-2</c:v>
                </c:pt>
                <c:pt idx="55">
                  <c:v>3.323545E-2</c:v>
                </c:pt>
                <c:pt idx="56">
                  <c:v>3.3604630000000003E-2</c:v>
                </c:pt>
                <c:pt idx="57">
                  <c:v>3.3966209999999997E-2</c:v>
                </c:pt>
                <c:pt idx="58">
                  <c:v>3.4377110000000002E-2</c:v>
                </c:pt>
                <c:pt idx="59">
                  <c:v>3.4709610000000002E-2</c:v>
                </c:pt>
                <c:pt idx="60">
                  <c:v>3.4997739999999999E-2</c:v>
                </c:pt>
                <c:pt idx="61">
                  <c:v>3.5339889999999999E-2</c:v>
                </c:pt>
                <c:pt idx="62">
                  <c:v>3.5655220000000001E-2</c:v>
                </c:pt>
                <c:pt idx="63">
                  <c:v>3.6029949999999998E-2</c:v>
                </c:pt>
                <c:pt idx="64">
                  <c:v>3.6451900000000002E-2</c:v>
                </c:pt>
                <c:pt idx="65">
                  <c:v>3.6846360000000002E-2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D39-9D4C-8E9F-5E1CA04039F1}"/>
            </c:ext>
          </c:extLst>
        </c:ser>
        <c:ser>
          <c:idx val="4"/>
          <c:order val="3"/>
          <c:tx>
            <c:v>cl0.4Neu</c:v>
          </c:tx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'24.53-B727'!$AA$3:$AA$68</c:f>
              <c:numCache>
                <c:formatCode>General</c:formatCode>
                <c:ptCount val="66"/>
                <c:pt idx="0">
                  <c:v>2.3699574941464196E-2</c:v>
                </c:pt>
                <c:pt idx="1">
                  <c:v>2.3791447209362718E-2</c:v>
                </c:pt>
                <c:pt idx="2">
                  <c:v>2.3893033192961238E-2</c:v>
                </c:pt>
                <c:pt idx="3">
                  <c:v>2.3995470341578843E-2</c:v>
                </c:pt>
                <c:pt idx="4">
                  <c:v>2.4107861928403054E-2</c:v>
                </c:pt>
                <c:pt idx="5">
                  <c:v>2.4231232244350202E-2</c:v>
                </c:pt>
                <c:pt idx="6">
                  <c:v>2.4366729487838471E-2</c:v>
                </c:pt>
                <c:pt idx="7">
                  <c:v>2.451564028423241E-2</c:v>
                </c:pt>
                <c:pt idx="8">
                  <c:v>2.4679413334740691E-2</c:v>
                </c:pt>
                <c:pt idx="9">
                  <c:v>2.4859679488338511E-2</c:v>
                </c:pt>
                <c:pt idx="10">
                  <c:v>2.5058283314606456E-2</c:v>
                </c:pt>
                <c:pt idx="11">
                  <c:v>2.5277310897188439E-2</c:v>
                </c:pt>
                <c:pt idx="12">
                  <c:v>2.5519132206762021E-2</c:v>
                </c:pt>
                <c:pt idx="13">
                  <c:v>2.5786439632269134E-2</c:v>
                </c:pt>
                <c:pt idx="14">
                  <c:v>2.6082305130326437E-2</c:v>
                </c:pt>
                <c:pt idx="15">
                  <c:v>2.6410233729343015E-2</c:v>
                </c:pt>
                <c:pt idx="16">
                  <c:v>2.6739055470639116E-2</c:v>
                </c:pt>
                <c:pt idx="17">
                  <c:v>2.7178927870181866E-2</c:v>
                </c:pt>
                <c:pt idx="18">
                  <c:v>2.7629586220484267E-2</c:v>
                </c:pt>
                <c:pt idx="19">
                  <c:v>2.8132304347956157E-2</c:v>
                </c:pt>
                <c:pt idx="20">
                  <c:v>2.8694114178908048E-2</c:v>
                </c:pt>
                <c:pt idx="21">
                  <c:v>2.9323142480631136E-2</c:v>
                </c:pt>
                <c:pt idx="22">
                  <c:v>3.0028822298732712E-2</c:v>
                </c:pt>
                <c:pt idx="23">
                  <c:v>3.0822120357745935E-2</c:v>
                </c:pt>
                <c:pt idx="24">
                  <c:v>3.1715857635139059E-2</c:v>
                </c:pt>
                <c:pt idx="25">
                  <c:v>3.2725077661975278E-2</c:v>
                </c:pt>
                <c:pt idx="26">
                  <c:v>3.3867576452757737E-2</c:v>
                </c:pt>
                <c:pt idx="27">
                  <c:v>3.5164562759305636E-2</c:v>
                </c:pt>
                <c:pt idx="28">
                  <c:v>3.6641631206979039E-2</c:v>
                </c:pt>
                <c:pt idx="29">
                  <c:v>3.8330109785625566E-2</c:v>
                </c:pt>
                <c:pt idx="30">
                  <c:v>4.0078574204743228E-2</c:v>
                </c:pt>
                <c:pt idx="31">
                  <c:v>4.2070017592437753E-2</c:v>
                </c:pt>
                <c:pt idx="32">
                  <c:v>4.435114269064324E-2</c:v>
                </c:pt>
                <c:pt idx="33">
                  <c:v>4.6982810586837002E-2</c:v>
                </c:pt>
                <c:pt idx="34">
                  <c:v>5.0380692843422913E-2</c:v>
                </c:pt>
                <c:pt idx="35">
                  <c:v>5.4119151565607489E-2</c:v>
                </c:pt>
                <c:pt idx="36">
                  <c:v>5.8527523552054393E-2</c:v>
                </c:pt>
                <c:pt idx="37">
                  <c:v>6.391158956598543E-2</c:v>
                </c:pt>
                <c:pt idx="38">
                  <c:v>7.0657095942561643E-2</c:v>
                </c:pt>
                <c:pt idx="39">
                  <c:v>7.9396475455363852E-2</c:v>
                </c:pt>
                <c:pt idx="40">
                  <c:v>8.9847309577896287E-2</c:v>
                </c:pt>
                <c:pt idx="41">
                  <c:v>0.10239385430086563</c:v>
                </c:pt>
                <c:pt idx="42">
                  <c:v>0.1200734116570374</c:v>
                </c:pt>
                <c:pt idx="43">
                  <c:v>0.14113251448297284</c:v>
                </c:pt>
                <c:pt idx="44">
                  <c:v>0.17543999803662541</c:v>
                </c:pt>
                <c:pt idx="45">
                  <c:v>0.24277896977958194</c:v>
                </c:pt>
                <c:pt idx="46">
                  <c:v>0.39380647384254563</c:v>
                </c:pt>
                <c:pt idx="47">
                  <c:v>0.81845235373911362</c:v>
                </c:pt>
                <c:pt idx="48">
                  <c:v>-2.9979800374438192</c:v>
                </c:pt>
                <c:pt idx="49">
                  <c:v>-0.52598865805371187</c:v>
                </c:pt>
                <c:pt idx="50">
                  <c:v>-0.30033305935459775</c:v>
                </c:pt>
                <c:pt idx="51">
                  <c:v>-0.19704072027787153</c:v>
                </c:pt>
                <c:pt idx="52">
                  <c:v>-0.1532713980776074</c:v>
                </c:pt>
                <c:pt idx="53">
                  <c:v>-0.12657758979057851</c:v>
                </c:pt>
                <c:pt idx="54">
                  <c:v>-0.10455152212416606</c:v>
                </c:pt>
                <c:pt idx="55">
                  <c:v>-8.9236078811146757E-2</c:v>
                </c:pt>
                <c:pt idx="56">
                  <c:v>-7.6030073141880442E-2</c:v>
                </c:pt>
                <c:pt idx="57">
                  <c:v>-6.7265962321265277E-2</c:v>
                </c:pt>
                <c:pt idx="58">
                  <c:v>-6.0821653303590198E-2</c:v>
                </c:pt>
                <c:pt idx="59">
                  <c:v>-5.3904791157014791E-2</c:v>
                </c:pt>
                <c:pt idx="60">
                  <c:v>-4.9196022951754979E-2</c:v>
                </c:pt>
                <c:pt idx="61">
                  <c:v>-4.498029511160033E-2</c:v>
                </c:pt>
                <c:pt idx="62">
                  <c:v>-4.1117395456280771E-2</c:v>
                </c:pt>
                <c:pt idx="63">
                  <c:v>-3.8894783318077858E-2</c:v>
                </c:pt>
                <c:pt idx="64">
                  <c:v>-3.5574333436751891E-2</c:v>
                </c:pt>
                <c:pt idx="65">
                  <c:v>-3.3421553498600133E-2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C71-F142-ACA4-8600BDC889DA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'24.53-B727'!$M$3:$M$83</c:f>
              <c:numCache>
                <c:formatCode>General</c:formatCode>
                <c:ptCount val="81"/>
                <c:pt idx="0">
                  <c:v>2.2409200000000001E-2</c:v>
                </c:pt>
                <c:pt idx="1">
                  <c:v>2.2402080000000001E-2</c:v>
                </c:pt>
                <c:pt idx="2">
                  <c:v>2.2393730000000001E-2</c:v>
                </c:pt>
                <c:pt idx="3">
                  <c:v>2.2408609999999999E-2</c:v>
                </c:pt>
                <c:pt idx="4">
                  <c:v>2.2416660000000001E-2</c:v>
                </c:pt>
                <c:pt idx="5">
                  <c:v>2.2415149999999998E-2</c:v>
                </c:pt>
                <c:pt idx="6">
                  <c:v>2.2423200000000001E-2</c:v>
                </c:pt>
                <c:pt idx="7">
                  <c:v>2.2447640000000001E-2</c:v>
                </c:pt>
                <c:pt idx="8">
                  <c:v>2.2455679999999999E-2</c:v>
                </c:pt>
                <c:pt idx="9">
                  <c:v>2.2466460000000001E-2</c:v>
                </c:pt>
                <c:pt idx="10">
                  <c:v>2.2488169999999998E-2</c:v>
                </c:pt>
                <c:pt idx="11">
                  <c:v>2.2490759999999999E-2</c:v>
                </c:pt>
                <c:pt idx="12">
                  <c:v>2.2520660000000001E-2</c:v>
                </c:pt>
                <c:pt idx="13">
                  <c:v>2.2561500000000002E-2</c:v>
                </c:pt>
                <c:pt idx="14">
                  <c:v>2.261641E-2</c:v>
                </c:pt>
                <c:pt idx="15">
                  <c:v>2.26254E-2</c:v>
                </c:pt>
                <c:pt idx="16">
                  <c:v>2.263482E-2</c:v>
                </c:pt>
                <c:pt idx="17">
                  <c:v>2.2640130000000001E-2</c:v>
                </c:pt>
                <c:pt idx="18">
                  <c:v>2.2665939999999999E-2</c:v>
                </c:pt>
                <c:pt idx="19">
                  <c:v>2.2702679999999999E-2</c:v>
                </c:pt>
                <c:pt idx="20">
                  <c:v>2.2721649999999999E-2</c:v>
                </c:pt>
                <c:pt idx="21">
                  <c:v>2.276564E-2</c:v>
                </c:pt>
                <c:pt idx="22">
                  <c:v>2.2799219999999999E-2</c:v>
                </c:pt>
                <c:pt idx="23">
                  <c:v>2.284185E-2</c:v>
                </c:pt>
                <c:pt idx="24">
                  <c:v>2.287995E-2</c:v>
                </c:pt>
                <c:pt idx="25">
                  <c:v>2.2903960000000001E-2</c:v>
                </c:pt>
                <c:pt idx="26">
                  <c:v>2.2937969999999998E-2</c:v>
                </c:pt>
                <c:pt idx="27">
                  <c:v>2.2966509999999999E-2</c:v>
                </c:pt>
                <c:pt idx="28">
                  <c:v>2.3030559999999999E-2</c:v>
                </c:pt>
                <c:pt idx="29">
                  <c:v>2.308232E-2</c:v>
                </c:pt>
                <c:pt idx="30">
                  <c:v>2.3104030000000001E-2</c:v>
                </c:pt>
                <c:pt idx="31">
                  <c:v>2.3151270000000002E-2</c:v>
                </c:pt>
                <c:pt idx="32">
                  <c:v>2.3231720000000001E-2</c:v>
                </c:pt>
                <c:pt idx="33">
                  <c:v>2.3309719999999999E-2</c:v>
                </c:pt>
                <c:pt idx="34">
                  <c:v>2.3351920000000002E-2</c:v>
                </c:pt>
                <c:pt idx="35">
                  <c:v>2.341735E-2</c:v>
                </c:pt>
                <c:pt idx="36">
                  <c:v>2.3495060000000002E-2</c:v>
                </c:pt>
                <c:pt idx="37">
                  <c:v>2.355229E-2</c:v>
                </c:pt>
                <c:pt idx="38">
                  <c:v>2.3642440000000001E-2</c:v>
                </c:pt>
                <c:pt idx="39">
                  <c:v>2.3713330000000001E-2</c:v>
                </c:pt>
                <c:pt idx="40">
                  <c:v>2.37909E-2</c:v>
                </c:pt>
                <c:pt idx="41">
                  <c:v>2.3904140000000001E-2</c:v>
                </c:pt>
                <c:pt idx="42">
                  <c:v>2.397229E-2</c:v>
                </c:pt>
                <c:pt idx="43">
                  <c:v>2.408157E-2</c:v>
                </c:pt>
                <c:pt idx="44">
                  <c:v>2.4204360000000001E-2</c:v>
                </c:pt>
                <c:pt idx="45">
                  <c:v>2.435816E-2</c:v>
                </c:pt>
                <c:pt idx="46">
                  <c:v>2.4557309999999999E-2</c:v>
                </c:pt>
                <c:pt idx="47">
                  <c:v>2.4746959999999998E-2</c:v>
                </c:pt>
                <c:pt idx="48">
                  <c:v>2.4975219999999999E-2</c:v>
                </c:pt>
                <c:pt idx="49">
                  <c:v>2.5170600000000001E-2</c:v>
                </c:pt>
                <c:pt idx="50">
                  <c:v>2.5399370000000001E-2</c:v>
                </c:pt>
                <c:pt idx="51">
                  <c:v>2.5699940000000001E-2</c:v>
                </c:pt>
                <c:pt idx="52">
                  <c:v>2.5959900000000001E-2</c:v>
                </c:pt>
                <c:pt idx="53">
                  <c:v>2.6234569999999999E-2</c:v>
                </c:pt>
                <c:pt idx="54">
                  <c:v>2.6502680000000001E-2</c:v>
                </c:pt>
                <c:pt idx="55">
                  <c:v>2.677382E-2</c:v>
                </c:pt>
                <c:pt idx="56">
                  <c:v>2.711326E-2</c:v>
                </c:pt>
                <c:pt idx="57">
                  <c:v>2.7421839999999999E-2</c:v>
                </c:pt>
                <c:pt idx="58">
                  <c:v>2.779827E-2</c:v>
                </c:pt>
                <c:pt idx="59">
                  <c:v>2.8138489999999999E-2</c:v>
                </c:pt>
                <c:pt idx="60">
                  <c:v>2.853371E-2</c:v>
                </c:pt>
                <c:pt idx="61">
                  <c:v>2.8968790000000001E-2</c:v>
                </c:pt>
                <c:pt idx="62">
                  <c:v>2.939379E-2</c:v>
                </c:pt>
                <c:pt idx="63">
                  <c:v>2.985869E-2</c:v>
                </c:pt>
                <c:pt idx="64">
                  <c:v>3.0268280000000002E-2</c:v>
                </c:pt>
                <c:pt idx="65">
                  <c:v>3.068941E-2</c:v>
                </c:pt>
                <c:pt idx="66">
                  <c:v>3.10642E-2</c:v>
                </c:pt>
                <c:pt idx="67">
                  <c:v>3.1429029999999997E-2</c:v>
                </c:pt>
                <c:pt idx="68">
                  <c:v>3.1868340000000002E-2</c:v>
                </c:pt>
                <c:pt idx="69">
                  <c:v>3.228901E-2</c:v>
                </c:pt>
                <c:pt idx="70">
                  <c:v>3.2682969999999999E-2</c:v>
                </c:pt>
                <c:pt idx="71">
                  <c:v>3.3067550000000001E-2</c:v>
                </c:pt>
                <c:pt idx="72">
                  <c:v>3.3434110000000003E-2</c:v>
                </c:pt>
                <c:pt idx="73">
                  <c:v>3.3840799999999997E-2</c:v>
                </c:pt>
                <c:pt idx="74">
                  <c:v>3.4262670000000002E-2</c:v>
                </c:pt>
                <c:pt idx="75">
                  <c:v>3.4694389999999999E-2</c:v>
                </c:pt>
                <c:pt idx="76">
                  <c:v>3.5127249999999999E-2</c:v>
                </c:pt>
                <c:pt idx="77">
                  <c:v>3.5559550000000002E-2</c:v>
                </c:pt>
                <c:pt idx="78">
                  <c:v>3.5967550000000001E-2</c:v>
                </c:pt>
                <c:pt idx="79">
                  <c:v>3.6376659999999998E-2</c:v>
                </c:pt>
                <c:pt idx="80">
                  <c:v>3.6793260000000001E-2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FD39-9D4C-8E9F-5E1CA04039F1}"/>
            </c:ext>
          </c:extLst>
        </c:ser>
        <c:ser>
          <c:idx val="3"/>
          <c:order val="5"/>
          <c:tx>
            <c:v>cl0.3Neu</c:v>
          </c:tx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'24.53-B727'!$R$3:$R$83</c:f>
              <c:numCache>
                <c:formatCode>General</c:formatCode>
                <c:ptCount val="81"/>
                <c:pt idx="0">
                  <c:v>1.3313056192138262E-2</c:v>
                </c:pt>
                <c:pt idx="1">
                  <c:v>1.3361529225081957E-2</c:v>
                </c:pt>
                <c:pt idx="2">
                  <c:v>1.3410165024053917E-2</c:v>
                </c:pt>
                <c:pt idx="3">
                  <c:v>1.3463248581685568E-2</c:v>
                </c:pt>
                <c:pt idx="4">
                  <c:v>1.3521187952389508E-2</c:v>
                </c:pt>
                <c:pt idx="5">
                  <c:v>1.358443210926588E-2</c:v>
                </c:pt>
                <c:pt idx="6">
                  <c:v>1.365347762008793E-2</c:v>
                </c:pt>
                <c:pt idx="7">
                  <c:v>1.3728873231099453E-2</c:v>
                </c:pt>
                <c:pt idx="8">
                  <c:v>1.3811228674293338E-2</c:v>
                </c:pt>
                <c:pt idx="9">
                  <c:v>1.3901221186050116E-2</c:v>
                </c:pt>
                <c:pt idx="10">
                  <c:v>1.3999607321285105E-2</c:v>
                </c:pt>
                <c:pt idx="11">
                  <c:v>1.4107232362833835E-2</c:v>
                </c:pt>
                <c:pt idx="12">
                  <c:v>1.4225046470455634E-2</c:v>
                </c:pt>
                <c:pt idx="13">
                  <c:v>1.4354118484211436E-2</c:v>
                </c:pt>
                <c:pt idx="14">
                  <c:v>1.4495658475529485E-2</c:v>
                </c:pt>
                <c:pt idx="15">
                  <c:v>1.4651038365194104E-2</c:v>
                </c:pt>
                <c:pt idx="16">
                  <c:v>1.4821824188823343E-2</c:v>
                </c:pt>
                <c:pt idx="17">
                  <c:v>1.5009807535043718E-2</c:v>
                </c:pt>
                <c:pt idx="18">
                  <c:v>1.5217053007693286E-2</c:v>
                </c:pt>
                <c:pt idx="19">
                  <c:v>1.5445947324465938E-2</c:v>
                </c:pt>
                <c:pt idx="20">
                  <c:v>1.5699271388113119E-2</c:v>
                </c:pt>
                <c:pt idx="21">
                  <c:v>1.598027916098994E-2</c:v>
                </c:pt>
                <c:pt idx="22">
                  <c:v>1.6292811194362961E-2</c:v>
                </c:pt>
                <c:pt idx="23">
                  <c:v>1.6641425672381124E-2</c:v>
                </c:pt>
                <c:pt idx="24">
                  <c:v>1.7031585053438835E-2</c:v>
                </c:pt>
                <c:pt idx="25">
                  <c:v>1.7469882808793E-2</c:v>
                </c:pt>
                <c:pt idx="26">
                  <c:v>1.7964366104191554E-2</c:v>
                </c:pt>
                <c:pt idx="27">
                  <c:v>1.852494806338844E-2</c:v>
                </c:pt>
                <c:pt idx="28">
                  <c:v>1.9163998249361349E-2</c:v>
                </c:pt>
                <c:pt idx="29">
                  <c:v>1.9897150156349033E-2</c:v>
                </c:pt>
                <c:pt idx="30">
                  <c:v>2.0744449103074488E-2</c:v>
                </c:pt>
                <c:pt idx="31">
                  <c:v>2.1732052982468657E-2</c:v>
                </c:pt>
                <c:pt idx="32">
                  <c:v>2.2894730019704504E-2</c:v>
                </c:pt>
                <c:pt idx="33">
                  <c:v>2.4420762940419546E-2</c:v>
                </c:pt>
                <c:pt idx="34">
                  <c:v>2.6124901937119901E-2</c:v>
                </c:pt>
                <c:pt idx="35">
                  <c:v>2.8222959719331843E-2</c:v>
                </c:pt>
                <c:pt idx="36">
                  <c:v>3.0862223374308665E-2</c:v>
                </c:pt>
                <c:pt idx="37">
                  <c:v>3.4273823571270561E-2</c:v>
                </c:pt>
                <c:pt idx="38">
                  <c:v>3.835774453711388E-2</c:v>
                </c:pt>
                <c:pt idx="39">
                  <c:v>4.4561421301744779E-2</c:v>
                </c:pt>
                <c:pt idx="40">
                  <c:v>5.4902402110011406E-2</c:v>
                </c:pt>
                <c:pt idx="41">
                  <c:v>7.0975745681849514E-2</c:v>
                </c:pt>
                <c:pt idx="42">
                  <c:v>0.10302349014726815</c:v>
                </c:pt>
                <c:pt idx="43">
                  <c:v>0.18208471247367725</c:v>
                </c:pt>
                <c:pt idx="44">
                  <c:v>1.7390882894863131</c:v>
                </c:pt>
                <c:pt idx="45">
                  <c:v>-0.21524211215667882</c:v>
                </c:pt>
                <c:pt idx="46">
                  <c:v>-0.1093865403716156</c:v>
                </c:pt>
                <c:pt idx="47">
                  <c:v>-7.2300305885787369E-2</c:v>
                </c:pt>
                <c:pt idx="48">
                  <c:v>-5.6291171777928618E-2</c:v>
                </c:pt>
                <c:pt idx="49">
                  <c:v>-4.5392215130028418E-2</c:v>
                </c:pt>
                <c:pt idx="50">
                  <c:v>-3.8621480354180462E-2</c:v>
                </c:pt>
                <c:pt idx="51">
                  <c:v>-3.2818732540057731E-2</c:v>
                </c:pt>
                <c:pt idx="52">
                  <c:v>-2.8853720615589204E-2</c:v>
                </c:pt>
                <c:pt idx="53">
                  <c:v>-2.5645563677251616E-2</c:v>
                </c:pt>
                <c:pt idx="54">
                  <c:v>-2.3074827443938416E-2</c:v>
                </c:pt>
                <c:pt idx="55">
                  <c:v>-2.1084740349336498E-2</c:v>
                </c:pt>
                <c:pt idx="56">
                  <c:v>-1.9453614260602679E-2</c:v>
                </c:pt>
                <c:pt idx="57">
                  <c:v>-1.8064674436797778E-2</c:v>
                </c:pt>
                <c:pt idx="58">
                  <c:v>-1.6521484260192499E-2</c:v>
                </c:pt>
                <c:pt idx="59">
                  <c:v>-1.5602584333431171E-2</c:v>
                </c:pt>
                <c:pt idx="60">
                  <c:v>-1.4690838250689391E-2</c:v>
                </c:pt>
                <c:pt idx="61">
                  <c:v>-1.3715594463642915E-2</c:v>
                </c:pt>
                <c:pt idx="62">
                  <c:v>-1.2941971057807996E-2</c:v>
                </c:pt>
                <c:pt idx="63">
                  <c:v>-1.2215478833373412E-2</c:v>
                </c:pt>
                <c:pt idx="64">
                  <c:v>-1.1680145433415145E-2</c:v>
                </c:pt>
                <c:pt idx="65">
                  <c:v>-1.1263373353597932E-2</c:v>
                </c:pt>
                <c:pt idx="66">
                  <c:v>-1.0858833739794928E-2</c:v>
                </c:pt>
                <c:pt idx="67">
                  <c:v>-1.044326675175E-2</c:v>
                </c:pt>
                <c:pt idx="68">
                  <c:v>-1.004104148900915E-2</c:v>
                </c:pt>
                <c:pt idx="69">
                  <c:v>-9.7109581631378977E-3</c:v>
                </c:pt>
                <c:pt idx="70">
                  <c:v>-9.4786084643794719E-3</c:v>
                </c:pt>
                <c:pt idx="71">
                  <c:v>-9.2513962644935627E-3</c:v>
                </c:pt>
                <c:pt idx="72">
                  <c:v>-9.0340189096842459E-3</c:v>
                </c:pt>
                <c:pt idx="73">
                  <c:v>-8.7696061843361497E-3</c:v>
                </c:pt>
                <c:pt idx="74">
                  <c:v>-8.4578001204421455E-3</c:v>
                </c:pt>
                <c:pt idx="75">
                  <c:v>-8.2293646812228883E-3</c:v>
                </c:pt>
                <c:pt idx="76">
                  <c:v>-8.1057026426115449E-3</c:v>
                </c:pt>
                <c:pt idx="77">
                  <c:v>-7.9731724739929566E-3</c:v>
                </c:pt>
                <c:pt idx="78">
                  <c:v>-7.8009260643854472E-3</c:v>
                </c:pt>
                <c:pt idx="79">
                  <c:v>-7.6556246559299108E-3</c:v>
                </c:pt>
                <c:pt idx="80">
                  <c:v>-7.5059997832147164E-3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C71-F142-ACA4-8600BDC889DA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'24.53-B727'!$D$3:$D$73</c:f>
              <c:numCache>
                <c:formatCode>General</c:formatCode>
                <c:ptCount val="71"/>
                <c:pt idx="0">
                  <c:v>1.9790479999999999E-2</c:v>
                </c:pt>
                <c:pt idx="1">
                  <c:v>1.9779399999999999E-2</c:v>
                </c:pt>
                <c:pt idx="2">
                  <c:v>1.9787309999999999E-2</c:v>
                </c:pt>
                <c:pt idx="3">
                  <c:v>1.9788529999999999E-2</c:v>
                </c:pt>
                <c:pt idx="4">
                  <c:v>1.9791110000000001E-2</c:v>
                </c:pt>
                <c:pt idx="5">
                  <c:v>1.9793689999999999E-2</c:v>
                </c:pt>
                <c:pt idx="6">
                  <c:v>1.9792179999999999E-2</c:v>
                </c:pt>
                <c:pt idx="7">
                  <c:v>1.9798860000000001E-2</c:v>
                </c:pt>
                <c:pt idx="8">
                  <c:v>1.9804180000000001E-2</c:v>
                </c:pt>
                <c:pt idx="9">
                  <c:v>1.9785850000000001E-2</c:v>
                </c:pt>
                <c:pt idx="10">
                  <c:v>1.9810709999999999E-2</c:v>
                </c:pt>
                <c:pt idx="11">
                  <c:v>1.9821490000000001E-2</c:v>
                </c:pt>
                <c:pt idx="12">
                  <c:v>1.9819980000000001E-2</c:v>
                </c:pt>
                <c:pt idx="13">
                  <c:v>1.981983E-2</c:v>
                </c:pt>
                <c:pt idx="14">
                  <c:v>1.9836070000000001E-2</c:v>
                </c:pt>
                <c:pt idx="15">
                  <c:v>1.9855049999999999E-2</c:v>
                </c:pt>
                <c:pt idx="16">
                  <c:v>1.9861730000000001E-2</c:v>
                </c:pt>
                <c:pt idx="17">
                  <c:v>1.9895739999999999E-2</c:v>
                </c:pt>
                <c:pt idx="18">
                  <c:v>1.9914709999999999E-2</c:v>
                </c:pt>
                <c:pt idx="19">
                  <c:v>1.9921399999999999E-2</c:v>
                </c:pt>
                <c:pt idx="20">
                  <c:v>1.9943099999999998E-2</c:v>
                </c:pt>
                <c:pt idx="21">
                  <c:v>1.9949789999999998E-2</c:v>
                </c:pt>
                <c:pt idx="22">
                  <c:v>1.995647E-2</c:v>
                </c:pt>
                <c:pt idx="23">
                  <c:v>1.9969979999999998E-2</c:v>
                </c:pt>
                <c:pt idx="24">
                  <c:v>1.997078E-2</c:v>
                </c:pt>
                <c:pt idx="25">
                  <c:v>1.9980189999999998E-2</c:v>
                </c:pt>
                <c:pt idx="26">
                  <c:v>2.001325E-2</c:v>
                </c:pt>
                <c:pt idx="27">
                  <c:v>2.0018569999999999E-2</c:v>
                </c:pt>
                <c:pt idx="28">
                  <c:v>2.0060769999999999E-2</c:v>
                </c:pt>
                <c:pt idx="29">
                  <c:v>2.011102E-2</c:v>
                </c:pt>
                <c:pt idx="30">
                  <c:v>2.013231E-2</c:v>
                </c:pt>
                <c:pt idx="31">
                  <c:v>2.0161410000000001E-2</c:v>
                </c:pt>
                <c:pt idx="32">
                  <c:v>2.0194050000000002E-2</c:v>
                </c:pt>
                <c:pt idx="33">
                  <c:v>2.020893E-2</c:v>
                </c:pt>
                <c:pt idx="34">
                  <c:v>2.0237459999999999E-2</c:v>
                </c:pt>
                <c:pt idx="35">
                  <c:v>2.0265999999999999E-2</c:v>
                </c:pt>
                <c:pt idx="36">
                  <c:v>2.0324600000000002E-2</c:v>
                </c:pt>
                <c:pt idx="37">
                  <c:v>2.035723E-2</c:v>
                </c:pt>
                <c:pt idx="38">
                  <c:v>2.0384409999999999E-2</c:v>
                </c:pt>
                <c:pt idx="39">
                  <c:v>2.0429200000000002E-2</c:v>
                </c:pt>
                <c:pt idx="40">
                  <c:v>2.0505550000000001E-2</c:v>
                </c:pt>
                <c:pt idx="41">
                  <c:v>2.0565650000000001E-2</c:v>
                </c:pt>
                <c:pt idx="42">
                  <c:v>2.0611520000000001E-2</c:v>
                </c:pt>
                <c:pt idx="43">
                  <c:v>2.072216E-2</c:v>
                </c:pt>
                <c:pt idx="44">
                  <c:v>2.0810950000000002E-2</c:v>
                </c:pt>
                <c:pt idx="45">
                  <c:v>2.090204E-2</c:v>
                </c:pt>
                <c:pt idx="46">
                  <c:v>2.1000069999999999E-2</c:v>
                </c:pt>
                <c:pt idx="47">
                  <c:v>2.1135919999999999E-2</c:v>
                </c:pt>
                <c:pt idx="48">
                  <c:v>2.1321690000000001E-2</c:v>
                </c:pt>
                <c:pt idx="49">
                  <c:v>2.149353E-2</c:v>
                </c:pt>
                <c:pt idx="50">
                  <c:v>2.168161E-2</c:v>
                </c:pt>
                <c:pt idx="51">
                  <c:v>2.1899890000000002E-2</c:v>
                </c:pt>
                <c:pt idx="52">
                  <c:v>2.2059200000000001E-2</c:v>
                </c:pt>
                <c:pt idx="53">
                  <c:v>2.2284450000000001E-2</c:v>
                </c:pt>
                <c:pt idx="54">
                  <c:v>2.255621E-2</c:v>
                </c:pt>
                <c:pt idx="55">
                  <c:v>2.277624E-2</c:v>
                </c:pt>
                <c:pt idx="56">
                  <c:v>2.303848E-2</c:v>
                </c:pt>
                <c:pt idx="57">
                  <c:v>2.3265870000000001E-2</c:v>
                </c:pt>
                <c:pt idx="58">
                  <c:v>2.3525540000000001E-2</c:v>
                </c:pt>
                <c:pt idx="59">
                  <c:v>2.3790200000000001E-2</c:v>
                </c:pt>
                <c:pt idx="60">
                  <c:v>2.4063770000000002E-2</c:v>
                </c:pt>
                <c:pt idx="61">
                  <c:v>2.4350960000000001E-2</c:v>
                </c:pt>
                <c:pt idx="62">
                  <c:v>2.4673589999999999E-2</c:v>
                </c:pt>
                <c:pt idx="63">
                  <c:v>2.5000519999999998E-2</c:v>
                </c:pt>
                <c:pt idx="64">
                  <c:v>2.531253E-2</c:v>
                </c:pt>
                <c:pt idx="65">
                  <c:v>2.5638560000000001E-2</c:v>
                </c:pt>
                <c:pt idx="66">
                  <c:v>2.5972970000000001E-2</c:v>
                </c:pt>
                <c:pt idx="67">
                  <c:v>2.6310819999999999E-2</c:v>
                </c:pt>
                <c:pt idx="68">
                  <c:v>2.6621949999999998E-2</c:v>
                </c:pt>
                <c:pt idx="69">
                  <c:v>2.694711E-2</c:v>
                </c:pt>
                <c:pt idx="70">
                  <c:v>2.7281260000000002E-2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FD39-9D4C-8E9F-5E1CA04039F1}"/>
            </c:ext>
          </c:extLst>
        </c:ser>
        <c:ser>
          <c:idx val="2"/>
          <c:order val="7"/>
          <c:tx>
            <c:v>cl0.2Neu</c:v>
          </c:tx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'24.53-B727'!$I$3:$I$73</c:f>
              <c:numCache>
                <c:formatCode>General</c:formatCode>
                <c:ptCount val="71"/>
                <c:pt idx="0">
                  <c:v>5.9193778166583E-3</c:v>
                </c:pt>
                <c:pt idx="1">
                  <c:v>5.9394383622898821E-3</c:v>
                </c:pt>
                <c:pt idx="2">
                  <c:v>5.963488459251173E-3</c:v>
                </c:pt>
                <c:pt idx="3">
                  <c:v>5.9876577743199991E-3</c:v>
                </c:pt>
                <c:pt idx="4">
                  <c:v>6.0140825418267029E-3</c:v>
                </c:pt>
                <c:pt idx="5">
                  <c:v>6.0429787098360338E-3</c:v>
                </c:pt>
                <c:pt idx="6">
                  <c:v>6.0745861508504874E-3</c:v>
                </c:pt>
                <c:pt idx="7">
                  <c:v>6.109171143257759E-3</c:v>
                </c:pt>
                <c:pt idx="8">
                  <c:v>6.1470308489505101E-3</c:v>
                </c:pt>
                <c:pt idx="9">
                  <c:v>6.1884968147560698E-3</c:v>
                </c:pt>
                <c:pt idx="10">
                  <c:v>6.2339409891422537E-3</c:v>
                </c:pt>
                <c:pt idx="11">
                  <c:v>6.283780724875415E-3</c:v>
                </c:pt>
                <c:pt idx="12">
                  <c:v>6.3384869962320421E-3</c:v>
                </c:pt>
                <c:pt idx="13">
                  <c:v>6.3985916461673587E-3</c:v>
                </c:pt>
                <c:pt idx="14">
                  <c:v>6.4646988174987289E-3</c:v>
                </c:pt>
                <c:pt idx="15">
                  <c:v>6.537495619644818E-3</c:v>
                </c:pt>
                <c:pt idx="16">
                  <c:v>6.6177683705836406E-3</c:v>
                </c:pt>
                <c:pt idx="17">
                  <c:v>6.7064185925845834E-3</c:v>
                </c:pt>
                <c:pt idx="18">
                  <c:v>6.8044866630878964E-3</c:v>
                </c:pt>
                <c:pt idx="19">
                  <c:v>6.9131763442620425E-3</c:v>
                </c:pt>
                <c:pt idx="20">
                  <c:v>7.0338902307569909E-3</c:v>
                </c:pt>
                <c:pt idx="21">
                  <c:v>7.1682684012368035E-3</c:v>
                </c:pt>
                <c:pt idx="22">
                  <c:v>7.318243402001226E-3</c:v>
                </c:pt>
                <c:pt idx="23">
                  <c:v>7.4861032121416558E-3</c:v>
                </c:pt>
                <c:pt idx="24">
                  <c:v>7.6745801209001123E-3</c:v>
                </c:pt>
                <c:pt idx="25">
                  <c:v>7.8869576071838535E-3</c:v>
                </c:pt>
                <c:pt idx="26">
                  <c:v>8.1272213797901737E-3</c:v>
                </c:pt>
                <c:pt idx="27">
                  <c:v>8.400250321081746E-3</c:v>
                </c:pt>
                <c:pt idx="28">
                  <c:v>8.7120884043617054E-3</c:v>
                </c:pt>
                <c:pt idx="29">
                  <c:v>9.1059911492264185E-3</c:v>
                </c:pt>
                <c:pt idx="30">
                  <c:v>9.525977652871177E-3</c:v>
                </c:pt>
                <c:pt idx="31">
                  <c:v>9.9672767355659733E-3</c:v>
                </c:pt>
                <c:pt idx="32">
                  <c:v>1.053486965390696E-2</c:v>
                </c:pt>
                <c:pt idx="33">
                  <c:v>1.1209428353449839E-2</c:v>
                </c:pt>
                <c:pt idx="34">
                  <c:v>1.2021481381431267E-2</c:v>
                </c:pt>
                <c:pt idx="35">
                  <c:v>1.3014576331643305E-2</c:v>
                </c:pt>
                <c:pt idx="36">
                  <c:v>1.4253191169247628E-2</c:v>
                </c:pt>
                <c:pt idx="37">
                  <c:v>1.5837369871952715E-2</c:v>
                </c:pt>
                <c:pt idx="38">
                  <c:v>1.7931631116261053E-2</c:v>
                </c:pt>
                <c:pt idx="39">
                  <c:v>2.1151795863328927E-2</c:v>
                </c:pt>
                <c:pt idx="40">
                  <c:v>2.5598808205132956E-2</c:v>
                </c:pt>
                <c:pt idx="41">
                  <c:v>3.2056856237087705E-2</c:v>
                </c:pt>
                <c:pt idx="42">
                  <c:v>4.5479576647199392E-2</c:v>
                </c:pt>
                <c:pt idx="43">
                  <c:v>7.6722075911076035E-2</c:v>
                </c:pt>
                <c:pt idx="44">
                  <c:v>0.29753958314522788</c:v>
                </c:pt>
                <c:pt idx="45">
                  <c:v>-0.13790253733515132</c:v>
                </c:pt>
                <c:pt idx="46">
                  <c:v>-5.6851539628942314E-2</c:v>
                </c:pt>
                <c:pt idx="47">
                  <c:v>-3.4939205435095565E-2</c:v>
                </c:pt>
                <c:pt idx="48">
                  <c:v>-2.2721840877107595E-2</c:v>
                </c:pt>
                <c:pt idx="49">
                  <c:v>-1.6462426830754179E-2</c:v>
                </c:pt>
                <c:pt idx="50">
                  <c:v>-1.1849203767938845E-2</c:v>
                </c:pt>
                <c:pt idx="51">
                  <c:v>-8.8511900451854787E-3</c:v>
                </c:pt>
                <c:pt idx="52">
                  <c:v>-6.6086300247954503E-3</c:v>
                </c:pt>
                <c:pt idx="53">
                  <c:v>-4.7452750158880714E-3</c:v>
                </c:pt>
                <c:pt idx="54">
                  <c:v>-3.1717353901340867E-3</c:v>
                </c:pt>
                <c:pt idx="55">
                  <c:v>-1.8692238140495254E-3</c:v>
                </c:pt>
                <c:pt idx="56">
                  <c:v>-8.40378117758586E-4</c:v>
                </c:pt>
                <c:pt idx="57">
                  <c:v>-2.0073759203401327E-5</c:v>
                </c:pt>
                <c:pt idx="58">
                  <c:v>7.776540045617503E-4</c:v>
                </c:pt>
                <c:pt idx="59">
                  <c:v>1.4735075236570949E-3</c:v>
                </c:pt>
                <c:pt idx="60">
                  <c:v>2.0153927937981153E-3</c:v>
                </c:pt>
                <c:pt idx="61">
                  <c:v>2.7709854703519225E-3</c:v>
                </c:pt>
                <c:pt idx="62">
                  <c:v>3.3773214168305475E-3</c:v>
                </c:pt>
                <c:pt idx="63">
                  <c:v>3.9042292288822078E-3</c:v>
                </c:pt>
                <c:pt idx="64">
                  <c:v>4.4598988102612369E-3</c:v>
                </c:pt>
                <c:pt idx="65">
                  <c:v>4.8886348994802214E-3</c:v>
                </c:pt>
                <c:pt idx="66">
                  <c:v>5.4257778774759839E-3</c:v>
                </c:pt>
                <c:pt idx="67">
                  <c:v>5.8199110170576458E-3</c:v>
                </c:pt>
                <c:pt idx="68">
                  <c:v>6.224348247361379E-3</c:v>
                </c:pt>
                <c:pt idx="69">
                  <c:v>6.647868063736441E-3</c:v>
                </c:pt>
                <c:pt idx="70">
                  <c:v>6.9633168546345235E-3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71-F142-ACA4-8600BDC88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.8000000000000006E-2"/>
          <c:min val="1.8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B727-200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cl0.5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'24.53-B727'!$AF$3:$AF$44</c:f>
              <c:numCache>
                <c:formatCode>General</c:formatCode>
                <c:ptCount val="42"/>
                <c:pt idx="0">
                  <c:v>309.50689999999997</c:v>
                </c:pt>
                <c:pt idx="1">
                  <c:v>309.78289999999998</c:v>
                </c:pt>
                <c:pt idx="2">
                  <c:v>310.13659999999999</c:v>
                </c:pt>
                <c:pt idx="3">
                  <c:v>310.62689999999998</c:v>
                </c:pt>
                <c:pt idx="4">
                  <c:v>310.9547</c:v>
                </c:pt>
                <c:pt idx="5">
                  <c:v>311.28100000000001</c:v>
                </c:pt>
                <c:pt idx="6">
                  <c:v>311.62110000000001</c:v>
                </c:pt>
                <c:pt idx="7">
                  <c:v>312.04309999999998</c:v>
                </c:pt>
                <c:pt idx="8">
                  <c:v>312.8202</c:v>
                </c:pt>
                <c:pt idx="9">
                  <c:v>313.29689999999999</c:v>
                </c:pt>
                <c:pt idx="10">
                  <c:v>313.86909999999995</c:v>
                </c:pt>
                <c:pt idx="11">
                  <c:v>314.63260000000002</c:v>
                </c:pt>
                <c:pt idx="12">
                  <c:v>315.45080000000002</c:v>
                </c:pt>
                <c:pt idx="13">
                  <c:v>316.17329999999998</c:v>
                </c:pt>
                <c:pt idx="14">
                  <c:v>316.87790000000001</c:v>
                </c:pt>
                <c:pt idx="15">
                  <c:v>317.51990000000001</c:v>
                </c:pt>
                <c:pt idx="16">
                  <c:v>318.5034</c:v>
                </c:pt>
                <c:pt idx="17">
                  <c:v>319.4991</c:v>
                </c:pt>
                <c:pt idx="18">
                  <c:v>320.67239999999998</c:v>
                </c:pt>
                <c:pt idx="19">
                  <c:v>321.85940000000005</c:v>
                </c:pt>
                <c:pt idx="20">
                  <c:v>323.16930000000002</c:v>
                </c:pt>
                <c:pt idx="21">
                  <c:v>324.26069999999999</c:v>
                </c:pt>
                <c:pt idx="22">
                  <c:v>325.56360000000001</c:v>
                </c:pt>
                <c:pt idx="23">
                  <c:v>326.85910000000001</c:v>
                </c:pt>
                <c:pt idx="24">
                  <c:v>328.32069999999999</c:v>
                </c:pt>
                <c:pt idx="25">
                  <c:v>329.89159999999998</c:v>
                </c:pt>
                <c:pt idx="26">
                  <c:v>331.625</c:v>
                </c:pt>
                <c:pt idx="27">
                  <c:v>333.4676</c:v>
                </c:pt>
                <c:pt idx="28">
                  <c:v>335.00700000000001</c:v>
                </c:pt>
                <c:pt idx="29">
                  <c:v>336.87700000000001</c:v>
                </c:pt>
                <c:pt idx="30">
                  <c:v>339.25379999999996</c:v>
                </c:pt>
                <c:pt idx="31">
                  <c:v>341.35180000000003</c:v>
                </c:pt>
                <c:pt idx="32">
                  <c:v>343.5324</c:v>
                </c:pt>
                <c:pt idx="33">
                  <c:v>346.2013</c:v>
                </c:pt>
                <c:pt idx="34">
                  <c:v>348.86970000000002</c:v>
                </c:pt>
                <c:pt idx="35">
                  <c:v>351.53559999999999</c:v>
                </c:pt>
                <c:pt idx="36">
                  <c:v>354.6474</c:v>
                </c:pt>
                <c:pt idx="37">
                  <c:v>357.73079999999999</c:v>
                </c:pt>
                <c:pt idx="38">
                  <c:v>360.8571</c:v>
                </c:pt>
                <c:pt idx="39">
                  <c:v>363.89989999999995</c:v>
                </c:pt>
                <c:pt idx="40">
                  <c:v>367.02350000000001</c:v>
                </c:pt>
                <c:pt idx="41">
                  <c:v>369.58879999999999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A1C-AE47-B99F-29664A3D7408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'24.53-B727'!$AD$3:$AD$44</c:f>
              <c:numCache>
                <c:formatCode>General</c:formatCode>
                <c:ptCount val="42"/>
                <c:pt idx="0">
                  <c:v>0.70008002000000003</c:v>
                </c:pt>
                <c:pt idx="1">
                  <c:v>0.70339218000000003</c:v>
                </c:pt>
                <c:pt idx="2">
                  <c:v>0.70670432999999999</c:v>
                </c:pt>
                <c:pt idx="3">
                  <c:v>0.71001649</c:v>
                </c:pt>
                <c:pt idx="4">
                  <c:v>0.71302330000000003</c:v>
                </c:pt>
                <c:pt idx="5">
                  <c:v>0.71633544999999998</c:v>
                </c:pt>
                <c:pt idx="6">
                  <c:v>0.71964760999999999</c:v>
                </c:pt>
                <c:pt idx="7">
                  <c:v>0.72295975999999995</c:v>
                </c:pt>
                <c:pt idx="8">
                  <c:v>0.72627191999999996</c:v>
                </c:pt>
                <c:pt idx="9">
                  <c:v>0.72958407000000003</c:v>
                </c:pt>
                <c:pt idx="10">
                  <c:v>0.73289623000000004</c:v>
                </c:pt>
                <c:pt idx="11">
                  <c:v>0.73620838</c:v>
                </c:pt>
                <c:pt idx="12">
                  <c:v>0.73952054</c:v>
                </c:pt>
                <c:pt idx="13">
                  <c:v>0.74283268999999996</c:v>
                </c:pt>
                <c:pt idx="14">
                  <c:v>0.74614484999999997</c:v>
                </c:pt>
                <c:pt idx="15">
                  <c:v>0.74915166</c:v>
                </c:pt>
                <c:pt idx="16">
                  <c:v>0.75215847000000002</c:v>
                </c:pt>
                <c:pt idx="17">
                  <c:v>0.75547061999999998</c:v>
                </c:pt>
                <c:pt idx="18">
                  <c:v>0.75878277999999999</c:v>
                </c:pt>
                <c:pt idx="19">
                  <c:v>0.76209492999999995</c:v>
                </c:pt>
                <c:pt idx="20">
                  <c:v>0.76540708999999996</c:v>
                </c:pt>
                <c:pt idx="21">
                  <c:v>0.76871924000000003</c:v>
                </c:pt>
                <c:pt idx="22">
                  <c:v>0.77175572999999997</c:v>
                </c:pt>
                <c:pt idx="23">
                  <c:v>0.77477949000000002</c:v>
                </c:pt>
                <c:pt idx="24">
                  <c:v>0.77778630000000004</c:v>
                </c:pt>
                <c:pt idx="25">
                  <c:v>0.78079310999999996</c:v>
                </c:pt>
                <c:pt idx="26">
                  <c:v>0.78410526999999997</c:v>
                </c:pt>
                <c:pt idx="27">
                  <c:v>0.78741742000000003</c:v>
                </c:pt>
                <c:pt idx="28">
                  <c:v>0.79042422999999995</c:v>
                </c:pt>
                <c:pt idx="29">
                  <c:v>0.79373638999999996</c:v>
                </c:pt>
                <c:pt idx="30">
                  <c:v>0.79674319999999998</c:v>
                </c:pt>
                <c:pt idx="31">
                  <c:v>0.79913931999999999</c:v>
                </c:pt>
                <c:pt idx="32">
                  <c:v>0.80169024</c:v>
                </c:pt>
                <c:pt idx="33">
                  <c:v>0.80439594999999997</c:v>
                </c:pt>
                <c:pt idx="34">
                  <c:v>0.80687023000000002</c:v>
                </c:pt>
                <c:pt idx="35">
                  <c:v>0.80908849999999999</c:v>
                </c:pt>
                <c:pt idx="36">
                  <c:v>0.81134255</c:v>
                </c:pt>
                <c:pt idx="37">
                  <c:v>0.81329549999999995</c:v>
                </c:pt>
                <c:pt idx="38">
                  <c:v>0.81524843999999996</c:v>
                </c:pt>
                <c:pt idx="39">
                  <c:v>0.81706332000000004</c:v>
                </c:pt>
                <c:pt idx="40">
                  <c:v>0.81855211999999999</c:v>
                </c:pt>
                <c:pt idx="41">
                  <c:v>0.81990708999999995</c:v>
                </c:pt>
              </c:numCache>
            </c:numRef>
          </c:xVal>
          <c:yVal>
            <c:numRef>
              <c:f>'24.53-B727'!$AG$3:$AG$44</c:f>
              <c:numCache>
                <c:formatCode>General</c:formatCode>
                <c:ptCount val="42"/>
                <c:pt idx="0">
                  <c:v>308.81024388407559</c:v>
                </c:pt>
                <c:pt idx="1">
                  <c:v>309.13682346951492</c:v>
                </c:pt>
                <c:pt idx="2">
                  <c:v>309.48049674283953</c:v>
                </c:pt>
                <c:pt idx="3">
                  <c:v>309.84264315712289</c:v>
                </c:pt>
                <c:pt idx="4">
                  <c:v>310.18863591192519</c:v>
                </c:pt>
                <c:pt idx="5">
                  <c:v>310.59020731954854</c:v>
                </c:pt>
                <c:pt idx="6">
                  <c:v>311.01485650884501</c:v>
                </c:pt>
                <c:pt idx="7">
                  <c:v>311.46440958296705</c:v>
                </c:pt>
                <c:pt idx="8">
                  <c:v>311.9408476265105</c:v>
                </c:pt>
                <c:pt idx="9">
                  <c:v>312.44631390654843</c:v>
                </c:pt>
                <c:pt idx="10">
                  <c:v>312.98314636979251</c:v>
                </c:pt>
                <c:pt idx="11">
                  <c:v>313.55388985496506</c:v>
                </c:pt>
                <c:pt idx="12">
                  <c:v>314.16133783282936</c:v>
                </c:pt>
                <c:pt idx="13">
                  <c:v>314.80855261159968</c:v>
                </c:pt>
                <c:pt idx="14">
                  <c:v>315.49892067897298</c:v>
                </c:pt>
                <c:pt idx="15">
                  <c:v>316.16614889199013</c:v>
                </c:pt>
                <c:pt idx="16">
                  <c:v>316.87512783563977</c:v>
                </c:pt>
                <c:pt idx="17">
                  <c:v>317.70855444370449</c:v>
                </c:pt>
                <c:pt idx="18">
                  <c:v>318.60196826351654</c:v>
                </c:pt>
                <c:pt idx="19">
                  <c:v>319.56118716763865</c:v>
                </c:pt>
                <c:pt idx="20">
                  <c:v>320.59285870477112</c:v>
                </c:pt>
                <c:pt idx="21">
                  <c:v>321.70461564030381</c:v>
                </c:pt>
                <c:pt idx="22">
                  <c:v>322.80176343133769</c:v>
                </c:pt>
                <c:pt idx="23">
                  <c:v>323.97649206075732</c:v>
                </c:pt>
                <c:pt idx="24">
                  <c:v>325.23506900574466</c:v>
                </c:pt>
                <c:pt idx="25">
                  <c:v>326.59454280912644</c:v>
                </c:pt>
                <c:pt idx="26">
                  <c:v>328.22428681767929</c:v>
                </c:pt>
                <c:pt idx="27">
                  <c:v>330.01318672163171</c:v>
                </c:pt>
                <c:pt idx="28">
                  <c:v>331.79734679369017</c:v>
                </c:pt>
                <c:pt idx="29">
                  <c:v>333.97095186482005</c:v>
                </c:pt>
                <c:pt idx="30">
                  <c:v>336.17014984917171</c:v>
                </c:pt>
                <c:pt idx="31">
                  <c:v>338.10790007756975</c:v>
                </c:pt>
                <c:pt idx="32">
                  <c:v>340.38897597971624</c:v>
                </c:pt>
                <c:pt idx="33">
                  <c:v>343.11046988716487</c:v>
                </c:pt>
                <c:pt idx="34">
                  <c:v>345.94311732104035</c:v>
                </c:pt>
                <c:pt idx="35">
                  <c:v>348.84275333888934</c:v>
                </c:pt>
                <c:pt idx="36">
                  <c:v>352.24753495966854</c:v>
                </c:pt>
                <c:pt idx="37">
                  <c:v>355.69629937786772</c:v>
                </c:pt>
                <c:pt idx="38">
                  <c:v>359.78134892227763</c:v>
                </c:pt>
                <c:pt idx="39">
                  <c:v>364.37962891411115</c:v>
                </c:pt>
                <c:pt idx="40">
                  <c:v>368.9770199800929</c:v>
                </c:pt>
                <c:pt idx="41">
                  <c:v>374.09238406505108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9D-924C-8C39-08318E9CDE83}"/>
            </c:ext>
          </c:extLst>
        </c:ser>
        <c:ser>
          <c:idx val="8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'24.53-B727'!$W$3:$W$68</c:f>
              <c:numCache>
                <c:formatCode>General</c:formatCode>
                <c:ptCount val="66"/>
                <c:pt idx="0">
                  <c:v>259.49869999999999</c:v>
                </c:pt>
                <c:pt idx="1">
                  <c:v>259.67339999999996</c:v>
                </c:pt>
                <c:pt idx="2">
                  <c:v>259.65690000000001</c:v>
                </c:pt>
                <c:pt idx="3">
                  <c:v>259.79200000000003</c:v>
                </c:pt>
                <c:pt idx="4">
                  <c:v>259.9271</c:v>
                </c:pt>
                <c:pt idx="5">
                  <c:v>260.11689999999999</c:v>
                </c:pt>
                <c:pt idx="6">
                  <c:v>260.41590000000002</c:v>
                </c:pt>
                <c:pt idx="7">
                  <c:v>260.56470000000002</c:v>
                </c:pt>
                <c:pt idx="8">
                  <c:v>260.82279999999997</c:v>
                </c:pt>
                <c:pt idx="9">
                  <c:v>261.2038</c:v>
                </c:pt>
                <c:pt idx="10">
                  <c:v>261.50280000000004</c:v>
                </c:pt>
                <c:pt idx="11">
                  <c:v>261.9522</c:v>
                </c:pt>
                <c:pt idx="12">
                  <c:v>262.23750000000001</c:v>
                </c:pt>
                <c:pt idx="13">
                  <c:v>262.49560000000002</c:v>
                </c:pt>
                <c:pt idx="14">
                  <c:v>262.822</c:v>
                </c:pt>
                <c:pt idx="15">
                  <c:v>263.31229999999999</c:v>
                </c:pt>
                <c:pt idx="16">
                  <c:v>263.66739999999999</c:v>
                </c:pt>
                <c:pt idx="17">
                  <c:v>264.21090000000004</c:v>
                </c:pt>
                <c:pt idx="18">
                  <c:v>264.51</c:v>
                </c:pt>
                <c:pt idx="19">
                  <c:v>264.89100000000002</c:v>
                </c:pt>
                <c:pt idx="20">
                  <c:v>265.29509999999999</c:v>
                </c:pt>
                <c:pt idx="21">
                  <c:v>266.02179999999998</c:v>
                </c:pt>
                <c:pt idx="22">
                  <c:v>266.37549999999999</c:v>
                </c:pt>
                <c:pt idx="23">
                  <c:v>266.9751</c:v>
                </c:pt>
                <c:pt idx="24">
                  <c:v>267.49270000000001</c:v>
                </c:pt>
                <c:pt idx="25">
                  <c:v>268.22890000000001</c:v>
                </c:pt>
                <c:pt idx="26">
                  <c:v>268.7602</c:v>
                </c:pt>
                <c:pt idx="27">
                  <c:v>269.29149999999998</c:v>
                </c:pt>
                <c:pt idx="28">
                  <c:v>270.08230000000003</c:v>
                </c:pt>
                <c:pt idx="29">
                  <c:v>270.88679999999999</c:v>
                </c:pt>
                <c:pt idx="30">
                  <c:v>271.62439999999998</c:v>
                </c:pt>
                <c:pt idx="31">
                  <c:v>272.50799999999998</c:v>
                </c:pt>
                <c:pt idx="32">
                  <c:v>273.36429999999996</c:v>
                </c:pt>
                <c:pt idx="33">
                  <c:v>274.78489999999999</c:v>
                </c:pt>
                <c:pt idx="34">
                  <c:v>276.31130000000002</c:v>
                </c:pt>
                <c:pt idx="35">
                  <c:v>278.11009999999999</c:v>
                </c:pt>
                <c:pt idx="36">
                  <c:v>279.96789999999999</c:v>
                </c:pt>
                <c:pt idx="37">
                  <c:v>282.08090000000004</c:v>
                </c:pt>
                <c:pt idx="38">
                  <c:v>284.14359999999999</c:v>
                </c:pt>
                <c:pt idx="39">
                  <c:v>286.42059999999998</c:v>
                </c:pt>
                <c:pt idx="40">
                  <c:v>288.76300000000003</c:v>
                </c:pt>
                <c:pt idx="41">
                  <c:v>291.53460000000001</c:v>
                </c:pt>
                <c:pt idx="42">
                  <c:v>294.18889999999999</c:v>
                </c:pt>
                <c:pt idx="43">
                  <c:v>296.72410000000002</c:v>
                </c:pt>
                <c:pt idx="44">
                  <c:v>299.26709999999997</c:v>
                </c:pt>
                <c:pt idx="45">
                  <c:v>301.7586</c:v>
                </c:pt>
                <c:pt idx="46">
                  <c:v>304.39519999999999</c:v>
                </c:pt>
                <c:pt idx="47">
                  <c:v>306.94290000000001</c:v>
                </c:pt>
                <c:pt idx="48">
                  <c:v>310.00209999999998</c:v>
                </c:pt>
                <c:pt idx="49">
                  <c:v>312.98600000000005</c:v>
                </c:pt>
                <c:pt idx="50">
                  <c:v>316.02110000000005</c:v>
                </c:pt>
                <c:pt idx="51">
                  <c:v>319.4074</c:v>
                </c:pt>
                <c:pt idx="52">
                  <c:v>322.59200000000004</c:v>
                </c:pt>
                <c:pt idx="53">
                  <c:v>325.57569999999998</c:v>
                </c:pt>
                <c:pt idx="54">
                  <c:v>328.7371</c:v>
                </c:pt>
                <c:pt idx="55">
                  <c:v>332.35449999999997</c:v>
                </c:pt>
                <c:pt idx="56">
                  <c:v>336.04630000000003</c:v>
                </c:pt>
                <c:pt idx="57">
                  <c:v>339.66209999999995</c:v>
                </c:pt>
                <c:pt idx="58">
                  <c:v>343.77110000000005</c:v>
                </c:pt>
                <c:pt idx="59">
                  <c:v>347.09610000000004</c:v>
                </c:pt>
                <c:pt idx="60">
                  <c:v>349.97739999999999</c:v>
                </c:pt>
                <c:pt idx="61">
                  <c:v>353.39889999999997</c:v>
                </c:pt>
                <c:pt idx="62">
                  <c:v>356.55220000000003</c:v>
                </c:pt>
                <c:pt idx="63">
                  <c:v>360.29949999999997</c:v>
                </c:pt>
                <c:pt idx="64">
                  <c:v>364.51900000000001</c:v>
                </c:pt>
                <c:pt idx="65">
                  <c:v>368.46360000000004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A1C-AE47-B99F-29664A3D7408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'24.53-B727'!$U$3:$U$68</c:f>
              <c:numCache>
                <c:formatCode>General</c:formatCode>
                <c:ptCount val="66"/>
                <c:pt idx="0">
                  <c:v>0.70036841000000005</c:v>
                </c:pt>
                <c:pt idx="1">
                  <c:v>0.70398590999999999</c:v>
                </c:pt>
                <c:pt idx="2">
                  <c:v>0.70760341000000004</c:v>
                </c:pt>
                <c:pt idx="3">
                  <c:v>0.71091556</c:v>
                </c:pt>
                <c:pt idx="4">
                  <c:v>0.71422772000000001</c:v>
                </c:pt>
                <c:pt idx="5">
                  <c:v>0.71753986999999997</c:v>
                </c:pt>
                <c:pt idx="6">
                  <c:v>0.72085202999999998</c:v>
                </c:pt>
                <c:pt idx="7">
                  <c:v>0.72416418000000005</c:v>
                </c:pt>
                <c:pt idx="8">
                  <c:v>0.72747634000000005</c:v>
                </c:pt>
                <c:pt idx="9">
                  <c:v>0.73078849000000001</c:v>
                </c:pt>
                <c:pt idx="10">
                  <c:v>0.73410065000000002</c:v>
                </c:pt>
                <c:pt idx="11">
                  <c:v>0.73741279999999998</c:v>
                </c:pt>
                <c:pt idx="12">
                  <c:v>0.74072495999999999</c:v>
                </c:pt>
                <c:pt idx="13">
                  <c:v>0.74403710999999995</c:v>
                </c:pt>
                <c:pt idx="14">
                  <c:v>0.74734926999999995</c:v>
                </c:pt>
                <c:pt idx="15">
                  <c:v>0.75066142000000002</c:v>
                </c:pt>
                <c:pt idx="16">
                  <c:v>0.75366823000000005</c:v>
                </c:pt>
                <c:pt idx="17">
                  <c:v>0.75728572999999999</c:v>
                </c:pt>
                <c:pt idx="18">
                  <c:v>0.76059789</c:v>
                </c:pt>
                <c:pt idx="19">
                  <c:v>0.76391003999999996</c:v>
                </c:pt>
                <c:pt idx="20">
                  <c:v>0.76722219999999997</c:v>
                </c:pt>
                <c:pt idx="21">
                  <c:v>0.77053435000000003</c:v>
                </c:pt>
                <c:pt idx="22">
                  <c:v>0.77384651000000004</c:v>
                </c:pt>
                <c:pt idx="23">
                  <c:v>0.77715866</c:v>
                </c:pt>
                <c:pt idx="24">
                  <c:v>0.78047082000000001</c:v>
                </c:pt>
                <c:pt idx="25">
                  <c:v>0.78378296999999997</c:v>
                </c:pt>
                <c:pt idx="26">
                  <c:v>0.78709512999999998</c:v>
                </c:pt>
                <c:pt idx="27">
                  <c:v>0.79040728000000005</c:v>
                </c:pt>
                <c:pt idx="28">
                  <c:v>0.79371943</c:v>
                </c:pt>
                <c:pt idx="29">
                  <c:v>0.79703159000000001</c:v>
                </c:pt>
                <c:pt idx="30">
                  <c:v>0.80003840000000004</c:v>
                </c:pt>
                <c:pt idx="31">
                  <c:v>0.80304520999999995</c:v>
                </c:pt>
                <c:pt idx="32">
                  <c:v>0.80605201999999998</c:v>
                </c:pt>
                <c:pt idx="33">
                  <c:v>0.80905883000000001</c:v>
                </c:pt>
                <c:pt idx="34">
                  <c:v>0.81236640999999998</c:v>
                </c:pt>
                <c:pt idx="35">
                  <c:v>0.81542442000000004</c:v>
                </c:pt>
                <c:pt idx="36">
                  <c:v>0.81843124</c:v>
                </c:pt>
                <c:pt idx="37">
                  <c:v>0.82143805000000003</c:v>
                </c:pt>
                <c:pt idx="38">
                  <c:v>0.82444485999999995</c:v>
                </c:pt>
                <c:pt idx="39">
                  <c:v>0.82745166999999997</c:v>
                </c:pt>
                <c:pt idx="40">
                  <c:v>0.83015313999999996</c:v>
                </c:pt>
                <c:pt idx="41">
                  <c:v>0.83255349999999995</c:v>
                </c:pt>
                <c:pt idx="42">
                  <c:v>0.83496183000000002</c:v>
                </c:pt>
                <c:pt idx="43">
                  <c:v>0.83694071999999997</c:v>
                </c:pt>
                <c:pt idx="44">
                  <c:v>0.83903574000000003</c:v>
                </c:pt>
                <c:pt idx="45">
                  <c:v>0.84128555000000005</c:v>
                </c:pt>
                <c:pt idx="46">
                  <c:v>0.84338904000000003</c:v>
                </c:pt>
                <c:pt idx="47">
                  <c:v>0.84503817000000003</c:v>
                </c:pt>
                <c:pt idx="48">
                  <c:v>0.84686870000000003</c:v>
                </c:pt>
                <c:pt idx="49">
                  <c:v>0.84859417999999998</c:v>
                </c:pt>
                <c:pt idx="50">
                  <c:v>0.85006932999999996</c:v>
                </c:pt>
                <c:pt idx="51">
                  <c:v>0.85175573000000004</c:v>
                </c:pt>
                <c:pt idx="52">
                  <c:v>0.85306645000000003</c:v>
                </c:pt>
                <c:pt idx="53">
                  <c:v>0.85424153999999997</c:v>
                </c:pt>
                <c:pt idx="54">
                  <c:v>0.85557978000000001</c:v>
                </c:pt>
                <c:pt idx="55">
                  <c:v>0.85681766000000004</c:v>
                </c:pt>
                <c:pt idx="56">
                  <c:v>0.85818936000000001</c:v>
                </c:pt>
                <c:pt idx="57">
                  <c:v>0.85931844000000002</c:v>
                </c:pt>
                <c:pt idx="58">
                  <c:v>0.86029703999999996</c:v>
                </c:pt>
                <c:pt idx="59">
                  <c:v>0.86152671999999997</c:v>
                </c:pt>
                <c:pt idx="60">
                  <c:v>0.86249604999999996</c:v>
                </c:pt>
                <c:pt idx="61">
                  <c:v>0.86347541999999999</c:v>
                </c:pt>
                <c:pt idx="62">
                  <c:v>0.86448334000000004</c:v>
                </c:pt>
                <c:pt idx="63">
                  <c:v>0.86511895000000005</c:v>
                </c:pt>
                <c:pt idx="64">
                  <c:v>0.86615615000000001</c:v>
                </c:pt>
                <c:pt idx="65">
                  <c:v>0.86689218000000001</c:v>
                </c:pt>
              </c:numCache>
            </c:numRef>
          </c:xVal>
          <c:yVal>
            <c:numRef>
              <c:f>'24.53-B727'!$X$3:$X$68</c:f>
              <c:numCache>
                <c:formatCode>General</c:formatCode>
                <c:ptCount val="66"/>
                <c:pt idx="0">
                  <c:v>260.21322121875613</c:v>
                </c:pt>
                <c:pt idx="1">
                  <c:v>260.35347324491778</c:v>
                </c:pt>
                <c:pt idx="2">
                  <c:v>260.50500000475068</c:v>
                </c:pt>
                <c:pt idx="3">
                  <c:v>260.65434124398098</c:v>
                </c:pt>
                <c:pt idx="4">
                  <c:v>260.82441164255647</c:v>
                </c:pt>
                <c:pt idx="5">
                  <c:v>261.10914305462074</c:v>
                </c:pt>
                <c:pt idx="6">
                  <c:v>261.40651189100396</c:v>
                </c:pt>
                <c:pt idx="7">
                  <c:v>261.71759855079529</c:v>
                </c:pt>
                <c:pt idx="8">
                  <c:v>262.04355150329002</c:v>
                </c:pt>
                <c:pt idx="9">
                  <c:v>262.38558688471545</c:v>
                </c:pt>
                <c:pt idx="10">
                  <c:v>262.74500417513678</c:v>
                </c:pt>
                <c:pt idx="11">
                  <c:v>263.1231864785326</c:v>
                </c:pt>
                <c:pt idx="12">
                  <c:v>263.52161868455858</c:v>
                </c:pt>
                <c:pt idx="13">
                  <c:v>263.94188882324812</c:v>
                </c:pt>
                <c:pt idx="14">
                  <c:v>264.38570944090765</c:v>
                </c:pt>
                <c:pt idx="15">
                  <c:v>264.85492057416735</c:v>
                </c:pt>
                <c:pt idx="16">
                  <c:v>265.30453204221658</c:v>
                </c:pt>
                <c:pt idx="17">
                  <c:v>265.8776450951143</c:v>
                </c:pt>
                <c:pt idx="18">
                  <c:v>266.43565086869228</c:v>
                </c:pt>
                <c:pt idx="19">
                  <c:v>267.02807183436516</c:v>
                </c:pt>
                <c:pt idx="20">
                  <c:v>267.65768378298355</c:v>
                </c:pt>
                <c:pt idx="21">
                  <c:v>268.32751316151428</c:v>
                </c:pt>
                <c:pt idx="22">
                  <c:v>269.0408851188231</c:v>
                </c:pt>
                <c:pt idx="23">
                  <c:v>269.80144528044434</c:v>
                </c:pt>
                <c:pt idx="24">
                  <c:v>270.61322126574942</c:v>
                </c:pt>
                <c:pt idx="25">
                  <c:v>271.48065600647942</c:v>
                </c:pt>
                <c:pt idx="26">
                  <c:v>272.40868826308463</c:v>
                </c:pt>
                <c:pt idx="27">
                  <c:v>273.40280355033229</c:v>
                </c:pt>
                <c:pt idx="28">
                  <c:v>274.46913887800628</c:v>
                </c:pt>
                <c:pt idx="29">
                  <c:v>275.61457779450899</c:v>
                </c:pt>
                <c:pt idx="30">
                  <c:v>276.72940150443935</c:v>
                </c:pt>
                <c:pt idx="31">
                  <c:v>277.92230655701439</c:v>
                </c:pt>
                <c:pt idx="32">
                  <c:v>279.20061591196713</c:v>
                </c:pt>
                <c:pt idx="33">
                  <c:v>280.57259215936347</c:v>
                </c:pt>
                <c:pt idx="34">
                  <c:v>282.20121576845861</c:v>
                </c:pt>
                <c:pt idx="35">
                  <c:v>283.83028299436478</c:v>
                </c:pt>
                <c:pt idx="36">
                  <c:v>285.56060103365189</c:v>
                </c:pt>
                <c:pt idx="37">
                  <c:v>287.43280005186404</c:v>
                </c:pt>
                <c:pt idx="38">
                  <c:v>289.46361844284655</c:v>
                </c:pt>
                <c:pt idx="39">
                  <c:v>291.67269433652052</c:v>
                </c:pt>
                <c:pt idx="40">
                  <c:v>293.82854705011403</c:v>
                </c:pt>
                <c:pt idx="41">
                  <c:v>295.89662899418488</c:v>
                </c:pt>
                <c:pt idx="42">
                  <c:v>298.13303227699663</c:v>
                </c:pt>
                <c:pt idx="43">
                  <c:v>300.10537462795344</c:v>
                </c:pt>
                <c:pt idx="44">
                  <c:v>302.34096903827179</c:v>
                </c:pt>
                <c:pt idx="45">
                  <c:v>304.93056837525489</c:v>
                </c:pt>
                <c:pt idx="46">
                  <c:v>307.55122096237801</c:v>
                </c:pt>
                <c:pt idx="47">
                  <c:v>309.75756086762334</c:v>
                </c:pt>
                <c:pt idx="48">
                  <c:v>312.38227890474769</c:v>
                </c:pt>
                <c:pt idx="49">
                  <c:v>315.04665478010418</c:v>
                </c:pt>
                <c:pt idx="50">
                  <c:v>317.48967034940199</c:v>
                </c:pt>
                <c:pt idx="51">
                  <c:v>320.49411170502117</c:v>
                </c:pt>
                <c:pt idx="52">
                  <c:v>323.00565198095421</c:v>
                </c:pt>
                <c:pt idx="53">
                  <c:v>325.40568632153514</c:v>
                </c:pt>
                <c:pt idx="54">
                  <c:v>328.33198838131432</c:v>
                </c:pt>
                <c:pt idx="55">
                  <c:v>331.24704073707301</c:v>
                </c:pt>
                <c:pt idx="56">
                  <c:v>334.74789031220723</c:v>
                </c:pt>
                <c:pt idx="57">
                  <c:v>337.87782821656418</c:v>
                </c:pt>
                <c:pt idx="58">
                  <c:v>340.80182291647282</c:v>
                </c:pt>
                <c:pt idx="59">
                  <c:v>344.80250446898339</c:v>
                </c:pt>
                <c:pt idx="60">
                  <c:v>348.25885748598819</c:v>
                </c:pt>
                <c:pt idx="61">
                  <c:v>352.07597992532885</c:v>
                </c:pt>
                <c:pt idx="62">
                  <c:v>356.41538945713484</c:v>
                </c:pt>
                <c:pt idx="63">
                  <c:v>359.40832908478376</c:v>
                </c:pt>
                <c:pt idx="64">
                  <c:v>364.81386865178638</c:v>
                </c:pt>
                <c:pt idx="65">
                  <c:v>369.12908952439182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9D-924C-8C39-08318E9CDE83}"/>
            </c:ext>
          </c:extLst>
        </c:ser>
        <c:ser>
          <c:idx val="7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'24.53-B727'!$N$3:$N$83</c:f>
              <c:numCache>
                <c:formatCode>General</c:formatCode>
                <c:ptCount val="81"/>
                <c:pt idx="0">
                  <c:v>224.09200000000001</c:v>
                </c:pt>
                <c:pt idx="1">
                  <c:v>224.02080000000001</c:v>
                </c:pt>
                <c:pt idx="2">
                  <c:v>223.93729999999999</c:v>
                </c:pt>
                <c:pt idx="3">
                  <c:v>224.08609999999999</c:v>
                </c:pt>
                <c:pt idx="4">
                  <c:v>224.16660000000002</c:v>
                </c:pt>
                <c:pt idx="5">
                  <c:v>224.15149999999997</c:v>
                </c:pt>
                <c:pt idx="6">
                  <c:v>224.232</c:v>
                </c:pt>
                <c:pt idx="7">
                  <c:v>224.47640000000001</c:v>
                </c:pt>
                <c:pt idx="8">
                  <c:v>224.55679999999998</c:v>
                </c:pt>
                <c:pt idx="9">
                  <c:v>224.66460000000001</c:v>
                </c:pt>
                <c:pt idx="10">
                  <c:v>224.8817</c:v>
                </c:pt>
                <c:pt idx="11">
                  <c:v>224.90759999999997</c:v>
                </c:pt>
                <c:pt idx="12">
                  <c:v>225.20660000000001</c:v>
                </c:pt>
                <c:pt idx="13">
                  <c:v>225.61500000000001</c:v>
                </c:pt>
                <c:pt idx="14">
                  <c:v>226.16409999999999</c:v>
                </c:pt>
                <c:pt idx="15">
                  <c:v>226.25399999999999</c:v>
                </c:pt>
                <c:pt idx="16">
                  <c:v>226.34819999999999</c:v>
                </c:pt>
                <c:pt idx="17">
                  <c:v>226.40130000000002</c:v>
                </c:pt>
                <c:pt idx="18">
                  <c:v>226.65939999999998</c:v>
                </c:pt>
                <c:pt idx="19">
                  <c:v>227.02679999999998</c:v>
                </c:pt>
                <c:pt idx="20">
                  <c:v>227.2165</c:v>
                </c:pt>
                <c:pt idx="21">
                  <c:v>227.65639999999999</c:v>
                </c:pt>
                <c:pt idx="22">
                  <c:v>227.9922</c:v>
                </c:pt>
                <c:pt idx="23">
                  <c:v>228.41849999999999</c:v>
                </c:pt>
                <c:pt idx="24">
                  <c:v>228.79949999999999</c:v>
                </c:pt>
                <c:pt idx="25">
                  <c:v>229.03960000000001</c:v>
                </c:pt>
                <c:pt idx="26">
                  <c:v>229.37969999999999</c:v>
                </c:pt>
                <c:pt idx="27">
                  <c:v>229.6651</c:v>
                </c:pt>
                <c:pt idx="28">
                  <c:v>230.3056</c:v>
                </c:pt>
                <c:pt idx="29">
                  <c:v>230.82319999999999</c:v>
                </c:pt>
                <c:pt idx="30">
                  <c:v>231.0403</c:v>
                </c:pt>
                <c:pt idx="31">
                  <c:v>231.51270000000002</c:v>
                </c:pt>
                <c:pt idx="32">
                  <c:v>232.31720000000001</c:v>
                </c:pt>
                <c:pt idx="33">
                  <c:v>233.09719999999999</c:v>
                </c:pt>
                <c:pt idx="34">
                  <c:v>233.51920000000001</c:v>
                </c:pt>
                <c:pt idx="35">
                  <c:v>234.17349999999999</c:v>
                </c:pt>
                <c:pt idx="36">
                  <c:v>234.95060000000001</c:v>
                </c:pt>
                <c:pt idx="37">
                  <c:v>235.52289999999999</c:v>
                </c:pt>
                <c:pt idx="38">
                  <c:v>236.42440000000002</c:v>
                </c:pt>
                <c:pt idx="39">
                  <c:v>237.13330000000002</c:v>
                </c:pt>
                <c:pt idx="40">
                  <c:v>237.90899999999999</c:v>
                </c:pt>
                <c:pt idx="41">
                  <c:v>239.04140000000001</c:v>
                </c:pt>
                <c:pt idx="42">
                  <c:v>239.72290000000001</c:v>
                </c:pt>
                <c:pt idx="43">
                  <c:v>240.81569999999999</c:v>
                </c:pt>
                <c:pt idx="44">
                  <c:v>242.0436</c:v>
                </c:pt>
                <c:pt idx="45">
                  <c:v>243.58160000000001</c:v>
                </c:pt>
                <c:pt idx="46">
                  <c:v>245.57309999999998</c:v>
                </c:pt>
                <c:pt idx="47">
                  <c:v>247.46959999999999</c:v>
                </c:pt>
                <c:pt idx="48">
                  <c:v>249.75219999999999</c:v>
                </c:pt>
                <c:pt idx="49">
                  <c:v>251.70600000000002</c:v>
                </c:pt>
                <c:pt idx="50">
                  <c:v>253.99370000000002</c:v>
                </c:pt>
                <c:pt idx="51">
                  <c:v>256.99940000000004</c:v>
                </c:pt>
                <c:pt idx="52">
                  <c:v>259.59899999999999</c:v>
                </c:pt>
                <c:pt idx="53">
                  <c:v>262.34569999999997</c:v>
                </c:pt>
                <c:pt idx="54">
                  <c:v>265.02679999999998</c:v>
                </c:pt>
                <c:pt idx="55">
                  <c:v>267.73820000000001</c:v>
                </c:pt>
                <c:pt idx="56">
                  <c:v>271.13260000000002</c:v>
                </c:pt>
                <c:pt idx="57">
                  <c:v>274.21839999999997</c:v>
                </c:pt>
                <c:pt idx="58">
                  <c:v>277.98270000000002</c:v>
                </c:pt>
                <c:pt idx="59">
                  <c:v>281.38489999999996</c:v>
                </c:pt>
                <c:pt idx="60">
                  <c:v>285.33710000000002</c:v>
                </c:pt>
                <c:pt idx="61">
                  <c:v>289.68790000000001</c:v>
                </c:pt>
                <c:pt idx="62">
                  <c:v>293.93790000000001</c:v>
                </c:pt>
                <c:pt idx="63">
                  <c:v>298.58690000000001</c:v>
                </c:pt>
                <c:pt idx="64">
                  <c:v>302.68280000000004</c:v>
                </c:pt>
                <c:pt idx="65">
                  <c:v>306.89409999999998</c:v>
                </c:pt>
                <c:pt idx="66">
                  <c:v>310.642</c:v>
                </c:pt>
                <c:pt idx="67">
                  <c:v>314.29029999999995</c:v>
                </c:pt>
                <c:pt idx="68">
                  <c:v>318.68340000000001</c:v>
                </c:pt>
                <c:pt idx="69">
                  <c:v>322.89010000000002</c:v>
                </c:pt>
                <c:pt idx="70">
                  <c:v>326.8297</c:v>
                </c:pt>
                <c:pt idx="71">
                  <c:v>330.6755</c:v>
                </c:pt>
                <c:pt idx="72">
                  <c:v>334.34110000000004</c:v>
                </c:pt>
                <c:pt idx="73">
                  <c:v>338.40799999999996</c:v>
                </c:pt>
                <c:pt idx="74">
                  <c:v>342.62670000000003</c:v>
                </c:pt>
                <c:pt idx="75">
                  <c:v>346.94389999999999</c:v>
                </c:pt>
                <c:pt idx="76">
                  <c:v>351.27249999999998</c:v>
                </c:pt>
                <c:pt idx="77">
                  <c:v>355.59550000000002</c:v>
                </c:pt>
                <c:pt idx="78">
                  <c:v>359.6755</c:v>
                </c:pt>
                <c:pt idx="79">
                  <c:v>363.76659999999998</c:v>
                </c:pt>
                <c:pt idx="80">
                  <c:v>367.93260000000004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A1C-AE47-B99F-29664A3D7408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'24.53-B727'!$L$3:$L$83</c:f>
              <c:numCache>
                <c:formatCode>General</c:formatCode>
                <c:ptCount val="81"/>
                <c:pt idx="0">
                  <c:v>0.70007154999999999</c:v>
                </c:pt>
                <c:pt idx="1">
                  <c:v>0.70368903999999999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0.79642937999999996</c:v>
                </c:pt>
                <c:pt idx="30">
                  <c:v>0.79974153000000003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0.80998334000000005</c:v>
                </c:pt>
                <c:pt idx="34">
                  <c:v>0.81329549999999995</c:v>
                </c:pt>
                <c:pt idx="35">
                  <c:v>0.81660765000000002</c:v>
                </c:pt>
                <c:pt idx="36">
                  <c:v>0.81991981000000003</c:v>
                </c:pt>
                <c:pt idx="37">
                  <c:v>0.82323195999999998</c:v>
                </c:pt>
                <c:pt idx="38">
                  <c:v>0.82623877000000001</c:v>
                </c:pt>
                <c:pt idx="39">
                  <c:v>0.82955093000000002</c:v>
                </c:pt>
                <c:pt idx="40">
                  <c:v>0.83316842999999996</c:v>
                </c:pt>
                <c:pt idx="41">
                  <c:v>0.83648058000000003</c:v>
                </c:pt>
                <c:pt idx="42">
                  <c:v>0.83979274000000004</c:v>
                </c:pt>
                <c:pt idx="43">
                  <c:v>0.84279954999999995</c:v>
                </c:pt>
                <c:pt idx="44">
                  <c:v>0.84611170000000002</c:v>
                </c:pt>
                <c:pt idx="45">
                  <c:v>0.84942386000000003</c:v>
                </c:pt>
                <c:pt idx="46">
                  <c:v>0.85212531999999996</c:v>
                </c:pt>
                <c:pt idx="47">
                  <c:v>0.85480915999999996</c:v>
                </c:pt>
                <c:pt idx="48">
                  <c:v>0.85696419999999995</c:v>
                </c:pt>
                <c:pt idx="49">
                  <c:v>0.85920976999999998</c:v>
                </c:pt>
                <c:pt idx="50">
                  <c:v>0.86116694999999999</c:v>
                </c:pt>
                <c:pt idx="51">
                  <c:v>0.86340002999999999</c:v>
                </c:pt>
                <c:pt idx="52">
                  <c:v>0.86536546999999997</c:v>
                </c:pt>
                <c:pt idx="53">
                  <c:v>0.86732823999999997</c:v>
                </c:pt>
                <c:pt idx="54">
                  <c:v>0.86922575000000002</c:v>
                </c:pt>
                <c:pt idx="55">
                  <c:v>0.87095286000000005</c:v>
                </c:pt>
                <c:pt idx="56">
                  <c:v>0.87257960999999995</c:v>
                </c:pt>
                <c:pt idx="57">
                  <c:v>0.87414787000000005</c:v>
                </c:pt>
                <c:pt idx="58">
                  <c:v>0.87613030999999997</c:v>
                </c:pt>
                <c:pt idx="59">
                  <c:v>0.87745357000000002</c:v>
                </c:pt>
                <c:pt idx="60">
                  <c:v>0.87889021000000001</c:v>
                </c:pt>
                <c:pt idx="61">
                  <c:v>0.88058398000000004</c:v>
                </c:pt>
                <c:pt idx="62">
                  <c:v>0.88206035000000005</c:v>
                </c:pt>
                <c:pt idx="63">
                  <c:v>0.88356915999999996</c:v>
                </c:pt>
                <c:pt idx="64">
                  <c:v>0.88476604999999997</c:v>
                </c:pt>
                <c:pt idx="65">
                  <c:v>0.88575294999999998</c:v>
                </c:pt>
                <c:pt idx="66">
                  <c:v>0.88676087999999997</c:v>
                </c:pt>
                <c:pt idx="67">
                  <c:v>0.88785155999999998</c:v>
                </c:pt>
                <c:pt idx="68">
                  <c:v>0.88896474000000003</c:v>
                </c:pt>
                <c:pt idx="69">
                  <c:v>0.88992366000000001</c:v>
                </c:pt>
                <c:pt idx="70">
                  <c:v>0.89062472999999998</c:v>
                </c:pt>
                <c:pt idx="71">
                  <c:v>0.89133220000000002</c:v>
                </c:pt>
                <c:pt idx="72">
                  <c:v>0.89203021000000005</c:v>
                </c:pt>
                <c:pt idx="73">
                  <c:v>0.89290844000000003</c:v>
                </c:pt>
                <c:pt idx="74">
                  <c:v>0.89398739000000005</c:v>
                </c:pt>
                <c:pt idx="75">
                  <c:v>0.89480915999999999</c:v>
                </c:pt>
                <c:pt idx="76">
                  <c:v>0.89526554000000003</c:v>
                </c:pt>
                <c:pt idx="77">
                  <c:v>0.89576391</c:v>
                </c:pt>
                <c:pt idx="78">
                  <c:v>0.89642633999999999</c:v>
                </c:pt>
                <c:pt idx="79">
                  <c:v>0.89699843999999995</c:v>
                </c:pt>
                <c:pt idx="80">
                  <c:v>0.89760065</c:v>
                </c:pt>
              </c:numCache>
            </c:numRef>
          </c:xVal>
          <c:yVal>
            <c:numRef>
              <c:f>'24.53-B727'!$O$3:$O$83</c:f>
              <c:numCache>
                <c:formatCode>General</c:formatCode>
                <c:ptCount val="81"/>
                <c:pt idx="0">
                  <c:v>223.08317725889032</c:v>
                </c:pt>
                <c:pt idx="1">
                  <c:v>223.16156838352751</c:v>
                </c:pt>
                <c:pt idx="2">
                  <c:v>223.23886043214657</c:v>
                </c:pt>
                <c:pt idx="3">
                  <c:v>223.3217977762335</c:v>
                </c:pt>
                <c:pt idx="4">
                  <c:v>223.41076619179188</c:v>
                </c:pt>
                <c:pt idx="5">
                  <c:v>223.50617691241843</c:v>
                </c:pt>
                <c:pt idx="6">
                  <c:v>223.60847088638994</c:v>
                </c:pt>
                <c:pt idx="7">
                  <c:v>223.71811878081877</c:v>
                </c:pt>
                <c:pt idx="8">
                  <c:v>223.8356260128657</c:v>
                </c:pt>
                <c:pt idx="9">
                  <c:v>223.96153291728805</c:v>
                </c:pt>
                <c:pt idx="10">
                  <c:v>224.09642071925947</c:v>
                </c:pt>
                <c:pt idx="11">
                  <c:v>224.24091195590083</c:v>
                </c:pt>
                <c:pt idx="12">
                  <c:v>224.39567760363059</c:v>
                </c:pt>
                <c:pt idx="13">
                  <c:v>224.56143788206211</c:v>
                </c:pt>
                <c:pt idx="14">
                  <c:v>224.73897080972313</c:v>
                </c:pt>
                <c:pt idx="15">
                  <c:v>224.92911357212807</c:v>
                </c:pt>
                <c:pt idx="16">
                  <c:v>225.13277286246949</c:v>
                </c:pt>
                <c:pt idx="17">
                  <c:v>225.3509270718248</c:v>
                </c:pt>
                <c:pt idx="18">
                  <c:v>225.5846388854892</c:v>
                </c:pt>
                <c:pt idx="19">
                  <c:v>225.83505866288002</c:v>
                </c:pt>
                <c:pt idx="20">
                  <c:v>226.10343991978925</c:v>
                </c:pt>
                <c:pt idx="21">
                  <c:v>226.39114442507005</c:v>
                </c:pt>
                <c:pt idx="22">
                  <c:v>226.69966142605068</c:v>
                </c:pt>
                <c:pt idx="23">
                  <c:v>227.03061522422587</c:v>
                </c:pt>
                <c:pt idx="24">
                  <c:v>227.38578932941849</c:v>
                </c:pt>
                <c:pt idx="25">
                  <c:v>227.76713762828564</c:v>
                </c:pt>
                <c:pt idx="26">
                  <c:v>228.17681513669154</c:v>
                </c:pt>
                <c:pt idx="27">
                  <c:v>228.61719440903235</c:v>
                </c:pt>
                <c:pt idx="28">
                  <c:v>229.09090380235327</c:v>
                </c:pt>
                <c:pt idx="29">
                  <c:v>229.60085901777813</c:v>
                </c:pt>
                <c:pt idx="30">
                  <c:v>230.1502988017881</c:v>
                </c:pt>
                <c:pt idx="31">
                  <c:v>230.7428440083815</c:v>
                </c:pt>
                <c:pt idx="32">
                  <c:v>231.38254099452217</c:v>
                </c:pt>
                <c:pt idx="33">
                  <c:v>232.14046001231426</c:v>
                </c:pt>
                <c:pt idx="34">
                  <c:v>232.89421632548442</c:v>
                </c:pt>
                <c:pt idx="35">
                  <c:v>233.71118346825946</c:v>
                </c:pt>
                <c:pt idx="36">
                  <c:v>234.59804605675424</c:v>
                </c:pt>
                <c:pt idx="37">
                  <c:v>235.56242760045191</c:v>
                </c:pt>
                <c:pt idx="38">
                  <c:v>236.51235904770937</c:v>
                </c:pt>
                <c:pt idx="39">
                  <c:v>237.65004501269416</c:v>
                </c:pt>
                <c:pt idx="40">
                  <c:v>239.01523394695514</c:v>
                </c:pt>
                <c:pt idx="41">
                  <c:v>240.39208454652535</c:v>
                </c:pt>
                <c:pt idx="42">
                  <c:v>241.90671029719994</c:v>
                </c:pt>
                <c:pt idx="43">
                  <c:v>243.41684392924356</c:v>
                </c:pt>
                <c:pt idx="44">
                  <c:v>245.24987756379312</c:v>
                </c:pt>
                <c:pt idx="45">
                  <c:v>247.28656196762427</c:v>
                </c:pt>
                <c:pt idx="46">
                  <c:v>249.19808040433708</c:v>
                </c:pt>
                <c:pt idx="47">
                  <c:v>251.27309443710169</c:v>
                </c:pt>
                <c:pt idx="48">
                  <c:v>253.08258618725452</c:v>
                </c:pt>
                <c:pt idx="49">
                  <c:v>255.12098970177797</c:v>
                </c:pt>
                <c:pt idx="50">
                  <c:v>257.03974934398389</c:v>
                </c:pt>
                <c:pt idx="51">
                  <c:v>259.41061854003021</c:v>
                </c:pt>
                <c:pt idx="52">
                  <c:v>261.6771165439759</c:v>
                </c:pt>
                <c:pt idx="53">
                  <c:v>264.12992815290983</c:v>
                </c:pt>
                <c:pt idx="54">
                  <c:v>266.70368145591038</c:v>
                </c:pt>
                <c:pt idx="55">
                  <c:v>269.24098106238836</c:v>
                </c:pt>
                <c:pt idx="56">
                  <c:v>271.82117182276636</c:v>
                </c:pt>
                <c:pt idx="57">
                  <c:v>274.50409450534403</c:v>
                </c:pt>
                <c:pt idx="58">
                  <c:v>278.20616551303027</c:v>
                </c:pt>
                <c:pt idx="59">
                  <c:v>280.89486542224188</c:v>
                </c:pt>
                <c:pt idx="60">
                  <c:v>284.03659030043497</c:v>
                </c:pt>
                <c:pt idx="61">
                  <c:v>288.07612360744201</c:v>
                </c:pt>
                <c:pt idx="62">
                  <c:v>291.93388003505692</c:v>
                </c:pt>
                <c:pt idx="63">
                  <c:v>296.2476215079771</c:v>
                </c:pt>
                <c:pt idx="64">
                  <c:v>299.97256828295815</c:v>
                </c:pt>
                <c:pt idx="65">
                  <c:v>303.27050000277723</c:v>
                </c:pt>
                <c:pt idx="66">
                  <c:v>306.87334372614993</c:v>
                </c:pt>
                <c:pt idx="67">
                  <c:v>311.06869007641831</c:v>
                </c:pt>
                <c:pt idx="68">
                  <c:v>315.70682603304857</c:v>
                </c:pt>
                <c:pt idx="69">
                  <c:v>320.02617671322685</c:v>
                </c:pt>
                <c:pt idx="70">
                  <c:v>323.39480174021401</c:v>
                </c:pt>
                <c:pt idx="71">
                  <c:v>326.99216349130938</c:v>
                </c:pt>
                <c:pt idx="72">
                  <c:v>330.75369456058695</c:v>
                </c:pt>
                <c:pt idx="73">
                  <c:v>335.81598222862294</c:v>
                </c:pt>
                <c:pt idx="74">
                  <c:v>342.59952420165587</c:v>
                </c:pt>
                <c:pt idx="75">
                  <c:v>348.23907096019065</c:v>
                </c:pt>
                <c:pt idx="76">
                  <c:v>351.56807760892895</c:v>
                </c:pt>
                <c:pt idx="77">
                  <c:v>355.37841727864031</c:v>
                </c:pt>
                <c:pt idx="78">
                  <c:v>360.74973408847711</c:v>
                </c:pt>
                <c:pt idx="79">
                  <c:v>365.69638425239174</c:v>
                </c:pt>
                <c:pt idx="80">
                  <c:v>371.24286183754151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9D-924C-8C39-08318E9CDE83}"/>
            </c:ext>
          </c:extLst>
        </c:ser>
        <c:ser>
          <c:idx val="1"/>
          <c:order val="6"/>
          <c:tx>
            <c:v>cl0.2</c:v>
          </c:tx>
          <c:spPr>
            <a:ln w="25400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'24.53-B727'!$E$3:$E$73</c:f>
              <c:numCache>
                <c:formatCode>General</c:formatCode>
                <c:ptCount val="71"/>
                <c:pt idx="0">
                  <c:v>197.90479999999999</c:v>
                </c:pt>
                <c:pt idx="1">
                  <c:v>197.79399999999998</c:v>
                </c:pt>
                <c:pt idx="2">
                  <c:v>197.87309999999999</c:v>
                </c:pt>
                <c:pt idx="3">
                  <c:v>197.88529999999997</c:v>
                </c:pt>
                <c:pt idx="4">
                  <c:v>197.9111</c:v>
                </c:pt>
                <c:pt idx="5">
                  <c:v>197.93689999999998</c:v>
                </c:pt>
                <c:pt idx="6">
                  <c:v>197.92179999999999</c:v>
                </c:pt>
                <c:pt idx="7">
                  <c:v>197.98860000000002</c:v>
                </c:pt>
                <c:pt idx="8">
                  <c:v>198.04180000000002</c:v>
                </c:pt>
                <c:pt idx="9">
                  <c:v>197.85850000000002</c:v>
                </c:pt>
                <c:pt idx="10">
                  <c:v>198.10709999999997</c:v>
                </c:pt>
                <c:pt idx="11">
                  <c:v>198.2149</c:v>
                </c:pt>
                <c:pt idx="12">
                  <c:v>198.19980000000001</c:v>
                </c:pt>
                <c:pt idx="13">
                  <c:v>198.19829999999999</c:v>
                </c:pt>
                <c:pt idx="14">
                  <c:v>198.36070000000001</c:v>
                </c:pt>
                <c:pt idx="15">
                  <c:v>198.5505</c:v>
                </c:pt>
                <c:pt idx="16">
                  <c:v>198.6173</c:v>
                </c:pt>
                <c:pt idx="17">
                  <c:v>198.95739999999998</c:v>
                </c:pt>
                <c:pt idx="18">
                  <c:v>199.14709999999999</c:v>
                </c:pt>
                <c:pt idx="19">
                  <c:v>199.214</c:v>
                </c:pt>
                <c:pt idx="20">
                  <c:v>199.43099999999998</c:v>
                </c:pt>
                <c:pt idx="21">
                  <c:v>199.49789999999999</c:v>
                </c:pt>
                <c:pt idx="22">
                  <c:v>199.56470000000002</c:v>
                </c:pt>
                <c:pt idx="23">
                  <c:v>199.69979999999998</c:v>
                </c:pt>
                <c:pt idx="24">
                  <c:v>199.70779999999999</c:v>
                </c:pt>
                <c:pt idx="25">
                  <c:v>199.80189999999999</c:v>
                </c:pt>
                <c:pt idx="26">
                  <c:v>200.13249999999999</c:v>
                </c:pt>
                <c:pt idx="27">
                  <c:v>200.1857</c:v>
                </c:pt>
                <c:pt idx="28">
                  <c:v>200.60769999999999</c:v>
                </c:pt>
                <c:pt idx="29">
                  <c:v>201.11019999999999</c:v>
                </c:pt>
                <c:pt idx="30">
                  <c:v>201.32310000000001</c:v>
                </c:pt>
                <c:pt idx="31">
                  <c:v>201.61410000000001</c:v>
                </c:pt>
                <c:pt idx="32">
                  <c:v>201.94050000000001</c:v>
                </c:pt>
                <c:pt idx="33">
                  <c:v>202.08930000000001</c:v>
                </c:pt>
                <c:pt idx="34">
                  <c:v>202.37459999999999</c:v>
                </c:pt>
                <c:pt idx="35">
                  <c:v>202.66</c:v>
                </c:pt>
                <c:pt idx="36">
                  <c:v>203.24600000000001</c:v>
                </c:pt>
                <c:pt idx="37">
                  <c:v>203.57230000000001</c:v>
                </c:pt>
                <c:pt idx="38">
                  <c:v>203.8441</c:v>
                </c:pt>
                <c:pt idx="39">
                  <c:v>204.292</c:v>
                </c:pt>
                <c:pt idx="40">
                  <c:v>205.05549999999999</c:v>
                </c:pt>
                <c:pt idx="41">
                  <c:v>205.65650000000002</c:v>
                </c:pt>
                <c:pt idx="42">
                  <c:v>206.11520000000002</c:v>
                </c:pt>
                <c:pt idx="43">
                  <c:v>207.2216</c:v>
                </c:pt>
                <c:pt idx="44">
                  <c:v>208.10950000000003</c:v>
                </c:pt>
                <c:pt idx="45">
                  <c:v>209.0204</c:v>
                </c:pt>
                <c:pt idx="46">
                  <c:v>210.00069999999999</c:v>
                </c:pt>
                <c:pt idx="47">
                  <c:v>211.35919999999999</c:v>
                </c:pt>
                <c:pt idx="48">
                  <c:v>213.21690000000001</c:v>
                </c:pt>
                <c:pt idx="49">
                  <c:v>214.93530000000001</c:v>
                </c:pt>
                <c:pt idx="50">
                  <c:v>216.81610000000001</c:v>
                </c:pt>
                <c:pt idx="51">
                  <c:v>218.99890000000002</c:v>
                </c:pt>
                <c:pt idx="52">
                  <c:v>220.59200000000001</c:v>
                </c:pt>
                <c:pt idx="53">
                  <c:v>222.84450000000001</c:v>
                </c:pt>
                <c:pt idx="54">
                  <c:v>225.56210000000002</c:v>
                </c:pt>
                <c:pt idx="55">
                  <c:v>227.76239999999999</c:v>
                </c:pt>
                <c:pt idx="56">
                  <c:v>230.38480000000001</c:v>
                </c:pt>
                <c:pt idx="57">
                  <c:v>232.65870000000001</c:v>
                </c:pt>
                <c:pt idx="58">
                  <c:v>235.25540000000001</c:v>
                </c:pt>
                <c:pt idx="59">
                  <c:v>237.90200000000002</c:v>
                </c:pt>
                <c:pt idx="60">
                  <c:v>240.63770000000002</c:v>
                </c:pt>
                <c:pt idx="61">
                  <c:v>243.50960000000001</c:v>
                </c:pt>
                <c:pt idx="62">
                  <c:v>246.73589999999999</c:v>
                </c:pt>
                <c:pt idx="63">
                  <c:v>250.00519999999997</c:v>
                </c:pt>
                <c:pt idx="64">
                  <c:v>253.12530000000001</c:v>
                </c:pt>
                <c:pt idx="65">
                  <c:v>256.38560000000001</c:v>
                </c:pt>
                <c:pt idx="66">
                  <c:v>259.72970000000004</c:v>
                </c:pt>
                <c:pt idx="67">
                  <c:v>263.10820000000001</c:v>
                </c:pt>
                <c:pt idx="68">
                  <c:v>266.21949999999998</c:v>
                </c:pt>
                <c:pt idx="69">
                  <c:v>269.47109999999998</c:v>
                </c:pt>
                <c:pt idx="70">
                  <c:v>272.81260000000003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A1C-AE47-B99F-29664A3D7408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'24.53-B727'!$C$3:$C$73</c:f>
              <c:numCache>
                <c:formatCode>General</c:formatCode>
                <c:ptCount val="71"/>
                <c:pt idx="0">
                  <c:v>0.70007154999999999</c:v>
                </c:pt>
                <c:pt idx="1">
                  <c:v>0.70338369999999995</c:v>
                </c:pt>
                <c:pt idx="2">
                  <c:v>0.7070012</c:v>
                </c:pt>
                <c:pt idx="3">
                  <c:v>0.71031334999999995</c:v>
                </c:pt>
                <c:pt idx="4">
                  <c:v>0.71362550999999996</c:v>
                </c:pt>
                <c:pt idx="5">
                  <c:v>0.71693766000000003</c:v>
                </c:pt>
                <c:pt idx="6">
                  <c:v>0.72024982000000004</c:v>
                </c:pt>
                <c:pt idx="7">
                  <c:v>0.72356197</c:v>
                </c:pt>
                <c:pt idx="8">
                  <c:v>0.72687413000000001</c:v>
                </c:pt>
                <c:pt idx="9">
                  <c:v>0.73018627999999997</c:v>
                </c:pt>
                <c:pt idx="10">
                  <c:v>0.73349843999999997</c:v>
                </c:pt>
                <c:pt idx="11">
                  <c:v>0.73681059000000004</c:v>
                </c:pt>
                <c:pt idx="12">
                  <c:v>0.74012275000000005</c:v>
                </c:pt>
                <c:pt idx="13">
                  <c:v>0.74343490000000001</c:v>
                </c:pt>
                <c:pt idx="14">
                  <c:v>0.74674706000000002</c:v>
                </c:pt>
                <c:pt idx="15">
                  <c:v>0.75005920999999998</c:v>
                </c:pt>
                <c:pt idx="16">
                  <c:v>0.75337136999999998</c:v>
                </c:pt>
                <c:pt idx="17">
                  <c:v>0.75668352000000005</c:v>
                </c:pt>
                <c:pt idx="18">
                  <c:v>0.75999567999999995</c:v>
                </c:pt>
                <c:pt idx="19">
                  <c:v>0.76330783000000002</c:v>
                </c:pt>
                <c:pt idx="20">
                  <c:v>0.76661999000000003</c:v>
                </c:pt>
                <c:pt idx="21">
                  <c:v>0.76993213999999999</c:v>
                </c:pt>
                <c:pt idx="22">
                  <c:v>0.7732443</c:v>
                </c:pt>
                <c:pt idx="23">
                  <c:v>0.77655644999999995</c:v>
                </c:pt>
                <c:pt idx="24">
                  <c:v>0.77986860999999996</c:v>
                </c:pt>
                <c:pt idx="25">
                  <c:v>0.78318076000000003</c:v>
                </c:pt>
                <c:pt idx="26">
                  <c:v>0.78649292000000004</c:v>
                </c:pt>
                <c:pt idx="27">
                  <c:v>0.78980507</c:v>
                </c:pt>
                <c:pt idx="28">
                  <c:v>0.79311721999999996</c:v>
                </c:pt>
                <c:pt idx="29">
                  <c:v>0.79673472000000001</c:v>
                </c:pt>
                <c:pt idx="30">
                  <c:v>0.80004688000000002</c:v>
                </c:pt>
                <c:pt idx="31">
                  <c:v>0.80305369000000004</c:v>
                </c:pt>
                <c:pt idx="32">
                  <c:v>0.80636584</c:v>
                </c:pt>
                <c:pt idx="33">
                  <c:v>0.80967800000000001</c:v>
                </c:pt>
                <c:pt idx="34">
                  <c:v>0.81299014999999997</c:v>
                </c:pt>
                <c:pt idx="35">
                  <c:v>0.81630230999999998</c:v>
                </c:pt>
                <c:pt idx="36">
                  <c:v>0.81961446000000004</c:v>
                </c:pt>
                <c:pt idx="37">
                  <c:v>0.82292662000000005</c:v>
                </c:pt>
                <c:pt idx="38">
                  <c:v>0.82623877000000001</c:v>
                </c:pt>
                <c:pt idx="39">
                  <c:v>0.82985626999999995</c:v>
                </c:pt>
                <c:pt idx="40">
                  <c:v>0.83316842999999996</c:v>
                </c:pt>
                <c:pt idx="41">
                  <c:v>0.83617523999999999</c:v>
                </c:pt>
                <c:pt idx="42">
                  <c:v>0.83948738999999994</c:v>
                </c:pt>
                <c:pt idx="43">
                  <c:v>0.84249419999999997</c:v>
                </c:pt>
                <c:pt idx="44">
                  <c:v>0.84550102000000005</c:v>
                </c:pt>
                <c:pt idx="45">
                  <c:v>0.84850782999999996</c:v>
                </c:pt>
                <c:pt idx="46">
                  <c:v>0.85114504000000002</c:v>
                </c:pt>
                <c:pt idx="47">
                  <c:v>0.85365203999999995</c:v>
                </c:pt>
                <c:pt idx="48">
                  <c:v>0.85665884999999997</c:v>
                </c:pt>
                <c:pt idx="49">
                  <c:v>0.85936031999999996</c:v>
                </c:pt>
                <c:pt idx="50">
                  <c:v>0.86236712999999998</c:v>
                </c:pt>
                <c:pt idx="51">
                  <c:v>0.86506859999999997</c:v>
                </c:pt>
                <c:pt idx="52">
                  <c:v>0.86763358999999995</c:v>
                </c:pt>
                <c:pt idx="53">
                  <c:v>0.87021282</c:v>
                </c:pt>
                <c:pt idx="54">
                  <c:v>0.87276372999999996</c:v>
                </c:pt>
                <c:pt idx="55">
                  <c:v>0.87516408999999995</c:v>
                </c:pt>
                <c:pt idx="56">
                  <c:v>0.87725911000000001</c:v>
                </c:pt>
                <c:pt idx="57">
                  <c:v>0.87906150999999999</c:v>
                </c:pt>
                <c:pt idx="58">
                  <c:v>0.88093069999999996</c:v>
                </c:pt>
                <c:pt idx="59">
                  <c:v>0.88265780999999999</c:v>
                </c:pt>
                <c:pt idx="60">
                  <c:v>0.88406697999999995</c:v>
                </c:pt>
                <c:pt idx="61">
                  <c:v>0.88612900000000006</c:v>
                </c:pt>
                <c:pt idx="62">
                  <c:v>0.88786883000000005</c:v>
                </c:pt>
                <c:pt idx="63">
                  <c:v>0.88944539</c:v>
                </c:pt>
                <c:pt idx="64">
                  <c:v>0.89117674000000002</c:v>
                </c:pt>
                <c:pt idx="65">
                  <c:v>0.89256365999999998</c:v>
                </c:pt>
                <c:pt idx="66">
                  <c:v>0.89436842999999999</c:v>
                </c:pt>
                <c:pt idx="67">
                  <c:v>0.89574361000000002</c:v>
                </c:pt>
                <c:pt idx="68">
                  <c:v>0.89720308000000004</c:v>
                </c:pt>
                <c:pt idx="69">
                  <c:v>0.89878811999999997</c:v>
                </c:pt>
                <c:pt idx="70">
                  <c:v>0.90000948999999997</c:v>
                </c:pt>
              </c:numCache>
            </c:numRef>
          </c:xVal>
          <c:yVal>
            <c:numRef>
              <c:f>'24.53-B727'!$F$3:$F$73</c:f>
              <c:numCache>
                <c:formatCode>General</c:formatCode>
                <c:ptCount val="71"/>
                <c:pt idx="0">
                  <c:v>196.56959827780025</c:v>
                </c:pt>
                <c:pt idx="1">
                  <c:v>196.60139255424059</c:v>
                </c:pt>
                <c:pt idx="2">
                  <c:v>196.63879079924749</c:v>
                </c:pt>
                <c:pt idx="3">
                  <c:v>196.67565184106391</c:v>
                </c:pt>
                <c:pt idx="4">
                  <c:v>196.71519335908985</c:v>
                </c:pt>
                <c:pt idx="5">
                  <c:v>196.75759812381276</c:v>
                </c:pt>
                <c:pt idx="6">
                  <c:v>196.80306211224456</c:v>
                </c:pt>
                <c:pt idx="7">
                  <c:v>196.85179450976847</c:v>
                </c:pt>
                <c:pt idx="8">
                  <c:v>196.90401994623377</c:v>
                </c:pt>
                <c:pt idx="9">
                  <c:v>196.9599785704215</c:v>
                </c:pt>
                <c:pt idx="10">
                  <c:v>197.01992870463101</c:v>
                </c:pt>
                <c:pt idx="11">
                  <c:v>197.08414703202718</c:v>
                </c:pt>
                <c:pt idx="12">
                  <c:v>197.15293176435151</c:v>
                </c:pt>
                <c:pt idx="13">
                  <c:v>197.22660299920994</c:v>
                </c:pt>
                <c:pt idx="14">
                  <c:v>197.30550652261485</c:v>
                </c:pt>
                <c:pt idx="15">
                  <c:v>197.39001441701706</c:v>
                </c:pt>
                <c:pt idx="16">
                  <c:v>197.48052965716877</c:v>
                </c:pt>
                <c:pt idx="17">
                  <c:v>197.57748708354893</c:v>
                </c:pt>
                <c:pt idx="18">
                  <c:v>197.6813590007331</c:v>
                </c:pt>
                <c:pt idx="19">
                  <c:v>197.79265667957347</c:v>
                </c:pt>
                <c:pt idx="20">
                  <c:v>198.00177782492221</c:v>
                </c:pt>
                <c:pt idx="21">
                  <c:v>198.23535451397859</c:v>
                </c:pt>
                <c:pt idx="22">
                  <c:v>198.47853276084371</c:v>
                </c:pt>
                <c:pt idx="23">
                  <c:v>198.73222662820856</c:v>
                </c:pt>
                <c:pt idx="24">
                  <c:v>198.99742616780949</c:v>
                </c:pt>
                <c:pt idx="25">
                  <c:v>199.27520128175917</c:v>
                </c:pt>
                <c:pt idx="26">
                  <c:v>199.56671954605662</c:v>
                </c:pt>
                <c:pt idx="27">
                  <c:v>199.87325255659889</c:v>
                </c:pt>
                <c:pt idx="28">
                  <c:v>200.19619705179193</c:v>
                </c:pt>
                <c:pt idx="29">
                  <c:v>200.56947772888131</c:v>
                </c:pt>
                <c:pt idx="30">
                  <c:v>200.93191678816609</c:v>
                </c:pt>
                <c:pt idx="31">
                  <c:v>201.27968566501758</c:v>
                </c:pt>
                <c:pt idx="32">
                  <c:v>201.68536089029027</c:v>
                </c:pt>
                <c:pt idx="33">
                  <c:v>202.11699089318057</c:v>
                </c:pt>
                <c:pt idx="34">
                  <c:v>202.57719493324453</c:v>
                </c:pt>
                <c:pt idx="35">
                  <c:v>203.0689291373977</c:v>
                </c:pt>
                <c:pt idx="36">
                  <c:v>203.59553189229828</c:v>
                </c:pt>
                <c:pt idx="37">
                  <c:v>204.16080420554553</c:v>
                </c:pt>
                <c:pt idx="38">
                  <c:v>204.7690803025439</c:v>
                </c:pt>
                <c:pt idx="39">
                  <c:v>205.48845364723485</c:v>
                </c:pt>
                <c:pt idx="40">
                  <c:v>206.20372473578783</c:v>
                </c:pt>
                <c:pt idx="41">
                  <c:v>206.90574330685001</c:v>
                </c:pt>
                <c:pt idx="42">
                  <c:v>207.74435176239692</c:v>
                </c:pt>
                <c:pt idx="43">
                  <c:v>208.5723830163617</c:v>
                </c:pt>
                <c:pt idx="44">
                  <c:v>209.47222752230456</c:v>
                </c:pt>
                <c:pt idx="45">
                  <c:v>210.45334361484484</c:v>
                </c:pt>
                <c:pt idx="46">
                  <c:v>211.38954830648413</c:v>
                </c:pt>
                <c:pt idx="47">
                  <c:v>212.35353758986452</c:v>
                </c:pt>
                <c:pt idx="48">
                  <c:v>213.61768806051307</c:v>
                </c:pt>
                <c:pt idx="49">
                  <c:v>214.86818906422573</c:v>
                </c:pt>
                <c:pt idx="50">
                  <c:v>216.40806625889687</c:v>
                </c:pt>
                <c:pt idx="51">
                  <c:v>217.94609630505354</c:v>
                </c:pt>
                <c:pt idx="52">
                  <c:v>219.56447850051566</c:v>
                </c:pt>
                <c:pt idx="53">
                  <c:v>221.37315838754458</c:v>
                </c:pt>
                <c:pt idx="54">
                  <c:v>223.37201068585318</c:v>
                </c:pt>
                <c:pt idx="55">
                  <c:v>225.47813737484407</c:v>
                </c:pt>
                <c:pt idx="56">
                  <c:v>227.52670427624702</c:v>
                </c:pt>
                <c:pt idx="57">
                  <c:v>229.47231696153275</c:v>
                </c:pt>
                <c:pt idx="58">
                  <c:v>231.69791885251362</c:v>
                </c:pt>
                <c:pt idx="59">
                  <c:v>233.97248508643631</c:v>
                </c:pt>
                <c:pt idx="60">
                  <c:v>236.00751718846752</c:v>
                </c:pt>
                <c:pt idx="61">
                  <c:v>239.32536593958056</c:v>
                </c:pt>
                <c:pt idx="62">
                  <c:v>242.49650464545789</c:v>
                </c:pt>
                <c:pt idx="63">
                  <c:v>245.72273566429331</c:v>
                </c:pt>
                <c:pt idx="64">
                  <c:v>249.72988923945152</c:v>
                </c:pt>
                <c:pt idx="65">
                  <c:v>253.36009211651492</c:v>
                </c:pt>
                <c:pt idx="66">
                  <c:v>258.77042897433887</c:v>
                </c:pt>
                <c:pt idx="67">
                  <c:v>263.53121487476369</c:v>
                </c:pt>
                <c:pt idx="68">
                  <c:v>269.33663639247317</c:v>
                </c:pt>
                <c:pt idx="69">
                  <c:v>276.74574266782201</c:v>
                </c:pt>
                <c:pt idx="70">
                  <c:v>283.44960596163332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C9D-924C-8C39-08318E9CD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95000000000000007"/>
          <c:min val="0.6500000000000001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80"/>
          <c:min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B737-200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'24.72-B737-200'!$P$3:$P$110</c:f>
              <c:numCache>
                <c:formatCode>General</c:formatCode>
                <c:ptCount val="108"/>
                <c:pt idx="0">
                  <c:v>264.47744899999998</c:v>
                </c:pt>
                <c:pt idx="1">
                  <c:v>264.52766100000002</c:v>
                </c:pt>
                <c:pt idx="2">
                  <c:v>264.52766100000002</c:v>
                </c:pt>
                <c:pt idx="3">
                  <c:v>264.52766100000002</c:v>
                </c:pt>
                <c:pt idx="4">
                  <c:v>264.52766100000002</c:v>
                </c:pt>
                <c:pt idx="5">
                  <c:v>264.57225</c:v>
                </c:pt>
                <c:pt idx="6">
                  <c:v>264.59772900000002</c:v>
                </c:pt>
                <c:pt idx="7">
                  <c:v>264.59772900000002</c:v>
                </c:pt>
                <c:pt idx="8">
                  <c:v>264.59772900000002</c:v>
                </c:pt>
                <c:pt idx="9">
                  <c:v>264.59772900000002</c:v>
                </c:pt>
                <c:pt idx="10">
                  <c:v>264.59772900000002</c:v>
                </c:pt>
                <c:pt idx="11">
                  <c:v>264.59772900000002</c:v>
                </c:pt>
                <c:pt idx="12">
                  <c:v>264.59772900000002</c:v>
                </c:pt>
                <c:pt idx="13">
                  <c:v>264.59772900000002</c:v>
                </c:pt>
                <c:pt idx="14">
                  <c:v>264.59772900000002</c:v>
                </c:pt>
                <c:pt idx="15">
                  <c:v>264.59772900000002</c:v>
                </c:pt>
                <c:pt idx="16">
                  <c:v>264.58499</c:v>
                </c:pt>
                <c:pt idx="17">
                  <c:v>264.55313999999998</c:v>
                </c:pt>
                <c:pt idx="18">
                  <c:v>264.52766100000002</c:v>
                </c:pt>
                <c:pt idx="19">
                  <c:v>264.52766100000002</c:v>
                </c:pt>
                <c:pt idx="20">
                  <c:v>264.52766100000002</c:v>
                </c:pt>
                <c:pt idx="21">
                  <c:v>264.52766100000002</c:v>
                </c:pt>
                <c:pt idx="22">
                  <c:v>264.52766100000002</c:v>
                </c:pt>
                <c:pt idx="23">
                  <c:v>264.52766100000002</c:v>
                </c:pt>
                <c:pt idx="24">
                  <c:v>264.52766100000002</c:v>
                </c:pt>
                <c:pt idx="25">
                  <c:v>264.52766100000002</c:v>
                </c:pt>
                <c:pt idx="26">
                  <c:v>264.52766100000002</c:v>
                </c:pt>
                <c:pt idx="27">
                  <c:v>264.47033299999998</c:v>
                </c:pt>
                <c:pt idx="28">
                  <c:v>264.45759299999997</c:v>
                </c:pt>
                <c:pt idx="29">
                  <c:v>264.45759299999997</c:v>
                </c:pt>
                <c:pt idx="30">
                  <c:v>264.45759299999997</c:v>
                </c:pt>
                <c:pt idx="31">
                  <c:v>264.45759299999997</c:v>
                </c:pt>
                <c:pt idx="32">
                  <c:v>264.45759299999997</c:v>
                </c:pt>
                <c:pt idx="33">
                  <c:v>264.45759299999997</c:v>
                </c:pt>
                <c:pt idx="34">
                  <c:v>264.45759299999997</c:v>
                </c:pt>
                <c:pt idx="35">
                  <c:v>264.45759299999997</c:v>
                </c:pt>
                <c:pt idx="36">
                  <c:v>264.45759299999997</c:v>
                </c:pt>
                <c:pt idx="37">
                  <c:v>264.45759299999997</c:v>
                </c:pt>
                <c:pt idx="38">
                  <c:v>264.52129100000002</c:v>
                </c:pt>
                <c:pt idx="39">
                  <c:v>264.60409900000002</c:v>
                </c:pt>
                <c:pt idx="40">
                  <c:v>264.69964599999997</c:v>
                </c:pt>
                <c:pt idx="41">
                  <c:v>264.85252200000002</c:v>
                </c:pt>
                <c:pt idx="42">
                  <c:v>265.03724699999998</c:v>
                </c:pt>
                <c:pt idx="43">
                  <c:v>265.24745100000001</c:v>
                </c:pt>
                <c:pt idx="44">
                  <c:v>265.29840999999999</c:v>
                </c:pt>
                <c:pt idx="45">
                  <c:v>265.36210799999998</c:v>
                </c:pt>
                <c:pt idx="46">
                  <c:v>265.54046399999999</c:v>
                </c:pt>
                <c:pt idx="47">
                  <c:v>265.71244899999999</c:v>
                </c:pt>
                <c:pt idx="48">
                  <c:v>265.85895499999998</c:v>
                </c:pt>
                <c:pt idx="49">
                  <c:v>266.06915900000001</c:v>
                </c:pt>
                <c:pt idx="50">
                  <c:v>266.215665</c:v>
                </c:pt>
                <c:pt idx="51">
                  <c:v>266.457719</c:v>
                </c:pt>
                <c:pt idx="52">
                  <c:v>266.68703199999999</c:v>
                </c:pt>
                <c:pt idx="53">
                  <c:v>266.79531900000001</c:v>
                </c:pt>
                <c:pt idx="54">
                  <c:v>267.09470099999999</c:v>
                </c:pt>
                <c:pt idx="55">
                  <c:v>267.38771300000002</c:v>
                </c:pt>
                <c:pt idx="56">
                  <c:v>267.61702700000001</c:v>
                </c:pt>
                <c:pt idx="57">
                  <c:v>267.86545000000001</c:v>
                </c:pt>
                <c:pt idx="58">
                  <c:v>268.20942100000002</c:v>
                </c:pt>
                <c:pt idx="59">
                  <c:v>268.45784400000002</c:v>
                </c:pt>
                <c:pt idx="60">
                  <c:v>268.78270500000002</c:v>
                </c:pt>
                <c:pt idx="61">
                  <c:v>269.158525</c:v>
                </c:pt>
                <c:pt idx="62">
                  <c:v>269.483386</c:v>
                </c:pt>
                <c:pt idx="63">
                  <c:v>269.820987</c:v>
                </c:pt>
                <c:pt idx="64">
                  <c:v>270.29235399999999</c:v>
                </c:pt>
                <c:pt idx="65">
                  <c:v>270.68091299999998</c:v>
                </c:pt>
                <c:pt idx="66">
                  <c:v>271.08858199999997</c:v>
                </c:pt>
                <c:pt idx="67">
                  <c:v>271.57905899999997</c:v>
                </c:pt>
                <c:pt idx="68">
                  <c:v>272.01857699999999</c:v>
                </c:pt>
                <c:pt idx="69">
                  <c:v>272.56638199999998</c:v>
                </c:pt>
                <c:pt idx="70">
                  <c:v>273.06322799999998</c:v>
                </c:pt>
                <c:pt idx="71">
                  <c:v>273.668362</c:v>
                </c:pt>
                <c:pt idx="72">
                  <c:v>274.29897499999998</c:v>
                </c:pt>
                <c:pt idx="73">
                  <c:v>274.85951999999997</c:v>
                </c:pt>
                <c:pt idx="74">
                  <c:v>275.59841899999998</c:v>
                </c:pt>
                <c:pt idx="75">
                  <c:v>276.29910000000001</c:v>
                </c:pt>
                <c:pt idx="76">
                  <c:v>277.01252099999999</c:v>
                </c:pt>
                <c:pt idx="77">
                  <c:v>277.71957200000003</c:v>
                </c:pt>
                <c:pt idx="78">
                  <c:v>278.44573200000002</c:v>
                </c:pt>
                <c:pt idx="79">
                  <c:v>279.10257000000001</c:v>
                </c:pt>
                <c:pt idx="80">
                  <c:v>280.01420100000001</c:v>
                </c:pt>
                <c:pt idx="81">
                  <c:v>281.11130300000002</c:v>
                </c:pt>
                <c:pt idx="82">
                  <c:v>281.997972</c:v>
                </c:pt>
                <c:pt idx="83">
                  <c:v>282.910751</c:v>
                </c:pt>
                <c:pt idx="84">
                  <c:v>283.907422</c:v>
                </c:pt>
                <c:pt idx="85">
                  <c:v>285.12539099999998</c:v>
                </c:pt>
                <c:pt idx="86">
                  <c:v>286.41893399999998</c:v>
                </c:pt>
                <c:pt idx="87">
                  <c:v>287.78605900000002</c:v>
                </c:pt>
                <c:pt idx="88">
                  <c:v>289.09162199999997</c:v>
                </c:pt>
                <c:pt idx="89">
                  <c:v>290.62549999999999</c:v>
                </c:pt>
                <c:pt idx="90">
                  <c:v>292.03854000000001</c:v>
                </c:pt>
                <c:pt idx="91">
                  <c:v>293.40770800000001</c:v>
                </c:pt>
                <c:pt idx="92">
                  <c:v>294.77687600000002</c:v>
                </c:pt>
                <c:pt idx="93">
                  <c:v>295.93973399999999</c:v>
                </c:pt>
                <c:pt idx="94">
                  <c:v>297.53380900000002</c:v>
                </c:pt>
                <c:pt idx="95">
                  <c:v>299.13119799999998</c:v>
                </c:pt>
                <c:pt idx="96">
                  <c:v>300.74213300000002</c:v>
                </c:pt>
                <c:pt idx="97">
                  <c:v>302.25185800000003</c:v>
                </c:pt>
                <c:pt idx="98">
                  <c:v>303.63566500000002</c:v>
                </c:pt>
                <c:pt idx="99">
                  <c:v>305.07309800000002</c:v>
                </c:pt>
                <c:pt idx="100">
                  <c:v>306.75176499999998</c:v>
                </c:pt>
                <c:pt idx="101">
                  <c:v>308.31643000000003</c:v>
                </c:pt>
                <c:pt idx="102">
                  <c:v>309.82342</c:v>
                </c:pt>
                <c:pt idx="103">
                  <c:v>311.333145</c:v>
                </c:pt>
                <c:pt idx="104">
                  <c:v>313.07706200000001</c:v>
                </c:pt>
                <c:pt idx="105">
                  <c:v>314.65637500000003</c:v>
                </c:pt>
                <c:pt idx="106">
                  <c:v>316.128286</c:v>
                </c:pt>
                <c:pt idx="107">
                  <c:v>317.791403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3BC-C74D-90E2-F8AED6958B14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'24.72-B737-200'!$O$3:$O$110</c:f>
              <c:numCache>
                <c:formatCode>General</c:formatCode>
                <c:ptCount val="108"/>
                <c:pt idx="0">
                  <c:v>0.50024634000000001</c:v>
                </c:pt>
                <c:pt idx="1">
                  <c:v>0.50331678000000002</c:v>
                </c:pt>
                <c:pt idx="2">
                  <c:v>0.50638731999999997</c:v>
                </c:pt>
                <c:pt idx="3">
                  <c:v>0.50945786000000004</c:v>
                </c:pt>
                <c:pt idx="4">
                  <c:v>0.5125284</c:v>
                </c:pt>
                <c:pt idx="5">
                  <c:v>0.51559885000000005</c:v>
                </c:pt>
                <c:pt idx="6">
                  <c:v>0.51866933999999998</c:v>
                </c:pt>
                <c:pt idx="7">
                  <c:v>0.52173988000000004</c:v>
                </c:pt>
                <c:pt idx="8">
                  <c:v>0.52481042</c:v>
                </c:pt>
                <c:pt idx="9">
                  <c:v>0.52788095999999995</c:v>
                </c:pt>
                <c:pt idx="10">
                  <c:v>0.53095150000000002</c:v>
                </c:pt>
                <c:pt idx="11">
                  <c:v>0.53402203000000004</c:v>
                </c:pt>
                <c:pt idx="12">
                  <c:v>0.53709256999999999</c:v>
                </c:pt>
                <c:pt idx="13">
                  <c:v>0.54016310999999995</c:v>
                </c:pt>
                <c:pt idx="14">
                  <c:v>0.54323365000000001</c:v>
                </c:pt>
                <c:pt idx="15">
                  <c:v>0.54630418999999997</c:v>
                </c:pt>
                <c:pt idx="16">
                  <c:v>0.54937475999999996</c:v>
                </c:pt>
                <c:pt idx="17">
                  <c:v>0.55244536</c:v>
                </c:pt>
                <c:pt idx="18">
                  <c:v>0.55551594999999998</c:v>
                </c:pt>
                <c:pt idx="19">
                  <c:v>0.55858649000000005</c:v>
                </c:pt>
                <c:pt idx="20">
                  <c:v>0.56165703</c:v>
                </c:pt>
                <c:pt idx="21">
                  <c:v>0.56472756999999996</c:v>
                </c:pt>
                <c:pt idx="22">
                  <c:v>0.56779811000000002</c:v>
                </c:pt>
                <c:pt idx="23">
                  <c:v>0.57086864999999998</c:v>
                </c:pt>
                <c:pt idx="24">
                  <c:v>0.57393919000000004</c:v>
                </c:pt>
                <c:pt idx="25">
                  <c:v>0.57700973</c:v>
                </c:pt>
                <c:pt idx="26">
                  <c:v>0.58008026999999995</c:v>
                </c:pt>
                <c:pt idx="27">
                  <c:v>0.58315092000000002</c:v>
                </c:pt>
                <c:pt idx="28">
                  <c:v>0.58622149000000001</c:v>
                </c:pt>
                <c:pt idx="29">
                  <c:v>0.58929202999999997</c:v>
                </c:pt>
                <c:pt idx="30">
                  <c:v>0.59236257000000003</c:v>
                </c:pt>
                <c:pt idx="31">
                  <c:v>0.59543310999999999</c:v>
                </c:pt>
                <c:pt idx="32">
                  <c:v>0.59850365000000005</c:v>
                </c:pt>
                <c:pt idx="33">
                  <c:v>0.60157417999999996</c:v>
                </c:pt>
                <c:pt idx="34">
                  <c:v>0.60464472000000002</c:v>
                </c:pt>
                <c:pt idx="35">
                  <c:v>0.60771525999999998</c:v>
                </c:pt>
                <c:pt idx="36">
                  <c:v>0.61078580000000005</c:v>
                </c:pt>
                <c:pt idx="37">
                  <c:v>0.61385634</c:v>
                </c:pt>
                <c:pt idx="38">
                  <c:v>0.61692674999999997</c:v>
                </c:pt>
                <c:pt idx="39">
                  <c:v>0.61999713000000001</c:v>
                </c:pt>
                <c:pt idx="40">
                  <c:v>0.62306746999999996</c:v>
                </c:pt>
                <c:pt idx="41">
                  <c:v>0.62613770000000002</c:v>
                </c:pt>
                <c:pt idx="42">
                  <c:v>0.62920787</c:v>
                </c:pt>
                <c:pt idx="43">
                  <c:v>0.63227798000000002</c:v>
                </c:pt>
                <c:pt idx="44">
                  <c:v>0.63534842000000002</c:v>
                </c:pt>
                <c:pt idx="45">
                  <c:v>0.63841882999999999</c:v>
                </c:pt>
                <c:pt idx="46">
                  <c:v>0.64148901000000003</c:v>
                </c:pt>
                <c:pt idx="47">
                  <c:v>0.6445592</c:v>
                </c:pt>
                <c:pt idx="48">
                  <c:v>0.64762945000000005</c:v>
                </c:pt>
                <c:pt idx="49">
                  <c:v>0.65069955999999995</c:v>
                </c:pt>
                <c:pt idx="50">
                  <c:v>0.65376979999999996</c:v>
                </c:pt>
                <c:pt idx="51">
                  <c:v>0.65683985</c:v>
                </c:pt>
                <c:pt idx="52">
                  <c:v>0.65990992999999998</c:v>
                </c:pt>
                <c:pt idx="53">
                  <c:v>0.66298025000000005</c:v>
                </c:pt>
                <c:pt idx="54">
                  <c:v>0.66605018999999999</c:v>
                </c:pt>
                <c:pt idx="55">
                  <c:v>0.66912013000000004</c:v>
                </c:pt>
                <c:pt idx="56">
                  <c:v>0.67219021000000001</c:v>
                </c:pt>
                <c:pt idx="57">
                  <c:v>0.67526025000000001</c:v>
                </c:pt>
                <c:pt idx="58">
                  <c:v>0.67833009</c:v>
                </c:pt>
                <c:pt idx="59">
                  <c:v>0.68140012999999999</c:v>
                </c:pt>
                <c:pt idx="60">
                  <c:v>0.68447000999999996</c:v>
                </c:pt>
                <c:pt idx="61">
                  <c:v>0.68753978999999998</c:v>
                </c:pt>
                <c:pt idx="62">
                  <c:v>0.69060966999999995</c:v>
                </c:pt>
                <c:pt idx="63">
                  <c:v>0.69367953000000004</c:v>
                </c:pt>
                <c:pt idx="64">
                  <c:v>0.69674912</c:v>
                </c:pt>
                <c:pt idx="65">
                  <c:v>0.69981886999999998</c:v>
                </c:pt>
                <c:pt idx="66">
                  <c:v>0.70288859000000004</c:v>
                </c:pt>
                <c:pt idx="67">
                  <c:v>0.70595814000000001</c:v>
                </c:pt>
                <c:pt idx="68">
                  <c:v>0.70902779000000005</c:v>
                </c:pt>
                <c:pt idx="69">
                  <c:v>0.71209721999999998</c:v>
                </c:pt>
                <c:pt idx="70">
                  <c:v>0.71516676000000001</c:v>
                </c:pt>
                <c:pt idx="71">
                  <c:v>0.71823608000000005</c:v>
                </c:pt>
                <c:pt idx="72">
                  <c:v>0.72130534000000002</c:v>
                </c:pt>
                <c:pt idx="73">
                  <c:v>0.72437474999999996</c:v>
                </c:pt>
                <c:pt idx="74">
                  <c:v>0.72744379000000003</c:v>
                </c:pt>
                <c:pt idx="75">
                  <c:v>0.73051292000000001</c:v>
                </c:pt>
                <c:pt idx="76">
                  <c:v>0.73358201999999995</c:v>
                </c:pt>
                <c:pt idx="77">
                  <c:v>0.73665113000000004</c:v>
                </c:pt>
                <c:pt idx="78">
                  <c:v>0.73972020000000005</c:v>
                </c:pt>
                <c:pt idx="79">
                  <c:v>0.74248638</c:v>
                </c:pt>
                <c:pt idx="80">
                  <c:v>0.74555508000000004</c:v>
                </c:pt>
                <c:pt idx="81">
                  <c:v>0.74771430999999999</c:v>
                </c:pt>
                <c:pt idx="82">
                  <c:v>0.74953069999999999</c:v>
                </c:pt>
                <c:pt idx="83">
                  <c:v>0.75134703999999997</c:v>
                </c:pt>
                <c:pt idx="84">
                  <c:v>0.75306388000000002</c:v>
                </c:pt>
                <c:pt idx="85">
                  <c:v>0.75496761000000001</c:v>
                </c:pt>
                <c:pt idx="86">
                  <c:v>0.75653223999999997</c:v>
                </c:pt>
                <c:pt idx="87">
                  <c:v>0.75797661000000005</c:v>
                </c:pt>
                <c:pt idx="88">
                  <c:v>0.75932633000000005</c:v>
                </c:pt>
                <c:pt idx="89">
                  <c:v>0.76105566999999996</c:v>
                </c:pt>
                <c:pt idx="90">
                  <c:v>0.76223768999999997</c:v>
                </c:pt>
                <c:pt idx="91">
                  <c:v>0.76344705000000002</c:v>
                </c:pt>
                <c:pt idx="92">
                  <c:v>0.76465640000000001</c:v>
                </c:pt>
                <c:pt idx="93">
                  <c:v>0.76559093</c:v>
                </c:pt>
                <c:pt idx="94">
                  <c:v>0.76680599000000005</c:v>
                </c:pt>
                <c:pt idx="95">
                  <c:v>0.76789543999999998</c:v>
                </c:pt>
                <c:pt idx="96">
                  <c:v>0.76925686999999998</c:v>
                </c:pt>
                <c:pt idx="97">
                  <c:v>0.77022241999999996</c:v>
                </c:pt>
                <c:pt idx="98">
                  <c:v>0.77121213</c:v>
                </c:pt>
                <c:pt idx="99">
                  <c:v>0.77235679999999995</c:v>
                </c:pt>
                <c:pt idx="100">
                  <c:v>0.77341506000000004</c:v>
                </c:pt>
                <c:pt idx="101">
                  <c:v>0.77432601999999995</c:v>
                </c:pt>
                <c:pt idx="102">
                  <c:v>0.77507656999999996</c:v>
                </c:pt>
                <c:pt idx="103">
                  <c:v>0.77608151999999997</c:v>
                </c:pt>
                <c:pt idx="104">
                  <c:v>0.77717904999999998</c:v>
                </c:pt>
                <c:pt idx="105">
                  <c:v>0.77812848000000001</c:v>
                </c:pt>
                <c:pt idx="106">
                  <c:v>0.77903381999999999</c:v>
                </c:pt>
                <c:pt idx="107">
                  <c:v>0.77967341000000001</c:v>
                </c:pt>
              </c:numCache>
            </c:numRef>
          </c:xVal>
          <c:yVal>
            <c:numRef>
              <c:f>'24.72-B737-200'!$Q$3:$Q$110</c:f>
              <c:numCache>
                <c:formatCode>General</c:formatCode>
                <c:ptCount val="108"/>
                <c:pt idx="0">
                  <c:v>264.72519638590751</c:v>
                </c:pt>
                <c:pt idx="1">
                  <c:v>264.72520766397702</c:v>
                </c:pt>
                <c:pt idx="2">
                  <c:v>264.72522148231138</c:v>
                </c:pt>
                <c:pt idx="3">
                  <c:v>264.72523836152317</c:v>
                </c:pt>
                <c:pt idx="4">
                  <c:v>264.72525891926182</c:v>
                </c:pt>
                <c:pt idx="5">
                  <c:v>264.72528388520772</c:v>
                </c:pt>
                <c:pt idx="6">
                  <c:v>264.72531412210452</c:v>
                </c:pt>
                <c:pt idx="7">
                  <c:v>264.72535064468997</c:v>
                </c:pt>
                <c:pt idx="8">
                  <c:v>264.72539464382737</c:v>
                </c:pt>
                <c:pt idx="9">
                  <c:v>264.7254475154449</c:v>
                </c:pt>
                <c:pt idx="10">
                  <c:v>264.72551089170105</c:v>
                </c:pt>
                <c:pt idx="11">
                  <c:v>264.72558667668306</c:v>
                </c:pt>
                <c:pt idx="12">
                  <c:v>264.72567708828308</c:v>
                </c:pt>
                <c:pt idx="13">
                  <c:v>264.72578470304791</c:v>
                </c:pt>
                <c:pt idx="14">
                  <c:v>264.7259125095523</c:v>
                </c:pt>
                <c:pt idx="15">
                  <c:v>264.72606396743595</c:v>
                </c:pt>
                <c:pt idx="16">
                  <c:v>264.72624307617843</c:v>
                </c:pt>
                <c:pt idx="17">
                  <c:v>264.72645444767318</c:v>
                </c:pt>
                <c:pt idx="18">
                  <c:v>264.72670338870887</c:v>
                </c:pt>
                <c:pt idx="19">
                  <c:v>264.72699599736791</c:v>
                </c:pt>
                <c:pt idx="20">
                  <c:v>264.72733927989918</c:v>
                </c:pt>
                <c:pt idx="21">
                  <c:v>264.72774125876248</c:v>
                </c:pt>
                <c:pt idx="22">
                  <c:v>264.72821111034796</c:v>
                </c:pt>
                <c:pt idx="23">
                  <c:v>264.7287593147127</c:v>
                </c:pt>
                <c:pt idx="24">
                  <c:v>264.72939782271135</c:v>
                </c:pt>
                <c:pt idx="25">
                  <c:v>264.73014024231617</c:v>
                </c:pt>
                <c:pt idx="26">
                  <c:v>264.73100204608954</c:v>
                </c:pt>
                <c:pt idx="27">
                  <c:v>264.73200084041082</c:v>
                </c:pt>
                <c:pt idx="28">
                  <c:v>264.73315648615005</c:v>
                </c:pt>
                <c:pt idx="29">
                  <c:v>264.73449155020739</c:v>
                </c:pt>
                <c:pt idx="30">
                  <c:v>264.73603155100398</c:v>
                </c:pt>
                <c:pt idx="31">
                  <c:v>264.73780529778975</c:v>
                </c:pt>
                <c:pt idx="32">
                  <c:v>264.73984528788571</c:v>
                </c:pt>
                <c:pt idx="33">
                  <c:v>264.74218812612759</c:v>
                </c:pt>
                <c:pt idx="34">
                  <c:v>264.74487502872387</c:v>
                </c:pt>
                <c:pt idx="35">
                  <c:v>264.74795229910046</c:v>
                </c:pt>
                <c:pt idx="36">
                  <c:v>264.75147193241128</c:v>
                </c:pt>
                <c:pt idx="37">
                  <c:v>264.75549224232356</c:v>
                </c:pt>
                <c:pt idx="38">
                  <c:v>264.76007835209055</c:v>
                </c:pt>
                <c:pt idx="39">
                  <c:v>264.76530347277475</c:v>
                </c:pt>
                <c:pt idx="40">
                  <c:v>264.77124929719457</c:v>
                </c:pt>
                <c:pt idx="41">
                  <c:v>264.82567590313482</c:v>
                </c:pt>
                <c:pt idx="42">
                  <c:v>264.9863297883964</c:v>
                </c:pt>
                <c:pt idx="43">
                  <c:v>265.14833317671486</c:v>
                </c:pt>
                <c:pt idx="44">
                  <c:v>265.31208361046629</c:v>
                </c:pt>
                <c:pt idx="45">
                  <c:v>265.47795700298218</c:v>
                </c:pt>
                <c:pt idx="46">
                  <c:v>265.64635832726958</c:v>
                </c:pt>
                <c:pt idx="47">
                  <c:v>265.81774113416327</c:v>
                </c:pt>
                <c:pt idx="48">
                  <c:v>265.9925772898726</c:v>
                </c:pt>
                <c:pt idx="49">
                  <c:v>266.17135649653227</c:v>
                </c:pt>
                <c:pt idx="50">
                  <c:v>266.35463233070107</c:v>
                </c:pt>
                <c:pt idx="51">
                  <c:v>266.54296475582061</c:v>
                </c:pt>
                <c:pt idx="52">
                  <c:v>266.73699266506998</c:v>
                </c:pt>
                <c:pt idx="53">
                  <c:v>266.9374083620072</c:v>
                </c:pt>
                <c:pt idx="54">
                  <c:v>267.14490793962955</c:v>
                </c:pt>
                <c:pt idx="55">
                  <c:v>267.36031869825496</c:v>
                </c:pt>
                <c:pt idx="56">
                  <c:v>267.58452799920138</c:v>
                </c:pt>
                <c:pt idx="57">
                  <c:v>267.81848319097207</c:v>
                </c:pt>
                <c:pt idx="58">
                  <c:v>268.06322412764553</c:v>
                </c:pt>
                <c:pt idx="59">
                  <c:v>268.31994074736792</c:v>
                </c:pt>
                <c:pt idx="60">
                  <c:v>268.58987908968999</c:v>
                </c:pt>
                <c:pt idx="61">
                  <c:v>268.87445150452101</c:v>
                </c:pt>
                <c:pt idx="62">
                  <c:v>269.17523552159946</c:v>
                </c:pt>
                <c:pt idx="63">
                  <c:v>269.49394914057422</c:v>
                </c:pt>
                <c:pt idx="64">
                  <c:v>269.83248590936012</c:v>
                </c:pt>
                <c:pt idx="65">
                  <c:v>270.19303438203389</c:v>
                </c:pt>
                <c:pt idx="66">
                  <c:v>270.57796750290714</c:v>
                </c:pt>
                <c:pt idx="67">
                  <c:v>270.98994783565956</c:v>
                </c:pt>
                <c:pt idx="68">
                  <c:v>271.43202625420685</c:v>
                </c:pt>
                <c:pt idx="69">
                  <c:v>271.90755584093768</c:v>
                </c:pt>
                <c:pt idx="70">
                  <c:v>272.42043613258988</c:v>
                </c:pt>
                <c:pt idx="71">
                  <c:v>272.97498583126315</c:v>
                </c:pt>
                <c:pt idx="72">
                  <c:v>273.57622375357022</c:v>
                </c:pt>
                <c:pt idx="73">
                  <c:v>274.22992515642034</c:v>
                </c:pt>
                <c:pt idx="74">
                  <c:v>274.94258515950935</c:v>
                </c:pt>
                <c:pt idx="75">
                  <c:v>275.72197605501202</c:v>
                </c:pt>
                <c:pt idx="76">
                  <c:v>276.57703618250036</c:v>
                </c:pt>
                <c:pt idx="77">
                  <c:v>277.51833455363328</c:v>
                </c:pt>
                <c:pt idx="78">
                  <c:v>278.55839407356621</c:v>
                </c:pt>
                <c:pt idx="79">
                  <c:v>279.59283971395843</c:v>
                </c:pt>
                <c:pt idx="80">
                  <c:v>280.8646385554913</c:v>
                </c:pt>
                <c:pt idx="81">
                  <c:v>281.84909829534973</c:v>
                </c:pt>
                <c:pt idx="82">
                  <c:v>282.7420893444646</c:v>
                </c:pt>
                <c:pt idx="83">
                  <c:v>283.70096295453988</c:v>
                </c:pt>
                <c:pt idx="84">
                  <c:v>284.67443750440009</c:v>
                </c:pt>
                <c:pt idx="85">
                  <c:v>285.83891276059876</c:v>
                </c:pt>
                <c:pt idx="86">
                  <c:v>286.87054581519345</c:v>
                </c:pt>
                <c:pt idx="87">
                  <c:v>287.88932830484981</c:v>
                </c:pt>
                <c:pt idx="88">
                  <c:v>288.90498587003395</c:v>
                </c:pt>
                <c:pt idx="89">
                  <c:v>290.30633868296826</c:v>
                </c:pt>
                <c:pt idx="90">
                  <c:v>291.33600508349139</c:v>
                </c:pt>
                <c:pt idx="91">
                  <c:v>292.45661034046589</c:v>
                </c:pt>
                <c:pt idx="92">
                  <c:v>293.6520326242852</c:v>
                </c:pt>
                <c:pt idx="93">
                  <c:v>294.63210796064152</c:v>
                </c:pt>
                <c:pt idx="94">
                  <c:v>295.98738757374281</c:v>
                </c:pt>
                <c:pt idx="95">
                  <c:v>297.28854593940571</c:v>
                </c:pt>
                <c:pt idx="96">
                  <c:v>299.04307887361801</c:v>
                </c:pt>
                <c:pt idx="97">
                  <c:v>300.38451394135529</c:v>
                </c:pt>
                <c:pt idx="98">
                  <c:v>301.85349416240314</c:v>
                </c:pt>
                <c:pt idx="99">
                  <c:v>303.68564977867044</c:v>
                </c:pt>
                <c:pt idx="100">
                  <c:v>305.5234892091591</c:v>
                </c:pt>
                <c:pt idx="101">
                  <c:v>307.23144593795627</c:v>
                </c:pt>
                <c:pt idx="102">
                  <c:v>308.73710602807807</c:v>
                </c:pt>
                <c:pt idx="103">
                  <c:v>310.91044213917144</c:v>
                </c:pt>
                <c:pt idx="104">
                  <c:v>313.52026161422253</c:v>
                </c:pt>
                <c:pt idx="105">
                  <c:v>316.01045504309275</c:v>
                </c:pt>
                <c:pt idx="106">
                  <c:v>318.6208492422636</c:v>
                </c:pt>
                <c:pt idx="107">
                  <c:v>320.62518071615023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E0-8C47-A0BA-E1FED28BD0C9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'24.72-B737-200'!$J$3:$J$106</c:f>
              <c:numCache>
                <c:formatCode>General</c:formatCode>
                <c:ptCount val="104"/>
                <c:pt idx="0">
                  <c:v>235.882552</c:v>
                </c:pt>
                <c:pt idx="1">
                  <c:v>235.869812</c:v>
                </c:pt>
                <c:pt idx="2">
                  <c:v>235.93276399999999</c:v>
                </c:pt>
                <c:pt idx="3">
                  <c:v>235.88180600000001</c:v>
                </c:pt>
                <c:pt idx="4">
                  <c:v>235.72967600000001</c:v>
                </c:pt>
                <c:pt idx="5">
                  <c:v>235.72967600000001</c:v>
                </c:pt>
                <c:pt idx="6">
                  <c:v>235.72967600000001</c:v>
                </c:pt>
                <c:pt idx="7">
                  <c:v>235.72967600000001</c:v>
                </c:pt>
                <c:pt idx="8">
                  <c:v>235.72967600000001</c:v>
                </c:pt>
                <c:pt idx="9">
                  <c:v>235.72967600000001</c:v>
                </c:pt>
                <c:pt idx="10">
                  <c:v>235.72967600000001</c:v>
                </c:pt>
                <c:pt idx="11">
                  <c:v>235.72967600000001</c:v>
                </c:pt>
                <c:pt idx="12">
                  <c:v>235.72967600000001</c:v>
                </c:pt>
                <c:pt idx="13">
                  <c:v>235.72967600000001</c:v>
                </c:pt>
                <c:pt idx="14">
                  <c:v>235.72967600000001</c:v>
                </c:pt>
                <c:pt idx="15">
                  <c:v>235.72967600000001</c:v>
                </c:pt>
                <c:pt idx="16">
                  <c:v>235.72967600000001</c:v>
                </c:pt>
                <c:pt idx="17">
                  <c:v>235.72967600000001</c:v>
                </c:pt>
                <c:pt idx="18">
                  <c:v>235.72967600000001</c:v>
                </c:pt>
                <c:pt idx="19">
                  <c:v>235.72967600000001</c:v>
                </c:pt>
                <c:pt idx="20">
                  <c:v>235.72967600000001</c:v>
                </c:pt>
                <c:pt idx="21">
                  <c:v>235.672348</c:v>
                </c:pt>
                <c:pt idx="22">
                  <c:v>235.65960799999999</c:v>
                </c:pt>
                <c:pt idx="23">
                  <c:v>235.65323799999999</c:v>
                </c:pt>
                <c:pt idx="24">
                  <c:v>235.58954</c:v>
                </c:pt>
                <c:pt idx="25">
                  <c:v>235.58954</c:v>
                </c:pt>
                <c:pt idx="26">
                  <c:v>235.57042999999999</c:v>
                </c:pt>
                <c:pt idx="27">
                  <c:v>235.51947200000001</c:v>
                </c:pt>
                <c:pt idx="28">
                  <c:v>235.51947200000001</c:v>
                </c:pt>
                <c:pt idx="29">
                  <c:v>235.51947200000001</c:v>
                </c:pt>
                <c:pt idx="30">
                  <c:v>235.53221099999999</c:v>
                </c:pt>
                <c:pt idx="31">
                  <c:v>235.58954</c:v>
                </c:pt>
                <c:pt idx="32">
                  <c:v>235.58954</c:v>
                </c:pt>
                <c:pt idx="33">
                  <c:v>235.58954</c:v>
                </c:pt>
                <c:pt idx="34">
                  <c:v>235.59591</c:v>
                </c:pt>
                <c:pt idx="35">
                  <c:v>235.69145700000001</c:v>
                </c:pt>
                <c:pt idx="36">
                  <c:v>235.72967600000001</c:v>
                </c:pt>
                <c:pt idx="37">
                  <c:v>235.748786</c:v>
                </c:pt>
                <c:pt idx="38">
                  <c:v>235.94624999999999</c:v>
                </c:pt>
                <c:pt idx="39">
                  <c:v>236.00994800000001</c:v>
                </c:pt>
                <c:pt idx="40">
                  <c:v>236.07364699999999</c:v>
                </c:pt>
                <c:pt idx="41">
                  <c:v>236.17556400000001</c:v>
                </c:pt>
                <c:pt idx="42">
                  <c:v>236.27111099999999</c:v>
                </c:pt>
                <c:pt idx="43">
                  <c:v>236.494055</c:v>
                </c:pt>
                <c:pt idx="44">
                  <c:v>236.58323300000001</c:v>
                </c:pt>
                <c:pt idx="45">
                  <c:v>236.76795799999999</c:v>
                </c:pt>
                <c:pt idx="46">
                  <c:v>236.82528600000001</c:v>
                </c:pt>
                <c:pt idx="47">
                  <c:v>237.04822999999999</c:v>
                </c:pt>
                <c:pt idx="48">
                  <c:v>237.19473600000001</c:v>
                </c:pt>
                <c:pt idx="49">
                  <c:v>237.309393</c:v>
                </c:pt>
                <c:pt idx="50">
                  <c:v>237.596035</c:v>
                </c:pt>
                <c:pt idx="51">
                  <c:v>237.74891099999999</c:v>
                </c:pt>
                <c:pt idx="52">
                  <c:v>237.97822500000001</c:v>
                </c:pt>
                <c:pt idx="53">
                  <c:v>238.16295</c:v>
                </c:pt>
                <c:pt idx="54">
                  <c:v>238.36041399999999</c:v>
                </c:pt>
                <c:pt idx="55">
                  <c:v>238.67253600000001</c:v>
                </c:pt>
                <c:pt idx="56">
                  <c:v>238.83178100000001</c:v>
                </c:pt>
                <c:pt idx="57">
                  <c:v>239.13116299999999</c:v>
                </c:pt>
                <c:pt idx="58">
                  <c:v>239.44965500000001</c:v>
                </c:pt>
                <c:pt idx="59">
                  <c:v>239.73629700000001</c:v>
                </c:pt>
                <c:pt idx="60">
                  <c:v>240.04204899999999</c:v>
                </c:pt>
                <c:pt idx="61">
                  <c:v>240.44971699999999</c:v>
                </c:pt>
                <c:pt idx="62">
                  <c:v>240.80642800000001</c:v>
                </c:pt>
                <c:pt idx="63">
                  <c:v>241.21409700000001</c:v>
                </c:pt>
                <c:pt idx="64">
                  <c:v>241.59628599999999</c:v>
                </c:pt>
                <c:pt idx="65">
                  <c:v>241.984846</c:v>
                </c:pt>
                <c:pt idx="66">
                  <c:v>242.39251400000001</c:v>
                </c:pt>
                <c:pt idx="67">
                  <c:v>242.882991</c:v>
                </c:pt>
                <c:pt idx="68">
                  <c:v>243.34798799999999</c:v>
                </c:pt>
                <c:pt idx="69">
                  <c:v>243.902163</c:v>
                </c:pt>
                <c:pt idx="70">
                  <c:v>244.39901</c:v>
                </c:pt>
                <c:pt idx="71">
                  <c:v>244.959554</c:v>
                </c:pt>
                <c:pt idx="72">
                  <c:v>245.450031</c:v>
                </c:pt>
                <c:pt idx="73">
                  <c:v>246.106123</c:v>
                </c:pt>
                <c:pt idx="74">
                  <c:v>246.74947599999999</c:v>
                </c:pt>
                <c:pt idx="75">
                  <c:v>247.43104700000001</c:v>
                </c:pt>
                <c:pt idx="76">
                  <c:v>248.25912500000001</c:v>
                </c:pt>
                <c:pt idx="77">
                  <c:v>248.89048299999999</c:v>
                </c:pt>
                <c:pt idx="78">
                  <c:v>249.63012900000001</c:v>
                </c:pt>
                <c:pt idx="79">
                  <c:v>250.50709900000001</c:v>
                </c:pt>
                <c:pt idx="80">
                  <c:v>251.55645699999999</c:v>
                </c:pt>
                <c:pt idx="81">
                  <c:v>252.60971599999999</c:v>
                </c:pt>
                <c:pt idx="82">
                  <c:v>253.723198</c:v>
                </c:pt>
                <c:pt idx="83">
                  <c:v>255.04448199999999</c:v>
                </c:pt>
                <c:pt idx="84">
                  <c:v>256.486717</c:v>
                </c:pt>
                <c:pt idx="85">
                  <c:v>257.82090299999999</c:v>
                </c:pt>
                <c:pt idx="86">
                  <c:v>259.24385699999999</c:v>
                </c:pt>
                <c:pt idx="87">
                  <c:v>260.87010700000002</c:v>
                </c:pt>
                <c:pt idx="88">
                  <c:v>262.471699</c:v>
                </c:pt>
                <c:pt idx="89">
                  <c:v>263.91977300000002</c:v>
                </c:pt>
                <c:pt idx="90">
                  <c:v>265.67679600000002</c:v>
                </c:pt>
                <c:pt idx="91">
                  <c:v>267.42349300000001</c:v>
                </c:pt>
                <c:pt idx="92">
                  <c:v>269.29229099999998</c:v>
                </c:pt>
                <c:pt idx="93">
                  <c:v>270.86882300000002</c:v>
                </c:pt>
                <c:pt idx="94">
                  <c:v>272.666922</c:v>
                </c:pt>
                <c:pt idx="95">
                  <c:v>274.41862400000002</c:v>
                </c:pt>
                <c:pt idx="96">
                  <c:v>276.05386199999998</c:v>
                </c:pt>
                <c:pt idx="97">
                  <c:v>277.73656899999997</c:v>
                </c:pt>
                <c:pt idx="98">
                  <c:v>279.40419000000003</c:v>
                </c:pt>
                <c:pt idx="99">
                  <c:v>280.780933</c:v>
                </c:pt>
                <c:pt idx="100">
                  <c:v>282.266482</c:v>
                </c:pt>
                <c:pt idx="101">
                  <c:v>284.049262</c:v>
                </c:pt>
                <c:pt idx="102">
                  <c:v>285.70584200000002</c:v>
                </c:pt>
                <c:pt idx="103">
                  <c:v>287.12556699999999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3BC-C74D-90E2-F8AED6958B14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'24.72-B737-200'!$I$3:$I$106</c:f>
              <c:numCache>
                <c:formatCode>General</c:formatCode>
                <c:ptCount val="104"/>
                <c:pt idx="0">
                  <c:v>0.52728512000000005</c:v>
                </c:pt>
                <c:pt idx="1">
                  <c:v>0.53065872000000003</c:v>
                </c:pt>
                <c:pt idx="2">
                  <c:v>0.53403215999999998</c:v>
                </c:pt>
                <c:pt idx="3">
                  <c:v>0.53740584000000002</c:v>
                </c:pt>
                <c:pt idx="4">
                  <c:v>0.54077971000000002</c:v>
                </c:pt>
                <c:pt idx="5">
                  <c:v>0.54385024999999998</c:v>
                </c:pt>
                <c:pt idx="6">
                  <c:v>0.54692079000000005</c:v>
                </c:pt>
                <c:pt idx="7">
                  <c:v>0.54999133</c:v>
                </c:pt>
                <c:pt idx="8">
                  <c:v>0.55306186999999996</c:v>
                </c:pt>
                <c:pt idx="9">
                  <c:v>0.55613241000000002</c:v>
                </c:pt>
                <c:pt idx="10">
                  <c:v>0.55920294999999998</c:v>
                </c:pt>
                <c:pt idx="11">
                  <c:v>0.56227349000000004</c:v>
                </c:pt>
                <c:pt idx="12">
                  <c:v>0.56534403</c:v>
                </c:pt>
                <c:pt idx="13">
                  <c:v>0.56841456999999995</c:v>
                </c:pt>
                <c:pt idx="14">
                  <c:v>0.57148511000000002</c:v>
                </c:pt>
                <c:pt idx="15">
                  <c:v>0.57455564999999997</c:v>
                </c:pt>
                <c:pt idx="16">
                  <c:v>0.57762619000000004</c:v>
                </c:pt>
                <c:pt idx="17">
                  <c:v>0.58069672999999999</c:v>
                </c:pt>
                <c:pt idx="18">
                  <c:v>0.58376726000000001</c:v>
                </c:pt>
                <c:pt idx="19">
                  <c:v>0.58683779999999997</c:v>
                </c:pt>
                <c:pt idx="20">
                  <c:v>0.58990834000000003</c:v>
                </c:pt>
                <c:pt idx="21">
                  <c:v>0.59297900000000003</c:v>
                </c:pt>
                <c:pt idx="22">
                  <c:v>0.59604955999999998</c:v>
                </c:pt>
                <c:pt idx="23">
                  <c:v>0.59912012000000003</c:v>
                </c:pt>
                <c:pt idx="24">
                  <c:v>0.60219078000000004</c:v>
                </c:pt>
                <c:pt idx="25">
                  <c:v>0.60526131999999999</c:v>
                </c:pt>
                <c:pt idx="26">
                  <c:v>0.60833190000000004</c:v>
                </c:pt>
                <c:pt idx="27">
                  <c:v>0.61140254000000005</c:v>
                </c:pt>
                <c:pt idx="28">
                  <c:v>0.61447308</c:v>
                </c:pt>
                <c:pt idx="29">
                  <c:v>0.61754361999999996</c:v>
                </c:pt>
                <c:pt idx="30">
                  <c:v>0.62061414000000004</c:v>
                </c:pt>
                <c:pt idx="31">
                  <c:v>0.62368456000000005</c:v>
                </c:pt>
                <c:pt idx="32">
                  <c:v>0.62675510000000001</c:v>
                </c:pt>
                <c:pt idx="33">
                  <c:v>0.62982563999999996</c:v>
                </c:pt>
                <c:pt idx="34">
                  <c:v>0.63289616999999998</c:v>
                </c:pt>
                <c:pt idx="35">
                  <c:v>0.63596651000000004</c:v>
                </c:pt>
                <c:pt idx="36">
                  <c:v>0.63903697000000004</c:v>
                </c:pt>
                <c:pt idx="37">
                  <c:v>0.64210747000000001</c:v>
                </c:pt>
                <c:pt idx="38">
                  <c:v>0.64548064999999999</c:v>
                </c:pt>
                <c:pt idx="39">
                  <c:v>0.64855105999999996</c:v>
                </c:pt>
                <c:pt idx="40">
                  <c:v>0.65131844000000005</c:v>
                </c:pt>
                <c:pt idx="41">
                  <c:v>0.65438876999999995</c:v>
                </c:pt>
                <c:pt idx="42">
                  <c:v>0.65745911999999995</c:v>
                </c:pt>
                <c:pt idx="43">
                  <c:v>0.66052920999999998</c:v>
                </c:pt>
                <c:pt idx="44">
                  <c:v>0.66359957000000003</c:v>
                </c:pt>
                <c:pt idx="45">
                  <c:v>0.66666972999999996</c:v>
                </c:pt>
                <c:pt idx="46">
                  <c:v>0.66974014999999998</c:v>
                </c:pt>
                <c:pt idx="47">
                  <c:v>0.67281024</c:v>
                </c:pt>
                <c:pt idx="48">
                  <c:v>0.67588048999999994</c:v>
                </c:pt>
                <c:pt idx="49">
                  <c:v>0.67895079999999997</c:v>
                </c:pt>
                <c:pt idx="50">
                  <c:v>0.68202076</c:v>
                </c:pt>
                <c:pt idx="51">
                  <c:v>0.68509098999999996</c:v>
                </c:pt>
                <c:pt idx="52">
                  <c:v>0.68816105999999999</c:v>
                </c:pt>
                <c:pt idx="53">
                  <c:v>0.69123122999999997</c:v>
                </c:pt>
                <c:pt idx="54">
                  <c:v>0.69430137000000003</c:v>
                </c:pt>
                <c:pt idx="55">
                  <c:v>0.69737128000000004</c:v>
                </c:pt>
                <c:pt idx="56">
                  <c:v>0.70044150000000005</c:v>
                </c:pt>
                <c:pt idx="57">
                  <c:v>0.70351143000000005</c:v>
                </c:pt>
                <c:pt idx="58">
                  <c:v>0.70658133000000001</c:v>
                </c:pt>
                <c:pt idx="59">
                  <c:v>0.70965129000000005</c:v>
                </c:pt>
                <c:pt idx="60">
                  <c:v>0.71272120999999999</c:v>
                </c:pt>
                <c:pt idx="61">
                  <c:v>0.71579092</c:v>
                </c:pt>
                <c:pt idx="62">
                  <c:v>0.71886074</c:v>
                </c:pt>
                <c:pt idx="63">
                  <c:v>0.72193046000000005</c:v>
                </c:pt>
                <c:pt idx="64">
                  <c:v>0.72500023000000002</c:v>
                </c:pt>
                <c:pt idx="65">
                  <c:v>0.72806998000000001</c:v>
                </c:pt>
                <c:pt idx="66">
                  <c:v>0.73113969999999995</c:v>
                </c:pt>
                <c:pt idx="67">
                  <c:v>0.73420923999999999</c:v>
                </c:pt>
                <c:pt idx="68">
                  <c:v>0.73727883999999999</c:v>
                </c:pt>
                <c:pt idx="69">
                  <c:v>0.74034825999999998</c:v>
                </c:pt>
                <c:pt idx="70">
                  <c:v>0.74341780000000002</c:v>
                </c:pt>
                <c:pt idx="71">
                  <c:v>0.74648720999999996</c:v>
                </c:pt>
                <c:pt idx="72">
                  <c:v>0.74925372999999995</c:v>
                </c:pt>
                <c:pt idx="73">
                  <c:v>0.75262596999999998</c:v>
                </c:pt>
                <c:pt idx="74">
                  <c:v>0.75569520999999995</c:v>
                </c:pt>
                <c:pt idx="75">
                  <c:v>0.75876436999999997</c:v>
                </c:pt>
                <c:pt idx="76">
                  <c:v>0.76183323999999997</c:v>
                </c:pt>
                <c:pt idx="77">
                  <c:v>0.76429643999999997</c:v>
                </c:pt>
                <c:pt idx="78">
                  <c:v>0.76706246</c:v>
                </c:pt>
                <c:pt idx="79">
                  <c:v>0.76989735000000004</c:v>
                </c:pt>
                <c:pt idx="80">
                  <c:v>0.77194728999999995</c:v>
                </c:pt>
                <c:pt idx="81">
                  <c:v>0.77410661000000003</c:v>
                </c:pt>
                <c:pt idx="82">
                  <c:v>0.77601056000000002</c:v>
                </c:pt>
                <c:pt idx="83">
                  <c:v>0.77789207999999999</c:v>
                </c:pt>
                <c:pt idx="84">
                  <c:v>0.77975969000000001</c:v>
                </c:pt>
                <c:pt idx="85">
                  <c:v>0.78119864000000006</c:v>
                </c:pt>
                <c:pt idx="86">
                  <c:v>0.78267728999999997</c:v>
                </c:pt>
                <c:pt idx="87">
                  <c:v>0.78413896000000005</c:v>
                </c:pt>
                <c:pt idx="88">
                  <c:v>0.78541448999999997</c:v>
                </c:pt>
                <c:pt idx="89">
                  <c:v>0.78666769000000003</c:v>
                </c:pt>
                <c:pt idx="90">
                  <c:v>0.78789368000000004</c:v>
                </c:pt>
                <c:pt idx="91">
                  <c:v>0.78898678</c:v>
                </c:pt>
                <c:pt idx="92">
                  <c:v>0.79009956000000003</c:v>
                </c:pt>
                <c:pt idx="93">
                  <c:v>0.79121293999999998</c:v>
                </c:pt>
                <c:pt idx="94">
                  <c:v>0.79243441999999997</c:v>
                </c:pt>
                <c:pt idx="95">
                  <c:v>0.79343887999999996</c:v>
                </c:pt>
                <c:pt idx="96">
                  <c:v>0.79462255000000004</c:v>
                </c:pt>
                <c:pt idx="97">
                  <c:v>0.79555766999999999</c:v>
                </c:pt>
                <c:pt idx="98">
                  <c:v>0.79631200000000002</c:v>
                </c:pt>
                <c:pt idx="99">
                  <c:v>0.79710892</c:v>
                </c:pt>
                <c:pt idx="100">
                  <c:v>0.79804976999999999</c:v>
                </c:pt>
                <c:pt idx="101">
                  <c:v>0.79884127999999999</c:v>
                </c:pt>
                <c:pt idx="102">
                  <c:v>0.79964301000000004</c:v>
                </c:pt>
                <c:pt idx="103">
                  <c:v>0.80016034999999996</c:v>
                </c:pt>
              </c:numCache>
            </c:numRef>
          </c:xVal>
          <c:yVal>
            <c:numRef>
              <c:f>'24.72-B737-200'!$K$3:$K$106</c:f>
              <c:numCache>
                <c:formatCode>General</c:formatCode>
                <c:ptCount val="104"/>
                <c:pt idx="0">
                  <c:v>235.52605536598497</c:v>
                </c:pt>
                <c:pt idx="1">
                  <c:v>235.52609353558387</c:v>
                </c:pt>
                <c:pt idx="2">
                  <c:v>235.52614000027975</c:v>
                </c:pt>
                <c:pt idx="3">
                  <c:v>235.52619640955965</c:v>
                </c:pt>
                <c:pt idx="4">
                  <c:v>235.52626470333104</c:v>
                </c:pt>
                <c:pt idx="5">
                  <c:v>235.52633910076355</c:v>
                </c:pt>
                <c:pt idx="6">
                  <c:v>235.52642722807946</c:v>
                </c:pt>
                <c:pt idx="7">
                  <c:v>235.52653139962962</c:v>
                </c:pt>
                <c:pt idx="8">
                  <c:v>235.52665428387544</c:v>
                </c:pt>
                <c:pt idx="9">
                  <c:v>235.52679895221246</c:v>
                </c:pt>
                <c:pt idx="10">
                  <c:v>235.5269689338084</c:v>
                </c:pt>
                <c:pt idx="11">
                  <c:v>235.52716827711239</c:v>
                </c:pt>
                <c:pt idx="12">
                  <c:v>235.52740161875388</c:v>
                </c:pt>
                <c:pt idx="13">
                  <c:v>235.52767426061882</c:v>
                </c:pt>
                <c:pt idx="14">
                  <c:v>235.52799225596388</c:v>
                </c:pt>
                <c:pt idx="15">
                  <c:v>235.5283625055105</c:v>
                </c:pt>
                <c:pt idx="16">
                  <c:v>235.52879286454717</c:v>
                </c:pt>
                <c:pt idx="17">
                  <c:v>235.52929226216298</c:v>
                </c:pt>
                <c:pt idx="18">
                  <c:v>235.52987083181196</c:v>
                </c:pt>
                <c:pt idx="19">
                  <c:v>235.53054006638126</c:v>
                </c:pt>
                <c:pt idx="20">
                  <c:v>235.53131297037356</c:v>
                </c:pt>
                <c:pt idx="21">
                  <c:v>235.5322042856709</c:v>
                </c:pt>
                <c:pt idx="22">
                  <c:v>235.53323055379397</c:v>
                </c:pt>
                <c:pt idx="23">
                  <c:v>235.53441052656603</c:v>
                </c:pt>
                <c:pt idx="24">
                  <c:v>235.53576534239727</c:v>
                </c:pt>
                <c:pt idx="25">
                  <c:v>235.53731863155548</c:v>
                </c:pt>
                <c:pt idx="26">
                  <c:v>235.5390971330018</c:v>
                </c:pt>
                <c:pt idx="27">
                  <c:v>235.54113080274891</c:v>
                </c:pt>
                <c:pt idx="28">
                  <c:v>235.54345309229049</c:v>
                </c:pt>
                <c:pt idx="29">
                  <c:v>235.54610165545967</c:v>
                </c:pt>
                <c:pt idx="30">
                  <c:v>235.5491185344527</c:v>
                </c:pt>
                <c:pt idx="31">
                  <c:v>235.55255064462216</c:v>
                </c:pt>
                <c:pt idx="32">
                  <c:v>235.55645074249506</c:v>
                </c:pt>
                <c:pt idx="33">
                  <c:v>235.56087728596032</c:v>
                </c:pt>
                <c:pt idx="34">
                  <c:v>235.56589556055525</c:v>
                </c:pt>
                <c:pt idx="35">
                  <c:v>235.57157793502532</c:v>
                </c:pt>
                <c:pt idx="36">
                  <c:v>235.57800588543083</c:v>
                </c:pt>
                <c:pt idx="37">
                  <c:v>235.58526928722426</c:v>
                </c:pt>
                <c:pt idx="38">
                  <c:v>235.59433100177409</c:v>
                </c:pt>
                <c:pt idx="39">
                  <c:v>235.70294365267469</c:v>
                </c:pt>
                <c:pt idx="40">
                  <c:v>235.84578751571757</c:v>
                </c:pt>
                <c:pt idx="41">
                  <c:v>236.00585719955137</c:v>
                </c:pt>
                <c:pt idx="42">
                  <c:v>236.16796497897568</c:v>
                </c:pt>
                <c:pt idx="43">
                  <c:v>236.3324937600641</c:v>
                </c:pt>
                <c:pt idx="44">
                  <c:v>236.4998928369406</c:v>
                </c:pt>
                <c:pt idx="45">
                  <c:v>236.67058377824651</c:v>
                </c:pt>
                <c:pt idx="46">
                  <c:v>236.84506927415759</c:v>
                </c:pt>
                <c:pt idx="47">
                  <c:v>237.02382640974082</c:v>
                </c:pt>
                <c:pt idx="48">
                  <c:v>237.20743222251971</c:v>
                </c:pt>
                <c:pt idx="49">
                  <c:v>237.39647298502314</c:v>
                </c:pt>
                <c:pt idx="50">
                  <c:v>237.59156238700064</c:v>
                </c:pt>
                <c:pt idx="51">
                  <c:v>237.79343323523852</c:v>
                </c:pt>
                <c:pt idx="52">
                  <c:v>238.00281159796441</c:v>
                </c:pt>
                <c:pt idx="53">
                  <c:v>238.22053663590992</c:v>
                </c:pt>
                <c:pt idx="54">
                  <c:v>238.44749685631189</c:v>
                </c:pt>
                <c:pt idx="55">
                  <c:v>238.68465861720193</c:v>
                </c:pt>
                <c:pt idx="56">
                  <c:v>238.93314191416127</c:v>
                </c:pt>
                <c:pt idx="57">
                  <c:v>239.19408336214832</c:v>
                </c:pt>
                <c:pt idx="58">
                  <c:v>239.46880896680034</c:v>
                </c:pt>
                <c:pt idx="59">
                  <c:v>239.75876927297949</c:v>
                </c:pt>
                <c:pt idx="60">
                  <c:v>240.06555163111278</c:v>
                </c:pt>
                <c:pt idx="61">
                  <c:v>240.39090855556302</c:v>
                </c:pt>
                <c:pt idx="62">
                  <c:v>240.73684389195881</c:v>
                </c:pt>
                <c:pt idx="63">
                  <c:v>241.10553229311753</c:v>
                </c:pt>
                <c:pt idx="64">
                  <c:v>241.49945010344305</c:v>
                </c:pt>
                <c:pt idx="65">
                  <c:v>241.92134734788431</c:v>
                </c:pt>
                <c:pt idx="66">
                  <c:v>242.37432679059739</c:v>
                </c:pt>
                <c:pt idx="67">
                  <c:v>242.86186922328176</c:v>
                </c:pt>
                <c:pt idx="68">
                  <c:v>243.38798507508551</c:v>
                </c:pt>
                <c:pt idx="69">
                  <c:v>243.95715359891676</c:v>
                </c:pt>
                <c:pt idx="70">
                  <c:v>244.57459872477196</c:v>
                </c:pt>
                <c:pt idx="71">
                  <c:v>245.24620604428597</c:v>
                </c:pt>
                <c:pt idx="72">
                  <c:v>245.90362510444919</c:v>
                </c:pt>
                <c:pt idx="73">
                  <c:v>246.78047095717255</c:v>
                </c:pt>
                <c:pt idx="74">
                  <c:v>247.66032726468441</c:v>
                </c:pt>
                <c:pt idx="75">
                  <c:v>248.62933070450828</c:v>
                </c:pt>
                <c:pt idx="76">
                  <c:v>249.70030934425665</c:v>
                </c:pt>
                <c:pt idx="77">
                  <c:v>250.64406729945949</c:v>
                </c:pt>
                <c:pt idx="78">
                  <c:v>251.80568804046857</c:v>
                </c:pt>
                <c:pt idx="79">
                  <c:v>253.12393839937445</c:v>
                </c:pt>
                <c:pt idx="80">
                  <c:v>254.16896241197165</c:v>
                </c:pt>
                <c:pt idx="81">
                  <c:v>255.36417162466154</c:v>
                </c:pt>
                <c:pt idx="82">
                  <c:v>256.50803867413777</c:v>
                </c:pt>
                <c:pt idx="83">
                  <c:v>257.73132068491458</c:v>
                </c:pt>
                <c:pt idx="84">
                  <c:v>259.04779324378262</c:v>
                </c:pt>
                <c:pt idx="85">
                  <c:v>260.13943694003285</c:v>
                </c:pt>
                <c:pt idx="86">
                  <c:v>261.33888402223835</c:v>
                </c:pt>
                <c:pt idx="87">
                  <c:v>262.60986117145336</c:v>
                </c:pt>
                <c:pt idx="88">
                  <c:v>263.79532008375418</c:v>
                </c:pt>
                <c:pt idx="89">
                  <c:v>265.03619534745746</c:v>
                </c:pt>
                <c:pt idx="90">
                  <c:v>266.33023863849382</c:v>
                </c:pt>
                <c:pt idx="91">
                  <c:v>267.55715899519265</c:v>
                </c:pt>
                <c:pt idx="92">
                  <c:v>268.88365148829791</c:v>
                </c:pt>
                <c:pt idx="93">
                  <c:v>270.29645228147729</c:v>
                </c:pt>
                <c:pt idx="94">
                  <c:v>271.95490557429991</c:v>
                </c:pt>
                <c:pt idx="95">
                  <c:v>273.41238862491025</c:v>
                </c:pt>
                <c:pt idx="96">
                  <c:v>275.25015747478454</c:v>
                </c:pt>
                <c:pt idx="97">
                  <c:v>276.80343467314947</c:v>
                </c:pt>
                <c:pt idx="98">
                  <c:v>278.12796182747525</c:v>
                </c:pt>
                <c:pt idx="99">
                  <c:v>279.60268859904079</c:v>
                </c:pt>
                <c:pt idx="100">
                  <c:v>281.45249106559083</c:v>
                </c:pt>
                <c:pt idx="101">
                  <c:v>283.10848315829719</c:v>
                </c:pt>
                <c:pt idx="102">
                  <c:v>284.88795717264162</c:v>
                </c:pt>
                <c:pt idx="103">
                  <c:v>286.09533091108534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E0-8C47-A0BA-E1FED28BD0C9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'24.72-B737-200'!$D$3:$D$114</c:f>
              <c:numCache>
                <c:formatCode>General</c:formatCode>
                <c:ptCount val="112"/>
                <c:pt idx="0">
                  <c:v>215.244314</c:v>
                </c:pt>
                <c:pt idx="1">
                  <c:v>215.199726</c:v>
                </c:pt>
                <c:pt idx="2">
                  <c:v>215.199726</c:v>
                </c:pt>
                <c:pt idx="3">
                  <c:v>215.155137</c:v>
                </c:pt>
                <c:pt idx="4">
                  <c:v>215.16076100000001</c:v>
                </c:pt>
                <c:pt idx="5">
                  <c:v>215.141651</c:v>
                </c:pt>
                <c:pt idx="6">
                  <c:v>215.141651</c:v>
                </c:pt>
                <c:pt idx="7">
                  <c:v>215.141651</c:v>
                </c:pt>
                <c:pt idx="8">
                  <c:v>215.141651</c:v>
                </c:pt>
                <c:pt idx="9">
                  <c:v>214.989521</c:v>
                </c:pt>
                <c:pt idx="10">
                  <c:v>214.989521</c:v>
                </c:pt>
                <c:pt idx="11">
                  <c:v>214.989521</c:v>
                </c:pt>
                <c:pt idx="12">
                  <c:v>214.989521</c:v>
                </c:pt>
                <c:pt idx="13">
                  <c:v>214.97041200000001</c:v>
                </c:pt>
                <c:pt idx="14">
                  <c:v>214.919453</c:v>
                </c:pt>
                <c:pt idx="15">
                  <c:v>214.919453</c:v>
                </c:pt>
                <c:pt idx="16">
                  <c:v>214.919453</c:v>
                </c:pt>
                <c:pt idx="17">
                  <c:v>214.919453</c:v>
                </c:pt>
                <c:pt idx="18">
                  <c:v>214.913083</c:v>
                </c:pt>
                <c:pt idx="19">
                  <c:v>214.84938500000001</c:v>
                </c:pt>
                <c:pt idx="20">
                  <c:v>214.84938500000001</c:v>
                </c:pt>
                <c:pt idx="21">
                  <c:v>214.84938500000001</c:v>
                </c:pt>
                <c:pt idx="22">
                  <c:v>214.84938500000001</c:v>
                </c:pt>
                <c:pt idx="23">
                  <c:v>214.86212499999999</c:v>
                </c:pt>
                <c:pt idx="24">
                  <c:v>214.919453</c:v>
                </c:pt>
                <c:pt idx="25">
                  <c:v>214.957672</c:v>
                </c:pt>
                <c:pt idx="26">
                  <c:v>214.989521</c:v>
                </c:pt>
                <c:pt idx="27">
                  <c:v>214.989521</c:v>
                </c:pt>
                <c:pt idx="28">
                  <c:v>214.989521</c:v>
                </c:pt>
                <c:pt idx="29">
                  <c:v>214.989521</c:v>
                </c:pt>
                <c:pt idx="30">
                  <c:v>215.05322000000001</c:v>
                </c:pt>
                <c:pt idx="31">
                  <c:v>215.161507</c:v>
                </c:pt>
                <c:pt idx="32">
                  <c:v>215.23157499999999</c:v>
                </c:pt>
                <c:pt idx="33">
                  <c:v>215.26979399999999</c:v>
                </c:pt>
                <c:pt idx="34">
                  <c:v>215.26979399999999</c:v>
                </c:pt>
                <c:pt idx="35">
                  <c:v>215.288903</c:v>
                </c:pt>
                <c:pt idx="36">
                  <c:v>215.39081999999999</c:v>
                </c:pt>
                <c:pt idx="37">
                  <c:v>215.530957</c:v>
                </c:pt>
                <c:pt idx="38">
                  <c:v>215.57554500000001</c:v>
                </c:pt>
                <c:pt idx="39">
                  <c:v>215.665469</c:v>
                </c:pt>
                <c:pt idx="40">
                  <c:v>215.849448</c:v>
                </c:pt>
                <c:pt idx="41">
                  <c:v>215.96410499999999</c:v>
                </c:pt>
                <c:pt idx="42">
                  <c:v>216.066022</c:v>
                </c:pt>
                <c:pt idx="43">
                  <c:v>216.19341900000001</c:v>
                </c:pt>
                <c:pt idx="44">
                  <c:v>216.33992499999999</c:v>
                </c:pt>
                <c:pt idx="45">
                  <c:v>216.473691</c:v>
                </c:pt>
                <c:pt idx="46">
                  <c:v>216.632937</c:v>
                </c:pt>
                <c:pt idx="47">
                  <c:v>216.843141</c:v>
                </c:pt>
                <c:pt idx="48">
                  <c:v>217.00875600000001</c:v>
                </c:pt>
                <c:pt idx="49">
                  <c:v>217.199851</c:v>
                </c:pt>
                <c:pt idx="50">
                  <c:v>217.410055</c:v>
                </c:pt>
                <c:pt idx="51">
                  <c:v>217.55656099999999</c:v>
                </c:pt>
                <c:pt idx="52">
                  <c:v>217.84957299999999</c:v>
                </c:pt>
                <c:pt idx="53">
                  <c:v>218.05977799999999</c:v>
                </c:pt>
                <c:pt idx="54">
                  <c:v>218.308201</c:v>
                </c:pt>
                <c:pt idx="55">
                  <c:v>218.512035</c:v>
                </c:pt>
                <c:pt idx="56">
                  <c:v>218.82415700000001</c:v>
                </c:pt>
                <c:pt idx="57">
                  <c:v>219.12353899999999</c:v>
                </c:pt>
                <c:pt idx="58">
                  <c:v>219.39744099999999</c:v>
                </c:pt>
                <c:pt idx="59">
                  <c:v>219.72867199999999</c:v>
                </c:pt>
                <c:pt idx="60">
                  <c:v>220.04079400000001</c:v>
                </c:pt>
                <c:pt idx="61">
                  <c:v>220.41024400000001</c:v>
                </c:pt>
                <c:pt idx="62">
                  <c:v>220.70962499999999</c:v>
                </c:pt>
                <c:pt idx="63">
                  <c:v>221.13003399999999</c:v>
                </c:pt>
                <c:pt idx="64">
                  <c:v>221.47400500000001</c:v>
                </c:pt>
                <c:pt idx="65">
                  <c:v>221.94537199999999</c:v>
                </c:pt>
                <c:pt idx="66">
                  <c:v>222.31482199999999</c:v>
                </c:pt>
                <c:pt idx="67">
                  <c:v>222.76070999999999</c:v>
                </c:pt>
                <c:pt idx="68">
                  <c:v>223.232077</c:v>
                </c:pt>
                <c:pt idx="69">
                  <c:v>223.69707399999999</c:v>
                </c:pt>
                <c:pt idx="70">
                  <c:v>224.27672799999999</c:v>
                </c:pt>
                <c:pt idx="71">
                  <c:v>224.79268400000001</c:v>
                </c:pt>
                <c:pt idx="72">
                  <c:v>225.38507799999999</c:v>
                </c:pt>
                <c:pt idx="73">
                  <c:v>225.971102</c:v>
                </c:pt>
                <c:pt idx="74">
                  <c:v>226.56349599999999</c:v>
                </c:pt>
                <c:pt idx="75">
                  <c:v>227.21247199999999</c:v>
                </c:pt>
                <c:pt idx="76">
                  <c:v>228.364665</c:v>
                </c:pt>
                <c:pt idx="77">
                  <c:v>229.62663599999999</c:v>
                </c:pt>
                <c:pt idx="78">
                  <c:v>231.00227000000001</c:v>
                </c:pt>
                <c:pt idx="79">
                  <c:v>232.401442</c:v>
                </c:pt>
                <c:pt idx="80">
                  <c:v>233.69109800000001</c:v>
                </c:pt>
                <c:pt idx="81">
                  <c:v>235.07358400000001</c:v>
                </c:pt>
                <c:pt idx="82">
                  <c:v>236.5181</c:v>
                </c:pt>
                <c:pt idx="83">
                  <c:v>237.855706</c:v>
                </c:pt>
                <c:pt idx="84">
                  <c:v>239.16099199999999</c:v>
                </c:pt>
                <c:pt idx="85">
                  <c:v>240.75543099999999</c:v>
                </c:pt>
                <c:pt idx="86">
                  <c:v>242.28493499999999</c:v>
                </c:pt>
                <c:pt idx="87">
                  <c:v>243.92988099999999</c:v>
                </c:pt>
                <c:pt idx="88">
                  <c:v>245.607383</c:v>
                </c:pt>
                <c:pt idx="89">
                  <c:v>247.31237300000001</c:v>
                </c:pt>
                <c:pt idx="90">
                  <c:v>248.859973</c:v>
                </c:pt>
                <c:pt idx="91">
                  <c:v>250.30383900000001</c:v>
                </c:pt>
                <c:pt idx="92">
                  <c:v>251.94167999999999</c:v>
                </c:pt>
                <c:pt idx="93">
                  <c:v>253.620395</c:v>
                </c:pt>
                <c:pt idx="94">
                  <c:v>255.23196100000001</c:v>
                </c:pt>
                <c:pt idx="95">
                  <c:v>257.07041400000003</c:v>
                </c:pt>
                <c:pt idx="96">
                  <c:v>258.84046799999999</c:v>
                </c:pt>
                <c:pt idx="97">
                  <c:v>260.53283299999998</c:v>
                </c:pt>
                <c:pt idx="98">
                  <c:v>262.06896599999999</c:v>
                </c:pt>
                <c:pt idx="99">
                  <c:v>263.51262100000002</c:v>
                </c:pt>
                <c:pt idx="100">
                  <c:v>264.96006299999999</c:v>
                </c:pt>
                <c:pt idx="101">
                  <c:v>266.55411199999998</c:v>
                </c:pt>
                <c:pt idx="102">
                  <c:v>268.14816100000002</c:v>
                </c:pt>
                <c:pt idx="103">
                  <c:v>269.68965900000001</c:v>
                </c:pt>
                <c:pt idx="104">
                  <c:v>271.26587599999999</c:v>
                </c:pt>
                <c:pt idx="105">
                  <c:v>272.83073000000002</c:v>
                </c:pt>
                <c:pt idx="106">
                  <c:v>274.66981299999998</c:v>
                </c:pt>
                <c:pt idx="107">
                  <c:v>276.825558</c:v>
                </c:pt>
                <c:pt idx="108">
                  <c:v>278.54317300000002</c:v>
                </c:pt>
                <c:pt idx="109">
                  <c:v>280.24888499999997</c:v>
                </c:pt>
                <c:pt idx="110">
                  <c:v>281.98629399999999</c:v>
                </c:pt>
                <c:pt idx="111">
                  <c:v>283.82037300000002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33BC-C74D-90E2-F8AED6958B14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'24.72-B737-200'!$C$3:$C$114</c:f>
              <c:numCache>
                <c:formatCode>General</c:formatCode>
                <c:ptCount val="112"/>
                <c:pt idx="0">
                  <c:v>0.54968189999999995</c:v>
                </c:pt>
                <c:pt idx="1">
                  <c:v>0.55305556</c:v>
                </c:pt>
                <c:pt idx="2">
                  <c:v>0.55642913000000005</c:v>
                </c:pt>
                <c:pt idx="3">
                  <c:v>0.55980278999999999</c:v>
                </c:pt>
                <c:pt idx="4">
                  <c:v>0.56287332000000001</c:v>
                </c:pt>
                <c:pt idx="5">
                  <c:v>0.56594390000000006</c:v>
                </c:pt>
                <c:pt idx="6">
                  <c:v>0.56901444000000001</c:v>
                </c:pt>
                <c:pt idx="7">
                  <c:v>0.57208497999999997</c:v>
                </c:pt>
                <c:pt idx="8">
                  <c:v>0.57515552000000003</c:v>
                </c:pt>
                <c:pt idx="9">
                  <c:v>0.57822636000000005</c:v>
                </c:pt>
                <c:pt idx="10">
                  <c:v>0.58129690000000001</c:v>
                </c:pt>
                <c:pt idx="11">
                  <c:v>0.58436743999999996</c:v>
                </c:pt>
                <c:pt idx="12">
                  <c:v>0.58743798000000003</c:v>
                </c:pt>
                <c:pt idx="13">
                  <c:v>0.59050855999999996</c:v>
                </c:pt>
                <c:pt idx="14">
                  <c:v>0.59357919999999997</c:v>
                </c:pt>
                <c:pt idx="15">
                  <c:v>0.59664974000000004</c:v>
                </c:pt>
                <c:pt idx="16">
                  <c:v>0.59972027999999999</c:v>
                </c:pt>
                <c:pt idx="17">
                  <c:v>0.60279081999999995</c:v>
                </c:pt>
                <c:pt idx="18">
                  <c:v>0.60586136999999995</c:v>
                </c:pt>
                <c:pt idx="19">
                  <c:v>0.60893204000000001</c:v>
                </c:pt>
                <c:pt idx="20">
                  <c:v>0.61200257999999996</c:v>
                </c:pt>
                <c:pt idx="21">
                  <c:v>0.61507312000000003</c:v>
                </c:pt>
                <c:pt idx="22">
                  <c:v>0.61814365999999998</c:v>
                </c:pt>
                <c:pt idx="23">
                  <c:v>0.62121417000000001</c:v>
                </c:pt>
                <c:pt idx="24">
                  <c:v>0.62428459999999997</c:v>
                </c:pt>
                <c:pt idx="25">
                  <c:v>0.62735505999999996</c:v>
                </c:pt>
                <c:pt idx="26">
                  <c:v>0.63042553999999995</c:v>
                </c:pt>
                <c:pt idx="27">
                  <c:v>0.63349606999999997</c:v>
                </c:pt>
                <c:pt idx="28">
                  <c:v>0.63656661000000003</c:v>
                </c:pt>
                <c:pt idx="29">
                  <c:v>0.63963714999999999</c:v>
                </c:pt>
                <c:pt idx="30">
                  <c:v>0.64270755999999996</c:v>
                </c:pt>
                <c:pt idx="31">
                  <c:v>0.64577788000000003</c:v>
                </c:pt>
                <c:pt idx="32">
                  <c:v>0.64884828000000005</c:v>
                </c:pt>
                <c:pt idx="33">
                  <c:v>0.65191874000000005</c:v>
                </c:pt>
                <c:pt idx="34">
                  <c:v>0.65498928000000001</c:v>
                </c:pt>
                <c:pt idx="35">
                  <c:v>0.65805977999999998</c:v>
                </c:pt>
                <c:pt idx="36">
                  <c:v>0.66113012000000004</c:v>
                </c:pt>
                <c:pt idx="37">
                  <c:v>0.66420036999999998</c:v>
                </c:pt>
                <c:pt idx="38">
                  <c:v>0.66727082000000004</c:v>
                </c:pt>
                <c:pt idx="39">
                  <c:v>0.67034117999999998</c:v>
                </c:pt>
                <c:pt idx="40">
                  <c:v>0.67341134999999996</c:v>
                </c:pt>
                <c:pt idx="41">
                  <c:v>0.67648165999999998</c:v>
                </c:pt>
                <c:pt idx="42">
                  <c:v>0.67955198999999999</c:v>
                </c:pt>
                <c:pt idx="43">
                  <c:v>0.68262226999999998</c:v>
                </c:pt>
                <c:pt idx="44">
                  <c:v>0.68569252000000003</c:v>
                </c:pt>
                <c:pt idx="45">
                  <c:v>0.68876278999999996</c:v>
                </c:pt>
                <c:pt idx="46">
                  <c:v>0.69183300000000003</c:v>
                </c:pt>
                <c:pt idx="47">
                  <c:v>0.69490311999999999</c:v>
                </c:pt>
                <c:pt idx="48">
                  <c:v>0.69797332000000001</c:v>
                </c:pt>
                <c:pt idx="49">
                  <c:v>0.70104348000000005</c:v>
                </c:pt>
                <c:pt idx="50">
                  <c:v>0.70411358999999996</c:v>
                </c:pt>
                <c:pt idx="51">
                  <c:v>0.70718382999999996</c:v>
                </c:pt>
                <c:pt idx="52">
                  <c:v>0.71025377999999995</c:v>
                </c:pt>
                <c:pt idx="53">
                  <c:v>0.71332390000000001</c:v>
                </c:pt>
                <c:pt idx="54">
                  <c:v>0.71639392999999996</c:v>
                </c:pt>
                <c:pt idx="55">
                  <c:v>0.71946405999999996</c:v>
                </c:pt>
                <c:pt idx="56">
                  <c:v>0.72253396999999997</c:v>
                </c:pt>
                <c:pt idx="57">
                  <c:v>0.72560391000000002</c:v>
                </c:pt>
                <c:pt idx="58">
                  <c:v>0.72867389000000005</c:v>
                </c:pt>
                <c:pt idx="59">
                  <c:v>0.73174375999999997</c:v>
                </c:pt>
                <c:pt idx="60">
                  <c:v>0.73481366999999997</c:v>
                </c:pt>
                <c:pt idx="61">
                  <c:v>0.73788346000000005</c:v>
                </c:pt>
                <c:pt idx="62">
                  <c:v>0.74095339999999998</c:v>
                </c:pt>
                <c:pt idx="63">
                  <c:v>0.74402309</c:v>
                </c:pt>
                <c:pt idx="64">
                  <c:v>0.74678990000000001</c:v>
                </c:pt>
                <c:pt idx="65">
                  <c:v>0.75016252000000005</c:v>
                </c:pt>
                <c:pt idx="66">
                  <c:v>0.75323231000000002</c:v>
                </c:pt>
                <c:pt idx="67">
                  <c:v>0.75630195</c:v>
                </c:pt>
                <c:pt idx="68">
                  <c:v>0.75937153999999996</c:v>
                </c:pt>
                <c:pt idx="69">
                  <c:v>0.76244113999999996</c:v>
                </c:pt>
                <c:pt idx="70">
                  <c:v>0.76551051000000003</c:v>
                </c:pt>
                <c:pt idx="71">
                  <c:v>0.76858000000000004</c:v>
                </c:pt>
                <c:pt idx="72">
                  <c:v>0.77164935000000001</c:v>
                </c:pt>
                <c:pt idx="73">
                  <c:v>0.77502172999999996</c:v>
                </c:pt>
                <c:pt idx="74">
                  <c:v>0.77839411000000003</c:v>
                </c:pt>
                <c:pt idx="75">
                  <c:v>0.78176635999999999</c:v>
                </c:pt>
                <c:pt idx="76">
                  <c:v>0.78453154999999997</c:v>
                </c:pt>
                <c:pt idx="77">
                  <c:v>0.78729651</c:v>
                </c:pt>
                <c:pt idx="78">
                  <c:v>0.78944605999999995</c:v>
                </c:pt>
                <c:pt idx="79">
                  <c:v>0.79159367999999997</c:v>
                </c:pt>
                <c:pt idx="80">
                  <c:v>0.79333138999999997</c:v>
                </c:pt>
                <c:pt idx="81">
                  <c:v>0.79513423000000005</c:v>
                </c:pt>
                <c:pt idx="82">
                  <c:v>0.79649420000000004</c:v>
                </c:pt>
                <c:pt idx="83">
                  <c:v>0.79779414999999998</c:v>
                </c:pt>
                <c:pt idx="84">
                  <c:v>0.79900112000000001</c:v>
                </c:pt>
                <c:pt idx="85">
                  <c:v>0.80033869000000002</c:v>
                </c:pt>
                <c:pt idx="86">
                  <c:v>0.80151419999999995</c:v>
                </c:pt>
                <c:pt idx="87">
                  <c:v>0.80267403000000004</c:v>
                </c:pt>
                <c:pt idx="88">
                  <c:v>0.80369281999999997</c:v>
                </c:pt>
                <c:pt idx="89">
                  <c:v>0.80475229000000004</c:v>
                </c:pt>
                <c:pt idx="90">
                  <c:v>0.80562597999999996</c:v>
                </c:pt>
                <c:pt idx="91">
                  <c:v>0.80649150000000003</c:v>
                </c:pt>
                <c:pt idx="92">
                  <c:v>0.80746518</c:v>
                </c:pt>
                <c:pt idx="93">
                  <c:v>0.80843878000000002</c:v>
                </c:pt>
                <c:pt idx="94">
                  <c:v>0.80927294000000005</c:v>
                </c:pt>
                <c:pt idx="95">
                  <c:v>0.81014653000000003</c:v>
                </c:pt>
                <c:pt idx="96">
                  <c:v>0.81108005999999999</c:v>
                </c:pt>
                <c:pt idx="97">
                  <c:v>0.81175059999999999</c:v>
                </c:pt>
                <c:pt idx="98">
                  <c:v>0.81260127000000004</c:v>
                </c:pt>
                <c:pt idx="99">
                  <c:v>0.81299668999999997</c:v>
                </c:pt>
                <c:pt idx="100">
                  <c:v>0.81371952999999997</c:v>
                </c:pt>
                <c:pt idx="101">
                  <c:v>0.81441416</c:v>
                </c:pt>
                <c:pt idx="102">
                  <c:v>0.81524836000000001</c:v>
                </c:pt>
                <c:pt idx="103">
                  <c:v>0.81580352</c:v>
                </c:pt>
                <c:pt idx="104">
                  <c:v>0.81635862000000003</c:v>
                </c:pt>
                <c:pt idx="105">
                  <c:v>0.81686722</c:v>
                </c:pt>
                <c:pt idx="106">
                  <c:v>0.81750040000000002</c:v>
                </c:pt>
                <c:pt idx="107">
                  <c:v>0.81832903000000001</c:v>
                </c:pt>
                <c:pt idx="108">
                  <c:v>0.81885744000000005</c:v>
                </c:pt>
                <c:pt idx="109">
                  <c:v>0.81955058000000003</c:v>
                </c:pt>
                <c:pt idx="110">
                  <c:v>0.81973317000000001</c:v>
                </c:pt>
                <c:pt idx="111">
                  <c:v>0.82013464999999997</c:v>
                </c:pt>
              </c:numCache>
            </c:numRef>
          </c:xVal>
          <c:yVal>
            <c:numRef>
              <c:f>'24.72-B737-200'!$E$3:$E$114</c:f>
              <c:numCache>
                <c:formatCode>General</c:formatCode>
                <c:ptCount val="112"/>
                <c:pt idx="0">
                  <c:v>214.66956111316011</c:v>
                </c:pt>
                <c:pt idx="1">
                  <c:v>214.66962062816208</c:v>
                </c:pt>
                <c:pt idx="2">
                  <c:v>214.66969182942304</c:v>
                </c:pt>
                <c:pt idx="3">
                  <c:v>214.66977681567747</c:v>
                </c:pt>
                <c:pt idx="4">
                  <c:v>214.66986819352573</c:v>
                </c:pt>
                <c:pt idx="5">
                  <c:v>214.66997511946951</c:v>
                </c:pt>
                <c:pt idx="6">
                  <c:v>214.67010000896536</c:v>
                </c:pt>
                <c:pt idx="7">
                  <c:v>214.67024562371668</c:v>
                </c:pt>
                <c:pt idx="8">
                  <c:v>214.67041510969105</c:v>
                </c:pt>
                <c:pt idx="9">
                  <c:v>214.6706120677315</c:v>
                </c:pt>
                <c:pt idx="10">
                  <c:v>214.6708405281172</c:v>
                </c:pt>
                <c:pt idx="11">
                  <c:v>214.67110512557718</c:v>
                </c:pt>
                <c:pt idx="12">
                  <c:v>214.67141109224647</c:v>
                </c:pt>
                <c:pt idx="13">
                  <c:v>214.67176435456273</c:v>
                </c:pt>
                <c:pt idx="14">
                  <c:v>214.67217161063454</c:v>
                </c:pt>
                <c:pt idx="15">
                  <c:v>214.67264039393424</c:v>
                </c:pt>
                <c:pt idx="16">
                  <c:v>214.6731792354355</c:v>
                </c:pt>
                <c:pt idx="17">
                  <c:v>214.67379772808363</c:v>
                </c:pt>
                <c:pt idx="18">
                  <c:v>214.67450666443085</c:v>
                </c:pt>
                <c:pt idx="19">
                  <c:v>214.6753181993615</c:v>
                </c:pt>
                <c:pt idx="20">
                  <c:v>214.67624587170079</c:v>
                </c:pt>
                <c:pt idx="21">
                  <c:v>214.67730496527682</c:v>
                </c:pt>
                <c:pt idx="22">
                  <c:v>214.67851255996152</c:v>
                </c:pt>
                <c:pt idx="23">
                  <c:v>214.6798877490267</c:v>
                </c:pt>
                <c:pt idx="24">
                  <c:v>214.6814518543253</c:v>
                </c:pt>
                <c:pt idx="25">
                  <c:v>214.68322876879364</c:v>
                </c:pt>
                <c:pt idx="26">
                  <c:v>214.68524508735823</c:v>
                </c:pt>
                <c:pt idx="27">
                  <c:v>214.68753047980272</c:v>
                </c:pt>
                <c:pt idx="28">
                  <c:v>214.69011793249172</c:v>
                </c:pt>
                <c:pt idx="29">
                  <c:v>214.69304416454213</c:v>
                </c:pt>
                <c:pt idx="30">
                  <c:v>214.69634985741561</c:v>
                </c:pt>
                <c:pt idx="31">
                  <c:v>214.70008036414561</c:v>
                </c:pt>
                <c:pt idx="32">
                  <c:v>214.70428623413258</c:v>
                </c:pt>
                <c:pt idx="33">
                  <c:v>214.70902332613895</c:v>
                </c:pt>
                <c:pt idx="34">
                  <c:v>214.71435363521877</c:v>
                </c:pt>
                <c:pt idx="35">
                  <c:v>214.72543067466506</c:v>
                </c:pt>
                <c:pt idx="36">
                  <c:v>214.87748261265196</c:v>
                </c:pt>
                <c:pt idx="37">
                  <c:v>215.03057180606822</c:v>
                </c:pt>
                <c:pt idx="38">
                  <c:v>215.1850197346462</c:v>
                </c:pt>
                <c:pt idx="39">
                  <c:v>215.34113126228024</c:v>
                </c:pt>
                <c:pt idx="40">
                  <c:v>215.49923513972374</c:v>
                </c:pt>
                <c:pt idx="41">
                  <c:v>215.6596995673475</c:v>
                </c:pt>
                <c:pt idx="42">
                  <c:v>215.82288955881509</c:v>
                </c:pt>
                <c:pt idx="43">
                  <c:v>215.98919516097834</c:v>
                </c:pt>
                <c:pt idx="44">
                  <c:v>216.1590369769028</c:v>
                </c:pt>
                <c:pt idx="45">
                  <c:v>216.3328666867294</c:v>
                </c:pt>
                <c:pt idx="46">
                  <c:v>216.51116169336902</c:v>
                </c:pt>
                <c:pt idx="47">
                  <c:v>216.6944392198121</c:v>
                </c:pt>
                <c:pt idx="48">
                  <c:v>216.88327072140248</c:v>
                </c:pt>
                <c:pt idx="49">
                  <c:v>217.07825756593434</c:v>
                </c:pt>
                <c:pt idx="50">
                  <c:v>217.28006073743671</c:v>
                </c:pt>
                <c:pt idx="51">
                  <c:v>217.48941427852264</c:v>
                </c:pt>
                <c:pt idx="52">
                  <c:v>217.70707847042715</c:v>
                </c:pt>
                <c:pt idx="53">
                  <c:v>217.93395140179717</c:v>
                </c:pt>
                <c:pt idx="54">
                  <c:v>218.17096660713068</c:v>
                </c:pt>
                <c:pt idx="55">
                  <c:v>218.41918927715963</c:v>
                </c:pt>
                <c:pt idx="56">
                  <c:v>218.67975464839571</c:v>
                </c:pt>
                <c:pt idx="57">
                  <c:v>218.95397150250727</c:v>
                </c:pt>
                <c:pt idx="58">
                  <c:v>219.2432750987868</c:v>
                </c:pt>
                <c:pt idx="59">
                  <c:v>219.549251148248</c:v>
                </c:pt>
                <c:pt idx="60">
                  <c:v>219.87370614930271</c:v>
                </c:pt>
                <c:pt idx="61">
                  <c:v>220.21863612559699</c:v>
                </c:pt>
                <c:pt idx="62">
                  <c:v>220.58634288438677</c:v>
                </c:pt>
                <c:pt idx="63">
                  <c:v>220.97934849747702</c:v>
                </c:pt>
                <c:pt idx="64">
                  <c:v>221.35769353429689</c:v>
                </c:pt>
                <c:pt idx="65">
                  <c:v>221.85345685150784</c:v>
                </c:pt>
                <c:pt idx="66">
                  <c:v>222.34173584343043</c:v>
                </c:pt>
                <c:pt idx="67">
                  <c:v>222.86982385775923</c:v>
                </c:pt>
                <c:pt idx="68">
                  <c:v>223.44285368939475</c:v>
                </c:pt>
                <c:pt idx="69">
                  <c:v>224.06680647460766</c:v>
                </c:pt>
                <c:pt idx="70">
                  <c:v>224.74863539761938</c:v>
                </c:pt>
                <c:pt idx="71">
                  <c:v>225.4966975282961</c:v>
                </c:pt>
                <c:pt idx="72">
                  <c:v>226.32079147739461</c:v>
                </c:pt>
                <c:pt idx="73">
                  <c:v>227.32811876722081</c:v>
                </c:pt>
                <c:pt idx="74">
                  <c:v>228.46085963187491</c:v>
                </c:pt>
                <c:pt idx="75">
                  <c:v>229.74301281058007</c:v>
                </c:pt>
                <c:pt idx="76">
                  <c:v>230.92699450145381</c:v>
                </c:pt>
                <c:pt idx="77">
                  <c:v>232.25271864458642</c:v>
                </c:pt>
                <c:pt idx="78">
                  <c:v>233.39786952357721</c:v>
                </c:pt>
                <c:pt idx="79">
                  <c:v>234.65824386063497</c:v>
                </c:pt>
                <c:pt idx="80">
                  <c:v>235.77536292514648</c:v>
                </c:pt>
                <c:pt idx="81">
                  <c:v>237.03939770413845</c:v>
                </c:pt>
                <c:pt idx="82">
                  <c:v>238.0726535150354</c:v>
                </c:pt>
                <c:pt idx="83">
                  <c:v>239.13203202345866</c:v>
                </c:pt>
                <c:pt idx="84">
                  <c:v>240.18508467917491</c:v>
                </c:pt>
                <c:pt idx="85">
                  <c:v>241.4387831492505</c:v>
                </c:pt>
                <c:pt idx="86">
                  <c:v>242.62411457658601</c:v>
                </c:pt>
                <c:pt idx="87">
                  <c:v>243.87883347978558</c:v>
                </c:pt>
                <c:pt idx="88">
                  <c:v>245.0581866579534</c:v>
                </c:pt>
                <c:pt idx="89">
                  <c:v>246.36933379416178</c:v>
                </c:pt>
                <c:pt idx="90">
                  <c:v>247.52199348029305</c:v>
                </c:pt>
                <c:pt idx="91">
                  <c:v>248.73370433799127</c:v>
                </c:pt>
                <c:pt idx="92">
                  <c:v>250.18798945040015</c:v>
                </c:pt>
                <c:pt idx="93">
                  <c:v>251.74873981811868</c:v>
                </c:pt>
                <c:pt idx="94">
                  <c:v>253.17977484097645</c:v>
                </c:pt>
                <c:pt idx="95">
                  <c:v>254.7811423437812</c:v>
                </c:pt>
                <c:pt idx="96">
                  <c:v>256.62114083131235</c:v>
                </c:pt>
                <c:pt idx="97">
                  <c:v>258.03349332880526</c:v>
                </c:pt>
                <c:pt idx="98">
                  <c:v>259.94616372082078</c:v>
                </c:pt>
                <c:pt idx="99">
                  <c:v>260.88522478370072</c:v>
                </c:pt>
                <c:pt idx="100">
                  <c:v>262.69133002251294</c:v>
                </c:pt>
                <c:pt idx="101">
                  <c:v>264.54537869583316</c:v>
                </c:pt>
                <c:pt idx="102">
                  <c:v>266.94255217965133</c:v>
                </c:pt>
                <c:pt idx="103">
                  <c:v>268.65205764718718</c:v>
                </c:pt>
                <c:pt idx="104">
                  <c:v>270.46197137004697</c:v>
                </c:pt>
                <c:pt idx="105">
                  <c:v>272.21631922972813</c:v>
                </c:pt>
                <c:pt idx="106">
                  <c:v>274.54096734059596</c:v>
                </c:pt>
                <c:pt idx="107">
                  <c:v>277.84605721850482</c:v>
                </c:pt>
                <c:pt idx="108">
                  <c:v>280.12813088349861</c:v>
                </c:pt>
                <c:pt idx="109">
                  <c:v>283.35443650906439</c:v>
                </c:pt>
                <c:pt idx="110">
                  <c:v>284.25225696098562</c:v>
                </c:pt>
                <c:pt idx="111">
                  <c:v>286.30260912534044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5E0-8C47-A0BA-E1FED28BD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B737-300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'24.72-B737-300'!$O$3:$O$108</c:f>
              <c:numCache>
                <c:formatCode>General</c:formatCode>
                <c:ptCount val="106"/>
                <c:pt idx="0">
                  <c:v>278.32470499999999</c:v>
                </c:pt>
                <c:pt idx="1">
                  <c:v>278.37566399999997</c:v>
                </c:pt>
                <c:pt idx="2">
                  <c:v>278.40114299999999</c:v>
                </c:pt>
                <c:pt idx="3">
                  <c:v>278.35655400000002</c:v>
                </c:pt>
                <c:pt idx="4">
                  <c:v>278.37566399999997</c:v>
                </c:pt>
                <c:pt idx="5">
                  <c:v>278.40114299999999</c:v>
                </c:pt>
                <c:pt idx="6">
                  <c:v>278.40114299999999</c:v>
                </c:pt>
                <c:pt idx="7">
                  <c:v>278.40114299999999</c:v>
                </c:pt>
                <c:pt idx="8">
                  <c:v>278.40114299999999</c:v>
                </c:pt>
                <c:pt idx="9">
                  <c:v>278.346856</c:v>
                </c:pt>
                <c:pt idx="10">
                  <c:v>278.43299200000001</c:v>
                </c:pt>
                <c:pt idx="11">
                  <c:v>278.40114299999999</c:v>
                </c:pt>
                <c:pt idx="12">
                  <c:v>278.40114299999999</c:v>
                </c:pt>
                <c:pt idx="13">
                  <c:v>278.40114299999999</c:v>
                </c:pt>
                <c:pt idx="14">
                  <c:v>278.44573200000002</c:v>
                </c:pt>
                <c:pt idx="15">
                  <c:v>278.47121099999998</c:v>
                </c:pt>
                <c:pt idx="16">
                  <c:v>278.47121099999998</c:v>
                </c:pt>
                <c:pt idx="17">
                  <c:v>278.47121099999998</c:v>
                </c:pt>
                <c:pt idx="18">
                  <c:v>278.50306</c:v>
                </c:pt>
                <c:pt idx="19">
                  <c:v>278.53490900000003</c:v>
                </c:pt>
                <c:pt idx="20">
                  <c:v>278.55327299999999</c:v>
                </c:pt>
                <c:pt idx="21">
                  <c:v>278.42662200000001</c:v>
                </c:pt>
                <c:pt idx="22">
                  <c:v>278.42662200000001</c:v>
                </c:pt>
                <c:pt idx="23">
                  <c:v>278.46484099999998</c:v>
                </c:pt>
                <c:pt idx="24">
                  <c:v>278.47121099999998</c:v>
                </c:pt>
                <c:pt idx="25">
                  <c:v>278.47121099999998</c:v>
                </c:pt>
                <c:pt idx="26">
                  <c:v>278.48395099999999</c:v>
                </c:pt>
                <c:pt idx="27">
                  <c:v>278.54127899999997</c:v>
                </c:pt>
                <c:pt idx="28">
                  <c:v>278.54127899999997</c:v>
                </c:pt>
                <c:pt idx="29">
                  <c:v>278.55401899999998</c:v>
                </c:pt>
                <c:pt idx="30">
                  <c:v>278.59860800000001</c:v>
                </c:pt>
                <c:pt idx="31">
                  <c:v>278.68141500000002</c:v>
                </c:pt>
                <c:pt idx="32">
                  <c:v>278.64319599999999</c:v>
                </c:pt>
                <c:pt idx="33">
                  <c:v>278.72600399999999</c:v>
                </c:pt>
                <c:pt idx="34">
                  <c:v>278.73948999999999</c:v>
                </c:pt>
                <c:pt idx="35">
                  <c:v>278.73948999999999</c:v>
                </c:pt>
                <c:pt idx="36">
                  <c:v>278.89161999999999</c:v>
                </c:pt>
                <c:pt idx="37">
                  <c:v>278.95531799999998</c:v>
                </c:pt>
                <c:pt idx="38">
                  <c:v>279.03175599999997</c:v>
                </c:pt>
                <c:pt idx="39">
                  <c:v>279.34950099999998</c:v>
                </c:pt>
                <c:pt idx="40">
                  <c:v>279.312028</c:v>
                </c:pt>
                <c:pt idx="41">
                  <c:v>279.45216399999998</c:v>
                </c:pt>
                <c:pt idx="42">
                  <c:v>279.54771199999999</c:v>
                </c:pt>
                <c:pt idx="43">
                  <c:v>279.59230100000002</c:v>
                </c:pt>
                <c:pt idx="44">
                  <c:v>279.649629</c:v>
                </c:pt>
                <c:pt idx="45">
                  <c:v>279.83435400000002</c:v>
                </c:pt>
                <c:pt idx="46">
                  <c:v>279.94901099999998</c:v>
                </c:pt>
                <c:pt idx="47">
                  <c:v>280.03022600000003</c:v>
                </c:pt>
                <c:pt idx="48">
                  <c:v>280.324544</c:v>
                </c:pt>
                <c:pt idx="49">
                  <c:v>280.41400800000002</c:v>
                </c:pt>
                <c:pt idx="50">
                  <c:v>280.56688400000002</c:v>
                </c:pt>
                <c:pt idx="51">
                  <c:v>280.67517099999998</c:v>
                </c:pt>
                <c:pt idx="52">
                  <c:v>280.79057399999999</c:v>
                </c:pt>
                <c:pt idx="53">
                  <c:v>281.05736100000001</c:v>
                </c:pt>
                <c:pt idx="54">
                  <c:v>281.30578400000002</c:v>
                </c:pt>
                <c:pt idx="55">
                  <c:v>281.56694700000003</c:v>
                </c:pt>
                <c:pt idx="56">
                  <c:v>281.75804099999999</c:v>
                </c:pt>
                <c:pt idx="57">
                  <c:v>281.98098499999998</c:v>
                </c:pt>
                <c:pt idx="58">
                  <c:v>282.10073799999998</c:v>
                </c:pt>
                <c:pt idx="59">
                  <c:v>282.66330299999998</c:v>
                </c:pt>
                <c:pt idx="60">
                  <c:v>282.93720500000001</c:v>
                </c:pt>
                <c:pt idx="61">
                  <c:v>283.28754600000002</c:v>
                </c:pt>
                <c:pt idx="62">
                  <c:v>283.54870899999997</c:v>
                </c:pt>
                <c:pt idx="63">
                  <c:v>283.86720000000003</c:v>
                </c:pt>
                <c:pt idx="64">
                  <c:v>284.18569100000002</c:v>
                </c:pt>
                <c:pt idx="65">
                  <c:v>284.53603199999998</c:v>
                </c:pt>
                <c:pt idx="66">
                  <c:v>284.86726299999998</c:v>
                </c:pt>
                <c:pt idx="67">
                  <c:v>285.16271399999999</c:v>
                </c:pt>
                <c:pt idx="68">
                  <c:v>285.73918300000003</c:v>
                </c:pt>
                <c:pt idx="69">
                  <c:v>286.03856500000001</c:v>
                </c:pt>
                <c:pt idx="70">
                  <c:v>286.42786999999998</c:v>
                </c:pt>
                <c:pt idx="71">
                  <c:v>286.82279899999997</c:v>
                </c:pt>
                <c:pt idx="72">
                  <c:v>287.275057</c:v>
                </c:pt>
                <c:pt idx="73">
                  <c:v>287.917664</c:v>
                </c:pt>
                <c:pt idx="74">
                  <c:v>288.34444200000002</c:v>
                </c:pt>
                <c:pt idx="75">
                  <c:v>288.87950699999999</c:v>
                </c:pt>
                <c:pt idx="76">
                  <c:v>289.17995100000002</c:v>
                </c:pt>
                <c:pt idx="77">
                  <c:v>290.211547</c:v>
                </c:pt>
                <c:pt idx="78">
                  <c:v>290.94407699999999</c:v>
                </c:pt>
                <c:pt idx="79">
                  <c:v>291.87828999999999</c:v>
                </c:pt>
                <c:pt idx="80">
                  <c:v>292.71955500000001</c:v>
                </c:pt>
                <c:pt idx="81">
                  <c:v>293.54210499999999</c:v>
                </c:pt>
                <c:pt idx="82">
                  <c:v>294.56383099999999</c:v>
                </c:pt>
                <c:pt idx="83">
                  <c:v>296.51077700000002</c:v>
                </c:pt>
                <c:pt idx="84">
                  <c:v>297.83209699999998</c:v>
                </c:pt>
                <c:pt idx="85">
                  <c:v>299.18864100000002</c:v>
                </c:pt>
                <c:pt idx="86">
                  <c:v>300.461545</c:v>
                </c:pt>
                <c:pt idx="87">
                  <c:v>301.89794000000001</c:v>
                </c:pt>
                <c:pt idx="88">
                  <c:v>303.24324799999999</c:v>
                </c:pt>
                <c:pt idx="89">
                  <c:v>305.44345800000002</c:v>
                </c:pt>
                <c:pt idx="90">
                  <c:v>306.87290100000001</c:v>
                </c:pt>
                <c:pt idx="91">
                  <c:v>308.46856000000002</c:v>
                </c:pt>
                <c:pt idx="92">
                  <c:v>309.80427200000003</c:v>
                </c:pt>
                <c:pt idx="93">
                  <c:v>311.32209899999998</c:v>
                </c:pt>
                <c:pt idx="94">
                  <c:v>312.78153500000002</c:v>
                </c:pt>
                <c:pt idx="95">
                  <c:v>314.53386799999998</c:v>
                </c:pt>
                <c:pt idx="96">
                  <c:v>315.93459899999999</c:v>
                </c:pt>
                <c:pt idx="97">
                  <c:v>317.505608</c:v>
                </c:pt>
                <c:pt idx="98">
                  <c:v>320.90147999999999</c:v>
                </c:pt>
                <c:pt idx="99">
                  <c:v>322.78833100000003</c:v>
                </c:pt>
                <c:pt idx="100">
                  <c:v>324.58706100000001</c:v>
                </c:pt>
                <c:pt idx="101">
                  <c:v>326.33844800000003</c:v>
                </c:pt>
                <c:pt idx="102">
                  <c:v>328.23362300000002</c:v>
                </c:pt>
                <c:pt idx="103">
                  <c:v>330.19552900000002</c:v>
                </c:pt>
                <c:pt idx="104">
                  <c:v>332.27757100000002</c:v>
                </c:pt>
                <c:pt idx="105">
                  <c:v>334.49159600000002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81-CA43-97AF-36E4E55F3F06}"/>
            </c:ext>
          </c:extLst>
        </c:ser>
        <c:ser>
          <c:idx val="1"/>
          <c:order val="1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'24.72-B737-300'!$N$3:$N$108</c:f>
              <c:numCache>
                <c:formatCode>General</c:formatCode>
                <c:ptCount val="106"/>
                <c:pt idx="0">
                  <c:v>0.50068109000000005</c:v>
                </c:pt>
                <c:pt idx="1">
                  <c:v>0.50405454999999999</c:v>
                </c:pt>
                <c:pt idx="2">
                  <c:v>0.50712504000000003</c:v>
                </c:pt>
                <c:pt idx="3">
                  <c:v>0.51019566999999999</c:v>
                </c:pt>
                <c:pt idx="4">
                  <c:v>0.51356919999999995</c:v>
                </c:pt>
                <c:pt idx="5">
                  <c:v>0.51694271999999997</c:v>
                </c:pt>
                <c:pt idx="6">
                  <c:v>0.51971023000000005</c:v>
                </c:pt>
                <c:pt idx="7">
                  <c:v>0.52247774000000002</c:v>
                </c:pt>
                <c:pt idx="8">
                  <c:v>0.52540871</c:v>
                </c:pt>
                <c:pt idx="9">
                  <c:v>0.52802293</c:v>
                </c:pt>
                <c:pt idx="10">
                  <c:v>0.53306109999999995</c:v>
                </c:pt>
                <c:pt idx="11">
                  <c:v>0.53643474000000002</c:v>
                </c:pt>
                <c:pt idx="12">
                  <c:v>0.54011134000000005</c:v>
                </c:pt>
                <c:pt idx="13">
                  <c:v>0.54318188000000001</c:v>
                </c:pt>
                <c:pt idx="14">
                  <c:v>0.54625232999999995</c:v>
                </c:pt>
                <c:pt idx="15">
                  <c:v>0.54901977999999996</c:v>
                </c:pt>
                <c:pt idx="16">
                  <c:v>0.55209032000000002</c:v>
                </c:pt>
                <c:pt idx="17">
                  <c:v>0.55516085999999998</c:v>
                </c:pt>
                <c:pt idx="18">
                  <c:v>0.55792830999999998</c:v>
                </c:pt>
                <c:pt idx="19">
                  <c:v>0.56069575000000005</c:v>
                </c:pt>
                <c:pt idx="20">
                  <c:v>0.56341922</c:v>
                </c:pt>
                <c:pt idx="21">
                  <c:v>0.56965233999999998</c:v>
                </c:pt>
                <c:pt idx="22">
                  <c:v>0.57272288000000005</c:v>
                </c:pt>
                <c:pt idx="23">
                  <c:v>0.57579334000000004</c:v>
                </c:pt>
                <c:pt idx="24">
                  <c:v>0.57886386999999995</c:v>
                </c:pt>
                <c:pt idx="25">
                  <c:v>0.58193441000000001</c:v>
                </c:pt>
                <c:pt idx="26">
                  <c:v>0.58500492000000004</c:v>
                </c:pt>
                <c:pt idx="27">
                  <c:v>0.58807533999999995</c:v>
                </c:pt>
                <c:pt idx="28">
                  <c:v>0.59114588000000001</c:v>
                </c:pt>
                <c:pt idx="29">
                  <c:v>0.59421639999999998</c:v>
                </c:pt>
                <c:pt idx="30">
                  <c:v>0.59698382000000005</c:v>
                </c:pt>
                <c:pt idx="31">
                  <c:v>0.59987060999999997</c:v>
                </c:pt>
                <c:pt idx="32">
                  <c:v>0.60533402999999997</c:v>
                </c:pt>
                <c:pt idx="33">
                  <c:v>0.60870743999999999</c:v>
                </c:pt>
                <c:pt idx="34">
                  <c:v>0.61177795000000001</c:v>
                </c:pt>
                <c:pt idx="35">
                  <c:v>0.61484848999999997</c:v>
                </c:pt>
                <c:pt idx="36">
                  <c:v>0.61822175000000001</c:v>
                </c:pt>
                <c:pt idx="37">
                  <c:v>0.62159518999999996</c:v>
                </c:pt>
                <c:pt idx="38">
                  <c:v>0.62513207000000004</c:v>
                </c:pt>
                <c:pt idx="39">
                  <c:v>0.62994470000000002</c:v>
                </c:pt>
                <c:pt idx="40">
                  <c:v>0.63362138000000001</c:v>
                </c:pt>
                <c:pt idx="41">
                  <c:v>0.63699466999999999</c:v>
                </c:pt>
                <c:pt idx="42">
                  <c:v>0.64006501000000005</c:v>
                </c:pt>
                <c:pt idx="43">
                  <c:v>0.64313545999999999</c:v>
                </c:pt>
                <c:pt idx="44">
                  <c:v>0.64620588999999995</c:v>
                </c:pt>
                <c:pt idx="45">
                  <c:v>0.64927604999999999</c:v>
                </c:pt>
                <c:pt idx="46">
                  <c:v>0.65234636000000001</c:v>
                </c:pt>
                <c:pt idx="47">
                  <c:v>0.65499801999999996</c:v>
                </c:pt>
                <c:pt idx="48">
                  <c:v>0.66165529999999995</c:v>
                </c:pt>
                <c:pt idx="49">
                  <c:v>0.66414097000000005</c:v>
                </c:pt>
                <c:pt idx="50">
                  <c:v>0.66690817000000002</c:v>
                </c:pt>
                <c:pt idx="51">
                  <c:v>0.66997848999999998</c:v>
                </c:pt>
                <c:pt idx="52">
                  <c:v>0.67274577000000002</c:v>
                </c:pt>
                <c:pt idx="53">
                  <c:v>0.67551273999999994</c:v>
                </c:pt>
                <c:pt idx="54">
                  <c:v>0.67858277</c:v>
                </c:pt>
                <c:pt idx="55">
                  <c:v>0.68165279000000001</c:v>
                </c:pt>
                <c:pt idx="56">
                  <c:v>0.68472294</c:v>
                </c:pt>
                <c:pt idx="57">
                  <c:v>0.68749000000000005</c:v>
                </c:pt>
                <c:pt idx="58">
                  <c:v>0.69002591000000002</c:v>
                </c:pt>
                <c:pt idx="59">
                  <c:v>0.69634943000000005</c:v>
                </c:pt>
                <c:pt idx="60">
                  <c:v>0.69941940999999996</c:v>
                </c:pt>
                <c:pt idx="61">
                  <c:v>0.70279227</c:v>
                </c:pt>
                <c:pt idx="62">
                  <c:v>0.70616531999999999</c:v>
                </c:pt>
                <c:pt idx="63">
                  <c:v>0.70923521</c:v>
                </c:pt>
                <c:pt idx="64">
                  <c:v>0.71200207999999998</c:v>
                </c:pt>
                <c:pt idx="65">
                  <c:v>0.71507191000000003</c:v>
                </c:pt>
                <c:pt idx="66">
                  <c:v>0.71783874999999997</c:v>
                </c:pt>
                <c:pt idx="67">
                  <c:v>0.72086468000000004</c:v>
                </c:pt>
                <c:pt idx="68">
                  <c:v>0.72483938000000003</c:v>
                </c:pt>
                <c:pt idx="69">
                  <c:v>0.72821234000000001</c:v>
                </c:pt>
                <c:pt idx="70">
                  <c:v>0.73128210000000005</c:v>
                </c:pt>
                <c:pt idx="71">
                  <c:v>0.73435183999999998</c:v>
                </c:pt>
                <c:pt idx="72">
                  <c:v>0.73772448999999996</c:v>
                </c:pt>
                <c:pt idx="73">
                  <c:v>0.74109676000000002</c:v>
                </c:pt>
                <c:pt idx="74">
                  <c:v>0.74416643999999998</c:v>
                </c:pt>
                <c:pt idx="75">
                  <c:v>0.74723589999999995</c:v>
                </c:pt>
                <c:pt idx="76">
                  <c:v>0.74960797999999995</c:v>
                </c:pt>
                <c:pt idx="77">
                  <c:v>0.75416393000000004</c:v>
                </c:pt>
                <c:pt idx="78">
                  <c:v>0.75723298999999999</c:v>
                </c:pt>
                <c:pt idx="79">
                  <c:v>0.76014638999999995</c:v>
                </c:pt>
                <c:pt idx="80">
                  <c:v>0.76270000000000004</c:v>
                </c:pt>
                <c:pt idx="81">
                  <c:v>0.76506755000000004</c:v>
                </c:pt>
                <c:pt idx="82">
                  <c:v>0.76746205999999995</c:v>
                </c:pt>
                <c:pt idx="83">
                  <c:v>0.77076003000000004</c:v>
                </c:pt>
                <c:pt idx="84">
                  <c:v>0.77286516000000005</c:v>
                </c:pt>
                <c:pt idx="85">
                  <c:v>0.77464748999999999</c:v>
                </c:pt>
                <c:pt idx="86">
                  <c:v>0.77615000999999995</c:v>
                </c:pt>
                <c:pt idx="87">
                  <c:v>0.77768238000000001</c:v>
                </c:pt>
                <c:pt idx="88">
                  <c:v>0.77902883999999994</c:v>
                </c:pt>
                <c:pt idx="89">
                  <c:v>0.78095448000000001</c:v>
                </c:pt>
                <c:pt idx="90">
                  <c:v>0.7823234</c:v>
                </c:pt>
                <c:pt idx="91">
                  <c:v>0.78371964999999999</c:v>
                </c:pt>
                <c:pt idx="92">
                  <c:v>0.78471531999999999</c:v>
                </c:pt>
                <c:pt idx="93">
                  <c:v>0.78587532999999998</c:v>
                </c:pt>
                <c:pt idx="94">
                  <c:v>0.78691853</c:v>
                </c:pt>
                <c:pt idx="95">
                  <c:v>0.78824154000000002</c:v>
                </c:pt>
                <c:pt idx="96">
                  <c:v>0.78922669999999995</c:v>
                </c:pt>
                <c:pt idx="97">
                  <c:v>0.79030518999999999</c:v>
                </c:pt>
                <c:pt idx="98">
                  <c:v>0.79267102</c:v>
                </c:pt>
                <c:pt idx="99">
                  <c:v>0.79362031</c:v>
                </c:pt>
                <c:pt idx="100">
                  <c:v>0.79459365999999998</c:v>
                </c:pt>
                <c:pt idx="101">
                  <c:v>0.79561364000000001</c:v>
                </c:pt>
                <c:pt idx="102">
                  <c:v>0.79647650999999997</c:v>
                </c:pt>
                <c:pt idx="103">
                  <c:v>0.79769274999999995</c:v>
                </c:pt>
                <c:pt idx="104">
                  <c:v>0.79890479999999997</c:v>
                </c:pt>
                <c:pt idx="105">
                  <c:v>0.79987730999999995</c:v>
                </c:pt>
              </c:numCache>
            </c:numRef>
          </c:xVal>
          <c:yVal>
            <c:numRef>
              <c:f>'24.72-B737-300'!$P$3:$P$108</c:f>
              <c:numCache>
                <c:formatCode>General</c:formatCode>
                <c:ptCount val="106"/>
                <c:pt idx="0">
                  <c:v>278.46377265197742</c:v>
                </c:pt>
                <c:pt idx="1">
                  <c:v>278.46377285579445</c:v>
                </c:pt>
                <c:pt idx="2">
                  <c:v>278.46377310355825</c:v>
                </c:pt>
                <c:pt idx="3">
                  <c:v>278.4637734288379</c:v>
                </c:pt>
                <c:pt idx="4">
                  <c:v>278.46377390257959</c:v>
                </c:pt>
                <c:pt idx="5">
                  <c:v>278.46377453568846</c:v>
                </c:pt>
                <c:pt idx="6">
                  <c:v>278.46377520859988</c:v>
                </c:pt>
                <c:pt idx="7">
                  <c:v>278.4637760566028</c:v>
                </c:pt>
                <c:pt idx="8">
                  <c:v>278.46377719299375</c:v>
                </c:pt>
                <c:pt idx="9">
                  <c:v>278.46377846290875</c:v>
                </c:pt>
                <c:pt idx="10">
                  <c:v>278.46378180613976</c:v>
                </c:pt>
                <c:pt idx="11">
                  <c:v>278.46378491515344</c:v>
                </c:pt>
                <c:pt idx="12">
                  <c:v>278.46378937199523</c:v>
                </c:pt>
                <c:pt idx="13">
                  <c:v>278.4637941857394</c:v>
                </c:pt>
                <c:pt idx="14">
                  <c:v>278.46380025519949</c:v>
                </c:pt>
                <c:pt idx="15">
                  <c:v>278.46380705362532</c:v>
                </c:pt>
                <c:pt idx="16">
                  <c:v>278.46381641092444</c:v>
                </c:pt>
                <c:pt idx="17">
                  <c:v>278.46382811333797</c:v>
                </c:pt>
                <c:pt idx="18">
                  <c:v>278.46384112201719</c:v>
                </c:pt>
                <c:pt idx="19">
                  <c:v>278.46385696335631</c:v>
                </c:pt>
                <c:pt idx="20">
                  <c:v>278.46387587804497</c:v>
                </c:pt>
                <c:pt idx="21">
                  <c:v>278.46393531430465</c:v>
                </c:pt>
                <c:pt idx="22">
                  <c:v>278.46397532228349</c:v>
                </c:pt>
                <c:pt idx="23">
                  <c:v>278.46402451652142</c:v>
                </c:pt>
                <c:pt idx="24">
                  <c:v>278.46408487022785</c:v>
                </c:pt>
                <c:pt idx="25">
                  <c:v>278.46415874722624</c:v>
                </c:pt>
                <c:pt idx="26">
                  <c:v>278.46424897761511</c:v>
                </c:pt>
                <c:pt idx="27">
                  <c:v>278.46435894176426</c:v>
                </c:pt>
                <c:pt idx="28">
                  <c:v>278.46449268274716</c:v>
                </c:pt>
                <c:pt idx="29">
                  <c:v>278.46465499961329</c:v>
                </c:pt>
                <c:pt idx="30">
                  <c:v>278.46483048756926</c:v>
                </c:pt>
                <c:pt idx="31">
                  <c:v>278.4650485291254</c:v>
                </c:pt>
                <c:pt idx="32">
                  <c:v>278.46558277338067</c:v>
                </c:pt>
                <c:pt idx="33">
                  <c:v>278.46601209223991</c:v>
                </c:pt>
                <c:pt idx="34">
                  <c:v>278.46648530581939</c:v>
                </c:pt>
                <c:pt idx="35">
                  <c:v>278.46705233360728</c:v>
                </c:pt>
                <c:pt idx="36">
                  <c:v>278.46780420775718</c:v>
                </c:pt>
                <c:pt idx="37">
                  <c:v>278.50369178171587</c:v>
                </c:pt>
                <c:pt idx="38">
                  <c:v>278.65715323667962</c:v>
                </c:pt>
                <c:pt idx="39">
                  <c:v>278.86677532119734</c:v>
                </c:pt>
                <c:pt idx="40">
                  <c:v>279.02787579096082</c:v>
                </c:pt>
                <c:pt idx="41">
                  <c:v>279.17667389853568</c:v>
                </c:pt>
                <c:pt idx="42">
                  <c:v>279.31313191843253</c:v>
                </c:pt>
                <c:pt idx="43">
                  <c:v>279.45075979147975</c:v>
                </c:pt>
                <c:pt idx="44">
                  <c:v>279.58974827226717</c:v>
                </c:pt>
                <c:pt idx="45">
                  <c:v>279.7302968120141</c:v>
                </c:pt>
                <c:pt idx="46">
                  <c:v>279.87265214328158</c:v>
                </c:pt>
                <c:pt idx="47">
                  <c:v>279.99723419615418</c:v>
                </c:pt>
                <c:pt idx="48">
                  <c:v>280.31790989427861</c:v>
                </c:pt>
                <c:pt idx="49">
                  <c:v>280.44101096177172</c:v>
                </c:pt>
                <c:pt idx="50">
                  <c:v>280.58054938989187</c:v>
                </c:pt>
                <c:pt idx="51">
                  <c:v>280.73877897802424</c:v>
                </c:pt>
                <c:pt idx="52">
                  <c:v>280.88479790850528</c:v>
                </c:pt>
                <c:pt idx="53">
                  <c:v>281.03438057195694</c:v>
                </c:pt>
                <c:pt idx="54">
                  <c:v>281.20498980058193</c:v>
                </c:pt>
                <c:pt idx="55">
                  <c:v>281.38102934279885</c:v>
                </c:pt>
                <c:pt idx="56">
                  <c:v>281.56313599957628</c:v>
                </c:pt>
                <c:pt idx="57">
                  <c:v>281.73303645171535</c:v>
                </c:pt>
                <c:pt idx="58">
                  <c:v>281.89405268578139</c:v>
                </c:pt>
                <c:pt idx="59">
                  <c:v>282.32101347247402</c:v>
                </c:pt>
                <c:pt idx="60">
                  <c:v>282.54342112976519</c:v>
                </c:pt>
                <c:pt idx="61">
                  <c:v>282.80105251190645</c:v>
                </c:pt>
                <c:pt idx="62">
                  <c:v>283.07437338339116</c:v>
                </c:pt>
                <c:pt idx="63">
                  <c:v>283.33849554312712</c:v>
                </c:pt>
                <c:pt idx="64">
                  <c:v>283.5906018776534</c:v>
                </c:pt>
                <c:pt idx="65">
                  <c:v>283.88773325292243</c:v>
                </c:pt>
                <c:pt idx="66">
                  <c:v>284.17302617383268</c:v>
                </c:pt>
                <c:pt idx="67">
                  <c:v>284.50626379634855</c:v>
                </c:pt>
                <c:pt idx="68">
                  <c:v>284.98217403138204</c:v>
                </c:pt>
                <c:pt idx="69">
                  <c:v>285.42491436701681</c:v>
                </c:pt>
                <c:pt idx="70">
                  <c:v>285.86337821579741</c:v>
                </c:pt>
                <c:pt idx="71">
                  <c:v>286.34021022557857</c:v>
                </c:pt>
                <c:pt idx="72">
                  <c:v>286.91433650218607</c:v>
                </c:pt>
                <c:pt idx="73">
                  <c:v>287.54849309206662</c:v>
                </c:pt>
                <c:pt idx="74">
                  <c:v>288.18555649508949</c:v>
                </c:pt>
                <c:pt idx="75">
                  <c:v>288.88770188027729</c:v>
                </c:pt>
                <c:pt idx="76">
                  <c:v>289.48069092138678</c:v>
                </c:pt>
                <c:pt idx="77">
                  <c:v>290.76231064418755</c:v>
                </c:pt>
                <c:pt idx="78">
                  <c:v>291.74862260141703</c:v>
                </c:pt>
                <c:pt idx="79">
                  <c:v>292.79255789213801</c:v>
                </c:pt>
                <c:pt idx="80">
                  <c:v>293.80632013592248</c:v>
                </c:pt>
                <c:pt idx="81">
                  <c:v>294.83989056295582</c:v>
                </c:pt>
                <c:pt idx="82">
                  <c:v>295.98894366659181</c:v>
                </c:pt>
                <c:pt idx="83">
                  <c:v>297.76819789137369</c:v>
                </c:pt>
                <c:pt idx="84">
                  <c:v>299.04106582361544</c:v>
                </c:pt>
                <c:pt idx="85">
                  <c:v>300.21423742600001</c:v>
                </c:pt>
                <c:pt idx="86">
                  <c:v>301.27870932451521</c:v>
                </c:pt>
                <c:pt idx="87">
                  <c:v>302.44260919916354</c:v>
                </c:pt>
                <c:pt idx="88">
                  <c:v>303.53667289111587</c:v>
                </c:pt>
                <c:pt idx="89">
                  <c:v>305.22977235392295</c:v>
                </c:pt>
                <c:pt idx="90">
                  <c:v>306.53507199649522</c:v>
                </c:pt>
                <c:pt idx="91">
                  <c:v>307.96312198181215</c:v>
                </c:pt>
                <c:pt idx="92">
                  <c:v>309.04652258404315</c:v>
                </c:pt>
                <c:pt idx="93">
                  <c:v>310.38306284372084</c:v>
                </c:pt>
                <c:pt idx="94">
                  <c:v>311.6588811563264</c:v>
                </c:pt>
                <c:pt idx="95">
                  <c:v>313.38683670281898</c:v>
                </c:pt>
                <c:pt idx="96">
                  <c:v>314.76060647541595</c:v>
                </c:pt>
                <c:pt idx="97">
                  <c:v>316.35776516152544</c:v>
                </c:pt>
                <c:pt idx="98">
                  <c:v>320.24775097649331</c:v>
                </c:pt>
                <c:pt idx="99">
                  <c:v>321.97790928709423</c:v>
                </c:pt>
                <c:pt idx="100">
                  <c:v>323.86623763776379</c:v>
                </c:pt>
                <c:pt idx="101">
                  <c:v>325.98117584013204</c:v>
                </c:pt>
                <c:pt idx="102">
                  <c:v>327.88959896602859</c:v>
                </c:pt>
                <c:pt idx="103">
                  <c:v>330.78540954865707</c:v>
                </c:pt>
                <c:pt idx="104">
                  <c:v>333.93981238185006</c:v>
                </c:pt>
                <c:pt idx="105">
                  <c:v>336.68985031152442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81-CA43-97AF-36E4E55F3F06}"/>
            </c:ext>
          </c:extLst>
        </c:ser>
        <c:ser>
          <c:idx val="8"/>
          <c:order val="2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'24.72-B737-300'!$I$3:$I$94</c:f>
              <c:numCache>
                <c:formatCode>General</c:formatCode>
                <c:ptCount val="92"/>
                <c:pt idx="0">
                  <c:v>249.13179099999999</c:v>
                </c:pt>
                <c:pt idx="1">
                  <c:v>249.182749</c:v>
                </c:pt>
                <c:pt idx="2">
                  <c:v>249.15727000000001</c:v>
                </c:pt>
                <c:pt idx="3">
                  <c:v>249.182749</c:v>
                </c:pt>
                <c:pt idx="4">
                  <c:v>249.10631100000001</c:v>
                </c:pt>
                <c:pt idx="5">
                  <c:v>249.11905100000001</c:v>
                </c:pt>
                <c:pt idx="6">
                  <c:v>249.182749</c:v>
                </c:pt>
                <c:pt idx="7">
                  <c:v>249.17637999999999</c:v>
                </c:pt>
                <c:pt idx="8">
                  <c:v>249.06809200000001</c:v>
                </c:pt>
                <c:pt idx="9">
                  <c:v>249.04261299999999</c:v>
                </c:pt>
                <c:pt idx="10">
                  <c:v>249.04261299999999</c:v>
                </c:pt>
                <c:pt idx="11">
                  <c:v>249.04261299999999</c:v>
                </c:pt>
                <c:pt idx="12">
                  <c:v>248.992401</c:v>
                </c:pt>
                <c:pt idx="13">
                  <c:v>249.06012999999999</c:v>
                </c:pt>
                <c:pt idx="14">
                  <c:v>249.16363999999999</c:v>
                </c:pt>
                <c:pt idx="15">
                  <c:v>249.182749</c:v>
                </c:pt>
                <c:pt idx="16">
                  <c:v>249.182749</c:v>
                </c:pt>
                <c:pt idx="17">
                  <c:v>249.182749</c:v>
                </c:pt>
                <c:pt idx="18">
                  <c:v>249.182749</c:v>
                </c:pt>
                <c:pt idx="19">
                  <c:v>249.182749</c:v>
                </c:pt>
                <c:pt idx="20">
                  <c:v>249.182749</c:v>
                </c:pt>
                <c:pt idx="21">
                  <c:v>249.182749</c:v>
                </c:pt>
                <c:pt idx="22">
                  <c:v>249.182749</c:v>
                </c:pt>
                <c:pt idx="23">
                  <c:v>249.182749</c:v>
                </c:pt>
                <c:pt idx="24">
                  <c:v>249.25281699999999</c:v>
                </c:pt>
                <c:pt idx="25">
                  <c:v>249.297406</c:v>
                </c:pt>
                <c:pt idx="26">
                  <c:v>249.30165299999999</c:v>
                </c:pt>
                <c:pt idx="27">
                  <c:v>249.35823500000001</c:v>
                </c:pt>
                <c:pt idx="28">
                  <c:v>249.466522</c:v>
                </c:pt>
                <c:pt idx="29">
                  <c:v>249.637337</c:v>
                </c:pt>
                <c:pt idx="30">
                  <c:v>249.690315</c:v>
                </c:pt>
                <c:pt idx="31">
                  <c:v>249.77439699999999</c:v>
                </c:pt>
                <c:pt idx="32">
                  <c:v>249.84446500000001</c:v>
                </c:pt>
                <c:pt idx="33">
                  <c:v>250.00371100000001</c:v>
                </c:pt>
                <c:pt idx="34">
                  <c:v>249.98400699999999</c:v>
                </c:pt>
                <c:pt idx="35">
                  <c:v>250.08651900000001</c:v>
                </c:pt>
                <c:pt idx="36">
                  <c:v>250.105628</c:v>
                </c:pt>
                <c:pt idx="37">
                  <c:v>250.239395</c:v>
                </c:pt>
                <c:pt idx="38">
                  <c:v>250.30946299999999</c:v>
                </c:pt>
                <c:pt idx="39">
                  <c:v>250.32493199999999</c:v>
                </c:pt>
                <c:pt idx="40">
                  <c:v>250.39864</c:v>
                </c:pt>
                <c:pt idx="41">
                  <c:v>250.50130300000001</c:v>
                </c:pt>
                <c:pt idx="42">
                  <c:v>250.730617</c:v>
                </c:pt>
                <c:pt idx="43">
                  <c:v>250.92808199999999</c:v>
                </c:pt>
                <c:pt idx="44">
                  <c:v>251.00452000000001</c:v>
                </c:pt>
                <c:pt idx="45">
                  <c:v>251.16376500000001</c:v>
                </c:pt>
                <c:pt idx="46">
                  <c:v>251.240949</c:v>
                </c:pt>
                <c:pt idx="47">
                  <c:v>251.407411</c:v>
                </c:pt>
                <c:pt idx="48">
                  <c:v>251.97910300000001</c:v>
                </c:pt>
                <c:pt idx="49">
                  <c:v>252.08102</c:v>
                </c:pt>
                <c:pt idx="50">
                  <c:v>252.145465</c:v>
                </c:pt>
                <c:pt idx="51">
                  <c:v>252.342929</c:v>
                </c:pt>
                <c:pt idx="52">
                  <c:v>252.64231100000001</c:v>
                </c:pt>
                <c:pt idx="53">
                  <c:v>252.922583</c:v>
                </c:pt>
                <c:pt idx="54">
                  <c:v>253.11367799999999</c:v>
                </c:pt>
                <c:pt idx="55">
                  <c:v>253.46327299999999</c:v>
                </c:pt>
                <c:pt idx="56">
                  <c:v>253.83909199999999</c:v>
                </c:pt>
                <c:pt idx="57">
                  <c:v>254.10662500000001</c:v>
                </c:pt>
                <c:pt idx="58">
                  <c:v>254.25100800000001</c:v>
                </c:pt>
                <c:pt idx="59">
                  <c:v>255.09394800000001</c:v>
                </c:pt>
                <c:pt idx="60">
                  <c:v>255.38059000000001</c:v>
                </c:pt>
                <c:pt idx="61">
                  <c:v>255.75640999999999</c:v>
                </c:pt>
                <c:pt idx="62">
                  <c:v>256.05653799999999</c:v>
                </c:pt>
                <c:pt idx="63">
                  <c:v>256.41887200000002</c:v>
                </c:pt>
                <c:pt idx="64">
                  <c:v>256.87112999999999</c:v>
                </c:pt>
                <c:pt idx="65">
                  <c:v>257.24695000000003</c:v>
                </c:pt>
                <c:pt idx="66">
                  <c:v>257.58454999999998</c:v>
                </c:pt>
                <c:pt idx="67">
                  <c:v>258.100506</c:v>
                </c:pt>
                <c:pt idx="68">
                  <c:v>258.40059600000001</c:v>
                </c:pt>
                <c:pt idx="69">
                  <c:v>259.45090900000002</c:v>
                </c:pt>
                <c:pt idx="70">
                  <c:v>259.73192799999998</c:v>
                </c:pt>
                <c:pt idx="71">
                  <c:v>260.12760300000002</c:v>
                </c:pt>
                <c:pt idx="72">
                  <c:v>260.69526400000001</c:v>
                </c:pt>
                <c:pt idx="73">
                  <c:v>261.30831599999999</c:v>
                </c:pt>
                <c:pt idx="74">
                  <c:v>261.92314800000003</c:v>
                </c:pt>
                <c:pt idx="75">
                  <c:v>262.77182699999997</c:v>
                </c:pt>
                <c:pt idx="76">
                  <c:v>263.67484999999999</c:v>
                </c:pt>
                <c:pt idx="77">
                  <c:v>265.87955599999998</c:v>
                </c:pt>
                <c:pt idx="78">
                  <c:v>267.04269499999998</c:v>
                </c:pt>
                <c:pt idx="79">
                  <c:v>268.45841799999999</c:v>
                </c:pt>
                <c:pt idx="80">
                  <c:v>269.68862200000001</c:v>
                </c:pt>
                <c:pt idx="81">
                  <c:v>271.07498800000002</c:v>
                </c:pt>
                <c:pt idx="82">
                  <c:v>272.19310999999999</c:v>
                </c:pt>
                <c:pt idx="83">
                  <c:v>274.726924</c:v>
                </c:pt>
                <c:pt idx="84">
                  <c:v>276.10387400000002</c:v>
                </c:pt>
                <c:pt idx="85">
                  <c:v>277.51235100000002</c:v>
                </c:pt>
                <c:pt idx="86">
                  <c:v>279.107505</c:v>
                </c:pt>
                <c:pt idx="87">
                  <c:v>280.58863300000002</c:v>
                </c:pt>
                <c:pt idx="88">
                  <c:v>281.92818399999999</c:v>
                </c:pt>
                <c:pt idx="89">
                  <c:v>283.49685399999998</c:v>
                </c:pt>
                <c:pt idx="90">
                  <c:v>285.093592</c:v>
                </c:pt>
                <c:pt idx="91">
                  <c:v>286.61725799999999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81-CA43-97AF-36E4E55F3F06}"/>
            </c:ext>
          </c:extLst>
        </c:ser>
        <c:ser>
          <c:idx val="2"/>
          <c:order val="3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'24.72-B737-300'!$H$3:$H$94</c:f>
              <c:numCache>
                <c:formatCode>General</c:formatCode>
                <c:ptCount val="92"/>
                <c:pt idx="0">
                  <c:v>0.52476999000000002</c:v>
                </c:pt>
                <c:pt idx="1">
                  <c:v>0.52814346000000001</c:v>
                </c:pt>
                <c:pt idx="2">
                  <c:v>0.53151707999999998</c:v>
                </c:pt>
                <c:pt idx="3">
                  <c:v>0.53489059999999999</c:v>
                </c:pt>
                <c:pt idx="4">
                  <c:v>0.53796129000000004</c:v>
                </c:pt>
                <c:pt idx="5">
                  <c:v>0.54103179999999995</c:v>
                </c:pt>
                <c:pt idx="6">
                  <c:v>0.54410221000000003</c:v>
                </c:pt>
                <c:pt idx="7">
                  <c:v>0.54717276999999997</c:v>
                </c:pt>
                <c:pt idx="8">
                  <c:v>0.55024351999999999</c:v>
                </c:pt>
                <c:pt idx="9">
                  <c:v>0.55331412000000002</c:v>
                </c:pt>
                <c:pt idx="10">
                  <c:v>0.55608162000000005</c:v>
                </c:pt>
                <c:pt idx="11">
                  <c:v>0.55884913000000003</c:v>
                </c:pt>
                <c:pt idx="12">
                  <c:v>0.56161673999999995</c:v>
                </c:pt>
                <c:pt idx="13">
                  <c:v>0.56461925000000002</c:v>
                </c:pt>
                <c:pt idx="14">
                  <c:v>0.57026973999999997</c:v>
                </c:pt>
                <c:pt idx="15">
                  <c:v>0.57334023999999995</c:v>
                </c:pt>
                <c:pt idx="16">
                  <c:v>0.57671380999999999</c:v>
                </c:pt>
                <c:pt idx="17">
                  <c:v>0.57978434999999995</c:v>
                </c:pt>
                <c:pt idx="18">
                  <c:v>0.58285489000000001</c:v>
                </c:pt>
                <c:pt idx="19">
                  <c:v>0.58562239999999999</c:v>
                </c:pt>
                <c:pt idx="20">
                  <c:v>0.58869293</c:v>
                </c:pt>
                <c:pt idx="21">
                  <c:v>0.59146043999999998</c:v>
                </c:pt>
                <c:pt idx="22">
                  <c:v>0.59422794999999995</c:v>
                </c:pt>
                <c:pt idx="23">
                  <c:v>0.59729849000000002</c:v>
                </c:pt>
                <c:pt idx="24">
                  <c:v>0.60002184999999997</c:v>
                </c:pt>
                <c:pt idx="25">
                  <c:v>0.60658155000000002</c:v>
                </c:pt>
                <c:pt idx="26">
                  <c:v>0.60965208000000004</c:v>
                </c:pt>
                <c:pt idx="27">
                  <c:v>0.61272251</c:v>
                </c:pt>
                <c:pt idx="28">
                  <c:v>0.61609586000000005</c:v>
                </c:pt>
                <c:pt idx="29">
                  <c:v>0.61916605000000002</c:v>
                </c:pt>
                <c:pt idx="30">
                  <c:v>0.62223647999999998</c:v>
                </c:pt>
                <c:pt idx="31">
                  <c:v>0.62560987999999995</c:v>
                </c:pt>
                <c:pt idx="32">
                  <c:v>0.62868027999999998</c:v>
                </c:pt>
                <c:pt idx="33">
                  <c:v>0.63175049999999999</c:v>
                </c:pt>
                <c:pt idx="34">
                  <c:v>0.63482108000000004</c:v>
                </c:pt>
                <c:pt idx="35">
                  <c:v>0.64061113999999997</c:v>
                </c:pt>
                <c:pt idx="36">
                  <c:v>0.64368164000000005</c:v>
                </c:pt>
                <c:pt idx="37">
                  <c:v>0.64675190999999999</c:v>
                </c:pt>
                <c:pt idx="38">
                  <c:v>0.64982231000000001</c:v>
                </c:pt>
                <c:pt idx="39">
                  <c:v>0.65289280999999999</c:v>
                </c:pt>
                <c:pt idx="40">
                  <c:v>0.65626624</c:v>
                </c:pt>
                <c:pt idx="41">
                  <c:v>0.65963959999999999</c:v>
                </c:pt>
                <c:pt idx="42">
                  <c:v>0.66301270000000001</c:v>
                </c:pt>
                <c:pt idx="43">
                  <c:v>0.66608285</c:v>
                </c:pt>
                <c:pt idx="44">
                  <c:v>0.66915323000000004</c:v>
                </c:pt>
                <c:pt idx="45">
                  <c:v>0.67192041999999996</c:v>
                </c:pt>
                <c:pt idx="46">
                  <c:v>0.67468777000000002</c:v>
                </c:pt>
                <c:pt idx="47">
                  <c:v>0.67738704000000005</c:v>
                </c:pt>
                <c:pt idx="48">
                  <c:v>0.68364265000000002</c:v>
                </c:pt>
                <c:pt idx="49">
                  <c:v>0.68671298000000003</c:v>
                </c:pt>
                <c:pt idx="50">
                  <c:v>0.68948036000000001</c:v>
                </c:pt>
                <c:pt idx="51">
                  <c:v>0.69255049999999996</c:v>
                </c:pt>
                <c:pt idx="52">
                  <c:v>0.69562044000000001</c:v>
                </c:pt>
                <c:pt idx="53">
                  <c:v>0.69899343999999997</c:v>
                </c:pt>
                <c:pt idx="54">
                  <c:v>0.70206358999999996</c:v>
                </c:pt>
                <c:pt idx="55">
                  <c:v>0.70543646000000004</c:v>
                </c:pt>
                <c:pt idx="56">
                  <c:v>0.70850623999999995</c:v>
                </c:pt>
                <c:pt idx="57">
                  <c:v>0.71157623999999997</c:v>
                </c:pt>
                <c:pt idx="58">
                  <c:v>0.71467037</c:v>
                </c:pt>
                <c:pt idx="59">
                  <c:v>0.72243681000000004</c:v>
                </c:pt>
                <c:pt idx="60">
                  <c:v>0.72580979999999995</c:v>
                </c:pt>
                <c:pt idx="61">
                  <c:v>0.72887957999999997</c:v>
                </c:pt>
                <c:pt idx="62">
                  <c:v>0.73164647999999999</c:v>
                </c:pt>
                <c:pt idx="63">
                  <c:v>0.73501932000000003</c:v>
                </c:pt>
                <c:pt idx="64">
                  <c:v>0.73808894999999997</c:v>
                </c:pt>
                <c:pt idx="65">
                  <c:v>0.74115872999999999</c:v>
                </c:pt>
                <c:pt idx="66">
                  <c:v>0.74422858000000003</c:v>
                </c:pt>
                <c:pt idx="67">
                  <c:v>0.74729807999999998</c:v>
                </c:pt>
                <c:pt idx="68">
                  <c:v>0.75008887000000002</c:v>
                </c:pt>
                <c:pt idx="69">
                  <c:v>0.75590091000000004</c:v>
                </c:pt>
                <c:pt idx="70">
                  <c:v>0.75866785000000003</c:v>
                </c:pt>
                <c:pt idx="71">
                  <c:v>0.76143455999999998</c:v>
                </c:pt>
                <c:pt idx="72">
                  <c:v>0.76420091999999995</c:v>
                </c:pt>
                <c:pt idx="73">
                  <c:v>0.76623916999999997</c:v>
                </c:pt>
                <c:pt idx="74">
                  <c:v>0.76848110000000003</c:v>
                </c:pt>
                <c:pt idx="75">
                  <c:v>0.77064083999999999</c:v>
                </c:pt>
                <c:pt idx="76">
                  <c:v>0.77261687999999995</c:v>
                </c:pt>
                <c:pt idx="77">
                  <c:v>0.77710256</c:v>
                </c:pt>
                <c:pt idx="78">
                  <c:v>0.77914598000000002</c:v>
                </c:pt>
                <c:pt idx="79">
                  <c:v>0.78137624000000006</c:v>
                </c:pt>
                <c:pt idx="80">
                  <c:v>0.78305236</c:v>
                </c:pt>
                <c:pt idx="81">
                  <c:v>0.78489591000000003</c:v>
                </c:pt>
                <c:pt idx="82">
                  <c:v>0.78634919999999997</c:v>
                </c:pt>
                <c:pt idx="83">
                  <c:v>0.78894410999999998</c:v>
                </c:pt>
                <c:pt idx="84">
                  <c:v>0.79027910000000001</c:v>
                </c:pt>
                <c:pt idx="85">
                  <c:v>0.79171000999999996</c:v>
                </c:pt>
                <c:pt idx="86">
                  <c:v>0.79317291000000001</c:v>
                </c:pt>
                <c:pt idx="87">
                  <c:v>0.79434969</c:v>
                </c:pt>
                <c:pt idx="88">
                  <c:v>0.79561744000000001</c:v>
                </c:pt>
                <c:pt idx="89">
                  <c:v>0.79683663999999998</c:v>
                </c:pt>
                <c:pt idx="90">
                  <c:v>0.79826092999999998</c:v>
                </c:pt>
                <c:pt idx="91">
                  <c:v>0.79957858000000004</c:v>
                </c:pt>
              </c:numCache>
            </c:numRef>
          </c:xVal>
          <c:yVal>
            <c:numRef>
              <c:f>'24.72-B737-300'!$J$3:$J$94</c:f>
              <c:numCache>
                <c:formatCode>General</c:formatCode>
                <c:ptCount val="92"/>
                <c:pt idx="0">
                  <c:v>249.5288145608846</c:v>
                </c:pt>
                <c:pt idx="1">
                  <c:v>249.52881546458559</c:v>
                </c:pt>
                <c:pt idx="2">
                  <c:v>249.528816650198</c:v>
                </c:pt>
                <c:pt idx="3">
                  <c:v>249.52881819941496</c:v>
                </c:pt>
                <c:pt idx="4">
                  <c:v>249.52882001272539</c:v>
                </c:pt>
                <c:pt idx="5">
                  <c:v>249.52882231066033</c:v>
                </c:pt>
                <c:pt idx="6">
                  <c:v>249.52882521401364</c:v>
                </c:pt>
                <c:pt idx="7">
                  <c:v>249.5288288718246</c:v>
                </c:pt>
                <c:pt idx="8">
                  <c:v>249.52883346706597</c:v>
                </c:pt>
                <c:pt idx="9">
                  <c:v>249.5288392232244</c:v>
                </c:pt>
                <c:pt idx="10">
                  <c:v>249.52884563169607</c:v>
                </c:pt>
                <c:pt idx="11">
                  <c:v>249.52885344680357</c:v>
                </c:pt>
                <c:pt idx="12">
                  <c:v>249.52886295745418</c:v>
                </c:pt>
                <c:pt idx="13">
                  <c:v>249.52887559382754</c:v>
                </c:pt>
                <c:pt idx="14">
                  <c:v>249.52890781355808</c:v>
                </c:pt>
                <c:pt idx="15">
                  <c:v>249.52893127725781</c:v>
                </c:pt>
                <c:pt idx="16">
                  <c:v>249.52896329547062</c:v>
                </c:pt>
                <c:pt idx="17">
                  <c:v>249.52899937418204</c:v>
                </c:pt>
                <c:pt idx="18">
                  <c:v>249.52904350747357</c:v>
                </c:pt>
                <c:pt idx="19">
                  <c:v>249.52909157266555</c:v>
                </c:pt>
                <c:pt idx="20">
                  <c:v>249.52915592385915</c:v>
                </c:pt>
                <c:pt idx="21">
                  <c:v>249.52922574119106</c:v>
                </c:pt>
                <c:pt idx="22">
                  <c:v>249.52930885743075</c:v>
                </c:pt>
                <c:pt idx="23">
                  <c:v>249.5294195262799</c:v>
                </c:pt>
                <c:pt idx="24">
                  <c:v>249.52953688493068</c:v>
                </c:pt>
                <c:pt idx="25">
                  <c:v>249.52991403188611</c:v>
                </c:pt>
                <c:pt idx="26">
                  <c:v>249.53014864238091</c:v>
                </c:pt>
                <c:pt idx="27">
                  <c:v>249.53043010013712</c:v>
                </c:pt>
                <c:pt idx="28">
                  <c:v>249.53080381111431</c:v>
                </c:pt>
                <c:pt idx="29">
                  <c:v>249.53121385809129</c:v>
                </c:pt>
                <c:pt idx="30">
                  <c:v>249.53170317623614</c:v>
                </c:pt>
                <c:pt idx="31">
                  <c:v>249.53234927079552</c:v>
                </c:pt>
                <c:pt idx="32">
                  <c:v>249.6287768013942</c:v>
                </c:pt>
                <c:pt idx="33">
                  <c:v>249.76066442232587</c:v>
                </c:pt>
                <c:pt idx="34">
                  <c:v>249.89291719393484</c:v>
                </c:pt>
                <c:pt idx="35">
                  <c:v>250.14374999697367</c:v>
                </c:pt>
                <c:pt idx="36">
                  <c:v>250.27781398888231</c:v>
                </c:pt>
                <c:pt idx="37">
                  <c:v>250.4127962467889</c:v>
                </c:pt>
                <c:pt idx="38">
                  <c:v>250.54888006463366</c:v>
                </c:pt>
                <c:pt idx="39">
                  <c:v>250.68624194253294</c:v>
                </c:pt>
                <c:pt idx="40">
                  <c:v>250.83885000828693</c:v>
                </c:pt>
                <c:pt idx="41">
                  <c:v>250.99349128202599</c:v>
                </c:pt>
                <c:pt idx="42">
                  <c:v>251.15044956648683</c:v>
                </c:pt>
                <c:pt idx="43">
                  <c:v>251.2956038544728</c:v>
                </c:pt>
                <c:pt idx="44">
                  <c:v>251.44322473742105</c:v>
                </c:pt>
                <c:pt idx="45">
                  <c:v>251.5786088172257</c:v>
                </c:pt>
                <c:pt idx="46">
                  <c:v>251.71645512303078</c:v>
                </c:pt>
                <c:pt idx="47">
                  <c:v>251.853511115511</c:v>
                </c:pt>
                <c:pt idx="48">
                  <c:v>252.18244444632575</c:v>
                </c:pt>
                <c:pt idx="49">
                  <c:v>252.35051070084049</c:v>
                </c:pt>
                <c:pt idx="50">
                  <c:v>252.50627029089532</c:v>
                </c:pt>
                <c:pt idx="51">
                  <c:v>252.68431575241783</c:v>
                </c:pt>
                <c:pt idx="52">
                  <c:v>252.86845055548415</c:v>
                </c:pt>
                <c:pt idx="53">
                  <c:v>253.07859757691438</c:v>
                </c:pt>
                <c:pt idx="54">
                  <c:v>253.27782282902396</c:v>
                </c:pt>
                <c:pt idx="55">
                  <c:v>253.50645976028625</c:v>
                </c:pt>
                <c:pt idx="56">
                  <c:v>253.72447061396957</c:v>
                </c:pt>
                <c:pt idx="57">
                  <c:v>253.95305413464376</c:v>
                </c:pt>
                <c:pt idx="58">
                  <c:v>254.19533662761609</c:v>
                </c:pt>
                <c:pt idx="59">
                  <c:v>254.86572325809749</c:v>
                </c:pt>
                <c:pt idx="60">
                  <c:v>255.18978639854541</c:v>
                </c:pt>
                <c:pt idx="61">
                  <c:v>255.50528040469658</c:v>
                </c:pt>
                <c:pt idx="62">
                  <c:v>255.80846964769449</c:v>
                </c:pt>
                <c:pt idx="63">
                  <c:v>256.20516940662316</c:v>
                </c:pt>
                <c:pt idx="64">
                  <c:v>256.59534227264697</c:v>
                </c:pt>
                <c:pt idx="65">
                  <c:v>257.01695399883494</c:v>
                </c:pt>
                <c:pt idx="66">
                  <c:v>257.47407266103932</c:v>
                </c:pt>
                <c:pt idx="67">
                  <c:v>257.97132898024955</c:v>
                </c:pt>
                <c:pt idx="68">
                  <c:v>258.46287604444399</c:v>
                </c:pt>
                <c:pt idx="69">
                  <c:v>259.62906927528115</c:v>
                </c:pt>
                <c:pt idx="70">
                  <c:v>260.26414116233406</c:v>
                </c:pt>
                <c:pt idx="71">
                  <c:v>260.96019728371795</c:v>
                </c:pt>
                <c:pt idx="72">
                  <c:v>261.72566361325153</c:v>
                </c:pt>
                <c:pt idx="73">
                  <c:v>262.3398850650853</c:v>
                </c:pt>
                <c:pt idx="74">
                  <c:v>263.07081095011557</c:v>
                </c:pt>
                <c:pt idx="75">
                  <c:v>263.83616155730152</c:v>
                </c:pt>
                <c:pt idx="76">
                  <c:v>264.59532388202257</c:v>
                </c:pt>
                <c:pt idx="77">
                  <c:v>266.56408904400905</c:v>
                </c:pt>
                <c:pt idx="78">
                  <c:v>267.59411652404788</c:v>
                </c:pt>
                <c:pt idx="79">
                  <c:v>268.83176297050551</c:v>
                </c:pt>
                <c:pt idx="80">
                  <c:v>269.85036882471769</c:v>
                </c:pt>
                <c:pt idx="81">
                  <c:v>271.07035603410299</c:v>
                </c:pt>
                <c:pt idx="82">
                  <c:v>272.11463923618737</c:v>
                </c:pt>
                <c:pt idx="83">
                  <c:v>274.18824688327686</c:v>
                </c:pt>
                <c:pt idx="84">
                  <c:v>275.37473426221447</c:v>
                </c:pt>
                <c:pt idx="85">
                  <c:v>276.75051242148947</c:v>
                </c:pt>
                <c:pt idx="86">
                  <c:v>278.28231625622897</c:v>
                </c:pt>
                <c:pt idx="87">
                  <c:v>279.61798919931107</c:v>
                </c:pt>
                <c:pt idx="88">
                  <c:v>281.17312763591349</c:v>
                </c:pt>
                <c:pt idx="89">
                  <c:v>282.796414773207</c:v>
                </c:pt>
                <c:pt idx="90">
                  <c:v>284.87331061372191</c:v>
                </c:pt>
                <c:pt idx="91">
                  <c:v>286.9935370318326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81-CA43-97AF-36E4E55F3F06}"/>
            </c:ext>
          </c:extLst>
        </c:ser>
        <c:ser>
          <c:idx val="7"/>
          <c:order val="4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'24.72-B737-300'!$C$3:$C$81</c:f>
              <c:numCache>
                <c:formatCode>General</c:formatCode>
                <c:ptCount val="79"/>
                <c:pt idx="0">
                  <c:v>229.531835</c:v>
                </c:pt>
                <c:pt idx="1">
                  <c:v>229.56368399999999</c:v>
                </c:pt>
                <c:pt idx="2">
                  <c:v>229.576424</c:v>
                </c:pt>
                <c:pt idx="3">
                  <c:v>229.58916300000001</c:v>
                </c:pt>
                <c:pt idx="4">
                  <c:v>229.56368399999999</c:v>
                </c:pt>
                <c:pt idx="5">
                  <c:v>229.58470500000001</c:v>
                </c:pt>
                <c:pt idx="6">
                  <c:v>229.42354800000001</c:v>
                </c:pt>
                <c:pt idx="7">
                  <c:v>229.42354800000001</c:v>
                </c:pt>
                <c:pt idx="8">
                  <c:v>229.42354800000001</c:v>
                </c:pt>
                <c:pt idx="9">
                  <c:v>229.42354800000001</c:v>
                </c:pt>
                <c:pt idx="10">
                  <c:v>229.42354800000001</c:v>
                </c:pt>
                <c:pt idx="11">
                  <c:v>229.42354800000001</c:v>
                </c:pt>
                <c:pt idx="12">
                  <c:v>229.42354800000001</c:v>
                </c:pt>
                <c:pt idx="13">
                  <c:v>229.42354800000001</c:v>
                </c:pt>
                <c:pt idx="14">
                  <c:v>229.42354800000001</c:v>
                </c:pt>
                <c:pt idx="15">
                  <c:v>229.44690399999999</c:v>
                </c:pt>
                <c:pt idx="16">
                  <c:v>229.43628799999999</c:v>
                </c:pt>
                <c:pt idx="17">
                  <c:v>229.42354800000001</c:v>
                </c:pt>
                <c:pt idx="18">
                  <c:v>229.43628799999999</c:v>
                </c:pt>
                <c:pt idx="19">
                  <c:v>229.49998600000001</c:v>
                </c:pt>
                <c:pt idx="20">
                  <c:v>229.608273</c:v>
                </c:pt>
                <c:pt idx="21">
                  <c:v>229.64649199999999</c:v>
                </c:pt>
                <c:pt idx="22">
                  <c:v>229.691081</c:v>
                </c:pt>
                <c:pt idx="23">
                  <c:v>229.818477</c:v>
                </c:pt>
                <c:pt idx="24">
                  <c:v>229.939504</c:v>
                </c:pt>
                <c:pt idx="25">
                  <c:v>229.970079</c:v>
                </c:pt>
                <c:pt idx="26">
                  <c:v>230.28347400000001</c:v>
                </c:pt>
                <c:pt idx="27">
                  <c:v>230.405247</c:v>
                </c:pt>
                <c:pt idx="28">
                  <c:v>230.64655500000001</c:v>
                </c:pt>
                <c:pt idx="29">
                  <c:v>230.73573200000001</c:v>
                </c:pt>
                <c:pt idx="30">
                  <c:v>230.93956700000001</c:v>
                </c:pt>
                <c:pt idx="31">
                  <c:v>231.003265</c:v>
                </c:pt>
                <c:pt idx="32">
                  <c:v>231.130661</c:v>
                </c:pt>
                <c:pt idx="33">
                  <c:v>231.34086600000001</c:v>
                </c:pt>
                <c:pt idx="34">
                  <c:v>231.54470000000001</c:v>
                </c:pt>
                <c:pt idx="35">
                  <c:v>231.67209700000001</c:v>
                </c:pt>
                <c:pt idx="36">
                  <c:v>231.90544199999999</c:v>
                </c:pt>
                <c:pt idx="37">
                  <c:v>232.48743400000001</c:v>
                </c:pt>
                <c:pt idx="38">
                  <c:v>232.65305000000001</c:v>
                </c:pt>
                <c:pt idx="39">
                  <c:v>232.86962399999999</c:v>
                </c:pt>
                <c:pt idx="40">
                  <c:v>233.086198</c:v>
                </c:pt>
                <c:pt idx="41">
                  <c:v>233.36646999999999</c:v>
                </c:pt>
                <c:pt idx="42">
                  <c:v>233.61489399999999</c:v>
                </c:pt>
                <c:pt idx="43">
                  <c:v>233.88879600000001</c:v>
                </c:pt>
                <c:pt idx="44">
                  <c:v>234.09263100000001</c:v>
                </c:pt>
                <c:pt idx="45">
                  <c:v>234.42386200000001</c:v>
                </c:pt>
                <c:pt idx="46">
                  <c:v>234.729613</c:v>
                </c:pt>
                <c:pt idx="47">
                  <c:v>235.665978</c:v>
                </c:pt>
                <c:pt idx="48">
                  <c:v>235.997209</c:v>
                </c:pt>
                <c:pt idx="49">
                  <c:v>236.36028899999999</c:v>
                </c:pt>
                <c:pt idx="50">
                  <c:v>236.79980699999999</c:v>
                </c:pt>
                <c:pt idx="51">
                  <c:v>237.150147</c:v>
                </c:pt>
                <c:pt idx="52">
                  <c:v>237.65336400000001</c:v>
                </c:pt>
                <c:pt idx="53">
                  <c:v>238.06103300000001</c:v>
                </c:pt>
                <c:pt idx="54">
                  <c:v>238.5324</c:v>
                </c:pt>
                <c:pt idx="55">
                  <c:v>238.99739700000001</c:v>
                </c:pt>
                <c:pt idx="56">
                  <c:v>239.367593</c:v>
                </c:pt>
                <c:pt idx="57">
                  <c:v>239.82313600000001</c:v>
                </c:pt>
                <c:pt idx="58">
                  <c:v>240.81991300000001</c:v>
                </c:pt>
                <c:pt idx="59">
                  <c:v>241.412307</c:v>
                </c:pt>
                <c:pt idx="60">
                  <c:v>242.09387899999999</c:v>
                </c:pt>
                <c:pt idx="61">
                  <c:v>242.85263399999999</c:v>
                </c:pt>
                <c:pt idx="62">
                  <c:v>243.661258</c:v>
                </c:pt>
                <c:pt idx="63">
                  <c:v>244.54402400000001</c:v>
                </c:pt>
                <c:pt idx="64">
                  <c:v>246.36240799999999</c:v>
                </c:pt>
                <c:pt idx="65">
                  <c:v>247.460926</c:v>
                </c:pt>
                <c:pt idx="66">
                  <c:v>248.52941200000001</c:v>
                </c:pt>
                <c:pt idx="67">
                  <c:v>249.59432000000001</c:v>
                </c:pt>
                <c:pt idx="68">
                  <c:v>250.827203</c:v>
                </c:pt>
                <c:pt idx="69">
                  <c:v>252.08746400000001</c:v>
                </c:pt>
                <c:pt idx="70">
                  <c:v>253.219618</c:v>
                </c:pt>
                <c:pt idx="71">
                  <c:v>256.00923299999999</c:v>
                </c:pt>
                <c:pt idx="72">
                  <c:v>257.35294099999999</c:v>
                </c:pt>
                <c:pt idx="73">
                  <c:v>258.56997999999999</c:v>
                </c:pt>
                <c:pt idx="74">
                  <c:v>259.81226800000002</c:v>
                </c:pt>
                <c:pt idx="75">
                  <c:v>261.23143900000002</c:v>
                </c:pt>
                <c:pt idx="76">
                  <c:v>262.567747</c:v>
                </c:pt>
                <c:pt idx="77">
                  <c:v>264.061172</c:v>
                </c:pt>
                <c:pt idx="78">
                  <c:v>265.57264099999998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81-CA43-97AF-36E4E55F3F06}"/>
            </c:ext>
          </c:extLst>
        </c:ser>
        <c:ser>
          <c:idx val="3"/>
          <c:order val="5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'24.72-B737-300'!$B$3:$B$81</c:f>
              <c:numCache>
                <c:formatCode>General</c:formatCode>
                <c:ptCount val="79"/>
                <c:pt idx="0">
                  <c:v>0.55021131999999995</c:v>
                </c:pt>
                <c:pt idx="1">
                  <c:v>0.55358483000000003</c:v>
                </c:pt>
                <c:pt idx="2">
                  <c:v>0.55695837000000004</c:v>
                </c:pt>
                <c:pt idx="3">
                  <c:v>0.56033191000000004</c:v>
                </c:pt>
                <c:pt idx="4">
                  <c:v>0.56370553999999995</c:v>
                </c:pt>
                <c:pt idx="5">
                  <c:v>0.56693948999999999</c:v>
                </c:pt>
                <c:pt idx="6">
                  <c:v>0.57312490999999999</c:v>
                </c:pt>
                <c:pt idx="7">
                  <c:v>0.57649848000000004</c:v>
                </c:pt>
                <c:pt idx="8">
                  <c:v>0.57956901000000005</c:v>
                </c:pt>
                <c:pt idx="9">
                  <c:v>0.58263955000000001</c:v>
                </c:pt>
                <c:pt idx="10">
                  <c:v>0.58601312000000005</c:v>
                </c:pt>
                <c:pt idx="11">
                  <c:v>0.58878063000000003</c:v>
                </c:pt>
                <c:pt idx="12">
                  <c:v>0.59154814</c:v>
                </c:pt>
                <c:pt idx="13">
                  <c:v>0.59431564999999997</c:v>
                </c:pt>
                <c:pt idx="14">
                  <c:v>0.59708315999999995</c:v>
                </c:pt>
                <c:pt idx="15">
                  <c:v>0.59964315000000001</c:v>
                </c:pt>
                <c:pt idx="16">
                  <c:v>0.60662167</c:v>
                </c:pt>
                <c:pt idx="17">
                  <c:v>0.60969224</c:v>
                </c:pt>
                <c:pt idx="18">
                  <c:v>0.61276275000000002</c:v>
                </c:pt>
                <c:pt idx="19">
                  <c:v>0.61583315999999999</c:v>
                </c:pt>
                <c:pt idx="20">
                  <c:v>0.61920651000000004</c:v>
                </c:pt>
                <c:pt idx="21">
                  <c:v>0.62227697999999998</c:v>
                </c:pt>
                <c:pt idx="22">
                  <c:v>0.62534743000000004</c:v>
                </c:pt>
                <c:pt idx="23">
                  <c:v>0.62841771000000002</c:v>
                </c:pt>
                <c:pt idx="24">
                  <c:v>0.63118496999999996</c:v>
                </c:pt>
                <c:pt idx="25">
                  <c:v>0.63432712000000002</c:v>
                </c:pt>
                <c:pt idx="26">
                  <c:v>0.64374556999999999</c:v>
                </c:pt>
                <c:pt idx="27">
                  <c:v>0.64681586999999996</c:v>
                </c:pt>
                <c:pt idx="28">
                  <c:v>0.64988592000000001</c:v>
                </c:pt>
                <c:pt idx="29">
                  <c:v>0.65295627999999994</c:v>
                </c:pt>
                <c:pt idx="30">
                  <c:v>0.65632944000000004</c:v>
                </c:pt>
                <c:pt idx="31">
                  <c:v>0.65939985000000001</c:v>
                </c:pt>
                <c:pt idx="32">
                  <c:v>0.66247012999999999</c:v>
                </c:pt>
                <c:pt idx="33">
                  <c:v>0.66554024000000001</c:v>
                </c:pt>
                <c:pt idx="34">
                  <c:v>0.66861037000000001</c:v>
                </c:pt>
                <c:pt idx="35">
                  <c:v>0.67168064999999999</c:v>
                </c:pt>
                <c:pt idx="36">
                  <c:v>0.67493806999999995</c:v>
                </c:pt>
                <c:pt idx="37">
                  <c:v>0.68170416</c:v>
                </c:pt>
                <c:pt idx="38">
                  <c:v>0.68477436000000003</c:v>
                </c:pt>
                <c:pt idx="39">
                  <c:v>0.68784445999999999</c:v>
                </c:pt>
                <c:pt idx="40">
                  <c:v>0.69121759000000005</c:v>
                </c:pt>
                <c:pt idx="41">
                  <c:v>0.69459059999999995</c:v>
                </c:pt>
                <c:pt idx="42">
                  <c:v>0.69766064000000005</c:v>
                </c:pt>
                <c:pt idx="43">
                  <c:v>0.70103364999999995</c:v>
                </c:pt>
                <c:pt idx="44">
                  <c:v>0.70380074999999997</c:v>
                </c:pt>
                <c:pt idx="45">
                  <c:v>0.70717364999999999</c:v>
                </c:pt>
                <c:pt idx="46">
                  <c:v>0.71054660000000003</c:v>
                </c:pt>
                <c:pt idx="47">
                  <c:v>0.72026683000000002</c:v>
                </c:pt>
                <c:pt idx="48">
                  <c:v>0.72333670000000005</c:v>
                </c:pt>
                <c:pt idx="49">
                  <c:v>0.72640649999999996</c:v>
                </c:pt>
                <c:pt idx="50">
                  <c:v>0.72947616000000004</c:v>
                </c:pt>
                <c:pt idx="51">
                  <c:v>0.73254598999999998</c:v>
                </c:pt>
                <c:pt idx="52">
                  <c:v>0.73561551000000003</c:v>
                </c:pt>
                <c:pt idx="53">
                  <c:v>0.73868522999999997</c:v>
                </c:pt>
                <c:pt idx="54">
                  <c:v>0.74175480999999999</c:v>
                </c:pt>
                <c:pt idx="55">
                  <c:v>0.74452138000000001</c:v>
                </c:pt>
                <c:pt idx="56">
                  <c:v>0.74698511000000001</c:v>
                </c:pt>
                <c:pt idx="57">
                  <c:v>0.74998682999999999</c:v>
                </c:pt>
                <c:pt idx="58">
                  <c:v>0.75621769000000005</c:v>
                </c:pt>
                <c:pt idx="59">
                  <c:v>0.75928702999999997</c:v>
                </c:pt>
                <c:pt idx="60">
                  <c:v>0.76235618999999999</c:v>
                </c:pt>
                <c:pt idx="61">
                  <c:v>0.76512217000000005</c:v>
                </c:pt>
                <c:pt idx="62">
                  <c:v>0.76748693999999995</c:v>
                </c:pt>
                <c:pt idx="63">
                  <c:v>0.76970444000000005</c:v>
                </c:pt>
                <c:pt idx="64">
                  <c:v>0.77435058999999995</c:v>
                </c:pt>
                <c:pt idx="65">
                  <c:v>0.77653371000000004</c:v>
                </c:pt>
                <c:pt idx="66">
                  <c:v>0.77868921999999996</c:v>
                </c:pt>
                <c:pt idx="67">
                  <c:v>0.78050525999999998</c:v>
                </c:pt>
                <c:pt idx="68">
                  <c:v>0.78220904000000002</c:v>
                </c:pt>
                <c:pt idx="69">
                  <c:v>0.78397311999999997</c:v>
                </c:pt>
                <c:pt idx="70">
                  <c:v>0.78573746</c:v>
                </c:pt>
                <c:pt idx="71">
                  <c:v>0.78912552000000002</c:v>
                </c:pt>
                <c:pt idx="72">
                  <c:v>0.79079261000000001</c:v>
                </c:pt>
                <c:pt idx="73">
                  <c:v>0.79230529999999999</c:v>
                </c:pt>
                <c:pt idx="74">
                  <c:v>0.79363437000000003</c:v>
                </c:pt>
                <c:pt idx="75">
                  <c:v>0.79512024999999997</c:v>
                </c:pt>
                <c:pt idx="76">
                  <c:v>0.79649846999999996</c:v>
                </c:pt>
                <c:pt idx="77">
                  <c:v>0.79811339999999997</c:v>
                </c:pt>
                <c:pt idx="78">
                  <c:v>0.79948215</c:v>
                </c:pt>
              </c:numCache>
            </c:numRef>
          </c:xVal>
          <c:yVal>
            <c:numRef>
              <c:f>'24.72-B737-300'!$D$3:$D$81</c:f>
              <c:numCache>
                <c:formatCode>General</c:formatCode>
                <c:ptCount val="79"/>
                <c:pt idx="0">
                  <c:v>228.86099268207616</c:v>
                </c:pt>
                <c:pt idx="1">
                  <c:v>228.86099551844165</c:v>
                </c:pt>
                <c:pt idx="2">
                  <c:v>228.86099913955218</c:v>
                </c:pt>
                <c:pt idx="3">
                  <c:v>228.86100374769597</c:v>
                </c:pt>
                <c:pt idx="4">
                  <c:v>228.86100959381145</c:v>
                </c:pt>
                <c:pt idx="5">
                  <c:v>228.86101664624348</c:v>
                </c:pt>
                <c:pt idx="6">
                  <c:v>228.86103537335774</c:v>
                </c:pt>
                <c:pt idx="7">
                  <c:v>228.86104940049569</c:v>
                </c:pt>
                <c:pt idx="8">
                  <c:v>228.86106520909959</c:v>
                </c:pt>
                <c:pt idx="9">
                  <c:v>228.86108455003469</c:v>
                </c:pt>
                <c:pt idx="10">
                  <c:v>228.86111075442037</c:v>
                </c:pt>
                <c:pt idx="11">
                  <c:v>228.86113692217847</c:v>
                </c:pt>
                <c:pt idx="12">
                  <c:v>228.86116812482072</c:v>
                </c:pt>
                <c:pt idx="13">
                  <c:v>228.86120526904116</c:v>
                </c:pt>
                <c:pt idx="14">
                  <c:v>228.86124941386947</c:v>
                </c:pt>
                <c:pt idx="15">
                  <c:v>228.8612975504237</c:v>
                </c:pt>
                <c:pt idx="16">
                  <c:v>228.88826095955591</c:v>
                </c:pt>
                <c:pt idx="17">
                  <c:v>229.0237904389686</c:v>
                </c:pt>
                <c:pt idx="18">
                  <c:v>229.15948676427459</c:v>
                </c:pt>
                <c:pt idx="19">
                  <c:v>229.2954766847528</c:v>
                </c:pt>
                <c:pt idx="20">
                  <c:v>229.44538264158845</c:v>
                </c:pt>
                <c:pt idx="21">
                  <c:v>229.58242676068829</c:v>
                </c:pt>
                <c:pt idx="22">
                  <c:v>229.72017957183516</c:v>
                </c:pt>
                <c:pt idx="23">
                  <c:v>229.85877349930922</c:v>
                </c:pt>
                <c:pt idx="24">
                  <c:v>229.98453495137397</c:v>
                </c:pt>
                <c:pt idx="25">
                  <c:v>230.12844847671406</c:v>
                </c:pt>
                <c:pt idx="26">
                  <c:v>230.56856804012369</c:v>
                </c:pt>
                <c:pt idx="27">
                  <c:v>230.71545746008729</c:v>
                </c:pt>
                <c:pt idx="28">
                  <c:v>230.86432128365971</c:v>
                </c:pt>
                <c:pt idx="29">
                  <c:v>231.0153843465838</c:v>
                </c:pt>
                <c:pt idx="30">
                  <c:v>231.18411373363296</c:v>
                </c:pt>
                <c:pt idx="31">
                  <c:v>231.34046249776262</c:v>
                </c:pt>
                <c:pt idx="32">
                  <c:v>231.49968628232202</c:v>
                </c:pt>
                <c:pt idx="33">
                  <c:v>231.66204093904992</c:v>
                </c:pt>
                <c:pt idx="34">
                  <c:v>231.82781425543877</c:v>
                </c:pt>
                <c:pt idx="35">
                  <c:v>231.99731350889073</c:v>
                </c:pt>
                <c:pt idx="36">
                  <c:v>232.18157140519139</c:v>
                </c:pt>
                <c:pt idx="37">
                  <c:v>232.5807200901238</c:v>
                </c:pt>
                <c:pt idx="38">
                  <c:v>232.77007465240126</c:v>
                </c:pt>
                <c:pt idx="39">
                  <c:v>232.96520234211036</c:v>
                </c:pt>
                <c:pt idx="40">
                  <c:v>233.18686458980153</c:v>
                </c:pt>
                <c:pt idx="41">
                  <c:v>233.41686508023272</c:v>
                </c:pt>
                <c:pt idx="42">
                  <c:v>233.63416357555482</c:v>
                </c:pt>
                <c:pt idx="43">
                  <c:v>233.88250625974615</c:v>
                </c:pt>
                <c:pt idx="44">
                  <c:v>234.09444069339631</c:v>
                </c:pt>
                <c:pt idx="45">
                  <c:v>234.36374872000107</c:v>
                </c:pt>
                <c:pt idx="46">
                  <c:v>234.6463174793943</c:v>
                </c:pt>
                <c:pt idx="47">
                  <c:v>235.54859303905263</c:v>
                </c:pt>
                <c:pt idx="48">
                  <c:v>235.86569789759832</c:v>
                </c:pt>
                <c:pt idx="49">
                  <c:v>236.20105220431199</c:v>
                </c:pt>
                <c:pt idx="50">
                  <c:v>236.55661419546149</c:v>
                </c:pt>
                <c:pt idx="51">
                  <c:v>236.93464816943646</c:v>
                </c:pt>
                <c:pt idx="52">
                  <c:v>237.33762385273215</c:v>
                </c:pt>
                <c:pt idx="53">
                  <c:v>237.76849095949868</c:v>
                </c:pt>
                <c:pt idx="54">
                  <c:v>238.23050164368226</c:v>
                </c:pt>
                <c:pt idx="55">
                  <c:v>238.67673376678752</c:v>
                </c:pt>
                <c:pt idx="56">
                  <c:v>239.10057905496325</c:v>
                </c:pt>
                <c:pt idx="57">
                  <c:v>239.65449947570787</c:v>
                </c:pt>
                <c:pt idx="58">
                  <c:v>240.95881898784594</c:v>
                </c:pt>
                <c:pt idx="59">
                  <c:v>241.69252164137507</c:v>
                </c:pt>
                <c:pt idx="60">
                  <c:v>242.49823302008977</c:v>
                </c:pt>
                <c:pt idx="61">
                  <c:v>243.29513397438836</c:v>
                </c:pt>
                <c:pt idx="62">
                  <c:v>244.03706946936524</c:v>
                </c:pt>
                <c:pt idx="63">
                  <c:v>244.79011965636593</c:v>
                </c:pt>
                <c:pt idx="64">
                  <c:v>246.57929326722132</c:v>
                </c:pt>
                <c:pt idx="65">
                  <c:v>247.53637784650959</c:v>
                </c:pt>
                <c:pt idx="66">
                  <c:v>248.56776219044141</c:v>
                </c:pt>
                <c:pt idx="67">
                  <c:v>249.51201304581693</c:v>
                </c:pt>
                <c:pt idx="68">
                  <c:v>250.46826719986018</c:v>
                </c:pt>
                <c:pt idx="69">
                  <c:v>251.5387558312878</c:v>
                </c:pt>
                <c:pt idx="70">
                  <c:v>252.70130472311544</c:v>
                </c:pt>
                <c:pt idx="71">
                  <c:v>255.23707150085707</c:v>
                </c:pt>
                <c:pt idx="72">
                  <c:v>256.65789455097894</c:v>
                </c:pt>
                <c:pt idx="73">
                  <c:v>258.06397600956791</c:v>
                </c:pt>
                <c:pt idx="74">
                  <c:v>259.40307925946877</c:v>
                </c:pt>
                <c:pt idx="75">
                  <c:v>261.03002156541459</c:v>
                </c:pt>
                <c:pt idx="76">
                  <c:v>262.67781743461325</c:v>
                </c:pt>
                <c:pt idx="77">
                  <c:v>264.80380103347596</c:v>
                </c:pt>
                <c:pt idx="78">
                  <c:v>266.79568000328504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81-CA43-97AF-36E4E55F3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40"/>
          <c:min val="2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02-3743-9C9F-8735EBF06818}"/>
            </c:ext>
          </c:extLst>
        </c:ser>
        <c:ser>
          <c:idx val="8"/>
          <c:order val="1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02-3743-9C9F-8735EBF06818}"/>
            </c:ext>
          </c:extLst>
        </c:ser>
        <c:ser>
          <c:idx val="7"/>
          <c:order val="2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02-3743-9C9F-8735EBF0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B737-800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cl0.5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'24.72-B737-800'!$U$3:$U$99</c:f>
              <c:numCache>
                <c:formatCode>General</c:formatCode>
                <c:ptCount val="97"/>
                <c:pt idx="0">
                  <c:v>280.49303800000001</c:v>
                </c:pt>
                <c:pt idx="1">
                  <c:v>280.52973800000001</c:v>
                </c:pt>
                <c:pt idx="2">
                  <c:v>280.611513</c:v>
                </c:pt>
                <c:pt idx="3">
                  <c:v>280.69714599999998</c:v>
                </c:pt>
                <c:pt idx="4">
                  <c:v>280.79501099999999</c:v>
                </c:pt>
                <c:pt idx="5">
                  <c:v>280.84008699999998</c:v>
                </c:pt>
                <c:pt idx="6">
                  <c:v>280.74155999999999</c:v>
                </c:pt>
                <c:pt idx="7">
                  <c:v>280.74155999999999</c:v>
                </c:pt>
                <c:pt idx="8">
                  <c:v>280.74155999999999</c:v>
                </c:pt>
                <c:pt idx="9">
                  <c:v>281.14977399999998</c:v>
                </c:pt>
                <c:pt idx="10">
                  <c:v>281.10469899999998</c:v>
                </c:pt>
                <c:pt idx="11">
                  <c:v>281.092465</c:v>
                </c:pt>
                <c:pt idx="12">
                  <c:v>281.10469899999998</c:v>
                </c:pt>
                <c:pt idx="13">
                  <c:v>281.19033100000001</c:v>
                </c:pt>
                <c:pt idx="14">
                  <c:v>281.25149699999997</c:v>
                </c:pt>
                <c:pt idx="15">
                  <c:v>281.48392799999999</c:v>
                </c:pt>
                <c:pt idx="16">
                  <c:v>281.55732699999999</c:v>
                </c:pt>
                <c:pt idx="17">
                  <c:v>281.56642699999998</c:v>
                </c:pt>
                <c:pt idx="18">
                  <c:v>281.610117</c:v>
                </c:pt>
                <c:pt idx="19">
                  <c:v>281.70412499999998</c:v>
                </c:pt>
                <c:pt idx="20">
                  <c:v>281.80199099999999</c:v>
                </c:pt>
                <c:pt idx="21">
                  <c:v>281.899857</c:v>
                </c:pt>
                <c:pt idx="22">
                  <c:v>282.11167799999998</c:v>
                </c:pt>
                <c:pt idx="23">
                  <c:v>282.20954399999999</c:v>
                </c:pt>
                <c:pt idx="24">
                  <c:v>282.389185</c:v>
                </c:pt>
                <c:pt idx="25">
                  <c:v>282.633849</c:v>
                </c:pt>
                <c:pt idx="26">
                  <c:v>282.82958000000002</c:v>
                </c:pt>
                <c:pt idx="27">
                  <c:v>282.96414499999997</c:v>
                </c:pt>
                <c:pt idx="28">
                  <c:v>283.07424400000002</c:v>
                </c:pt>
                <c:pt idx="29">
                  <c:v>283.086477</c:v>
                </c:pt>
                <c:pt idx="30">
                  <c:v>283.302818</c:v>
                </c:pt>
                <c:pt idx="31">
                  <c:v>283.40454099999999</c:v>
                </c:pt>
                <c:pt idx="32">
                  <c:v>283.88163600000001</c:v>
                </c:pt>
                <c:pt idx="33">
                  <c:v>283.97950100000003</c:v>
                </c:pt>
                <c:pt idx="34">
                  <c:v>284.05290000000002</c:v>
                </c:pt>
                <c:pt idx="35">
                  <c:v>284.069211</c:v>
                </c:pt>
                <c:pt idx="36">
                  <c:v>284.50552900000002</c:v>
                </c:pt>
                <c:pt idx="37">
                  <c:v>284.554462</c:v>
                </c:pt>
                <c:pt idx="38">
                  <c:v>284.75019300000002</c:v>
                </c:pt>
                <c:pt idx="39">
                  <c:v>284.762426</c:v>
                </c:pt>
                <c:pt idx="40">
                  <c:v>285.22728799999999</c:v>
                </c:pt>
                <c:pt idx="41">
                  <c:v>285.33738699999998</c:v>
                </c:pt>
                <c:pt idx="42">
                  <c:v>285.42301900000001</c:v>
                </c:pt>
                <c:pt idx="43">
                  <c:v>285.54535099999998</c:v>
                </c:pt>
                <c:pt idx="44">
                  <c:v>286.07137899999998</c:v>
                </c:pt>
                <c:pt idx="45">
                  <c:v>286.08361200000002</c:v>
                </c:pt>
                <c:pt idx="46">
                  <c:v>286.20594399999999</c:v>
                </c:pt>
                <c:pt idx="47">
                  <c:v>286.76867099999998</c:v>
                </c:pt>
                <c:pt idx="48">
                  <c:v>287.03394400000002</c:v>
                </c:pt>
                <c:pt idx="49">
                  <c:v>287.20520900000002</c:v>
                </c:pt>
                <c:pt idx="50">
                  <c:v>287.60052899999999</c:v>
                </c:pt>
                <c:pt idx="51">
                  <c:v>287.808493</c:v>
                </c:pt>
                <c:pt idx="52">
                  <c:v>288.31005499999998</c:v>
                </c:pt>
                <c:pt idx="53">
                  <c:v>288.334521</c:v>
                </c:pt>
                <c:pt idx="54">
                  <c:v>288.542486</c:v>
                </c:pt>
                <c:pt idx="55">
                  <c:v>288.75045</c:v>
                </c:pt>
                <c:pt idx="56">
                  <c:v>288.90423900000002</c:v>
                </c:pt>
                <c:pt idx="57">
                  <c:v>289.53337499999998</c:v>
                </c:pt>
                <c:pt idx="58">
                  <c:v>289.71687300000002</c:v>
                </c:pt>
                <c:pt idx="59">
                  <c:v>289.76172800000001</c:v>
                </c:pt>
                <c:pt idx="60">
                  <c:v>290.36523299999999</c:v>
                </c:pt>
                <c:pt idx="61">
                  <c:v>290.463098</c:v>
                </c:pt>
                <c:pt idx="62">
                  <c:v>291.08699200000001</c:v>
                </c:pt>
                <c:pt idx="63">
                  <c:v>291.24602299999998</c:v>
                </c:pt>
                <c:pt idx="64">
                  <c:v>291.65357599999999</c:v>
                </c:pt>
                <c:pt idx="65">
                  <c:v>291.937387</c:v>
                </c:pt>
                <c:pt idx="66">
                  <c:v>292.28970299999997</c:v>
                </c:pt>
                <c:pt idx="67">
                  <c:v>292.59167600000001</c:v>
                </c:pt>
                <c:pt idx="68">
                  <c:v>293.50916599999999</c:v>
                </c:pt>
                <c:pt idx="69">
                  <c:v>293.86392899999998</c:v>
                </c:pt>
                <c:pt idx="70">
                  <c:v>294.75695200000001</c:v>
                </c:pt>
                <c:pt idx="71">
                  <c:v>295.33191299999999</c:v>
                </c:pt>
                <c:pt idx="72">
                  <c:v>296.661475</c:v>
                </c:pt>
                <c:pt idx="73">
                  <c:v>297.36526900000001</c:v>
                </c:pt>
                <c:pt idx="74">
                  <c:v>298.06509699999998</c:v>
                </c:pt>
                <c:pt idx="75">
                  <c:v>299.30938800000001</c:v>
                </c:pt>
                <c:pt idx="76">
                  <c:v>300.08291400000002</c:v>
                </c:pt>
                <c:pt idx="77">
                  <c:v>301.40817800000002</c:v>
                </c:pt>
                <c:pt idx="78">
                  <c:v>302.36564199999998</c:v>
                </c:pt>
                <c:pt idx="79">
                  <c:v>303.49597699999998</c:v>
                </c:pt>
                <c:pt idx="80">
                  <c:v>306.09851600000002</c:v>
                </c:pt>
                <c:pt idx="81">
                  <c:v>307.71507300000002</c:v>
                </c:pt>
                <c:pt idx="82">
                  <c:v>309.27004899999997</c:v>
                </c:pt>
                <c:pt idx="83">
                  <c:v>312.76524999999998</c:v>
                </c:pt>
                <c:pt idx="84">
                  <c:v>314.130267</c:v>
                </c:pt>
                <c:pt idx="85">
                  <c:v>316.83788299999998</c:v>
                </c:pt>
                <c:pt idx="86">
                  <c:v>318.088503</c:v>
                </c:pt>
                <c:pt idx="87">
                  <c:v>319.56436600000001</c:v>
                </c:pt>
                <c:pt idx="88">
                  <c:v>322.335329</c:v>
                </c:pt>
                <c:pt idx="89">
                  <c:v>323.77245499999998</c:v>
                </c:pt>
                <c:pt idx="90">
                  <c:v>325.02994000000001</c:v>
                </c:pt>
                <c:pt idx="91">
                  <c:v>327.49178899999998</c:v>
                </c:pt>
                <c:pt idx="92">
                  <c:v>328.84660500000001</c:v>
                </c:pt>
                <c:pt idx="93">
                  <c:v>330.65820500000001</c:v>
                </c:pt>
                <c:pt idx="94">
                  <c:v>333.18276300000002</c:v>
                </c:pt>
                <c:pt idx="95">
                  <c:v>334.81363700000003</c:v>
                </c:pt>
                <c:pt idx="96">
                  <c:v>336.13416100000001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8C-2F4A-96CD-4784D3184672}"/>
            </c:ext>
          </c:extLst>
        </c:ser>
        <c:ser>
          <c:idx val="2"/>
          <c:order val="1"/>
          <c:tx>
            <c:v>cl0.5neu</c:v>
          </c:tx>
          <c:spPr>
            <a:ln>
              <a:solidFill>
                <a:srgbClr val="00B05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'24.72-B737-800'!$T$3:$T$99</c:f>
              <c:numCache>
                <c:formatCode>General</c:formatCode>
                <c:ptCount val="97"/>
                <c:pt idx="0">
                  <c:v>0.50050161999999998</c:v>
                </c:pt>
                <c:pt idx="1">
                  <c:v>0.50362881999999998</c:v>
                </c:pt>
                <c:pt idx="2">
                  <c:v>0.50630107999999996</c:v>
                </c:pt>
                <c:pt idx="3">
                  <c:v>0.51027453</c:v>
                </c:pt>
                <c:pt idx="4">
                  <c:v>0.51304327999999999</c:v>
                </c:pt>
                <c:pt idx="5">
                  <c:v>0.51571537000000001</c:v>
                </c:pt>
                <c:pt idx="6">
                  <c:v>0.52079629999999999</c:v>
                </c:pt>
                <c:pt idx="7">
                  <c:v>0.52356457000000001</c:v>
                </c:pt>
                <c:pt idx="8">
                  <c:v>0.52643189000000001</c:v>
                </c:pt>
                <c:pt idx="9">
                  <c:v>0.53210155999999997</c:v>
                </c:pt>
                <c:pt idx="10">
                  <c:v>0.53594584999999995</c:v>
                </c:pt>
                <c:pt idx="11">
                  <c:v>0.53943156000000003</c:v>
                </c:pt>
                <c:pt idx="12">
                  <c:v>0.54428281000000001</c:v>
                </c:pt>
                <c:pt idx="13">
                  <c:v>0.54776897999999996</c:v>
                </c:pt>
                <c:pt idx="14">
                  <c:v>0.55161378000000005</c:v>
                </c:pt>
                <c:pt idx="15">
                  <c:v>0.55562007000000002</c:v>
                </c:pt>
                <c:pt idx="16">
                  <c:v>0.55874743999999998</c:v>
                </c:pt>
                <c:pt idx="17">
                  <c:v>0.56173490000000004</c:v>
                </c:pt>
                <c:pt idx="18">
                  <c:v>0.56571921999999997</c:v>
                </c:pt>
                <c:pt idx="19">
                  <c:v>0.56884668000000005</c:v>
                </c:pt>
                <c:pt idx="20">
                  <c:v>0.57197416999999995</c:v>
                </c:pt>
                <c:pt idx="21">
                  <c:v>0.57490622000000002</c:v>
                </c:pt>
                <c:pt idx="22">
                  <c:v>0.58037687000000004</c:v>
                </c:pt>
                <c:pt idx="23">
                  <c:v>0.58386309999999997</c:v>
                </c:pt>
                <c:pt idx="24">
                  <c:v>0.58689458000000005</c:v>
                </c:pt>
                <c:pt idx="25">
                  <c:v>0.59200929000000002</c:v>
                </c:pt>
                <c:pt idx="26">
                  <c:v>0.59549598999999998</c:v>
                </c:pt>
                <c:pt idx="27">
                  <c:v>0.59862364999999995</c:v>
                </c:pt>
                <c:pt idx="28">
                  <c:v>0.60132819000000004</c:v>
                </c:pt>
                <c:pt idx="29">
                  <c:v>0.60526915000000003</c:v>
                </c:pt>
                <c:pt idx="30">
                  <c:v>0.60839721000000002</c:v>
                </c:pt>
                <c:pt idx="31">
                  <c:v>0.61152470999999997</c:v>
                </c:pt>
                <c:pt idx="32">
                  <c:v>0.61934454000000005</c:v>
                </c:pt>
                <c:pt idx="33">
                  <c:v>0.62247202999999995</c:v>
                </c:pt>
                <c:pt idx="34">
                  <c:v>0.62559940000000003</c:v>
                </c:pt>
                <c:pt idx="35">
                  <c:v>0.62905310000000003</c:v>
                </c:pt>
                <c:pt idx="36">
                  <c:v>0.63495047999999998</c:v>
                </c:pt>
                <c:pt idx="37">
                  <c:v>0.63807773999999995</c:v>
                </c:pt>
                <c:pt idx="38">
                  <c:v>0.64084695000000003</c:v>
                </c:pt>
                <c:pt idx="39">
                  <c:v>0.64355101000000003</c:v>
                </c:pt>
                <c:pt idx="40">
                  <c:v>0.65055689999999999</c:v>
                </c:pt>
                <c:pt idx="41">
                  <c:v>0.65368444000000003</c:v>
                </c:pt>
                <c:pt idx="42">
                  <c:v>0.65645313000000005</c:v>
                </c:pt>
                <c:pt idx="43">
                  <c:v>0.65915771999999995</c:v>
                </c:pt>
                <c:pt idx="44">
                  <c:v>0.66609434999999995</c:v>
                </c:pt>
                <c:pt idx="45">
                  <c:v>0.66906604000000003</c:v>
                </c:pt>
                <c:pt idx="46">
                  <c:v>0.67225526999999996</c:v>
                </c:pt>
                <c:pt idx="47">
                  <c:v>0.67900192000000004</c:v>
                </c:pt>
                <c:pt idx="48">
                  <c:v>0.68284769000000001</c:v>
                </c:pt>
                <c:pt idx="49">
                  <c:v>0.68669301999999999</c:v>
                </c:pt>
                <c:pt idx="50">
                  <c:v>0.69356474999999995</c:v>
                </c:pt>
                <c:pt idx="51">
                  <c:v>0.69633402</c:v>
                </c:pt>
                <c:pt idx="52">
                  <c:v>0.70294920000000005</c:v>
                </c:pt>
                <c:pt idx="53">
                  <c:v>0.70529459000000005</c:v>
                </c:pt>
                <c:pt idx="54">
                  <c:v>0.70995397999999998</c:v>
                </c:pt>
                <c:pt idx="55">
                  <c:v>0.71272323999999998</c:v>
                </c:pt>
                <c:pt idx="56">
                  <c:v>0.71565555999999997</c:v>
                </c:pt>
                <c:pt idx="57">
                  <c:v>0.72409456000000005</c:v>
                </c:pt>
                <c:pt idx="58">
                  <c:v>0.72722246000000001</c:v>
                </c:pt>
                <c:pt idx="59">
                  <c:v>0.73031756000000003</c:v>
                </c:pt>
                <c:pt idx="60">
                  <c:v>0.73696536000000001</c:v>
                </c:pt>
                <c:pt idx="61">
                  <c:v>0.74009285000000002</c:v>
                </c:pt>
                <c:pt idx="62">
                  <c:v>0.74563237999999998</c:v>
                </c:pt>
                <c:pt idx="63">
                  <c:v>0.74911890999999997</c:v>
                </c:pt>
                <c:pt idx="64">
                  <c:v>0.75501615</c:v>
                </c:pt>
                <c:pt idx="65">
                  <c:v>0.7582757</c:v>
                </c:pt>
                <c:pt idx="66">
                  <c:v>0.76277247000000004</c:v>
                </c:pt>
                <c:pt idx="67">
                  <c:v>0.76511918000000001</c:v>
                </c:pt>
                <c:pt idx="68">
                  <c:v>0.77020496999999999</c:v>
                </c:pt>
                <c:pt idx="69">
                  <c:v>0.77255193</c:v>
                </c:pt>
                <c:pt idx="70">
                  <c:v>0.77799636000000005</c:v>
                </c:pt>
                <c:pt idx="71">
                  <c:v>0.78076738000000001</c:v>
                </c:pt>
                <c:pt idx="72">
                  <c:v>0.78497004000000004</c:v>
                </c:pt>
                <c:pt idx="73">
                  <c:v>0.78710420999999997</c:v>
                </c:pt>
                <c:pt idx="74">
                  <c:v>0.78918695999999999</c:v>
                </c:pt>
                <c:pt idx="75">
                  <c:v>0.79229201000000005</c:v>
                </c:pt>
                <c:pt idx="76">
                  <c:v>0.79401566999999995</c:v>
                </c:pt>
                <c:pt idx="77">
                  <c:v>0.79669299999999998</c:v>
                </c:pt>
                <c:pt idx="78">
                  <c:v>0.79838629000000005</c:v>
                </c:pt>
                <c:pt idx="79">
                  <c:v>0.79992728999999996</c:v>
                </c:pt>
                <c:pt idx="80">
                  <c:v>0.80326218999999999</c:v>
                </c:pt>
                <c:pt idx="81">
                  <c:v>0.80465971000000003</c:v>
                </c:pt>
                <c:pt idx="82">
                  <c:v>0.80585019999999996</c:v>
                </c:pt>
                <c:pt idx="83">
                  <c:v>0.80868682000000003</c:v>
                </c:pt>
                <c:pt idx="84">
                  <c:v>0.80961890999999997</c:v>
                </c:pt>
                <c:pt idx="85">
                  <c:v>0.81155412000000005</c:v>
                </c:pt>
                <c:pt idx="86">
                  <c:v>0.81215062999999998</c:v>
                </c:pt>
                <c:pt idx="87">
                  <c:v>0.81289350000000005</c:v>
                </c:pt>
                <c:pt idx="88">
                  <c:v>0.81448823000000004</c:v>
                </c:pt>
                <c:pt idx="89">
                  <c:v>0.81557133000000004</c:v>
                </c:pt>
                <c:pt idx="90">
                  <c:v>0.81629483999999997</c:v>
                </c:pt>
                <c:pt idx="91">
                  <c:v>0.81737183999999996</c:v>
                </c:pt>
                <c:pt idx="92">
                  <c:v>0.81796884999999997</c:v>
                </c:pt>
                <c:pt idx="93">
                  <c:v>0.81877045999999998</c:v>
                </c:pt>
                <c:pt idx="94">
                  <c:v>0.81977646000000004</c:v>
                </c:pt>
                <c:pt idx="95">
                  <c:v>0.82040270999999998</c:v>
                </c:pt>
                <c:pt idx="96">
                  <c:v>0.82083203999999999</c:v>
                </c:pt>
              </c:numCache>
            </c:numRef>
          </c:xVal>
          <c:yVal>
            <c:numRef>
              <c:f>'24.72-B737-800'!$V$3:$V$99</c:f>
              <c:numCache>
                <c:formatCode>General</c:formatCode>
                <c:ptCount val="97"/>
                <c:pt idx="0">
                  <c:v>283.88467204892902</c:v>
                </c:pt>
                <c:pt idx="1">
                  <c:v>283.88468021781534</c:v>
                </c:pt>
                <c:pt idx="2">
                  <c:v>283.88468867397</c:v>
                </c:pt>
                <c:pt idx="3">
                  <c:v>283.88470431609312</c:v>
                </c:pt>
                <c:pt idx="4">
                  <c:v>283.88471783405362</c:v>
                </c:pt>
                <c:pt idx="5">
                  <c:v>283.88473333188466</c:v>
                </c:pt>
                <c:pt idx="6">
                  <c:v>283.88477096422497</c:v>
                </c:pt>
                <c:pt idx="7">
                  <c:v>283.88479697112194</c:v>
                </c:pt>
                <c:pt idx="8">
                  <c:v>283.88482890360984</c:v>
                </c:pt>
                <c:pt idx="9">
                  <c:v>283.8849105274</c:v>
                </c:pt>
                <c:pt idx="10">
                  <c:v>283.88498336947526</c:v>
                </c:pt>
                <c:pt idx="11">
                  <c:v>283.8850647940256</c:v>
                </c:pt>
                <c:pt idx="12">
                  <c:v>283.88520826767808</c:v>
                </c:pt>
                <c:pt idx="13">
                  <c:v>283.88533792628937</c:v>
                </c:pt>
                <c:pt idx="14">
                  <c:v>283.88551255046889</c:v>
                </c:pt>
                <c:pt idx="15">
                  <c:v>283.88573715967567</c:v>
                </c:pt>
                <c:pt idx="16">
                  <c:v>283.88594870295822</c:v>
                </c:pt>
                <c:pt idx="17">
                  <c:v>283.88618569323819</c:v>
                </c:pt>
                <c:pt idx="18">
                  <c:v>283.88656418357601</c:v>
                </c:pt>
                <c:pt idx="19">
                  <c:v>283.88691989972176</c:v>
                </c:pt>
                <c:pt idx="20">
                  <c:v>283.88733607244524</c:v>
                </c:pt>
                <c:pt idx="21">
                  <c:v>283.88778948145443</c:v>
                </c:pt>
                <c:pt idx="22">
                  <c:v>283.88883072678732</c:v>
                </c:pt>
                <c:pt idx="23">
                  <c:v>283.88965284271598</c:v>
                </c:pt>
                <c:pt idx="24">
                  <c:v>283.89048733528739</c:v>
                </c:pt>
                <c:pt idx="25">
                  <c:v>283.89219442641195</c:v>
                </c:pt>
                <c:pt idx="26">
                  <c:v>283.89361274128123</c:v>
                </c:pt>
                <c:pt idx="27">
                  <c:v>283.89509221258061</c:v>
                </c:pt>
                <c:pt idx="28">
                  <c:v>283.89655152928987</c:v>
                </c:pt>
                <c:pt idx="29">
                  <c:v>283.89902039429774</c:v>
                </c:pt>
                <c:pt idx="30">
                  <c:v>283.90131068597924</c:v>
                </c:pt>
                <c:pt idx="31">
                  <c:v>283.903936495273</c:v>
                </c:pt>
                <c:pt idx="32">
                  <c:v>283.91228208154547</c:v>
                </c:pt>
                <c:pt idx="33">
                  <c:v>283.9164772191516</c:v>
                </c:pt>
                <c:pt idx="34">
                  <c:v>283.9212590905625</c:v>
                </c:pt>
                <c:pt idx="35">
                  <c:v>283.92731271834703</c:v>
                </c:pt>
                <c:pt idx="36">
                  <c:v>283.93985017786054</c:v>
                </c:pt>
                <c:pt idx="37">
                  <c:v>283.94781575362936</c:v>
                </c:pt>
                <c:pt idx="38">
                  <c:v>283.95575056918699</c:v>
                </c:pt>
                <c:pt idx="39">
                  <c:v>283.96438654225682</c:v>
                </c:pt>
                <c:pt idx="40">
                  <c:v>283.99152124641216</c:v>
                </c:pt>
                <c:pt idx="41">
                  <c:v>284.00622346939679</c:v>
                </c:pt>
                <c:pt idx="42">
                  <c:v>284.02079107090293</c:v>
                </c:pt>
                <c:pt idx="43">
                  <c:v>284.03657920917192</c:v>
                </c:pt>
                <c:pt idx="44">
                  <c:v>284.08522307821426</c:v>
                </c:pt>
                <c:pt idx="45">
                  <c:v>284.11021560354311</c:v>
                </c:pt>
                <c:pt idx="46">
                  <c:v>284.14025330849819</c:v>
                </c:pt>
                <c:pt idx="47">
                  <c:v>284.21651663365941</c:v>
                </c:pt>
                <c:pt idx="48">
                  <c:v>284.26901584963304</c:v>
                </c:pt>
                <c:pt idx="49">
                  <c:v>284.32919623981718</c:v>
                </c:pt>
                <c:pt idx="50">
                  <c:v>284.45924667621676</c:v>
                </c:pt>
                <c:pt idx="51">
                  <c:v>284.52110834138011</c:v>
                </c:pt>
                <c:pt idx="52">
                  <c:v>284.69509943801768</c:v>
                </c:pt>
                <c:pt idx="53">
                  <c:v>284.76685796396771</c:v>
                </c:pt>
                <c:pt idx="54">
                  <c:v>284.92750280240767</c:v>
                </c:pt>
                <c:pt idx="55">
                  <c:v>285.03563870049868</c:v>
                </c:pt>
                <c:pt idx="56">
                  <c:v>285.16162558980841</c:v>
                </c:pt>
                <c:pt idx="57">
                  <c:v>285.60099978201583</c:v>
                </c:pt>
                <c:pt idx="58">
                  <c:v>285.79763210506621</c:v>
                </c:pt>
                <c:pt idx="59">
                  <c:v>286.01317455396531</c:v>
                </c:pt>
                <c:pt idx="60">
                  <c:v>286.55713525372784</c:v>
                </c:pt>
                <c:pt idx="61">
                  <c:v>286.85693278120891</c:v>
                </c:pt>
                <c:pt idx="62">
                  <c:v>287.4692070559006</c:v>
                </c:pt>
                <c:pt idx="63">
                  <c:v>287.91536918947685</c:v>
                </c:pt>
                <c:pt idx="64">
                  <c:v>288.79605932817833</c:v>
                </c:pt>
                <c:pt idx="65">
                  <c:v>289.36111909978399</c:v>
                </c:pt>
                <c:pt idx="66">
                  <c:v>290.24741295299714</c:v>
                </c:pt>
                <c:pt idx="67">
                  <c:v>290.76516695095302</c:v>
                </c:pt>
                <c:pt idx="68">
                  <c:v>292.03691066447743</c:v>
                </c:pt>
                <c:pt idx="69">
                  <c:v>292.70148871140543</c:v>
                </c:pt>
                <c:pt idx="70">
                  <c:v>294.46474201405204</c:v>
                </c:pt>
                <c:pt idx="71">
                  <c:v>295.49820739327185</c:v>
                </c:pt>
                <c:pt idx="72">
                  <c:v>297.27159062434794</c:v>
                </c:pt>
                <c:pt idx="73">
                  <c:v>298.27964684724907</c:v>
                </c:pt>
                <c:pt idx="74">
                  <c:v>299.34185784961466</c:v>
                </c:pt>
                <c:pt idx="75">
                  <c:v>301.08533673035799</c:v>
                </c:pt>
                <c:pt idx="76">
                  <c:v>302.14463189378876</c:v>
                </c:pt>
                <c:pt idx="77">
                  <c:v>304.00290596084068</c:v>
                </c:pt>
                <c:pt idx="78">
                  <c:v>305.27841695696867</c:v>
                </c:pt>
                <c:pt idx="79">
                  <c:v>306.51339886710758</c:v>
                </c:pt>
                <c:pt idx="80">
                  <c:v>309.45611688923788</c:v>
                </c:pt>
                <c:pt idx="81">
                  <c:v>310.81154130877081</c:v>
                </c:pt>
                <c:pt idx="82">
                  <c:v>312.0293054759905</c:v>
                </c:pt>
                <c:pt idx="83">
                  <c:v>315.18944333956603</c:v>
                </c:pt>
                <c:pt idx="84">
                  <c:v>316.31504965279112</c:v>
                </c:pt>
                <c:pt idx="85">
                  <c:v>318.80573088861149</c:v>
                </c:pt>
                <c:pt idx="86">
                  <c:v>319.61825674598799</c:v>
                </c:pt>
                <c:pt idx="87">
                  <c:v>320.66166639381254</c:v>
                </c:pt>
                <c:pt idx="88">
                  <c:v>323.02710548405116</c:v>
                </c:pt>
                <c:pt idx="89">
                  <c:v>324.73865313523982</c:v>
                </c:pt>
                <c:pt idx="90">
                  <c:v>325.93287194078988</c:v>
                </c:pt>
                <c:pt idx="91">
                  <c:v>327.79104528516075</c:v>
                </c:pt>
                <c:pt idx="92">
                  <c:v>328.86485943668049</c:v>
                </c:pt>
                <c:pt idx="93">
                  <c:v>330.35864962674691</c:v>
                </c:pt>
                <c:pt idx="94">
                  <c:v>332.32249359427595</c:v>
                </c:pt>
                <c:pt idx="95">
                  <c:v>333.59812406270828</c:v>
                </c:pt>
                <c:pt idx="96">
                  <c:v>334.49738488607528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8C-2F4A-96CD-4784D3184672}"/>
            </c:ext>
          </c:extLst>
        </c:ser>
        <c:ser>
          <c:idx val="0"/>
          <c:order val="2"/>
          <c:tx>
            <c:v>cl0.4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'24.72-B737-800'!$O$3:$O$156</c:f>
              <c:numCache>
                <c:formatCode>General</c:formatCode>
                <c:ptCount val="154"/>
                <c:pt idx="0">
                  <c:v>247.06159700000001</c:v>
                </c:pt>
                <c:pt idx="1">
                  <c:v>247.00811400000001</c:v>
                </c:pt>
                <c:pt idx="2">
                  <c:v>247.06669299999999</c:v>
                </c:pt>
                <c:pt idx="3">
                  <c:v>247.06796700000001</c:v>
                </c:pt>
                <c:pt idx="4">
                  <c:v>247.00811400000001</c:v>
                </c:pt>
                <c:pt idx="5">
                  <c:v>247.070697</c:v>
                </c:pt>
                <c:pt idx="6">
                  <c:v>247.087076</c:v>
                </c:pt>
                <c:pt idx="7">
                  <c:v>247.00811400000001</c:v>
                </c:pt>
                <c:pt idx="8">
                  <c:v>247.09238500000001</c:v>
                </c:pt>
                <c:pt idx="9">
                  <c:v>247.132373</c:v>
                </c:pt>
                <c:pt idx="10">
                  <c:v>247.16024300000001</c:v>
                </c:pt>
                <c:pt idx="11">
                  <c:v>247.17441400000001</c:v>
                </c:pt>
                <c:pt idx="12">
                  <c:v>247.22721300000001</c:v>
                </c:pt>
                <c:pt idx="13">
                  <c:v>247.20173299999999</c:v>
                </c:pt>
                <c:pt idx="14">
                  <c:v>247.161822</c:v>
                </c:pt>
                <c:pt idx="15">
                  <c:v>247.297281</c:v>
                </c:pt>
                <c:pt idx="16">
                  <c:v>247.29091099999999</c:v>
                </c:pt>
                <c:pt idx="17">
                  <c:v>247.304925</c:v>
                </c:pt>
                <c:pt idx="18">
                  <c:v>247.28454099999999</c:v>
                </c:pt>
                <c:pt idx="19">
                  <c:v>247.31237300000001</c:v>
                </c:pt>
                <c:pt idx="20">
                  <c:v>247.34696500000001</c:v>
                </c:pt>
                <c:pt idx="21">
                  <c:v>247.31002000000001</c:v>
                </c:pt>
                <c:pt idx="22">
                  <c:v>247.31237300000001</c:v>
                </c:pt>
                <c:pt idx="23">
                  <c:v>247.29091099999999</c:v>
                </c:pt>
                <c:pt idx="24">
                  <c:v>247.31639000000001</c:v>
                </c:pt>
                <c:pt idx="25">
                  <c:v>247.31002000000001</c:v>
                </c:pt>
                <c:pt idx="26">
                  <c:v>247.41353000000001</c:v>
                </c:pt>
                <c:pt idx="27">
                  <c:v>247.380088</c:v>
                </c:pt>
                <c:pt idx="28">
                  <c:v>247.31237300000001</c:v>
                </c:pt>
                <c:pt idx="29">
                  <c:v>247.45440300000001</c:v>
                </c:pt>
                <c:pt idx="30">
                  <c:v>247.501115</c:v>
                </c:pt>
                <c:pt idx="31">
                  <c:v>247.46450300000001</c:v>
                </c:pt>
                <c:pt idx="32">
                  <c:v>247.634882</c:v>
                </c:pt>
                <c:pt idx="33">
                  <c:v>247.66036099999999</c:v>
                </c:pt>
                <c:pt idx="34">
                  <c:v>247.61663300000001</c:v>
                </c:pt>
                <c:pt idx="35">
                  <c:v>247.749538</c:v>
                </c:pt>
                <c:pt idx="36">
                  <c:v>247.92152400000001</c:v>
                </c:pt>
                <c:pt idx="37">
                  <c:v>247.908784</c:v>
                </c:pt>
                <c:pt idx="38">
                  <c:v>248.069445</c:v>
                </c:pt>
                <c:pt idx="39">
                  <c:v>248.20816600000001</c:v>
                </c:pt>
                <c:pt idx="40">
                  <c:v>248.22515200000001</c:v>
                </c:pt>
                <c:pt idx="41">
                  <c:v>248.26549399999999</c:v>
                </c:pt>
                <c:pt idx="42">
                  <c:v>248.27186399999999</c:v>
                </c:pt>
                <c:pt idx="43">
                  <c:v>248.22515200000001</c:v>
                </c:pt>
                <c:pt idx="44">
                  <c:v>248.284604</c:v>
                </c:pt>
                <c:pt idx="45">
                  <c:v>248.615835</c:v>
                </c:pt>
                <c:pt idx="46">
                  <c:v>248.68154200000001</c:v>
                </c:pt>
                <c:pt idx="47">
                  <c:v>248.768711</c:v>
                </c:pt>
                <c:pt idx="48">
                  <c:v>248.813299</c:v>
                </c:pt>
                <c:pt idx="49">
                  <c:v>248.83367100000001</c:v>
                </c:pt>
                <c:pt idx="50">
                  <c:v>248.87062800000001</c:v>
                </c:pt>
                <c:pt idx="51">
                  <c:v>249.049136</c:v>
                </c:pt>
                <c:pt idx="52">
                  <c:v>249.03062</c:v>
                </c:pt>
                <c:pt idx="53">
                  <c:v>249.145276</c:v>
                </c:pt>
                <c:pt idx="54">
                  <c:v>249.402016</c:v>
                </c:pt>
                <c:pt idx="55">
                  <c:v>249.410462</c:v>
                </c:pt>
                <c:pt idx="56">
                  <c:v>249.48304099999999</c:v>
                </c:pt>
                <c:pt idx="57">
                  <c:v>249.63940700000001</c:v>
                </c:pt>
                <c:pt idx="58">
                  <c:v>249.71107599999999</c:v>
                </c:pt>
                <c:pt idx="59">
                  <c:v>249.88297499999999</c:v>
                </c:pt>
                <c:pt idx="60">
                  <c:v>250.05718100000001</c:v>
                </c:pt>
                <c:pt idx="61">
                  <c:v>250.12737100000001</c:v>
                </c:pt>
                <c:pt idx="62">
                  <c:v>250.145342</c:v>
                </c:pt>
                <c:pt idx="63">
                  <c:v>250.221045</c:v>
                </c:pt>
                <c:pt idx="64">
                  <c:v>250.30383900000001</c:v>
                </c:pt>
                <c:pt idx="65">
                  <c:v>250.39938599999999</c:v>
                </c:pt>
                <c:pt idx="66">
                  <c:v>250.66617299999999</c:v>
                </c:pt>
                <c:pt idx="67">
                  <c:v>250.889117</c:v>
                </c:pt>
                <c:pt idx="68">
                  <c:v>250.98541</c:v>
                </c:pt>
                <c:pt idx="69">
                  <c:v>251.00452000000001</c:v>
                </c:pt>
                <c:pt idx="70">
                  <c:v>251.112807</c:v>
                </c:pt>
                <c:pt idx="71">
                  <c:v>251.242751</c:v>
                </c:pt>
                <c:pt idx="72">
                  <c:v>251.41218900000001</c:v>
                </c:pt>
                <c:pt idx="73">
                  <c:v>251.514106</c:v>
                </c:pt>
                <c:pt idx="74">
                  <c:v>251.68216000000001</c:v>
                </c:pt>
                <c:pt idx="75">
                  <c:v>251.99184299999999</c:v>
                </c:pt>
                <c:pt idx="76">
                  <c:v>252.02839800000001</c:v>
                </c:pt>
                <c:pt idx="77">
                  <c:v>252.23569800000001</c:v>
                </c:pt>
                <c:pt idx="78">
                  <c:v>252.40588199999999</c:v>
                </c:pt>
                <c:pt idx="79">
                  <c:v>252.33265700000001</c:v>
                </c:pt>
                <c:pt idx="80">
                  <c:v>252.546018</c:v>
                </c:pt>
                <c:pt idx="81">
                  <c:v>252.92895300000001</c:v>
                </c:pt>
                <c:pt idx="82">
                  <c:v>253.09330600000001</c:v>
                </c:pt>
                <c:pt idx="83">
                  <c:v>253.267719</c:v>
                </c:pt>
                <c:pt idx="84">
                  <c:v>253.42580000000001</c:v>
                </c:pt>
                <c:pt idx="85">
                  <c:v>253.68462400000001</c:v>
                </c:pt>
                <c:pt idx="86">
                  <c:v>254.024563</c:v>
                </c:pt>
                <c:pt idx="87">
                  <c:v>254.15821500000001</c:v>
                </c:pt>
                <c:pt idx="88">
                  <c:v>254.441091</c:v>
                </c:pt>
                <c:pt idx="89">
                  <c:v>254.83353099999999</c:v>
                </c:pt>
                <c:pt idx="90">
                  <c:v>255.07099400000001</c:v>
                </c:pt>
                <c:pt idx="91">
                  <c:v>255.29969399999999</c:v>
                </c:pt>
                <c:pt idx="92">
                  <c:v>255.76915</c:v>
                </c:pt>
                <c:pt idx="93">
                  <c:v>255.90897000000001</c:v>
                </c:pt>
                <c:pt idx="94">
                  <c:v>256.234893</c:v>
                </c:pt>
                <c:pt idx="95">
                  <c:v>256.44016199999999</c:v>
                </c:pt>
                <c:pt idx="96">
                  <c:v>256.59244999999999</c:v>
                </c:pt>
                <c:pt idx="97">
                  <c:v>257.22111599999999</c:v>
                </c:pt>
                <c:pt idx="98">
                  <c:v>257.57145700000001</c:v>
                </c:pt>
                <c:pt idx="99">
                  <c:v>258.24243100000001</c:v>
                </c:pt>
                <c:pt idx="100">
                  <c:v>258.72305599999999</c:v>
                </c:pt>
                <c:pt idx="101">
                  <c:v>259.40144299999997</c:v>
                </c:pt>
                <c:pt idx="102">
                  <c:v>259.75835999999998</c:v>
                </c:pt>
                <c:pt idx="103">
                  <c:v>260.59090800000001</c:v>
                </c:pt>
                <c:pt idx="104">
                  <c:v>261.26517100000001</c:v>
                </c:pt>
                <c:pt idx="105">
                  <c:v>262.082537</c:v>
                </c:pt>
                <c:pt idx="106">
                  <c:v>263.30415199999999</c:v>
                </c:pt>
                <c:pt idx="107">
                  <c:v>264.37095499999998</c:v>
                </c:pt>
                <c:pt idx="108">
                  <c:v>265.32612699999999</c:v>
                </c:pt>
                <c:pt idx="109">
                  <c:v>266.50156099999998</c:v>
                </c:pt>
                <c:pt idx="110">
                  <c:v>268.15125399999999</c:v>
                </c:pt>
                <c:pt idx="111">
                  <c:v>269.066937</c:v>
                </c:pt>
                <c:pt idx="112">
                  <c:v>270.09255100000001</c:v>
                </c:pt>
                <c:pt idx="113">
                  <c:v>272.20213699999999</c:v>
                </c:pt>
                <c:pt idx="114">
                  <c:v>273.31297699999999</c:v>
                </c:pt>
                <c:pt idx="115">
                  <c:v>275.32590199999999</c:v>
                </c:pt>
                <c:pt idx="116">
                  <c:v>276.064909</c:v>
                </c:pt>
                <c:pt idx="117">
                  <c:v>276.927819</c:v>
                </c:pt>
                <c:pt idx="118">
                  <c:v>279.09492499999999</c:v>
                </c:pt>
                <c:pt idx="119">
                  <c:v>279.868154</c:v>
                </c:pt>
                <c:pt idx="120">
                  <c:v>280.82199100000003</c:v>
                </c:pt>
                <c:pt idx="121">
                  <c:v>283.495361</c:v>
                </c:pt>
                <c:pt idx="122">
                  <c:v>284.27991900000001</c:v>
                </c:pt>
                <c:pt idx="123">
                  <c:v>285.00548900000001</c:v>
                </c:pt>
                <c:pt idx="124">
                  <c:v>287.66023100000001</c:v>
                </c:pt>
                <c:pt idx="125">
                  <c:v>289.14807300000001</c:v>
                </c:pt>
                <c:pt idx="126">
                  <c:v>290.44275499999998</c:v>
                </c:pt>
                <c:pt idx="127">
                  <c:v>291.94139100000001</c:v>
                </c:pt>
                <c:pt idx="128">
                  <c:v>293.25557800000001</c:v>
                </c:pt>
                <c:pt idx="129">
                  <c:v>294.59482500000001</c:v>
                </c:pt>
                <c:pt idx="130">
                  <c:v>296.77204899999998</c:v>
                </c:pt>
                <c:pt idx="131">
                  <c:v>298.12373200000002</c:v>
                </c:pt>
                <c:pt idx="132">
                  <c:v>299.30605200000002</c:v>
                </c:pt>
                <c:pt idx="133">
                  <c:v>301.23039999999997</c:v>
                </c:pt>
                <c:pt idx="134">
                  <c:v>302.38336700000002</c:v>
                </c:pt>
                <c:pt idx="135">
                  <c:v>303.39272599999998</c:v>
                </c:pt>
                <c:pt idx="136">
                  <c:v>305.90129000000002</c:v>
                </c:pt>
                <c:pt idx="137">
                  <c:v>307.40365100000002</c:v>
                </c:pt>
                <c:pt idx="138">
                  <c:v>308.73604999999998</c:v>
                </c:pt>
                <c:pt idx="139">
                  <c:v>310.89948099999998</c:v>
                </c:pt>
                <c:pt idx="140">
                  <c:v>311.81541600000003</c:v>
                </c:pt>
                <c:pt idx="141">
                  <c:v>312.88032500000003</c:v>
                </c:pt>
                <c:pt idx="142">
                  <c:v>314.82813299999998</c:v>
                </c:pt>
                <c:pt idx="143">
                  <c:v>316.22718099999997</c:v>
                </c:pt>
                <c:pt idx="144">
                  <c:v>317.47704399999998</c:v>
                </c:pt>
                <c:pt idx="145">
                  <c:v>319.38679400000001</c:v>
                </c:pt>
                <c:pt idx="146">
                  <c:v>320.63894499999998</c:v>
                </c:pt>
                <c:pt idx="147">
                  <c:v>321.79525799999999</c:v>
                </c:pt>
                <c:pt idx="148">
                  <c:v>324.07812100000001</c:v>
                </c:pt>
                <c:pt idx="149">
                  <c:v>325.05070999999998</c:v>
                </c:pt>
                <c:pt idx="150">
                  <c:v>326.11561899999998</c:v>
                </c:pt>
                <c:pt idx="151">
                  <c:v>327.90747800000003</c:v>
                </c:pt>
                <c:pt idx="152">
                  <c:v>329.91886399999999</c:v>
                </c:pt>
                <c:pt idx="153">
                  <c:v>329.00608499999998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38C-2F4A-96CD-4784D3184672}"/>
            </c:ext>
          </c:extLst>
        </c:ser>
        <c:ser>
          <c:idx val="3"/>
          <c:order val="3"/>
          <c:tx>
            <c:v>cl0.4neu</c:v>
          </c:tx>
          <c:spPr>
            <a:ln>
              <a:solidFill>
                <a:srgbClr val="00B0F0">
                  <a:alpha val="70000"/>
                </a:srgbClr>
              </a:solidFill>
              <a:prstDash val="sysDash"/>
            </a:ln>
          </c:spPr>
          <c:marker>
            <c:symbol val="none"/>
          </c:marker>
          <c:xVal>
            <c:numRef>
              <c:f>'24.72-B737-800'!$N$3:$N$156</c:f>
              <c:numCache>
                <c:formatCode>General</c:formatCode>
                <c:ptCount val="154"/>
                <c:pt idx="0">
                  <c:v>0.49934855</c:v>
                </c:pt>
                <c:pt idx="1">
                  <c:v>0.50111654000000005</c:v>
                </c:pt>
                <c:pt idx="2">
                  <c:v>0.50255461999999995</c:v>
                </c:pt>
                <c:pt idx="3">
                  <c:v>0.50548961000000003</c:v>
                </c:pt>
                <c:pt idx="4">
                  <c:v>0.50748017999999995</c:v>
                </c:pt>
                <c:pt idx="5">
                  <c:v>0.50922997000000003</c:v>
                </c:pt>
                <c:pt idx="6">
                  <c:v>0.51163064999999996</c:v>
                </c:pt>
                <c:pt idx="7">
                  <c:v>0.51354078000000003</c:v>
                </c:pt>
                <c:pt idx="8">
                  <c:v>0.51521545000000002</c:v>
                </c:pt>
                <c:pt idx="9">
                  <c:v>0.51921512000000003</c:v>
                </c:pt>
                <c:pt idx="10">
                  <c:v>0.52141926000000005</c:v>
                </c:pt>
                <c:pt idx="11">
                  <c:v>0.52380073000000005</c:v>
                </c:pt>
                <c:pt idx="12">
                  <c:v>0.52647257000000003</c:v>
                </c:pt>
                <c:pt idx="13">
                  <c:v>0.52863406999999996</c:v>
                </c:pt>
                <c:pt idx="14">
                  <c:v>0.53109863000000002</c:v>
                </c:pt>
                <c:pt idx="15">
                  <c:v>0.53538101000000005</c:v>
                </c:pt>
                <c:pt idx="16">
                  <c:v>0.53845156999999999</c:v>
                </c:pt>
                <c:pt idx="17">
                  <c:v>0.54159374999999998</c:v>
                </c:pt>
                <c:pt idx="18">
                  <c:v>0.54629139000000004</c:v>
                </c:pt>
                <c:pt idx="19">
                  <c:v>0.54838865000000003</c:v>
                </c:pt>
                <c:pt idx="20">
                  <c:v>0.55013131999999998</c:v>
                </c:pt>
                <c:pt idx="21">
                  <c:v>0.55299069000000001</c:v>
                </c:pt>
                <c:pt idx="22">
                  <c:v>0.55475229000000004</c:v>
                </c:pt>
                <c:pt idx="23">
                  <c:v>0.55655164999999995</c:v>
                </c:pt>
                <c:pt idx="24">
                  <c:v>0.56108574</c:v>
                </c:pt>
                <c:pt idx="25">
                  <c:v>0.56385326000000002</c:v>
                </c:pt>
                <c:pt idx="26">
                  <c:v>0.56685569000000002</c:v>
                </c:pt>
                <c:pt idx="27">
                  <c:v>0.57083161999999998</c:v>
                </c:pt>
                <c:pt idx="28">
                  <c:v>0.57263107999999996</c:v>
                </c:pt>
                <c:pt idx="29">
                  <c:v>0.57453195999999995</c:v>
                </c:pt>
                <c:pt idx="30">
                  <c:v>0.58006687999999995</c:v>
                </c:pt>
                <c:pt idx="31">
                  <c:v>0.58263076999999996</c:v>
                </c:pt>
                <c:pt idx="32">
                  <c:v>0.58495533</c:v>
                </c:pt>
                <c:pt idx="33">
                  <c:v>0.58953343000000002</c:v>
                </c:pt>
                <c:pt idx="34">
                  <c:v>0.59172137000000002</c:v>
                </c:pt>
                <c:pt idx="35">
                  <c:v>0.59442196999999997</c:v>
                </c:pt>
                <c:pt idx="36">
                  <c:v>0.59930280000000002</c:v>
                </c:pt>
                <c:pt idx="37">
                  <c:v>0.60297942999999998</c:v>
                </c:pt>
                <c:pt idx="38">
                  <c:v>0.60667959000000005</c:v>
                </c:pt>
                <c:pt idx="39">
                  <c:v>0.61049171000000002</c:v>
                </c:pt>
                <c:pt idx="40">
                  <c:v>0.61293226000000001</c:v>
                </c:pt>
                <c:pt idx="41">
                  <c:v>0.61507727999999995</c:v>
                </c:pt>
                <c:pt idx="42">
                  <c:v>0.61802836000000005</c:v>
                </c:pt>
                <c:pt idx="43">
                  <c:v>0.61990195999999997</c:v>
                </c:pt>
                <c:pt idx="44">
                  <c:v>0.62231099000000001</c:v>
                </c:pt>
                <c:pt idx="45">
                  <c:v>0.62612272000000002</c:v>
                </c:pt>
                <c:pt idx="46">
                  <c:v>0.62808286000000002</c:v>
                </c:pt>
                <c:pt idx="47">
                  <c:v>0.63070811000000004</c:v>
                </c:pt>
                <c:pt idx="48">
                  <c:v>0.63365910000000003</c:v>
                </c:pt>
                <c:pt idx="49">
                  <c:v>0.63596134000000004</c:v>
                </c:pt>
                <c:pt idx="50">
                  <c:v>0.63824468000000001</c:v>
                </c:pt>
                <c:pt idx="51">
                  <c:v>0.64268206000000005</c:v>
                </c:pt>
                <c:pt idx="52">
                  <c:v>0.64529451999999998</c:v>
                </c:pt>
                <c:pt idx="53">
                  <c:v>0.64806180000000002</c:v>
                </c:pt>
                <c:pt idx="54">
                  <c:v>0.65240770999999997</c:v>
                </c:pt>
                <c:pt idx="55">
                  <c:v>0.65498469999999998</c:v>
                </c:pt>
                <c:pt idx="56">
                  <c:v>0.65750931000000001</c:v>
                </c:pt>
                <c:pt idx="57">
                  <c:v>0.66246417000000002</c:v>
                </c:pt>
                <c:pt idx="58">
                  <c:v>0.66518904000000001</c:v>
                </c:pt>
                <c:pt idx="59">
                  <c:v>0.66769566999999996</c:v>
                </c:pt>
                <c:pt idx="60">
                  <c:v>0.67085178000000001</c:v>
                </c:pt>
                <c:pt idx="61">
                  <c:v>0.67359968999999997</c:v>
                </c:pt>
                <c:pt idx="62">
                  <c:v>0.67569464000000001</c:v>
                </c:pt>
                <c:pt idx="63">
                  <c:v>0.67936810999999997</c:v>
                </c:pt>
                <c:pt idx="64">
                  <c:v>0.68213842999999996</c:v>
                </c:pt>
                <c:pt idx="65">
                  <c:v>0.68460270999999995</c:v>
                </c:pt>
                <c:pt idx="66">
                  <c:v>0.68914385</c:v>
                </c:pt>
                <c:pt idx="67">
                  <c:v>0.69160410999999999</c:v>
                </c:pt>
                <c:pt idx="68">
                  <c:v>0.69406840000000003</c:v>
                </c:pt>
                <c:pt idx="69">
                  <c:v>0.69730110000000001</c:v>
                </c:pt>
                <c:pt idx="70">
                  <c:v>0.69930013000000002</c:v>
                </c:pt>
                <c:pt idx="71">
                  <c:v>0.70153297999999997</c:v>
                </c:pt>
                <c:pt idx="72">
                  <c:v>0.70539282000000003</c:v>
                </c:pt>
                <c:pt idx="73">
                  <c:v>0.70816011999999995</c:v>
                </c:pt>
                <c:pt idx="74">
                  <c:v>0.71088328000000001</c:v>
                </c:pt>
                <c:pt idx="75">
                  <c:v>0.71457937999999999</c:v>
                </c:pt>
                <c:pt idx="76">
                  <c:v>0.71686397000000002</c:v>
                </c:pt>
                <c:pt idx="77">
                  <c:v>0.71932803000000001</c:v>
                </c:pt>
                <c:pt idx="78">
                  <c:v>0.72295273999999998</c:v>
                </c:pt>
                <c:pt idx="79">
                  <c:v>0.72504517999999996</c:v>
                </c:pt>
                <c:pt idx="80">
                  <c:v>0.72739858000000002</c:v>
                </c:pt>
                <c:pt idx="81">
                  <c:v>0.73216329999999996</c:v>
                </c:pt>
                <c:pt idx="82">
                  <c:v>0.73474061000000002</c:v>
                </c:pt>
                <c:pt idx="83">
                  <c:v>0.73691176999999997</c:v>
                </c:pt>
                <c:pt idx="84">
                  <c:v>0.74056038000000002</c:v>
                </c:pt>
                <c:pt idx="85">
                  <c:v>0.74325947000000003</c:v>
                </c:pt>
                <c:pt idx="86">
                  <c:v>0.74695549999999999</c:v>
                </c:pt>
                <c:pt idx="87">
                  <c:v>0.74928391000000005</c:v>
                </c:pt>
                <c:pt idx="88">
                  <c:v>0.75112164000000003</c:v>
                </c:pt>
                <c:pt idx="89">
                  <c:v>0.75644462999999995</c:v>
                </c:pt>
                <c:pt idx="90">
                  <c:v>0.75867600999999996</c:v>
                </c:pt>
                <c:pt idx="91">
                  <c:v>0.76088981</c:v>
                </c:pt>
                <c:pt idx="92">
                  <c:v>0.76430644000000003</c:v>
                </c:pt>
                <c:pt idx="93">
                  <c:v>0.76653802000000004</c:v>
                </c:pt>
                <c:pt idx="94">
                  <c:v>0.76953748</c:v>
                </c:pt>
                <c:pt idx="95">
                  <c:v>0.77109749000000005</c:v>
                </c:pt>
                <c:pt idx="96">
                  <c:v>0.77253939999999999</c:v>
                </c:pt>
                <c:pt idx="97">
                  <c:v>0.77693332999999998</c:v>
                </c:pt>
                <c:pt idx="98">
                  <c:v>0.77965361</c:v>
                </c:pt>
                <c:pt idx="99">
                  <c:v>0.78256196</c:v>
                </c:pt>
                <c:pt idx="100">
                  <c:v>0.78514039999999996</c:v>
                </c:pt>
                <c:pt idx="101">
                  <c:v>0.78851260000000001</c:v>
                </c:pt>
                <c:pt idx="102">
                  <c:v>0.78972290000000001</c:v>
                </c:pt>
                <c:pt idx="103">
                  <c:v>0.79322205000000001</c:v>
                </c:pt>
                <c:pt idx="104">
                  <c:v>0.79563494999999995</c:v>
                </c:pt>
                <c:pt idx="105">
                  <c:v>0.79764776000000004</c:v>
                </c:pt>
                <c:pt idx="106">
                  <c:v>0.80053163000000005</c:v>
                </c:pt>
                <c:pt idx="107">
                  <c:v>0.80295183000000003</c:v>
                </c:pt>
                <c:pt idx="108">
                  <c:v>0.80471464000000004</c:v>
                </c:pt>
                <c:pt idx="109">
                  <c:v>0.80669013999999994</c:v>
                </c:pt>
                <c:pt idx="110">
                  <c:v>0.80897574999999999</c:v>
                </c:pt>
                <c:pt idx="111">
                  <c:v>0.81016288999999997</c:v>
                </c:pt>
                <c:pt idx="112">
                  <c:v>0.81133646999999998</c:v>
                </c:pt>
                <c:pt idx="113">
                  <c:v>0.81332214999999997</c:v>
                </c:pt>
                <c:pt idx="114">
                  <c:v>0.81419832999999997</c:v>
                </c:pt>
                <c:pt idx="115">
                  <c:v>0.81613917999999996</c:v>
                </c:pt>
                <c:pt idx="116">
                  <c:v>0.81681541999999996</c:v>
                </c:pt>
                <c:pt idx="117">
                  <c:v>0.81758746999999998</c:v>
                </c:pt>
                <c:pt idx="118">
                  <c:v>0.81934958000000002</c:v>
                </c:pt>
                <c:pt idx="119">
                  <c:v>0.82014107000000003</c:v>
                </c:pt>
                <c:pt idx="120">
                  <c:v>0.82051837000000005</c:v>
                </c:pt>
                <c:pt idx="121">
                  <c:v>0.82239609000000002</c:v>
                </c:pt>
                <c:pt idx="122">
                  <c:v>0.82285942999999995</c:v>
                </c:pt>
                <c:pt idx="123">
                  <c:v>0.82335318999999996</c:v>
                </c:pt>
                <c:pt idx="124">
                  <c:v>0.82478435999999999</c:v>
                </c:pt>
                <c:pt idx="125">
                  <c:v>0.82557685999999997</c:v>
                </c:pt>
                <c:pt idx="126">
                  <c:v>0.82625324</c:v>
                </c:pt>
                <c:pt idx="127">
                  <c:v>0.82712359000000002</c:v>
                </c:pt>
                <c:pt idx="128">
                  <c:v>0.82768978000000004</c:v>
                </c:pt>
                <c:pt idx="129">
                  <c:v>0.82817494000000003</c:v>
                </c:pt>
                <c:pt idx="130">
                  <c:v>0.82929112000000005</c:v>
                </c:pt>
                <c:pt idx="131">
                  <c:v>0.82980116000000004</c:v>
                </c:pt>
                <c:pt idx="132">
                  <c:v>0.83025897000000004</c:v>
                </c:pt>
                <c:pt idx="133">
                  <c:v>0.83123206999999999</c:v>
                </c:pt>
                <c:pt idx="134">
                  <c:v>0.83161072999999996</c:v>
                </c:pt>
                <c:pt idx="135">
                  <c:v>0.83206511999999999</c:v>
                </c:pt>
                <c:pt idx="136">
                  <c:v>0.83314560000000004</c:v>
                </c:pt>
                <c:pt idx="137">
                  <c:v>0.83372179999999996</c:v>
                </c:pt>
                <c:pt idx="138">
                  <c:v>0.83417176999999998</c:v>
                </c:pt>
                <c:pt idx="139">
                  <c:v>0.83498092999999995</c:v>
                </c:pt>
                <c:pt idx="140">
                  <c:v>0.83522803999999995</c:v>
                </c:pt>
                <c:pt idx="141">
                  <c:v>0.83552892000000001</c:v>
                </c:pt>
                <c:pt idx="142">
                  <c:v>0.83604303000000002</c:v>
                </c:pt>
                <c:pt idx="143">
                  <c:v>0.83643124999999996</c:v>
                </c:pt>
                <c:pt idx="144">
                  <c:v>0.83666636999999999</c:v>
                </c:pt>
                <c:pt idx="145">
                  <c:v>0.83730157999999999</c:v>
                </c:pt>
                <c:pt idx="146">
                  <c:v>0.83763445999999997</c:v>
                </c:pt>
                <c:pt idx="147">
                  <c:v>0.83788989000000003</c:v>
                </c:pt>
                <c:pt idx="148">
                  <c:v>0.838839</c:v>
                </c:pt>
                <c:pt idx="149">
                  <c:v>0.83914069999999996</c:v>
                </c:pt>
                <c:pt idx="150">
                  <c:v>0.83944158000000002</c:v>
                </c:pt>
                <c:pt idx="151">
                  <c:v>0.83991740999999998</c:v>
                </c:pt>
                <c:pt idx="152">
                  <c:v>0.84003994999999998</c:v>
                </c:pt>
                <c:pt idx="153">
                  <c:v>0.84004179999999995</c:v>
                </c:pt>
              </c:numCache>
            </c:numRef>
          </c:xVal>
          <c:yVal>
            <c:numRef>
              <c:f>'24.72-B737-800'!$P$3:$P$156</c:f>
              <c:numCache>
                <c:formatCode>General</c:formatCode>
                <c:ptCount val="154"/>
                <c:pt idx="0">
                  <c:v>248.38303849788838</c:v>
                </c:pt>
                <c:pt idx="1">
                  <c:v>248.38304110873619</c:v>
                </c:pt>
                <c:pt idx="2">
                  <c:v>248.38304347319115</c:v>
                </c:pt>
                <c:pt idx="3">
                  <c:v>248.38304906013713</c:v>
                </c:pt>
                <c:pt idx="4">
                  <c:v>248.38305351171033</c:v>
                </c:pt>
                <c:pt idx="5">
                  <c:v>248.38305793038407</c:v>
                </c:pt>
                <c:pt idx="6">
                  <c:v>248.38306486306993</c:v>
                </c:pt>
                <c:pt idx="7">
                  <c:v>248.38307119009198</c:v>
                </c:pt>
                <c:pt idx="8">
                  <c:v>248.38307740176117</c:v>
                </c:pt>
                <c:pt idx="9">
                  <c:v>248.38309515176707</c:v>
                </c:pt>
                <c:pt idx="10">
                  <c:v>248.38310697616453</c:v>
                </c:pt>
                <c:pt idx="11">
                  <c:v>248.38312166880689</c:v>
                </c:pt>
                <c:pt idx="12">
                  <c:v>248.38314086810723</c:v>
                </c:pt>
                <c:pt idx="13">
                  <c:v>248.38315880080648</c:v>
                </c:pt>
                <c:pt idx="14">
                  <c:v>248.3831822416073</c:v>
                </c:pt>
                <c:pt idx="15">
                  <c:v>248.38323189785601</c:v>
                </c:pt>
                <c:pt idx="16">
                  <c:v>248.38327581591437</c:v>
                </c:pt>
                <c:pt idx="17">
                  <c:v>248.3833293962366</c:v>
                </c:pt>
                <c:pt idx="18">
                  <c:v>248.38342921107756</c:v>
                </c:pt>
                <c:pt idx="19">
                  <c:v>248.38348280442997</c:v>
                </c:pt>
                <c:pt idx="20">
                  <c:v>248.38353222618656</c:v>
                </c:pt>
                <c:pt idx="21">
                  <c:v>248.38362407403454</c:v>
                </c:pt>
                <c:pt idx="22">
                  <c:v>248.3836880530724</c:v>
                </c:pt>
                <c:pt idx="23">
                  <c:v>248.38375986715062</c:v>
                </c:pt>
                <c:pt idx="24">
                  <c:v>248.38397391542605</c:v>
                </c:pt>
                <c:pt idx="25">
                  <c:v>248.38413153229294</c:v>
                </c:pt>
                <c:pt idx="26">
                  <c:v>248.38432973085472</c:v>
                </c:pt>
                <c:pt idx="27">
                  <c:v>248.38464298773653</c:v>
                </c:pt>
                <c:pt idx="28">
                  <c:v>248.38480655031489</c:v>
                </c:pt>
                <c:pt idx="29">
                  <c:v>248.3849959059304</c:v>
                </c:pt>
                <c:pt idx="30">
                  <c:v>248.38565905340957</c:v>
                </c:pt>
                <c:pt idx="31">
                  <c:v>248.38603178986511</c:v>
                </c:pt>
                <c:pt idx="32">
                  <c:v>248.38641153352455</c:v>
                </c:pt>
                <c:pt idx="33">
                  <c:v>248.38729309405028</c:v>
                </c:pt>
                <c:pt idx="34">
                  <c:v>248.38778584252518</c:v>
                </c:pt>
                <c:pt idx="35">
                  <c:v>248.388466963723</c:v>
                </c:pt>
                <c:pt idx="36">
                  <c:v>248.38993301820349</c:v>
                </c:pt>
                <c:pt idx="37">
                  <c:v>248.39127151463387</c:v>
                </c:pt>
                <c:pt idx="38">
                  <c:v>248.39285912077358</c:v>
                </c:pt>
                <c:pt idx="39">
                  <c:v>248.39478885626679</c:v>
                </c:pt>
                <c:pt idx="40">
                  <c:v>248.39620346221056</c:v>
                </c:pt>
                <c:pt idx="41">
                  <c:v>248.39757592429359</c:v>
                </c:pt>
                <c:pt idx="42">
                  <c:v>248.39968240960368</c:v>
                </c:pt>
                <c:pt idx="43">
                  <c:v>248.40116359162738</c:v>
                </c:pt>
                <c:pt idx="44">
                  <c:v>248.40324844082534</c:v>
                </c:pt>
                <c:pt idx="45">
                  <c:v>248.40700799168025</c:v>
                </c:pt>
                <c:pt idx="46">
                  <c:v>248.40918551122039</c:v>
                </c:pt>
                <c:pt idx="47">
                  <c:v>248.41239102977823</c:v>
                </c:pt>
                <c:pt idx="48">
                  <c:v>248.41642921467883</c:v>
                </c:pt>
                <c:pt idx="49">
                  <c:v>248.41993253210956</c:v>
                </c:pt>
                <c:pt idx="50">
                  <c:v>248.42374265971426</c:v>
                </c:pt>
                <c:pt idx="51">
                  <c:v>248.4322165995045</c:v>
                </c:pt>
                <c:pt idx="52">
                  <c:v>248.43794620144874</c:v>
                </c:pt>
                <c:pt idx="53">
                  <c:v>248.44468959609029</c:v>
                </c:pt>
                <c:pt idx="54">
                  <c:v>248.45685496509142</c:v>
                </c:pt>
                <c:pt idx="55">
                  <c:v>248.4650891991796</c:v>
                </c:pt>
                <c:pt idx="56">
                  <c:v>248.4739796722115</c:v>
                </c:pt>
                <c:pt idx="57">
                  <c:v>248.49409759344709</c:v>
                </c:pt>
                <c:pt idx="58">
                  <c:v>248.50685888444764</c:v>
                </c:pt>
                <c:pt idx="59">
                  <c:v>248.51979394994567</c:v>
                </c:pt>
                <c:pt idx="60">
                  <c:v>248.53787523153798</c:v>
                </c:pt>
                <c:pt idx="61">
                  <c:v>248.5554111389296</c:v>
                </c:pt>
                <c:pt idx="62">
                  <c:v>248.57000760710375</c:v>
                </c:pt>
                <c:pt idx="63">
                  <c:v>248.59842478080697</c:v>
                </c:pt>
                <c:pt idx="64">
                  <c:v>248.62247207560046</c:v>
                </c:pt>
                <c:pt idx="65">
                  <c:v>248.64595011952065</c:v>
                </c:pt>
                <c:pt idx="66">
                  <c:v>248.69495358320876</c:v>
                </c:pt>
                <c:pt idx="67">
                  <c:v>248.7249502892455</c:v>
                </c:pt>
                <c:pt idx="68">
                  <c:v>248.7576888509798</c:v>
                </c:pt>
                <c:pt idx="69">
                  <c:v>248.80510262558715</c:v>
                </c:pt>
                <c:pt idx="70">
                  <c:v>248.83717929558023</c:v>
                </c:pt>
                <c:pt idx="71">
                  <c:v>248.8757075478382</c:v>
                </c:pt>
                <c:pt idx="72">
                  <c:v>248.94964361274549</c:v>
                </c:pt>
                <c:pt idx="73">
                  <c:v>249.00894246272952</c:v>
                </c:pt>
                <c:pt idx="74">
                  <c:v>249.07296210194096</c:v>
                </c:pt>
                <c:pt idx="75">
                  <c:v>249.16977612885134</c:v>
                </c:pt>
                <c:pt idx="76">
                  <c:v>249.23588557204368</c:v>
                </c:pt>
                <c:pt idx="77">
                  <c:v>249.31305892765312</c:v>
                </c:pt>
                <c:pt idx="78">
                  <c:v>249.43869108414731</c:v>
                </c:pt>
                <c:pt idx="79">
                  <c:v>249.51837338014036</c:v>
                </c:pt>
                <c:pt idx="80">
                  <c:v>249.61481331824865</c:v>
                </c:pt>
                <c:pt idx="81">
                  <c:v>249.83446917649957</c:v>
                </c:pt>
                <c:pt idx="82">
                  <c:v>249.96838373461935</c:v>
                </c:pt>
                <c:pt idx="83">
                  <c:v>250.09029670110621</c:v>
                </c:pt>
                <c:pt idx="84">
                  <c:v>250.31569084607085</c:v>
                </c:pt>
                <c:pt idx="85">
                  <c:v>250.50058199399876</c:v>
                </c:pt>
                <c:pt idx="86">
                  <c:v>250.78169531121091</c:v>
                </c:pt>
                <c:pt idx="87">
                  <c:v>250.97702247028073</c:v>
                </c:pt>
                <c:pt idx="88">
                  <c:v>251.14203365509724</c:v>
                </c:pt>
                <c:pt idx="89">
                  <c:v>251.68005388625312</c:v>
                </c:pt>
                <c:pt idx="90">
                  <c:v>251.93511480202582</c:v>
                </c:pt>
                <c:pt idx="91">
                  <c:v>252.20740928182678</c:v>
                </c:pt>
                <c:pt idx="92">
                  <c:v>252.66885437193883</c:v>
                </c:pt>
                <c:pt idx="93">
                  <c:v>252.99984555748372</c:v>
                </c:pt>
                <c:pt idx="94">
                  <c:v>253.48555125698402</c:v>
                </c:pt>
                <c:pt idx="95">
                  <c:v>253.75824580474784</c:v>
                </c:pt>
                <c:pt idx="96">
                  <c:v>254.02344089038581</c:v>
                </c:pt>
                <c:pt idx="97">
                  <c:v>254.91701357164018</c:v>
                </c:pt>
                <c:pt idx="98">
                  <c:v>255.542131450798</c:v>
                </c:pt>
                <c:pt idx="99">
                  <c:v>256.27970215936983</c:v>
                </c:pt>
                <c:pt idx="100">
                  <c:v>257.00036202281615</c:v>
                </c:pt>
                <c:pt idx="101">
                  <c:v>258.0498197887556</c:v>
                </c:pt>
                <c:pt idx="102">
                  <c:v>258.45915293271122</c:v>
                </c:pt>
                <c:pt idx="103">
                  <c:v>259.75175796010296</c:v>
                </c:pt>
                <c:pt idx="104">
                  <c:v>260.74825715768634</c:v>
                </c:pt>
                <c:pt idx="105">
                  <c:v>261.65365092501582</c:v>
                </c:pt>
                <c:pt idx="106">
                  <c:v>263.08290802332931</c:v>
                </c:pt>
                <c:pt idx="107">
                  <c:v>264.41781356696561</c:v>
                </c:pt>
                <c:pt idx="108">
                  <c:v>265.47783226967778</c:v>
                </c:pt>
                <c:pt idx="109">
                  <c:v>266.76364966562392</c:v>
                </c:pt>
                <c:pt idx="110">
                  <c:v>268.45245277957827</c:v>
                </c:pt>
                <c:pt idx="111">
                  <c:v>269.39720944329042</c:v>
                </c:pt>
                <c:pt idx="112">
                  <c:v>270.38086107590914</c:v>
                </c:pt>
                <c:pt idx="113">
                  <c:v>272.16795015965033</c:v>
                </c:pt>
                <c:pt idx="114">
                  <c:v>273.00979850228424</c:v>
                </c:pt>
                <c:pt idx="115">
                  <c:v>275.00321300249186</c:v>
                </c:pt>
                <c:pt idx="116">
                  <c:v>275.74267650230649</c:v>
                </c:pt>
                <c:pt idx="117">
                  <c:v>276.61748421932731</c:v>
                </c:pt>
                <c:pt idx="118">
                  <c:v>278.74558758168712</c:v>
                </c:pt>
                <c:pt idx="119">
                  <c:v>279.76577989654459</c:v>
                </c:pt>
                <c:pt idx="120">
                  <c:v>280.26714002177579</c:v>
                </c:pt>
                <c:pt idx="121">
                  <c:v>282.91796293053972</c:v>
                </c:pt>
                <c:pt idx="122">
                  <c:v>283.61476866494962</c:v>
                </c:pt>
                <c:pt idx="123">
                  <c:v>284.37731043582141</c:v>
                </c:pt>
                <c:pt idx="124">
                  <c:v>286.71166550174917</c:v>
                </c:pt>
                <c:pt idx="125">
                  <c:v>288.08971061567922</c:v>
                </c:pt>
                <c:pt idx="126">
                  <c:v>289.31796169606673</c:v>
                </c:pt>
                <c:pt idx="127">
                  <c:v>290.97388272730529</c:v>
                </c:pt>
                <c:pt idx="128">
                  <c:v>292.09954022819363</c:v>
                </c:pt>
                <c:pt idx="129">
                  <c:v>293.0962235147889</c:v>
                </c:pt>
                <c:pt idx="130">
                  <c:v>295.50938340989251</c:v>
                </c:pt>
                <c:pt idx="131">
                  <c:v>296.67155022937823</c:v>
                </c:pt>
                <c:pt idx="132">
                  <c:v>297.74859618859489</c:v>
                </c:pt>
                <c:pt idx="133">
                  <c:v>300.15124397928429</c:v>
                </c:pt>
                <c:pt idx="134">
                  <c:v>301.1303625506406</c:v>
                </c:pt>
                <c:pt idx="135">
                  <c:v>302.33997816013078</c:v>
                </c:pt>
                <c:pt idx="136">
                  <c:v>305.37846943808569</c:v>
                </c:pt>
                <c:pt idx="137">
                  <c:v>307.09928688116838</c:v>
                </c:pt>
                <c:pt idx="138">
                  <c:v>308.49545094039649</c:v>
                </c:pt>
                <c:pt idx="139">
                  <c:v>311.12956455221376</c:v>
                </c:pt>
                <c:pt idx="140">
                  <c:v>311.96743928574995</c:v>
                </c:pt>
                <c:pt idx="141">
                  <c:v>313.00985895769423</c:v>
                </c:pt>
                <c:pt idx="142">
                  <c:v>314.84986825695557</c:v>
                </c:pt>
                <c:pt idx="143">
                  <c:v>316.29086745555628</c:v>
                </c:pt>
                <c:pt idx="144">
                  <c:v>317.18614420207825</c:v>
                </c:pt>
                <c:pt idx="145">
                  <c:v>319.69436638130344</c:v>
                </c:pt>
                <c:pt idx="146">
                  <c:v>321.06359494887658</c:v>
                </c:pt>
                <c:pt idx="147">
                  <c:v>322.14112784146403</c:v>
                </c:pt>
                <c:pt idx="148">
                  <c:v>326.36329576998185</c:v>
                </c:pt>
                <c:pt idx="149">
                  <c:v>327.78234737178627</c:v>
                </c:pt>
                <c:pt idx="150">
                  <c:v>329.23709618647365</c:v>
                </c:pt>
                <c:pt idx="151">
                  <c:v>331.62237906209856</c:v>
                </c:pt>
                <c:pt idx="152">
                  <c:v>332.25415674640828</c:v>
                </c:pt>
                <c:pt idx="153">
                  <c:v>332.263751215654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38C-2F4A-96CD-4784D3184672}"/>
            </c:ext>
          </c:extLst>
        </c:ser>
        <c:ser>
          <c:idx val="8"/>
          <c:order val="4"/>
          <c:tx>
            <c:v>cl0.3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'24.72-B737-800'!$I$3:$I$137</c:f>
              <c:numCache>
                <c:formatCode>General</c:formatCode>
                <c:ptCount val="135"/>
                <c:pt idx="0">
                  <c:v>219.18086700000001</c:v>
                </c:pt>
                <c:pt idx="1">
                  <c:v>219.19360699999999</c:v>
                </c:pt>
                <c:pt idx="2">
                  <c:v>219.240319</c:v>
                </c:pt>
                <c:pt idx="3">
                  <c:v>219.26367500000001</c:v>
                </c:pt>
                <c:pt idx="4">
                  <c:v>219.213626</c:v>
                </c:pt>
                <c:pt idx="5">
                  <c:v>219.174497</c:v>
                </c:pt>
                <c:pt idx="6">
                  <c:v>219.206346</c:v>
                </c:pt>
                <c:pt idx="7">
                  <c:v>219.26367500000001</c:v>
                </c:pt>
                <c:pt idx="8">
                  <c:v>219.31463299999999</c:v>
                </c:pt>
                <c:pt idx="9">
                  <c:v>219.32048700000001</c:v>
                </c:pt>
                <c:pt idx="10">
                  <c:v>219.333743</c:v>
                </c:pt>
                <c:pt idx="11">
                  <c:v>219.39107100000001</c:v>
                </c:pt>
                <c:pt idx="12">
                  <c:v>219.32048700000001</c:v>
                </c:pt>
                <c:pt idx="13">
                  <c:v>219.36877699999999</c:v>
                </c:pt>
                <c:pt idx="14">
                  <c:v>219.422921</c:v>
                </c:pt>
                <c:pt idx="15">
                  <c:v>219.47261700000001</c:v>
                </c:pt>
                <c:pt idx="16">
                  <c:v>219.427167</c:v>
                </c:pt>
                <c:pt idx="17">
                  <c:v>219.41018099999999</c:v>
                </c:pt>
                <c:pt idx="18">
                  <c:v>219.47261700000001</c:v>
                </c:pt>
                <c:pt idx="19">
                  <c:v>219.43008699999999</c:v>
                </c:pt>
                <c:pt idx="20">
                  <c:v>219.48024899999999</c:v>
                </c:pt>
                <c:pt idx="21">
                  <c:v>219.47261700000001</c:v>
                </c:pt>
                <c:pt idx="22">
                  <c:v>219.499358</c:v>
                </c:pt>
                <c:pt idx="23">
                  <c:v>219.52643</c:v>
                </c:pt>
                <c:pt idx="24">
                  <c:v>219.461139</c:v>
                </c:pt>
                <c:pt idx="25">
                  <c:v>219.52392800000001</c:v>
                </c:pt>
                <c:pt idx="26">
                  <c:v>219.69682299999999</c:v>
                </c:pt>
                <c:pt idx="27">
                  <c:v>219.77687599999999</c:v>
                </c:pt>
                <c:pt idx="28">
                  <c:v>219.73663400000001</c:v>
                </c:pt>
                <c:pt idx="29">
                  <c:v>219.77326099999999</c:v>
                </c:pt>
                <c:pt idx="30">
                  <c:v>219.77687599999999</c:v>
                </c:pt>
                <c:pt idx="31">
                  <c:v>219.838233</c:v>
                </c:pt>
                <c:pt idx="32">
                  <c:v>220.01531399999999</c:v>
                </c:pt>
                <c:pt idx="33">
                  <c:v>220.04079400000001</c:v>
                </c:pt>
                <c:pt idx="34">
                  <c:v>220.034424</c:v>
                </c:pt>
                <c:pt idx="35">
                  <c:v>220.072643</c:v>
                </c:pt>
                <c:pt idx="36">
                  <c:v>220.09886800000001</c:v>
                </c:pt>
                <c:pt idx="37">
                  <c:v>220.127532</c:v>
                </c:pt>
                <c:pt idx="38">
                  <c:v>220.321066</c:v>
                </c:pt>
                <c:pt idx="39">
                  <c:v>220.38539599999999</c:v>
                </c:pt>
                <c:pt idx="40">
                  <c:v>220.41104000000001</c:v>
                </c:pt>
                <c:pt idx="41">
                  <c:v>220.45483200000001</c:v>
                </c:pt>
                <c:pt idx="42">
                  <c:v>220.53752499999999</c:v>
                </c:pt>
                <c:pt idx="43">
                  <c:v>220.53127000000001</c:v>
                </c:pt>
                <c:pt idx="44">
                  <c:v>220.62681799999999</c:v>
                </c:pt>
                <c:pt idx="45">
                  <c:v>220.68965499999999</c:v>
                </c:pt>
                <c:pt idx="46">
                  <c:v>220.76138</c:v>
                </c:pt>
                <c:pt idx="47">
                  <c:v>220.87598700000001</c:v>
                </c:pt>
                <c:pt idx="48">
                  <c:v>220.99391499999999</c:v>
                </c:pt>
                <c:pt idx="49">
                  <c:v>221.07143199999999</c:v>
                </c:pt>
                <c:pt idx="50">
                  <c:v>221.174623</c:v>
                </c:pt>
                <c:pt idx="51">
                  <c:v>221.295649</c:v>
                </c:pt>
                <c:pt idx="52">
                  <c:v>221.33068399999999</c:v>
                </c:pt>
                <c:pt idx="53">
                  <c:v>221.43578600000001</c:v>
                </c:pt>
                <c:pt idx="54">
                  <c:v>221.49584400000001</c:v>
                </c:pt>
                <c:pt idx="55">
                  <c:v>221.53133299999999</c:v>
                </c:pt>
                <c:pt idx="56">
                  <c:v>221.617963</c:v>
                </c:pt>
                <c:pt idx="57">
                  <c:v>221.951742</c:v>
                </c:pt>
                <c:pt idx="58">
                  <c:v>222.05882399999999</c:v>
                </c:pt>
                <c:pt idx="59">
                  <c:v>222.04012299999999</c:v>
                </c:pt>
                <c:pt idx="60">
                  <c:v>222.244754</c:v>
                </c:pt>
                <c:pt idx="61">
                  <c:v>222.28661199999999</c:v>
                </c:pt>
                <c:pt idx="62">
                  <c:v>222.486807</c:v>
                </c:pt>
                <c:pt idx="63">
                  <c:v>222.75279699999999</c:v>
                </c:pt>
                <c:pt idx="64">
                  <c:v>222.92707100000001</c:v>
                </c:pt>
                <c:pt idx="65">
                  <c:v>223.12373199999999</c:v>
                </c:pt>
                <c:pt idx="66">
                  <c:v>223.27830800000001</c:v>
                </c:pt>
                <c:pt idx="67">
                  <c:v>223.505979</c:v>
                </c:pt>
                <c:pt idx="68">
                  <c:v>223.72499199999999</c:v>
                </c:pt>
                <c:pt idx="69">
                  <c:v>223.958237</c:v>
                </c:pt>
                <c:pt idx="70">
                  <c:v>224.14933199999999</c:v>
                </c:pt>
                <c:pt idx="71">
                  <c:v>224.334585</c:v>
                </c:pt>
                <c:pt idx="72">
                  <c:v>224.57685599999999</c:v>
                </c:pt>
                <c:pt idx="73">
                  <c:v>224.81890899999999</c:v>
                </c:pt>
                <c:pt idx="74">
                  <c:v>225.03532000000001</c:v>
                </c:pt>
                <c:pt idx="75">
                  <c:v>225.50685100000001</c:v>
                </c:pt>
                <c:pt idx="76">
                  <c:v>225.70993899999999</c:v>
                </c:pt>
                <c:pt idx="77">
                  <c:v>225.90846500000001</c:v>
                </c:pt>
                <c:pt idx="78">
                  <c:v>226.32855799999999</c:v>
                </c:pt>
                <c:pt idx="79">
                  <c:v>226.62271799999999</c:v>
                </c:pt>
                <c:pt idx="80">
                  <c:v>226.83523700000001</c:v>
                </c:pt>
                <c:pt idx="81">
                  <c:v>227.18848500000001</c:v>
                </c:pt>
                <c:pt idx="82">
                  <c:v>227.38336699999999</c:v>
                </c:pt>
                <c:pt idx="83">
                  <c:v>227.67184599999999</c:v>
                </c:pt>
                <c:pt idx="84">
                  <c:v>228.461704</c:v>
                </c:pt>
                <c:pt idx="85">
                  <c:v>228.75253499999999</c:v>
                </c:pt>
                <c:pt idx="86">
                  <c:v>228.945065</c:v>
                </c:pt>
                <c:pt idx="87">
                  <c:v>229.500732</c:v>
                </c:pt>
                <c:pt idx="88">
                  <c:v>229.89566099999999</c:v>
                </c:pt>
                <c:pt idx="89">
                  <c:v>230.31681599999999</c:v>
                </c:pt>
                <c:pt idx="90">
                  <c:v>230.578093</c:v>
                </c:pt>
                <c:pt idx="91">
                  <c:v>230.97877700000001</c:v>
                </c:pt>
                <c:pt idx="92">
                  <c:v>231.59336999999999</c:v>
                </c:pt>
                <c:pt idx="93">
                  <c:v>231.94726199999999</c:v>
                </c:pt>
                <c:pt idx="94">
                  <c:v>232.307186</c:v>
                </c:pt>
                <c:pt idx="95">
                  <c:v>233.289287</c:v>
                </c:pt>
                <c:pt idx="96">
                  <c:v>233.786901</c:v>
                </c:pt>
                <c:pt idx="97">
                  <c:v>234.345831</c:v>
                </c:pt>
                <c:pt idx="98">
                  <c:v>235.48274499999999</c:v>
                </c:pt>
                <c:pt idx="99">
                  <c:v>236.26825299999999</c:v>
                </c:pt>
                <c:pt idx="100">
                  <c:v>237.591903</c:v>
                </c:pt>
                <c:pt idx="101">
                  <c:v>238.55386200000001</c:v>
                </c:pt>
                <c:pt idx="102">
                  <c:v>240.03495000000001</c:v>
                </c:pt>
                <c:pt idx="103">
                  <c:v>240.618661</c:v>
                </c:pt>
                <c:pt idx="104">
                  <c:v>241.311136</c:v>
                </c:pt>
                <c:pt idx="105">
                  <c:v>243.155631</c:v>
                </c:pt>
                <c:pt idx="106">
                  <c:v>244.269777</c:v>
                </c:pt>
                <c:pt idx="107">
                  <c:v>245.21487500000001</c:v>
                </c:pt>
                <c:pt idx="108">
                  <c:v>247.24218999999999</c:v>
                </c:pt>
                <c:pt idx="109">
                  <c:v>248.22515200000001</c:v>
                </c:pt>
                <c:pt idx="110">
                  <c:v>249.16671600000001</c:v>
                </c:pt>
                <c:pt idx="111">
                  <c:v>251.487043</c:v>
                </c:pt>
                <c:pt idx="112">
                  <c:v>252.48478700000001</c:v>
                </c:pt>
                <c:pt idx="113">
                  <c:v>253.68557100000001</c:v>
                </c:pt>
                <c:pt idx="114">
                  <c:v>255.800937</c:v>
                </c:pt>
                <c:pt idx="115">
                  <c:v>256.74442199999999</c:v>
                </c:pt>
                <c:pt idx="116">
                  <c:v>257.65720099999999</c:v>
                </c:pt>
                <c:pt idx="117">
                  <c:v>260.38951200000002</c:v>
                </c:pt>
                <c:pt idx="118">
                  <c:v>261.30831599999999</c:v>
                </c:pt>
                <c:pt idx="119">
                  <c:v>262.27146900000002</c:v>
                </c:pt>
                <c:pt idx="120">
                  <c:v>265.18748299999999</c:v>
                </c:pt>
                <c:pt idx="121">
                  <c:v>266.17647099999999</c:v>
                </c:pt>
                <c:pt idx="122">
                  <c:v>267.089249</c:v>
                </c:pt>
                <c:pt idx="123">
                  <c:v>269.43148100000002</c:v>
                </c:pt>
                <c:pt idx="124">
                  <c:v>270.436105</c:v>
                </c:pt>
                <c:pt idx="125">
                  <c:v>271.53043000000002</c:v>
                </c:pt>
                <c:pt idx="126">
                  <c:v>273.72962100000001</c:v>
                </c:pt>
                <c:pt idx="127">
                  <c:v>274.69574</c:v>
                </c:pt>
                <c:pt idx="128">
                  <c:v>277.424666</c:v>
                </c:pt>
                <c:pt idx="129">
                  <c:v>278.346856</c:v>
                </c:pt>
                <c:pt idx="130">
                  <c:v>279.60429399999998</c:v>
                </c:pt>
                <c:pt idx="131">
                  <c:v>281.34507600000001</c:v>
                </c:pt>
                <c:pt idx="132">
                  <c:v>282.60649100000001</c:v>
                </c:pt>
                <c:pt idx="133">
                  <c:v>284.04949199999999</c:v>
                </c:pt>
                <c:pt idx="134">
                  <c:v>285.34482800000001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38C-2F4A-96CD-4784D3184672}"/>
            </c:ext>
          </c:extLst>
        </c:ser>
        <c:ser>
          <c:idx val="4"/>
          <c:order val="5"/>
          <c:tx>
            <c:v>cl0.3neu</c:v>
          </c:tx>
          <c:spPr>
            <a:ln>
              <a:solidFill>
                <a:schemeClr val="accent2">
                  <a:lumMod val="75000"/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'24.72-B737-800'!$H$3:$H$137</c:f>
              <c:numCache>
                <c:formatCode>General</c:formatCode>
                <c:ptCount val="135"/>
                <c:pt idx="0">
                  <c:v>0.52622619999999998</c:v>
                </c:pt>
                <c:pt idx="1">
                  <c:v>0.52899368000000002</c:v>
                </c:pt>
                <c:pt idx="2">
                  <c:v>0.53185665999999998</c:v>
                </c:pt>
                <c:pt idx="3">
                  <c:v>0.53601982000000004</c:v>
                </c:pt>
                <c:pt idx="4">
                  <c:v>0.53883521000000001</c:v>
                </c:pt>
                <c:pt idx="5">
                  <c:v>0.54325374999999998</c:v>
                </c:pt>
                <c:pt idx="6">
                  <c:v>0.54602119000000005</c:v>
                </c:pt>
                <c:pt idx="7">
                  <c:v>0.54860500999999995</c:v>
                </c:pt>
                <c:pt idx="8">
                  <c:v>0.55358163999999999</c:v>
                </c:pt>
                <c:pt idx="9">
                  <c:v>0.55571793000000003</c:v>
                </c:pt>
                <c:pt idx="10">
                  <c:v>0.55774858000000005</c:v>
                </c:pt>
                <c:pt idx="11">
                  <c:v>0.56253785999999995</c:v>
                </c:pt>
                <c:pt idx="12">
                  <c:v>0.56450581</c:v>
                </c:pt>
                <c:pt idx="13">
                  <c:v>0.56612271000000003</c:v>
                </c:pt>
                <c:pt idx="14">
                  <c:v>0.56979542999999999</c:v>
                </c:pt>
                <c:pt idx="15">
                  <c:v>0.57177823000000005</c:v>
                </c:pt>
                <c:pt idx="16">
                  <c:v>0.57379893999999998</c:v>
                </c:pt>
                <c:pt idx="17">
                  <c:v>0.57812187000000004</c:v>
                </c:pt>
                <c:pt idx="18">
                  <c:v>0.58056611000000002</c:v>
                </c:pt>
                <c:pt idx="19">
                  <c:v>0.58259183999999997</c:v>
                </c:pt>
                <c:pt idx="20">
                  <c:v>0.58598543000000003</c:v>
                </c:pt>
                <c:pt idx="21">
                  <c:v>0.58814186000000002</c:v>
                </c:pt>
                <c:pt idx="22">
                  <c:v>0.59057108000000003</c:v>
                </c:pt>
                <c:pt idx="23">
                  <c:v>0.59443309</c:v>
                </c:pt>
                <c:pt idx="24">
                  <c:v>0.59640921000000002</c:v>
                </c:pt>
                <c:pt idx="25">
                  <c:v>0.59861830999999999</c:v>
                </c:pt>
                <c:pt idx="26">
                  <c:v>0.60215121999999999</c:v>
                </c:pt>
                <c:pt idx="27">
                  <c:v>0.60389883</c:v>
                </c:pt>
                <c:pt idx="28">
                  <c:v>0.60545680999999996</c:v>
                </c:pt>
                <c:pt idx="29">
                  <c:v>0.60857128000000005</c:v>
                </c:pt>
                <c:pt idx="30">
                  <c:v>0.61086852000000003</c:v>
                </c:pt>
                <c:pt idx="31">
                  <c:v>0.61332030000000004</c:v>
                </c:pt>
                <c:pt idx="32">
                  <c:v>0.61668973999999999</c:v>
                </c:pt>
                <c:pt idx="33">
                  <c:v>0.61915416999999995</c:v>
                </c:pt>
                <c:pt idx="34">
                  <c:v>0.62161865999999999</c:v>
                </c:pt>
                <c:pt idx="35">
                  <c:v>0.62559821999999998</c:v>
                </c:pt>
                <c:pt idx="36">
                  <c:v>0.62836566999999999</c:v>
                </c:pt>
                <c:pt idx="37">
                  <c:v>0.63078608000000003</c:v>
                </c:pt>
                <c:pt idx="38">
                  <c:v>0.63567063999999995</c:v>
                </c:pt>
                <c:pt idx="39">
                  <c:v>0.63753395999999996</c:v>
                </c:pt>
                <c:pt idx="40">
                  <c:v>0.63923138000000002</c:v>
                </c:pt>
                <c:pt idx="41">
                  <c:v>0.64290411999999997</c:v>
                </c:pt>
                <c:pt idx="42">
                  <c:v>0.64541243999999998</c:v>
                </c:pt>
                <c:pt idx="43">
                  <c:v>0.64779268999999995</c:v>
                </c:pt>
                <c:pt idx="44">
                  <c:v>0.65158099999999997</c:v>
                </c:pt>
                <c:pt idx="45">
                  <c:v>0.65359394999999998</c:v>
                </c:pt>
                <c:pt idx="46">
                  <c:v>0.65574770999999998</c:v>
                </c:pt>
                <c:pt idx="47">
                  <c:v>0.66020995000000005</c:v>
                </c:pt>
                <c:pt idx="48">
                  <c:v>0.66268424999999997</c:v>
                </c:pt>
                <c:pt idx="49">
                  <c:v>0.66465567000000003</c:v>
                </c:pt>
                <c:pt idx="50">
                  <c:v>0.66749086999999996</c:v>
                </c:pt>
                <c:pt idx="51">
                  <c:v>0.67025813999999995</c:v>
                </c:pt>
                <c:pt idx="52">
                  <c:v>0.67326070999999998</c:v>
                </c:pt>
                <c:pt idx="53">
                  <c:v>0.67726023999999996</c:v>
                </c:pt>
                <c:pt idx="54">
                  <c:v>0.68037844000000003</c:v>
                </c:pt>
                <c:pt idx="55">
                  <c:v>0.68395941000000005</c:v>
                </c:pt>
                <c:pt idx="56">
                  <c:v>0.68649537999999999</c:v>
                </c:pt>
                <c:pt idx="57">
                  <c:v>0.69205362000000004</c:v>
                </c:pt>
                <c:pt idx="58">
                  <c:v>0.69389422000000001</c:v>
                </c:pt>
                <c:pt idx="59">
                  <c:v>0.69561435999999999</c:v>
                </c:pt>
                <c:pt idx="60">
                  <c:v>0.69933455</c:v>
                </c:pt>
                <c:pt idx="61">
                  <c:v>0.70214975999999996</c:v>
                </c:pt>
                <c:pt idx="62">
                  <c:v>0.70631255999999998</c:v>
                </c:pt>
                <c:pt idx="63">
                  <c:v>0.70956991999999997</c:v>
                </c:pt>
                <c:pt idx="64">
                  <c:v>0.71212582999999996</c:v>
                </c:pt>
                <c:pt idx="65">
                  <c:v>0.71449812999999995</c:v>
                </c:pt>
                <c:pt idx="66">
                  <c:v>0.71659512999999997</c:v>
                </c:pt>
                <c:pt idx="67">
                  <c:v>0.71938230000000003</c:v>
                </c:pt>
                <c:pt idx="68">
                  <c:v>0.72208147</c:v>
                </c:pt>
                <c:pt idx="69">
                  <c:v>0.72608075000000005</c:v>
                </c:pt>
                <c:pt idx="70">
                  <c:v>0.72915090000000005</c:v>
                </c:pt>
                <c:pt idx="71">
                  <c:v>0.73229274</c:v>
                </c:pt>
                <c:pt idx="72">
                  <c:v>0.73640768000000001</c:v>
                </c:pt>
                <c:pt idx="73">
                  <c:v>0.73887166999999998</c:v>
                </c:pt>
                <c:pt idx="74">
                  <c:v>0.74127193999999996</c:v>
                </c:pt>
                <c:pt idx="75">
                  <c:v>0.74470831999999998</c:v>
                </c:pt>
                <c:pt idx="76">
                  <c:v>0.74661411</c:v>
                </c:pt>
                <c:pt idx="77">
                  <c:v>0.74859534999999999</c:v>
                </c:pt>
                <c:pt idx="78">
                  <c:v>0.75259425000000002</c:v>
                </c:pt>
                <c:pt idx="79">
                  <c:v>0.75509711999999996</c:v>
                </c:pt>
                <c:pt idx="80">
                  <c:v>0.75689978000000002</c:v>
                </c:pt>
                <c:pt idx="81">
                  <c:v>0.76099061000000001</c:v>
                </c:pt>
                <c:pt idx="82">
                  <c:v>0.76267134000000003</c:v>
                </c:pt>
                <c:pt idx="83">
                  <c:v>0.76455055000000005</c:v>
                </c:pt>
                <c:pt idx="84">
                  <c:v>0.76966526000000002</c:v>
                </c:pt>
                <c:pt idx="85">
                  <c:v>0.77175948000000005</c:v>
                </c:pt>
                <c:pt idx="86">
                  <c:v>0.77336477999999997</c:v>
                </c:pt>
                <c:pt idx="87">
                  <c:v>0.77717605000000001</c:v>
                </c:pt>
                <c:pt idx="88">
                  <c:v>0.77994275999999996</c:v>
                </c:pt>
                <c:pt idx="89">
                  <c:v>0.78270941999999999</c:v>
                </c:pt>
                <c:pt idx="90">
                  <c:v>0.78418003999999997</c:v>
                </c:pt>
                <c:pt idx="91">
                  <c:v>0.78556373999999995</c:v>
                </c:pt>
                <c:pt idx="92">
                  <c:v>0.78828319999999996</c:v>
                </c:pt>
                <c:pt idx="93">
                  <c:v>0.78993484999999997</c:v>
                </c:pt>
                <c:pt idx="94">
                  <c:v>0.79161398999999999</c:v>
                </c:pt>
                <c:pt idx="95">
                  <c:v>0.79494156000000005</c:v>
                </c:pt>
                <c:pt idx="96">
                  <c:v>0.79699841999999999</c:v>
                </c:pt>
                <c:pt idx="97">
                  <c:v>0.79884739000000005</c:v>
                </c:pt>
                <c:pt idx="98">
                  <c:v>0.80172827999999996</c:v>
                </c:pt>
                <c:pt idx="99">
                  <c:v>0.80391203</c:v>
                </c:pt>
                <c:pt idx="100">
                  <c:v>0.80697989999999997</c:v>
                </c:pt>
                <c:pt idx="101">
                  <c:v>0.80895331000000004</c:v>
                </c:pt>
                <c:pt idx="102">
                  <c:v>0.81213904999999997</c:v>
                </c:pt>
                <c:pt idx="103">
                  <c:v>0.81294763000000003</c:v>
                </c:pt>
                <c:pt idx="104">
                  <c:v>0.81397476999999996</c:v>
                </c:pt>
                <c:pt idx="105">
                  <c:v>0.81650719999999999</c:v>
                </c:pt>
                <c:pt idx="106">
                  <c:v>0.81778874000000001</c:v>
                </c:pt>
                <c:pt idx="107">
                  <c:v>0.81878393999999999</c:v>
                </c:pt>
                <c:pt idx="108">
                  <c:v>0.82088757000000001</c:v>
                </c:pt>
                <c:pt idx="109">
                  <c:v>0.82172014000000004</c:v>
                </c:pt>
                <c:pt idx="110">
                  <c:v>0.82240477000000001</c:v>
                </c:pt>
                <c:pt idx="111">
                  <c:v>0.82433018000000002</c:v>
                </c:pt>
                <c:pt idx="112">
                  <c:v>0.82504487000000004</c:v>
                </c:pt>
                <c:pt idx="113">
                  <c:v>0.82590878000000001</c:v>
                </c:pt>
                <c:pt idx="114">
                  <c:v>0.82708897000000003</c:v>
                </c:pt>
                <c:pt idx="115">
                  <c:v>0.82776353999999996</c:v>
                </c:pt>
                <c:pt idx="116">
                  <c:v>0.82836774999999996</c:v>
                </c:pt>
                <c:pt idx="117">
                  <c:v>0.83002039000000005</c:v>
                </c:pt>
                <c:pt idx="118">
                  <c:v>0.83048158999999999</c:v>
                </c:pt>
                <c:pt idx="119">
                  <c:v>0.83103163999999996</c:v>
                </c:pt>
                <c:pt idx="120">
                  <c:v>0.83244830999999997</c:v>
                </c:pt>
                <c:pt idx="121">
                  <c:v>0.83289599999999997</c:v>
                </c:pt>
                <c:pt idx="122">
                  <c:v>0.83319717999999998</c:v>
                </c:pt>
                <c:pt idx="123">
                  <c:v>0.83430806999999996</c:v>
                </c:pt>
                <c:pt idx="124">
                  <c:v>0.83470557999999995</c:v>
                </c:pt>
                <c:pt idx="125">
                  <c:v>0.83520002999999998</c:v>
                </c:pt>
                <c:pt idx="126">
                  <c:v>0.83645172000000001</c:v>
                </c:pt>
                <c:pt idx="127">
                  <c:v>0.83681817999999997</c:v>
                </c:pt>
                <c:pt idx="128">
                  <c:v>0.83808103</c:v>
                </c:pt>
                <c:pt idx="129">
                  <c:v>0.83832596000000004</c:v>
                </c:pt>
                <c:pt idx="130">
                  <c:v>0.83867296999999996</c:v>
                </c:pt>
                <c:pt idx="131">
                  <c:v>0.83936730000000004</c:v>
                </c:pt>
                <c:pt idx="132">
                  <c:v>0.83983249999999998</c:v>
                </c:pt>
                <c:pt idx="133">
                  <c:v>0.84025000999999999</c:v>
                </c:pt>
                <c:pt idx="134">
                  <c:v>0.84043303000000003</c:v>
                </c:pt>
              </c:numCache>
            </c:numRef>
          </c:xVal>
          <c:yVal>
            <c:numRef>
              <c:f>'24.72-B737-800'!$J$3:$J$137</c:f>
              <c:numCache>
                <c:formatCode>General</c:formatCode>
                <c:ptCount val="135"/>
                <c:pt idx="0">
                  <c:v>220.77071538691902</c:v>
                </c:pt>
                <c:pt idx="1">
                  <c:v>220.77072835068168</c:v>
                </c:pt>
                <c:pt idx="2">
                  <c:v>220.77074418223006</c:v>
                </c:pt>
                <c:pt idx="3">
                  <c:v>220.77077245015954</c:v>
                </c:pt>
                <c:pt idx="4">
                  <c:v>220.77079576513654</c:v>
                </c:pt>
                <c:pt idx="5">
                  <c:v>220.77084069887604</c:v>
                </c:pt>
                <c:pt idx="6">
                  <c:v>220.77087501086589</c:v>
                </c:pt>
                <c:pt idx="7">
                  <c:v>220.77091210619153</c:v>
                </c:pt>
                <c:pt idx="8">
                  <c:v>220.77099995883623</c:v>
                </c:pt>
                <c:pt idx="9">
                  <c:v>220.7710454492086</c:v>
                </c:pt>
                <c:pt idx="10">
                  <c:v>220.77109371317658</c:v>
                </c:pt>
                <c:pt idx="11">
                  <c:v>220.77122999138777</c:v>
                </c:pt>
                <c:pt idx="12">
                  <c:v>220.77129650783394</c:v>
                </c:pt>
                <c:pt idx="13">
                  <c:v>220.7713563859142</c:v>
                </c:pt>
                <c:pt idx="14">
                  <c:v>220.77151204104575</c:v>
                </c:pt>
                <c:pt idx="15">
                  <c:v>220.77160877226743</c:v>
                </c:pt>
                <c:pt idx="16">
                  <c:v>220.77171765512003</c:v>
                </c:pt>
                <c:pt idx="17">
                  <c:v>220.77199027967526</c:v>
                </c:pt>
                <c:pt idx="18">
                  <c:v>220.77217176318169</c:v>
                </c:pt>
                <c:pt idx="19">
                  <c:v>220.77233922021892</c:v>
                </c:pt>
                <c:pt idx="20">
                  <c:v>220.77265865888984</c:v>
                </c:pt>
                <c:pt idx="21">
                  <c:v>220.77288993629776</c:v>
                </c:pt>
                <c:pt idx="22">
                  <c:v>220.77318002737383</c:v>
                </c:pt>
                <c:pt idx="23">
                  <c:v>220.77371406333043</c:v>
                </c:pt>
                <c:pt idx="24">
                  <c:v>220.77402622416113</c:v>
                </c:pt>
                <c:pt idx="25">
                  <c:v>220.77441009484588</c:v>
                </c:pt>
                <c:pt idx="26">
                  <c:v>220.77510937119879</c:v>
                </c:pt>
                <c:pt idx="27">
                  <c:v>220.77549836027583</c:v>
                </c:pt>
                <c:pt idx="28">
                  <c:v>220.77587154076505</c:v>
                </c:pt>
                <c:pt idx="29">
                  <c:v>220.77669901359693</c:v>
                </c:pt>
                <c:pt idx="30">
                  <c:v>220.7773858776053</c:v>
                </c:pt>
                <c:pt idx="31">
                  <c:v>220.77819859833426</c:v>
                </c:pt>
                <c:pt idx="32">
                  <c:v>220.77946509187225</c:v>
                </c:pt>
                <c:pt idx="33">
                  <c:v>220.78051376443767</c:v>
                </c:pt>
                <c:pt idx="34">
                  <c:v>220.78167769354556</c:v>
                </c:pt>
                <c:pt idx="35">
                  <c:v>220.81684724471074</c:v>
                </c:pt>
                <c:pt idx="36">
                  <c:v>220.90768420719351</c:v>
                </c:pt>
                <c:pt idx="37">
                  <c:v>220.98734184678699</c:v>
                </c:pt>
                <c:pt idx="38">
                  <c:v>221.14887427050661</c:v>
                </c:pt>
                <c:pt idx="39">
                  <c:v>221.21082725076715</c:v>
                </c:pt>
                <c:pt idx="40">
                  <c:v>221.26745155167012</c:v>
                </c:pt>
                <c:pt idx="41">
                  <c:v>221.39066170736481</c:v>
                </c:pt>
                <c:pt idx="42">
                  <c:v>221.47542346280758</c:v>
                </c:pt>
                <c:pt idx="43">
                  <c:v>221.5563797199423</c:v>
                </c:pt>
                <c:pt idx="44">
                  <c:v>221.6864068777497</c:v>
                </c:pt>
                <c:pt idx="45">
                  <c:v>221.75615311006243</c:v>
                </c:pt>
                <c:pt idx="46">
                  <c:v>221.83133320366682</c:v>
                </c:pt>
                <c:pt idx="47">
                  <c:v>221.98911573621612</c:v>
                </c:pt>
                <c:pt idx="48">
                  <c:v>222.07790845999747</c:v>
                </c:pt>
                <c:pt idx="49">
                  <c:v>222.14938787961606</c:v>
                </c:pt>
                <c:pt idx="50">
                  <c:v>222.25341798875559</c:v>
                </c:pt>
                <c:pt idx="51">
                  <c:v>222.35647257375362</c:v>
                </c:pt>
                <c:pt idx="52">
                  <c:v>222.47014113566777</c:v>
                </c:pt>
                <c:pt idx="53">
                  <c:v>222.62485349848754</c:v>
                </c:pt>
                <c:pt idx="54">
                  <c:v>222.7483651150059</c:v>
                </c:pt>
                <c:pt idx="55">
                  <c:v>222.89367413756847</c:v>
                </c:pt>
                <c:pt idx="56">
                  <c:v>222.99902841307488</c:v>
                </c:pt>
                <c:pt idx="57">
                  <c:v>223.23788033984994</c:v>
                </c:pt>
                <c:pt idx="58">
                  <c:v>223.3196145938133</c:v>
                </c:pt>
                <c:pt idx="59">
                  <c:v>223.39729140893843</c:v>
                </c:pt>
                <c:pt idx="60">
                  <c:v>223.56985465055504</c:v>
                </c:pt>
                <c:pt idx="61">
                  <c:v>223.70492635803095</c:v>
                </c:pt>
                <c:pt idx="62">
                  <c:v>223.91247813256763</c:v>
                </c:pt>
                <c:pt idx="63">
                  <c:v>224.08204431342489</c:v>
                </c:pt>
                <c:pt idx="64">
                  <c:v>224.21992077456287</c:v>
                </c:pt>
                <c:pt idx="65">
                  <c:v>224.35198810320139</c:v>
                </c:pt>
                <c:pt idx="66">
                  <c:v>224.47223358729579</c:v>
                </c:pt>
                <c:pt idx="67">
                  <c:v>224.63750037636291</c:v>
                </c:pt>
                <c:pt idx="68">
                  <c:v>224.80390796418362</c:v>
                </c:pt>
                <c:pt idx="69">
                  <c:v>225.06304323438093</c:v>
                </c:pt>
                <c:pt idx="70">
                  <c:v>225.2731430383075</c:v>
                </c:pt>
                <c:pt idx="71">
                  <c:v>225.49920671359413</c:v>
                </c:pt>
                <c:pt idx="72">
                  <c:v>225.81395841354586</c:v>
                </c:pt>
                <c:pt idx="73">
                  <c:v>226.01355324200122</c:v>
                </c:pt>
                <c:pt idx="74">
                  <c:v>226.21672208274816</c:v>
                </c:pt>
                <c:pt idx="75">
                  <c:v>226.52386701401895</c:v>
                </c:pt>
                <c:pt idx="76">
                  <c:v>226.70312167470783</c:v>
                </c:pt>
                <c:pt idx="77">
                  <c:v>226.89672232843813</c:v>
                </c:pt>
                <c:pt idx="78">
                  <c:v>227.3118566234844</c:v>
                </c:pt>
                <c:pt idx="79">
                  <c:v>227.58976321508646</c:v>
                </c:pt>
                <c:pt idx="80">
                  <c:v>227.79930676745678</c:v>
                </c:pt>
                <c:pt idx="81">
                  <c:v>228.30665966889657</c:v>
                </c:pt>
                <c:pt idx="82">
                  <c:v>228.52898008244179</c:v>
                </c:pt>
                <c:pt idx="83">
                  <c:v>228.78793382985401</c:v>
                </c:pt>
                <c:pt idx="84">
                  <c:v>229.55380744759259</c:v>
                </c:pt>
                <c:pt idx="85">
                  <c:v>229.895912546592</c:v>
                </c:pt>
                <c:pt idx="86">
                  <c:v>230.17053482405572</c:v>
                </c:pt>
                <c:pt idx="87">
                  <c:v>230.86953940956644</c:v>
                </c:pt>
                <c:pt idx="88">
                  <c:v>231.42264875306893</c:v>
                </c:pt>
                <c:pt idx="89">
                  <c:v>232.01879088820931</c:v>
                </c:pt>
                <c:pt idx="90">
                  <c:v>232.3547864406639</c:v>
                </c:pt>
                <c:pt idx="91">
                  <c:v>232.68393577067337</c:v>
                </c:pt>
                <c:pt idx="92">
                  <c:v>233.37037949843841</c:v>
                </c:pt>
                <c:pt idx="93">
                  <c:v>233.81491560174595</c:v>
                </c:pt>
                <c:pt idx="94">
                  <c:v>234.29008351860898</c:v>
                </c:pt>
                <c:pt idx="95">
                  <c:v>235.30774285277298</c:v>
                </c:pt>
                <c:pt idx="96">
                  <c:v>235.99273764346503</c:v>
                </c:pt>
                <c:pt idx="97">
                  <c:v>236.64909832379442</c:v>
                </c:pt>
                <c:pt idx="98">
                  <c:v>237.75684886031434</c:v>
                </c:pt>
                <c:pt idx="99">
                  <c:v>238.67363850791804</c:v>
                </c:pt>
                <c:pt idx="100">
                  <c:v>240.0901520031376</c:v>
                </c:pt>
                <c:pt idx="101">
                  <c:v>241.09126543299809</c:v>
                </c:pt>
                <c:pt idx="102">
                  <c:v>242.87991467831674</c:v>
                </c:pt>
                <c:pt idx="103">
                  <c:v>243.37182540426193</c:v>
                </c:pt>
                <c:pt idx="104">
                  <c:v>244.02110632976945</c:v>
                </c:pt>
                <c:pt idx="105">
                  <c:v>245.74955080217984</c:v>
                </c:pt>
                <c:pt idx="106">
                  <c:v>246.70084939630331</c:v>
                </c:pt>
                <c:pt idx="107">
                  <c:v>247.47898220729033</c:v>
                </c:pt>
                <c:pt idx="108">
                  <c:v>249.24893013659326</c:v>
                </c:pt>
                <c:pt idx="109">
                  <c:v>250.00086260192651</c:v>
                </c:pt>
                <c:pt idx="110">
                  <c:v>250.64299792210406</c:v>
                </c:pt>
                <c:pt idx="111">
                  <c:v>252.5744680411469</c:v>
                </c:pt>
                <c:pt idx="112">
                  <c:v>253.34273033317842</c:v>
                </c:pt>
                <c:pt idx="113">
                  <c:v>254.31204284166068</c:v>
                </c:pt>
                <c:pt idx="114">
                  <c:v>255.71372989341501</c:v>
                </c:pt>
                <c:pt idx="115">
                  <c:v>256.55825414482155</c:v>
                </c:pt>
                <c:pt idx="116">
                  <c:v>257.34339938987392</c:v>
                </c:pt>
                <c:pt idx="117">
                  <c:v>259.64209471811586</c:v>
                </c:pt>
                <c:pt idx="118">
                  <c:v>260.32647829515577</c:v>
                </c:pt>
                <c:pt idx="119">
                  <c:v>261.16926919304359</c:v>
                </c:pt>
                <c:pt idx="120">
                  <c:v>263.48381471553444</c:v>
                </c:pt>
                <c:pt idx="121">
                  <c:v>264.26191938068558</c:v>
                </c:pt>
                <c:pt idx="122">
                  <c:v>264.7989401617773</c:v>
                </c:pt>
                <c:pt idx="123">
                  <c:v>266.88032508481899</c:v>
                </c:pt>
                <c:pt idx="124">
                  <c:v>267.66610964469936</c:v>
                </c:pt>
                <c:pt idx="125">
                  <c:v>268.67593377098598</c:v>
                </c:pt>
                <c:pt idx="126">
                  <c:v>271.40640030595392</c:v>
                </c:pt>
                <c:pt idx="127">
                  <c:v>272.25701743918694</c:v>
                </c:pt>
                <c:pt idx="128">
                  <c:v>275.38749846359832</c:v>
                </c:pt>
                <c:pt idx="129">
                  <c:v>276.03325210077355</c:v>
                </c:pt>
                <c:pt idx="130">
                  <c:v>276.9713232787729</c:v>
                </c:pt>
                <c:pt idx="131">
                  <c:v>278.93458903949414</c:v>
                </c:pt>
                <c:pt idx="132">
                  <c:v>280.31875855411909</c:v>
                </c:pt>
                <c:pt idx="133">
                  <c:v>281.61146492572811</c:v>
                </c:pt>
                <c:pt idx="134">
                  <c:v>282.19392869849031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38C-2F4A-96CD-4784D3184672}"/>
            </c:ext>
          </c:extLst>
        </c:ser>
        <c:ser>
          <c:idx val="7"/>
          <c:order val="6"/>
          <c:tx>
            <c:v>cl0.2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'24.72-B737-800'!$C$3:$C$125</c:f>
              <c:numCache>
                <c:formatCode>General</c:formatCode>
                <c:ptCount val="123"/>
                <c:pt idx="0">
                  <c:v>201.66384500000001</c:v>
                </c:pt>
                <c:pt idx="1">
                  <c:v>201.682954</c:v>
                </c:pt>
                <c:pt idx="2">
                  <c:v>201.74665200000001</c:v>
                </c:pt>
                <c:pt idx="3">
                  <c:v>201.67658399999999</c:v>
                </c:pt>
                <c:pt idx="4">
                  <c:v>201.673428</c:v>
                </c:pt>
                <c:pt idx="5">
                  <c:v>201.723296</c:v>
                </c:pt>
                <c:pt idx="6">
                  <c:v>201.84219999999999</c:v>
                </c:pt>
                <c:pt idx="7">
                  <c:v>201.825558</c:v>
                </c:pt>
                <c:pt idx="8">
                  <c:v>201.936837</c:v>
                </c:pt>
                <c:pt idx="9">
                  <c:v>201.99507600000001</c:v>
                </c:pt>
                <c:pt idx="10">
                  <c:v>201.977688</c:v>
                </c:pt>
                <c:pt idx="11">
                  <c:v>202.058066</c:v>
                </c:pt>
                <c:pt idx="12">
                  <c:v>202.07788300000001</c:v>
                </c:pt>
                <c:pt idx="13">
                  <c:v>202.129817</c:v>
                </c:pt>
                <c:pt idx="14">
                  <c:v>202.096993</c:v>
                </c:pt>
                <c:pt idx="15">
                  <c:v>202.02494100000001</c:v>
                </c:pt>
                <c:pt idx="16">
                  <c:v>202.12247199999999</c:v>
                </c:pt>
                <c:pt idx="17">
                  <c:v>202.19891000000001</c:v>
                </c:pt>
                <c:pt idx="18">
                  <c:v>202.31855899999999</c:v>
                </c:pt>
                <c:pt idx="19">
                  <c:v>202.41548399999999</c:v>
                </c:pt>
                <c:pt idx="20">
                  <c:v>202.52377100000001</c:v>
                </c:pt>
                <c:pt idx="21">
                  <c:v>202.64001999999999</c:v>
                </c:pt>
                <c:pt idx="22">
                  <c:v>202.68938700000001</c:v>
                </c:pt>
                <c:pt idx="23">
                  <c:v>202.797674</c:v>
                </c:pt>
                <c:pt idx="24">
                  <c:v>202.84438599999999</c:v>
                </c:pt>
                <c:pt idx="25">
                  <c:v>202.93144000000001</c:v>
                </c:pt>
                <c:pt idx="26">
                  <c:v>203.02698699999999</c:v>
                </c:pt>
                <c:pt idx="27">
                  <c:v>203.084316</c:v>
                </c:pt>
                <c:pt idx="28">
                  <c:v>203.160754</c:v>
                </c:pt>
                <c:pt idx="29">
                  <c:v>203.28815</c:v>
                </c:pt>
                <c:pt idx="30">
                  <c:v>203.498355</c:v>
                </c:pt>
                <c:pt idx="31">
                  <c:v>203.51821000000001</c:v>
                </c:pt>
                <c:pt idx="32">
                  <c:v>203.65600800000001</c:v>
                </c:pt>
                <c:pt idx="33">
                  <c:v>203.89328399999999</c:v>
                </c:pt>
                <c:pt idx="34">
                  <c:v>203.93150299999999</c:v>
                </c:pt>
                <c:pt idx="35">
                  <c:v>203.95348200000001</c:v>
                </c:pt>
                <c:pt idx="36">
                  <c:v>204.08437900000001</c:v>
                </c:pt>
                <c:pt idx="37">
                  <c:v>204.107505</c:v>
                </c:pt>
                <c:pt idx="38">
                  <c:v>204.230177</c:v>
                </c:pt>
                <c:pt idx="39">
                  <c:v>204.555746</c:v>
                </c:pt>
                <c:pt idx="40">
                  <c:v>204.60108099999999</c:v>
                </c:pt>
                <c:pt idx="41">
                  <c:v>204.80660800000001</c:v>
                </c:pt>
                <c:pt idx="42">
                  <c:v>204.98252400000001</c:v>
                </c:pt>
                <c:pt idx="43">
                  <c:v>205.015119</c:v>
                </c:pt>
                <c:pt idx="44">
                  <c:v>205.215023</c:v>
                </c:pt>
                <c:pt idx="45">
                  <c:v>205.38382300000001</c:v>
                </c:pt>
                <c:pt idx="46">
                  <c:v>205.47667300000001</c:v>
                </c:pt>
                <c:pt idx="47">
                  <c:v>205.592612</c:v>
                </c:pt>
                <c:pt idx="48">
                  <c:v>205.95710800000001</c:v>
                </c:pt>
                <c:pt idx="49">
                  <c:v>206.071764</c:v>
                </c:pt>
                <c:pt idx="50">
                  <c:v>206.21699599999999</c:v>
                </c:pt>
                <c:pt idx="51">
                  <c:v>206.48017899999999</c:v>
                </c:pt>
                <c:pt idx="52">
                  <c:v>206.693712</c:v>
                </c:pt>
                <c:pt idx="53">
                  <c:v>206.81257500000001</c:v>
                </c:pt>
                <c:pt idx="54">
                  <c:v>207.00175899999999</c:v>
                </c:pt>
                <c:pt idx="55">
                  <c:v>206.997972</c:v>
                </c:pt>
                <c:pt idx="56">
                  <c:v>207.18860699999999</c:v>
                </c:pt>
                <c:pt idx="57">
                  <c:v>207.73503500000001</c:v>
                </c:pt>
                <c:pt idx="58">
                  <c:v>207.910751</c:v>
                </c:pt>
                <c:pt idx="59">
                  <c:v>208.23293699999999</c:v>
                </c:pt>
                <c:pt idx="60">
                  <c:v>208.606955</c:v>
                </c:pt>
                <c:pt idx="61">
                  <c:v>208.82352900000001</c:v>
                </c:pt>
                <c:pt idx="62">
                  <c:v>208.98202900000001</c:v>
                </c:pt>
                <c:pt idx="63">
                  <c:v>209.30838199999999</c:v>
                </c:pt>
                <c:pt idx="64">
                  <c:v>209.58417800000001</c:v>
                </c:pt>
                <c:pt idx="65">
                  <c:v>209.88654399999999</c:v>
                </c:pt>
                <c:pt idx="66">
                  <c:v>210.263856</c:v>
                </c:pt>
                <c:pt idx="67">
                  <c:v>210.49695700000001</c:v>
                </c:pt>
                <c:pt idx="68">
                  <c:v>210.79817600000001</c:v>
                </c:pt>
                <c:pt idx="69">
                  <c:v>211.13577599999999</c:v>
                </c:pt>
                <c:pt idx="70">
                  <c:v>211.32262499999999</c:v>
                </c:pt>
                <c:pt idx="71">
                  <c:v>211.862683</c:v>
                </c:pt>
                <c:pt idx="72">
                  <c:v>212.01825600000001</c:v>
                </c:pt>
                <c:pt idx="73">
                  <c:v>212.31525600000001</c:v>
                </c:pt>
                <c:pt idx="74">
                  <c:v>212.94555299999999</c:v>
                </c:pt>
                <c:pt idx="75">
                  <c:v>213.08316400000001</c:v>
                </c:pt>
                <c:pt idx="76">
                  <c:v>213.34292099999999</c:v>
                </c:pt>
                <c:pt idx="77">
                  <c:v>214.181299</c:v>
                </c:pt>
                <c:pt idx="78">
                  <c:v>214.60446200000001</c:v>
                </c:pt>
                <c:pt idx="79">
                  <c:v>215.07795300000001</c:v>
                </c:pt>
                <c:pt idx="80">
                  <c:v>215.87004899999999</c:v>
                </c:pt>
                <c:pt idx="81">
                  <c:v>216.12576100000001</c:v>
                </c:pt>
                <c:pt idx="82">
                  <c:v>216.578047</c:v>
                </c:pt>
                <c:pt idx="83">
                  <c:v>217.499979</c:v>
                </c:pt>
                <c:pt idx="84">
                  <c:v>217.79918900000001</c:v>
                </c:pt>
                <c:pt idx="85">
                  <c:v>218.35077000000001</c:v>
                </c:pt>
                <c:pt idx="86">
                  <c:v>219.16325000000001</c:v>
                </c:pt>
                <c:pt idx="87">
                  <c:v>219.47261700000001</c:v>
                </c:pt>
                <c:pt idx="88">
                  <c:v>219.88031000000001</c:v>
                </c:pt>
                <c:pt idx="89">
                  <c:v>220.57809700000001</c:v>
                </c:pt>
                <c:pt idx="90">
                  <c:v>220.99391499999999</c:v>
                </c:pt>
                <c:pt idx="91">
                  <c:v>221.540888</c:v>
                </c:pt>
                <c:pt idx="92">
                  <c:v>223.03048000000001</c:v>
                </c:pt>
                <c:pt idx="93">
                  <c:v>223.73225199999999</c:v>
                </c:pt>
                <c:pt idx="94">
                  <c:v>224.65339399999999</c:v>
                </c:pt>
                <c:pt idx="95">
                  <c:v>226.30457100000001</c:v>
                </c:pt>
                <c:pt idx="96">
                  <c:v>227.07910799999999</c:v>
                </c:pt>
                <c:pt idx="97">
                  <c:v>227.82397499999999</c:v>
                </c:pt>
                <c:pt idx="98">
                  <c:v>229.611785</c:v>
                </c:pt>
                <c:pt idx="99">
                  <c:v>230.27383399999999</c:v>
                </c:pt>
                <c:pt idx="100">
                  <c:v>230.965046</c:v>
                </c:pt>
                <c:pt idx="101">
                  <c:v>232.81591700000001</c:v>
                </c:pt>
                <c:pt idx="102">
                  <c:v>233.62069</c:v>
                </c:pt>
                <c:pt idx="103">
                  <c:v>234.381339</c:v>
                </c:pt>
                <c:pt idx="104">
                  <c:v>236.541628</c:v>
                </c:pt>
                <c:pt idx="105">
                  <c:v>237.576065</c:v>
                </c:pt>
                <c:pt idx="106">
                  <c:v>238.72050999999999</c:v>
                </c:pt>
                <c:pt idx="107">
                  <c:v>240.706748</c:v>
                </c:pt>
                <c:pt idx="108">
                  <c:v>241.53144</c:v>
                </c:pt>
                <c:pt idx="109">
                  <c:v>242.44974199999999</c:v>
                </c:pt>
                <c:pt idx="110">
                  <c:v>244.45641499999999</c:v>
                </c:pt>
                <c:pt idx="111">
                  <c:v>245.48681500000001</c:v>
                </c:pt>
                <c:pt idx="112">
                  <c:v>246.387979</c:v>
                </c:pt>
                <c:pt idx="113">
                  <c:v>248.22389000000001</c:v>
                </c:pt>
                <c:pt idx="114">
                  <c:v>249.44219100000001</c:v>
                </c:pt>
                <c:pt idx="115">
                  <c:v>250.688176</c:v>
                </c:pt>
                <c:pt idx="116">
                  <c:v>253.056568</c:v>
                </c:pt>
                <c:pt idx="117">
                  <c:v>254.15821500000001</c:v>
                </c:pt>
                <c:pt idx="118">
                  <c:v>255.16252399999999</c:v>
                </c:pt>
                <c:pt idx="119">
                  <c:v>257.33712100000002</c:v>
                </c:pt>
                <c:pt idx="120">
                  <c:v>258.767875</c:v>
                </c:pt>
                <c:pt idx="121">
                  <c:v>260.24340799999999</c:v>
                </c:pt>
                <c:pt idx="122">
                  <c:v>261.57874099999998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38C-2F4A-96CD-4784D3184672}"/>
            </c:ext>
          </c:extLst>
        </c:ser>
        <c:ser>
          <c:idx val="5"/>
          <c:order val="7"/>
          <c:tx>
            <c:v>cl0.2neu</c:v>
          </c:tx>
          <c:spPr>
            <a:ln>
              <a:solidFill>
                <a:schemeClr val="accent4">
                  <a:alpha val="70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'24.72-B737-800'!$B$3:$B$125</c:f>
              <c:numCache>
                <c:formatCode>General</c:formatCode>
                <c:ptCount val="123"/>
                <c:pt idx="0">
                  <c:v>0.55082589999999998</c:v>
                </c:pt>
                <c:pt idx="1">
                  <c:v>0.55359336999999997</c:v>
                </c:pt>
                <c:pt idx="2">
                  <c:v>0.55617717</c:v>
                </c:pt>
                <c:pt idx="3">
                  <c:v>0.56003749000000003</c:v>
                </c:pt>
                <c:pt idx="4">
                  <c:v>0.56211721999999997</c:v>
                </c:pt>
                <c:pt idx="5">
                  <c:v>0.56434395000000004</c:v>
                </c:pt>
                <c:pt idx="6">
                  <c:v>0.56750226999999998</c:v>
                </c:pt>
                <c:pt idx="7">
                  <c:v>0.56969267000000001</c:v>
                </c:pt>
                <c:pt idx="8">
                  <c:v>0.57213555000000005</c:v>
                </c:pt>
                <c:pt idx="9">
                  <c:v>0.57676136</c:v>
                </c:pt>
                <c:pt idx="10">
                  <c:v>0.57908630000000005</c:v>
                </c:pt>
                <c:pt idx="11">
                  <c:v>0.58137081000000002</c:v>
                </c:pt>
                <c:pt idx="12">
                  <c:v>0.58404272000000002</c:v>
                </c:pt>
                <c:pt idx="13">
                  <c:v>0.58666174999999998</c:v>
                </c:pt>
                <c:pt idx="14">
                  <c:v>0.58923442999999998</c:v>
                </c:pt>
                <c:pt idx="15">
                  <c:v>0.59224135</c:v>
                </c:pt>
                <c:pt idx="16">
                  <c:v>0.59537545999999997</c:v>
                </c:pt>
                <c:pt idx="17">
                  <c:v>0.59814281000000002</c:v>
                </c:pt>
                <c:pt idx="18">
                  <c:v>0.60410509999999995</c:v>
                </c:pt>
                <c:pt idx="19">
                  <c:v>0.60658824</c:v>
                </c:pt>
                <c:pt idx="20">
                  <c:v>0.6090525</c:v>
                </c:pt>
                <c:pt idx="21">
                  <c:v>0.61222748999999999</c:v>
                </c:pt>
                <c:pt idx="22">
                  <c:v>0.61519325000000002</c:v>
                </c:pt>
                <c:pt idx="23">
                  <c:v>0.61765751000000002</c:v>
                </c:pt>
                <c:pt idx="24">
                  <c:v>0.62126360000000003</c:v>
                </c:pt>
                <c:pt idx="25">
                  <c:v>0.62440437999999998</c:v>
                </c:pt>
                <c:pt idx="26">
                  <c:v>0.62717168999999995</c:v>
                </c:pt>
                <c:pt idx="27">
                  <c:v>0.63235578000000003</c:v>
                </c:pt>
                <c:pt idx="28">
                  <c:v>0.63482011000000005</c:v>
                </c:pt>
                <c:pt idx="29">
                  <c:v>0.63724031999999997</c:v>
                </c:pt>
                <c:pt idx="30">
                  <c:v>0.64154268000000003</c:v>
                </c:pt>
                <c:pt idx="31">
                  <c:v>0.64431015000000003</c:v>
                </c:pt>
                <c:pt idx="32">
                  <c:v>0.64700948000000003</c:v>
                </c:pt>
                <c:pt idx="33">
                  <c:v>0.65328965000000006</c:v>
                </c:pt>
                <c:pt idx="34">
                  <c:v>0.65636011000000005</c:v>
                </c:pt>
                <c:pt idx="35">
                  <c:v>0.65903577999999996</c:v>
                </c:pt>
                <c:pt idx="36">
                  <c:v>0.66278002000000003</c:v>
                </c:pt>
                <c:pt idx="37">
                  <c:v>0.66423350999999997</c:v>
                </c:pt>
                <c:pt idx="38">
                  <c:v>0.66648021000000002</c:v>
                </c:pt>
                <c:pt idx="39">
                  <c:v>0.67117716000000005</c:v>
                </c:pt>
                <c:pt idx="40">
                  <c:v>0.67333851</c:v>
                </c:pt>
                <c:pt idx="41">
                  <c:v>0.67545553999999997</c:v>
                </c:pt>
                <c:pt idx="42">
                  <c:v>0.68008488</c:v>
                </c:pt>
                <c:pt idx="43">
                  <c:v>0.68254928999999998</c:v>
                </c:pt>
                <c:pt idx="44">
                  <c:v>0.68524850000000004</c:v>
                </c:pt>
                <c:pt idx="45">
                  <c:v>0.68955093999999995</c:v>
                </c:pt>
                <c:pt idx="46">
                  <c:v>0.69150347000000001</c:v>
                </c:pt>
                <c:pt idx="47">
                  <c:v>0.69355403999999998</c:v>
                </c:pt>
                <c:pt idx="48">
                  <c:v>0.69820311999999995</c:v>
                </c:pt>
                <c:pt idx="49">
                  <c:v>0.70127342999999998</c:v>
                </c:pt>
                <c:pt idx="50">
                  <c:v>0.70380927999999998</c:v>
                </c:pt>
                <c:pt idx="51">
                  <c:v>0.70797195999999996</c:v>
                </c:pt>
                <c:pt idx="52">
                  <c:v>0.71059192000000004</c:v>
                </c:pt>
                <c:pt idx="53">
                  <c:v>0.71241741000000003</c:v>
                </c:pt>
                <c:pt idx="54">
                  <c:v>0.71492551000000004</c:v>
                </c:pt>
                <c:pt idx="55">
                  <c:v>0.71665190999999995</c:v>
                </c:pt>
                <c:pt idx="56">
                  <c:v>0.71923168999999998</c:v>
                </c:pt>
                <c:pt idx="57">
                  <c:v>0.72499696000000002</c:v>
                </c:pt>
                <c:pt idx="58">
                  <c:v>0.72725613</c:v>
                </c:pt>
                <c:pt idx="59">
                  <c:v>0.72974510999999997</c:v>
                </c:pt>
                <c:pt idx="60">
                  <c:v>0.73450985000000002</c:v>
                </c:pt>
                <c:pt idx="61">
                  <c:v>0.73695126</c:v>
                </c:pt>
                <c:pt idx="62">
                  <c:v>0.73909477999999995</c:v>
                </c:pt>
                <c:pt idx="63">
                  <c:v>0.74313788000000003</c:v>
                </c:pt>
                <c:pt idx="64">
                  <c:v>0.74513154000000004</c:v>
                </c:pt>
                <c:pt idx="65">
                  <c:v>0.74672152000000003</c:v>
                </c:pt>
                <c:pt idx="66">
                  <c:v>0.75013834000000001</c:v>
                </c:pt>
                <c:pt idx="67">
                  <c:v>0.75179636000000005</c:v>
                </c:pt>
                <c:pt idx="68">
                  <c:v>0.75351082999999996</c:v>
                </c:pt>
                <c:pt idx="69">
                  <c:v>0.75658068999999994</c:v>
                </c:pt>
                <c:pt idx="70">
                  <c:v>0.75823125999999996</c:v>
                </c:pt>
                <c:pt idx="71">
                  <c:v>0.76211424000000005</c:v>
                </c:pt>
                <c:pt idx="72">
                  <c:v>0.76361146999999996</c:v>
                </c:pt>
                <c:pt idx="73">
                  <c:v>0.76539509999999999</c:v>
                </c:pt>
                <c:pt idx="74">
                  <c:v>0.76881140999999997</c:v>
                </c:pt>
                <c:pt idx="75">
                  <c:v>0.77027599000000002</c:v>
                </c:pt>
                <c:pt idx="76">
                  <c:v>0.77178935000000004</c:v>
                </c:pt>
                <c:pt idx="77">
                  <c:v>0.77692786000000003</c:v>
                </c:pt>
                <c:pt idx="78">
                  <c:v>0.77906078999999995</c:v>
                </c:pt>
                <c:pt idx="79">
                  <c:v>0.78151174000000001</c:v>
                </c:pt>
                <c:pt idx="80">
                  <c:v>0.78525087000000005</c:v>
                </c:pt>
                <c:pt idx="81">
                  <c:v>0.78663346999999995</c:v>
                </c:pt>
                <c:pt idx="82">
                  <c:v>0.78825208000000002</c:v>
                </c:pt>
                <c:pt idx="83">
                  <c:v>0.79199470999999999</c:v>
                </c:pt>
                <c:pt idx="84">
                  <c:v>0.79329676000000005</c:v>
                </c:pt>
                <c:pt idx="85">
                  <c:v>0.79513520000000004</c:v>
                </c:pt>
                <c:pt idx="86">
                  <c:v>0.79782940000000002</c:v>
                </c:pt>
                <c:pt idx="87">
                  <c:v>0.79905095999999998</c:v>
                </c:pt>
                <c:pt idx="88">
                  <c:v>0.80051570999999999</c:v>
                </c:pt>
                <c:pt idx="89">
                  <c:v>0.80396761999999999</c:v>
                </c:pt>
                <c:pt idx="90">
                  <c:v>0.80541152000000005</c:v>
                </c:pt>
                <c:pt idx="91">
                  <c:v>0.80638615000000002</c:v>
                </c:pt>
                <c:pt idx="92">
                  <c:v>0.80956936000000002</c:v>
                </c:pt>
                <c:pt idx="93">
                  <c:v>0.81116356000000001</c:v>
                </c:pt>
                <c:pt idx="94">
                  <c:v>0.81256872000000002</c:v>
                </c:pt>
                <c:pt idx="95">
                  <c:v>0.81500596999999997</c:v>
                </c:pt>
                <c:pt idx="96">
                  <c:v>0.81600528999999999</c:v>
                </c:pt>
                <c:pt idx="97">
                  <c:v>0.81698077000000002</c:v>
                </c:pt>
                <c:pt idx="98">
                  <c:v>0.81908404000000001</c:v>
                </c:pt>
                <c:pt idx="99">
                  <c:v>0.81993822999999999</c:v>
                </c:pt>
                <c:pt idx="100">
                  <c:v>0.82071892000000002</c:v>
                </c:pt>
                <c:pt idx="101">
                  <c:v>0.82252959999999997</c:v>
                </c:pt>
                <c:pt idx="102">
                  <c:v>0.82356783</c:v>
                </c:pt>
                <c:pt idx="103">
                  <c:v>0.82417235</c:v>
                </c:pt>
                <c:pt idx="104">
                  <c:v>0.82580682000000005</c:v>
                </c:pt>
                <c:pt idx="105">
                  <c:v>0.82659013999999997</c:v>
                </c:pt>
                <c:pt idx="106">
                  <c:v>0.82761386000000003</c:v>
                </c:pt>
                <c:pt idx="107">
                  <c:v>0.82914809</c:v>
                </c:pt>
                <c:pt idx="108">
                  <c:v>0.82961244999999995</c:v>
                </c:pt>
                <c:pt idx="109">
                  <c:v>0.83025627000000002</c:v>
                </c:pt>
                <c:pt idx="110">
                  <c:v>0.83185014000000002</c:v>
                </c:pt>
                <c:pt idx="111">
                  <c:v>0.83263476999999997</c:v>
                </c:pt>
                <c:pt idx="112">
                  <c:v>0.83332074</c:v>
                </c:pt>
                <c:pt idx="113">
                  <c:v>0.83424624000000003</c:v>
                </c:pt>
                <c:pt idx="114">
                  <c:v>0.83505101999999998</c:v>
                </c:pt>
                <c:pt idx="115">
                  <c:v>0.83568078999999995</c:v>
                </c:pt>
                <c:pt idx="116">
                  <c:v>0.83688830000000003</c:v>
                </c:pt>
                <c:pt idx="117">
                  <c:v>0.83746573000000002</c:v>
                </c:pt>
                <c:pt idx="118">
                  <c:v>0.83802449999999995</c:v>
                </c:pt>
                <c:pt idx="119">
                  <c:v>0.83887953000000004</c:v>
                </c:pt>
                <c:pt idx="120">
                  <c:v>0.83948080999999997</c:v>
                </c:pt>
                <c:pt idx="121">
                  <c:v>0.84018071000000005</c:v>
                </c:pt>
                <c:pt idx="122">
                  <c:v>0.84108207999999995</c:v>
                </c:pt>
              </c:numCache>
            </c:numRef>
          </c:xVal>
          <c:yVal>
            <c:numRef>
              <c:f>'24.72-B737-800'!$D$3:$D$125</c:f>
              <c:numCache>
                <c:formatCode>General</c:formatCode>
                <c:ptCount val="123"/>
                <c:pt idx="0">
                  <c:v>201.04765926013434</c:v>
                </c:pt>
                <c:pt idx="1">
                  <c:v>201.04768226849356</c:v>
                </c:pt>
                <c:pt idx="2">
                  <c:v>201.0477070342277</c:v>
                </c:pt>
                <c:pt idx="3">
                  <c:v>201.04775090768942</c:v>
                </c:pt>
                <c:pt idx="4">
                  <c:v>201.04777845929496</c:v>
                </c:pt>
                <c:pt idx="5">
                  <c:v>201.04781141780285</c:v>
                </c:pt>
                <c:pt idx="6">
                  <c:v>201.04786507259982</c:v>
                </c:pt>
                <c:pt idx="7">
                  <c:v>201.04790764147421</c:v>
                </c:pt>
                <c:pt idx="8">
                  <c:v>201.04796095603913</c:v>
                </c:pt>
                <c:pt idx="9">
                  <c:v>201.04808137980507</c:v>
                </c:pt>
                <c:pt idx="10">
                  <c:v>201.04815299929962</c:v>
                </c:pt>
                <c:pt idx="11">
                  <c:v>201.04823166803294</c:v>
                </c:pt>
                <c:pt idx="12">
                  <c:v>201.04833530213892</c:v>
                </c:pt>
                <c:pt idx="13">
                  <c:v>201.04845048677538</c:v>
                </c:pt>
                <c:pt idx="14">
                  <c:v>201.0485783372684</c:v>
                </c:pt>
                <c:pt idx="15">
                  <c:v>201.14181159723509</c:v>
                </c:pt>
                <c:pt idx="16">
                  <c:v>201.24898717480778</c:v>
                </c:pt>
                <c:pt idx="17">
                  <c:v>201.3437492661879</c:v>
                </c:pt>
                <c:pt idx="18">
                  <c:v>201.54856620559968</c:v>
                </c:pt>
                <c:pt idx="19">
                  <c:v>201.63422302345666</c:v>
                </c:pt>
                <c:pt idx="20">
                  <c:v>201.71948947574032</c:v>
                </c:pt>
                <c:pt idx="21">
                  <c:v>201.82979177449471</c:v>
                </c:pt>
                <c:pt idx="22">
                  <c:v>201.93334324074479</c:v>
                </c:pt>
                <c:pt idx="23">
                  <c:v>202.01981532577173</c:v>
                </c:pt>
                <c:pt idx="24">
                  <c:v>202.1471484037728</c:v>
                </c:pt>
                <c:pt idx="25">
                  <c:v>202.25890988004224</c:v>
                </c:pt>
                <c:pt idx="26">
                  <c:v>202.35811900042256</c:v>
                </c:pt>
                <c:pt idx="27">
                  <c:v>202.54605871004046</c:v>
                </c:pt>
                <c:pt idx="28">
                  <c:v>202.63645630199125</c:v>
                </c:pt>
                <c:pt idx="29">
                  <c:v>202.72596425059632</c:v>
                </c:pt>
                <c:pt idx="30">
                  <c:v>202.88701763317158</c:v>
                </c:pt>
                <c:pt idx="31">
                  <c:v>202.99203719830379</c:v>
                </c:pt>
                <c:pt idx="32">
                  <c:v>203.09563600869299</c:v>
                </c:pt>
                <c:pt idx="33">
                  <c:v>203.34156983324741</c:v>
                </c:pt>
                <c:pt idx="34">
                  <c:v>203.46455947121598</c:v>
                </c:pt>
                <c:pt idx="35">
                  <c:v>203.57335213482361</c:v>
                </c:pt>
                <c:pt idx="36">
                  <c:v>203.72831249900833</c:v>
                </c:pt>
                <c:pt idx="37">
                  <c:v>203.78937477852696</c:v>
                </c:pt>
                <c:pt idx="38">
                  <c:v>203.88481713296082</c:v>
                </c:pt>
                <c:pt idx="39">
                  <c:v>204.08876742599227</c:v>
                </c:pt>
                <c:pt idx="40">
                  <c:v>204.18476782370587</c:v>
                </c:pt>
                <c:pt idx="41">
                  <c:v>204.28020480533868</c:v>
                </c:pt>
                <c:pt idx="42">
                  <c:v>204.49407929738078</c:v>
                </c:pt>
                <c:pt idx="43">
                  <c:v>204.61104200027123</c:v>
                </c:pt>
                <c:pt idx="44">
                  <c:v>204.74181417599237</c:v>
                </c:pt>
                <c:pt idx="45">
                  <c:v>204.95644856280268</c:v>
                </c:pt>
                <c:pt idx="46">
                  <c:v>205.05653794575437</c:v>
                </c:pt>
                <c:pt idx="47">
                  <c:v>205.16357383230047</c:v>
                </c:pt>
                <c:pt idx="48">
                  <c:v>205.41403530667009</c:v>
                </c:pt>
                <c:pt idx="49">
                  <c:v>205.58583169230499</c:v>
                </c:pt>
                <c:pt idx="50">
                  <c:v>205.73186947607817</c:v>
                </c:pt>
                <c:pt idx="51">
                  <c:v>205.98037345364077</c:v>
                </c:pt>
                <c:pt idx="52">
                  <c:v>206.14279975690488</c:v>
                </c:pt>
                <c:pt idx="53">
                  <c:v>206.2589146200946</c:v>
                </c:pt>
                <c:pt idx="54">
                  <c:v>206.42261476083328</c:v>
                </c:pt>
                <c:pt idx="55">
                  <c:v>206.53823675108544</c:v>
                </c:pt>
                <c:pt idx="56">
                  <c:v>206.71573755825597</c:v>
                </c:pt>
                <c:pt idx="57">
                  <c:v>207.1346605309659</c:v>
                </c:pt>
                <c:pt idx="58">
                  <c:v>207.30797311465645</c:v>
                </c:pt>
                <c:pt idx="59">
                  <c:v>207.50543181455177</c:v>
                </c:pt>
                <c:pt idx="60">
                  <c:v>207.90411707303463</c:v>
                </c:pt>
                <c:pt idx="61">
                  <c:v>208.11985264064828</c:v>
                </c:pt>
                <c:pt idx="62">
                  <c:v>208.31620860722089</c:v>
                </c:pt>
                <c:pt idx="63">
                  <c:v>208.70567141496031</c:v>
                </c:pt>
                <c:pt idx="64">
                  <c:v>208.90761317535075</c:v>
                </c:pt>
                <c:pt idx="65">
                  <c:v>209.07368971505394</c:v>
                </c:pt>
                <c:pt idx="66">
                  <c:v>209.44669231021822</c:v>
                </c:pt>
                <c:pt idx="67">
                  <c:v>209.6361323152525</c:v>
                </c:pt>
                <c:pt idx="68">
                  <c:v>209.83821043501626</c:v>
                </c:pt>
                <c:pt idx="69">
                  <c:v>210.21678520007882</c:v>
                </c:pt>
                <c:pt idx="70">
                  <c:v>210.42979773968713</c:v>
                </c:pt>
                <c:pt idx="71">
                  <c:v>210.95937754128718</c:v>
                </c:pt>
                <c:pt idx="72">
                  <c:v>211.17504597821693</c:v>
                </c:pt>
                <c:pt idx="73">
                  <c:v>211.44094245841816</c:v>
                </c:pt>
                <c:pt idx="74">
                  <c:v>211.97949578643744</c:v>
                </c:pt>
                <c:pt idx="75">
                  <c:v>212.22302971438006</c:v>
                </c:pt>
                <c:pt idx="76">
                  <c:v>212.48323150351268</c:v>
                </c:pt>
                <c:pt idx="77">
                  <c:v>213.4379214401018</c:v>
                </c:pt>
                <c:pt idx="78">
                  <c:v>213.869964227553</c:v>
                </c:pt>
                <c:pt idx="79">
                  <c:v>214.39547670322182</c:v>
                </c:pt>
                <c:pt idx="80">
                  <c:v>215.263523649212</c:v>
                </c:pt>
                <c:pt idx="81">
                  <c:v>215.60681903079919</c:v>
                </c:pt>
                <c:pt idx="82">
                  <c:v>216.02541368821898</c:v>
                </c:pt>
                <c:pt idx="83">
                  <c:v>217.06883185113816</c:v>
                </c:pt>
                <c:pt idx="84">
                  <c:v>217.45891250485209</c:v>
                </c:pt>
                <c:pt idx="85">
                  <c:v>218.03589116818426</c:v>
                </c:pt>
                <c:pt idx="86">
                  <c:v>218.9417768711719</c:v>
                </c:pt>
                <c:pt idx="87">
                  <c:v>219.37824373987883</c:v>
                </c:pt>
                <c:pt idx="88">
                  <c:v>219.92457124585025</c:v>
                </c:pt>
                <c:pt idx="89">
                  <c:v>221.32127997955419</c:v>
                </c:pt>
                <c:pt idx="90">
                  <c:v>221.95592755014874</c:v>
                </c:pt>
                <c:pt idx="91">
                  <c:v>222.40283447013769</c:v>
                </c:pt>
                <c:pt idx="92">
                  <c:v>223.97711824809875</c:v>
                </c:pt>
                <c:pt idx="93">
                  <c:v>224.83866814126043</c:v>
                </c:pt>
                <c:pt idx="94">
                  <c:v>225.64335713982283</c:v>
                </c:pt>
                <c:pt idx="95">
                  <c:v>227.1508456095967</c:v>
                </c:pt>
                <c:pt idx="96">
                  <c:v>227.81403145053008</c:v>
                </c:pt>
                <c:pt idx="97">
                  <c:v>228.4890413692807</c:v>
                </c:pt>
                <c:pt idx="98">
                  <c:v>230.04575221604773</c:v>
                </c:pt>
                <c:pt idx="99">
                  <c:v>230.72098675248512</c:v>
                </c:pt>
                <c:pt idx="100">
                  <c:v>231.36171371458633</c:v>
                </c:pt>
                <c:pt idx="101">
                  <c:v>232.94165362025126</c:v>
                </c:pt>
                <c:pt idx="102">
                  <c:v>233.91202512250624</c:v>
                </c:pt>
                <c:pt idx="103">
                  <c:v>234.50053106212837</c:v>
                </c:pt>
                <c:pt idx="104">
                  <c:v>236.18565717687704</c:v>
                </c:pt>
                <c:pt idx="105">
                  <c:v>237.04577197016067</c:v>
                </c:pt>
                <c:pt idx="106">
                  <c:v>238.22596387277449</c:v>
                </c:pt>
                <c:pt idx="107">
                  <c:v>240.12504655258059</c:v>
                </c:pt>
                <c:pt idx="108">
                  <c:v>240.7333491410941</c:v>
                </c:pt>
                <c:pt idx="109">
                  <c:v>241.60450819868197</c:v>
                </c:pt>
                <c:pt idx="110">
                  <c:v>243.91158251558889</c:v>
                </c:pt>
                <c:pt idx="111">
                  <c:v>245.13353813126508</c:v>
                </c:pt>
                <c:pt idx="112">
                  <c:v>246.25308471204158</c:v>
                </c:pt>
                <c:pt idx="113">
                  <c:v>247.84538625813252</c:v>
                </c:pt>
                <c:pt idx="114">
                  <c:v>249.31274237723559</c:v>
                </c:pt>
                <c:pt idx="115">
                  <c:v>250.51915026151894</c:v>
                </c:pt>
                <c:pt idx="116">
                  <c:v>252.98897236597637</c:v>
                </c:pt>
                <c:pt idx="117">
                  <c:v>254.24944455097051</c:v>
                </c:pt>
                <c:pt idx="118">
                  <c:v>255.52251022694804</c:v>
                </c:pt>
                <c:pt idx="119">
                  <c:v>257.5801541808176</c:v>
                </c:pt>
                <c:pt idx="120">
                  <c:v>259.11307819657844</c:v>
                </c:pt>
                <c:pt idx="121">
                  <c:v>260.99492665750637</c:v>
                </c:pt>
                <c:pt idx="122">
                  <c:v>263.58794468201893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38C-2F4A-96CD-4784D3184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415920"/>
        <c:axId val="968708416"/>
      </c:scatterChart>
      <c:valAx>
        <c:axId val="935415920"/>
        <c:scaling>
          <c:orientation val="minMax"/>
          <c:max val="0.85000000000000009"/>
          <c:min val="0.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08416"/>
        <c:crosses val="autoZero"/>
        <c:crossBetween val="midCat"/>
      </c:valAx>
      <c:valAx>
        <c:axId val="968708416"/>
        <c:scaling>
          <c:orientation val="minMax"/>
          <c:max val="350"/>
          <c:min val="1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cd x10^4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5415920"/>
        <c:crosses val="autoZero"/>
        <c:crossBetween val="midCat"/>
      </c:valAx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7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8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19</xdr:row>
      <xdr:rowOff>38100</xdr:rowOff>
    </xdr:from>
    <xdr:to>
      <xdr:col>13</xdr:col>
      <xdr:colOff>584200</xdr:colOff>
      <xdr:row>31</xdr:row>
      <xdr:rowOff>50800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8EBC147D-E86F-7F4E-A069-9E06430DE200}"/>
                </a:ext>
              </a:extLst>
            </xdr:cNvPr>
            <xdr:cNvSpPr txBox="1"/>
          </xdr:nvSpPr>
          <xdr:spPr>
            <a:xfrm>
              <a:off x="4686300" y="3898900"/>
              <a:ext cx="8699500" cy="24511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14:m>
                <m:oMath xmlns:m="http://schemas.openxmlformats.org/officeDocument/2006/math"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  <m:sSub>
                    <m:sSub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Pr>
                    <m:e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𝐶</m:t>
                      </m:r>
                    </m:e>
                    <m:sub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𝐷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0</m:t>
                      </m:r>
                    </m:sub>
                  </m:sSub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f>
                    <m:f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sSubSup>
                        <m:sSub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bSupPr>
                        <m:e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𝐶</m:t>
                          </m:r>
                        </m:e>
                        <m:sub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𝐿</m:t>
                          </m:r>
                        </m:sub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2</m:t>
                          </m:r>
                        </m:sup>
                      </m:sSub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𝑑</m:t>
                      </m:r>
                    </m:num>
                    <m:den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𝑒</m:t>
                      </m:r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⋅</m:t>
                      </m:r>
                      <m:sSup>
                        <m:sSup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fPr>
                                <m:num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num>
                                <m:den>
                                  <m:sSub>
                                    <m:sSubPr>
                                      <m:ctrlP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sSubPr>
                                    <m:e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𝑀</m:t>
                                      </m:r>
                                    </m:e>
                                    <m:sub>
                                      <m:r>
                                        <a:rPr lang="de-DE" sz="280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𝑐</m:t>
                                      </m:r>
                                      <m:r>
                                        <a:rPr lang="de-DE" sz="2800" b="0" i="1">
                                          <a:solidFill>
                                            <a:schemeClr val="dk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𝑜𝑚𝑝</m:t>
                                      </m:r>
                                    </m:sub>
                                  </m:sSub>
                                </m:den>
                              </m:f>
                              <m:r>
                                <a:rPr lang="de-DE" sz="2800" b="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 −1</m:t>
                              </m:r>
                            </m:e>
                          </m:d>
                        </m:e>
                        <m:sup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𝑓</m:t>
                          </m:r>
                        </m:sup>
                      </m:sSup>
                      <m: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+1</m:t>
                      </m:r>
                    </m:den>
                  </m:f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𝑎</m:t>
                  </m:r>
                  <m:r>
                    <a:rPr lang="de-DE" sz="2800" i="1">
                      <a:solidFill>
                        <a:schemeClr val="dk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⋅</m:t>
                  </m:r>
                  <m:func>
                    <m:funcPr>
                      <m:ctrlPr>
                        <a:rPr lang="de-DE" sz="2800" i="1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uncPr>
                    <m:fName>
                      <m:r>
                        <m:rPr>
                          <m:sty m:val="p"/>
                        </m:rPr>
                        <a:rPr lang="de-DE" sz="2800">
                          <a:solidFill>
                            <a:schemeClr val="dk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tan</m:t>
                      </m:r>
                    </m:fName>
                    <m:e>
                      <m:d>
                        <m:dPr>
                          <m:ctrlP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dPr>
                        <m:e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⋅</m:t>
                          </m:r>
                          <m:f>
                            <m:fPr>
                              <m:ctrlP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fPr>
                            <m:num>
                              <m:r>
                                <a:rPr lang="de-DE" sz="2800" i="1">
                                  <a:solidFill>
                                    <a:schemeClr val="dk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𝑀</m:t>
                              </m:r>
                            </m:num>
                            <m:den>
                              <m:sSub>
                                <m:sSubPr>
                                  <m:ctrlP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sSubPr>
                                <m:e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𝑀</m:t>
                                  </m:r>
                                </m:e>
                                <m:sub>
                                  <m:r>
                                    <a:rPr lang="de-DE" sz="2800" i="1">
                                      <a:solidFill>
                                        <a:schemeClr val="dk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𝑐𝑟𝑖𝑡</m:t>
                                  </m:r>
                                </m:sub>
                              </m:sSub>
                            </m:den>
                          </m:f>
                          <m:r>
                            <a:rPr lang="de-DE" sz="280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−</m:t>
                          </m:r>
                          <m:r>
                            <a:rPr lang="de-DE" sz="2800" b="0" i="1">
                              <a:solidFill>
                                <a:schemeClr val="dk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𝑏</m:t>
                          </m:r>
                        </m:e>
                      </m:d>
                    </m:e>
                  </m:func>
                </m:oMath>
              </a14:m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with the wave drag only considered at </a:t>
              </a:r>
              <a14:m>
                <m:oMath xmlns:m="http://schemas.openxmlformats.org/officeDocument/2006/math">
                  <m:r>
                    <a:rPr lang="de-DE" sz="1400" b="0" i="1">
                      <a:effectLst/>
                      <a:latin typeface="Cambria Math" panose="02040503050406030204" pitchFamily="18" charset="0"/>
                    </a:rPr>
                    <m:t>𝑀</m:t>
                  </m:r>
                  <m:r>
                    <a:rPr lang="de-DE" sz="1400" b="0" i="1">
                      <a:effectLst/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≥</m:t>
                  </m:r>
                  <m:sSub>
                    <m:sSubPr>
                      <m:ctrlP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bPr>
                    <m:e>
                      <m: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𝑀</m:t>
                      </m:r>
                    </m:e>
                    <m:sub>
                      <m:r>
                        <a:rPr lang="de-DE" sz="1400" b="0" i="1">
                          <a:effectLst/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𝑐𝑟𝑖𝑡</m:t>
                      </m:r>
                    </m:sub>
                  </m:sSub>
                </m:oMath>
              </a14:m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parameter</a:t>
              </a:r>
              <a:r>
                <a:rPr lang="de-DE" sz="1400" baseline="0">
                  <a:effectLst/>
                </a:rPr>
                <a:t> c doesn't exist in this regression model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8EBC147D-E86F-7F4E-A069-9E06430DE200}"/>
                </a:ext>
              </a:extLst>
            </xdr:cNvPr>
            <xdr:cNvSpPr txBox="1"/>
          </xdr:nvSpPr>
          <xdr:spPr>
            <a:xfrm>
              <a:off x="4686300" y="3898900"/>
              <a:ext cx="8699500" cy="2451100"/>
            </a:xfrm>
            <a:prstGeom prst="rect">
              <a:avLst/>
            </a:prstGeom>
            <a:solidFill>
              <a:schemeClr val="accent2">
                <a:lumMod val="60000"/>
                <a:lumOff val="4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de-DE" sz="1800" b="1" i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Generic Equation</a:t>
              </a:r>
              <a:r>
                <a:rPr lang="de-DE" sz="1800" b="1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for this Excel file</a:t>
              </a:r>
              <a:endParaRPr lang="de-DE" sz="1800" b="1" i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𝐶_𝐷=𝐶_𝐷0+(𝐶_𝐿^2⋅𝑑)/(−𝑒⋅(𝑀/𝑀_𝑐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𝑜𝑚𝑝   −1)^</a:t>
              </a:r>
              <a:r>
                <a:rPr lang="de-DE" sz="280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𝑓+1)+𝑎⋅tan⁡(𝑏⋅𝑀/𝑀_𝑐𝑟𝑖𝑡 −</a:t>
              </a:r>
              <a:r>
                <a:rPr lang="de-DE" sz="2800" b="0" i="0">
                  <a:solidFill>
                    <a:schemeClr val="dk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𝑏)</a:t>
              </a:r>
              <a:r>
                <a:rPr lang="de-DE" sz="2800">
                  <a:effectLst/>
                </a:rPr>
                <a:t> </a:t>
              </a:r>
            </a:p>
            <a:p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with the wave drag only considered at </a:t>
              </a:r>
              <a:r>
                <a:rPr lang="de-DE" sz="1400" b="0" i="0">
                  <a:effectLst/>
                  <a:latin typeface="Cambria Math" panose="02040503050406030204" pitchFamily="18" charset="0"/>
                </a:rPr>
                <a:t>𝑀</a:t>
              </a:r>
              <a:r>
                <a:rPr lang="de-DE" sz="14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</a:rPr>
                <a:t>≥𝑀_𝑐𝑟𝑖𝑡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parameter</a:t>
              </a:r>
              <a:r>
                <a:rPr lang="de-DE" sz="1400" baseline="0">
                  <a:effectLst/>
                </a:rPr>
                <a:t> c doesn't exist in this regression model</a:t>
              </a:r>
              <a:endParaRPr lang="de-DE" sz="1400">
                <a:effectLst/>
              </a:endParaRPr>
            </a:p>
            <a:p>
              <a:r>
                <a:rPr lang="de-DE" sz="1400">
                  <a:effectLst/>
                </a:rPr>
                <a:t>for</a:t>
              </a:r>
              <a:r>
                <a:rPr lang="de-DE" sz="1400" baseline="0">
                  <a:effectLst/>
                </a:rPr>
                <a:t> further Information and the meaning of the parameters see the report</a:t>
              </a:r>
            </a:p>
            <a:p>
              <a:endParaRPr lang="de-DE" sz="1400"/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355600</xdr:colOff>
      <xdr:row>0</xdr:row>
      <xdr:rowOff>196850</xdr:rowOff>
    </xdr:from>
    <xdr:to>
      <xdr:col>32</xdr:col>
      <xdr:colOff>673100</xdr:colOff>
      <xdr:row>24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55917A-C451-AF41-BF14-23077795F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E332B74-D590-6040-9391-C377E317B4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431800</xdr:colOff>
      <xdr:row>1</xdr:row>
      <xdr:rowOff>31750</xdr:rowOff>
    </xdr:from>
    <xdr:to>
      <xdr:col>33</xdr:col>
      <xdr:colOff>419100</xdr:colOff>
      <xdr:row>24</xdr:row>
      <xdr:rowOff>25400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D785A1A-D866-0944-9898-480F6756F2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8</xdr:row>
      <xdr:rowOff>114300</xdr:rowOff>
    </xdr:from>
    <xdr:to>
      <xdr:col>45</xdr:col>
      <xdr:colOff>36642</xdr:colOff>
      <xdr:row>18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1A884B2-2FA1-A742-BE52-6206DC0256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559500" y="1752600"/>
          <a:ext cx="3300542" cy="205740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431800</xdr:colOff>
      <xdr:row>1</xdr:row>
      <xdr:rowOff>0</xdr:rowOff>
    </xdr:from>
    <xdr:to>
      <xdr:col>33</xdr:col>
      <xdr:colOff>698500</xdr:colOff>
      <xdr:row>28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4BD3E2E-53A3-A74A-8657-CC030BF40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FEB00472-ACBB-5B43-996B-6C09E461D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95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533400</xdr:colOff>
      <xdr:row>1</xdr:row>
      <xdr:rowOff>6350</xdr:rowOff>
    </xdr:from>
    <xdr:to>
      <xdr:col>54</xdr:col>
      <xdr:colOff>381000</xdr:colOff>
      <xdr:row>30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EA1D29-2A06-4E44-ABB3-AC99218A1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61</xdr:col>
      <xdr:colOff>38100</xdr:colOff>
      <xdr:row>7</xdr:row>
      <xdr:rowOff>114300</xdr:rowOff>
    </xdr:from>
    <xdr:to>
      <xdr:col>65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759BCA1-081C-B34D-B80F-3244110D9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737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292100</xdr:colOff>
      <xdr:row>0</xdr:row>
      <xdr:rowOff>133350</xdr:rowOff>
    </xdr:from>
    <xdr:to>
      <xdr:col>34</xdr:col>
      <xdr:colOff>38100</xdr:colOff>
      <xdr:row>24</xdr:row>
      <xdr:rowOff>88900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0559740-EB86-5342-A050-49B330B54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54</xdr:col>
      <xdr:colOff>393700</xdr:colOff>
      <xdr:row>2</xdr:row>
      <xdr:rowOff>88900</xdr:rowOff>
    </xdr:from>
    <xdr:to>
      <xdr:col>62</xdr:col>
      <xdr:colOff>63500</xdr:colOff>
      <xdr:row>22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DB97334-E4E7-A24C-B2D8-57A6826A43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40808862-E8D7-3740-97FF-DD813F676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558800</xdr:colOff>
      <xdr:row>0</xdr:row>
      <xdr:rowOff>158750</xdr:rowOff>
    </xdr:from>
    <xdr:to>
      <xdr:col>34</xdr:col>
      <xdr:colOff>127000</xdr:colOff>
      <xdr:row>21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369481E-FE83-8B4E-BC99-CA4923AA26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DAC5E2F-D7A2-5A48-940F-02D7B87BCF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6705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419100</xdr:colOff>
      <xdr:row>1</xdr:row>
      <xdr:rowOff>31750</xdr:rowOff>
    </xdr:from>
    <xdr:to>
      <xdr:col>38</xdr:col>
      <xdr:colOff>520700</xdr:colOff>
      <xdr:row>23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ACB44CA-AA9E-6141-8135-FD0ED1D4E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45</xdr:col>
      <xdr:colOff>38100</xdr:colOff>
      <xdr:row>7</xdr:row>
      <xdr:rowOff>114300</xdr:rowOff>
    </xdr:from>
    <xdr:to>
      <xdr:col>49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52E85140-F26B-654B-A2C0-9B9821849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9278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25400</xdr:colOff>
      <xdr:row>1</xdr:row>
      <xdr:rowOff>19050</xdr:rowOff>
    </xdr:from>
    <xdr:to>
      <xdr:col>62</xdr:col>
      <xdr:colOff>774700</xdr:colOff>
      <xdr:row>24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2B3E3DA-DB19-0C48-A8E7-9311B4D93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71</xdr:col>
      <xdr:colOff>38100</xdr:colOff>
      <xdr:row>7</xdr:row>
      <xdr:rowOff>114300</xdr:rowOff>
    </xdr:from>
    <xdr:to>
      <xdr:col>75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EFC5C078-1097-0240-B6DB-BFE3DCD4C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491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177800</xdr:rowOff>
    </xdr:from>
    <xdr:to>
      <xdr:col>2</xdr:col>
      <xdr:colOff>692150</xdr:colOff>
      <xdr:row>6</xdr:row>
      <xdr:rowOff>174625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6E0169BE-F33E-4488-8A4D-66F523E4E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514350</xdr:colOff>
      <xdr:row>1</xdr:row>
      <xdr:rowOff>158750</xdr:rowOff>
    </xdr:from>
    <xdr:to>
      <xdr:col>32</xdr:col>
      <xdr:colOff>762000</xdr:colOff>
      <xdr:row>30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97A143C-44B8-E842-84B1-251D78D8B9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41</xdr:col>
      <xdr:colOff>38100</xdr:colOff>
      <xdr:row>7</xdr:row>
      <xdr:rowOff>114300</xdr:rowOff>
    </xdr:from>
    <xdr:to>
      <xdr:col>45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7D68E356-AEC1-8F43-8684-B2303F363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389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406400</xdr:colOff>
      <xdr:row>0</xdr:row>
      <xdr:rowOff>101600</xdr:rowOff>
    </xdr:from>
    <xdr:to>
      <xdr:col>32</xdr:col>
      <xdr:colOff>698500</xdr:colOff>
      <xdr:row>25</xdr:row>
      <xdr:rowOff>177800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CEB6AFF-7884-AF45-8D06-497348BB7A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98BFD90-5FB0-E142-B49F-EE90F78A1B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584200</xdr:colOff>
      <xdr:row>0</xdr:row>
      <xdr:rowOff>101600</xdr:rowOff>
    </xdr:from>
    <xdr:to>
      <xdr:col>33</xdr:col>
      <xdr:colOff>254000</xdr:colOff>
      <xdr:row>23</xdr:row>
      <xdr:rowOff>139700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A7592F-C60A-A949-9AED-E00A0CC62A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175059B-1B26-F346-83E2-2F67EE085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273050</xdr:colOff>
      <xdr:row>2</xdr:row>
      <xdr:rowOff>31750</xdr:rowOff>
    </xdr:from>
    <xdr:to>
      <xdr:col>80</xdr:col>
      <xdr:colOff>25400</xdr:colOff>
      <xdr:row>25</xdr:row>
      <xdr:rowOff>63500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7080367-2AA5-5643-87CF-51B966EB26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241300</xdr:colOff>
      <xdr:row>0</xdr:row>
      <xdr:rowOff>120650</xdr:rowOff>
    </xdr:from>
    <xdr:to>
      <xdr:col>50</xdr:col>
      <xdr:colOff>685800</xdr:colOff>
      <xdr:row>27</xdr:row>
      <xdr:rowOff>127000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A110806-5BF2-154F-A56C-81F43F12CB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57</xdr:col>
      <xdr:colOff>38100</xdr:colOff>
      <xdr:row>7</xdr:row>
      <xdr:rowOff>114300</xdr:rowOff>
    </xdr:from>
    <xdr:to>
      <xdr:col>61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E96954B4-E25A-414A-8BB4-61750BBEE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376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266700</xdr:colOff>
      <xdr:row>0</xdr:row>
      <xdr:rowOff>133350</xdr:rowOff>
    </xdr:from>
    <xdr:to>
      <xdr:col>32</xdr:col>
      <xdr:colOff>723900</xdr:colOff>
      <xdr:row>24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DE1E132-A8E7-BC48-90C4-BC126F9F4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38100</xdr:colOff>
      <xdr:row>7</xdr:row>
      <xdr:rowOff>114300</xdr:rowOff>
    </xdr:from>
    <xdr:to>
      <xdr:col>44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FB4F590A-9B40-4F40-90E2-9FC02EAFC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450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266700</xdr:colOff>
      <xdr:row>0</xdr:row>
      <xdr:rowOff>114300</xdr:rowOff>
    </xdr:from>
    <xdr:to>
      <xdr:col>31</xdr:col>
      <xdr:colOff>774700</xdr:colOff>
      <xdr:row>22</xdr:row>
      <xdr:rowOff>177800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F6AAEDE-1379-0049-A2C5-43B5D26BAB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37</xdr:col>
      <xdr:colOff>762000</xdr:colOff>
      <xdr:row>8</xdr:row>
      <xdr:rowOff>38100</xdr:rowOff>
    </xdr:from>
    <xdr:to>
      <xdr:col>41</xdr:col>
      <xdr:colOff>760542</xdr:colOff>
      <xdr:row>18</xdr:row>
      <xdr:rowOff>63500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EB9D8AE-CD51-864F-B6D4-EAE2C7F85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794200" y="1676400"/>
          <a:ext cx="3300542" cy="20574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165100</xdr:colOff>
      <xdr:row>41</xdr:row>
      <xdr:rowOff>177800</xdr:rowOff>
    </xdr:from>
    <xdr:to>
      <xdr:col>31</xdr:col>
      <xdr:colOff>482600</xdr:colOff>
      <xdr:row>60</xdr:row>
      <xdr:rowOff>31750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78FB3D1-3FA2-BB41-95B8-05673D391F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431800</xdr:colOff>
      <xdr:row>0</xdr:row>
      <xdr:rowOff>190500</xdr:rowOff>
    </xdr:from>
    <xdr:to>
      <xdr:col>38</xdr:col>
      <xdr:colOff>330200</xdr:colOff>
      <xdr:row>26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0CB90CD-0E0D-FD49-B124-7B9BBA6CE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45</xdr:col>
      <xdr:colOff>38100</xdr:colOff>
      <xdr:row>7</xdr:row>
      <xdr:rowOff>114300</xdr:rowOff>
    </xdr:from>
    <xdr:to>
      <xdr:col>49</xdr:col>
      <xdr:colOff>36642</xdr:colOff>
      <xdr:row>17</xdr:row>
      <xdr:rowOff>139700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275F646F-D870-FB41-B964-04E97878B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3604200" y="1549400"/>
          <a:ext cx="3300542" cy="20574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571500</xdr:colOff>
      <xdr:row>0</xdr:row>
      <xdr:rowOff>57150</xdr:rowOff>
    </xdr:from>
    <xdr:to>
      <xdr:col>51</xdr:col>
      <xdr:colOff>342900</xdr:colOff>
      <xdr:row>26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25432E5-8765-FA48-A098-003E4E2704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58</xdr:col>
      <xdr:colOff>38100</xdr:colOff>
      <xdr:row>7</xdr:row>
      <xdr:rowOff>114300</xdr:rowOff>
    </xdr:from>
    <xdr:to>
      <xdr:col>62</xdr:col>
      <xdr:colOff>36642</xdr:colOff>
      <xdr:row>17</xdr:row>
      <xdr:rowOff>139700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8EF9ABF-F3B4-2240-9AD8-E1819F1B8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855900" y="1549400"/>
          <a:ext cx="3300542" cy="205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hyperlink" Target="https://doi.org/10.7910/DVN/2UBNIE" TargetMode="External"/><Relationship Id="rId1" Type="http://schemas.openxmlformats.org/officeDocument/2006/relationships/hyperlink" Target="https://www.gnu.org/licens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0FD0C-F358-7244-A528-DBB30A574B9D}">
  <dimension ref="A1:U39"/>
  <sheetViews>
    <sheetView tabSelected="1" workbookViewId="0">
      <selection activeCell="A2" sqref="A2"/>
    </sheetView>
  </sheetViews>
  <sheetFormatPr baseColWidth="10" defaultRowHeight="15.75" x14ac:dyDescent="0.25"/>
  <cols>
    <col min="1" max="1" width="20.125" customWidth="1"/>
    <col min="2" max="2" width="28.625" customWidth="1"/>
    <col min="4" max="4" width="10.875" style="2"/>
  </cols>
  <sheetData>
    <row r="1" spans="1:21" x14ac:dyDescent="0.25">
      <c r="A1" s="29" t="s">
        <v>150</v>
      </c>
    </row>
    <row r="2" spans="1:21" x14ac:dyDescent="0.25">
      <c r="C2" s="30" t="s">
        <v>105</v>
      </c>
      <c r="D2" s="31" t="s">
        <v>106</v>
      </c>
      <c r="E2" s="30" t="s">
        <v>91</v>
      </c>
      <c r="F2" s="30" t="s">
        <v>92</v>
      </c>
      <c r="G2" s="30" t="s">
        <v>93</v>
      </c>
      <c r="H2" s="30" t="s">
        <v>94</v>
      </c>
      <c r="I2" s="30" t="s">
        <v>11</v>
      </c>
      <c r="J2" s="30" t="s">
        <v>12</v>
      </c>
      <c r="K2" s="30" t="s">
        <v>13</v>
      </c>
      <c r="L2" s="30" t="s">
        <v>95</v>
      </c>
      <c r="M2" s="30" t="s">
        <v>96</v>
      </c>
      <c r="N2" s="30" t="s">
        <v>97</v>
      </c>
      <c r="O2" s="30" t="s">
        <v>98</v>
      </c>
      <c r="P2" s="30" t="s">
        <v>99</v>
      </c>
      <c r="Q2" s="30" t="s">
        <v>100</v>
      </c>
      <c r="R2" s="30" t="s">
        <v>101</v>
      </c>
      <c r="S2" s="30" t="s">
        <v>102</v>
      </c>
      <c r="T2" s="30" t="s">
        <v>103</v>
      </c>
    </row>
    <row r="3" spans="1:21" x14ac:dyDescent="0.25">
      <c r="A3" s="27" t="s">
        <v>104</v>
      </c>
      <c r="B3" t="s">
        <v>109</v>
      </c>
      <c r="C3" s="13">
        <f>AVERAGE(E3:T3)</f>
        <v>8.3603571741857667</v>
      </c>
      <c r="D3" s="16">
        <f>MEDIAN(E3:T3)</f>
        <v>5.7038548646219605</v>
      </c>
      <c r="E3" s="13">
        <f>'24.26-DC'!X2</f>
        <v>6.2240530735739661</v>
      </c>
      <c r="F3" s="13">
        <f>'24.26-MD'!X2</f>
        <v>1.1494573438564776E-2</v>
      </c>
      <c r="G3" s="13">
        <f>'24.49-B707'!X2</f>
        <v>3.6840140082832922</v>
      </c>
      <c r="H3" s="13">
        <f>'24.53-B727'!AP2</f>
        <v>3.5277939617106808</v>
      </c>
      <c r="I3" s="13">
        <f>'24.72-B737-200'!X2</f>
        <v>5.3751110991595521</v>
      </c>
      <c r="J3" s="13">
        <f>'24.72-B737-300'!W2</f>
        <v>6.3285099507434941</v>
      </c>
      <c r="K3" s="13">
        <f>'24.72-B737-800'!AC2</f>
        <v>6.0325986300843688</v>
      </c>
      <c r="L3" s="13">
        <f>'24.78-B747'!AP2</f>
        <v>7.2461195511521765</v>
      </c>
      <c r="M3" s="13">
        <f>'24.90-B757'!X2</f>
        <v>3.6902536924135068</v>
      </c>
      <c r="N3" s="13">
        <f>'24.96-B767'!X2</f>
        <v>0.76112266912973425</v>
      </c>
      <c r="O3" s="13">
        <f>'24.99-B777'!X2</f>
        <v>9.2201591470661732</v>
      </c>
      <c r="P3" s="13">
        <f>'24.107-A300'!AP2</f>
        <v>3.7905438708262627</v>
      </c>
      <c r="Q3" s="13">
        <f>'24.123-A320B737'!X2</f>
        <v>9.7678510869156643</v>
      </c>
      <c r="R3" s="13">
        <f>'24.131-A340'!Y2</f>
        <v>4.9622716192279075</v>
      </c>
      <c r="S3" s="13">
        <f>'24.142-F28'!AD2</f>
        <v>54.535545873581079</v>
      </c>
      <c r="T3" s="13">
        <f>'24.142-F100'!BB2</f>
        <v>8.6082719796658562</v>
      </c>
    </row>
    <row r="4" spans="1:21" x14ac:dyDescent="0.25">
      <c r="A4" s="27"/>
      <c r="B4" t="s">
        <v>112</v>
      </c>
      <c r="C4" s="12">
        <f t="shared" ref="C4:C9" si="0">AVERAGE(E4:T4)</f>
        <v>2.8538750088999345</v>
      </c>
      <c r="D4" s="32">
        <f t="shared" ref="D4:D18" si="1">MEDIAN(E4:T4)</f>
        <v>2.6968904735753263</v>
      </c>
      <c r="E4" s="12">
        <f>'24.26-DC'!X3</f>
        <v>1.7046102306734103</v>
      </c>
      <c r="F4" s="12">
        <f>'24.26-MD'!X3</f>
        <v>0</v>
      </c>
      <c r="G4" s="12">
        <f>'24.49-B707'!X3</f>
        <v>0.23912006337188008</v>
      </c>
      <c r="H4" s="12">
        <f>'24.53-B727'!AP3</f>
        <v>6.8981502542621893</v>
      </c>
      <c r="I4" s="12">
        <f>'24.72-B737-200'!X3</f>
        <v>5.7921071945096845</v>
      </c>
      <c r="J4" s="12">
        <f>'24.72-B737-300'!W3</f>
        <v>4.222285847855372</v>
      </c>
      <c r="K4" s="12">
        <f>'24.72-B737-800'!AC3</f>
        <v>3.3332958170413298</v>
      </c>
      <c r="L4" s="12">
        <f>'24.78-B747'!AP3</f>
        <v>2.760098060801929</v>
      </c>
      <c r="M4" s="12">
        <f>'24.90-B757'!X3</f>
        <v>1.8338883576973959</v>
      </c>
      <c r="N4" s="12">
        <f>'24.96-B767'!X3</f>
        <v>2.6336828863487241</v>
      </c>
      <c r="O4" s="12">
        <f>'24.99-B777'!X3</f>
        <v>0.44754527374467906</v>
      </c>
      <c r="P4" s="12">
        <f>'24.107-A300'!AP3</f>
        <v>6.545012689932566</v>
      </c>
      <c r="Q4" s="12">
        <f>'24.123-A320B737'!X3</f>
        <v>2.7680776016576942</v>
      </c>
      <c r="R4" s="12">
        <f>'24.131-A340'!Y3</f>
        <v>3.4787400466844338</v>
      </c>
      <c r="S4" s="12">
        <f>'24.142-F28'!AD3</f>
        <v>2.0891263425979498</v>
      </c>
      <c r="T4" s="12">
        <f>'24.142-F100'!BB3</f>
        <v>0.91625947521971252</v>
      </c>
    </row>
    <row r="5" spans="1:21" x14ac:dyDescent="0.25">
      <c r="A5" s="27"/>
      <c r="B5" t="s">
        <v>113</v>
      </c>
      <c r="C5" s="13">
        <f t="shared" si="0"/>
        <v>0</v>
      </c>
      <c r="D5" s="16">
        <f t="shared" si="1"/>
        <v>0</v>
      </c>
      <c r="E5" s="13">
        <f>'24.26-DC'!X4</f>
        <v>0</v>
      </c>
      <c r="F5" s="13">
        <f>'24.26-MD'!X4</f>
        <v>0</v>
      </c>
      <c r="G5" s="13">
        <f>'24.49-B707'!X4</f>
        <v>0</v>
      </c>
      <c r="H5" s="13">
        <f>'24.53-B727'!AP4</f>
        <v>0</v>
      </c>
      <c r="I5" s="13">
        <f>'24.72-B737-200'!X4</f>
        <v>0</v>
      </c>
      <c r="J5" s="13">
        <f>'24.72-B737-300'!W4</f>
        <v>0</v>
      </c>
      <c r="K5" s="13">
        <f>'24.72-B737-800'!AC4</f>
        <v>0</v>
      </c>
      <c r="L5" s="13">
        <f>'24.78-B747'!AP4</f>
        <v>0</v>
      </c>
      <c r="M5" s="13">
        <f>'24.90-B757'!X4</f>
        <v>0</v>
      </c>
      <c r="N5" s="13">
        <f>'24.96-B767'!X4</f>
        <v>0</v>
      </c>
      <c r="O5" s="13">
        <f>'24.99-B777'!X4</f>
        <v>0</v>
      </c>
      <c r="P5" s="13">
        <f>'24.107-A300'!AP4</f>
        <v>0</v>
      </c>
      <c r="Q5" s="13">
        <f>'24.123-A320B737'!X4</f>
        <v>0</v>
      </c>
      <c r="R5" s="13">
        <f>'24.131-A340'!Y4</f>
        <v>0</v>
      </c>
      <c r="S5" s="13">
        <f>'24.142-F28'!AD4</f>
        <v>0</v>
      </c>
      <c r="T5" s="13">
        <f>'24.142-F100'!BB4</f>
        <v>0</v>
      </c>
    </row>
    <row r="6" spans="1:21" x14ac:dyDescent="0.25">
      <c r="A6" s="27"/>
      <c r="B6" t="s">
        <v>110</v>
      </c>
      <c r="C6" s="13">
        <f t="shared" si="0"/>
        <v>455.53467695379328</v>
      </c>
      <c r="D6" s="16">
        <f t="shared" si="1"/>
        <v>464.43128171739875</v>
      </c>
      <c r="E6" s="13">
        <f>'24.26-DC'!X5</f>
        <v>521.57018396407727</v>
      </c>
      <c r="F6" s="13">
        <f>'24.26-MD'!X5</f>
        <v>437.98715949439543</v>
      </c>
      <c r="G6" s="13">
        <f>'24.49-B707'!X5</f>
        <v>537.04387318885051</v>
      </c>
      <c r="H6" s="13">
        <f>'24.53-B727'!AP5</f>
        <v>520.44428131452071</v>
      </c>
      <c r="I6" s="13">
        <f>'24.72-B737-200'!X5</f>
        <v>417.13222881922275</v>
      </c>
      <c r="J6" s="13">
        <f>'24.72-B737-300'!W5</f>
        <v>413.35657512450388</v>
      </c>
      <c r="K6" s="13">
        <f>'24.72-B737-800'!AC5</f>
        <v>394.46244654230458</v>
      </c>
      <c r="L6" s="13">
        <f>'24.78-B747'!AP5</f>
        <v>498.01441243749241</v>
      </c>
      <c r="M6" s="13">
        <f>'24.90-B757'!X5</f>
        <v>461.52289283388779</v>
      </c>
      <c r="N6" s="13">
        <f>'24.96-B767'!X5</f>
        <v>467.33967060090976</v>
      </c>
      <c r="O6" s="13">
        <f>'24.99-B777'!X5</f>
        <v>480.48666516483644</v>
      </c>
      <c r="P6" s="13">
        <f>'24.107-A300'!AP5</f>
        <v>544.68516315136435</v>
      </c>
      <c r="Q6" s="13">
        <f>'24.123-A320B737'!X5</f>
        <v>354.77320914066325</v>
      </c>
      <c r="R6" s="13">
        <f>'24.131-A340'!Y5</f>
        <v>342.41271400830561</v>
      </c>
      <c r="S6" s="13">
        <f>'24.142-F28'!AD5</f>
        <v>469.88504718083288</v>
      </c>
      <c r="T6" s="13">
        <f>'24.142-F100'!BB5</f>
        <v>427.43830829452486</v>
      </c>
    </row>
    <row r="7" spans="1:21" x14ac:dyDescent="0.25">
      <c r="A7" s="27"/>
      <c r="B7" t="s">
        <v>111</v>
      </c>
      <c r="C7" s="13">
        <f t="shared" si="0"/>
        <v>166.33087939605508</v>
      </c>
      <c r="D7" s="16">
        <f t="shared" si="1"/>
        <v>167.71121412144035</v>
      </c>
      <c r="E7" s="13">
        <f>'24.26-DC'!X6</f>
        <v>144.42840033613845</v>
      </c>
      <c r="F7" s="13">
        <f>'24.26-MD'!X6</f>
        <v>163.64122977767607</v>
      </c>
      <c r="G7" s="13">
        <f>'24.49-B707'!X6</f>
        <v>129.6490950687587</v>
      </c>
      <c r="H7" s="13">
        <f>'24.53-B727'!AP6</f>
        <v>175.35873509292821</v>
      </c>
      <c r="I7" s="13">
        <f>'24.72-B737-200'!X6</f>
        <v>197.98399392258318</v>
      </c>
      <c r="J7" s="13">
        <f>'24.72-B737-300'!W6</f>
        <v>212.32672009710745</v>
      </c>
      <c r="K7" s="13">
        <f>'24.72-B737-800'!AC6</f>
        <v>185.26902792744855</v>
      </c>
      <c r="L7" s="13">
        <f>'24.78-B747'!AP6</f>
        <v>138.66996265517241</v>
      </c>
      <c r="M7" s="13">
        <f>'24.90-B757'!X6</f>
        <v>155.43992203686136</v>
      </c>
      <c r="N7" s="13">
        <f>'24.96-B767'!X6</f>
        <v>133.09267886249157</v>
      </c>
      <c r="O7" s="13">
        <f>'24.99-B777'!X6</f>
        <v>120.45505258150284</v>
      </c>
      <c r="P7" s="13">
        <f>'24.107-A300'!AP6</f>
        <v>171.78119846520462</v>
      </c>
      <c r="Q7" s="13">
        <f>'24.123-A320B737'!X6</f>
        <v>195.33305201633598</v>
      </c>
      <c r="R7" s="13">
        <f>'24.131-A340'!Y6</f>
        <v>148.81902660136967</v>
      </c>
      <c r="S7" s="13">
        <f>'24.142-F28'!AD6</f>
        <v>200.5308212029617</v>
      </c>
      <c r="T7" s="13">
        <f>'24.142-F100'!BB6</f>
        <v>188.51515369234042</v>
      </c>
    </row>
    <row r="8" spans="1:21" x14ac:dyDescent="0.25">
      <c r="A8" s="27"/>
      <c r="B8" t="s">
        <v>114</v>
      </c>
      <c r="C8" s="33">
        <f t="shared" si="0"/>
        <v>7.8374336618018941E-3</v>
      </c>
      <c r="D8" s="34">
        <f t="shared" si="1"/>
        <v>2.0891556728136506E-4</v>
      </c>
      <c r="E8" s="33">
        <f>'24.26-DC'!X7</f>
        <v>4.1867543851660793E-5</v>
      </c>
      <c r="F8" s="33">
        <f>'24.26-MD'!X7</f>
        <v>4.4396346534092228E-6</v>
      </c>
      <c r="G8" s="33">
        <f>'24.49-B707'!X7</f>
        <v>1.7139037569294882E-3</v>
      </c>
      <c r="H8" s="33">
        <f>'24.53-B727'!AP7</f>
        <v>1.2921070365850063E-3</v>
      </c>
      <c r="I8" s="33">
        <f>'24.72-B737-200'!X7</f>
        <v>2.3662269470418041E-4</v>
      </c>
      <c r="J8" s="33">
        <f>'24.72-B737-300'!W7</f>
        <v>1.9461021603370896E-5</v>
      </c>
      <c r="K8" s="33">
        <f>'24.72-B737-800'!AC7</f>
        <v>1.1328677722573551E-4</v>
      </c>
      <c r="L8" s="33">
        <f>'24.78-B747'!AP7</f>
        <v>3.6575210786326097E-4</v>
      </c>
      <c r="M8" s="33">
        <f>'24.90-B757'!X7</f>
        <v>7.3044195399150187E-4</v>
      </c>
      <c r="N8" s="33">
        <f>'24.96-B767'!X7</f>
        <v>1.8120843985854968E-4</v>
      </c>
      <c r="O8" s="33">
        <f>'24.99-B777'!X7</f>
        <v>7.1881527477463656E-5</v>
      </c>
      <c r="P8" s="33">
        <f>'24.107-A300'!AP7</f>
        <v>2.9917294674699477E-4</v>
      </c>
      <c r="Q8" s="33">
        <f>'24.123-A320B737'!X7</f>
        <v>1.3486420064086602E-7</v>
      </c>
      <c r="R8" s="33">
        <f>'24.131-A340'!Y7</f>
        <v>0</v>
      </c>
      <c r="S8" s="33">
        <f>'24.142-F28'!AD7</f>
        <v>0.11253124292450735</v>
      </c>
      <c r="T8" s="33">
        <f>'24.142-F100'!BB7</f>
        <v>7.7974153586316914E-3</v>
      </c>
    </row>
    <row r="9" spans="1:21" x14ac:dyDescent="0.25">
      <c r="A9" s="27"/>
      <c r="B9" t="s">
        <v>115</v>
      </c>
      <c r="C9" s="12">
        <f t="shared" si="0"/>
        <v>12.815759982484117</v>
      </c>
      <c r="D9" s="32">
        <f t="shared" si="1"/>
        <v>12.478078597072109</v>
      </c>
      <c r="E9" s="12">
        <f>'24.26-DC'!X8</f>
        <v>14.151373352778659</v>
      </c>
      <c r="F9" s="12">
        <f>'24.26-MD'!X8</f>
        <v>17.713474008574231</v>
      </c>
      <c r="G9" s="12">
        <f>'24.49-B707'!X8</f>
        <v>9.1378322668090455</v>
      </c>
      <c r="H9" s="12">
        <f>'24.53-B727'!AP8</f>
        <v>9.2518834808512178</v>
      </c>
      <c r="I9" s="12">
        <f>'24.72-B737-200'!X8</f>
        <v>14.45168569806548</v>
      </c>
      <c r="J9" s="12">
        <f>'24.72-B737-300'!W8</f>
        <v>19.364325072760735</v>
      </c>
      <c r="K9" s="12">
        <f>'24.72-B737-800'!AC8</f>
        <v>14.493607149817313</v>
      </c>
      <c r="L9" s="12">
        <f>'24.78-B747'!AP8</f>
        <v>10.425214148016266</v>
      </c>
      <c r="M9" s="12">
        <f>'24.90-B757'!X8</f>
        <v>10.96504275284998</v>
      </c>
      <c r="N9" s="12">
        <f>'24.96-B767'!X8</f>
        <v>12.813740157221275</v>
      </c>
      <c r="O9" s="12">
        <f>'24.99-B777'!X8</f>
        <v>13.306678564707317</v>
      </c>
      <c r="P9" s="12">
        <f>'24.107-A300'!AP8</f>
        <v>12.142417036922941</v>
      </c>
      <c r="Q9" s="12">
        <f>'24.123-A320B737'!X8</f>
        <v>26.841205802502056</v>
      </c>
      <c r="R9" s="12">
        <f>'24.131-A340'!Y8</f>
        <v>10.287621480631802</v>
      </c>
      <c r="S9" s="12">
        <f>'24.142-F28'!AD8</f>
        <v>2.3868443631103498</v>
      </c>
      <c r="T9" s="12">
        <f>'24.142-F100'!BB8</f>
        <v>7.3192143841271768</v>
      </c>
    </row>
    <row r="10" spans="1:21" x14ac:dyDescent="0.25">
      <c r="A10" s="15"/>
      <c r="C10" s="13"/>
      <c r="D10" s="16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1" x14ac:dyDescent="0.25">
      <c r="A11" s="15" t="s">
        <v>135</v>
      </c>
      <c r="C11" s="13"/>
      <c r="D11" s="16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x14ac:dyDescent="0.25">
      <c r="A12" s="15" t="s">
        <v>136</v>
      </c>
      <c r="B12" t="s">
        <v>107</v>
      </c>
      <c r="C12" s="13">
        <f>AVERAGE(E12:T12)</f>
        <v>21.100971092881384</v>
      </c>
      <c r="D12" s="16">
        <f>MEDIAN(E12:T12)</f>
        <v>18.6312267629039</v>
      </c>
      <c r="E12" s="13">
        <f t="shared" ref="E12:T12" si="2">E3*E4</f>
        <v>10.609584545468467</v>
      </c>
      <c r="F12" s="13">
        <f t="shared" si="2"/>
        <v>0</v>
      </c>
      <c r="G12" s="13">
        <f t="shared" si="2"/>
        <v>0.88092166312359477</v>
      </c>
      <c r="H12" s="13">
        <f t="shared" si="2"/>
        <v>24.335252813959148</v>
      </c>
      <c r="I12" s="13">
        <f t="shared" si="2"/>
        <v>31.133219668730899</v>
      </c>
      <c r="J12" s="13">
        <f t="shared" si="2"/>
        <v>26.720778003036152</v>
      </c>
      <c r="K12" s="13">
        <f t="shared" si="2"/>
        <v>20.108435779549485</v>
      </c>
      <c r="L12" s="13">
        <f t="shared" si="2"/>
        <v>20.000000521474067</v>
      </c>
      <c r="M12" s="13">
        <f t="shared" si="2"/>
        <v>6.7675132834669567</v>
      </c>
      <c r="N12" s="13">
        <f t="shared" si="2"/>
        <v>2.0045557480990435</v>
      </c>
      <c r="O12" s="13">
        <f t="shared" si="2"/>
        <v>4.1264386494432372</v>
      </c>
      <c r="P12" s="13">
        <f t="shared" si="2"/>
        <v>24.809157736303998</v>
      </c>
      <c r="Q12" s="13">
        <f t="shared" si="2"/>
        <v>27.038169810019014</v>
      </c>
      <c r="R12" s="13">
        <f t="shared" si="2"/>
        <v>17.262453004333732</v>
      </c>
      <c r="S12" s="13">
        <f t="shared" si="2"/>
        <v>113.93164549245715</v>
      </c>
      <c r="T12" s="13">
        <f t="shared" si="2"/>
        <v>7.8874107666371929</v>
      </c>
      <c r="U12" s="13"/>
    </row>
    <row r="13" spans="1:21" x14ac:dyDescent="0.25">
      <c r="A13" s="15"/>
      <c r="B13" t="s">
        <v>108</v>
      </c>
      <c r="C13" s="14">
        <f>AVERAGE(E13:T13)</f>
        <v>2.1100971092881389E-3</v>
      </c>
      <c r="D13" s="17">
        <f>MEDIAN(E13:T13)</f>
        <v>1.8631226762903901E-3</v>
      </c>
      <c r="E13" s="14">
        <f t="shared" ref="E13:T13" si="3">E12*10^-4</f>
        <v>1.0609584545468466E-3</v>
      </c>
      <c r="F13" s="14">
        <f t="shared" si="3"/>
        <v>0</v>
      </c>
      <c r="G13" s="14">
        <f t="shared" si="3"/>
        <v>8.8092166312359483E-5</v>
      </c>
      <c r="H13" s="14">
        <f t="shared" si="3"/>
        <v>2.433525281395915E-3</v>
      </c>
      <c r="I13" s="14">
        <f t="shared" si="3"/>
        <v>3.1133219668730899E-3</v>
      </c>
      <c r="J13" s="14">
        <f t="shared" si="3"/>
        <v>2.6720778003036152E-3</v>
      </c>
      <c r="K13" s="14">
        <f t="shared" si="3"/>
        <v>2.0108435779549487E-3</v>
      </c>
      <c r="L13" s="14">
        <f t="shared" si="3"/>
        <v>2.0000000521474067E-3</v>
      </c>
      <c r="M13" s="14">
        <f t="shared" si="3"/>
        <v>6.7675132834669571E-4</v>
      </c>
      <c r="N13" s="14">
        <f t="shared" si="3"/>
        <v>2.0045557480990436E-4</v>
      </c>
      <c r="O13" s="14">
        <f t="shared" si="3"/>
        <v>4.1264386494432376E-4</v>
      </c>
      <c r="P13" s="14">
        <f t="shared" si="3"/>
        <v>2.4809157736304E-3</v>
      </c>
      <c r="Q13" s="14">
        <f t="shared" si="3"/>
        <v>2.7038169810019016E-3</v>
      </c>
      <c r="R13" s="14">
        <f t="shared" si="3"/>
        <v>1.7262453004333732E-3</v>
      </c>
      <c r="S13" s="14">
        <f t="shared" si="3"/>
        <v>1.1393164549245716E-2</v>
      </c>
      <c r="T13" s="14">
        <f t="shared" si="3"/>
        <v>7.8874107666371935E-4</v>
      </c>
      <c r="U13" s="14"/>
    </row>
    <row r="14" spans="1:21" x14ac:dyDescent="0.25">
      <c r="A14" s="15"/>
      <c r="C14" s="14"/>
      <c r="D14" s="17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pans="1:21" x14ac:dyDescent="0.25">
      <c r="C15" s="13"/>
      <c r="D15" s="16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spans="1:21" x14ac:dyDescent="0.25">
      <c r="B16" t="s">
        <v>121</v>
      </c>
      <c r="C16" s="18">
        <f t="shared" ref="C16:C17" si="4">AVERAGE(E16:T16)</f>
        <v>555.48245280301478</v>
      </c>
      <c r="D16" s="16">
        <f t="shared" si="1"/>
        <v>353.60881696393437</v>
      </c>
      <c r="E16" s="13">
        <f>'24.26-DC'!X19</f>
        <v>376.66470643751319</v>
      </c>
      <c r="F16" s="13">
        <f>'24.26-MD'!X17</f>
        <v>157.43622660439124</v>
      </c>
      <c r="G16" s="13">
        <f>'24.49-B707'!X17</f>
        <v>1923.6678684247563</v>
      </c>
      <c r="H16" s="13">
        <f>'24.53-B727'!AP19</f>
        <v>375.03298648743237</v>
      </c>
      <c r="I16" s="13">
        <f>'24.72-B737-200'!X17</f>
        <v>92.161066851738951</v>
      </c>
      <c r="J16" s="13">
        <f>'24.72-B737-300'!W18</f>
        <v>22.362797516335235</v>
      </c>
      <c r="K16" s="13">
        <f>'24.72-B737-800'!AC21</f>
        <v>332.18464744043644</v>
      </c>
      <c r="L16" s="13">
        <f>'24.78-B747'!AP25</f>
        <v>2203.3771477723662</v>
      </c>
      <c r="M16" s="13">
        <f>'24.90-B757'!X18</f>
        <v>389.92569107301671</v>
      </c>
      <c r="N16" s="13">
        <f>'24.96-B767'!X18</f>
        <v>109.97646406855972</v>
      </c>
      <c r="O16" s="13">
        <f>'24.99-B777'!X18</f>
        <v>1429.401056587433</v>
      </c>
      <c r="P16" s="13">
        <f>'24.107-A300'!AP25</f>
        <v>578.91154328198161</v>
      </c>
      <c r="Q16" s="13">
        <f>'24.123-A320B737'!X18</f>
        <v>80.758727211066031</v>
      </c>
      <c r="R16" s="13">
        <f>'24.131-A340'!Y18</f>
        <v>556.62352453667597</v>
      </c>
      <c r="S16" s="13">
        <f>'24.142-F28'!AD21</f>
        <v>103.7703982879066</v>
      </c>
      <c r="T16" s="13">
        <f>'24.142-F100'!BB29</f>
        <v>155.46439226662608</v>
      </c>
    </row>
    <row r="17" spans="1:21" x14ac:dyDescent="0.25">
      <c r="A17" t="s">
        <v>124</v>
      </c>
      <c r="B17" t="s">
        <v>122</v>
      </c>
      <c r="C17" s="18">
        <f t="shared" si="4"/>
        <v>5.0131685272724038</v>
      </c>
      <c r="D17" s="16">
        <f t="shared" si="1"/>
        <v>3.0490622796238336</v>
      </c>
      <c r="E17" s="13">
        <f>'24.26-DC'!X22</f>
        <v>3.4876361707177148</v>
      </c>
      <c r="F17" s="13">
        <f>'24.26-MD'!X20</f>
        <v>1.5691318266218397</v>
      </c>
      <c r="G17" s="13">
        <f>'24.49-B707'!X20</f>
        <v>15.028655222068409</v>
      </c>
      <c r="H17" s="13">
        <f>'24.53-B727'!AP22</f>
        <v>5.7697382536528057</v>
      </c>
      <c r="I17" s="13">
        <f>'24.72-B737-200'!X19</f>
        <v>0.85334321159017545</v>
      </c>
      <c r="J17" s="13">
        <f>'24.72-B737-300'!W21</f>
        <v>0.24219636299280037</v>
      </c>
      <c r="K17" s="13">
        <f>'24.72-B737-800'!AC24</f>
        <v>2.6104883885299524</v>
      </c>
      <c r="L17" s="13">
        <f>'24.78-B747'!AP28</f>
        <v>19.327869717301461</v>
      </c>
      <c r="M17" s="13">
        <f>'24.90-B757'!X21</f>
        <v>4.9357682414305915</v>
      </c>
      <c r="N17" s="13">
        <f>'24.96-B767'!X21</f>
        <v>1.1783192578774255</v>
      </c>
      <c r="O17" s="13">
        <f>'24.99-B777'!X21</f>
        <v>11.813231872623412</v>
      </c>
      <c r="P17" s="13">
        <f>'24.107-A300'!AP28</f>
        <v>5.6756033655096232</v>
      </c>
      <c r="Q17" s="13">
        <f>'24.123-A320B737'!X21</f>
        <v>0.89400805030700403</v>
      </c>
      <c r="R17" s="13">
        <f>'24.131-A340'!Y21</f>
        <v>4.1851392822306464</v>
      </c>
      <c r="S17" s="13">
        <f>'24.142-F28'!AD24</f>
        <v>0.98128036206058256</v>
      </c>
      <c r="T17" s="13">
        <f>'24.142-F100'!BB32</f>
        <v>1.6582868508440114</v>
      </c>
    </row>
    <row r="18" spans="1:21" x14ac:dyDescent="0.25">
      <c r="A18" t="s">
        <v>127</v>
      </c>
      <c r="B18" t="s">
        <v>130</v>
      </c>
      <c r="C18" s="18">
        <f t="shared" ref="C18" si="5">AVERAGE(E18:T18)</f>
        <v>1.951437767902803</v>
      </c>
      <c r="D18" s="16">
        <f t="shared" si="1"/>
        <v>1.7416109925926717</v>
      </c>
      <c r="E18" s="13">
        <f>'24.26-DC'!X23</f>
        <v>1.8675213976599343</v>
      </c>
      <c r="F18" s="13">
        <f>'24.26-MD'!X21</f>
        <v>1.2526499218144866</v>
      </c>
      <c r="G18" s="13">
        <f>'24.49-B707'!X21</f>
        <v>3.8766809543820355</v>
      </c>
      <c r="H18" s="13">
        <f>'24.53-B727'!AP23</f>
        <v>2.4020279460599134</v>
      </c>
      <c r="I18" s="13">
        <f>'24.72-B737-200'!X20</f>
        <v>0.92376577745128419</v>
      </c>
      <c r="J18" s="13">
        <f>'24.72-B737-300'!W22</f>
        <v>0.49213449685304561</v>
      </c>
      <c r="K18" s="13">
        <f>'24.72-B737-800'!AC25</f>
        <v>1.6157005875254091</v>
      </c>
      <c r="L18" s="13">
        <f>'24.78-B747'!AP29</f>
        <v>4.3963473153632275</v>
      </c>
      <c r="M18" s="13">
        <f>'24.90-B757'!X22</f>
        <v>2.2216588940317981</v>
      </c>
      <c r="N18" s="13">
        <f>'24.96-B767'!X22</f>
        <v>1.0855041491755919</v>
      </c>
      <c r="O18" s="13">
        <f>'24.99-B777'!X22</f>
        <v>3.4370382413676186</v>
      </c>
      <c r="P18" s="13">
        <f>'24.107-A300'!AP29</f>
        <v>2.3823524855716931</v>
      </c>
      <c r="Q18" s="13">
        <f>'24.123-A320B737'!X22</f>
        <v>0.94551998937463189</v>
      </c>
      <c r="R18" s="13">
        <f>'24.131-A340'!Y22</f>
        <v>2.0457612964934708</v>
      </c>
      <c r="S18" s="13">
        <f>'24.142-F28'!AD25</f>
        <v>0.99059596307504838</v>
      </c>
      <c r="T18" s="13">
        <f>'24.142-F100'!BB33</f>
        <v>1.28774487024566</v>
      </c>
    </row>
    <row r="19" spans="1:21" x14ac:dyDescent="0.25">
      <c r="A19" t="s">
        <v>129</v>
      </c>
      <c r="B19" t="s">
        <v>133</v>
      </c>
      <c r="C19" s="35">
        <f t="shared" ref="C19" si="6">AVERAGE(E19:T19)</f>
        <v>8.0448419304975233E-3</v>
      </c>
      <c r="D19" s="36">
        <f t="shared" ref="D19" si="7">MEDIAN(E19:T19)</f>
        <v>6.928048728426158E-3</v>
      </c>
      <c r="E19" s="37">
        <f>'24.26-DC'!X24</f>
        <v>7.6840140834165318E-3</v>
      </c>
      <c r="F19" s="37">
        <f>'24.26-MD'!X22</f>
        <v>5.1235973207062555E-3</v>
      </c>
      <c r="G19" s="37">
        <f>'24.49-B707'!X22</f>
        <v>2.0665130472040216E-2</v>
      </c>
      <c r="H19" s="37">
        <f>'24.53-B727'!AP24</f>
        <v>8.7618243679339694E-3</v>
      </c>
      <c r="I19" s="37">
        <f>'24.72-B737-200'!X21</f>
        <v>3.5746666939590237E-3</v>
      </c>
      <c r="J19" s="37">
        <f>'24.72-B737-300'!W23</f>
        <v>1.7854497257323077E-3</v>
      </c>
      <c r="K19" s="37">
        <f>'24.72-B737-800'!AC26</f>
        <v>6.1720833734357841E-3</v>
      </c>
      <c r="L19" s="37">
        <f>'24.78-B747'!AP30</f>
        <v>1.8162036211415985E-2</v>
      </c>
      <c r="M19" s="37">
        <f>'24.90-B757'!X23</f>
        <v>8.4582646795127135E-3</v>
      </c>
      <c r="N19" s="37">
        <f>'24.96-B767'!X23</f>
        <v>5.1252741804406598E-3</v>
      </c>
      <c r="O19" s="37">
        <f>'24.99-B777'!X23</f>
        <v>1.4177040742087466E-2</v>
      </c>
      <c r="P19" s="37">
        <f>'24.107-A300'!AP30</f>
        <v>8.6875511920598732E-3</v>
      </c>
      <c r="Q19" s="37">
        <f>'24.123-A320B737'!X23</f>
        <v>3.4689827493646816E-3</v>
      </c>
      <c r="R19" s="37">
        <f>'24.131-A340'!Y23</f>
        <v>8.8104611966455474E-3</v>
      </c>
      <c r="S19" s="37">
        <f>'24.142-F28'!AD26</f>
        <v>3.7292736998494787E-3</v>
      </c>
      <c r="T19" s="37">
        <f>'24.142-F100'!BB34</f>
        <v>4.3318201993598699E-3</v>
      </c>
    </row>
    <row r="21" spans="1:21" x14ac:dyDescent="0.25">
      <c r="A21" t="s">
        <v>123</v>
      </c>
    </row>
    <row r="22" spans="1:21" x14ac:dyDescent="0.25">
      <c r="A22" t="s">
        <v>125</v>
      </c>
    </row>
    <row r="23" spans="1:21" x14ac:dyDescent="0.25">
      <c r="A23" t="s">
        <v>126</v>
      </c>
    </row>
    <row r="24" spans="1:21" x14ac:dyDescent="0.25">
      <c r="A24" t="s">
        <v>128</v>
      </c>
    </row>
    <row r="32" spans="1:21" x14ac:dyDescent="0.25">
      <c r="A32" s="15" t="s">
        <v>116</v>
      </c>
      <c r="B32">
        <f>SQRT(_xlfn.VAR.P(E3:T3))</f>
        <v>12.211949730475418</v>
      </c>
      <c r="C32" s="14"/>
      <c r="D32" s="17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x14ac:dyDescent="0.25">
      <c r="A33" s="15" t="s">
        <v>120</v>
      </c>
      <c r="C33" s="14"/>
      <c r="D33" s="17"/>
      <c r="E33" s="13">
        <v>35</v>
      </c>
      <c r="F33" s="13">
        <v>35</v>
      </c>
      <c r="G33" s="13">
        <v>35</v>
      </c>
      <c r="H33" s="13">
        <v>32</v>
      </c>
      <c r="I33" s="13">
        <v>25</v>
      </c>
      <c r="J33" s="13">
        <v>26</v>
      </c>
      <c r="K33" s="13">
        <v>26</v>
      </c>
      <c r="L33" s="13">
        <v>37.5</v>
      </c>
      <c r="M33" s="13">
        <v>23.5</v>
      </c>
      <c r="N33" s="13">
        <v>30.5</v>
      </c>
      <c r="O33" s="13">
        <v>30</v>
      </c>
      <c r="P33" s="13">
        <v>28</v>
      </c>
      <c r="Q33" s="13">
        <v>23.5</v>
      </c>
      <c r="R33" s="13">
        <v>29.7</v>
      </c>
      <c r="S33" s="13">
        <v>16</v>
      </c>
      <c r="T33" s="13">
        <v>17.5</v>
      </c>
      <c r="U33" s="14"/>
    </row>
    <row r="34" spans="1:21" x14ac:dyDescent="0.25">
      <c r="A34" s="15" t="s">
        <v>117</v>
      </c>
      <c r="B34">
        <v>3</v>
      </c>
      <c r="C34" s="13"/>
      <c r="D34" s="16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</row>
    <row r="35" spans="1:21" x14ac:dyDescent="0.25">
      <c r="A35" s="15" t="s">
        <v>119</v>
      </c>
      <c r="C35" s="13"/>
      <c r="D35" s="16"/>
      <c r="E35" s="13">
        <f t="shared" ref="E35:T35" si="8">E3/COS(RADIANS(E33))^$B$34</f>
        <v>11.323475089565603</v>
      </c>
      <c r="F35" s="13">
        <f t="shared" si="8"/>
        <v>2.0912179645349853E-2</v>
      </c>
      <c r="G35" s="13">
        <f t="shared" si="8"/>
        <v>6.7023594367347812</v>
      </c>
      <c r="H35" s="13">
        <f t="shared" si="8"/>
        <v>5.7841795011624395</v>
      </c>
      <c r="I35" s="13">
        <f t="shared" si="8"/>
        <v>7.2203842588203013</v>
      </c>
      <c r="J35" s="13">
        <f t="shared" si="8"/>
        <v>8.7160739536659708</v>
      </c>
      <c r="K35" s="13">
        <f t="shared" si="8"/>
        <v>8.3085238392367629</v>
      </c>
      <c r="L35" s="13">
        <f t="shared" si="8"/>
        <v>14.511273623293338</v>
      </c>
      <c r="M35" s="13">
        <f t="shared" si="8"/>
        <v>4.7847898144916954</v>
      </c>
      <c r="N35" s="13">
        <f t="shared" si="8"/>
        <v>1.1898534973901485</v>
      </c>
      <c r="O35" s="13">
        <f t="shared" si="8"/>
        <v>14.195363641412918</v>
      </c>
      <c r="P35" s="13">
        <f t="shared" si="8"/>
        <v>5.5067675774619396</v>
      </c>
      <c r="Q35" s="13">
        <f t="shared" si="8"/>
        <v>12.665013922004537</v>
      </c>
      <c r="R35" s="13">
        <f t="shared" si="8"/>
        <v>7.5713580978955246</v>
      </c>
      <c r="S35" s="13">
        <f t="shared" si="8"/>
        <v>61.398074784617279</v>
      </c>
      <c r="T35" s="13">
        <f t="shared" si="8"/>
        <v>9.923330945480128</v>
      </c>
    </row>
    <row r="36" spans="1:21" x14ac:dyDescent="0.25">
      <c r="A36" s="15" t="s">
        <v>118</v>
      </c>
      <c r="B36">
        <f>SQRT(_xlfn.VAR.P(E35:T35))</f>
        <v>13.544806034183537</v>
      </c>
      <c r="C36" s="13"/>
      <c r="D36" s="16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</row>
    <row r="37" spans="1:21" x14ac:dyDescent="0.25">
      <c r="A37" s="15" t="s">
        <v>134</v>
      </c>
      <c r="B37">
        <v>0</v>
      </c>
      <c r="C37" s="13"/>
      <c r="D37" s="16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</row>
    <row r="38" spans="1:21" x14ac:dyDescent="0.25">
      <c r="A38" s="15" t="s">
        <v>119</v>
      </c>
      <c r="C38" s="13"/>
      <c r="D38" s="16"/>
      <c r="E38" s="13">
        <f t="shared" ref="E38:T38" si="9">E3/COS(RADIANS(E33))^$B$37</f>
        <v>6.2240530735739661</v>
      </c>
      <c r="F38" s="13">
        <f t="shared" si="9"/>
        <v>1.1494573438564776E-2</v>
      </c>
      <c r="G38" s="13">
        <f t="shared" si="9"/>
        <v>3.6840140082832922</v>
      </c>
      <c r="H38" s="13">
        <f t="shared" si="9"/>
        <v>3.5277939617106808</v>
      </c>
      <c r="I38" s="13">
        <f t="shared" si="9"/>
        <v>5.3751110991595521</v>
      </c>
      <c r="J38" s="13">
        <f t="shared" si="9"/>
        <v>6.3285099507434941</v>
      </c>
      <c r="K38" s="13">
        <f t="shared" si="9"/>
        <v>6.0325986300843688</v>
      </c>
      <c r="L38" s="13">
        <f t="shared" si="9"/>
        <v>7.2461195511521765</v>
      </c>
      <c r="M38" s="13">
        <f t="shared" si="9"/>
        <v>3.6902536924135068</v>
      </c>
      <c r="N38" s="13">
        <f t="shared" si="9"/>
        <v>0.76112266912973425</v>
      </c>
      <c r="O38" s="13">
        <f t="shared" si="9"/>
        <v>9.2201591470661732</v>
      </c>
      <c r="P38" s="13">
        <f t="shared" si="9"/>
        <v>3.7905438708262627</v>
      </c>
      <c r="Q38" s="13">
        <f t="shared" si="9"/>
        <v>9.7678510869156643</v>
      </c>
      <c r="R38" s="13">
        <f t="shared" si="9"/>
        <v>4.9622716192279075</v>
      </c>
      <c r="S38" s="13">
        <f t="shared" si="9"/>
        <v>54.535545873581079</v>
      </c>
      <c r="T38" s="13">
        <f t="shared" si="9"/>
        <v>8.6082719796658562</v>
      </c>
    </row>
    <row r="39" spans="1:21" x14ac:dyDescent="0.25">
      <c r="A39" s="15" t="s">
        <v>118</v>
      </c>
      <c r="B39">
        <f>SQRT(_xlfn.VAR.P(E38:T38))</f>
        <v>12.211949730475418</v>
      </c>
      <c r="C39" s="13"/>
      <c r="D39" s="16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</row>
  </sheetData>
  <mergeCells count="1">
    <mergeCell ref="A3:A9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2576-FE03-7A45-B5BA-D8EDA97A9B70}">
  <dimension ref="A1:AP88"/>
  <sheetViews>
    <sheetView topLeftCell="Q1" workbookViewId="0">
      <selection activeCell="X24" sqref="X24"/>
    </sheetView>
  </sheetViews>
  <sheetFormatPr baseColWidth="10" defaultRowHeight="15.75" x14ac:dyDescent="0.25"/>
  <cols>
    <col min="3" max="3" width="10.875" style="2"/>
    <col min="6" max="6" width="11.875" customWidth="1"/>
    <col min="7" max="7" width="17" customWidth="1"/>
    <col min="8" max="8" width="6.375" customWidth="1"/>
    <col min="9" max="9" width="10.875" style="2"/>
    <col min="12" max="12" width="12.125" customWidth="1"/>
    <col min="13" max="13" width="16.875" customWidth="1"/>
    <col min="14" max="14" width="5.625" customWidth="1"/>
    <col min="15" max="15" width="10.875" style="2"/>
    <col min="18" max="18" width="12" customWidth="1"/>
    <col min="19" max="19" width="17.125" customWidth="1"/>
  </cols>
  <sheetData>
    <row r="1" spans="1:42" x14ac:dyDescent="0.25">
      <c r="A1" t="s">
        <v>17</v>
      </c>
      <c r="C1" t="s">
        <v>1</v>
      </c>
      <c r="D1">
        <v>0.3</v>
      </c>
      <c r="E1">
        <v>0.3</v>
      </c>
      <c r="F1">
        <f>_xlfn.XLOOKUP(D3+20,D3:D150,C3:C150,,-1,1)-X9</f>
        <v>0.48902314230273697</v>
      </c>
      <c r="I1" t="s">
        <v>2</v>
      </c>
      <c r="J1">
        <v>0.4</v>
      </c>
      <c r="K1">
        <v>0.3</v>
      </c>
      <c r="L1">
        <f>_xlfn.XLOOKUP(J3+20,J3:J150,I3:I150,,-1,1)-X10</f>
        <v>0.80579720558475076</v>
      </c>
      <c r="O1" t="s">
        <v>3</v>
      </c>
      <c r="P1">
        <v>0.5</v>
      </c>
      <c r="Q1">
        <v>0.3</v>
      </c>
      <c r="R1">
        <f>_xlfn.XLOOKUP(P3+20,P3:P150,O3:O150,,-1,1)-X11</f>
        <v>0.78610754000000005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W2" t="s">
        <v>29</v>
      </c>
      <c r="X2">
        <v>3.6902536924135068</v>
      </c>
      <c r="AI2" t="s">
        <v>61</v>
      </c>
      <c r="AJ2" s="10" t="s">
        <v>62</v>
      </c>
      <c r="AK2" s="11">
        <v>7.82</v>
      </c>
    </row>
    <row r="3" spans="1:42" x14ac:dyDescent="0.25">
      <c r="C3" s="2">
        <v>0.50067092000000002</v>
      </c>
      <c r="D3">
        <v>198.372184</v>
      </c>
      <c r="E3">
        <f>IF(C3&lt;F$1,$X$6+D$1^2*$X$5/((-$X$7*(C3/E$1-1)^$X$8+1)),$X$6+$X$2*TAN($X$3*(C3/F$1)-$X$3)+D$1^2*$X$5/((-$X$7*(C3/E$1-1)^$X$8+1)))</f>
        <v>197.13864580902498</v>
      </c>
      <c r="F3">
        <f>(E3-D3)^2</f>
        <v>1.5216164685939382</v>
      </c>
      <c r="G3" s="19">
        <f>((E3-D3)/D3)^2</f>
        <v>3.8667282425377702E-5</v>
      </c>
      <c r="I3" s="2">
        <v>0.50076661</v>
      </c>
      <c r="J3">
        <v>229.94699299999999</v>
      </c>
      <c r="K3">
        <f>IF(I3&lt;L$1,$X$6+J$1^2*$X$5/((-$X$7*(I3/K$1-1)^$X$8+1)),$X$6+$X$2*TAN($X$3*(I3/L$1)-$X$3)+J$1^2*$X$5/((-$X$7*(I3/K$1-1)^$X$8+1)))</f>
        <v>229.28424447858856</v>
      </c>
      <c r="L3">
        <f>(K3-J3)^2</f>
        <v>0.4392356026330369</v>
      </c>
      <c r="M3" s="19">
        <f>((K3-J3)/J3)^2</f>
        <v>8.3069589735502457E-6</v>
      </c>
      <c r="O3" s="2">
        <v>0.50024371000000001</v>
      </c>
      <c r="P3">
        <v>270.58470499999999</v>
      </c>
      <c r="Q3">
        <f>IF(O3&lt;R$1,$X$6+P$1^2*$X$5/((-$X$7*(O3/Q$1-1)^$X$8+1)),$X$6+$X$2*TAN($X$3*(O3/R$1)-$X$3)+P$1^2*$X$5/((-$X$7*(O3/Q$1-1)^$X$8+1)))</f>
        <v>270.8216467980767</v>
      </c>
      <c r="R3">
        <f>(Q3-P3)^2</f>
        <v>5.6141415675826263E-2</v>
      </c>
      <c r="S3" s="19">
        <f>((Q3-P3)/P3)^2</f>
        <v>7.6679076095789871E-7</v>
      </c>
      <c r="W3" t="s">
        <v>30</v>
      </c>
      <c r="X3">
        <v>1.8338883576973959</v>
      </c>
      <c r="AI3" t="s">
        <v>63</v>
      </c>
      <c r="AJ3" s="10" t="s">
        <v>64</v>
      </c>
      <c r="AK3">
        <v>38.020000000000003</v>
      </c>
    </row>
    <row r="4" spans="1:42" x14ac:dyDescent="0.25">
      <c r="C4" s="2">
        <v>0.50680495999999997</v>
      </c>
      <c r="D4">
        <v>198.34039000000001</v>
      </c>
      <c r="E4">
        <f t="shared" ref="E4:E67" si="0">IF(C4&lt;F$1,$X$6+D$1^2*$X$5/((-$X$7*(C4/E$1-1)^$X$8+1)),$X$6+$X$2*TAN($X$3*(C4/F$1)-$X$3)+D$1^2*$X$5/((-$X$7*(C4/E$1-1)^$X$8+1)))</f>
        <v>197.22394099557479</v>
      </c>
      <c r="F4">
        <f t="shared" ref="F4:F67" si="1">(E4-D4)^2</f>
        <v>1.2464583794820658</v>
      </c>
      <c r="G4" s="19">
        <f t="shared" ref="G4:G67" si="2">((E4-D4)/D4)^2</f>
        <v>3.1685127264760151E-5</v>
      </c>
      <c r="I4" s="2">
        <v>0.50629444999999995</v>
      </c>
      <c r="J4">
        <v>229.87110200000001</v>
      </c>
      <c r="K4">
        <f t="shared" ref="K4:K67" si="3">IF(I4&lt;L$1,$X$6+J$1^2*$X$5/((-$X$7*(I4/K$1-1)^$X$8+1)),$X$6+$X$2*TAN($X$3*(I4/L$1)-$X$3)+J$1^2*$X$5/((-$X$7*(I4/K$1-1)^$X$8+1)))</f>
        <v>229.28447331079371</v>
      </c>
      <c r="L4">
        <f t="shared" ref="L4:L67" si="4">(K4-J4)^2</f>
        <v>0.34413321899989358</v>
      </c>
      <c r="M4" s="19">
        <f t="shared" ref="M4:M67" si="5">((K4-J4)/J4)^2</f>
        <v>6.5126515304799158E-6</v>
      </c>
      <c r="O4" s="2">
        <v>0.50422272999999995</v>
      </c>
      <c r="P4">
        <v>270.46864900000003</v>
      </c>
      <c r="Q4">
        <f t="shared" ref="Q4:Q67" si="6">IF(O4&lt;R$1,$X$6+P$1^2*$X$5/((-$X$7*(O4/Q$1-1)^$X$8+1)),$X$6+$X$2*TAN($X$3*(O4/R$1)-$X$3)+P$1^2*$X$5/((-$X$7*(O4/Q$1-1)^$X$8+1)))</f>
        <v>270.82188796495217</v>
      </c>
      <c r="R4">
        <f t="shared" ref="R4:R67" si="7">(Q4-P4)^2</f>
        <v>0.1247777663604596</v>
      </c>
      <c r="S4" s="19">
        <f t="shared" ref="S4:S67" si="8">((Q4-P4)/P4)^2</f>
        <v>1.7057027264765638E-6</v>
      </c>
      <c r="W4" t="s">
        <v>31</v>
      </c>
      <c r="X4">
        <v>0</v>
      </c>
      <c r="AI4" t="s">
        <v>65</v>
      </c>
      <c r="AJ4" s="10" t="s">
        <v>66</v>
      </c>
      <c r="AK4">
        <v>0.23</v>
      </c>
    </row>
    <row r="5" spans="1:42" x14ac:dyDescent="0.25">
      <c r="C5" s="2">
        <v>0.51293889000000004</v>
      </c>
      <c r="D5">
        <v>198.27427900000001</v>
      </c>
      <c r="E5">
        <f t="shared" si="0"/>
        <v>197.30954633390456</v>
      </c>
      <c r="F5">
        <f t="shared" si="1"/>
        <v>0.93070911703162229</v>
      </c>
      <c r="G5" s="19">
        <f t="shared" si="2"/>
        <v>2.3674521479627164E-5</v>
      </c>
      <c r="I5" s="2">
        <v>0.51212489999999999</v>
      </c>
      <c r="J5">
        <v>229.65559400000001</v>
      </c>
      <c r="K5">
        <f t="shared" si="3"/>
        <v>229.28479087689982</v>
      </c>
      <c r="L5">
        <f t="shared" si="4"/>
        <v>0.13749495610085335</v>
      </c>
      <c r="M5" s="19">
        <f t="shared" si="5"/>
        <v>2.6069500477454597E-6</v>
      </c>
      <c r="O5" s="2">
        <v>0.50823562</v>
      </c>
      <c r="P5">
        <v>270.457943</v>
      </c>
      <c r="Q5">
        <f t="shared" si="6"/>
        <v>270.82218353887595</v>
      </c>
      <c r="R5">
        <f t="shared" si="7"/>
        <v>0.13267117016064034</v>
      </c>
      <c r="S5" s="19">
        <f t="shared" si="8"/>
        <v>1.8137485505055184E-6</v>
      </c>
      <c r="W5" t="s">
        <v>32</v>
      </c>
      <c r="X5">
        <v>461.52289283388779</v>
      </c>
      <c r="AI5" t="s">
        <v>67</v>
      </c>
      <c r="AJ5" s="10" t="s">
        <v>68</v>
      </c>
      <c r="AK5">
        <v>3.76</v>
      </c>
    </row>
    <row r="6" spans="1:42" x14ac:dyDescent="0.25">
      <c r="C6" s="2">
        <v>0.51877024999999999</v>
      </c>
      <c r="D6">
        <v>198.35922500000001</v>
      </c>
      <c r="E6">
        <f t="shared" si="0"/>
        <v>197.39131546627269</v>
      </c>
      <c r="F6">
        <f t="shared" si="1"/>
        <v>0.93684886548024282</v>
      </c>
      <c r="G6" s="19">
        <f t="shared" si="2"/>
        <v>2.381029244530997E-5</v>
      </c>
      <c r="I6" s="2">
        <v>0.51825836999999997</v>
      </c>
      <c r="J6">
        <v>229.437737</v>
      </c>
      <c r="K6">
        <f t="shared" si="3"/>
        <v>229.28523337213983</v>
      </c>
      <c r="L6">
        <f t="shared" si="4"/>
        <v>2.3257356510513326E-2</v>
      </c>
      <c r="M6" s="19">
        <f t="shared" si="5"/>
        <v>4.4180502311078414E-7</v>
      </c>
      <c r="O6" s="2">
        <v>0.51346049000000005</v>
      </c>
      <c r="P6">
        <v>270.40120200000001</v>
      </c>
      <c r="Q6">
        <f t="shared" si="6"/>
        <v>270.82266385383008</v>
      </c>
      <c r="R6">
        <f t="shared" si="7"/>
        <v>0.17763009423387671</v>
      </c>
      <c r="S6" s="19">
        <f t="shared" si="8"/>
        <v>2.429401585344103E-6</v>
      </c>
      <c r="W6" t="s">
        <v>55</v>
      </c>
      <c r="X6">
        <v>155.43992203686136</v>
      </c>
      <c r="AI6" t="s">
        <v>69</v>
      </c>
      <c r="AJ6" s="10" t="s">
        <v>70</v>
      </c>
      <c r="AK6">
        <v>23.5</v>
      </c>
    </row>
    <row r="7" spans="1:42" x14ac:dyDescent="0.25">
      <c r="C7" s="2">
        <v>0.52429822000000004</v>
      </c>
      <c r="D7">
        <v>198.32605100000001</v>
      </c>
      <c r="E7">
        <f t="shared" si="0"/>
        <v>197.46926701235049</v>
      </c>
      <c r="F7">
        <f t="shared" si="1"/>
        <v>0.73407880149261517</v>
      </c>
      <c r="G7" s="19">
        <f t="shared" si="2"/>
        <v>1.8663072963181392E-5</v>
      </c>
      <c r="I7" s="2">
        <v>0.52408962999999997</v>
      </c>
      <c r="J7">
        <v>229.48836600000001</v>
      </c>
      <c r="K7">
        <f t="shared" si="3"/>
        <v>229.28578602439461</v>
      </c>
      <c r="L7">
        <f t="shared" si="4"/>
        <v>4.1038646516285575E-2</v>
      </c>
      <c r="M7" s="19">
        <f t="shared" si="5"/>
        <v>7.7924079649031599E-7</v>
      </c>
      <c r="O7" s="2">
        <v>0.51898825000000004</v>
      </c>
      <c r="P7">
        <v>270.299395</v>
      </c>
      <c r="Q7">
        <f t="shared" si="6"/>
        <v>270.823317038504</v>
      </c>
      <c r="R7">
        <f t="shared" si="7"/>
        <v>0.2744943024301838</v>
      </c>
      <c r="S7" s="19">
        <f t="shared" si="8"/>
        <v>3.7570172330155887E-6</v>
      </c>
      <c r="W7" t="s">
        <v>37</v>
      </c>
      <c r="X7">
        <v>7.3044195399150187E-4</v>
      </c>
      <c r="AP7" t="s">
        <v>71</v>
      </c>
    </row>
    <row r="8" spans="1:42" x14ac:dyDescent="0.25">
      <c r="C8" s="2">
        <v>0.52982633999999995</v>
      </c>
      <c r="D8">
        <v>198.33863400000001</v>
      </c>
      <c r="E8">
        <f t="shared" si="0"/>
        <v>197.54773366602706</v>
      </c>
      <c r="F8">
        <f t="shared" si="1"/>
        <v>0.62552333827853424</v>
      </c>
      <c r="G8" s="19">
        <f t="shared" si="2"/>
        <v>1.590116273353852E-5</v>
      </c>
      <c r="I8" s="2">
        <v>0.52992048999999997</v>
      </c>
      <c r="J8">
        <v>229.41012599999999</v>
      </c>
      <c r="K8">
        <f t="shared" si="3"/>
        <v>229.28650215487357</v>
      </c>
      <c r="L8">
        <f t="shared" si="4"/>
        <v>1.5282855083840363E-2</v>
      </c>
      <c r="M8" s="19">
        <f t="shared" si="5"/>
        <v>2.9038844301158573E-7</v>
      </c>
      <c r="O8" s="2">
        <v>0.52421298000000005</v>
      </c>
      <c r="P8">
        <v>270.19689699999998</v>
      </c>
      <c r="Q8">
        <f t="shared" si="6"/>
        <v>270.82410533345063</v>
      </c>
      <c r="R8">
        <f t="shared" si="7"/>
        <v>0.39339029354994592</v>
      </c>
      <c r="S8" s="19">
        <f t="shared" si="8"/>
        <v>5.3884384399500569E-6</v>
      </c>
      <c r="W8" t="s">
        <v>56</v>
      </c>
      <c r="X8">
        <v>10.96504275284998</v>
      </c>
    </row>
    <row r="9" spans="1:42" x14ac:dyDescent="0.25">
      <c r="C9" s="2">
        <v>0.53535423999999998</v>
      </c>
      <c r="D9">
        <v>198.28258299999999</v>
      </c>
      <c r="E9">
        <f t="shared" si="0"/>
        <v>197.62680177272719</v>
      </c>
      <c r="F9">
        <f t="shared" si="1"/>
        <v>0.43004901804341611</v>
      </c>
      <c r="G9" s="19">
        <f t="shared" si="2"/>
        <v>1.0938274673013605E-5</v>
      </c>
      <c r="I9" s="2">
        <v>0.53544831999999998</v>
      </c>
      <c r="J9">
        <v>229.331197</v>
      </c>
      <c r="K9">
        <f t="shared" si="3"/>
        <v>229.28737033890465</v>
      </c>
      <c r="L9">
        <f t="shared" si="4"/>
        <v>1.9207762227668351E-3</v>
      </c>
      <c r="M9" s="19">
        <f t="shared" si="5"/>
        <v>3.6521658835903647E-8</v>
      </c>
      <c r="O9" s="2">
        <v>0.53034636000000002</v>
      </c>
      <c r="P9">
        <v>269.94776200000001</v>
      </c>
      <c r="Q9">
        <f t="shared" si="6"/>
        <v>270.82529691167599</v>
      </c>
      <c r="R9">
        <f t="shared" si="7"/>
        <v>0.77006752121016975</v>
      </c>
      <c r="S9" s="19">
        <f t="shared" si="8"/>
        <v>1.0567429134564729E-5</v>
      </c>
      <c r="V9">
        <v>0.3</v>
      </c>
      <c r="W9" t="s">
        <v>59</v>
      </c>
      <c r="X9">
        <v>0.32105670769726308</v>
      </c>
    </row>
    <row r="10" spans="1:42" x14ac:dyDescent="0.25">
      <c r="C10" s="2">
        <v>0.54088252999999997</v>
      </c>
      <c r="D10">
        <v>198.3554</v>
      </c>
      <c r="E10">
        <f t="shared" si="0"/>
        <v>197.70657777523081</v>
      </c>
      <c r="F10">
        <f t="shared" si="1"/>
        <v>0.42097027935444237</v>
      </c>
      <c r="G10" s="19">
        <f t="shared" si="2"/>
        <v>1.0699497443091601E-5</v>
      </c>
      <c r="I10" s="2">
        <v>0.54097596999999997</v>
      </c>
      <c r="J10">
        <v>229.19203300000001</v>
      </c>
      <c r="K10">
        <f t="shared" si="3"/>
        <v>229.28846726441097</v>
      </c>
      <c r="L10">
        <f t="shared" si="4"/>
        <v>9.2995673524828033E-3</v>
      </c>
      <c r="M10" s="19">
        <f t="shared" si="5"/>
        <v>1.7703686494272478E-7</v>
      </c>
      <c r="O10" s="2">
        <v>0.53557109000000003</v>
      </c>
      <c r="P10">
        <v>269.84526399999999</v>
      </c>
      <c r="Q10">
        <f t="shared" si="6"/>
        <v>270.8265939162726</v>
      </c>
      <c r="R10">
        <f t="shared" si="7"/>
        <v>0.96300840457161541</v>
      </c>
      <c r="S10" s="19">
        <f t="shared" si="8"/>
        <v>1.3225146053041482E-5</v>
      </c>
      <c r="V10">
        <v>0.4</v>
      </c>
      <c r="W10" t="s">
        <v>59</v>
      </c>
      <c r="X10">
        <v>6.5050344152492385E-3</v>
      </c>
      <c r="AI10" t="s">
        <v>72</v>
      </c>
    </row>
    <row r="11" spans="1:42" x14ac:dyDescent="0.25">
      <c r="C11" s="2">
        <v>0.54641035999999998</v>
      </c>
      <c r="D11">
        <v>198.27646999999999</v>
      </c>
      <c r="E11">
        <f t="shared" si="0"/>
        <v>197.7871541996073</v>
      </c>
      <c r="F11">
        <f t="shared" si="1"/>
        <v>0.23942995251393739</v>
      </c>
      <c r="G11" s="19">
        <f t="shared" si="2"/>
        <v>6.0902640541925977E-6</v>
      </c>
      <c r="I11" s="2">
        <v>0.54650363000000002</v>
      </c>
      <c r="J11">
        <v>229.05287000000001</v>
      </c>
      <c r="K11">
        <f t="shared" si="3"/>
        <v>229.28984584049044</v>
      </c>
      <c r="L11">
        <f t="shared" si="4"/>
        <v>5.6157548976145867E-2</v>
      </c>
      <c r="M11" s="19">
        <f t="shared" si="5"/>
        <v>1.0703767546209943E-6</v>
      </c>
      <c r="O11" s="2">
        <v>0.54109914000000003</v>
      </c>
      <c r="P11">
        <v>269.834969</v>
      </c>
      <c r="Q11">
        <f t="shared" si="6"/>
        <v>270.82831682237196</v>
      </c>
      <c r="R11">
        <f t="shared" si="7"/>
        <v>0.98673989621111291</v>
      </c>
      <c r="S11" s="19">
        <f t="shared" si="8"/>
        <v>1.3552088409548777E-5</v>
      </c>
      <c r="V11">
        <v>0.5</v>
      </c>
      <c r="W11" t="s">
        <v>59</v>
      </c>
      <c r="X11">
        <v>0</v>
      </c>
      <c r="AI11" t="s">
        <v>73</v>
      </c>
      <c r="AJ11">
        <f>1-2*(AK5/AK3)^2</f>
        <v>0.98043943205505779</v>
      </c>
      <c r="AL11" t="s">
        <v>74</v>
      </c>
      <c r="AM11">
        <f>-0.357+0.45*EXP(-0.0375*AK6)</f>
        <v>-0.17058085936973211</v>
      </c>
    </row>
    <row r="12" spans="1:42" x14ac:dyDescent="0.25">
      <c r="C12" s="2">
        <v>0.55193846999999996</v>
      </c>
      <c r="D12">
        <v>198.289053</v>
      </c>
      <c r="E12">
        <f t="shared" si="0"/>
        <v>197.86865491602285</v>
      </c>
      <c r="F12">
        <f t="shared" si="1"/>
        <v>0.17673454901165678</v>
      </c>
      <c r="G12" s="19">
        <f t="shared" si="2"/>
        <v>4.4949408250279556E-6</v>
      </c>
      <c r="I12" s="2">
        <v>0.55188055000000003</v>
      </c>
      <c r="J12">
        <v>228.92669699999999</v>
      </c>
      <c r="K12">
        <f t="shared" si="3"/>
        <v>229.29151733285909</v>
      </c>
      <c r="L12">
        <f t="shared" si="4"/>
        <v>0.13309387526742208</v>
      </c>
      <c r="M12" s="19">
        <f t="shared" si="5"/>
        <v>2.5395992260289454E-6</v>
      </c>
      <c r="O12" s="2">
        <v>0.54662710999999997</v>
      </c>
      <c r="P12">
        <v>269.80179600000002</v>
      </c>
      <c r="Q12">
        <f t="shared" si="6"/>
        <v>270.83048185228546</v>
      </c>
      <c r="R12">
        <f t="shared" si="7"/>
        <v>1.0581945826922108</v>
      </c>
      <c r="S12" s="19">
        <f t="shared" si="8"/>
        <v>1.4537035841966861E-5</v>
      </c>
      <c r="AI12" t="s">
        <v>75</v>
      </c>
      <c r="AJ12">
        <f>0.0524*AK4^4-0.15*AK4^3+0.1659*AK4^2-0.0706*AK4+0.0119</f>
        <v>2.7596966840000015E-3</v>
      </c>
      <c r="AL12" t="s">
        <v>76</v>
      </c>
      <c r="AM12">
        <f>0.0524*(AK4-AM11)^4-0.15*(AK4-AM11)^3+0.1659*(AK4-AM11)^2-0.0706*(AK4-AM11)+0.0119</f>
        <v>1.947505191539245E-3</v>
      </c>
    </row>
    <row r="13" spans="1:42" x14ac:dyDescent="0.25">
      <c r="C13" s="2">
        <v>0.55746658000000004</v>
      </c>
      <c r="D13">
        <v>198.301636</v>
      </c>
      <c r="E13">
        <f t="shared" si="0"/>
        <v>197.95119864019841</v>
      </c>
      <c r="F13">
        <f t="shared" si="1"/>
        <v>0.12280634314470824</v>
      </c>
      <c r="G13" s="19">
        <f t="shared" si="2"/>
        <v>3.1229728240767036E-6</v>
      </c>
      <c r="I13" s="2">
        <v>0.55755916999999999</v>
      </c>
      <c r="J13">
        <v>228.855332</v>
      </c>
      <c r="K13">
        <f t="shared" si="3"/>
        <v>229.2937143809944</v>
      </c>
      <c r="L13">
        <f t="shared" si="4"/>
        <v>0.19217911196631721</v>
      </c>
      <c r="M13" s="19">
        <f t="shared" si="5"/>
        <v>3.6693075254961972E-6</v>
      </c>
      <c r="O13" s="2">
        <v>0.55215543</v>
      </c>
      <c r="P13">
        <v>269.88605200000001</v>
      </c>
      <c r="Q13">
        <f t="shared" si="6"/>
        <v>270.83318882741446</v>
      </c>
      <c r="R13">
        <f t="shared" si="7"/>
        <v>0.89706816984471693</v>
      </c>
      <c r="S13" s="19">
        <f t="shared" si="8"/>
        <v>1.2315854981307137E-5</v>
      </c>
      <c r="AI13" t="s">
        <v>77</v>
      </c>
      <c r="AJ13">
        <f>1/(1+AJ12*AK2)</f>
        <v>0.97887506551030834</v>
      </c>
      <c r="AL13" t="s">
        <v>78</v>
      </c>
      <c r="AM13">
        <f>1/(1+AM12*AK2)</f>
        <v>0.98499896748579596</v>
      </c>
    </row>
    <row r="14" spans="1:42" x14ac:dyDescent="0.25">
      <c r="C14" s="2">
        <v>0.56299500999999996</v>
      </c>
      <c r="D14">
        <v>198.417171</v>
      </c>
      <c r="E14">
        <f t="shared" si="0"/>
        <v>198.03492418563209</v>
      </c>
      <c r="F14">
        <f t="shared" si="1"/>
        <v>0.14611262709441025</v>
      </c>
      <c r="G14" s="19">
        <f t="shared" si="2"/>
        <v>3.7113271862282784E-6</v>
      </c>
      <c r="I14" s="2">
        <v>0.56308734999999999</v>
      </c>
      <c r="J14">
        <v>228.890793</v>
      </c>
      <c r="K14">
        <f t="shared" si="3"/>
        <v>229.29637084811705</v>
      </c>
      <c r="L14">
        <f t="shared" si="4"/>
        <v>0.16449339088325507</v>
      </c>
      <c r="M14" s="19">
        <f t="shared" si="5"/>
        <v>3.1397264072949512E-6</v>
      </c>
      <c r="O14" s="2">
        <v>0.55768315999999996</v>
      </c>
      <c r="P14">
        <v>269.77280500000001</v>
      </c>
      <c r="Q14">
        <f t="shared" si="6"/>
        <v>270.83655633317596</v>
      </c>
      <c r="R14">
        <f t="shared" si="7"/>
        <v>1.1315668988336276</v>
      </c>
      <c r="S14" s="19">
        <f t="shared" si="8"/>
        <v>1.5548335369762808E-5</v>
      </c>
      <c r="U14">
        <v>0.3</v>
      </c>
      <c r="V14" t="s">
        <v>35</v>
      </c>
      <c r="X14">
        <f>SUM(F3:F150)</f>
        <v>507.37411246927866</v>
      </c>
    </row>
    <row r="15" spans="1:42" x14ac:dyDescent="0.25">
      <c r="C15" s="2">
        <v>0.56852318999999996</v>
      </c>
      <c r="D15">
        <v>198.45263199999999</v>
      </c>
      <c r="E15">
        <f t="shared" si="0"/>
        <v>198.11996973328095</v>
      </c>
      <c r="F15">
        <f t="shared" si="1"/>
        <v>0.11066418369865014</v>
      </c>
      <c r="G15" s="19">
        <f t="shared" si="2"/>
        <v>2.8099161376998936E-6</v>
      </c>
      <c r="I15" s="2">
        <v>0.56861545999999996</v>
      </c>
      <c r="J15">
        <v>228.90337600000001</v>
      </c>
      <c r="K15">
        <f t="shared" si="3"/>
        <v>229.29964609975315</v>
      </c>
      <c r="L15">
        <f t="shared" si="4"/>
        <v>0.15702999195836237</v>
      </c>
      <c r="M15" s="19">
        <f t="shared" si="5"/>
        <v>2.9969411336147601E-6</v>
      </c>
      <c r="O15" s="2">
        <v>0.56321127000000004</v>
      </c>
      <c r="P15">
        <v>269.78538800000001</v>
      </c>
      <c r="Q15">
        <f t="shared" si="6"/>
        <v>270.84072674721244</v>
      </c>
      <c r="R15">
        <f t="shared" si="7"/>
        <v>1.1137398713679041</v>
      </c>
      <c r="S15" s="19">
        <f t="shared" si="8"/>
        <v>1.5301954972461001E-5</v>
      </c>
      <c r="U15">
        <v>0.4</v>
      </c>
      <c r="V15" t="s">
        <v>35</v>
      </c>
      <c r="X15">
        <f>SUM(L3:L150)</f>
        <v>412.03034766689041</v>
      </c>
      <c r="AI15" t="s">
        <v>79</v>
      </c>
      <c r="AJ15">
        <f>1/(X5*10^-4*PI()*AK2*AJ13*AJ11)</f>
        <v>0.91897160054423255</v>
      </c>
      <c r="AL15" t="s">
        <v>80</v>
      </c>
      <c r="AM15">
        <f>1/(X5*10^-4*PI()*AK2*AM13*AJ11)</f>
        <v>0.91325820166184146</v>
      </c>
    </row>
    <row r="16" spans="1:42" x14ac:dyDescent="0.25">
      <c r="C16" s="2">
        <v>0.57405130000000004</v>
      </c>
      <c r="D16">
        <v>198.465215</v>
      </c>
      <c r="E16">
        <f t="shared" si="0"/>
        <v>198.20649948055677</v>
      </c>
      <c r="F16">
        <f t="shared" si="1"/>
        <v>6.6933720000779517E-2</v>
      </c>
      <c r="G16" s="19">
        <f t="shared" si="2"/>
        <v>1.6993238965885433E-6</v>
      </c>
      <c r="I16" s="2">
        <v>0.57414357000000005</v>
      </c>
      <c r="J16">
        <v>228.91595899999999</v>
      </c>
      <c r="K16">
        <f t="shared" si="3"/>
        <v>229.30366704336876</v>
      </c>
      <c r="L16">
        <f t="shared" si="4"/>
        <v>0.15031752689284406</v>
      </c>
      <c r="M16" s="19">
        <f t="shared" si="5"/>
        <v>2.8685173451525319E-6</v>
      </c>
      <c r="O16" s="2">
        <v>0.56873938000000002</v>
      </c>
      <c r="P16">
        <v>269.79797100000002</v>
      </c>
      <c r="Q16">
        <f t="shared" si="6"/>
        <v>270.84586815113721</v>
      </c>
      <c r="R16">
        <f t="shared" si="7"/>
        <v>1.0980884393614438</v>
      </c>
      <c r="S16" s="19">
        <f t="shared" si="8"/>
        <v>1.5085508740302464E-5</v>
      </c>
      <c r="U16">
        <v>0.5</v>
      </c>
      <c r="V16" t="s">
        <v>35</v>
      </c>
      <c r="X16">
        <f>SUM(R3:R150)</f>
        <v>250.372613082881</v>
      </c>
    </row>
    <row r="17" spans="3:42" x14ac:dyDescent="0.25">
      <c r="C17" s="2">
        <v>0.57957948000000004</v>
      </c>
      <c r="D17">
        <v>198.500676</v>
      </c>
      <c r="E17">
        <f t="shared" si="0"/>
        <v>198.294694066696</v>
      </c>
      <c r="F17">
        <f t="shared" si="1"/>
        <v>4.2428556847654529E-2</v>
      </c>
      <c r="G17" s="19">
        <f t="shared" si="2"/>
        <v>1.0767980981975208E-6</v>
      </c>
      <c r="I17" s="2">
        <v>0.57967168000000002</v>
      </c>
      <c r="J17">
        <v>228.92854199999999</v>
      </c>
      <c r="K17">
        <f t="shared" si="3"/>
        <v>229.30858320797739</v>
      </c>
      <c r="L17">
        <f t="shared" si="4"/>
        <v>0.14443131976092075</v>
      </c>
      <c r="M17" s="19">
        <f t="shared" si="5"/>
        <v>2.7558875636710958E-6</v>
      </c>
      <c r="O17" s="2">
        <v>0.57426748999999999</v>
      </c>
      <c r="P17">
        <v>269.81055400000002</v>
      </c>
      <c r="Q17">
        <f t="shared" si="6"/>
        <v>270.85217952923216</v>
      </c>
      <c r="R17">
        <f t="shared" si="7"/>
        <v>1.084983743148126</v>
      </c>
      <c r="S17" s="19">
        <f t="shared" si="8"/>
        <v>1.4904086540688349E-5</v>
      </c>
      <c r="U17" t="s">
        <v>36</v>
      </c>
      <c r="V17" t="s">
        <v>35</v>
      </c>
      <c r="X17">
        <f>SUM(X14:X16)</f>
        <v>1169.7770732190502</v>
      </c>
    </row>
    <row r="18" spans="3:42" x14ac:dyDescent="0.25">
      <c r="C18" s="2">
        <v>0.58510766000000003</v>
      </c>
      <c r="D18">
        <v>198.536137</v>
      </c>
      <c r="E18">
        <f t="shared" si="0"/>
        <v>198.38475017421746</v>
      </c>
      <c r="F18">
        <f t="shared" si="1"/>
        <v>2.291797102051249E-2</v>
      </c>
      <c r="G18" s="19">
        <f t="shared" si="2"/>
        <v>5.8142945765935054E-7</v>
      </c>
      <c r="I18" s="2">
        <v>0.58519979</v>
      </c>
      <c r="J18">
        <v>228.941125</v>
      </c>
      <c r="K18">
        <f t="shared" si="3"/>
        <v>229.31457025635211</v>
      </c>
      <c r="L18">
        <f t="shared" si="4"/>
        <v>0.13946135949189548</v>
      </c>
      <c r="M18" s="19">
        <f t="shared" si="5"/>
        <v>2.6607634692461981E-6</v>
      </c>
      <c r="O18" s="2">
        <v>0.57979559999999997</v>
      </c>
      <c r="P18">
        <v>269.82313699999997</v>
      </c>
      <c r="Q18">
        <f t="shared" si="6"/>
        <v>270.85989537378612</v>
      </c>
      <c r="R18">
        <f t="shared" si="7"/>
        <v>1.0748679256156863</v>
      </c>
      <c r="S18" s="19">
        <f t="shared" si="8"/>
        <v>1.4763751590569718E-5</v>
      </c>
      <c r="V18" s="8" t="s">
        <v>46</v>
      </c>
      <c r="X18">
        <f>X17/3</f>
        <v>389.92569107301671</v>
      </c>
    </row>
    <row r="19" spans="3:42" x14ac:dyDescent="0.25">
      <c r="C19" s="2">
        <v>0.59063555000000001</v>
      </c>
      <c r="D19">
        <v>198.477047</v>
      </c>
      <c r="E19">
        <f t="shared" si="0"/>
        <v>198.47688271080162</v>
      </c>
      <c r="F19">
        <f t="shared" si="1"/>
        <v>2.6990940704549797E-8</v>
      </c>
      <c r="G19" s="19">
        <f t="shared" si="2"/>
        <v>6.851685838588924E-13</v>
      </c>
      <c r="I19" s="2">
        <v>0.59072815000000001</v>
      </c>
      <c r="J19">
        <v>229.033781</v>
      </c>
      <c r="K19">
        <f t="shared" si="3"/>
        <v>229.32183428617941</v>
      </c>
      <c r="L19">
        <f t="shared" si="4"/>
        <v>8.2974695678754304E-2</v>
      </c>
      <c r="M19" s="19">
        <f t="shared" si="5"/>
        <v>1.5817818314467018E-6</v>
      </c>
      <c r="O19" s="2">
        <v>0.58532371999999999</v>
      </c>
      <c r="P19">
        <v>269.83571999999998</v>
      </c>
      <c r="Q19">
        <f t="shared" si="6"/>
        <v>270.86929115966245</v>
      </c>
      <c r="R19">
        <f t="shared" si="7"/>
        <v>1.068269342086027</v>
      </c>
      <c r="S19" s="19">
        <f t="shared" si="8"/>
        <v>1.4671748896801083E-5</v>
      </c>
      <c r="AI19" t="s">
        <v>81</v>
      </c>
    </row>
    <row r="20" spans="3:42" x14ac:dyDescent="0.25">
      <c r="C20" s="2">
        <v>0.59616365999999998</v>
      </c>
      <c r="D20">
        <v>198.48963000000001</v>
      </c>
      <c r="E20">
        <f t="shared" si="0"/>
        <v>198.57134499784297</v>
      </c>
      <c r="F20">
        <f t="shared" si="1"/>
        <v>6.6773408724758454E-3</v>
      </c>
      <c r="G20" s="19">
        <f t="shared" si="2"/>
        <v>1.6948368684391437E-7</v>
      </c>
      <c r="I20" s="2">
        <v>0.59625651999999996</v>
      </c>
      <c r="J20">
        <v>229.134838</v>
      </c>
      <c r="K20">
        <f t="shared" si="3"/>
        <v>229.33061536588116</v>
      </c>
      <c r="L20">
        <f t="shared" si="4"/>
        <v>3.8328776991364076E-2</v>
      </c>
      <c r="M20" s="19">
        <f t="shared" si="5"/>
        <v>7.3003336932455425E-7</v>
      </c>
      <c r="O20" s="2">
        <v>0.59085182999999997</v>
      </c>
      <c r="P20">
        <v>269.84830299999999</v>
      </c>
      <c r="Q20">
        <f t="shared" si="6"/>
        <v>270.8806894471478</v>
      </c>
      <c r="R20">
        <f t="shared" si="7"/>
        <v>1.0658217762544873</v>
      </c>
      <c r="S20" s="19">
        <f t="shared" si="8"/>
        <v>1.4636768594398009E-5</v>
      </c>
      <c r="AI20" t="s">
        <v>82</v>
      </c>
      <c r="AJ20">
        <f>1/(AJ13*AJ11)</f>
        <v>1.0419622004875788</v>
      </c>
      <c r="AL20" t="s">
        <v>83</v>
      </c>
      <c r="AM20">
        <f>1/(AM13*AJ11)</f>
        <v>1.0354841486432846</v>
      </c>
    </row>
    <row r="21" spans="3:42" x14ac:dyDescent="0.25">
      <c r="C21" s="2">
        <v>0.60169176999999996</v>
      </c>
      <c r="D21">
        <v>198.50221300000001</v>
      </c>
      <c r="E21">
        <f t="shared" si="0"/>
        <v>198.66840677645229</v>
      </c>
      <c r="F21">
        <f t="shared" si="1"/>
        <v>2.7620371331468666E-2</v>
      </c>
      <c r="G21" s="19">
        <f t="shared" si="2"/>
        <v>7.0096899248181913E-7</v>
      </c>
      <c r="I21" s="2">
        <v>0.60178472999999999</v>
      </c>
      <c r="J21">
        <v>229.17869999999999</v>
      </c>
      <c r="K21">
        <f t="shared" si="3"/>
        <v>229.34119300166469</v>
      </c>
      <c r="L21">
        <f t="shared" si="4"/>
        <v>2.6403975590004174E-2</v>
      </c>
      <c r="M21" s="19">
        <f t="shared" si="5"/>
        <v>5.0271381410475013E-7</v>
      </c>
      <c r="O21" s="2">
        <v>0.59637994000000005</v>
      </c>
      <c r="P21">
        <v>269.86088599999999</v>
      </c>
      <c r="Q21">
        <f t="shared" si="6"/>
        <v>270.89446695777571</v>
      </c>
      <c r="R21">
        <f t="shared" si="7"/>
        <v>1.0682895962765577</v>
      </c>
      <c r="S21" s="19">
        <f t="shared" si="8"/>
        <v>1.4669290704910132E-5</v>
      </c>
      <c r="U21" t="s">
        <v>124</v>
      </c>
      <c r="V21" t="s">
        <v>57</v>
      </c>
      <c r="X21">
        <f>X17/COUNT(E3:E88,K3:K85,Q3:Q70)</f>
        <v>4.9357682414305915</v>
      </c>
      <c r="AI21" t="s">
        <v>84</v>
      </c>
      <c r="AJ21">
        <f>(X5*10^-4*PI()*AK2-AJ20)/(X6*10^-4*PI()*AK2)</f>
        <v>0.24058466337661527</v>
      </c>
      <c r="AL21" t="s">
        <v>85</v>
      </c>
      <c r="AM21">
        <f>(X5*10^-4*PI()*AK2-AM20)/(X6*10^-4*PI()*AK2)</f>
        <v>0.25754854463415827</v>
      </c>
      <c r="AP21" t="s">
        <v>86</v>
      </c>
    </row>
    <row r="22" spans="3:42" x14ac:dyDescent="0.25">
      <c r="C22" s="2">
        <v>0.60721988000000005</v>
      </c>
      <c r="D22">
        <v>198.51479599999999</v>
      </c>
      <c r="E22">
        <f t="shared" si="0"/>
        <v>198.76837374818237</v>
      </c>
      <c r="F22">
        <f t="shared" si="1"/>
        <v>6.430167437324652E-2</v>
      </c>
      <c r="G22" s="19">
        <f t="shared" si="2"/>
        <v>1.6316857406471574E-6</v>
      </c>
      <c r="I22" s="2">
        <v>0.60731329999999994</v>
      </c>
      <c r="J22">
        <v>229.343029</v>
      </c>
      <c r="K22">
        <f t="shared" si="3"/>
        <v>229.3538933698932</v>
      </c>
      <c r="L22">
        <f t="shared" si="4"/>
        <v>1.1803453317623798E-4</v>
      </c>
      <c r="M22" s="19">
        <f t="shared" si="5"/>
        <v>2.2440782609381552E-9</v>
      </c>
      <c r="O22" s="2">
        <v>0.60190805000000003</v>
      </c>
      <c r="P22">
        <v>269.873469</v>
      </c>
      <c r="Q22">
        <f t="shared" si="6"/>
        <v>270.91106237870247</v>
      </c>
      <c r="R22">
        <f t="shared" si="7"/>
        <v>1.0766000195272027</v>
      </c>
      <c r="S22" s="19">
        <f t="shared" si="8"/>
        <v>1.4782027305925399E-5</v>
      </c>
      <c r="U22" t="s">
        <v>127</v>
      </c>
      <c r="W22" t="s">
        <v>58</v>
      </c>
      <c r="X22">
        <f>SQRT(X21)</f>
        <v>2.2216588940317981</v>
      </c>
    </row>
    <row r="23" spans="3:42" x14ac:dyDescent="0.25">
      <c r="C23" s="2">
        <v>0.61274799000000002</v>
      </c>
      <c r="D23">
        <v>198.527379</v>
      </c>
      <c r="E23">
        <f t="shared" si="0"/>
        <v>198.87158825990241</v>
      </c>
      <c r="F23">
        <f t="shared" si="1"/>
        <v>0.1184800146025673</v>
      </c>
      <c r="G23" s="19">
        <f t="shared" si="2"/>
        <v>3.0061059353697501E-6</v>
      </c>
      <c r="I23" s="2">
        <v>0.61284179000000005</v>
      </c>
      <c r="J23">
        <v>229.48144099999999</v>
      </c>
      <c r="K23">
        <f t="shared" si="3"/>
        <v>229.36909230555577</v>
      </c>
      <c r="L23">
        <f t="shared" si="4"/>
        <v>1.2622229143321164E-2</v>
      </c>
      <c r="M23" s="19">
        <f t="shared" si="5"/>
        <v>2.3968503732505233E-7</v>
      </c>
      <c r="O23" s="2">
        <v>0.60743616</v>
      </c>
      <c r="P23">
        <v>269.88605200000001</v>
      </c>
      <c r="Q23">
        <f t="shared" si="6"/>
        <v>270.93098524524981</v>
      </c>
      <c r="R23">
        <f t="shared" si="7"/>
        <v>1.0918854870282961</v>
      </c>
      <c r="S23" s="19">
        <f t="shared" si="8"/>
        <v>1.499050324878006E-5</v>
      </c>
      <c r="U23" t="s">
        <v>129</v>
      </c>
      <c r="X23">
        <f>SQRT(SUM(G3:G88,M3:M85,S3:S70)/COUNT(G3:G88,M3:M85,S3:S70))</f>
        <v>8.4582646795127135E-3</v>
      </c>
    </row>
    <row r="24" spans="3:42" x14ac:dyDescent="0.25">
      <c r="C24" s="2">
        <v>0.61827613999999997</v>
      </c>
      <c r="D24">
        <v>198.551401</v>
      </c>
      <c r="E24">
        <f t="shared" si="0"/>
        <v>198.97843492660752</v>
      </c>
      <c r="F24">
        <f t="shared" si="1"/>
        <v>0.18235797447383775</v>
      </c>
      <c r="G24" s="19">
        <f t="shared" si="2"/>
        <v>4.6257147499433589E-6</v>
      </c>
      <c r="I24" s="2">
        <v>0.61837021000000003</v>
      </c>
      <c r="J24">
        <v>229.59697600000001</v>
      </c>
      <c r="K24">
        <f t="shared" si="3"/>
        <v>229.38722518111462</v>
      </c>
      <c r="L24">
        <f t="shared" si="4"/>
        <v>4.3995406023094395E-2</v>
      </c>
      <c r="M24" s="19">
        <f t="shared" si="5"/>
        <v>8.3459350888547964E-7</v>
      </c>
      <c r="O24" s="2">
        <v>0.61296454</v>
      </c>
      <c r="P24">
        <v>269.99014699999998</v>
      </c>
      <c r="Q24">
        <f t="shared" si="6"/>
        <v>270.95482719525643</v>
      </c>
      <c r="R24">
        <f t="shared" si="7"/>
        <v>0.93060787912002008</v>
      </c>
      <c r="S24" s="19">
        <f t="shared" si="8"/>
        <v>1.2766471926289315E-5</v>
      </c>
    </row>
    <row r="25" spans="3:42" x14ac:dyDescent="0.25">
      <c r="C25" s="2">
        <v>0.62380431000000003</v>
      </c>
      <c r="D25">
        <v>198.583823</v>
      </c>
      <c r="E25">
        <f t="shared" si="0"/>
        <v>199.08934416932209</v>
      </c>
      <c r="F25">
        <f t="shared" si="1"/>
        <v>0.25555165263277724</v>
      </c>
      <c r="G25" s="19">
        <f t="shared" si="2"/>
        <v>6.48023804433137E-6</v>
      </c>
      <c r="I25" s="2">
        <v>0.62389846000000004</v>
      </c>
      <c r="J25">
        <v>229.655315</v>
      </c>
      <c r="K25">
        <f t="shared" si="3"/>
        <v>229.40879372459335</v>
      </c>
      <c r="L25">
        <f t="shared" si="4"/>
        <v>6.077273922812134E-2</v>
      </c>
      <c r="M25" s="19">
        <f t="shared" si="5"/>
        <v>1.1522741260550094E-6</v>
      </c>
      <c r="O25" s="2">
        <v>0.61849268000000002</v>
      </c>
      <c r="P25">
        <v>270.01113099999998</v>
      </c>
      <c r="Q25">
        <f t="shared" si="6"/>
        <v>270.98326853097331</v>
      </c>
      <c r="R25">
        <f t="shared" si="7"/>
        <v>0.94505137912691739</v>
      </c>
      <c r="S25" s="19">
        <f t="shared" si="8"/>
        <v>1.2962598939765585E-5</v>
      </c>
    </row>
    <row r="26" spans="3:42" x14ac:dyDescent="0.25">
      <c r="C26" s="2">
        <v>0.62933262000000001</v>
      </c>
      <c r="D26">
        <v>198.66504</v>
      </c>
      <c r="E26">
        <f t="shared" si="0"/>
        <v>199.20480235387646</v>
      </c>
      <c r="F26">
        <f t="shared" si="1"/>
        <v>0.29134339866225129</v>
      </c>
      <c r="G26" s="19">
        <f t="shared" si="2"/>
        <v>7.3818001650284805E-6</v>
      </c>
      <c r="I26" s="2">
        <v>0.62942688000000002</v>
      </c>
      <c r="J26">
        <v>229.770849</v>
      </c>
      <c r="K26">
        <f t="shared" si="3"/>
        <v>229.43437743310801</v>
      </c>
      <c r="L26">
        <f t="shared" si="4"/>
        <v>0.11321311532674895</v>
      </c>
      <c r="M26" s="19">
        <f t="shared" si="5"/>
        <v>2.1444053560347204E-6</v>
      </c>
      <c r="O26" s="2">
        <v>0.62371816999999996</v>
      </c>
      <c r="P26">
        <v>270.16029200000003</v>
      </c>
      <c r="Q26">
        <f t="shared" si="6"/>
        <v>271.01509128300745</v>
      </c>
      <c r="R26">
        <f t="shared" si="7"/>
        <v>0.73068181423000544</v>
      </c>
      <c r="S26" s="19">
        <f t="shared" si="8"/>
        <v>1.0011179869738207E-5</v>
      </c>
    </row>
    <row r="27" spans="3:42" x14ac:dyDescent="0.25">
      <c r="C27" s="2">
        <v>0.63516426000000004</v>
      </c>
      <c r="D27">
        <v>198.841498</v>
      </c>
      <c r="E27">
        <f t="shared" si="0"/>
        <v>199.33212375104779</v>
      </c>
      <c r="F27">
        <f t="shared" si="1"/>
        <v>0.24071362759120524</v>
      </c>
      <c r="G27" s="19">
        <f t="shared" si="2"/>
        <v>6.0881679600129023E-6</v>
      </c>
      <c r="I27" s="2">
        <v>0.63495557999999996</v>
      </c>
      <c r="J27">
        <v>229.97789599999999</v>
      </c>
      <c r="K27">
        <f t="shared" si="3"/>
        <v>229.46464167525664</v>
      </c>
      <c r="L27">
        <f t="shared" si="4"/>
        <v>0.26343000186774518</v>
      </c>
      <c r="M27" s="19">
        <f t="shared" si="5"/>
        <v>4.980730485914743E-6</v>
      </c>
      <c r="O27" s="2">
        <v>0.62954986000000002</v>
      </c>
      <c r="P27">
        <v>270.35355099999998</v>
      </c>
      <c r="Q27">
        <f t="shared" si="6"/>
        <v>271.05722683394072</v>
      </c>
      <c r="R27">
        <f t="shared" si="7"/>
        <v>0.49515967927218973</v>
      </c>
      <c r="S27" s="19">
        <f t="shared" si="8"/>
        <v>6.7745603575521465E-6</v>
      </c>
    </row>
    <row r="28" spans="3:42" x14ac:dyDescent="0.25">
      <c r="C28" s="2">
        <v>0.64038969000000001</v>
      </c>
      <c r="D28">
        <v>198.967782</v>
      </c>
      <c r="E28">
        <f t="shared" si="0"/>
        <v>199.45161004851627</v>
      </c>
      <c r="F28">
        <f t="shared" si="1"/>
        <v>0.23408958053106474</v>
      </c>
      <c r="G28" s="19">
        <f t="shared" si="2"/>
        <v>5.9131182776553429E-6</v>
      </c>
      <c r="I28" s="2">
        <v>0.64048406999999996</v>
      </c>
      <c r="J28">
        <v>230.11327</v>
      </c>
      <c r="K28">
        <f t="shared" si="3"/>
        <v>229.50034585814655</v>
      </c>
      <c r="L28">
        <f t="shared" si="4"/>
        <v>0.37567600366679399</v>
      </c>
      <c r="M28" s="19">
        <f t="shared" si="5"/>
        <v>7.094636149359161E-6</v>
      </c>
      <c r="O28" s="2">
        <v>0.63507877999999995</v>
      </c>
      <c r="P28">
        <v>270.632271</v>
      </c>
      <c r="Q28">
        <f t="shared" si="6"/>
        <v>271.10469233443115</v>
      </c>
      <c r="R28">
        <f t="shared" si="7"/>
        <v>0.22318191722570518</v>
      </c>
      <c r="S28" s="19">
        <f t="shared" si="8"/>
        <v>3.047192145384542E-6</v>
      </c>
    </row>
    <row r="29" spans="3:42" x14ac:dyDescent="0.25">
      <c r="C29" s="2">
        <v>0.64591827999999996</v>
      </c>
      <c r="D29">
        <v>199.140512</v>
      </c>
      <c r="E29">
        <f t="shared" si="0"/>
        <v>199.58425524357153</v>
      </c>
      <c r="F29">
        <f t="shared" si="1"/>
        <v>0.19690806621538423</v>
      </c>
      <c r="G29" s="19">
        <f t="shared" si="2"/>
        <v>4.9652859938122741E-6</v>
      </c>
      <c r="I29" s="2">
        <v>0.64601273999999997</v>
      </c>
      <c r="J29">
        <v>230.311916</v>
      </c>
      <c r="K29">
        <f t="shared" si="3"/>
        <v>229.54236511736173</v>
      </c>
      <c r="L29">
        <f t="shared" si="4"/>
        <v>0.59220856096934138</v>
      </c>
      <c r="M29" s="19">
        <f t="shared" si="5"/>
        <v>1.1164566494639742E-5</v>
      </c>
      <c r="O29" s="2">
        <v>0.64060744000000003</v>
      </c>
      <c r="P29">
        <v>270.827879</v>
      </c>
      <c r="Q29">
        <f t="shared" si="6"/>
        <v>271.16068628795489</v>
      </c>
      <c r="R29">
        <f t="shared" si="7"/>
        <v>0.11076069091589084</v>
      </c>
      <c r="S29" s="19">
        <f t="shared" si="8"/>
        <v>1.5100763956734479E-6</v>
      </c>
    </row>
    <row r="30" spans="3:42" x14ac:dyDescent="0.25">
      <c r="C30" s="2">
        <v>0.65144696999999996</v>
      </c>
      <c r="D30">
        <v>199.34451999999999</v>
      </c>
      <c r="E30">
        <f t="shared" si="0"/>
        <v>199.72406610488034</v>
      </c>
      <c r="F30">
        <f t="shared" si="1"/>
        <v>0.14405524572984371</v>
      </c>
      <c r="G30" s="19">
        <f t="shared" si="2"/>
        <v>3.6251040366716697E-6</v>
      </c>
      <c r="I30" s="2">
        <v>0.65154113000000002</v>
      </c>
      <c r="J30">
        <v>230.416011</v>
      </c>
      <c r="K30">
        <f t="shared" si="3"/>
        <v>229.59169365314671</v>
      </c>
      <c r="L30">
        <f t="shared" si="4"/>
        <v>0.6794990883232499</v>
      </c>
      <c r="M30" s="19">
        <f t="shared" si="5"/>
        <v>1.279863255650032E-5</v>
      </c>
      <c r="O30" s="2">
        <v>0.64643938999999995</v>
      </c>
      <c r="P30">
        <v>271.10728799999998</v>
      </c>
      <c r="Q30">
        <f t="shared" si="6"/>
        <v>271.23050950049128</v>
      </c>
      <c r="R30">
        <f t="shared" si="7"/>
        <v>1.5183538183326786E-2</v>
      </c>
      <c r="S30" s="19">
        <f t="shared" si="8"/>
        <v>2.0658110720462432E-7</v>
      </c>
    </row>
    <row r="31" spans="3:42" x14ac:dyDescent="0.25">
      <c r="C31" s="2">
        <v>0.65697572000000004</v>
      </c>
      <c r="D31">
        <v>199.56604400000001</v>
      </c>
      <c r="E31">
        <f t="shared" si="0"/>
        <v>199.87191295149245</v>
      </c>
      <c r="F31">
        <f t="shared" si="1"/>
        <v>9.3555815487086094E-2</v>
      </c>
      <c r="G31" s="19">
        <f t="shared" si="2"/>
        <v>2.3490782940468734E-6</v>
      </c>
      <c r="I31" s="2">
        <v>0.65706971999999997</v>
      </c>
      <c r="J31">
        <v>230.588741</v>
      </c>
      <c r="K31">
        <f t="shared" si="3"/>
        <v>229.64947536169382</v>
      </c>
      <c r="L31">
        <f t="shared" si="4"/>
        <v>0.88221993930271936</v>
      </c>
      <c r="M31" s="19">
        <f t="shared" si="5"/>
        <v>1.6592073884808126E-5</v>
      </c>
      <c r="O31" s="2">
        <v>0.65208401999999999</v>
      </c>
      <c r="P31">
        <v>271.366848</v>
      </c>
      <c r="Q31">
        <f t="shared" si="6"/>
        <v>271.3103151806888</v>
      </c>
      <c r="R31">
        <f t="shared" si="7"/>
        <v>3.1959596592728906E-3</v>
      </c>
      <c r="S31" s="19">
        <f t="shared" si="8"/>
        <v>4.3399798023765766E-8</v>
      </c>
    </row>
    <row r="32" spans="3:42" x14ac:dyDescent="0.25">
      <c r="C32" s="2">
        <v>0.66250452000000004</v>
      </c>
      <c r="D32">
        <v>199.80740800000001</v>
      </c>
      <c r="E32">
        <f t="shared" si="0"/>
        <v>200.02877663765543</v>
      </c>
      <c r="F32">
        <f t="shared" si="1"/>
        <v>4.9004073737415076E-2</v>
      </c>
      <c r="G32" s="19">
        <f t="shared" si="2"/>
        <v>1.2274647040400282E-6</v>
      </c>
      <c r="I32" s="2">
        <v>0.66259842000000002</v>
      </c>
      <c r="J32">
        <v>230.79578799999999</v>
      </c>
      <c r="K32">
        <f t="shared" si="3"/>
        <v>229.71701054762687</v>
      </c>
      <c r="L32">
        <f t="shared" si="4"/>
        <v>1.1637607917486332</v>
      </c>
      <c r="M32" s="19">
        <f t="shared" si="5"/>
        <v>2.1847812693769963E-5</v>
      </c>
      <c r="O32" s="2">
        <v>0.65719406000000002</v>
      </c>
      <c r="P32">
        <v>271.62060500000001</v>
      </c>
      <c r="Q32">
        <f t="shared" si="6"/>
        <v>271.3945467024119</v>
      </c>
      <c r="R32">
        <f t="shared" si="7"/>
        <v>5.110235390843481E-2</v>
      </c>
      <c r="S32" s="19">
        <f t="shared" si="8"/>
        <v>6.9265261936729892E-7</v>
      </c>
    </row>
    <row r="33" spans="3:19" x14ac:dyDescent="0.25">
      <c r="C33" s="2">
        <v>0.66803290999999998</v>
      </c>
      <c r="D33">
        <v>199.91150300000001</v>
      </c>
      <c r="E33">
        <f t="shared" si="0"/>
        <v>200.19574815269311</v>
      </c>
      <c r="F33">
        <f t="shared" si="1"/>
        <v>8.079530682952539E-2</v>
      </c>
      <c r="G33" s="19">
        <f t="shared" si="2"/>
        <v>2.0216713934421321E-6</v>
      </c>
      <c r="I33" s="2">
        <v>0.66812749999999999</v>
      </c>
      <c r="J33">
        <v>231.12866399999999</v>
      </c>
      <c r="K33">
        <f t="shared" si="3"/>
        <v>229.79578670978489</v>
      </c>
      <c r="L33">
        <f t="shared" si="4"/>
        <v>1.7765618707711333</v>
      </c>
      <c r="M33" s="19">
        <f t="shared" si="5"/>
        <v>3.3256207327767525E-5</v>
      </c>
      <c r="O33" s="2">
        <v>0.66272282999999998</v>
      </c>
      <c r="P33">
        <v>271.85052899999999</v>
      </c>
      <c r="Q33">
        <f t="shared" si="6"/>
        <v>271.50044008498662</v>
      </c>
      <c r="R33">
        <f t="shared" si="7"/>
        <v>0.12256224841524072</v>
      </c>
      <c r="S33" s="19">
        <f t="shared" si="8"/>
        <v>1.6584269808271324E-6</v>
      </c>
    </row>
    <row r="34" spans="3:19" x14ac:dyDescent="0.25">
      <c r="C34" s="2">
        <v>0.67356147</v>
      </c>
      <c r="D34">
        <v>200.07279399999999</v>
      </c>
      <c r="E34">
        <f t="shared" si="0"/>
        <v>200.37408981043993</v>
      </c>
      <c r="F34">
        <f t="shared" si="1"/>
        <v>9.0779165388659544E-2</v>
      </c>
      <c r="G34" s="19">
        <f t="shared" si="2"/>
        <v>2.2678279915796879E-6</v>
      </c>
      <c r="I34" s="2">
        <v>0.67365648</v>
      </c>
      <c r="J34">
        <v>231.427223</v>
      </c>
      <c r="K34">
        <f t="shared" si="3"/>
        <v>229.88748747846452</v>
      </c>
      <c r="L34">
        <f t="shared" si="4"/>
        <v>2.3707854762781255</v>
      </c>
      <c r="M34" s="19">
        <f t="shared" si="5"/>
        <v>4.4265295713646309E-5</v>
      </c>
      <c r="O34" s="2">
        <v>0.66825226000000004</v>
      </c>
      <c r="P34">
        <v>272.29779600000001</v>
      </c>
      <c r="Q34">
        <f t="shared" si="6"/>
        <v>271.62396040874535</v>
      </c>
      <c r="R34">
        <f t="shared" si="7"/>
        <v>0.45405440404151465</v>
      </c>
      <c r="S34" s="19">
        <f t="shared" si="8"/>
        <v>6.1237808472315113E-6</v>
      </c>
    </row>
    <row r="35" spans="3:19" x14ac:dyDescent="0.25">
      <c r="C35" s="2">
        <v>0.67909012000000002</v>
      </c>
      <c r="D35">
        <v>200.26536300000001</v>
      </c>
      <c r="E35">
        <f t="shared" si="0"/>
        <v>200.56520463995125</v>
      </c>
      <c r="F35">
        <f t="shared" si="1"/>
        <v>8.9905009048648662E-2</v>
      </c>
      <c r="G35" s="19">
        <f t="shared" si="2"/>
        <v>2.2416727099370243E-6</v>
      </c>
      <c r="I35" s="2">
        <v>0.67918515000000002</v>
      </c>
      <c r="J35">
        <v>231.62283099999999</v>
      </c>
      <c r="K35">
        <f t="shared" si="3"/>
        <v>229.99403211735387</v>
      </c>
      <c r="L35">
        <f t="shared" si="4"/>
        <v>2.652985800109259</v>
      </c>
      <c r="M35" s="19">
        <f t="shared" si="5"/>
        <v>4.9450671638009019E-5</v>
      </c>
      <c r="O35" s="2">
        <v>0.67378143999999995</v>
      </c>
      <c r="P35">
        <v>272.66498999999999</v>
      </c>
      <c r="Q35">
        <f t="shared" si="6"/>
        <v>271.76773741699128</v>
      </c>
      <c r="R35">
        <f t="shared" si="7"/>
        <v>0.80506219771579823</v>
      </c>
      <c r="S35" s="19">
        <f t="shared" si="8"/>
        <v>1.082855926292985E-5</v>
      </c>
    </row>
    <row r="36" spans="3:19" x14ac:dyDescent="0.25">
      <c r="C36" s="2">
        <v>0.68461897000000005</v>
      </c>
      <c r="D36">
        <v>200.52120500000001</v>
      </c>
      <c r="E36">
        <f t="shared" si="0"/>
        <v>200.77068332911244</v>
      </c>
      <c r="F36">
        <f t="shared" si="1"/>
        <v>6.223943669673241E-2</v>
      </c>
      <c r="G36" s="19">
        <f t="shared" si="2"/>
        <v>1.547907633031831E-6</v>
      </c>
      <c r="I36" s="2">
        <v>0.68471402999999997</v>
      </c>
      <c r="J36">
        <v>231.89011099999999</v>
      </c>
      <c r="K36">
        <f t="shared" si="3"/>
        <v>230.11762155245239</v>
      </c>
      <c r="L36">
        <f t="shared" si="4"/>
        <v>3.1417188416675934</v>
      </c>
      <c r="M36" s="19">
        <f t="shared" si="5"/>
        <v>5.8425556766719057E-5</v>
      </c>
      <c r="O36" s="2">
        <v>0.67961360000000004</v>
      </c>
      <c r="P36">
        <v>273.01303300000001</v>
      </c>
      <c r="Q36">
        <f t="shared" si="6"/>
        <v>271.94468490197767</v>
      </c>
      <c r="R36">
        <f t="shared" si="7"/>
        <v>1.1413676585479531</v>
      </c>
      <c r="S36" s="19">
        <f t="shared" si="8"/>
        <v>1.531294782882538E-5</v>
      </c>
    </row>
    <row r="37" spans="3:19" x14ac:dyDescent="0.25">
      <c r="C37" s="2">
        <v>0.69014794999999995</v>
      </c>
      <c r="D37">
        <v>200.81976399999999</v>
      </c>
      <c r="E37">
        <f t="shared" si="0"/>
        <v>200.99231654182992</v>
      </c>
      <c r="F37">
        <f t="shared" si="1"/>
        <v>2.977437969196969E-2</v>
      </c>
      <c r="G37" s="19">
        <f t="shared" si="2"/>
        <v>7.3829481361029382E-7</v>
      </c>
      <c r="I37" s="2">
        <v>0.69024293000000003</v>
      </c>
      <c r="J37">
        <v>232.16275400000001</v>
      </c>
      <c r="K37">
        <f t="shared" si="3"/>
        <v>230.26074851119193</v>
      </c>
      <c r="L37">
        <f t="shared" si="4"/>
        <v>3.6176248794560335</v>
      </c>
      <c r="M37" s="19">
        <f t="shared" si="5"/>
        <v>6.7117912097910262E-5</v>
      </c>
      <c r="O37" s="2">
        <v>0.68483994999999998</v>
      </c>
      <c r="P37">
        <v>273.445133</v>
      </c>
      <c r="Q37">
        <f t="shared" si="6"/>
        <v>272.12856532089864</v>
      </c>
      <c r="R37">
        <f t="shared" si="7"/>
        <v>1.7333504536543254</v>
      </c>
      <c r="S37" s="19">
        <f t="shared" si="8"/>
        <v>2.318173744699953E-5</v>
      </c>
    </row>
    <row r="38" spans="3:19" x14ac:dyDescent="0.25">
      <c r="C38" s="2">
        <v>0.69567699000000005</v>
      </c>
      <c r="D38">
        <v>201.141201</v>
      </c>
      <c r="E38">
        <f t="shared" si="0"/>
        <v>201.23212945090279</v>
      </c>
      <c r="F38">
        <f t="shared" si="1"/>
        <v>8.2679831835818385E-3</v>
      </c>
      <c r="G38" s="19">
        <f t="shared" si="2"/>
        <v>2.043607588871681E-7</v>
      </c>
      <c r="I38" s="2">
        <v>0.69577177000000001</v>
      </c>
      <c r="J38">
        <v>232.41555700000001</v>
      </c>
      <c r="K38">
        <f t="shared" si="3"/>
        <v>230.42625478936793</v>
      </c>
      <c r="L38">
        <f t="shared" si="4"/>
        <v>3.9573232852256632</v>
      </c>
      <c r="M38" s="19">
        <f t="shared" si="5"/>
        <v>7.326071300954225E-5</v>
      </c>
      <c r="O38" s="2">
        <v>0.69036920999999996</v>
      </c>
      <c r="P38">
        <v>273.83520399999998</v>
      </c>
      <c r="Q38">
        <f t="shared" si="6"/>
        <v>272.35296168740626</v>
      </c>
      <c r="R38">
        <f t="shared" si="7"/>
        <v>2.1970422732431558</v>
      </c>
      <c r="S38" s="19">
        <f t="shared" si="8"/>
        <v>2.9299476007108586E-5</v>
      </c>
    </row>
    <row r="39" spans="3:19" x14ac:dyDescent="0.25">
      <c r="C39" s="2">
        <v>0.70120614999999997</v>
      </c>
      <c r="D39">
        <v>201.49695500000001</v>
      </c>
      <c r="E39">
        <f t="shared" si="0"/>
        <v>201.49242191160175</v>
      </c>
      <c r="F39">
        <f t="shared" si="1"/>
        <v>2.0548890426452993E-5</v>
      </c>
      <c r="G39" s="19">
        <f t="shared" si="2"/>
        <v>5.0611755497111793E-10</v>
      </c>
      <c r="I39" s="2">
        <v>0.70130060000000005</v>
      </c>
      <c r="J39">
        <v>232.66836000000001</v>
      </c>
      <c r="K39">
        <f t="shared" si="3"/>
        <v>230.61738476949927</v>
      </c>
      <c r="L39">
        <f t="shared" si="4"/>
        <v>4.2064993961275619</v>
      </c>
      <c r="M39" s="19">
        <f t="shared" si="5"/>
        <v>7.770450059459693E-5</v>
      </c>
      <c r="O39" s="2">
        <v>0.69589844999999995</v>
      </c>
      <c r="P39">
        <v>274.22223700000001</v>
      </c>
      <c r="Q39">
        <f t="shared" si="6"/>
        <v>272.6124407801729</v>
      </c>
      <c r="R39">
        <f t="shared" si="7"/>
        <v>2.5914438693696318</v>
      </c>
      <c r="S39" s="19">
        <f t="shared" si="8"/>
        <v>3.4461681778837027E-5</v>
      </c>
    </row>
    <row r="40" spans="3:19" x14ac:dyDescent="0.25">
      <c r="C40" s="2">
        <v>0.70673490999999999</v>
      </c>
      <c r="D40">
        <v>201.72687999999999</v>
      </c>
      <c r="E40">
        <f t="shared" si="0"/>
        <v>201.77577307411354</v>
      </c>
      <c r="F40">
        <f t="shared" si="1"/>
        <v>2.3905326962731402E-3</v>
      </c>
      <c r="G40" s="19">
        <f t="shared" si="2"/>
        <v>5.8744490971137605E-8</v>
      </c>
      <c r="I40" s="2">
        <v>0.70682957999999996</v>
      </c>
      <c r="J40">
        <v>232.96691899999999</v>
      </c>
      <c r="K40">
        <f t="shared" si="3"/>
        <v>230.8378479090245</v>
      </c>
      <c r="L40">
        <f t="shared" si="4"/>
        <v>4.5329437104275483</v>
      </c>
      <c r="M40" s="19">
        <f t="shared" si="5"/>
        <v>8.3520255412150373E-5</v>
      </c>
      <c r="O40" s="2">
        <v>0.70122735000000003</v>
      </c>
      <c r="P40">
        <v>274.82994400000001</v>
      </c>
      <c r="Q40">
        <f t="shared" si="6"/>
        <v>272.90046504874607</v>
      </c>
      <c r="R40">
        <f t="shared" si="7"/>
        <v>3.7228890233320078</v>
      </c>
      <c r="S40" s="19">
        <f t="shared" si="8"/>
        <v>4.9289225237720871E-5</v>
      </c>
    </row>
    <row r="41" spans="3:19" x14ac:dyDescent="0.25">
      <c r="C41" s="2">
        <v>0.71226392999999999</v>
      </c>
      <c r="D41">
        <v>202.036878</v>
      </c>
      <c r="E41">
        <f t="shared" si="0"/>
        <v>202.08517759536551</v>
      </c>
      <c r="F41">
        <f t="shared" si="1"/>
        <v>2.3328509124716395E-3</v>
      </c>
      <c r="G41" s="19">
        <f t="shared" si="2"/>
        <v>5.7151243868832811E-8</v>
      </c>
      <c r="I41" s="2">
        <v>0.71235877000000003</v>
      </c>
      <c r="J41">
        <v>233.334112</v>
      </c>
      <c r="K41">
        <f t="shared" si="3"/>
        <v>231.09188375520341</v>
      </c>
      <c r="L41">
        <f t="shared" si="4"/>
        <v>5.0275875017636089</v>
      </c>
      <c r="M41" s="19">
        <f t="shared" si="5"/>
        <v>9.2342827586500487E-5</v>
      </c>
      <c r="O41" s="2">
        <v>0.70695828999999999</v>
      </c>
      <c r="P41">
        <v>275.44010300000002</v>
      </c>
      <c r="Q41">
        <f t="shared" si="6"/>
        <v>273.25779744183154</v>
      </c>
      <c r="R41">
        <f t="shared" si="7"/>
        <v>4.7624575492130399</v>
      </c>
      <c r="S41" s="19">
        <f t="shared" si="8"/>
        <v>6.2773562081519854E-5</v>
      </c>
    </row>
    <row r="42" spans="3:19" x14ac:dyDescent="0.25">
      <c r="C42" s="2">
        <v>0.71779325000000005</v>
      </c>
      <c r="D42">
        <v>202.449828</v>
      </c>
      <c r="E42">
        <f t="shared" si="0"/>
        <v>202.42401663077089</v>
      </c>
      <c r="F42">
        <f t="shared" si="1"/>
        <v>6.6622678148110174E-4</v>
      </c>
      <c r="G42" s="19">
        <f t="shared" si="2"/>
        <v>1.6255010805825412E-8</v>
      </c>
      <c r="I42" s="2">
        <v>0.71788753000000005</v>
      </c>
      <c r="J42">
        <v>233.56403700000001</v>
      </c>
      <c r="K42">
        <f t="shared" si="3"/>
        <v>231.3843110697988</v>
      </c>
      <c r="L42">
        <f t="shared" si="4"/>
        <v>4.7512051307915524</v>
      </c>
      <c r="M42" s="19">
        <f t="shared" si="5"/>
        <v>8.7094721543806017E-5</v>
      </c>
      <c r="O42" s="2">
        <v>0.71248805999999998</v>
      </c>
      <c r="P42">
        <v>276.00175999999999</v>
      </c>
      <c r="Q42">
        <f t="shared" si="6"/>
        <v>273.65608032240982</v>
      </c>
      <c r="R42">
        <f t="shared" si="7"/>
        <v>5.5022131498595206</v>
      </c>
      <c r="S42" s="19">
        <f t="shared" si="8"/>
        <v>7.222935015460933E-5</v>
      </c>
    </row>
    <row r="43" spans="3:19" x14ac:dyDescent="0.25">
      <c r="C43" s="2">
        <v>0.72332240000000003</v>
      </c>
      <c r="D43">
        <v>202.80558199999999</v>
      </c>
      <c r="E43">
        <f t="shared" si="0"/>
        <v>202.79611802207754</v>
      </c>
      <c r="F43">
        <f t="shared" si="1"/>
        <v>8.9566878116636062E-5</v>
      </c>
      <c r="G43" s="19">
        <f t="shared" si="2"/>
        <v>2.1776477375273984E-9</v>
      </c>
      <c r="I43" s="2">
        <v>0.72341696</v>
      </c>
      <c r="J43">
        <v>234.011304</v>
      </c>
      <c r="K43">
        <f t="shared" si="3"/>
        <v>231.72076074675533</v>
      </c>
      <c r="L43">
        <f t="shared" si="4"/>
        <v>5.2465883949846486</v>
      </c>
      <c r="M43" s="19">
        <f t="shared" si="5"/>
        <v>9.5808341196534081E-5</v>
      </c>
      <c r="O43" s="2">
        <v>0.71801780000000004</v>
      </c>
      <c r="P43">
        <v>276.55197800000002</v>
      </c>
      <c r="Q43">
        <f t="shared" si="6"/>
        <v>274.11458794171773</v>
      </c>
      <c r="R43">
        <f t="shared" si="7"/>
        <v>5.9408702962133439</v>
      </c>
      <c r="S43" s="19">
        <f t="shared" si="8"/>
        <v>7.7677731270659879E-5</v>
      </c>
    </row>
    <row r="44" spans="3:19" x14ac:dyDescent="0.25">
      <c r="C44" s="2">
        <v>0.72885179</v>
      </c>
      <c r="D44">
        <v>203.24141</v>
      </c>
      <c r="E44">
        <f t="shared" si="0"/>
        <v>203.20592841782002</v>
      </c>
      <c r="F44">
        <f t="shared" si="1"/>
        <v>1.2589426739949019E-3</v>
      </c>
      <c r="G44" s="19">
        <f t="shared" si="2"/>
        <v>3.0477655555777078E-8</v>
      </c>
      <c r="I44" s="2">
        <v>0.72894608000000005</v>
      </c>
      <c r="J44">
        <v>234.35561899999999</v>
      </c>
      <c r="K44">
        <f t="shared" si="3"/>
        <v>232.10759139848068</v>
      </c>
      <c r="L44">
        <f t="shared" si="4"/>
        <v>5.053628097192667</v>
      </c>
      <c r="M44" s="19">
        <f t="shared" si="5"/>
        <v>9.2013708953352162E-5</v>
      </c>
      <c r="O44" s="2">
        <v>0.72283823000000003</v>
      </c>
      <c r="P44">
        <v>277.189055</v>
      </c>
      <c r="Q44">
        <f t="shared" si="6"/>
        <v>274.57020524837475</v>
      </c>
      <c r="R44">
        <f t="shared" si="7"/>
        <v>6.8583740215876245</v>
      </c>
      <c r="S44" s="19">
        <f t="shared" si="8"/>
        <v>8.9262492575302067E-5</v>
      </c>
    </row>
    <row r="45" spans="3:19" x14ac:dyDescent="0.25">
      <c r="C45" s="2">
        <v>0.73407798000000002</v>
      </c>
      <c r="D45">
        <v>203.61935299999999</v>
      </c>
      <c r="E45">
        <f t="shared" si="0"/>
        <v>203.63249299638545</v>
      </c>
      <c r="F45">
        <f t="shared" si="1"/>
        <v>1.726595050099525E-4</v>
      </c>
      <c r="G45" s="19">
        <f t="shared" si="2"/>
        <v>4.1643994958805802E-9</v>
      </c>
      <c r="I45" s="2">
        <v>0.73447509</v>
      </c>
      <c r="J45">
        <v>234.66561799999999</v>
      </c>
      <c r="K45">
        <f t="shared" si="3"/>
        <v>232.55222127072022</v>
      </c>
      <c r="L45">
        <f t="shared" si="4"/>
        <v>4.4664457353304323</v>
      </c>
      <c r="M45" s="19">
        <f t="shared" si="5"/>
        <v>8.1107895810690066E-5</v>
      </c>
      <c r="O45" s="2">
        <v>0.72784126999999998</v>
      </c>
      <c r="P45">
        <v>277.77954</v>
      </c>
      <c r="Q45">
        <f t="shared" si="6"/>
        <v>275.10555534446218</v>
      </c>
      <c r="R45">
        <f t="shared" si="7"/>
        <v>7.1501939380517259</v>
      </c>
      <c r="S45" s="19">
        <f t="shared" si="8"/>
        <v>9.2665337695616257E-5</v>
      </c>
    </row>
    <row r="46" spans="3:19" x14ac:dyDescent="0.25">
      <c r="C46" s="2">
        <v>0.73991039999999997</v>
      </c>
      <c r="D46">
        <v>204.052832</v>
      </c>
      <c r="E46">
        <f t="shared" si="0"/>
        <v>204.15972215462494</v>
      </c>
      <c r="F46">
        <f t="shared" si="1"/>
        <v>1.1425505155745553E-2</v>
      </c>
      <c r="G46" s="19">
        <f t="shared" si="2"/>
        <v>2.7440382281562673E-7</v>
      </c>
      <c r="I46" s="2">
        <v>0.74000469000000002</v>
      </c>
      <c r="J46">
        <v>235.17008000000001</v>
      </c>
      <c r="K46">
        <f t="shared" si="3"/>
        <v>233.06330997832634</v>
      </c>
      <c r="L46">
        <f t="shared" si="4"/>
        <v>4.4384799242228681</v>
      </c>
      <c r="M46" s="19">
        <f t="shared" si="5"/>
        <v>8.0254635395890316E-5</v>
      </c>
      <c r="O46" s="2">
        <v>0.73321875000000003</v>
      </c>
      <c r="P46">
        <v>278.49456199999997</v>
      </c>
      <c r="Q46">
        <f t="shared" si="6"/>
        <v>275.76143292799435</v>
      </c>
      <c r="R46">
        <f t="shared" si="7"/>
        <v>7.4699945242423258</v>
      </c>
      <c r="S46" s="19">
        <f t="shared" si="8"/>
        <v>9.6313428910271107E-5</v>
      </c>
    </row>
    <row r="47" spans="3:19" x14ac:dyDescent="0.25">
      <c r="C47" s="2">
        <v>0.74544001000000004</v>
      </c>
      <c r="D47">
        <v>204.56033199999999</v>
      </c>
      <c r="E47">
        <f t="shared" si="0"/>
        <v>204.71641105009803</v>
      </c>
      <c r="F47">
        <f t="shared" si="1"/>
        <v>2.4360669879507454E-2</v>
      </c>
      <c r="G47" s="19">
        <f t="shared" si="2"/>
        <v>5.821653952470477E-7</v>
      </c>
      <c r="I47" s="2">
        <v>0.74553415999999995</v>
      </c>
      <c r="J47">
        <v>235.63182399999999</v>
      </c>
      <c r="K47">
        <f t="shared" si="3"/>
        <v>233.65081409563885</v>
      </c>
      <c r="L47">
        <f t="shared" si="4"/>
        <v>3.9244002411769507</v>
      </c>
      <c r="M47" s="19">
        <f t="shared" si="5"/>
        <v>7.0681442393026383E-5</v>
      </c>
      <c r="O47" s="2">
        <v>0.73905206999999995</v>
      </c>
      <c r="P47">
        <v>279.22849500000001</v>
      </c>
      <c r="Q47">
        <f t="shared" si="6"/>
        <v>276.58084242680206</v>
      </c>
      <c r="R47">
        <f t="shared" si="7"/>
        <v>7.0100641483616997</v>
      </c>
      <c r="S47" s="19">
        <f t="shared" si="8"/>
        <v>8.9908866213176823E-5</v>
      </c>
    </row>
    <row r="48" spans="3:19" x14ac:dyDescent="0.25">
      <c r="C48" s="2">
        <v>0.75096998999999998</v>
      </c>
      <c r="D48">
        <v>205.19062400000001</v>
      </c>
      <c r="E48">
        <f t="shared" si="0"/>
        <v>205.33651931096455</v>
      </c>
      <c r="F48">
        <f t="shared" si="1"/>
        <v>2.1285441761437946E-2</v>
      </c>
      <c r="G48" s="19">
        <f t="shared" si="2"/>
        <v>5.0555410790938012E-7</v>
      </c>
      <c r="I48" s="2">
        <v>0.75106357999999995</v>
      </c>
      <c r="J48">
        <v>236.076052</v>
      </c>
      <c r="K48">
        <f t="shared" si="3"/>
        <v>234.32646587675328</v>
      </c>
      <c r="L48">
        <f t="shared" si="4"/>
        <v>3.061051602657519</v>
      </c>
      <c r="M48" s="19">
        <f t="shared" si="5"/>
        <v>5.49245849288865E-5</v>
      </c>
      <c r="O48" s="2">
        <v>0.74397584000000005</v>
      </c>
      <c r="P48">
        <v>279.80861199999998</v>
      </c>
      <c r="Q48">
        <f t="shared" si="6"/>
        <v>277.37264446394062</v>
      </c>
      <c r="R48">
        <f t="shared" si="7"/>
        <v>5.9339378367351365</v>
      </c>
      <c r="S48" s="19">
        <f t="shared" si="8"/>
        <v>7.5791558592286216E-5</v>
      </c>
    </row>
    <row r="49" spans="3:19" x14ac:dyDescent="0.25">
      <c r="C49" s="2">
        <v>0.75619645000000002</v>
      </c>
      <c r="D49">
        <v>205.660079</v>
      </c>
      <c r="E49">
        <f t="shared" si="0"/>
        <v>205.98922219661279</v>
      </c>
      <c r="F49">
        <f t="shared" si="1"/>
        <v>0.1083352438764859</v>
      </c>
      <c r="G49" s="19">
        <f t="shared" si="2"/>
        <v>2.5613549617658399E-6</v>
      </c>
      <c r="I49" s="2">
        <v>0.75689605000000004</v>
      </c>
      <c r="J49">
        <v>236.52704700000001</v>
      </c>
      <c r="K49">
        <f t="shared" si="3"/>
        <v>235.14995967962852</v>
      </c>
      <c r="L49">
        <f t="shared" si="4"/>
        <v>1.8963694879279227</v>
      </c>
      <c r="M49" s="19">
        <f t="shared" si="5"/>
        <v>3.3897005947438299E-5</v>
      </c>
      <c r="O49" s="2">
        <v>0.74950687999999999</v>
      </c>
      <c r="P49">
        <v>280.78511400000002</v>
      </c>
      <c r="Q49">
        <f t="shared" si="6"/>
        <v>278.38782015159524</v>
      </c>
      <c r="R49">
        <f t="shared" si="7"/>
        <v>5.7470177955994286</v>
      </c>
      <c r="S49" s="19">
        <f t="shared" si="8"/>
        <v>7.2894436420237158E-5</v>
      </c>
    </row>
    <row r="50" spans="3:19" x14ac:dyDescent="0.25">
      <c r="C50" s="2">
        <v>0.76202886999999997</v>
      </c>
      <c r="D50">
        <v>206.093558</v>
      </c>
      <c r="E50">
        <f t="shared" si="0"/>
        <v>206.80558346777653</v>
      </c>
      <c r="F50">
        <f t="shared" si="1"/>
        <v>0.50698026676238273</v>
      </c>
      <c r="G50" s="19">
        <f t="shared" si="2"/>
        <v>1.1936093761329945E-5</v>
      </c>
      <c r="I50" s="2">
        <v>0.76212250999999998</v>
      </c>
      <c r="J50">
        <v>236.99346399999999</v>
      </c>
      <c r="K50">
        <f t="shared" si="3"/>
        <v>236.00005704215687</v>
      </c>
      <c r="L50">
        <f t="shared" si="4"/>
        <v>0.98685738389112365</v>
      </c>
      <c r="M50" s="19">
        <f t="shared" si="5"/>
        <v>1.757040035189027E-5</v>
      </c>
      <c r="O50" s="2">
        <v>0.75503766000000005</v>
      </c>
      <c r="P50">
        <v>281.67850299999998</v>
      </c>
      <c r="Q50">
        <f t="shared" si="6"/>
        <v>279.55590223695464</v>
      </c>
      <c r="R50">
        <f t="shared" si="7"/>
        <v>4.5054339992806636</v>
      </c>
      <c r="S50" s="19">
        <f t="shared" si="8"/>
        <v>5.678442390213791E-5</v>
      </c>
    </row>
    <row r="51" spans="3:19" x14ac:dyDescent="0.25">
      <c r="C51" s="2">
        <v>0.76725578000000005</v>
      </c>
      <c r="D51">
        <v>206.71172100000001</v>
      </c>
      <c r="E51">
        <f t="shared" si="0"/>
        <v>207.62807451818946</v>
      </c>
      <c r="F51">
        <f t="shared" si="1"/>
        <v>0.83970377029818832</v>
      </c>
      <c r="G51" s="19">
        <f t="shared" si="2"/>
        <v>1.9651508686660982E-5</v>
      </c>
      <c r="I51" s="2">
        <v>0.76734897000000002</v>
      </c>
      <c r="J51">
        <v>237.462919</v>
      </c>
      <c r="K51">
        <f t="shared" si="3"/>
        <v>236.97332563588847</v>
      </c>
      <c r="L51">
        <f t="shared" si="4"/>
        <v>0.239701662182043</v>
      </c>
      <c r="M51" s="19">
        <f t="shared" si="5"/>
        <v>4.2508858363830174E-6</v>
      </c>
      <c r="O51" s="2">
        <v>0.76087167</v>
      </c>
      <c r="P51">
        <v>282.64121699999998</v>
      </c>
      <c r="Q51">
        <f t="shared" si="6"/>
        <v>280.98076946914324</v>
      </c>
      <c r="R51">
        <f t="shared" si="7"/>
        <v>2.7570860027282547</v>
      </c>
      <c r="S51" s="19">
        <f t="shared" si="8"/>
        <v>3.45127308491577E-5</v>
      </c>
    </row>
    <row r="52" spans="3:19" x14ac:dyDescent="0.25">
      <c r="C52" s="2">
        <v>0.77278623000000002</v>
      </c>
      <c r="D52">
        <v>207.49375800000001</v>
      </c>
      <c r="E52">
        <f t="shared" si="0"/>
        <v>208.60692944760083</v>
      </c>
      <c r="F52">
        <f t="shared" si="1"/>
        <v>1.2391506717537049</v>
      </c>
      <c r="G52" s="19">
        <f t="shared" si="2"/>
        <v>2.8781541058492237E-5</v>
      </c>
      <c r="I52" s="2">
        <v>0.77318198000000005</v>
      </c>
      <c r="J52">
        <v>238.09389999999999</v>
      </c>
      <c r="K52">
        <f t="shared" si="3"/>
        <v>238.22937739434784</v>
      </c>
      <c r="L52">
        <f t="shared" si="4"/>
        <v>1.8354124379281474E-2</v>
      </c>
      <c r="M52" s="19">
        <f t="shared" si="5"/>
        <v>3.2377039321951895E-7</v>
      </c>
      <c r="O52" s="2">
        <v>0.76579693999999998</v>
      </c>
      <c r="P52">
        <v>283.716252</v>
      </c>
      <c r="Q52">
        <f t="shared" si="6"/>
        <v>282.36246085841282</v>
      </c>
      <c r="R52">
        <f t="shared" si="7"/>
        <v>1.8327504550399212</v>
      </c>
      <c r="S52" s="19">
        <f t="shared" si="8"/>
        <v>2.2768525581260645E-5</v>
      </c>
    </row>
    <row r="53" spans="3:19" x14ac:dyDescent="0.25">
      <c r="C53" s="2">
        <v>0.77801350999999996</v>
      </c>
      <c r="D53">
        <v>208.234712</v>
      </c>
      <c r="E53">
        <f t="shared" si="0"/>
        <v>209.65129913187826</v>
      </c>
      <c r="F53">
        <f t="shared" si="1"/>
        <v>2.0067191022030726</v>
      </c>
      <c r="G53" s="19">
        <f t="shared" si="2"/>
        <v>4.627861270564551E-5</v>
      </c>
      <c r="I53" s="2">
        <v>0.77810606999999998</v>
      </c>
      <c r="J53">
        <v>238.77696900000001</v>
      </c>
      <c r="K53">
        <f t="shared" si="3"/>
        <v>239.4528457294802</v>
      </c>
      <c r="L53">
        <f t="shared" si="4"/>
        <v>0.45680935345284357</v>
      </c>
      <c r="M53" s="19">
        <f t="shared" si="5"/>
        <v>8.0121693038285272E-6</v>
      </c>
      <c r="O53" s="2">
        <v>0.77132858999999998</v>
      </c>
      <c r="P53">
        <v>284.89561800000001</v>
      </c>
      <c r="Q53">
        <f t="shared" si="6"/>
        <v>284.14172620545668</v>
      </c>
      <c r="R53">
        <f t="shared" si="7"/>
        <v>0.56835283787977064</v>
      </c>
      <c r="S53" s="19">
        <f t="shared" si="8"/>
        <v>7.0023932059689539E-6</v>
      </c>
    </row>
    <row r="54" spans="3:19" x14ac:dyDescent="0.25">
      <c r="C54" s="2">
        <v>0.78354345999999997</v>
      </c>
      <c r="D54">
        <v>208.85356400000001</v>
      </c>
      <c r="E54">
        <f t="shared" si="0"/>
        <v>210.9038162737391</v>
      </c>
      <c r="F54">
        <f t="shared" si="1"/>
        <v>4.2035343859723104</v>
      </c>
      <c r="G54" s="19">
        <f t="shared" si="2"/>
        <v>9.6367551137079694E-5</v>
      </c>
      <c r="I54" s="2">
        <v>0.78333308000000001</v>
      </c>
      <c r="J54">
        <v>239.42641</v>
      </c>
      <c r="K54">
        <f t="shared" si="3"/>
        <v>240.94387296849493</v>
      </c>
      <c r="L54">
        <f t="shared" si="4"/>
        <v>2.3026938607534304</v>
      </c>
      <c r="M54" s="19">
        <f t="shared" si="5"/>
        <v>4.0169099477578743E-5</v>
      </c>
      <c r="O54" s="2">
        <v>0.77625434000000004</v>
      </c>
      <c r="P54">
        <v>286.13079900000002</v>
      </c>
      <c r="Q54">
        <f t="shared" si="6"/>
        <v>285.96133048298532</v>
      </c>
      <c r="R54">
        <f t="shared" si="7"/>
        <v>2.871957825916396E-2</v>
      </c>
      <c r="S54" s="19">
        <f t="shared" si="8"/>
        <v>3.5079132345620905E-7</v>
      </c>
    </row>
    <row r="55" spans="3:19" x14ac:dyDescent="0.25">
      <c r="C55" s="2">
        <v>0.78846742999999997</v>
      </c>
      <c r="D55">
        <v>209.499278</v>
      </c>
      <c r="E55">
        <f t="shared" si="0"/>
        <v>212.16885891852078</v>
      </c>
      <c r="F55">
        <f t="shared" si="1"/>
        <v>7.1266622805302475</v>
      </c>
      <c r="G55" s="19">
        <f t="shared" si="2"/>
        <v>1.6237573041909804E-4</v>
      </c>
      <c r="I55" s="2">
        <v>0.78825756999999996</v>
      </c>
      <c r="J55">
        <v>240.246748</v>
      </c>
      <c r="K55">
        <f t="shared" si="3"/>
        <v>242.56121737302738</v>
      </c>
      <c r="L55">
        <f t="shared" si="4"/>
        <v>5.3567684786817473</v>
      </c>
      <c r="M55" s="19">
        <f t="shared" si="5"/>
        <v>9.2808518684334886E-5</v>
      </c>
      <c r="O55" s="2">
        <v>0.78118065000000003</v>
      </c>
      <c r="P55">
        <v>287.54596700000002</v>
      </c>
      <c r="Q55">
        <f t="shared" si="6"/>
        <v>288.03980605720881</v>
      </c>
      <c r="R55">
        <f t="shared" si="7"/>
        <v>0.24387701442486487</v>
      </c>
      <c r="S55" s="19">
        <f t="shared" si="8"/>
        <v>2.9495537054346602E-6</v>
      </c>
    </row>
    <row r="56" spans="3:19" x14ac:dyDescent="0.25">
      <c r="C56" s="2">
        <v>0.79308882000000003</v>
      </c>
      <c r="D56">
        <v>210.29300900000001</v>
      </c>
      <c r="E56">
        <f t="shared" si="0"/>
        <v>213.50669418806496</v>
      </c>
      <c r="F56">
        <f t="shared" si="1"/>
        <v>10.327772487988009</v>
      </c>
      <c r="G56" s="19">
        <f t="shared" si="2"/>
        <v>2.3353769628348039E-4</v>
      </c>
      <c r="I56" s="2">
        <v>0.79318325000000001</v>
      </c>
      <c r="J56">
        <v>241.45601300000001</v>
      </c>
      <c r="K56">
        <f t="shared" si="3"/>
        <v>244.42278650568744</v>
      </c>
      <c r="L56">
        <f t="shared" si="4"/>
        <v>8.8017450340488708</v>
      </c>
      <c r="M56" s="19">
        <f t="shared" si="5"/>
        <v>1.5097072255945034E-4</v>
      </c>
      <c r="O56" s="2">
        <v>0.78610754000000005</v>
      </c>
      <c r="P56">
        <v>289.158637</v>
      </c>
      <c r="Q56">
        <f t="shared" si="6"/>
        <v>290.42043890997081</v>
      </c>
      <c r="R56">
        <f t="shared" si="7"/>
        <v>1.5921440600059931</v>
      </c>
      <c r="S56" s="19">
        <f t="shared" si="8"/>
        <v>1.9041888727393028E-5</v>
      </c>
    </row>
    <row r="57" spans="3:19" x14ac:dyDescent="0.25">
      <c r="C57" s="2">
        <v>0.79740809999999995</v>
      </c>
      <c r="D57">
        <v>211.39186599999999</v>
      </c>
      <c r="E57">
        <f t="shared" si="0"/>
        <v>214.91072414006209</v>
      </c>
      <c r="F57">
        <f t="shared" si="1"/>
        <v>12.382362609881255</v>
      </c>
      <c r="G57" s="19">
        <f t="shared" si="2"/>
        <v>2.770939050467537E-4</v>
      </c>
      <c r="I57" s="2">
        <v>0.79780547999999996</v>
      </c>
      <c r="J57">
        <v>242.52964299999999</v>
      </c>
      <c r="K57">
        <f t="shared" si="3"/>
        <v>246.43197400788193</v>
      </c>
      <c r="L57">
        <f t="shared" si="4"/>
        <v>15.228187295076882</v>
      </c>
      <c r="M57" s="19">
        <f t="shared" si="5"/>
        <v>2.5889195477508134E-4</v>
      </c>
      <c r="O57" s="2">
        <v>0.79073143000000001</v>
      </c>
      <c r="P57">
        <v>290.77597900000001</v>
      </c>
      <c r="Q57">
        <f t="shared" si="6"/>
        <v>293.01588698253852</v>
      </c>
      <c r="R57">
        <f t="shared" si="7"/>
        <v>5.0171877702397447</v>
      </c>
      <c r="S57" s="19">
        <f t="shared" si="8"/>
        <v>5.9339420638666337E-5</v>
      </c>
    </row>
    <row r="58" spans="3:19" x14ac:dyDescent="0.25">
      <c r="C58" s="2">
        <v>0.80172832999999999</v>
      </c>
      <c r="D58">
        <v>212.80493899999999</v>
      </c>
      <c r="E58">
        <f t="shared" si="0"/>
        <v>216.48830975121658</v>
      </c>
      <c r="F58">
        <f t="shared" si="1"/>
        <v>13.567220090917836</v>
      </c>
      <c r="G58" s="19">
        <f t="shared" si="2"/>
        <v>2.9959010396880906E-4</v>
      </c>
      <c r="I58" s="2">
        <v>0.80187452000000004</v>
      </c>
      <c r="J58">
        <v>243.968096</v>
      </c>
      <c r="K58">
        <f t="shared" si="3"/>
        <v>248.44864450536298</v>
      </c>
      <c r="L58">
        <f t="shared" si="4"/>
        <v>20.075314908910393</v>
      </c>
      <c r="M58" s="19">
        <f t="shared" si="5"/>
        <v>3.3728442955776867E-4</v>
      </c>
      <c r="O58" s="2">
        <v>0.79565889999999995</v>
      </c>
      <c r="P58">
        <v>292.57703600000002</v>
      </c>
      <c r="Q58">
        <f t="shared" si="6"/>
        <v>296.18550025470972</v>
      </c>
      <c r="R58">
        <f t="shared" si="7"/>
        <v>13.021014277517644</v>
      </c>
      <c r="S58" s="19">
        <f t="shared" si="8"/>
        <v>1.5211230357338839E-4</v>
      </c>
    </row>
    <row r="59" spans="3:19" x14ac:dyDescent="0.25">
      <c r="C59" s="2">
        <v>0.80613444999999995</v>
      </c>
      <c r="D59">
        <v>214.528311</v>
      </c>
      <c r="E59">
        <f t="shared" si="0"/>
        <v>218.306569296649</v>
      </c>
      <c r="F59">
        <f t="shared" si="1"/>
        <v>14.275235756197</v>
      </c>
      <c r="G59" s="19">
        <f t="shared" si="2"/>
        <v>3.1018019330845623E-4</v>
      </c>
      <c r="I59" s="2">
        <v>0.80579696999999995</v>
      </c>
      <c r="J59">
        <v>245.79703599999999</v>
      </c>
      <c r="K59">
        <f t="shared" si="3"/>
        <v>250.65072305685777</v>
      </c>
      <c r="L59">
        <f t="shared" si="4"/>
        <v>23.558278045908736</v>
      </c>
      <c r="M59" s="19">
        <f t="shared" si="5"/>
        <v>3.899332416020427E-4</v>
      </c>
      <c r="O59" s="2">
        <v>0.79953021000000002</v>
      </c>
      <c r="P59">
        <v>294.61000899999999</v>
      </c>
      <c r="Q59">
        <f t="shared" si="6"/>
        <v>299.01834438950067</v>
      </c>
      <c r="R59">
        <f t="shared" si="7"/>
        <v>19.433420906324095</v>
      </c>
      <c r="S59" s="19">
        <f t="shared" si="8"/>
        <v>2.239000870302651E-4</v>
      </c>
    </row>
    <row r="60" spans="3:19" x14ac:dyDescent="0.25">
      <c r="C60" s="2">
        <v>0.81007985000000005</v>
      </c>
      <c r="D60">
        <v>216.50997699999999</v>
      </c>
      <c r="E60">
        <f t="shared" si="0"/>
        <v>220.14577017152851</v>
      </c>
      <c r="F60">
        <f t="shared" si="1"/>
        <v>13.218991986133407</v>
      </c>
      <c r="G60" s="19">
        <f t="shared" si="2"/>
        <v>2.819957165488341E-4</v>
      </c>
      <c r="I60" s="2">
        <v>0.80926593999999996</v>
      </c>
      <c r="J60">
        <v>247.919354</v>
      </c>
      <c r="K60">
        <f t="shared" si="3"/>
        <v>252.87335191020347</v>
      </c>
      <c r="L60">
        <f t="shared" si="4"/>
        <v>24.542095294300342</v>
      </c>
      <c r="M60" s="19">
        <f t="shared" si="5"/>
        <v>3.9929215253642185E-4</v>
      </c>
      <c r="O60" s="2">
        <v>0.80274683000000002</v>
      </c>
      <c r="P60">
        <v>296.61468200000002</v>
      </c>
      <c r="Q60">
        <f t="shared" si="6"/>
        <v>301.63809301769862</v>
      </c>
      <c r="R60">
        <f t="shared" si="7"/>
        <v>25.234658252735748</v>
      </c>
      <c r="S60" s="19">
        <f t="shared" si="8"/>
        <v>2.8682178826895731E-4</v>
      </c>
    </row>
    <row r="61" spans="3:19" x14ac:dyDescent="0.25">
      <c r="C61" s="2">
        <v>0.81343794000000003</v>
      </c>
      <c r="D61">
        <v>218.55514700000001</v>
      </c>
      <c r="E61">
        <f t="shared" si="0"/>
        <v>221.89516237929354</v>
      </c>
      <c r="F61">
        <f t="shared" si="1"/>
        <v>11.155702733917321</v>
      </c>
      <c r="G61" s="19">
        <f t="shared" si="2"/>
        <v>2.3354730268033294E-4</v>
      </c>
      <c r="I61" s="2">
        <v>0.81230223999999995</v>
      </c>
      <c r="J61">
        <v>249.89895100000001</v>
      </c>
      <c r="K61">
        <f t="shared" si="3"/>
        <v>255.03797953511236</v>
      </c>
      <c r="L61">
        <f t="shared" si="4"/>
        <v>26.409614284698936</v>
      </c>
      <c r="M61" s="19">
        <f t="shared" si="5"/>
        <v>4.2289562490486934E-4</v>
      </c>
      <c r="O61" s="2">
        <v>0.80518201</v>
      </c>
      <c r="P61">
        <v>298.80923799999999</v>
      </c>
      <c r="Q61">
        <f t="shared" si="6"/>
        <v>303.80288076011686</v>
      </c>
      <c r="R61">
        <f t="shared" si="7"/>
        <v>24.936468015667636</v>
      </c>
      <c r="S61" s="19">
        <f t="shared" si="8"/>
        <v>2.7928454296371151E-4</v>
      </c>
    </row>
    <row r="62" spans="3:19" x14ac:dyDescent="0.25">
      <c r="C62" s="2">
        <v>0.81736260000000005</v>
      </c>
      <c r="D62">
        <v>221.112707</v>
      </c>
      <c r="E62">
        <f t="shared" si="0"/>
        <v>224.19139464961054</v>
      </c>
      <c r="F62">
        <f t="shared" si="1"/>
        <v>9.4783176438644929</v>
      </c>
      <c r="G62" s="19">
        <f t="shared" si="2"/>
        <v>1.9386698486332309E-4</v>
      </c>
      <c r="I62" s="2">
        <v>0.81533946000000002</v>
      </c>
      <c r="J62">
        <v>252.18204</v>
      </c>
      <c r="K62">
        <f t="shared" si="3"/>
        <v>257.43867231744633</v>
      </c>
      <c r="L62">
        <f t="shared" si="4"/>
        <v>27.632183320821195</v>
      </c>
      <c r="M62" s="19">
        <f t="shared" si="5"/>
        <v>4.3449711217630996E-4</v>
      </c>
      <c r="O62" s="2">
        <v>0.80739943000000003</v>
      </c>
      <c r="P62">
        <v>301.34688499999999</v>
      </c>
      <c r="Q62">
        <f t="shared" si="6"/>
        <v>305.92516618241621</v>
      </c>
      <c r="R62">
        <f t="shared" si="7"/>
        <v>20.960658585266458</v>
      </c>
      <c r="S62" s="19">
        <f t="shared" si="8"/>
        <v>2.3081897651593635E-4</v>
      </c>
    </row>
    <row r="63" spans="3:19" x14ac:dyDescent="0.25">
      <c r="C63" s="2">
        <v>0.82053385000000001</v>
      </c>
      <c r="D63">
        <v>223.80836099999999</v>
      </c>
      <c r="E63">
        <f t="shared" si="0"/>
        <v>226.27872377255892</v>
      </c>
      <c r="F63">
        <f t="shared" si="1"/>
        <v>6.1026922280450364</v>
      </c>
      <c r="G63" s="19">
        <f t="shared" si="2"/>
        <v>1.2183409860224711E-4</v>
      </c>
      <c r="I63" s="2">
        <v>0.81807786999999998</v>
      </c>
      <c r="J63">
        <v>254.67995099999999</v>
      </c>
      <c r="K63">
        <f t="shared" si="3"/>
        <v>259.83413218215992</v>
      </c>
      <c r="L63">
        <f t="shared" si="4"/>
        <v>26.565583658531544</v>
      </c>
      <c r="M63" s="19">
        <f t="shared" si="5"/>
        <v>4.0957161134516716E-4</v>
      </c>
      <c r="O63" s="2">
        <v>0.80906233000000005</v>
      </c>
      <c r="P63">
        <v>303.81541099999998</v>
      </c>
      <c r="Q63">
        <f t="shared" si="6"/>
        <v>307.6197793029778</v>
      </c>
      <c r="R63">
        <f t="shared" si="7"/>
        <v>14.473218184702343</v>
      </c>
      <c r="S63" s="19">
        <f t="shared" si="8"/>
        <v>1.5679980199734809E-4</v>
      </c>
    </row>
    <row r="64" spans="3:19" x14ac:dyDescent="0.25">
      <c r="C64" s="2">
        <v>0.82325468000000002</v>
      </c>
      <c r="D64">
        <v>226.629672</v>
      </c>
      <c r="E64">
        <f t="shared" si="0"/>
        <v>228.26246318065765</v>
      </c>
      <c r="F64">
        <f t="shared" si="1"/>
        <v>2.6660070396333961</v>
      </c>
      <c r="G64" s="19">
        <f t="shared" si="2"/>
        <v>5.1907217779911539E-5</v>
      </c>
      <c r="I64" s="2">
        <v>0.82063746999999998</v>
      </c>
      <c r="J64">
        <v>257.531272</v>
      </c>
      <c r="K64">
        <f t="shared" si="3"/>
        <v>262.29934334436518</v>
      </c>
      <c r="L64">
        <f t="shared" si="4"/>
        <v>22.734504344956399</v>
      </c>
      <c r="M64" s="19">
        <f t="shared" si="5"/>
        <v>3.4278794808037213E-4</v>
      </c>
      <c r="O64" s="2">
        <v>0.81070653000000004</v>
      </c>
      <c r="P64">
        <v>306.72324700000001</v>
      </c>
      <c r="Q64">
        <f t="shared" si="6"/>
        <v>309.3892199349001</v>
      </c>
      <c r="R64">
        <f t="shared" si="7"/>
        <v>7.1074116896197603</v>
      </c>
      <c r="S64" s="19">
        <f t="shared" si="8"/>
        <v>7.554715014661724E-5</v>
      </c>
    </row>
    <row r="65" spans="3:19" x14ac:dyDescent="0.25">
      <c r="C65" s="2">
        <v>0.82633080000000003</v>
      </c>
      <c r="D65">
        <v>229.61881299999999</v>
      </c>
      <c r="E65">
        <f t="shared" si="0"/>
        <v>230.75447761935027</v>
      </c>
      <c r="F65">
        <f t="shared" si="1"/>
        <v>1.2897341276440157</v>
      </c>
      <c r="G65" s="19">
        <f t="shared" si="2"/>
        <v>2.4461622332755355E-5</v>
      </c>
      <c r="I65" s="2">
        <v>0.82301000999999996</v>
      </c>
      <c r="J65">
        <v>260.49561199999999</v>
      </c>
      <c r="K65">
        <f t="shared" si="3"/>
        <v>264.80611745154283</v>
      </c>
      <c r="L65">
        <f t="shared" si="4"/>
        <v>18.580457247780526</v>
      </c>
      <c r="M65" s="19">
        <f t="shared" si="5"/>
        <v>2.7381395178659981E-4</v>
      </c>
      <c r="O65" s="2">
        <v>0.81263076000000001</v>
      </c>
      <c r="P65">
        <v>309.93934999999999</v>
      </c>
      <c r="Q65">
        <f t="shared" si="6"/>
        <v>311.58792484087144</v>
      </c>
      <c r="R65">
        <f t="shared" si="7"/>
        <v>2.7177990059543173</v>
      </c>
      <c r="S65" s="19">
        <f t="shared" si="8"/>
        <v>2.8292016301491288E-5</v>
      </c>
    </row>
    <row r="66" spans="3:19" x14ac:dyDescent="0.25">
      <c r="C66" s="2">
        <v>0.82854985000000003</v>
      </c>
      <c r="D66">
        <v>232.69483399999999</v>
      </c>
      <c r="E66">
        <f t="shared" si="0"/>
        <v>232.74116078760954</v>
      </c>
      <c r="F66">
        <f t="shared" si="1"/>
        <v>2.1461712502211477E-3</v>
      </c>
      <c r="G66" s="19">
        <f t="shared" si="2"/>
        <v>3.9636097620203923E-8</v>
      </c>
      <c r="I66" s="2">
        <v>0.82467440999999997</v>
      </c>
      <c r="J66">
        <v>263.457267</v>
      </c>
      <c r="K66">
        <f t="shared" si="3"/>
        <v>266.70733837542662</v>
      </c>
      <c r="L66">
        <f t="shared" si="4"/>
        <v>10.562963945367445</v>
      </c>
      <c r="M66" s="19">
        <f t="shared" si="5"/>
        <v>1.5218275178062628E-4</v>
      </c>
      <c r="O66" s="2">
        <v>0.81421237999999996</v>
      </c>
      <c r="P66">
        <v>313.224425</v>
      </c>
      <c r="Q66">
        <f t="shared" si="6"/>
        <v>313.50663795830116</v>
      </c>
      <c r="R66">
        <f t="shared" si="7"/>
        <v>7.9644153833091577E-2</v>
      </c>
      <c r="S66" s="19">
        <f t="shared" si="8"/>
        <v>8.1178806357583979E-7</v>
      </c>
    </row>
    <row r="67" spans="3:19" x14ac:dyDescent="0.25">
      <c r="C67" s="2">
        <v>0.83127240999999996</v>
      </c>
      <c r="D67">
        <v>236.085071</v>
      </c>
      <c r="E67">
        <f t="shared" si="0"/>
        <v>235.42948994957959</v>
      </c>
      <c r="F67">
        <f t="shared" si="1"/>
        <v>0.42978651367032678</v>
      </c>
      <c r="G67" s="19">
        <f t="shared" si="2"/>
        <v>7.7110893160587718E-6</v>
      </c>
      <c r="I67" s="2">
        <v>0.82635559000000003</v>
      </c>
      <c r="J67">
        <v>266.724851</v>
      </c>
      <c r="K67">
        <f t="shared" si="3"/>
        <v>268.75999525850051</v>
      </c>
      <c r="L67">
        <f t="shared" si="4"/>
        <v>4.141812152907586</v>
      </c>
      <c r="M67" s="19">
        <f t="shared" si="5"/>
        <v>5.8218824952235067E-5</v>
      </c>
      <c r="O67" s="2">
        <v>0.81583609000000001</v>
      </c>
      <c r="P67">
        <v>316.06784399999998</v>
      </c>
      <c r="Q67">
        <f t="shared" si="6"/>
        <v>315.58953421192172</v>
      </c>
      <c r="R67">
        <f t="shared" si="7"/>
        <v>0.22878025337147326</v>
      </c>
      <c r="S67" s="19">
        <f t="shared" si="8"/>
        <v>2.2901182552445475E-6</v>
      </c>
    </row>
    <row r="68" spans="3:19" x14ac:dyDescent="0.25">
      <c r="C68" s="2">
        <v>0.83330305999999998</v>
      </c>
      <c r="D68">
        <v>239.17893000000001</v>
      </c>
      <c r="E68">
        <f t="shared" ref="E68:E88" si="9">IF(C68&lt;F$1,$X$6+D$1^2*$X$5/((-$X$7*(C68/E$1-1)^$X$8+1)),$X$6+$X$2*TAN($X$3*(C68/F$1)-$X$3)+D$1^2*$X$5/((-$X$7*(C68/E$1-1)^$X$8+1)))</f>
        <v>237.6406102926619</v>
      </c>
      <c r="F68">
        <f t="shared" ref="F68:F88" si="10">(E68-D68)^2</f>
        <v>2.3664275219847903</v>
      </c>
      <c r="G68" s="19">
        <f t="shared" ref="G68:G88" si="11">((E68-D68)/D68)^2</f>
        <v>4.1366366007453861E-5</v>
      </c>
      <c r="I68" s="2">
        <v>0.82804354999999996</v>
      </c>
      <c r="J68">
        <v>269.65675399999998</v>
      </c>
      <c r="K68">
        <f t="shared" ref="K68:K85" si="12">IF(I68&lt;L$1,$X$6+J$1^2*$X$5/((-$X$7*(I68/K$1-1)^$X$8+1)),$X$6+$X$2*TAN($X$3*(I68/L$1)-$X$3)+J$1^2*$X$5/((-$X$7*(I68/K$1-1)^$X$8+1)))</f>
        <v>270.96774758827479</v>
      </c>
      <c r="L68">
        <f t="shared" ref="L68:L85" si="13">(K68-J68)^2</f>
        <v>1.7187041884976668</v>
      </c>
      <c r="M68" s="19">
        <f t="shared" ref="M68:M85" si="14">((K68-J68)/J68)^2</f>
        <v>2.3636247590458432E-5</v>
      </c>
      <c r="O68" s="2">
        <v>0.81738049000000002</v>
      </c>
      <c r="P68">
        <v>319.02532000000002</v>
      </c>
      <c r="Q68">
        <f t="shared" ref="Q68:Q70" si="15">IF(O68&lt;R$1,$X$6+P$1^2*$X$5/((-$X$7*(O68/Q$1-1)^$X$8+1)),$X$6+$X$2*TAN($X$3*(O68/R$1)-$X$3)+P$1^2*$X$5/((-$X$7*(O68/Q$1-1)^$X$8+1)))</f>
        <v>317.68520718465408</v>
      </c>
      <c r="R68">
        <f t="shared" ref="R68:R70" si="16">(Q68-P68)^2</f>
        <v>1.7959023578544395</v>
      </c>
      <c r="S68" s="19">
        <f t="shared" ref="S68:S70" si="17">((Q68-P68)/P68)^2</f>
        <v>1.7645436850382333E-5</v>
      </c>
    </row>
    <row r="69" spans="3:19" x14ac:dyDescent="0.25">
      <c r="C69" s="2">
        <v>0.83539730000000001</v>
      </c>
      <c r="D69">
        <v>242.52923699999999</v>
      </c>
      <c r="E69">
        <f t="shared" si="9"/>
        <v>240.13277568217117</v>
      </c>
      <c r="F69">
        <f t="shared" si="10"/>
        <v>5.7430268478498601</v>
      </c>
      <c r="G69" s="19">
        <f t="shared" si="11"/>
        <v>9.7636599558348971E-5</v>
      </c>
      <c r="I69" s="2">
        <v>0.82990881000000005</v>
      </c>
      <c r="J69">
        <v>273.158141</v>
      </c>
      <c r="K69">
        <f t="shared" si="12"/>
        <v>273.59654815154909</v>
      </c>
      <c r="L69">
        <f t="shared" si="13"/>
        <v>0.19220083052938319</v>
      </c>
      <c r="M69" s="19">
        <f t="shared" si="14"/>
        <v>2.5758879242085798E-6</v>
      </c>
      <c r="O69" s="2">
        <v>0.81873720999999999</v>
      </c>
      <c r="P69">
        <v>321.83093000000002</v>
      </c>
      <c r="Q69">
        <f t="shared" si="15"/>
        <v>319.62521429725263</v>
      </c>
      <c r="R69">
        <f t="shared" si="16"/>
        <v>4.8651817613464461</v>
      </c>
      <c r="S69" s="19">
        <f t="shared" si="17"/>
        <v>4.6972482092070627E-5</v>
      </c>
    </row>
    <row r="70" spans="3:19" x14ac:dyDescent="0.25">
      <c r="C70" s="2">
        <v>0.83715443</v>
      </c>
      <c r="D70">
        <v>245.583688</v>
      </c>
      <c r="E70">
        <f t="shared" si="9"/>
        <v>242.41180355350565</v>
      </c>
      <c r="F70">
        <f t="shared" si="10"/>
        <v>10.060850941912744</v>
      </c>
      <c r="G70" s="19">
        <f t="shared" si="11"/>
        <v>1.6681522312064989E-4</v>
      </c>
      <c r="I70" s="2">
        <v>0.83149828999999997</v>
      </c>
      <c r="J70">
        <v>276.46925499999998</v>
      </c>
      <c r="K70">
        <f t="shared" si="12"/>
        <v>276.01016543322896</v>
      </c>
      <c r="L70">
        <f t="shared" si="13"/>
        <v>0.21076323031799629</v>
      </c>
      <c r="M70" s="19">
        <f t="shared" si="14"/>
        <v>2.7574088288453079E-6</v>
      </c>
      <c r="O70" s="2">
        <v>0.81987792999999998</v>
      </c>
      <c r="P70">
        <v>324.43398500000001</v>
      </c>
      <c r="Q70">
        <f t="shared" si="15"/>
        <v>321.33289057954715</v>
      </c>
      <c r="R70">
        <f t="shared" si="16"/>
        <v>9.6167866045638153</v>
      </c>
      <c r="S70" s="19">
        <f t="shared" si="17"/>
        <v>9.1364461159034436E-5</v>
      </c>
    </row>
    <row r="71" spans="3:19" x14ac:dyDescent="0.25">
      <c r="C71" s="2">
        <v>0.83884860000000006</v>
      </c>
      <c r="D71">
        <v>248.59635</v>
      </c>
      <c r="E71">
        <f t="shared" si="9"/>
        <v>244.79288995572819</v>
      </c>
      <c r="F71">
        <f t="shared" si="10"/>
        <v>14.466308308372163</v>
      </c>
      <c r="G71" s="19">
        <f t="shared" si="11"/>
        <v>2.340821086059837E-4</v>
      </c>
      <c r="I71" s="2">
        <v>0.83308771000000004</v>
      </c>
      <c r="J71">
        <v>279.75654600000001</v>
      </c>
      <c r="K71">
        <f t="shared" si="12"/>
        <v>278.60064060647619</v>
      </c>
      <c r="L71">
        <f t="shared" si="13"/>
        <v>1.3361172787774662</v>
      </c>
      <c r="M71" s="19">
        <f t="shared" si="14"/>
        <v>1.7071986776349651E-5</v>
      </c>
    </row>
    <row r="72" spans="3:19" x14ac:dyDescent="0.25">
      <c r="C72" s="2">
        <v>0.84076731000000005</v>
      </c>
      <c r="D72">
        <v>251.56802200000001</v>
      </c>
      <c r="E72">
        <f t="shared" si="9"/>
        <v>247.73634752006208</v>
      </c>
      <c r="F72">
        <f t="shared" si="10"/>
        <v>14.681729320207612</v>
      </c>
      <c r="G72" s="19">
        <f t="shared" si="11"/>
        <v>2.3198843909969706E-4</v>
      </c>
      <c r="I72" s="2">
        <v>0.83466183000000005</v>
      </c>
      <c r="J72">
        <v>283.23149899999999</v>
      </c>
      <c r="K72">
        <f t="shared" si="12"/>
        <v>281.35902756453635</v>
      </c>
      <c r="L72">
        <f t="shared" si="13"/>
        <v>3.5061492766272555</v>
      </c>
      <c r="M72" s="19">
        <f t="shared" si="14"/>
        <v>4.3706627917685165E-5</v>
      </c>
    </row>
    <row r="73" spans="3:19" x14ac:dyDescent="0.25">
      <c r="C73" s="2">
        <v>0.84233314000000004</v>
      </c>
      <c r="D73">
        <v>254.67610999999999</v>
      </c>
      <c r="E73">
        <f t="shared" si="9"/>
        <v>250.35869595571273</v>
      </c>
      <c r="F73">
        <f t="shared" si="10"/>
        <v>18.640064029808887</v>
      </c>
      <c r="G73" s="19">
        <f t="shared" si="11"/>
        <v>2.8738955800530395E-4</v>
      </c>
      <c r="I73" s="2">
        <v>0.83625125</v>
      </c>
      <c r="J73">
        <v>286.52283299999999</v>
      </c>
      <c r="K73">
        <f t="shared" si="12"/>
        <v>284.36029614907625</v>
      </c>
      <c r="L73">
        <f t="shared" si="13"/>
        <v>4.6765656316031805</v>
      </c>
      <c r="M73" s="19">
        <f t="shared" si="14"/>
        <v>5.6965060173426389E-5</v>
      </c>
    </row>
    <row r="74" spans="3:19" x14ac:dyDescent="0.25">
      <c r="C74" s="2">
        <v>0.84403024999999998</v>
      </c>
      <c r="D74">
        <v>257.96754499999997</v>
      </c>
      <c r="E74">
        <f t="shared" si="9"/>
        <v>253.45580034212088</v>
      </c>
      <c r="F74">
        <f t="shared" si="10"/>
        <v>20.355839857900524</v>
      </c>
      <c r="G74" s="19">
        <f t="shared" si="11"/>
        <v>3.0588549565536933E-4</v>
      </c>
      <c r="I74" s="2">
        <v>0.83751679999999995</v>
      </c>
      <c r="J74">
        <v>289.550546</v>
      </c>
      <c r="K74">
        <f t="shared" si="12"/>
        <v>286.92160526333237</v>
      </c>
      <c r="L74">
        <f t="shared" si="13"/>
        <v>6.9113293969105412</v>
      </c>
      <c r="M74" s="19">
        <f t="shared" si="14"/>
        <v>8.2435222732567137E-5</v>
      </c>
    </row>
    <row r="75" spans="3:19" x14ac:dyDescent="0.25">
      <c r="C75" s="2">
        <v>0.84541814000000004</v>
      </c>
      <c r="D75">
        <v>261.09050400000001</v>
      </c>
      <c r="E75">
        <f t="shared" si="9"/>
        <v>256.21155054469511</v>
      </c>
      <c r="F75">
        <f t="shared" si="10"/>
        <v>23.804186819031575</v>
      </c>
      <c r="G75" s="19">
        <f t="shared" si="11"/>
        <v>3.4919755710931374E-4</v>
      </c>
      <c r="I75" s="2">
        <v>0.83878322999999999</v>
      </c>
      <c r="J75">
        <v>292.866917</v>
      </c>
      <c r="K75">
        <f t="shared" si="12"/>
        <v>289.65235482078401</v>
      </c>
      <c r="L75">
        <f t="shared" si="13"/>
        <v>10.333410004045845</v>
      </c>
      <c r="M75" s="19">
        <f t="shared" si="14"/>
        <v>1.2047669096155345E-4</v>
      </c>
    </row>
    <row r="76" spans="3:19" x14ac:dyDescent="0.25">
      <c r="C76" s="2">
        <v>0.84683399000000004</v>
      </c>
      <c r="D76">
        <v>263.96262000000002</v>
      </c>
      <c r="E76">
        <f t="shared" si="9"/>
        <v>259.25693367324936</v>
      </c>
      <c r="F76">
        <f t="shared" si="10"/>
        <v>22.143483805768039</v>
      </c>
      <c r="G76" s="19">
        <f t="shared" si="11"/>
        <v>3.1780526529243044E-4</v>
      </c>
      <c r="I76" s="2">
        <v>0.83974541000000003</v>
      </c>
      <c r="J76">
        <v>295.77859699999999</v>
      </c>
      <c r="K76">
        <f t="shared" si="12"/>
        <v>291.84900461922734</v>
      </c>
      <c r="L76">
        <f t="shared" si="13"/>
        <v>15.441696279026438</v>
      </c>
      <c r="M76" s="19">
        <f t="shared" si="14"/>
        <v>1.7650683070164351E-4</v>
      </c>
    </row>
    <row r="77" spans="3:19" x14ac:dyDescent="0.25">
      <c r="C77" s="2">
        <v>0.84789694999999998</v>
      </c>
      <c r="D77">
        <v>266.46978000000001</v>
      </c>
      <c r="E77">
        <f t="shared" si="9"/>
        <v>261.71699028251237</v>
      </c>
      <c r="F77">
        <f t="shared" si="10"/>
        <v>22.589010098656281</v>
      </c>
      <c r="G77" s="19">
        <f t="shared" si="11"/>
        <v>3.1812754413149813E-4</v>
      </c>
      <c r="I77" s="2">
        <v>0.84117847999999995</v>
      </c>
      <c r="J77">
        <v>298.80728699999997</v>
      </c>
      <c r="K77">
        <f t="shared" si="12"/>
        <v>295.33448119504556</v>
      </c>
      <c r="L77">
        <f t="shared" si="13"/>
        <v>12.060380158925108</v>
      </c>
      <c r="M77" s="19">
        <f t="shared" si="14"/>
        <v>1.3507613602771311E-4</v>
      </c>
    </row>
    <row r="78" spans="3:19" x14ac:dyDescent="0.25">
      <c r="C78" s="2">
        <v>0.84916206000000005</v>
      </c>
      <c r="D78">
        <v>269.35188399999998</v>
      </c>
      <c r="E78">
        <f t="shared" si="9"/>
        <v>264.862169637009</v>
      </c>
      <c r="F78">
        <f t="shared" si="10"/>
        <v>20.157535061247508</v>
      </c>
      <c r="G78" s="19">
        <f t="shared" si="11"/>
        <v>2.7784167511112247E-4</v>
      </c>
      <c r="I78" s="2">
        <v>0.84238416999999999</v>
      </c>
      <c r="J78">
        <v>301.821978</v>
      </c>
      <c r="K78">
        <f t="shared" si="12"/>
        <v>298.4842386488308</v>
      </c>
      <c r="L78">
        <f t="shared" si="13"/>
        <v>11.140503976343425</v>
      </c>
      <c r="M78" s="19">
        <f t="shared" si="14"/>
        <v>1.2229342722494061E-4</v>
      </c>
    </row>
    <row r="79" spans="3:19" x14ac:dyDescent="0.25">
      <c r="C79" s="2">
        <v>0.85042773999999999</v>
      </c>
      <c r="D79">
        <v>272.42094500000002</v>
      </c>
      <c r="E79">
        <f t="shared" si="9"/>
        <v>268.27325116705174</v>
      </c>
      <c r="F79">
        <f t="shared" si="10"/>
        <v>17.203364131877176</v>
      </c>
      <c r="G79" s="19">
        <f t="shared" si="11"/>
        <v>2.3181011990715977E-4</v>
      </c>
      <c r="I79" s="2">
        <v>0.84352671000000001</v>
      </c>
      <c r="J79">
        <v>305.02422200000001</v>
      </c>
      <c r="K79">
        <f t="shared" si="12"/>
        <v>301.67146600647175</v>
      </c>
      <c r="L79">
        <f t="shared" si="13"/>
        <v>11.240972752139687</v>
      </c>
      <c r="M79" s="19">
        <f t="shared" si="14"/>
        <v>1.2081900058884018E-4</v>
      </c>
    </row>
    <row r="80" spans="3:19" x14ac:dyDescent="0.25">
      <c r="C80" s="2">
        <v>0.85169276000000005</v>
      </c>
      <c r="D80">
        <v>275.27309200000002</v>
      </c>
      <c r="E80">
        <f t="shared" si="9"/>
        <v>271.9817271703813</v>
      </c>
      <c r="F80">
        <f t="shared" si="10"/>
        <v>10.833082441651031</v>
      </c>
      <c r="G80" s="19">
        <f t="shared" si="11"/>
        <v>1.4296328737871584E-4</v>
      </c>
      <c r="I80" s="2">
        <v>0.84470111999999997</v>
      </c>
      <c r="J80">
        <v>308.28046399999999</v>
      </c>
      <c r="K80">
        <f t="shared" si="12"/>
        <v>305.17361779823204</v>
      </c>
      <c r="L80">
        <f t="shared" si="13"/>
        <v>9.6524933214399429</v>
      </c>
      <c r="M80" s="19">
        <f t="shared" si="14"/>
        <v>1.0156580191442888E-4</v>
      </c>
    </row>
    <row r="81" spans="3:13" x14ac:dyDescent="0.25">
      <c r="C81" s="2">
        <v>0.85301037000000002</v>
      </c>
      <c r="D81">
        <v>278.39739300000002</v>
      </c>
      <c r="E81">
        <f t="shared" si="9"/>
        <v>276.20701405760747</v>
      </c>
      <c r="F81">
        <f t="shared" si="10"/>
        <v>4.7977599112767315</v>
      </c>
      <c r="G81" s="19">
        <f t="shared" si="11"/>
        <v>6.1902499183775063E-5</v>
      </c>
      <c r="I81" s="2">
        <v>0.84584391000000003</v>
      </c>
      <c r="J81">
        <v>311.56464499999998</v>
      </c>
      <c r="K81">
        <f t="shared" si="12"/>
        <v>308.82395206896479</v>
      </c>
      <c r="L81">
        <f t="shared" si="13"/>
        <v>7.5113977422263067</v>
      </c>
      <c r="M81" s="19">
        <f t="shared" si="14"/>
        <v>7.7379232785045572E-5</v>
      </c>
    </row>
    <row r="82" spans="3:13" x14ac:dyDescent="0.25">
      <c r="C82" s="2">
        <v>0.85397252999999995</v>
      </c>
      <c r="D82">
        <v>281.305474</v>
      </c>
      <c r="E82">
        <f t="shared" si="9"/>
        <v>279.55760483005474</v>
      </c>
      <c r="F82">
        <f t="shared" si="10"/>
        <v>3.055046635245136</v>
      </c>
      <c r="G82" s="19">
        <f t="shared" si="11"/>
        <v>3.8606593030116627E-5</v>
      </c>
      <c r="I82" s="2">
        <v>0.84700204000000001</v>
      </c>
      <c r="J82">
        <v>314.67914000000002</v>
      </c>
      <c r="K82">
        <f t="shared" si="12"/>
        <v>312.79326913570856</v>
      </c>
      <c r="L82">
        <f t="shared" si="13"/>
        <v>3.5565089167834265</v>
      </c>
      <c r="M82" s="19">
        <f t="shared" si="14"/>
        <v>3.5916002464873737E-5</v>
      </c>
    </row>
    <row r="83" spans="3:13" x14ac:dyDescent="0.25">
      <c r="C83" s="2">
        <v>0.85523948000000005</v>
      </c>
      <c r="D83">
        <v>284.793812</v>
      </c>
      <c r="E83">
        <f t="shared" si="9"/>
        <v>284.35928702507931</v>
      </c>
      <c r="F83">
        <f t="shared" si="10"/>
        <v>0.18881195382982752</v>
      </c>
      <c r="G83" s="19">
        <f t="shared" si="11"/>
        <v>2.3279218085639449E-6</v>
      </c>
      <c r="I83" s="2">
        <v>0.84779981999999998</v>
      </c>
      <c r="J83">
        <v>317.33758</v>
      </c>
      <c r="K83">
        <f t="shared" si="12"/>
        <v>315.70101669182378</v>
      </c>
      <c r="L83">
        <f t="shared" si="13"/>
        <v>2.6783394616686973</v>
      </c>
      <c r="M83" s="19">
        <f t="shared" si="14"/>
        <v>2.659638488107442E-5</v>
      </c>
    </row>
    <row r="84" spans="3:13" x14ac:dyDescent="0.25">
      <c r="C84" s="2">
        <v>0.85625465999999995</v>
      </c>
      <c r="D84">
        <v>288.117999</v>
      </c>
      <c r="E84">
        <f t="shared" si="9"/>
        <v>288.56969279803735</v>
      </c>
      <c r="F84">
        <f t="shared" si="10"/>
        <v>0.20402728718541002</v>
      </c>
      <c r="G84" s="19">
        <f t="shared" si="11"/>
        <v>2.4578052935596593E-6</v>
      </c>
      <c r="I84" s="2">
        <v>0.84876205000000005</v>
      </c>
      <c r="J84">
        <v>320.270827</v>
      </c>
      <c r="K84">
        <f t="shared" si="12"/>
        <v>319.41422157984482</v>
      </c>
      <c r="L84">
        <f t="shared" si="13"/>
        <v>0.73377284583922642</v>
      </c>
      <c r="M84" s="19">
        <f t="shared" si="14"/>
        <v>7.1536365865295988E-6</v>
      </c>
    </row>
    <row r="85" spans="3:13" x14ac:dyDescent="0.25">
      <c r="C85" s="2">
        <v>0.8575218</v>
      </c>
      <c r="D85">
        <v>291.66850099999999</v>
      </c>
      <c r="E85">
        <f t="shared" si="9"/>
        <v>294.34906048279692</v>
      </c>
      <c r="F85">
        <f t="shared" si="10"/>
        <v>7.1853991408125077</v>
      </c>
      <c r="G85" s="19">
        <f t="shared" si="11"/>
        <v>8.4464037688105522E-5</v>
      </c>
      <c r="I85" s="2">
        <v>0.84949337000000003</v>
      </c>
      <c r="J85">
        <v>322.972982</v>
      </c>
      <c r="K85">
        <f t="shared" si="12"/>
        <v>322.39951173972611</v>
      </c>
      <c r="L85">
        <f t="shared" si="13"/>
        <v>0.3288681394186071</v>
      </c>
      <c r="M85" s="19">
        <f t="shared" si="14"/>
        <v>3.1527491304209491E-6</v>
      </c>
    </row>
    <row r="86" spans="3:13" x14ac:dyDescent="0.25">
      <c r="C86" s="2">
        <v>0.85839642000000005</v>
      </c>
      <c r="D86">
        <v>294.61472400000002</v>
      </c>
      <c r="E86">
        <f t="shared" si="9"/>
        <v>298.72683642303087</v>
      </c>
      <c r="F86">
        <f t="shared" si="10"/>
        <v>16.909468579644656</v>
      </c>
      <c r="G86" s="19">
        <f t="shared" si="11"/>
        <v>1.9481440364525581E-4</v>
      </c>
    </row>
    <row r="87" spans="3:13" x14ac:dyDescent="0.25">
      <c r="C87" s="2">
        <v>0.85949766000000005</v>
      </c>
      <c r="D87">
        <v>297.41541999999998</v>
      </c>
      <c r="E87">
        <f t="shared" si="9"/>
        <v>304.76151432319341</v>
      </c>
      <c r="F87">
        <f t="shared" si="10"/>
        <v>53.96510180525469</v>
      </c>
      <c r="G87" s="19">
        <f t="shared" si="11"/>
        <v>6.1007894611801554E-4</v>
      </c>
    </row>
    <row r="88" spans="3:13" x14ac:dyDescent="0.25">
      <c r="C88" s="2">
        <v>0.86033265000000003</v>
      </c>
      <c r="D88">
        <v>299.93240400000002</v>
      </c>
      <c r="E88">
        <f t="shared" si="9"/>
        <v>309.78084690225256</v>
      </c>
      <c r="F88">
        <f t="shared" si="10"/>
        <v>96.991827598928495</v>
      </c>
      <c r="G88" s="19">
        <f t="shared" si="11"/>
        <v>1.078172786368012E-3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9AD3-15B9-EE40-A2FD-00FC84DAC80D}">
  <dimension ref="A1:AQ106"/>
  <sheetViews>
    <sheetView topLeftCell="K1" workbookViewId="0">
      <selection activeCell="X24" sqref="X24"/>
    </sheetView>
  </sheetViews>
  <sheetFormatPr baseColWidth="10" defaultRowHeight="15.75" x14ac:dyDescent="0.25"/>
  <cols>
    <col min="3" max="3" width="10.875" style="2"/>
    <col min="6" max="6" width="11.875" customWidth="1"/>
    <col min="7" max="7" width="17.125" customWidth="1"/>
    <col min="8" max="8" width="6.375" customWidth="1"/>
    <col min="9" max="9" width="10.875" style="2"/>
    <col min="12" max="12" width="11.625" customWidth="1"/>
    <col min="13" max="13" width="16.5" customWidth="1"/>
    <col min="14" max="14" width="5.625" customWidth="1"/>
    <col min="15" max="15" width="10.875" style="2"/>
    <col min="18" max="18" width="11.5" customWidth="1"/>
    <col min="19" max="19" width="17.5" customWidth="1"/>
  </cols>
  <sheetData>
    <row r="1" spans="1:43" x14ac:dyDescent="0.25">
      <c r="A1" t="s">
        <v>18</v>
      </c>
      <c r="C1" t="s">
        <v>1</v>
      </c>
      <c r="D1">
        <v>0.3</v>
      </c>
      <c r="E1">
        <v>0.3</v>
      </c>
      <c r="F1">
        <f>_xlfn.XLOOKUP(D3+20,D3:D150,C3:C150,,-1,1)-X9</f>
        <v>0.61164179690456322</v>
      </c>
      <c r="I1" t="s">
        <v>2</v>
      </c>
      <c r="J1">
        <v>0.4</v>
      </c>
      <c r="K1">
        <v>0.3</v>
      </c>
      <c r="L1">
        <f>_xlfn.XLOOKUP(J3+20,J3:J150,I3:I150,,-1,1)-X10</f>
        <v>0.81990847</v>
      </c>
      <c r="O1" t="s">
        <v>3</v>
      </c>
      <c r="P1">
        <v>0.5</v>
      </c>
      <c r="Q1">
        <v>0.3</v>
      </c>
      <c r="R1">
        <f>_xlfn.XLOOKUP(P3+20,P3:P150,O3:O150,,-1,1)-X11</f>
        <v>0.52762031994078296</v>
      </c>
      <c r="W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W2" t="s">
        <v>29</v>
      </c>
      <c r="X2">
        <v>0.76112266912973425</v>
      </c>
    </row>
    <row r="3" spans="1:43" x14ac:dyDescent="0.25">
      <c r="C3" s="9">
        <v>0.49968812283162301</v>
      </c>
      <c r="D3">
        <v>174.49295025391601</v>
      </c>
      <c r="E3">
        <f>IF(C3&lt;F$1,$X$6+D$1^2*$X$5/((-$X$7*(C3/E$1-1)^$X$8+1)),$X$6+$X$2*TAN($X$3*(C3/F$1)-$X$3)+D$1^2*$X$5/((-$X$7*(C3/E$1-1)^$X$8+1)))</f>
        <v>175.15329061479764</v>
      </c>
      <c r="F3">
        <f>(E3-D3)^2</f>
        <v>0.43604939220928612</v>
      </c>
      <c r="G3" s="19">
        <f>((E3-D3)/D3)^2</f>
        <v>1.4321216635853894E-5</v>
      </c>
      <c r="I3" s="2">
        <v>0.49978409000000001</v>
      </c>
      <c r="J3">
        <v>206.40540100000001</v>
      </c>
      <c r="K3">
        <f>IF(I3&lt;L$1,$X$6+J$1^2*$X$5/((-$X$7*(I3/K$1-1)^$X$8+1)),$X$6+$X$2*TAN($X$3*(I3/L$1)-$X$3)+J$1^2*$X$5/((-$X$7*(I3/K$1-1)^$X$8+1)))</f>
        <v>207.86710020998575</v>
      </c>
      <c r="L3">
        <f>(K3-J3)^2</f>
        <v>2.1365645804729319</v>
      </c>
      <c r="M3" s="19">
        <f>((K3-J3)/J3)^2</f>
        <v>5.0150343259278151E-5</v>
      </c>
      <c r="O3" s="2">
        <v>0.50024175000000004</v>
      </c>
      <c r="P3">
        <v>249.79889</v>
      </c>
      <c r="Q3">
        <f>IF(O3&lt;R$1,$X$6+P$1^2*$X$5/((-$X$7*(O3/Q$1-1)^$X$8+1)),$X$6+$X$2*TAN($X$3*(O3/R$1)-$X$3)+P$1^2*$X$5/((-$X$7*(O3/Q$1-1)^$X$8+1)))</f>
        <v>249.92771566063169</v>
      </c>
      <c r="R3">
        <f>(Q3-P3)^2</f>
        <v>1.6596050837191532E-2</v>
      </c>
      <c r="S3" s="19">
        <f>((Q3-P3)/P3)^2</f>
        <v>2.6596454632238678E-7</v>
      </c>
      <c r="W3" t="s">
        <v>30</v>
      </c>
      <c r="X3">
        <v>2.6336828863487241</v>
      </c>
      <c r="AJ3" t="s">
        <v>61</v>
      </c>
      <c r="AK3" s="10" t="s">
        <v>62</v>
      </c>
      <c r="AL3" s="11">
        <v>7.99</v>
      </c>
    </row>
    <row r="4" spans="1:43" x14ac:dyDescent="0.25">
      <c r="C4" s="2">
        <v>0.504194655643315</v>
      </c>
      <c r="D4">
        <v>174.465038489736</v>
      </c>
      <c r="E4">
        <f t="shared" ref="E4:E67" si="0">IF(C4&lt;F$1,$X$6+D$1^2*$X$5/((-$X$7*(C4/E$1-1)^$X$8+1)),$X$6+$X$2*TAN($X$3*(C4/F$1)-$X$3)+D$1^2*$X$5/((-$X$7*(C4/E$1-1)^$X$8+1)))</f>
        <v>175.15330431946327</v>
      </c>
      <c r="F4">
        <f t="shared" ref="F4:F67" si="1">(E4-D4)^2</f>
        <v>0.4737098523701691</v>
      </c>
      <c r="G4" s="19">
        <f t="shared" ref="G4:G67" si="2">((E4-D4)/D4)^2</f>
        <v>1.5563081660485137E-5</v>
      </c>
      <c r="I4" s="2">
        <v>0.50383294999999995</v>
      </c>
      <c r="J4">
        <v>206.396097</v>
      </c>
      <c r="K4">
        <f t="shared" ref="K4:K67" si="3">IF(I4&lt;L$1,$X$6+J$1^2*$X$5/((-$X$7*(I4/K$1-1)^$X$8+1)),$X$6+$X$2*TAN($X$3*(I4/L$1)-$X$3)+J$1^2*$X$5/((-$X$7*(I4/K$1-1)^$X$8+1)))</f>
        <v>207.86712191893679</v>
      </c>
      <c r="L4">
        <f t="shared" ref="L4:L67" si="4">(K4-J4)^2</f>
        <v>2.1639143121329938</v>
      </c>
      <c r="M4" s="19">
        <f t="shared" ref="M4:M67" si="5">((K4-J4)/J4)^2</f>
        <v>5.079688704645254E-5</v>
      </c>
      <c r="O4" s="2">
        <v>0.50474828000000005</v>
      </c>
      <c r="P4">
        <v>249.724459</v>
      </c>
      <c r="Q4">
        <f t="shared" ref="Q4:Q67" si="6">IF(O4&lt;R$1,$X$6+P$1^2*$X$5/((-$X$7*(O4/Q$1-1)^$X$8+1)),$X$6+$X$2*TAN($X$3*(O4/R$1)-$X$3)+P$1^2*$X$5/((-$X$7*(O4/Q$1-1)^$X$8+1)))</f>
        <v>249.92775497994523</v>
      </c>
      <c r="R4">
        <f t="shared" ref="R4:R67" si="7">(Q4-P4)^2</f>
        <v>4.1329255461894823E-2</v>
      </c>
      <c r="S4" s="19">
        <f t="shared" ref="S4:S67" si="8">((Q4-P4)/P4)^2</f>
        <v>6.6272815255409621E-7</v>
      </c>
      <c r="W4" t="s">
        <v>31</v>
      </c>
      <c r="X4">
        <v>0</v>
      </c>
      <c r="AJ4" t="s">
        <v>63</v>
      </c>
      <c r="AK4" s="10" t="s">
        <v>64</v>
      </c>
      <c r="AL4">
        <v>47.57</v>
      </c>
    </row>
    <row r="5" spans="1:43" x14ac:dyDescent="0.25">
      <c r="C5" s="2">
        <v>0.50915885435889796</v>
      </c>
      <c r="D5">
        <v>174.54483428402801</v>
      </c>
      <c r="E5">
        <f t="shared" si="0"/>
        <v>175.1533241794117</v>
      </c>
      <c r="F5">
        <f t="shared" si="1"/>
        <v>0.37025995278404689</v>
      </c>
      <c r="G5" s="19">
        <f t="shared" si="2"/>
        <v>1.2153258653365994E-5</v>
      </c>
      <c r="I5" s="2">
        <v>0.50879715000000003</v>
      </c>
      <c r="J5">
        <v>206.46122399999999</v>
      </c>
      <c r="K5">
        <f t="shared" si="3"/>
        <v>207.86715650278694</v>
      </c>
      <c r="L5">
        <f t="shared" si="4"/>
        <v>1.9766462023927867</v>
      </c>
      <c r="M5" s="19">
        <f t="shared" si="5"/>
        <v>4.6371585689593057E-5</v>
      </c>
      <c r="O5" s="2">
        <v>0.50925482</v>
      </c>
      <c r="P5">
        <v>249.64072300000001</v>
      </c>
      <c r="Q5">
        <f t="shared" si="6"/>
        <v>249.92780597036932</v>
      </c>
      <c r="R5">
        <f t="shared" si="7"/>
        <v>8.2416631876067181E-2</v>
      </c>
      <c r="S5" s="19">
        <f t="shared" si="8"/>
        <v>1.3224644271745475E-6</v>
      </c>
      <c r="W5" t="s">
        <v>32</v>
      </c>
      <c r="X5">
        <v>467.33967060090976</v>
      </c>
      <c r="AJ5" t="s">
        <v>65</v>
      </c>
      <c r="AK5" s="10" t="s">
        <v>66</v>
      </c>
      <c r="AL5">
        <v>0.21</v>
      </c>
    </row>
    <row r="6" spans="1:43" x14ac:dyDescent="0.25">
      <c r="C6" s="2">
        <v>0.51412305307448103</v>
      </c>
      <c r="D6">
        <v>174.54483428402801</v>
      </c>
      <c r="E6">
        <f t="shared" si="0"/>
        <v>175.15335046355341</v>
      </c>
      <c r="F6">
        <f t="shared" si="1"/>
        <v>0.37029194074418309</v>
      </c>
      <c r="G6" s="19">
        <f t="shared" si="2"/>
        <v>1.2154308612861765E-5</v>
      </c>
      <c r="I6" s="2">
        <v>0.51330368000000004</v>
      </c>
      <c r="J6">
        <v>206.45192</v>
      </c>
      <c r="K6">
        <f t="shared" si="3"/>
        <v>207.8671975242234</v>
      </c>
      <c r="L6">
        <f t="shared" si="4"/>
        <v>2.0030104705719127</v>
      </c>
      <c r="M6" s="19">
        <f t="shared" si="5"/>
        <v>4.6994319718640754E-5</v>
      </c>
      <c r="O6" s="2">
        <v>0.51376135000000001</v>
      </c>
      <c r="P6">
        <v>249.60350800000001</v>
      </c>
      <c r="Q6">
        <f t="shared" si="6"/>
        <v>249.9278717271155</v>
      </c>
      <c r="R6">
        <f t="shared" si="7"/>
        <v>0.10521182746825639</v>
      </c>
      <c r="S6" s="19">
        <f t="shared" si="8"/>
        <v>1.688741571996632E-6</v>
      </c>
      <c r="W6" t="s">
        <v>55</v>
      </c>
      <c r="X6">
        <v>133.09267886249157</v>
      </c>
      <c r="AJ6" t="s">
        <v>67</v>
      </c>
      <c r="AK6" s="10" t="s">
        <v>68</v>
      </c>
      <c r="AL6">
        <v>5.03</v>
      </c>
    </row>
    <row r="7" spans="1:43" x14ac:dyDescent="0.25">
      <c r="C7" s="2">
        <v>0.51908725179006399</v>
      </c>
      <c r="D7">
        <v>174.582049969601</v>
      </c>
      <c r="E7">
        <f t="shared" si="0"/>
        <v>175.15338502487256</v>
      </c>
      <c r="F7">
        <f t="shared" si="1"/>
        <v>0.32642374538215768</v>
      </c>
      <c r="G7" s="19">
        <f t="shared" si="2"/>
        <v>1.0709829725584401E-5</v>
      </c>
      <c r="I7" s="2">
        <v>0.51826788000000001</v>
      </c>
      <c r="J7">
        <v>206.45192</v>
      </c>
      <c r="K7">
        <f t="shared" si="3"/>
        <v>207.86725627749385</v>
      </c>
      <c r="L7">
        <f t="shared" si="4"/>
        <v>2.0031767783901486</v>
      </c>
      <c r="M7" s="19">
        <f t="shared" si="5"/>
        <v>4.6998221606772002E-5</v>
      </c>
      <c r="O7" s="2">
        <v>0.51826788000000001</v>
      </c>
      <c r="P7">
        <v>249.60350800000001</v>
      </c>
      <c r="Q7">
        <f t="shared" si="6"/>
        <v>249.92795607343263</v>
      </c>
      <c r="R7">
        <f t="shared" si="7"/>
        <v>0.10526655235413895</v>
      </c>
      <c r="S7" s="19">
        <f t="shared" si="8"/>
        <v>1.6896199541332845E-6</v>
      </c>
      <c r="W7" t="s">
        <v>37</v>
      </c>
      <c r="X7">
        <v>1.8120843985854968E-4</v>
      </c>
      <c r="AJ7" t="s">
        <v>69</v>
      </c>
      <c r="AK7" s="10" t="s">
        <v>70</v>
      </c>
      <c r="AL7">
        <v>30.5</v>
      </c>
    </row>
    <row r="8" spans="1:43" x14ac:dyDescent="0.25">
      <c r="C8" s="2">
        <v>0.52359378460175598</v>
      </c>
      <c r="D8">
        <v>174.41851888276901</v>
      </c>
      <c r="E8">
        <f t="shared" si="0"/>
        <v>175.1534255090402</v>
      </c>
      <c r="F8">
        <f t="shared" si="1"/>
        <v>0.54008774933731307</v>
      </c>
      <c r="G8" s="19">
        <f t="shared" si="2"/>
        <v>1.7753301878186854E-5</v>
      </c>
      <c r="I8" s="2">
        <v>0.52323207999999999</v>
      </c>
      <c r="J8">
        <v>206.54495900000001</v>
      </c>
      <c r="K8">
        <f t="shared" si="3"/>
        <v>207.86733313262732</v>
      </c>
      <c r="L8">
        <f t="shared" si="4"/>
        <v>1.7486733466418491</v>
      </c>
      <c r="M8" s="19">
        <f t="shared" si="5"/>
        <v>4.09901484083508E-5</v>
      </c>
      <c r="O8" s="2">
        <v>0.52277441000000002</v>
      </c>
      <c r="P8">
        <v>249.64072300000001</v>
      </c>
      <c r="Q8">
        <f t="shared" si="6"/>
        <v>249.92806371034217</v>
      </c>
      <c r="R8">
        <f t="shared" si="7"/>
        <v>8.2564683819939463E-2</v>
      </c>
      <c r="S8" s="19">
        <f t="shared" si="8"/>
        <v>1.3248400815138265E-6</v>
      </c>
      <c r="W8" t="s">
        <v>56</v>
      </c>
      <c r="X8">
        <v>12.813740157221275</v>
      </c>
      <c r="AQ8" t="s">
        <v>71</v>
      </c>
    </row>
    <row r="9" spans="1:43" x14ac:dyDescent="0.25">
      <c r="C9" s="2">
        <v>0.52810031741344898</v>
      </c>
      <c r="D9">
        <v>174.41851888276901</v>
      </c>
      <c r="E9">
        <f t="shared" si="0"/>
        <v>175.1534768731712</v>
      </c>
      <c r="F9">
        <f t="shared" si="1"/>
        <v>0.54016324765603096</v>
      </c>
      <c r="G9" s="19">
        <f t="shared" si="2"/>
        <v>1.7755783594250849E-5</v>
      </c>
      <c r="I9" s="2">
        <v>0.52728094999999997</v>
      </c>
      <c r="J9">
        <v>206.55426299999999</v>
      </c>
      <c r="K9">
        <f t="shared" si="3"/>
        <v>207.86741264271632</v>
      </c>
      <c r="L9">
        <f t="shared" si="4"/>
        <v>1.7243619841660136</v>
      </c>
      <c r="M9" s="19">
        <f t="shared" si="5"/>
        <v>4.0416631473037218E-5</v>
      </c>
      <c r="O9" s="2">
        <v>0.52728094999999997</v>
      </c>
      <c r="P9">
        <v>249.64072300000001</v>
      </c>
      <c r="Q9">
        <f t="shared" si="6"/>
        <v>249.92820039409273</v>
      </c>
      <c r="R9">
        <f t="shared" si="7"/>
        <v>8.2643252114340149E-2</v>
      </c>
      <c r="S9" s="19">
        <f t="shared" si="8"/>
        <v>1.3261007951839132E-6</v>
      </c>
      <c r="V9">
        <v>0.3</v>
      </c>
      <c r="W9" t="s">
        <v>59</v>
      </c>
      <c r="X9">
        <v>0.22336964474303378</v>
      </c>
    </row>
    <row r="10" spans="1:43" x14ac:dyDescent="0.25">
      <c r="C10" s="2">
        <v>0.53260685022514198</v>
      </c>
      <c r="D10">
        <v>174.41851888276901</v>
      </c>
      <c r="E10">
        <f t="shared" si="0"/>
        <v>175.15354173570438</v>
      </c>
      <c r="F10">
        <f t="shared" si="1"/>
        <v>0.54025859433725476</v>
      </c>
      <c r="G10" s="19">
        <f t="shared" si="2"/>
        <v>1.7758917748685802E-5</v>
      </c>
      <c r="I10" s="2">
        <v>0.53178747999999998</v>
      </c>
      <c r="J10">
        <v>206.55426299999999</v>
      </c>
      <c r="K10">
        <f t="shared" si="3"/>
        <v>207.86752320192829</v>
      </c>
      <c r="L10">
        <f t="shared" si="4"/>
        <v>1.7246523579687627</v>
      </c>
      <c r="M10" s="19">
        <f t="shared" si="5"/>
        <v>4.0423437428563311E-5</v>
      </c>
      <c r="O10" s="2">
        <v>0.53178747999999998</v>
      </c>
      <c r="P10">
        <v>249.64072300000001</v>
      </c>
      <c r="Q10">
        <f t="shared" si="6"/>
        <v>249.94420746406752</v>
      </c>
      <c r="R10">
        <f t="shared" si="7"/>
        <v>9.2102819930343138E-2</v>
      </c>
      <c r="S10" s="19">
        <f t="shared" si="8"/>
        <v>1.4778898412580212E-6</v>
      </c>
      <c r="V10">
        <v>0.4</v>
      </c>
      <c r="W10" t="s">
        <v>59</v>
      </c>
      <c r="X10">
        <v>0</v>
      </c>
    </row>
    <row r="11" spans="1:43" x14ac:dyDescent="0.25">
      <c r="C11" s="2">
        <v>0.53711338303683398</v>
      </c>
      <c r="D11">
        <v>174.41851888276901</v>
      </c>
      <c r="E11">
        <f t="shared" si="0"/>
        <v>175.15362327485241</v>
      </c>
      <c r="F11">
        <f t="shared" si="1"/>
        <v>0.54037846726030536</v>
      </c>
      <c r="G11" s="19">
        <f t="shared" si="2"/>
        <v>1.7762858108733864E-5</v>
      </c>
      <c r="I11" s="2">
        <v>0.53629400999999999</v>
      </c>
      <c r="J11">
        <v>206.57287099999999</v>
      </c>
      <c r="K11">
        <f t="shared" si="3"/>
        <v>207.86766229904697</v>
      </c>
      <c r="L11">
        <f t="shared" si="4"/>
        <v>1.6764845080877593</v>
      </c>
      <c r="M11" s="19">
        <f t="shared" si="5"/>
        <v>3.9287371506296915E-5</v>
      </c>
      <c r="O11" s="2">
        <v>0.53629400999999999</v>
      </c>
      <c r="P11">
        <v>249.64072300000001</v>
      </c>
      <c r="Q11">
        <f t="shared" si="6"/>
        <v>249.96156451064692</v>
      </c>
      <c r="R11">
        <f t="shared" si="7"/>
        <v>0.10293927495419426</v>
      </c>
      <c r="S11" s="19">
        <f t="shared" si="8"/>
        <v>1.6517725389551295E-6</v>
      </c>
      <c r="V11">
        <v>0.5</v>
      </c>
      <c r="W11" t="s">
        <v>59</v>
      </c>
      <c r="X11">
        <v>0.27032018005921704</v>
      </c>
      <c r="AJ11" t="s">
        <v>72</v>
      </c>
    </row>
    <row r="12" spans="1:43" x14ac:dyDescent="0.25">
      <c r="C12" s="2">
        <v>0.54161991584852698</v>
      </c>
      <c r="D12">
        <v>174.41851888276901</v>
      </c>
      <c r="E12">
        <f t="shared" si="0"/>
        <v>175.15372533385488</v>
      </c>
      <c r="F12">
        <f t="shared" si="1"/>
        <v>0.54052852571828336</v>
      </c>
      <c r="G12" s="19">
        <f t="shared" si="2"/>
        <v>1.776779070183031E-5</v>
      </c>
      <c r="I12" s="2">
        <v>0.54080055000000005</v>
      </c>
      <c r="J12">
        <v>206.65660700000001</v>
      </c>
      <c r="K12">
        <f t="shared" si="3"/>
        <v>207.86783653671677</v>
      </c>
      <c r="L12">
        <f t="shared" si="4"/>
        <v>1.4670769906150913</v>
      </c>
      <c r="M12" s="19">
        <f t="shared" si="5"/>
        <v>3.4352181087917271E-5</v>
      </c>
      <c r="O12" s="2">
        <v>0.54080055000000005</v>
      </c>
      <c r="P12">
        <v>249.64072300000001</v>
      </c>
      <c r="Q12">
        <f t="shared" si="6"/>
        <v>249.97900994753826</v>
      </c>
      <c r="R12">
        <f t="shared" si="7"/>
        <v>0.11443805887474712</v>
      </c>
      <c r="S12" s="19">
        <f t="shared" si="8"/>
        <v>1.8362830236054211E-6</v>
      </c>
      <c r="AJ12" t="s">
        <v>73</v>
      </c>
      <c r="AK12">
        <f>1-2*(AL6/AL4)^2</f>
        <v>0.97763856536790383</v>
      </c>
      <c r="AM12" t="s">
        <v>74</v>
      </c>
      <c r="AN12">
        <f>-0.357+0.45*EXP(-0.0375*AL7)</f>
        <v>-0.21362012411832879</v>
      </c>
    </row>
    <row r="13" spans="1:43" x14ac:dyDescent="0.25">
      <c r="C13" s="2">
        <v>0.54612644866021998</v>
      </c>
      <c r="D13">
        <v>174.437126725556</v>
      </c>
      <c r="E13">
        <f t="shared" si="0"/>
        <v>175.15385254342672</v>
      </c>
      <c r="F13">
        <f t="shared" si="1"/>
        <v>0.51369589800245863</v>
      </c>
      <c r="G13" s="19">
        <f t="shared" si="2"/>
        <v>1.6882169206143222E-5</v>
      </c>
      <c r="I13" s="2">
        <v>0.54530708000000006</v>
      </c>
      <c r="J13">
        <v>206.80153000000001</v>
      </c>
      <c r="K13">
        <f t="shared" si="3"/>
        <v>207.86805387430729</v>
      </c>
      <c r="L13">
        <f t="shared" si="4"/>
        <v>1.1374731744674089</v>
      </c>
      <c r="M13" s="19">
        <f t="shared" si="5"/>
        <v>2.6597062158642829E-5</v>
      </c>
      <c r="O13" s="2">
        <v>0.54530708000000006</v>
      </c>
      <c r="P13">
        <v>249.705851</v>
      </c>
      <c r="Q13">
        <f t="shared" si="6"/>
        <v>249.99657367869548</v>
      </c>
      <c r="R13">
        <f t="shared" si="7"/>
        <v>8.4519675907879926E-2</v>
      </c>
      <c r="S13" s="19">
        <f t="shared" si="8"/>
        <v>1.3555026960982048E-6</v>
      </c>
      <c r="AJ13" t="s">
        <v>75</v>
      </c>
      <c r="AK13">
        <f>0.0524*AL5^4-0.15*AL5^3+0.1659*AL5^2-0.0706*AL5+0.0119</f>
        <v>3.102948044000001E-3</v>
      </c>
      <c r="AM13" t="s">
        <v>76</v>
      </c>
      <c r="AN13">
        <f>0.0524*(AL5-AN12)^4-0.15*(AL5-AN12)^3+0.1659*(AL5-AN12)^2-0.0706*(AL5-AN12)+0.0119</f>
        <v>2.0482660095814606E-3</v>
      </c>
    </row>
    <row r="14" spans="1:43" x14ac:dyDescent="0.25">
      <c r="C14" s="2">
        <v>0.55063298147191198</v>
      </c>
      <c r="D14">
        <v>174.52086201809499</v>
      </c>
      <c r="E14">
        <f t="shared" si="0"/>
        <v>175.15401046380555</v>
      </c>
      <c r="F14">
        <f t="shared" si="1"/>
        <v>0.40087695430569831</v>
      </c>
      <c r="G14" s="19">
        <f t="shared" si="2"/>
        <v>1.3161833460054697E-5</v>
      </c>
      <c r="I14" s="2">
        <v>0.54981360999999995</v>
      </c>
      <c r="J14">
        <v>206.78292200000001</v>
      </c>
      <c r="K14">
        <f t="shared" si="3"/>
        <v>207.86832387606003</v>
      </c>
      <c r="L14">
        <f t="shared" si="4"/>
        <v>1.1780972325546075</v>
      </c>
      <c r="M14" s="19">
        <f t="shared" si="5"/>
        <v>2.7551915632398424E-5</v>
      </c>
      <c r="O14" s="2">
        <v>0.54981360999999995</v>
      </c>
      <c r="P14">
        <v>249.65002699999999</v>
      </c>
      <c r="Q14">
        <f t="shared" si="6"/>
        <v>250.01428843791587</v>
      </c>
      <c r="R14">
        <f t="shared" si="7"/>
        <v>0.13268639515253833</v>
      </c>
      <c r="S14" s="19">
        <f t="shared" si="8"/>
        <v>2.1289387189267215E-6</v>
      </c>
      <c r="U14">
        <v>0.3</v>
      </c>
      <c r="V14" t="s">
        <v>35</v>
      </c>
      <c r="X14">
        <f>SUM(F4:F151)</f>
        <v>115.8789677958809</v>
      </c>
      <c r="AJ14" t="s">
        <v>77</v>
      </c>
      <c r="AK14">
        <f>1/(1+AK13*AL3)</f>
        <v>0.97580724532618479</v>
      </c>
      <c r="AM14" t="s">
        <v>78</v>
      </c>
      <c r="AN14">
        <f>1/(1+AN13*AL3)</f>
        <v>0.98389787623149294</v>
      </c>
    </row>
    <row r="15" spans="1:43" x14ac:dyDescent="0.25">
      <c r="C15" s="2">
        <v>0.55513951428360497</v>
      </c>
      <c r="D15">
        <v>174.52086201809499</v>
      </c>
      <c r="E15">
        <f t="shared" si="0"/>
        <v>175.15420574908589</v>
      </c>
      <c r="F15">
        <f t="shared" si="1"/>
        <v>0.40112428158547553</v>
      </c>
      <c r="G15" s="19">
        <f t="shared" si="2"/>
        <v>1.3169953858175848E-5</v>
      </c>
      <c r="I15" s="2">
        <v>0.55432013999999996</v>
      </c>
      <c r="J15">
        <v>206.78292200000001</v>
      </c>
      <c r="K15">
        <f t="shared" si="3"/>
        <v>207.86865799420366</v>
      </c>
      <c r="L15">
        <f t="shared" si="4"/>
        <v>1.1788226491093781</v>
      </c>
      <c r="M15" s="19">
        <f t="shared" si="5"/>
        <v>2.7568880798908528E-5</v>
      </c>
      <c r="O15" s="2">
        <v>0.55432013999999996</v>
      </c>
      <c r="P15">
        <v>249.743066</v>
      </c>
      <c r="Q15">
        <f t="shared" si="6"/>
        <v>250.03219015276991</v>
      </c>
      <c r="R15">
        <f t="shared" si="7"/>
        <v>8.35927757149212E-2</v>
      </c>
      <c r="S15" s="19">
        <f t="shared" si="8"/>
        <v>1.3402378171306774E-6</v>
      </c>
      <c r="U15">
        <v>0.4</v>
      </c>
      <c r="V15" t="s">
        <v>35</v>
      </c>
      <c r="X15">
        <f>SUM(L4:L151)</f>
        <v>167.8811339849124</v>
      </c>
    </row>
    <row r="16" spans="1:43" x14ac:dyDescent="0.25">
      <c r="C16" s="2">
        <v>0.55964604709529697</v>
      </c>
      <c r="D16">
        <v>174.52086201809499</v>
      </c>
      <c r="E16">
        <f t="shared" si="0"/>
        <v>175.15444633683765</v>
      </c>
      <c r="F16">
        <f t="shared" si="1"/>
        <v>0.40142908895660478</v>
      </c>
      <c r="G16" s="19">
        <f t="shared" si="2"/>
        <v>1.3179961477254745E-5</v>
      </c>
      <c r="I16" s="2">
        <v>0.55882668000000002</v>
      </c>
      <c r="J16">
        <v>206.87596099999999</v>
      </c>
      <c r="K16">
        <f t="shared" si="3"/>
        <v>207.86906989881373</v>
      </c>
      <c r="L16">
        <f t="shared" si="4"/>
        <v>0.98626528490304854</v>
      </c>
      <c r="M16" s="19">
        <f t="shared" si="5"/>
        <v>2.3044839606775037E-5</v>
      </c>
      <c r="O16" s="2">
        <v>0.55882668000000002</v>
      </c>
      <c r="P16">
        <v>249.743066</v>
      </c>
      <c r="Q16">
        <f t="shared" si="6"/>
        <v>250.05031861334112</v>
      </c>
      <c r="R16">
        <f t="shared" si="7"/>
        <v>9.4404168404947905E-2</v>
      </c>
      <c r="S16" s="19">
        <f t="shared" si="8"/>
        <v>1.5135762092955582E-6</v>
      </c>
      <c r="U16">
        <v>0.5</v>
      </c>
      <c r="V16" t="s">
        <v>35</v>
      </c>
      <c r="X16">
        <f>SUM(R4:R151)</f>
        <v>46.169290424885816</v>
      </c>
      <c r="AJ16" t="s">
        <v>79</v>
      </c>
      <c r="AK16">
        <f>1/(X5*10^-4*PI()*AL3*AK14*AK12)</f>
        <v>0.89356949943938424</v>
      </c>
      <c r="AM16" t="s">
        <v>80</v>
      </c>
      <c r="AN16">
        <f>1/(X5*10^-4*PI()*AL3*AN14*AK12)</f>
        <v>0.88622164232651468</v>
      </c>
    </row>
    <row r="17" spans="3:43" x14ac:dyDescent="0.25">
      <c r="C17" s="2">
        <v>0.56415257990698997</v>
      </c>
      <c r="D17">
        <v>174.52086201809499</v>
      </c>
      <c r="E17">
        <f t="shared" si="0"/>
        <v>175.15474166634849</v>
      </c>
      <c r="F17">
        <f t="shared" si="1"/>
        <v>0.40180340846997759</v>
      </c>
      <c r="G17" s="19">
        <f t="shared" si="2"/>
        <v>1.3192251360828607E-5</v>
      </c>
      <c r="I17" s="2">
        <v>0.56333321000000003</v>
      </c>
      <c r="J17">
        <v>206.98760799999999</v>
      </c>
      <c r="K17">
        <f t="shared" si="3"/>
        <v>207.86957585225662</v>
      </c>
      <c r="L17">
        <f t="shared" si="4"/>
        <v>0.77786729241415875</v>
      </c>
      <c r="M17" s="19">
        <f t="shared" si="5"/>
        <v>1.8155859749714541E-5</v>
      </c>
      <c r="O17" s="2">
        <v>0.56333321000000003</v>
      </c>
      <c r="P17">
        <v>249.78958600000001</v>
      </c>
      <c r="Q17">
        <f t="shared" si="6"/>
        <v>250.06871798138008</v>
      </c>
      <c r="R17">
        <f t="shared" si="7"/>
        <v>7.7914663029158851E-2</v>
      </c>
      <c r="S17" s="19">
        <f t="shared" si="8"/>
        <v>1.2487357357298823E-6</v>
      </c>
      <c r="U17" t="s">
        <v>36</v>
      </c>
      <c r="V17" t="s">
        <v>35</v>
      </c>
      <c r="X17">
        <f>SUM(X14:X16)</f>
        <v>329.92939220567916</v>
      </c>
    </row>
    <row r="18" spans="3:43" x14ac:dyDescent="0.25">
      <c r="C18" s="2">
        <v>0.56865911271868297</v>
      </c>
      <c r="D18">
        <v>174.52086201809499</v>
      </c>
      <c r="E18">
        <f t="shared" si="0"/>
        <v>175.15510292920197</v>
      </c>
      <c r="F18">
        <f t="shared" si="1"/>
        <v>0.40226153332181913</v>
      </c>
      <c r="G18" s="19">
        <f t="shared" si="2"/>
        <v>1.3207292791719276E-5</v>
      </c>
      <c r="I18" s="2">
        <v>0.56783974000000004</v>
      </c>
      <c r="J18">
        <v>206.98760799999999</v>
      </c>
      <c r="K18">
        <f t="shared" si="3"/>
        <v>207.87019514911634</v>
      </c>
      <c r="L18">
        <f t="shared" si="4"/>
        <v>0.77896007578532067</v>
      </c>
      <c r="M18" s="19">
        <f t="shared" si="5"/>
        <v>1.8181365927718327E-5</v>
      </c>
      <c r="O18" s="2">
        <v>0.56783974000000004</v>
      </c>
      <c r="P18">
        <v>249.84540999999999</v>
      </c>
      <c r="Q18">
        <f t="shared" si="6"/>
        <v>250.08743779383911</v>
      </c>
      <c r="R18">
        <f t="shared" si="7"/>
        <v>5.8577452990635437E-2</v>
      </c>
      <c r="S18" s="19">
        <f t="shared" si="8"/>
        <v>9.3839942637381779E-7</v>
      </c>
      <c r="V18" s="8" t="s">
        <v>46</v>
      </c>
      <c r="X18">
        <f>X17/3</f>
        <v>109.97646406855972</v>
      </c>
    </row>
    <row r="19" spans="3:43" x14ac:dyDescent="0.25">
      <c r="C19" s="2">
        <v>0.57316564553037497</v>
      </c>
      <c r="D19">
        <v>174.52086201809499</v>
      </c>
      <c r="E19">
        <f t="shared" si="0"/>
        <v>175.15554335631458</v>
      </c>
      <c r="F19">
        <f t="shared" si="1"/>
        <v>0.40282040108421374</v>
      </c>
      <c r="G19" s="19">
        <f t="shared" si="2"/>
        <v>1.3225641874488502E-5</v>
      </c>
      <c r="I19" s="2">
        <v>0.57234627999999999</v>
      </c>
      <c r="J19">
        <v>206.98760799999999</v>
      </c>
      <c r="K19">
        <f t="shared" si="3"/>
        <v>207.87095061251733</v>
      </c>
      <c r="L19">
        <f t="shared" si="4"/>
        <v>0.7802941710889576</v>
      </c>
      <c r="M19" s="19">
        <f t="shared" si="5"/>
        <v>1.8212504461838216E-5</v>
      </c>
      <c r="O19" s="2">
        <v>0.57234627999999999</v>
      </c>
      <c r="P19">
        <v>249.84540999999999</v>
      </c>
      <c r="Q19">
        <f t="shared" si="6"/>
        <v>250.10653371154922</v>
      </c>
      <c r="R19">
        <f t="shared" si="7"/>
        <v>6.8185592733246272E-2</v>
      </c>
      <c r="S19" s="19">
        <f t="shared" si="8"/>
        <v>1.0923199600034873E-6</v>
      </c>
    </row>
    <row r="20" spans="3:43" x14ac:dyDescent="0.25">
      <c r="C20" s="2">
        <v>0.57767217834206797</v>
      </c>
      <c r="D20">
        <v>174.52086201809499</v>
      </c>
      <c r="E20">
        <f t="shared" si="0"/>
        <v>175.15607854600211</v>
      </c>
      <c r="F20">
        <f t="shared" si="1"/>
        <v>0.40350003732637529</v>
      </c>
      <c r="G20" s="19">
        <f t="shared" si="2"/>
        <v>1.3247956100678531E-5</v>
      </c>
      <c r="I20" s="2">
        <v>0.57685280999999999</v>
      </c>
      <c r="J20">
        <v>207.07134300000001</v>
      </c>
      <c r="K20">
        <f t="shared" si="3"/>
        <v>207.87186915727818</v>
      </c>
      <c r="L20">
        <f t="shared" si="4"/>
        <v>0.64084212848655431</v>
      </c>
      <c r="M20" s="19">
        <f t="shared" si="5"/>
        <v>1.4945520816909372E-5</v>
      </c>
      <c r="O20" s="2">
        <v>0.57685280999999999</v>
      </c>
      <c r="P20">
        <v>249.88262499999999</v>
      </c>
      <c r="Q20">
        <f t="shared" si="6"/>
        <v>250.12606837218542</v>
      </c>
      <c r="R20">
        <f t="shared" si="7"/>
        <v>5.9264675461011253E-2</v>
      </c>
      <c r="S20" s="19">
        <f t="shared" si="8"/>
        <v>9.491258273119826E-7</v>
      </c>
      <c r="AJ20" t="s">
        <v>81</v>
      </c>
    </row>
    <row r="21" spans="3:43" x14ac:dyDescent="0.25">
      <c r="C21" s="2">
        <v>0.58217871115376096</v>
      </c>
      <c r="D21">
        <v>174.52086201809499</v>
      </c>
      <c r="E21">
        <f t="shared" si="0"/>
        <v>175.15672683813835</v>
      </c>
      <c r="F21">
        <f t="shared" si="1"/>
        <v>0.40432406936878262</v>
      </c>
      <c r="G21" s="19">
        <f t="shared" si="2"/>
        <v>1.3275011216697109E-5</v>
      </c>
      <c r="I21" s="2">
        <v>0.58135934</v>
      </c>
      <c r="J21">
        <v>206.99154799999999</v>
      </c>
      <c r="K21">
        <f t="shared" si="3"/>
        <v>207.87298244944057</v>
      </c>
      <c r="L21">
        <f t="shared" si="4"/>
        <v>0.77692668866061121</v>
      </c>
      <c r="M21" s="19">
        <f t="shared" si="5"/>
        <v>1.813321519303259E-5</v>
      </c>
      <c r="O21" s="2">
        <v>0.58135934</v>
      </c>
      <c r="P21">
        <v>249.94775300000001</v>
      </c>
      <c r="Q21">
        <f t="shared" si="6"/>
        <v>250.1461127595411</v>
      </c>
      <c r="R21">
        <f t="shared" si="7"/>
        <v>3.9346594205199564E-2</v>
      </c>
      <c r="S21" s="19">
        <f t="shared" si="8"/>
        <v>6.298087247071953E-7</v>
      </c>
      <c r="U21" t="s">
        <v>124</v>
      </c>
      <c r="V21" t="s">
        <v>57</v>
      </c>
      <c r="X21">
        <f>X17/COUNT(E3:E92,K3:K106,Q3:Q88)</f>
        <v>1.1783192578774255</v>
      </c>
      <c r="AJ21" t="s">
        <v>82</v>
      </c>
      <c r="AK21">
        <f>1/(AK14*AK12)</f>
        <v>1.0482325382549851</v>
      </c>
      <c r="AM21" t="s">
        <v>83</v>
      </c>
      <c r="AN21">
        <f>1/(AN14*AK12)</f>
        <v>1.0396128808953833</v>
      </c>
    </row>
    <row r="22" spans="3:43" x14ac:dyDescent="0.25">
      <c r="C22" s="2">
        <v>0.58668524396545296</v>
      </c>
      <c r="D22">
        <v>174.52086201809499</v>
      </c>
      <c r="E22">
        <f t="shared" si="0"/>
        <v>175.15750974000838</v>
      </c>
      <c r="F22">
        <f t="shared" si="1"/>
        <v>0.40532032181751076</v>
      </c>
      <c r="G22" s="19">
        <f t="shared" si="2"/>
        <v>1.3307720776759104E-5</v>
      </c>
      <c r="I22" s="2">
        <v>0.58586587000000001</v>
      </c>
      <c r="J22">
        <v>207.173687</v>
      </c>
      <c r="K22">
        <f t="shared" si="3"/>
        <v>207.87432763950304</v>
      </c>
      <c r="L22">
        <f t="shared" si="4"/>
        <v>0.49089730572322232</v>
      </c>
      <c r="M22" s="19">
        <f t="shared" si="5"/>
        <v>1.1437245893948905E-5</v>
      </c>
      <c r="O22" s="2">
        <v>0.58586587000000001</v>
      </c>
      <c r="P22">
        <v>249.94775300000001</v>
      </c>
      <c r="Q22">
        <f t="shared" si="6"/>
        <v>250.16674729855112</v>
      </c>
      <c r="R22">
        <f t="shared" si="7"/>
        <v>4.7958502797892488E-2</v>
      </c>
      <c r="S22" s="19">
        <f t="shared" si="8"/>
        <v>7.6765687338742135E-7</v>
      </c>
      <c r="U22" t="s">
        <v>127</v>
      </c>
      <c r="W22" t="s">
        <v>58</v>
      </c>
      <c r="X22">
        <f>SQRT(X21)</f>
        <v>1.0855041491755919</v>
      </c>
      <c r="AJ22" t="s">
        <v>84</v>
      </c>
      <c r="AK22">
        <f>(X5*10^-4*PI()*AL3-AK21)/(X6*10^-4*PI()*AL3)</f>
        <v>0.37371849074641811</v>
      </c>
      <c r="AM22" t="s">
        <v>85</v>
      </c>
      <c r="AN22">
        <f>(X5*10^-4*PI()*AL3-AN21)/(X6*10^-4*PI()*AL3)</f>
        <v>0.39951964789570776</v>
      </c>
      <c r="AQ22" t="s">
        <v>86</v>
      </c>
    </row>
    <row r="23" spans="3:43" x14ac:dyDescent="0.25">
      <c r="C23" s="2">
        <v>0.59119177677714596</v>
      </c>
      <c r="D23">
        <v>174.52086201809499</v>
      </c>
      <c r="E23">
        <f t="shared" si="0"/>
        <v>175.15845241004914</v>
      </c>
      <c r="F23">
        <f t="shared" si="1"/>
        <v>0.40652150791224478</v>
      </c>
      <c r="G23" s="19">
        <f t="shared" si="2"/>
        <v>1.3347158841640644E-5</v>
      </c>
      <c r="I23" s="2">
        <v>0.59037240999999996</v>
      </c>
      <c r="J23">
        <v>207.29463799999999</v>
      </c>
      <c r="K23">
        <f t="shared" si="3"/>
        <v>207.87594820827519</v>
      </c>
      <c r="L23">
        <f t="shared" si="4"/>
        <v>0.33792155824495429</v>
      </c>
      <c r="M23" s="19">
        <f t="shared" si="5"/>
        <v>7.8639322288381872E-6</v>
      </c>
      <c r="O23" s="2">
        <v>0.59037240999999996</v>
      </c>
      <c r="P23">
        <v>249.94775300000001</v>
      </c>
      <c r="Q23">
        <f t="shared" si="6"/>
        <v>250.18806337528304</v>
      </c>
      <c r="R23">
        <f t="shared" si="7"/>
        <v>5.7749076468670932E-2</v>
      </c>
      <c r="S23" s="19">
        <f t="shared" si="8"/>
        <v>9.2437154824814827E-7</v>
      </c>
      <c r="U23" t="s">
        <v>129</v>
      </c>
      <c r="X23">
        <f>SQRT(SUM(G3:G92,M3:M106,S3:S88)/COUNT(G3:G92,M3:M106,S3:S88))</f>
        <v>5.1252741804406598E-3</v>
      </c>
    </row>
    <row r="24" spans="3:43" x14ac:dyDescent="0.25">
      <c r="C24" s="2">
        <v>0.59569830958883796</v>
      </c>
      <c r="D24">
        <v>174.52086201809499</v>
      </c>
      <c r="E24">
        <f t="shared" si="0"/>
        <v>175.15958420632128</v>
      </c>
      <c r="F24">
        <f t="shared" si="1"/>
        <v>0.40796603373258833</v>
      </c>
      <c r="G24" s="19">
        <f t="shared" si="2"/>
        <v>1.3394586382864708E-5</v>
      </c>
      <c r="I24" s="2">
        <v>0.59487893999999997</v>
      </c>
      <c r="J24">
        <v>207.29463799999999</v>
      </c>
      <c r="K24">
        <f t="shared" si="3"/>
        <v>207.87789490508683</v>
      </c>
      <c r="L24">
        <f t="shared" si="4"/>
        <v>0.34018861733148081</v>
      </c>
      <c r="M24" s="19">
        <f t="shared" si="5"/>
        <v>7.9166900318851688E-6</v>
      </c>
      <c r="O24" s="2">
        <v>0.59487893999999997</v>
      </c>
      <c r="P24">
        <v>249.94775300000001</v>
      </c>
      <c r="Q24">
        <f t="shared" si="6"/>
        <v>250.21016476262588</v>
      </c>
      <c r="R24">
        <f t="shared" si="7"/>
        <v>6.8859933164417908E-2</v>
      </c>
      <c r="S24" s="19">
        <f t="shared" si="8"/>
        <v>1.1022195838229291E-6</v>
      </c>
    </row>
    <row r="25" spans="3:43" x14ac:dyDescent="0.25">
      <c r="C25" s="2">
        <v>0.60020484240053096</v>
      </c>
      <c r="D25">
        <v>174.52086201809499</v>
      </c>
      <c r="E25">
        <f t="shared" si="0"/>
        <v>175.16093930726913</v>
      </c>
      <c r="F25">
        <f t="shared" si="1"/>
        <v>0.4096989361165207</v>
      </c>
      <c r="G25" s="19">
        <f t="shared" si="2"/>
        <v>1.3451482077004454E-5</v>
      </c>
      <c r="I25" s="2">
        <v>0.59938546999999998</v>
      </c>
      <c r="J25">
        <v>207.29463799999999</v>
      </c>
      <c r="K25">
        <f t="shared" si="3"/>
        <v>207.88022684834084</v>
      </c>
      <c r="L25">
        <f t="shared" si="4"/>
        <v>0.34291429930116041</v>
      </c>
      <c r="M25" s="19">
        <f t="shared" si="5"/>
        <v>7.9801206647167945E-6</v>
      </c>
      <c r="O25" s="2">
        <v>0.59938546999999998</v>
      </c>
      <c r="P25">
        <v>249.98496800000001</v>
      </c>
      <c r="Q25">
        <f t="shared" si="6"/>
        <v>250.23316972866806</v>
      </c>
      <c r="R25">
        <f t="shared" si="7"/>
        <v>6.1604098113808431E-2</v>
      </c>
      <c r="S25" s="19">
        <f t="shared" si="8"/>
        <v>9.8578411271121218E-7</v>
      </c>
    </row>
    <row r="26" spans="3:43" x14ac:dyDescent="0.25">
      <c r="C26" s="2">
        <v>0.60471137521222396</v>
      </c>
      <c r="D26">
        <v>174.52086201809499</v>
      </c>
      <c r="E26">
        <f t="shared" si="0"/>
        <v>175.16255741311571</v>
      </c>
      <c r="F26">
        <f t="shared" si="1"/>
        <v>0.41177297999079621</v>
      </c>
      <c r="G26" s="19">
        <f t="shared" si="2"/>
        <v>1.35195783338954E-5</v>
      </c>
      <c r="I26" s="2">
        <v>0.60389201000000003</v>
      </c>
      <c r="J26">
        <v>207.29463799999999</v>
      </c>
      <c r="K26">
        <f t="shared" si="3"/>
        <v>207.88301273828785</v>
      </c>
      <c r="L26">
        <f t="shared" si="4"/>
        <v>0.34618483265530059</v>
      </c>
      <c r="M26" s="19">
        <f t="shared" si="5"/>
        <v>8.0562307915245942E-6</v>
      </c>
      <c r="O26" s="2">
        <v>0.60389201000000003</v>
      </c>
      <c r="P26">
        <v>250.050096</v>
      </c>
      <c r="Q26">
        <f t="shared" si="6"/>
        <v>250.25721296188237</v>
      </c>
      <c r="R26">
        <f t="shared" si="7"/>
        <v>4.2897435899386167E-2</v>
      </c>
      <c r="S26" s="19">
        <f t="shared" si="8"/>
        <v>6.8608398633430031E-7</v>
      </c>
    </row>
    <row r="27" spans="3:43" x14ac:dyDescent="0.25">
      <c r="C27" s="2">
        <v>0.60921790802391595</v>
      </c>
      <c r="D27">
        <v>174.52086201809499</v>
      </c>
      <c r="E27">
        <f t="shared" si="0"/>
        <v>175.16448453710993</v>
      </c>
      <c r="F27">
        <f t="shared" si="1"/>
        <v>0.41424994698313689</v>
      </c>
      <c r="G27" s="19">
        <f t="shared" si="2"/>
        <v>1.3600903605126581E-5</v>
      </c>
      <c r="I27" s="2">
        <v>0.60839854000000004</v>
      </c>
      <c r="J27">
        <v>207.29463799999999</v>
      </c>
      <c r="K27">
        <f t="shared" si="3"/>
        <v>207.88633221093215</v>
      </c>
      <c r="L27">
        <f t="shared" si="4"/>
        <v>0.35010203925063266</v>
      </c>
      <c r="M27" s="19">
        <f t="shared" si="5"/>
        <v>8.1473899568410627E-6</v>
      </c>
      <c r="O27" s="2">
        <v>0.60839854000000004</v>
      </c>
      <c r="P27">
        <v>250.050096</v>
      </c>
      <c r="Q27">
        <f t="shared" si="6"/>
        <v>250.28244772026147</v>
      </c>
      <c r="R27">
        <f t="shared" si="7"/>
        <v>5.39873219084675E-2</v>
      </c>
      <c r="S27" s="19">
        <f t="shared" si="8"/>
        <v>8.6345107230533816E-7</v>
      </c>
    </row>
    <row r="28" spans="3:43" x14ac:dyDescent="0.25">
      <c r="C28" s="2">
        <v>0.61372444083560895</v>
      </c>
      <c r="D28">
        <v>174.52086201809499</v>
      </c>
      <c r="E28">
        <f t="shared" si="0"/>
        <v>175.1735996039464</v>
      </c>
      <c r="F28">
        <f t="shared" si="1"/>
        <v>0.42606635598312936</v>
      </c>
      <c r="G28" s="19">
        <f t="shared" si="2"/>
        <v>1.3988867057960022E-5</v>
      </c>
      <c r="I28" s="2">
        <v>0.61290507000000005</v>
      </c>
      <c r="J28">
        <v>207.331853</v>
      </c>
      <c r="K28">
        <f t="shared" si="3"/>
        <v>207.89027742559401</v>
      </c>
      <c r="L28">
        <f t="shared" si="4"/>
        <v>0.31183783910000229</v>
      </c>
      <c r="M28" s="19">
        <f t="shared" si="5"/>
        <v>7.2543207499053469E-6</v>
      </c>
      <c r="O28" s="2">
        <v>0.61290507000000005</v>
      </c>
      <c r="P28">
        <v>250.050096</v>
      </c>
      <c r="Q28">
        <f t="shared" si="6"/>
        <v>250.3090487594919</v>
      </c>
      <c r="R28">
        <f t="shared" si="7"/>
        <v>6.7056531648472278E-2</v>
      </c>
      <c r="S28" s="19">
        <f t="shared" si="8"/>
        <v>1.0724746497912329E-6</v>
      </c>
    </row>
    <row r="29" spans="3:43" x14ac:dyDescent="0.25">
      <c r="C29" s="2">
        <v>0.61823097364730195</v>
      </c>
      <c r="D29">
        <v>174.52086201809499</v>
      </c>
      <c r="E29">
        <f t="shared" si="0"/>
        <v>175.19108766004035</v>
      </c>
      <c r="F29">
        <f t="shared" si="1"/>
        <v>0.44920241112107623</v>
      </c>
      <c r="G29" s="19">
        <f t="shared" si="2"/>
        <v>1.4748483946328431E-5</v>
      </c>
      <c r="I29" s="2">
        <v>0.61741159999999995</v>
      </c>
      <c r="J29">
        <v>207.27066500000001</v>
      </c>
      <c r="K29">
        <f t="shared" si="3"/>
        <v>207.8949547861792</v>
      </c>
      <c r="L29">
        <f t="shared" si="4"/>
        <v>0.38973773712765913</v>
      </c>
      <c r="M29" s="19">
        <f t="shared" si="5"/>
        <v>9.0718691548519534E-6</v>
      </c>
      <c r="O29" s="2">
        <v>0.61741159999999995</v>
      </c>
      <c r="P29">
        <v>250.050096</v>
      </c>
      <c r="Q29">
        <f t="shared" si="6"/>
        <v>250.33721505446692</v>
      </c>
      <c r="R29">
        <f t="shared" si="7"/>
        <v>8.2437351437982503E-2</v>
      </c>
      <c r="S29" s="19">
        <f t="shared" si="8"/>
        <v>1.3184691698139938E-6</v>
      </c>
    </row>
    <row r="30" spans="3:43" x14ac:dyDescent="0.25">
      <c r="C30" s="2">
        <v>0.62273750645899395</v>
      </c>
      <c r="D30">
        <v>174.52086201809499</v>
      </c>
      <c r="E30">
        <f t="shared" si="0"/>
        <v>175.20908641848342</v>
      </c>
      <c r="F30">
        <f t="shared" si="1"/>
        <v>0.47365282529002123</v>
      </c>
      <c r="G30" s="19">
        <f t="shared" si="2"/>
        <v>1.5551254661542983E-5</v>
      </c>
      <c r="I30" s="2">
        <v>0.62191814000000001</v>
      </c>
      <c r="J30">
        <v>207.27066500000001</v>
      </c>
      <c r="K30">
        <f t="shared" si="3"/>
        <v>207.90048692076789</v>
      </c>
      <c r="L30">
        <f t="shared" si="4"/>
        <v>0.3966756518797433</v>
      </c>
      <c r="M30" s="19">
        <f t="shared" si="5"/>
        <v>9.2333619969418331E-6</v>
      </c>
      <c r="O30" s="2">
        <v>0.62191814000000001</v>
      </c>
      <c r="P30">
        <v>250.11522299999999</v>
      </c>
      <c r="Q30">
        <f t="shared" si="6"/>
        <v>250.36717321306048</v>
      </c>
      <c r="R30">
        <f t="shared" si="7"/>
        <v>6.3478909861229463E-2</v>
      </c>
      <c r="S30" s="19">
        <f t="shared" si="8"/>
        <v>1.0147269831324892E-6</v>
      </c>
    </row>
    <row r="31" spans="3:43" x14ac:dyDescent="0.25">
      <c r="C31" s="2">
        <v>0.62724403927068695</v>
      </c>
      <c r="D31">
        <v>174.52086201809499</v>
      </c>
      <c r="E31">
        <f t="shared" si="0"/>
        <v>175.2276884256689</v>
      </c>
      <c r="F31">
        <f t="shared" si="1"/>
        <v>0.49960357044384435</v>
      </c>
      <c r="G31" s="19">
        <f t="shared" si="2"/>
        <v>1.6403285146733898E-5</v>
      </c>
      <c r="I31" s="2">
        <v>0.62642467000000002</v>
      </c>
      <c r="J31">
        <v>207.27066500000001</v>
      </c>
      <c r="K31">
        <f t="shared" si="3"/>
        <v>207.90701483121933</v>
      </c>
      <c r="L31">
        <f t="shared" si="4"/>
        <v>0.40494110769285718</v>
      </c>
      <c r="M31" s="19">
        <f t="shared" si="5"/>
        <v>9.4257558210410864E-6</v>
      </c>
      <c r="O31" s="2">
        <v>0.62642467000000002</v>
      </c>
      <c r="P31">
        <v>250.24547799999999</v>
      </c>
      <c r="Q31">
        <f t="shared" si="6"/>
        <v>250.39918090131891</v>
      </c>
      <c r="R31">
        <f t="shared" si="7"/>
        <v>2.3624581873854463E-2</v>
      </c>
      <c r="S31" s="19">
        <f t="shared" si="8"/>
        <v>3.7725208954612489E-7</v>
      </c>
    </row>
    <row r="32" spans="3:43" x14ac:dyDescent="0.25">
      <c r="C32" s="2">
        <v>0.63175057208237995</v>
      </c>
      <c r="D32">
        <v>174.52086201809499</v>
      </c>
      <c r="E32">
        <f t="shared" si="0"/>
        <v>175.24699832504447</v>
      </c>
      <c r="F32">
        <f t="shared" si="1"/>
        <v>0.52727393627023644</v>
      </c>
      <c r="G32" s="19">
        <f t="shared" si="2"/>
        <v>1.7311775252922535E-5</v>
      </c>
      <c r="I32" s="2">
        <v>0.63093120000000003</v>
      </c>
      <c r="J32">
        <v>207.29857699999999</v>
      </c>
      <c r="K32">
        <f t="shared" si="3"/>
        <v>207.91470043353837</v>
      </c>
      <c r="L32">
        <f t="shared" si="4"/>
        <v>0.37960808535511853</v>
      </c>
      <c r="M32" s="19">
        <f t="shared" si="5"/>
        <v>8.8337033773408533E-6</v>
      </c>
      <c r="O32" s="2">
        <v>0.63093120000000003</v>
      </c>
      <c r="P32">
        <v>250.26408599999999</v>
      </c>
      <c r="Q32">
        <f t="shared" si="6"/>
        <v>250.43353138431459</v>
      </c>
      <c r="R32">
        <f t="shared" si="7"/>
        <v>2.8711738265522261E-2</v>
      </c>
      <c r="S32" s="19">
        <f t="shared" si="8"/>
        <v>4.5841880480804328E-7</v>
      </c>
    </row>
    <row r="33" spans="3:19" x14ac:dyDescent="0.25">
      <c r="C33" s="2">
        <v>0.63625710489407195</v>
      </c>
      <c r="D33">
        <v>174.54877378227499</v>
      </c>
      <c r="E33">
        <f t="shared" si="0"/>
        <v>175.26713447839029</v>
      </c>
      <c r="F33">
        <f t="shared" si="1"/>
        <v>0.51604208972325483</v>
      </c>
      <c r="G33" s="19">
        <f t="shared" si="2"/>
        <v>1.6937586292058651E-5</v>
      </c>
      <c r="I33" s="2">
        <v>0.63498007000000001</v>
      </c>
      <c r="J33">
        <v>207.391616</v>
      </c>
      <c r="K33">
        <f t="shared" si="3"/>
        <v>207.92274517180374</v>
      </c>
      <c r="L33">
        <f t="shared" si="4"/>
        <v>0.28209819714092782</v>
      </c>
      <c r="M33" s="19">
        <f t="shared" si="5"/>
        <v>6.5587023098290854E-6</v>
      </c>
      <c r="O33" s="2">
        <v>0.63543773999999997</v>
      </c>
      <c r="P33">
        <v>250.36642900000001</v>
      </c>
      <c r="Q33">
        <f t="shared" si="6"/>
        <v>250.47055799235665</v>
      </c>
      <c r="R33">
        <f t="shared" si="7"/>
        <v>1.0842847049208215E-2</v>
      </c>
      <c r="S33" s="19">
        <f t="shared" si="8"/>
        <v>1.7297810761445598E-7</v>
      </c>
    </row>
    <row r="34" spans="3:19" x14ac:dyDescent="0.25">
      <c r="C34" s="2">
        <v>0.64076363770576505</v>
      </c>
      <c r="D34">
        <v>174.62320515342199</v>
      </c>
      <c r="E34">
        <f t="shared" si="0"/>
        <v>175.28823077686656</v>
      </c>
      <c r="F34">
        <f t="shared" si="1"/>
        <v>0.44225907983783036</v>
      </c>
      <c r="G34" s="19">
        <f t="shared" si="2"/>
        <v>1.4503500938988456E-5</v>
      </c>
      <c r="I34" s="2">
        <v>0.64040193000000001</v>
      </c>
      <c r="J34">
        <v>207.62421399999999</v>
      </c>
      <c r="K34">
        <f t="shared" si="3"/>
        <v>207.93548477718662</v>
      </c>
      <c r="L34">
        <f t="shared" si="4"/>
        <v>9.6889496730363192E-2</v>
      </c>
      <c r="M34" s="19">
        <f t="shared" si="5"/>
        <v>2.2476086630818247E-6</v>
      </c>
      <c r="O34" s="2">
        <v>0.63994426999999998</v>
      </c>
      <c r="P34">
        <v>250.45946799999999</v>
      </c>
      <c r="Q34">
        <f t="shared" si="6"/>
        <v>250.51063904999734</v>
      </c>
      <c r="R34">
        <f t="shared" si="7"/>
        <v>2.6184763578313282E-3</v>
      </c>
      <c r="S34" s="19">
        <f t="shared" si="8"/>
        <v>4.1742047648926092E-8</v>
      </c>
    </row>
    <row r="35" spans="3:19" x14ac:dyDescent="0.25">
      <c r="C35" s="2">
        <v>0.64527017051745705</v>
      </c>
      <c r="D35">
        <v>174.679028681782</v>
      </c>
      <c r="E35">
        <f t="shared" si="0"/>
        <v>175.31043866337308</v>
      </c>
      <c r="F35">
        <f t="shared" si="1"/>
        <v>0.39867856485284359</v>
      </c>
      <c r="G35" s="19">
        <f t="shared" si="2"/>
        <v>1.3065960760520621E-5</v>
      </c>
      <c r="I35" s="2">
        <v>0.64445079999999999</v>
      </c>
      <c r="J35">
        <v>207.680038</v>
      </c>
      <c r="K35">
        <f t="shared" si="3"/>
        <v>207.94669602627363</v>
      </c>
      <c r="L35">
        <f t="shared" si="4"/>
        <v>7.11065029761489E-2</v>
      </c>
      <c r="M35" s="19">
        <f t="shared" si="5"/>
        <v>1.6486171424396098E-6</v>
      </c>
      <c r="O35" s="2">
        <v>0.64445079999999999</v>
      </c>
      <c r="P35">
        <v>250.45946799999999</v>
      </c>
      <c r="Q35">
        <f t="shared" si="6"/>
        <v>250.55420418835186</v>
      </c>
      <c r="R35">
        <f t="shared" si="7"/>
        <v>8.9749453834417105E-3</v>
      </c>
      <c r="S35" s="19">
        <f t="shared" si="8"/>
        <v>1.4307274408710378E-7</v>
      </c>
    </row>
    <row r="36" spans="3:19" x14ac:dyDescent="0.25">
      <c r="C36" s="2">
        <v>0.64977670332915005</v>
      </c>
      <c r="D36">
        <v>174.846499266862</v>
      </c>
      <c r="E36">
        <f t="shared" si="0"/>
        <v>175.33392939039501</v>
      </c>
      <c r="F36">
        <f t="shared" si="1"/>
        <v>0.23758812532741175</v>
      </c>
      <c r="G36" s="19">
        <f t="shared" si="2"/>
        <v>7.7716073079480482E-6</v>
      </c>
      <c r="I36" s="2">
        <v>0.64895733</v>
      </c>
      <c r="J36">
        <v>207.828901</v>
      </c>
      <c r="K36">
        <f t="shared" si="3"/>
        <v>207.96115293003197</v>
      </c>
      <c r="L36">
        <f t="shared" si="4"/>
        <v>1.7490572997181028E-2</v>
      </c>
      <c r="M36" s="19">
        <f t="shared" si="5"/>
        <v>4.0494137688302908E-7</v>
      </c>
      <c r="O36" s="2">
        <v>0.64895733</v>
      </c>
      <c r="P36">
        <v>250.48738</v>
      </c>
      <c r="Q36">
        <f t="shared" si="6"/>
        <v>250.60174053861761</v>
      </c>
      <c r="R36">
        <f t="shared" si="7"/>
        <v>1.3078332792908364E-2</v>
      </c>
      <c r="S36" s="19">
        <f t="shared" si="8"/>
        <v>2.0843981729903821E-7</v>
      </c>
    </row>
    <row r="37" spans="3:19" x14ac:dyDescent="0.25">
      <c r="C37" s="2">
        <v>0.65428323614084305</v>
      </c>
      <c r="D37">
        <v>174.93023455940201</v>
      </c>
      <c r="E37">
        <f t="shared" si="0"/>
        <v>175.35889654057297</v>
      </c>
      <c r="F37">
        <f t="shared" si="1"/>
        <v>0.1837510941014136</v>
      </c>
      <c r="G37" s="19">
        <f t="shared" si="2"/>
        <v>6.0048225324418629E-6</v>
      </c>
      <c r="I37" s="2">
        <v>0.65346386999999995</v>
      </c>
      <c r="J37">
        <v>207.88472400000001</v>
      </c>
      <c r="K37">
        <f t="shared" si="3"/>
        <v>207.97799934080371</v>
      </c>
      <c r="L37">
        <f t="shared" si="4"/>
        <v>8.7002892020464091E-3</v>
      </c>
      <c r="M37" s="19">
        <f t="shared" si="5"/>
        <v>2.013207476468827E-7</v>
      </c>
      <c r="O37" s="2">
        <v>0.65346386999999995</v>
      </c>
      <c r="P37">
        <v>250.55250799999999</v>
      </c>
      <c r="Q37">
        <f t="shared" si="6"/>
        <v>250.65380022502731</v>
      </c>
      <c r="R37">
        <f t="shared" si="7"/>
        <v>1.0260114850985647E-2</v>
      </c>
      <c r="S37" s="19">
        <f t="shared" si="8"/>
        <v>1.6343863013676315E-7</v>
      </c>
    </row>
    <row r="38" spans="3:19" x14ac:dyDescent="0.25">
      <c r="C38" s="2">
        <v>0.65878976895253505</v>
      </c>
      <c r="D38">
        <v>174.93023455940201</v>
      </c>
      <c r="E38">
        <f t="shared" si="0"/>
        <v>175.38555884081961</v>
      </c>
      <c r="F38">
        <f t="shared" si="1"/>
        <v>0.2073202012484566</v>
      </c>
      <c r="G38" s="19">
        <f t="shared" si="2"/>
        <v>6.775040017993214E-6</v>
      </c>
      <c r="I38" s="2">
        <v>0.65751272999999999</v>
      </c>
      <c r="J38">
        <v>207.94054800000001</v>
      </c>
      <c r="K38">
        <f t="shared" si="3"/>
        <v>207.99546674144764</v>
      </c>
      <c r="L38">
        <f t="shared" si="4"/>
        <v>3.0160681621923383E-3</v>
      </c>
      <c r="M38" s="19">
        <f t="shared" si="5"/>
        <v>6.9752982818296207E-8</v>
      </c>
      <c r="O38" s="2">
        <v>0.65797039999999996</v>
      </c>
      <c r="P38">
        <v>250.561812</v>
      </c>
      <c r="Q38">
        <f t="shared" si="6"/>
        <v>250.71100805792702</v>
      </c>
      <c r="R38">
        <f t="shared" si="7"/>
        <v>2.225946370096097E-2</v>
      </c>
      <c r="S38" s="19">
        <f t="shared" si="8"/>
        <v>3.545560777899663E-7</v>
      </c>
    </row>
    <row r="39" spans="3:19" x14ac:dyDescent="0.25">
      <c r="C39" s="2">
        <v>0.66329630176422805</v>
      </c>
      <c r="D39">
        <v>175.03257769472799</v>
      </c>
      <c r="E39">
        <f t="shared" si="0"/>
        <v>175.41416330502895</v>
      </c>
      <c r="F39">
        <f t="shared" si="1"/>
        <v>0.14560757798875565</v>
      </c>
      <c r="G39" s="19">
        <f t="shared" si="2"/>
        <v>4.7527634617994398E-6</v>
      </c>
      <c r="I39" s="2">
        <v>0.66293460000000004</v>
      </c>
      <c r="J39">
        <v>208.08940999999999</v>
      </c>
      <c r="K39">
        <f t="shared" si="3"/>
        <v>208.02284596045973</v>
      </c>
      <c r="L39">
        <f t="shared" si="4"/>
        <v>4.4307713599164127E-3</v>
      </c>
      <c r="M39" s="19">
        <f t="shared" si="5"/>
        <v>1.0232444132182562E-7</v>
      </c>
      <c r="O39" s="2">
        <v>0.66247692999999996</v>
      </c>
      <c r="P39">
        <v>250.70137</v>
      </c>
      <c r="Q39">
        <f t="shared" si="6"/>
        <v>250.77407136959042</v>
      </c>
      <c r="R39">
        <f t="shared" si="7"/>
        <v>5.28548914032271E-3</v>
      </c>
      <c r="S39" s="19">
        <f t="shared" si="8"/>
        <v>8.4095308940048751E-8</v>
      </c>
    </row>
    <row r="40" spans="3:19" x14ac:dyDescent="0.25">
      <c r="C40" s="2">
        <v>0.66780283457592005</v>
      </c>
      <c r="D40">
        <v>175.10700906587499</v>
      </c>
      <c r="E40">
        <f t="shared" si="0"/>
        <v>175.44498874542188</v>
      </c>
      <c r="F40">
        <f t="shared" si="1"/>
        <v>0.11423026378661884</v>
      </c>
      <c r="G40" s="19">
        <f t="shared" si="2"/>
        <v>3.7254103734773587E-6</v>
      </c>
      <c r="I40" s="2">
        <v>0.66698345999999997</v>
      </c>
      <c r="J40">
        <v>208.173146</v>
      </c>
      <c r="K40">
        <f t="shared" si="3"/>
        <v>208.04670586396333</v>
      </c>
      <c r="L40">
        <f t="shared" si="4"/>
        <v>1.5987108000973534E-2</v>
      </c>
      <c r="M40" s="19">
        <f t="shared" si="5"/>
        <v>3.6891005953990138E-7</v>
      </c>
      <c r="O40" s="2">
        <v>0.66698345999999997</v>
      </c>
      <c r="P40">
        <v>250.76649800000001</v>
      </c>
      <c r="Q40">
        <f t="shared" si="6"/>
        <v>250.84378981252189</v>
      </c>
      <c r="R40">
        <f t="shared" si="7"/>
        <v>5.9740242829171373E-3</v>
      </c>
      <c r="S40" s="19">
        <f t="shared" si="8"/>
        <v>9.5000951175977261E-8</v>
      </c>
    </row>
    <row r="41" spans="3:19" x14ac:dyDescent="0.25">
      <c r="C41" s="2">
        <v>0.67230936738761304</v>
      </c>
      <c r="D41">
        <v>175.14422475144801</v>
      </c>
      <c r="E41">
        <f t="shared" si="0"/>
        <v>175.47834969852909</v>
      </c>
      <c r="F41">
        <f t="shared" si="1"/>
        <v>0.11163948026193413</v>
      </c>
      <c r="G41" s="19">
        <f t="shared" si="2"/>
        <v>3.6393696015848487E-6</v>
      </c>
      <c r="I41" s="2">
        <v>0.67103232999999995</v>
      </c>
      <c r="J41">
        <v>208.21430100000001</v>
      </c>
      <c r="K41">
        <f t="shared" si="3"/>
        <v>208.07390564772004</v>
      </c>
      <c r="L41">
        <f t="shared" si="4"/>
        <v>1.9710854941815979E-2</v>
      </c>
      <c r="M41" s="19">
        <f t="shared" si="5"/>
        <v>4.5465749128169862E-7</v>
      </c>
      <c r="O41" s="2">
        <v>0.67149000000000003</v>
      </c>
      <c r="P41">
        <v>250.887449</v>
      </c>
      <c r="Q41">
        <f t="shared" si="6"/>
        <v>250.92106714685863</v>
      </c>
      <c r="R41">
        <f t="shared" si="7"/>
        <v>1.1301797982083443E-3</v>
      </c>
      <c r="S41" s="19">
        <f t="shared" si="8"/>
        <v>1.7955176092686105E-8</v>
      </c>
    </row>
    <row r="42" spans="3:19" x14ac:dyDescent="0.25">
      <c r="C42" s="2">
        <v>0.67635823429541597</v>
      </c>
      <c r="D42">
        <v>175.24656788677399</v>
      </c>
      <c r="E42">
        <f t="shared" si="0"/>
        <v>175.51077628687185</v>
      </c>
      <c r="F42">
        <f t="shared" si="1"/>
        <v>6.9806078682269318E-2</v>
      </c>
      <c r="G42" s="19">
        <f t="shared" si="2"/>
        <v>2.272972596825937E-6</v>
      </c>
      <c r="I42" s="2">
        <v>0.67645420000000001</v>
      </c>
      <c r="J42">
        <v>208.498783</v>
      </c>
      <c r="K42">
        <f t="shared" si="3"/>
        <v>208.11631025697054</v>
      </c>
      <c r="L42">
        <f t="shared" si="4"/>
        <v>0.14628539916048486</v>
      </c>
      <c r="M42" s="19">
        <f t="shared" si="5"/>
        <v>3.3650686792342205E-6</v>
      </c>
      <c r="O42" s="2">
        <v>0.67599653000000004</v>
      </c>
      <c r="P42">
        <v>250.97118399999999</v>
      </c>
      <c r="Q42">
        <f t="shared" si="6"/>
        <v>251.00692344944758</v>
      </c>
      <c r="R42">
        <f t="shared" si="7"/>
        <v>1.2773082468168252E-3</v>
      </c>
      <c r="S42" s="19">
        <f t="shared" si="8"/>
        <v>2.0279068261085195E-8</v>
      </c>
    </row>
    <row r="43" spans="3:19" x14ac:dyDescent="0.25">
      <c r="C43" s="2">
        <v>0.68132243301099804</v>
      </c>
      <c r="D43">
        <v>175.47916592160701</v>
      </c>
      <c r="E43">
        <f t="shared" si="0"/>
        <v>175.55414180252814</v>
      </c>
      <c r="F43">
        <f t="shared" si="1"/>
        <v>5.6213827198994737E-3</v>
      </c>
      <c r="G43" s="19">
        <f t="shared" si="2"/>
        <v>1.8255428500126145E-7</v>
      </c>
      <c r="I43" s="2">
        <v>0.68050306000000005</v>
      </c>
      <c r="J43">
        <v>208.63834199999999</v>
      </c>
      <c r="K43">
        <f t="shared" si="3"/>
        <v>208.15307491978075</v>
      </c>
      <c r="L43">
        <f t="shared" si="4"/>
        <v>0.23548413914451108</v>
      </c>
      <c r="M43" s="19">
        <f t="shared" si="5"/>
        <v>5.4097029104269781E-6</v>
      </c>
      <c r="O43" s="2">
        <v>0.68050306000000005</v>
      </c>
      <c r="P43">
        <v>250.97118399999999</v>
      </c>
      <c r="Q43">
        <f t="shared" si="6"/>
        <v>251.10251066056352</v>
      </c>
      <c r="R43">
        <f t="shared" si="7"/>
        <v>1.7246691774768782E-2</v>
      </c>
      <c r="S43" s="19">
        <f t="shared" si="8"/>
        <v>2.7381553407334167E-7</v>
      </c>
    </row>
    <row r="44" spans="3:19" x14ac:dyDescent="0.25">
      <c r="C44" s="2">
        <v>0.68582896582269104</v>
      </c>
      <c r="D44">
        <v>175.73037179922699</v>
      </c>
      <c r="E44">
        <f t="shared" si="0"/>
        <v>175.59742291122973</v>
      </c>
      <c r="F44">
        <f t="shared" si="1"/>
        <v>1.7675406819707633E-2</v>
      </c>
      <c r="G44" s="19">
        <f t="shared" si="2"/>
        <v>5.7236855010659038E-7</v>
      </c>
      <c r="I44" s="2">
        <v>0.68546726000000002</v>
      </c>
      <c r="J44">
        <v>208.94143199999999</v>
      </c>
      <c r="K44">
        <f t="shared" si="3"/>
        <v>208.20499238115212</v>
      </c>
      <c r="L44">
        <f t="shared" si="4"/>
        <v>0.54234331220879295</v>
      </c>
      <c r="M44" s="19">
        <f t="shared" si="5"/>
        <v>1.2422961960452064E-5</v>
      </c>
      <c r="O44" s="2">
        <v>0.6850096</v>
      </c>
      <c r="P44">
        <v>251.082831</v>
      </c>
      <c r="Q44">
        <f t="shared" si="6"/>
        <v>251.20912852821152</v>
      </c>
      <c r="R44">
        <f t="shared" si="7"/>
        <v>1.5951065632340576E-2</v>
      </c>
      <c r="S44" s="19">
        <f t="shared" si="8"/>
        <v>2.5302047603958688E-7</v>
      </c>
    </row>
    <row r="45" spans="3:19" x14ac:dyDescent="0.25">
      <c r="C45" s="2">
        <v>0.69033549863438404</v>
      </c>
      <c r="D45">
        <v>175.74897964201401</v>
      </c>
      <c r="E45">
        <f t="shared" si="0"/>
        <v>175.64495118406245</v>
      </c>
      <c r="F45">
        <f t="shared" si="1"/>
        <v>1.0821920063778889E-2</v>
      </c>
      <c r="G45" s="19">
        <f t="shared" si="2"/>
        <v>3.5036337171620037E-7</v>
      </c>
      <c r="I45" s="2">
        <v>0.68951613</v>
      </c>
      <c r="J45">
        <v>209.001195</v>
      </c>
      <c r="K45">
        <f t="shared" si="3"/>
        <v>208.25366254671303</v>
      </c>
      <c r="L45">
        <f t="shared" si="4"/>
        <v>0.5588047687172284</v>
      </c>
      <c r="M45" s="19">
        <f t="shared" si="5"/>
        <v>1.2792710299952797E-5</v>
      </c>
      <c r="O45" s="2">
        <v>0.68997379000000003</v>
      </c>
      <c r="P45">
        <v>251.34334100000001</v>
      </c>
      <c r="Q45">
        <f t="shared" si="6"/>
        <v>251.34110080194523</v>
      </c>
      <c r="R45">
        <f t="shared" si="7"/>
        <v>5.0184873246328154E-6</v>
      </c>
      <c r="S45" s="19">
        <f t="shared" si="8"/>
        <v>7.9439785756060927E-11</v>
      </c>
    </row>
    <row r="46" spans="3:19" x14ac:dyDescent="0.25">
      <c r="C46" s="2">
        <v>0.69484203144607604</v>
      </c>
      <c r="D46">
        <v>175.814107091767</v>
      </c>
      <c r="E46">
        <f t="shared" si="0"/>
        <v>175.69729743442537</v>
      </c>
      <c r="F46">
        <f t="shared" si="1"/>
        <v>1.3644496048269835E-2</v>
      </c>
      <c r="G46" s="19">
        <f t="shared" si="2"/>
        <v>4.414180228407951E-7</v>
      </c>
      <c r="I46" s="2">
        <v>0.69402266000000001</v>
      </c>
      <c r="J46">
        <v>209.23379299999999</v>
      </c>
      <c r="K46">
        <f t="shared" si="3"/>
        <v>208.3154345958045</v>
      </c>
      <c r="L46">
        <f t="shared" si="4"/>
        <v>0.84338215855648202</v>
      </c>
      <c r="M46" s="19">
        <f t="shared" si="5"/>
        <v>1.9264633596255347E-5</v>
      </c>
      <c r="O46" s="2">
        <v>0.69402266000000001</v>
      </c>
      <c r="P46">
        <v>251.4829</v>
      </c>
      <c r="Q46">
        <f t="shared" si="6"/>
        <v>251.46150491680982</v>
      </c>
      <c r="R46">
        <f t="shared" si="7"/>
        <v>4.5774958471495644E-4</v>
      </c>
      <c r="S46" s="19">
        <f t="shared" si="8"/>
        <v>7.2378743479822274E-9</v>
      </c>
    </row>
    <row r="47" spans="3:19" x14ac:dyDescent="0.25">
      <c r="C47" s="2">
        <v>0.69934856425776903</v>
      </c>
      <c r="D47">
        <v>176.037401205207</v>
      </c>
      <c r="E47">
        <f t="shared" si="0"/>
        <v>175.75510415256045</v>
      </c>
      <c r="F47">
        <f t="shared" si="1"/>
        <v>7.9691625932932053E-2</v>
      </c>
      <c r="G47" s="19">
        <f t="shared" si="2"/>
        <v>2.5715962904782293E-6</v>
      </c>
      <c r="I47" s="2">
        <v>0.69852919000000002</v>
      </c>
      <c r="J47">
        <v>209.35474400000001</v>
      </c>
      <c r="K47">
        <f t="shared" si="3"/>
        <v>208.38626694316571</v>
      </c>
      <c r="L47">
        <f t="shared" si="4"/>
        <v>0.93794780961443303</v>
      </c>
      <c r="M47" s="19">
        <f t="shared" si="5"/>
        <v>2.1399964876069599E-5</v>
      </c>
      <c r="O47" s="2">
        <v>0.69852919000000002</v>
      </c>
      <c r="P47">
        <v>251.767382</v>
      </c>
      <c r="Q47">
        <f t="shared" si="6"/>
        <v>251.61078008855475</v>
      </c>
      <c r="R47">
        <f t="shared" si="7"/>
        <v>2.452415866830597E-2</v>
      </c>
      <c r="S47" s="19">
        <f t="shared" si="8"/>
        <v>3.8689684610157359E-7</v>
      </c>
    </row>
    <row r="48" spans="3:19" x14ac:dyDescent="0.25">
      <c r="C48" s="2">
        <v>0.70385509706946103</v>
      </c>
      <c r="D48">
        <v>176.10252865496</v>
      </c>
      <c r="E48">
        <f t="shared" si="0"/>
        <v>175.81909445520944</v>
      </c>
      <c r="F48">
        <f t="shared" si="1"/>
        <v>8.0334945588239753E-2</v>
      </c>
      <c r="G48" s="19">
        <f t="shared" si="2"/>
        <v>2.5904387009399296E-6</v>
      </c>
      <c r="I48" s="2">
        <v>0.70303572999999997</v>
      </c>
      <c r="J48">
        <v>209.52221399999999</v>
      </c>
      <c r="K48">
        <f t="shared" si="3"/>
        <v>208.46738542330689</v>
      </c>
      <c r="L48">
        <f t="shared" si="4"/>
        <v>1.1126633262083856</v>
      </c>
      <c r="M48" s="19">
        <f t="shared" si="5"/>
        <v>2.5345661160568431E-5</v>
      </c>
      <c r="O48" s="2">
        <v>0.70303572999999997</v>
      </c>
      <c r="P48">
        <v>251.89227199999999</v>
      </c>
      <c r="Q48">
        <f t="shared" si="6"/>
        <v>251.7781696772968</v>
      </c>
      <c r="R48">
        <f t="shared" si="7"/>
        <v>1.3019340046262777E-2</v>
      </c>
      <c r="S48" s="19">
        <f t="shared" si="8"/>
        <v>2.0519146065207018E-7</v>
      </c>
    </row>
    <row r="49" spans="3:19" x14ac:dyDescent="0.25">
      <c r="C49" s="2">
        <v>0.70836162988115403</v>
      </c>
      <c r="D49">
        <v>176.344430611186</v>
      </c>
      <c r="E49">
        <f t="shared" si="0"/>
        <v>175.89008225311267</v>
      </c>
      <c r="F49">
        <f t="shared" si="1"/>
        <v>0.20643243048393298</v>
      </c>
      <c r="G49" s="19">
        <f t="shared" si="2"/>
        <v>6.6382626172274782E-6</v>
      </c>
      <c r="I49" s="2">
        <v>0.70754225999999998</v>
      </c>
      <c r="J49">
        <v>209.73620399999999</v>
      </c>
      <c r="K49">
        <f t="shared" si="3"/>
        <v>208.56017155411928</v>
      </c>
      <c r="L49">
        <f t="shared" si="4"/>
        <v>1.3830523137641595</v>
      </c>
      <c r="M49" s="19">
        <f t="shared" si="5"/>
        <v>3.144067060272525E-5</v>
      </c>
      <c r="O49" s="2">
        <v>0.70799993000000006</v>
      </c>
      <c r="P49">
        <v>252.38538</v>
      </c>
      <c r="Q49">
        <f t="shared" si="6"/>
        <v>251.98637077650721</v>
      </c>
      <c r="R49">
        <f t="shared" si="7"/>
        <v>0.15920836043231357</v>
      </c>
      <c r="S49" s="19">
        <f t="shared" si="8"/>
        <v>2.4994098804078671E-6</v>
      </c>
    </row>
    <row r="50" spans="3:19" x14ac:dyDescent="0.25">
      <c r="C50" s="2">
        <v>0.71286816269284703</v>
      </c>
      <c r="D50">
        <v>176.567724724626</v>
      </c>
      <c r="E50">
        <f t="shared" si="0"/>
        <v>175.9689838424809</v>
      </c>
      <c r="F50">
        <f t="shared" si="1"/>
        <v>0.3584906439519025</v>
      </c>
      <c r="G50" s="19">
        <f t="shared" si="2"/>
        <v>1.149887053721626E-5</v>
      </c>
      <c r="I50" s="2">
        <v>0.71250645999999995</v>
      </c>
      <c r="J50">
        <v>210.04323400000001</v>
      </c>
      <c r="K50">
        <f t="shared" si="3"/>
        <v>208.67775658496504</v>
      </c>
      <c r="L50">
        <f t="shared" si="4"/>
        <v>1.8645285709705941</v>
      </c>
      <c r="M50" s="19">
        <f t="shared" si="5"/>
        <v>4.2262156097760602E-5</v>
      </c>
      <c r="O50" s="2">
        <v>0.71159112999999996</v>
      </c>
      <c r="P50">
        <v>252.56215499999999</v>
      </c>
      <c r="Q50">
        <f t="shared" si="6"/>
        <v>252.15450333035307</v>
      </c>
      <c r="R50">
        <f t="shared" si="7"/>
        <v>0.16617988376592496</v>
      </c>
      <c r="S50" s="19">
        <f t="shared" si="8"/>
        <v>2.6052049926186478E-6</v>
      </c>
    </row>
    <row r="51" spans="3:19" x14ac:dyDescent="0.25">
      <c r="C51" s="2">
        <v>0.71737469550453903</v>
      </c>
      <c r="D51">
        <v>176.71658746691901</v>
      </c>
      <c r="E51">
        <f t="shared" si="0"/>
        <v>176.05683117078172</v>
      </c>
      <c r="F51">
        <f t="shared" si="1"/>
        <v>0.43527837029279376</v>
      </c>
      <c r="G51" s="19">
        <f t="shared" si="2"/>
        <v>1.3938384931522961E-5</v>
      </c>
      <c r="I51" s="2">
        <v>0.71701298999999996</v>
      </c>
      <c r="J51">
        <v>210.22000800000001</v>
      </c>
      <c r="K51">
        <f t="shared" si="3"/>
        <v>208.80038000272845</v>
      </c>
      <c r="L51">
        <f t="shared" si="4"/>
        <v>2.0153436506372646</v>
      </c>
      <c r="M51" s="19">
        <f t="shared" si="5"/>
        <v>4.560379816493658E-5</v>
      </c>
      <c r="O51" s="2">
        <v>0.71655533000000005</v>
      </c>
      <c r="P51">
        <v>252.88779199999999</v>
      </c>
      <c r="Q51">
        <f t="shared" si="6"/>
        <v>252.41428639202178</v>
      </c>
      <c r="R51">
        <f t="shared" si="7"/>
        <v>0.22420756078681539</v>
      </c>
      <c r="S51" s="19">
        <f t="shared" si="8"/>
        <v>3.5058596401765207E-6</v>
      </c>
    </row>
    <row r="52" spans="3:19" x14ac:dyDescent="0.25">
      <c r="C52" s="2">
        <v>0.72142356241234196</v>
      </c>
      <c r="D52">
        <v>176.86545020921201</v>
      </c>
      <c r="E52">
        <f t="shared" si="0"/>
        <v>176.14434130751053</v>
      </c>
      <c r="F52">
        <f t="shared" si="1"/>
        <v>0.51999804811312089</v>
      </c>
      <c r="G52" s="19">
        <f t="shared" si="2"/>
        <v>1.6623241168049167E-5</v>
      </c>
      <c r="I52" s="2">
        <v>0.72106186000000005</v>
      </c>
      <c r="J52">
        <v>210.40608700000001</v>
      </c>
      <c r="K52">
        <f t="shared" si="3"/>
        <v>208.92513897476215</v>
      </c>
      <c r="L52">
        <f t="shared" si="4"/>
        <v>2.1932070534559314</v>
      </c>
      <c r="M52" s="19">
        <f t="shared" si="5"/>
        <v>4.9540802177774662E-5</v>
      </c>
      <c r="O52" s="2">
        <v>0.72106186000000005</v>
      </c>
      <c r="P52">
        <v>253.26925299999999</v>
      </c>
      <c r="Q52">
        <f t="shared" si="6"/>
        <v>252.68108690250426</v>
      </c>
      <c r="R52">
        <f t="shared" si="7"/>
        <v>0.34593935824335648</v>
      </c>
      <c r="S52" s="19">
        <f t="shared" si="8"/>
        <v>5.3930573239531107E-6</v>
      </c>
    </row>
    <row r="53" spans="3:19" x14ac:dyDescent="0.25">
      <c r="C53" s="2">
        <v>0.72684542703181498</v>
      </c>
      <c r="D53">
        <v>177.15387177240501</v>
      </c>
      <c r="E53">
        <f t="shared" si="0"/>
        <v>176.27596586736897</v>
      </c>
      <c r="F53">
        <f t="shared" si="1"/>
        <v>0.77071877809715639</v>
      </c>
      <c r="G53" s="19">
        <f t="shared" si="2"/>
        <v>2.4558093216892753E-5</v>
      </c>
      <c r="I53" s="2">
        <v>0.72556838999999995</v>
      </c>
      <c r="J53">
        <v>210.72242</v>
      </c>
      <c r="K53">
        <f t="shared" si="3"/>
        <v>209.08230211860524</v>
      </c>
      <c r="L53">
        <f t="shared" si="4"/>
        <v>2.6899866648708297</v>
      </c>
      <c r="M53" s="19">
        <f t="shared" si="5"/>
        <v>6.0579911792122826E-5</v>
      </c>
      <c r="O53" s="2">
        <v>0.72556838999999995</v>
      </c>
      <c r="P53">
        <v>253.799576</v>
      </c>
      <c r="Q53">
        <f t="shared" si="6"/>
        <v>252.98133670880557</v>
      </c>
      <c r="R53">
        <f t="shared" si="7"/>
        <v>0.669515537654364</v>
      </c>
      <c r="S53" s="19">
        <f t="shared" si="8"/>
        <v>1.0393908177333509E-5</v>
      </c>
    </row>
    <row r="54" spans="3:19" x14ac:dyDescent="0.25">
      <c r="C54" s="2">
        <v>0.73089429393961702</v>
      </c>
      <c r="D54">
        <v>177.32134235748501</v>
      </c>
      <c r="E54">
        <f t="shared" si="0"/>
        <v>176.38643894317931</v>
      </c>
      <c r="F54">
        <f t="shared" si="1"/>
        <v>0.8740443940804441</v>
      </c>
      <c r="G54" s="19">
        <f t="shared" si="2"/>
        <v>2.7797866893003696E-5</v>
      </c>
      <c r="I54" s="2">
        <v>0.73007491999999996</v>
      </c>
      <c r="J54">
        <v>210.90849900000001</v>
      </c>
      <c r="K54">
        <f t="shared" si="3"/>
        <v>209.2611965002194</v>
      </c>
      <c r="L54">
        <f t="shared" si="4"/>
        <v>2.7136055257834393</v>
      </c>
      <c r="M54" s="19">
        <f t="shared" si="5"/>
        <v>6.1004033816237334E-5</v>
      </c>
      <c r="O54" s="2">
        <v>0.73007491999999996</v>
      </c>
      <c r="P54">
        <v>254.181037</v>
      </c>
      <c r="Q54">
        <f t="shared" si="6"/>
        <v>253.3194070136982</v>
      </c>
      <c r="R54">
        <f t="shared" si="7"/>
        <v>0.74240623329445232</v>
      </c>
      <c r="S54" s="19">
        <f t="shared" si="8"/>
        <v>1.1490933603129806E-5</v>
      </c>
    </row>
    <row r="55" spans="3:19" x14ac:dyDescent="0.25">
      <c r="C55" s="2">
        <v>0.73540082675131002</v>
      </c>
      <c r="D55">
        <v>177.581852156498</v>
      </c>
      <c r="E55">
        <f t="shared" si="0"/>
        <v>176.52328814080255</v>
      </c>
      <c r="F55">
        <f t="shared" si="1"/>
        <v>1.1205577753252822</v>
      </c>
      <c r="G55" s="19">
        <f t="shared" si="2"/>
        <v>3.5533426674419273E-5</v>
      </c>
      <c r="I55" s="2">
        <v>0.73458146000000002</v>
      </c>
      <c r="J55">
        <v>211.18761599999999</v>
      </c>
      <c r="K55">
        <f t="shared" si="3"/>
        <v>209.46468229911477</v>
      </c>
      <c r="L55">
        <f t="shared" si="4"/>
        <v>2.9685005376460452</v>
      </c>
      <c r="M55" s="19">
        <f t="shared" si="5"/>
        <v>6.6557995895153189E-5</v>
      </c>
      <c r="O55" s="2">
        <v>0.73458146000000002</v>
      </c>
      <c r="P55">
        <v>254.664841</v>
      </c>
      <c r="Q55">
        <f t="shared" si="6"/>
        <v>253.70025785841187</v>
      </c>
      <c r="R55">
        <f t="shared" si="7"/>
        <v>0.93042063703601074</v>
      </c>
      <c r="S55" s="19">
        <f t="shared" si="8"/>
        <v>1.4346347748506373E-5</v>
      </c>
    </row>
    <row r="56" spans="3:19" x14ac:dyDescent="0.25">
      <c r="C56" s="2">
        <v>0.73944969365911195</v>
      </c>
      <c r="D56">
        <v>177.71604655425199</v>
      </c>
      <c r="E56">
        <f t="shared" si="0"/>
        <v>176.66022293610615</v>
      </c>
      <c r="F56">
        <f t="shared" si="1"/>
        <v>1.1147635126345661</v>
      </c>
      <c r="G56" s="19">
        <f t="shared" si="2"/>
        <v>3.5296322469307864E-5</v>
      </c>
      <c r="I56" s="2">
        <v>0.73908799000000003</v>
      </c>
      <c r="J56">
        <v>211.58768499999999</v>
      </c>
      <c r="K56">
        <f t="shared" si="3"/>
        <v>209.69599763262349</v>
      </c>
      <c r="L56">
        <f t="shared" si="4"/>
        <v>3.5784810958918536</v>
      </c>
      <c r="M56" s="19">
        <f t="shared" si="5"/>
        <v>7.9931498230206689E-5</v>
      </c>
      <c r="O56" s="2">
        <v>0.73908799000000003</v>
      </c>
      <c r="P56">
        <v>255.25098800000001</v>
      </c>
      <c r="Q56">
        <f t="shared" si="6"/>
        <v>254.12952480716291</v>
      </c>
      <c r="R56">
        <f t="shared" si="7"/>
        <v>1.2576796928883773</v>
      </c>
      <c r="S56" s="19">
        <f t="shared" si="8"/>
        <v>1.9303461114144794E-5</v>
      </c>
    </row>
    <row r="57" spans="3:19" x14ac:dyDescent="0.25">
      <c r="C57" s="2">
        <v>0.74441389237469502</v>
      </c>
      <c r="D57">
        <v>178.019136461984</v>
      </c>
      <c r="E57">
        <f t="shared" si="0"/>
        <v>176.84853420882405</v>
      </c>
      <c r="F57">
        <f t="shared" si="1"/>
        <v>1.3703096351031652</v>
      </c>
      <c r="G57" s="19">
        <f t="shared" si="2"/>
        <v>4.3239964762315559E-5</v>
      </c>
      <c r="I57" s="2">
        <v>0.74313686000000001</v>
      </c>
      <c r="J57">
        <v>211.76445899999999</v>
      </c>
      <c r="K57">
        <f t="shared" si="3"/>
        <v>209.93057352379964</v>
      </c>
      <c r="L57">
        <f t="shared" si="4"/>
        <v>3.3631359398185872</v>
      </c>
      <c r="M57" s="19">
        <f t="shared" si="5"/>
        <v>7.4996030313757186E-5</v>
      </c>
      <c r="O57" s="2">
        <v>0.74359452000000004</v>
      </c>
      <c r="P57">
        <v>255.79991899999999</v>
      </c>
      <c r="Q57">
        <f t="shared" si="6"/>
        <v>254.61363171685224</v>
      </c>
      <c r="R57">
        <f t="shared" si="7"/>
        <v>1.4072775181580675</v>
      </c>
      <c r="S57" s="19">
        <f t="shared" si="8"/>
        <v>2.1506955892986788E-5</v>
      </c>
    </row>
    <row r="58" spans="3:19" x14ac:dyDescent="0.25">
      <c r="C58" s="2">
        <v>0.74892042518638802</v>
      </c>
      <c r="D58">
        <v>178.29825410378299</v>
      </c>
      <c r="E58">
        <f t="shared" si="0"/>
        <v>177.04151819955047</v>
      </c>
      <c r="F58">
        <f t="shared" si="1"/>
        <v>1.5793851329871496</v>
      </c>
      <c r="G58" s="19">
        <f t="shared" si="2"/>
        <v>4.9681404446743797E-5</v>
      </c>
      <c r="I58" s="2">
        <v>0.74810105999999998</v>
      </c>
      <c r="J58">
        <v>212.14591999999999</v>
      </c>
      <c r="K58">
        <f t="shared" si="3"/>
        <v>210.25732072919877</v>
      </c>
      <c r="L58">
        <f t="shared" si="4"/>
        <v>3.5668072056709095</v>
      </c>
      <c r="M58" s="19">
        <f t="shared" si="5"/>
        <v>7.9252006723696123E-5</v>
      </c>
      <c r="O58" s="2">
        <v>0.74810105999999998</v>
      </c>
      <c r="P58">
        <v>256.479106</v>
      </c>
      <c r="Q58">
        <f t="shared" si="6"/>
        <v>255.15991845552625</v>
      </c>
      <c r="R58">
        <f t="shared" si="7"/>
        <v>1.7402557774946796</v>
      </c>
      <c r="S58" s="19">
        <f t="shared" si="8"/>
        <v>2.6455081380599806E-5</v>
      </c>
    </row>
    <row r="59" spans="3:19" x14ac:dyDescent="0.25">
      <c r="C59" s="2">
        <v>0.75388462390197097</v>
      </c>
      <c r="D59">
        <v>178.70762664508899</v>
      </c>
      <c r="E59">
        <f t="shared" si="0"/>
        <v>177.2818081452173</v>
      </c>
      <c r="F59">
        <f t="shared" si="1"/>
        <v>2.0329583945763723</v>
      </c>
      <c r="G59" s="19">
        <f t="shared" si="2"/>
        <v>6.3656435523735743E-5</v>
      </c>
      <c r="I59" s="2">
        <v>0.75260758999999999</v>
      </c>
      <c r="J59">
        <v>212.39712599999999</v>
      </c>
      <c r="K59">
        <f t="shared" si="3"/>
        <v>210.59626547263093</v>
      </c>
      <c r="L59">
        <f t="shared" si="4"/>
        <v>3.2430986390359453</v>
      </c>
      <c r="M59" s="19">
        <f t="shared" si="5"/>
        <v>7.1889073445198778E-5</v>
      </c>
      <c r="O59" s="2">
        <v>0.75260758999999999</v>
      </c>
      <c r="P59">
        <v>257.21411499999999</v>
      </c>
      <c r="Q59">
        <f t="shared" si="6"/>
        <v>255.77679421067177</v>
      </c>
      <c r="R59">
        <f t="shared" si="7"/>
        <v>2.0658910514351136</v>
      </c>
      <c r="S59" s="19">
        <f t="shared" si="8"/>
        <v>3.1226105276627106E-5</v>
      </c>
    </row>
    <row r="60" spans="3:19" x14ac:dyDescent="0.25">
      <c r="C60" s="2">
        <v>0.75793349080977301</v>
      </c>
      <c r="D60">
        <v>179.04256781524899</v>
      </c>
      <c r="E60">
        <f t="shared" si="0"/>
        <v>177.50216041913728</v>
      </c>
      <c r="F60">
        <f t="shared" si="1"/>
        <v>2.3728549459956385</v>
      </c>
      <c r="G60" s="19">
        <f t="shared" si="2"/>
        <v>7.402162154142529E-5</v>
      </c>
      <c r="I60" s="2">
        <v>0.75665645999999998</v>
      </c>
      <c r="J60">
        <v>212.680183</v>
      </c>
      <c r="K60">
        <f t="shared" si="3"/>
        <v>210.93974414389493</v>
      </c>
      <c r="L60">
        <f t="shared" si="4"/>
        <v>3.0291274118403324</v>
      </c>
      <c r="M60" s="19">
        <f t="shared" si="5"/>
        <v>6.6967408112309976E-5</v>
      </c>
      <c r="O60" s="2">
        <v>0.75711412</v>
      </c>
      <c r="P60">
        <v>257.95842900000002</v>
      </c>
      <c r="Q60">
        <f t="shared" si="6"/>
        <v>256.47393773070826</v>
      </c>
      <c r="R60">
        <f t="shared" si="7"/>
        <v>2.2037143286034784</v>
      </c>
      <c r="S60" s="19">
        <f t="shared" si="8"/>
        <v>3.3117370651326209E-5</v>
      </c>
    </row>
    <row r="61" spans="3:19" x14ac:dyDescent="0.25">
      <c r="C61" s="2">
        <v>0.76244002362146601</v>
      </c>
      <c r="D61">
        <v>179.38681290680199</v>
      </c>
      <c r="E61">
        <f t="shared" si="0"/>
        <v>177.77663150947589</v>
      </c>
      <c r="F61">
        <f t="shared" si="1"/>
        <v>2.5926841322950374</v>
      </c>
      <c r="G61" s="19">
        <f t="shared" si="2"/>
        <v>8.0569112866663356E-5</v>
      </c>
      <c r="I61" s="2">
        <v>0.76116298999999998</v>
      </c>
      <c r="J61">
        <v>212.931389</v>
      </c>
      <c r="K61">
        <f t="shared" si="3"/>
        <v>211.37108162928118</v>
      </c>
      <c r="L61">
        <f t="shared" si="4"/>
        <v>2.434559091119469</v>
      </c>
      <c r="M61" s="19">
        <f t="shared" si="5"/>
        <v>5.3695877731912563E-5</v>
      </c>
      <c r="O61" s="2">
        <v>0.76162065000000001</v>
      </c>
      <c r="P61">
        <v>258.80508600000002</v>
      </c>
      <c r="Q61">
        <f t="shared" si="6"/>
        <v>257.26253150977459</v>
      </c>
      <c r="R61">
        <f t="shared" si="7"/>
        <v>2.379474355314628</v>
      </c>
      <c r="S61" s="19">
        <f t="shared" si="8"/>
        <v>3.5525108664409762E-5</v>
      </c>
    </row>
    <row r="62" spans="3:19" x14ac:dyDescent="0.25">
      <c r="C62" s="2">
        <v>0.76694655643315801</v>
      </c>
      <c r="D62">
        <v>179.926440347614</v>
      </c>
      <c r="E62">
        <f t="shared" si="0"/>
        <v>178.08593313717512</v>
      </c>
      <c r="F62">
        <f t="shared" si="1"/>
        <v>3.3874667916775314</v>
      </c>
      <c r="G62" s="19">
        <f t="shared" si="2"/>
        <v>1.0463694957512776E-4</v>
      </c>
      <c r="I62" s="2">
        <v>0.76566951999999999</v>
      </c>
      <c r="J62">
        <v>213.37797699999999</v>
      </c>
      <c r="K62">
        <f t="shared" si="3"/>
        <v>211.86092740857237</v>
      </c>
      <c r="L62">
        <f t="shared" si="4"/>
        <v>2.3014394628507135</v>
      </c>
      <c r="M62" s="19">
        <f t="shared" si="5"/>
        <v>5.0547580083947357E-5</v>
      </c>
      <c r="O62" s="2">
        <v>0.76612718999999996</v>
      </c>
      <c r="P62">
        <v>259.735478</v>
      </c>
      <c r="Q62">
        <f t="shared" si="6"/>
        <v>258.15556397743416</v>
      </c>
      <c r="R62">
        <f t="shared" si="7"/>
        <v>2.4961283187001886</v>
      </c>
      <c r="S62" s="19">
        <f t="shared" si="8"/>
        <v>3.7000224317452774E-5</v>
      </c>
    </row>
    <row r="63" spans="3:19" x14ac:dyDescent="0.25">
      <c r="C63" s="2">
        <v>0.77145308924485101</v>
      </c>
      <c r="D63">
        <v>180.47537170982</v>
      </c>
      <c r="E63">
        <f t="shared" si="0"/>
        <v>178.43489809099927</v>
      </c>
      <c r="F63">
        <f t="shared" si="1"/>
        <v>4.1635325891033519</v>
      </c>
      <c r="G63" s="19">
        <f t="shared" si="2"/>
        <v>1.2782802484949312E-4</v>
      </c>
      <c r="I63" s="2">
        <v>0.77017605</v>
      </c>
      <c r="J63">
        <v>213.978793</v>
      </c>
      <c r="K63">
        <f t="shared" si="3"/>
        <v>212.41743913048464</v>
      </c>
      <c r="L63">
        <f t="shared" si="4"/>
        <v>2.4378259058505813</v>
      </c>
      <c r="M63" s="19">
        <f t="shared" si="5"/>
        <v>5.3242840983116651E-5</v>
      </c>
      <c r="O63" s="2">
        <v>0.77063371999999997</v>
      </c>
      <c r="P63">
        <v>260.67517400000003</v>
      </c>
      <c r="Q63">
        <f t="shared" si="6"/>
        <v>259.16820009041305</v>
      </c>
      <c r="R63">
        <f t="shared" si="7"/>
        <v>2.2709703641758523</v>
      </c>
      <c r="S63" s="19">
        <f t="shared" si="8"/>
        <v>3.3420436862690861E-5</v>
      </c>
    </row>
    <row r="64" spans="3:19" x14ac:dyDescent="0.25">
      <c r="C64" s="2">
        <v>0.77595962205654401</v>
      </c>
      <c r="D64">
        <v>180.987087386453</v>
      </c>
      <c r="E64">
        <f t="shared" si="0"/>
        <v>178.8291338069007</v>
      </c>
      <c r="F64">
        <f t="shared" si="1"/>
        <v>4.6567636515025788</v>
      </c>
      <c r="G64" s="19">
        <f t="shared" si="2"/>
        <v>1.4216379699742737E-4</v>
      </c>
      <c r="I64" s="2">
        <v>0.77514024999999998</v>
      </c>
      <c r="J64">
        <v>214.49050800000001</v>
      </c>
      <c r="K64">
        <f t="shared" si="3"/>
        <v>213.11899865456422</v>
      </c>
      <c r="L64">
        <f t="shared" si="4"/>
        <v>1.8810378846176892</v>
      </c>
      <c r="M64" s="19">
        <f t="shared" si="5"/>
        <v>4.0886636653759274E-5</v>
      </c>
      <c r="O64" s="2">
        <v>0.77468258999999995</v>
      </c>
      <c r="P64">
        <v>261.57229000000001</v>
      </c>
      <c r="Q64">
        <f t="shared" si="6"/>
        <v>260.1946326702049</v>
      </c>
      <c r="R64">
        <f t="shared" si="7"/>
        <v>1.8979397183382012</v>
      </c>
      <c r="S64" s="19">
        <f t="shared" si="8"/>
        <v>2.7739520222707709E-5</v>
      </c>
    </row>
    <row r="65" spans="3:19" x14ac:dyDescent="0.25">
      <c r="C65" s="2">
        <v>0.78046615486823601</v>
      </c>
      <c r="D65">
        <v>181.61045011980499</v>
      </c>
      <c r="E65">
        <f t="shared" si="0"/>
        <v>179.27518036396003</v>
      </c>
      <c r="F65">
        <f t="shared" si="1"/>
        <v>5.4534848325641887</v>
      </c>
      <c r="G65" s="19">
        <f t="shared" si="2"/>
        <v>1.6534552291856935E-4</v>
      </c>
      <c r="I65" s="2">
        <v>0.77964679000000003</v>
      </c>
      <c r="J65">
        <v>214.90918500000001</v>
      </c>
      <c r="K65">
        <f t="shared" si="3"/>
        <v>213.84832121586498</v>
      </c>
      <c r="L65">
        <f t="shared" si="4"/>
        <v>1.1254319684892806</v>
      </c>
      <c r="M65" s="19">
        <f t="shared" si="5"/>
        <v>2.4367405639328488E-5</v>
      </c>
      <c r="O65" s="2">
        <v>0.77873144999999999</v>
      </c>
      <c r="P65">
        <v>262.63687700000003</v>
      </c>
      <c r="Q65">
        <f t="shared" si="6"/>
        <v>261.34714821889361</v>
      </c>
      <c r="R65">
        <f t="shared" si="7"/>
        <v>1.6634003288142489</v>
      </c>
      <c r="S65" s="19">
        <f t="shared" si="8"/>
        <v>2.4114894808879414E-5</v>
      </c>
    </row>
    <row r="66" spans="3:19" x14ac:dyDescent="0.25">
      <c r="C66" s="2">
        <v>0.784972687679929</v>
      </c>
      <c r="D66">
        <v>182.168685403404</v>
      </c>
      <c r="E66">
        <f t="shared" si="0"/>
        <v>179.7807098694224</v>
      </c>
      <c r="F66">
        <f t="shared" si="1"/>
        <v>5.7024271508947217</v>
      </c>
      <c r="G66" s="19">
        <f t="shared" si="2"/>
        <v>1.7183526508257236E-4</v>
      </c>
      <c r="I66" s="2">
        <v>0.78415332000000004</v>
      </c>
      <c r="J66">
        <v>215.43950799999999</v>
      </c>
      <c r="K66">
        <f t="shared" si="3"/>
        <v>214.67913853536942</v>
      </c>
      <c r="L66">
        <f t="shared" si="4"/>
        <v>0.57816172274258149</v>
      </c>
      <c r="M66" s="19">
        <f t="shared" si="5"/>
        <v>1.2456574751969168E-5</v>
      </c>
      <c r="O66" s="2">
        <v>0.78278031999999997</v>
      </c>
      <c r="P66">
        <v>263.96733699999999</v>
      </c>
      <c r="Q66">
        <f t="shared" si="6"/>
        <v>262.64356954286563</v>
      </c>
      <c r="R66">
        <f t="shared" si="7"/>
        <v>1.7523602805679481</v>
      </c>
      <c r="S66" s="19">
        <f t="shared" si="8"/>
        <v>2.5149133053478509E-5</v>
      </c>
    </row>
    <row r="67" spans="3:19" x14ac:dyDescent="0.25">
      <c r="C67" s="2">
        <v>0.789479220491621</v>
      </c>
      <c r="D67">
        <v>182.76413637257701</v>
      </c>
      <c r="E67">
        <f t="shared" si="0"/>
        <v>180.35478056790956</v>
      </c>
      <c r="F67">
        <f t="shared" si="1"/>
        <v>5.8049953934847638</v>
      </c>
      <c r="G67" s="19">
        <f t="shared" si="2"/>
        <v>1.7378805483053919E-4</v>
      </c>
      <c r="I67" s="2">
        <v>0.78820217999999997</v>
      </c>
      <c r="J67">
        <v>215.955163</v>
      </c>
      <c r="K67">
        <f t="shared" si="3"/>
        <v>215.52484648090189</v>
      </c>
      <c r="L67">
        <f t="shared" si="4"/>
        <v>0.18517230660871692</v>
      </c>
      <c r="M67" s="19">
        <f t="shared" si="5"/>
        <v>3.9705333977773927E-6</v>
      </c>
      <c r="O67" s="2">
        <v>0.78682918999999996</v>
      </c>
      <c r="P67">
        <v>265.12496299999998</v>
      </c>
      <c r="Q67">
        <f t="shared" si="6"/>
        <v>264.10498153996173</v>
      </c>
      <c r="R67">
        <f t="shared" si="7"/>
        <v>1.0403621788217652</v>
      </c>
      <c r="S67" s="19">
        <f t="shared" si="8"/>
        <v>1.4800736050925043E-5</v>
      </c>
    </row>
    <row r="68" spans="3:19" x14ac:dyDescent="0.25">
      <c r="C68" s="2">
        <v>0.793985753303314</v>
      </c>
      <c r="D68">
        <v>183.573577533795</v>
      </c>
      <c r="E68">
        <f t="shared" ref="E68:E92" si="9">IF(C68&lt;F$1,$X$6+D$1^2*$X$5/((-$X$7*(C68/E$1-1)^$X$8+1)),$X$6+$X$2*TAN($X$3*(C68/F$1)-$X$3)+D$1^2*$X$5/((-$X$7*(C68/E$1-1)^$X$8+1)))</f>
        <v>181.00816414288502</v>
      </c>
      <c r="F68">
        <f t="shared" ref="F68:F70" si="10">(E68-D68)^2</f>
        <v>6.5813458662602482</v>
      </c>
      <c r="G68" s="19">
        <f t="shared" ref="G68:G92" si="11">((E68-D68)/D68)^2</f>
        <v>1.952964600669403E-4</v>
      </c>
      <c r="I68" s="2">
        <v>0.79225104999999996</v>
      </c>
      <c r="J68">
        <v>216.69017299999999</v>
      </c>
      <c r="K68">
        <f t="shared" ref="K68:K106" si="12">IF(I68&lt;L$1,$X$6+J$1^2*$X$5/((-$X$7*(I68/K$1-1)^$X$8+1)),$X$6+$X$2*TAN($X$3*(I68/L$1)-$X$3)+J$1^2*$X$5/((-$X$7*(I68/K$1-1)^$X$8+1)))</f>
        <v>216.4781738846421</v>
      </c>
      <c r="L68">
        <f t="shared" ref="L68:L106" si="13">(K68-J68)^2</f>
        <v>4.49436249125253E-2</v>
      </c>
      <c r="M68" s="19">
        <f t="shared" ref="M68:M106" si="14">((K68-J68)/J68)^2</f>
        <v>9.5717129245372375E-7</v>
      </c>
      <c r="O68" s="2">
        <v>0.79087805</v>
      </c>
      <c r="P68">
        <v>266.496579</v>
      </c>
      <c r="Q68">
        <f t="shared" ref="Q68:Q88" si="15">IF(O68&lt;R$1,$X$6+P$1^2*$X$5/((-$X$7*(O68/Q$1-1)^$X$8+1)),$X$6+$X$2*TAN($X$3*(O68/R$1)-$X$3)+P$1^2*$X$5/((-$X$7*(O68/Q$1-1)^$X$8+1)))</f>
        <v>265.75659175811154</v>
      </c>
      <c r="R68">
        <f t="shared" ref="R68:R88" si="16">(Q68-P68)^2</f>
        <v>0.54758111815768573</v>
      </c>
      <c r="S68" s="19">
        <f t="shared" ref="S68:S88" si="17">((Q68-P68)/P68)^2</f>
        <v>7.7101919015152786E-6</v>
      </c>
    </row>
    <row r="69" spans="3:19" x14ac:dyDescent="0.25">
      <c r="C69" s="2">
        <v>0.798492286115007</v>
      </c>
      <c r="D69">
        <v>184.243459874114</v>
      </c>
      <c r="E69">
        <f t="shared" si="9"/>
        <v>181.75377214433098</v>
      </c>
      <c r="F69">
        <f t="shared" si="10"/>
        <v>6.1985449918321001</v>
      </c>
      <c r="G69" s="19">
        <f t="shared" si="11"/>
        <v>1.8260202807020198E-4</v>
      </c>
      <c r="I69" s="2">
        <v>0.79629992000000005</v>
      </c>
      <c r="J69">
        <v>217.50355400000001</v>
      </c>
      <c r="K69">
        <f t="shared" si="12"/>
        <v>217.55465116580052</v>
      </c>
      <c r="L69">
        <f t="shared" si="13"/>
        <v>2.6109203528451425E-3</v>
      </c>
      <c r="M69" s="19">
        <f t="shared" si="14"/>
        <v>5.5190065347790495E-8</v>
      </c>
      <c r="O69" s="2">
        <v>0.79446925999999995</v>
      </c>
      <c r="P69">
        <v>267.83491900000001</v>
      </c>
      <c r="Q69">
        <f t="shared" si="15"/>
        <v>267.40510722097508</v>
      </c>
      <c r="R69">
        <f t="shared" si="16"/>
        <v>0.18473816538857588</v>
      </c>
      <c r="S69" s="19">
        <f t="shared" si="17"/>
        <v>2.5752668135004041E-6</v>
      </c>
    </row>
    <row r="70" spans="3:19" x14ac:dyDescent="0.25">
      <c r="C70" s="2">
        <v>0.802998818926699</v>
      </c>
      <c r="D70">
        <v>185.05290103533301</v>
      </c>
      <c r="E70">
        <f t="shared" si="9"/>
        <v>182.60721851670985</v>
      </c>
      <c r="F70">
        <f t="shared" si="10"/>
        <v>5.9813629818989149</v>
      </c>
      <c r="G70" s="19">
        <f t="shared" si="11"/>
        <v>1.7466599528581799E-4</v>
      </c>
      <c r="I70" s="2">
        <v>0.80034879000000003</v>
      </c>
      <c r="J70">
        <v>218.43788599999999</v>
      </c>
      <c r="K70">
        <f t="shared" si="12"/>
        <v>218.77265247039043</v>
      </c>
      <c r="L70">
        <f t="shared" si="13"/>
        <v>0.11206858969766952</v>
      </c>
      <c r="M70" s="19">
        <f t="shared" si="14"/>
        <v>2.3487023209916418E-6</v>
      </c>
      <c r="O70" s="2">
        <v>0.79794050000000005</v>
      </c>
      <c r="P70">
        <v>269.13109800000001</v>
      </c>
      <c r="Q70">
        <f t="shared" si="15"/>
        <v>269.18768618604969</v>
      </c>
      <c r="R70">
        <f t="shared" si="16"/>
        <v>3.2022228003932194E-3</v>
      </c>
      <c r="S70" s="19">
        <f t="shared" si="17"/>
        <v>4.4210332275955754E-8</v>
      </c>
    </row>
    <row r="71" spans="3:19" x14ac:dyDescent="0.25">
      <c r="C71" s="2">
        <v>0.807505351738392</v>
      </c>
      <c r="D71">
        <v>185.843734353765</v>
      </c>
      <c r="E71">
        <f t="shared" si="9"/>
        <v>183.58757182443333</v>
      </c>
      <c r="F71">
        <f t="shared" ref="F71:F92" si="18">(E71-D71)^2</f>
        <v>5.0902693587603016</v>
      </c>
      <c r="G71" s="19">
        <f t="shared" si="11"/>
        <v>1.4738215995238334E-4</v>
      </c>
      <c r="I71" s="2">
        <v>0.80393999000000005</v>
      </c>
      <c r="J71">
        <v>219.41873699999999</v>
      </c>
      <c r="K71">
        <f t="shared" si="12"/>
        <v>219.98894868316836</v>
      </c>
      <c r="L71">
        <f t="shared" si="13"/>
        <v>0.32514136362170193</v>
      </c>
      <c r="M71" s="19">
        <f t="shared" si="14"/>
        <v>6.7534361941524492E-6</v>
      </c>
      <c r="O71" s="2">
        <v>0.80068649999999997</v>
      </c>
      <c r="P71">
        <v>270.50304899999998</v>
      </c>
      <c r="Q71">
        <f t="shared" si="15"/>
        <v>270.74814014540391</v>
      </c>
      <c r="R71">
        <f t="shared" si="16"/>
        <v>6.006966955541175E-2</v>
      </c>
      <c r="S71" s="19">
        <f t="shared" si="17"/>
        <v>8.209390483349626E-7</v>
      </c>
    </row>
    <row r="72" spans="3:19" x14ac:dyDescent="0.25">
      <c r="C72" s="2">
        <v>0.81201188455008499</v>
      </c>
      <c r="D72">
        <v>186.736910807524</v>
      </c>
      <c r="E72">
        <f t="shared" si="9"/>
        <v>184.71837630319655</v>
      </c>
      <c r="F72">
        <f t="shared" si="18"/>
        <v>4.0744815451604568</v>
      </c>
      <c r="G72" s="19">
        <f t="shared" si="11"/>
        <v>1.1684550639198597E-4</v>
      </c>
      <c r="I72" s="2">
        <v>0.80753118999999995</v>
      </c>
      <c r="J72">
        <v>220.459351</v>
      </c>
      <c r="K72">
        <f t="shared" si="12"/>
        <v>221.35190151068775</v>
      </c>
      <c r="L72">
        <f t="shared" si="13"/>
        <v>0.79664641412897252</v>
      </c>
      <c r="M72" s="19">
        <f t="shared" si="14"/>
        <v>1.6391117232809644E-5</v>
      </c>
      <c r="O72" s="2">
        <v>0.80389016000000002</v>
      </c>
      <c r="P72">
        <v>272.10365899999999</v>
      </c>
      <c r="Q72">
        <f t="shared" si="15"/>
        <v>272.76058772590875</v>
      </c>
      <c r="R72">
        <f t="shared" si="16"/>
        <v>0.43155535092410141</v>
      </c>
      <c r="S72" s="19">
        <f t="shared" si="17"/>
        <v>5.8286468426649953E-6</v>
      </c>
    </row>
    <row r="73" spans="3:19" x14ac:dyDescent="0.25">
      <c r="C73" s="2">
        <v>0.81606075145788703</v>
      </c>
      <c r="D73">
        <v>187.559595388384</v>
      </c>
      <c r="E73">
        <f t="shared" si="9"/>
        <v>185.88674378666565</v>
      </c>
      <c r="F73">
        <f t="shared" si="18"/>
        <v>2.7984324813716475</v>
      </c>
      <c r="G73" s="19">
        <f t="shared" si="11"/>
        <v>7.9549280995054583E-5</v>
      </c>
      <c r="I73" s="2">
        <v>0.81112238999999997</v>
      </c>
      <c r="J73">
        <v>221.81629899999999</v>
      </c>
      <c r="K73">
        <f t="shared" si="12"/>
        <v>222.88302908294853</v>
      </c>
      <c r="L73">
        <f t="shared" si="13"/>
        <v>1.1379130698673956</v>
      </c>
      <c r="M73" s="19">
        <f t="shared" si="14"/>
        <v>2.3127153133902373E-5</v>
      </c>
      <c r="O73" s="2">
        <v>0.80609359999999997</v>
      </c>
      <c r="P73">
        <v>273.59334999999999</v>
      </c>
      <c r="Q73">
        <f t="shared" si="15"/>
        <v>274.28035604849902</v>
      </c>
      <c r="R73">
        <f t="shared" si="16"/>
        <v>0.47197731067425019</v>
      </c>
      <c r="S73" s="19">
        <f t="shared" si="17"/>
        <v>6.3053623183768684E-6</v>
      </c>
    </row>
    <row r="74" spans="3:19" x14ac:dyDescent="0.25">
      <c r="C74" s="2">
        <v>0.82010961836568996</v>
      </c>
      <c r="D74">
        <v>188.648154191402</v>
      </c>
      <c r="E74">
        <f t="shared" si="9"/>
        <v>187.22687604869253</v>
      </c>
      <c r="F74">
        <f t="shared" si="18"/>
        <v>2.0200315589436757</v>
      </c>
      <c r="G74" s="19">
        <f t="shared" si="11"/>
        <v>5.6761391549889755E-5</v>
      </c>
      <c r="I74" s="2">
        <v>0.81441648</v>
      </c>
      <c r="J74">
        <v>222.94207299999999</v>
      </c>
      <c r="K74">
        <f t="shared" si="12"/>
        <v>224.45725797422676</v>
      </c>
      <c r="L74">
        <f t="shared" si="13"/>
        <v>2.2957855061225776</v>
      </c>
      <c r="M74" s="19">
        <f t="shared" si="14"/>
        <v>4.6189923147681095E-5</v>
      </c>
      <c r="O74" s="2">
        <v>0.80815493999999999</v>
      </c>
      <c r="P74">
        <v>275.24648400000001</v>
      </c>
      <c r="Q74">
        <f t="shared" si="15"/>
        <v>275.81479651486779</v>
      </c>
      <c r="R74">
        <f t="shared" si="16"/>
        <v>0.32297911455534584</v>
      </c>
      <c r="S74" s="19">
        <f t="shared" si="17"/>
        <v>4.2631526102589743E-6</v>
      </c>
    </row>
    <row r="75" spans="3:19" x14ac:dyDescent="0.25">
      <c r="C75" s="2">
        <v>0.824158485273492</v>
      </c>
      <c r="D75">
        <v>189.64761327873501</v>
      </c>
      <c r="E75">
        <f t="shared" si="9"/>
        <v>188.77216909272113</v>
      </c>
      <c r="F75">
        <f t="shared" si="18"/>
        <v>0.76640252282550447</v>
      </c>
      <c r="G75" s="19">
        <f t="shared" si="11"/>
        <v>2.1308955514784445E-5</v>
      </c>
      <c r="I75" s="2">
        <v>0.81716246999999997</v>
      </c>
      <c r="J75">
        <v>224.08536599999999</v>
      </c>
      <c r="K75">
        <f t="shared" si="12"/>
        <v>225.9111609019406</v>
      </c>
      <c r="L75">
        <f t="shared" si="13"/>
        <v>3.333527023952326</v>
      </c>
      <c r="M75" s="19">
        <f t="shared" si="14"/>
        <v>6.6386074483125909E-5</v>
      </c>
      <c r="O75" s="2">
        <v>0.81072193000000004</v>
      </c>
      <c r="P75">
        <v>276.98547200000002</v>
      </c>
      <c r="Q75">
        <f t="shared" si="15"/>
        <v>277.89669632135087</v>
      </c>
      <c r="R75">
        <f t="shared" si="16"/>
        <v>0.83032976382133128</v>
      </c>
      <c r="S75" s="19">
        <f t="shared" si="17"/>
        <v>1.0822725024036353E-5</v>
      </c>
    </row>
    <row r="76" spans="3:19" x14ac:dyDescent="0.25">
      <c r="C76" s="2">
        <v>0.82774968627740397</v>
      </c>
      <c r="D76">
        <v>190.80917852800201</v>
      </c>
      <c r="E76">
        <f t="shared" si="9"/>
        <v>190.34836990475236</v>
      </c>
      <c r="F76">
        <f t="shared" si="18"/>
        <v>0.21234458726123562</v>
      </c>
      <c r="G76" s="19">
        <f t="shared" si="11"/>
        <v>5.8323378243364602E-6</v>
      </c>
      <c r="I76" s="2">
        <v>0.81990847</v>
      </c>
      <c r="J76">
        <v>225.45731699999999</v>
      </c>
      <c r="K76">
        <f t="shared" si="12"/>
        <v>227.51092812311734</v>
      </c>
      <c r="L76">
        <f t="shared" si="13"/>
        <v>4.2173186449913009</v>
      </c>
      <c r="M76" s="19">
        <f t="shared" si="14"/>
        <v>8.2967450897600528E-5</v>
      </c>
      <c r="O76" s="2">
        <v>0.81333690000000003</v>
      </c>
      <c r="P76">
        <v>279.172843</v>
      </c>
      <c r="Q76">
        <f t="shared" si="15"/>
        <v>280.24016475853637</v>
      </c>
      <c r="R76">
        <f t="shared" si="16"/>
        <v>1.1391757362451607</v>
      </c>
      <c r="S76" s="19">
        <f t="shared" si="17"/>
        <v>1.4616533544371636E-5</v>
      </c>
    </row>
    <row r="77" spans="3:19" x14ac:dyDescent="0.25">
      <c r="C77" s="2">
        <v>0.83179855318520701</v>
      </c>
      <c r="D77">
        <v>192.29638102603499</v>
      </c>
      <c r="E77">
        <f t="shared" si="9"/>
        <v>192.40612135568233</v>
      </c>
      <c r="F77">
        <f t="shared" si="18"/>
        <v>1.2042939951106274E-2</v>
      </c>
      <c r="G77" s="19">
        <f t="shared" si="11"/>
        <v>3.256794072068327E-7</v>
      </c>
      <c r="I77" s="2">
        <v>0.82320439999999995</v>
      </c>
      <c r="J77">
        <v>227.15999299999999</v>
      </c>
      <c r="K77">
        <f t="shared" si="12"/>
        <v>229.6585180740156</v>
      </c>
      <c r="L77">
        <f t="shared" si="13"/>
        <v>6.2426275454847469</v>
      </c>
      <c r="M77" s="19">
        <f t="shared" si="14"/>
        <v>1.2097725640510044E-4</v>
      </c>
      <c r="O77" s="2">
        <v>0.81554218999999994</v>
      </c>
      <c r="P77">
        <v>281.32975399999998</v>
      </c>
      <c r="Q77">
        <f t="shared" si="15"/>
        <v>282.41842406065734</v>
      </c>
      <c r="R77">
        <f t="shared" si="16"/>
        <v>1.1852025009717087</v>
      </c>
      <c r="S77" s="19">
        <f t="shared" si="17"/>
        <v>1.4974806743632499E-5</v>
      </c>
    </row>
    <row r="78" spans="3:19" x14ac:dyDescent="0.25">
      <c r="C78" s="2">
        <v>0.835011441647597</v>
      </c>
      <c r="D78">
        <v>193.90243902438999</v>
      </c>
      <c r="E78">
        <f t="shared" si="9"/>
        <v>194.29457409985224</v>
      </c>
      <c r="F78">
        <f t="shared" si="18"/>
        <v>0.15376991740778409</v>
      </c>
      <c r="G78" s="19">
        <f t="shared" si="11"/>
        <v>4.0898260537555591E-6</v>
      </c>
      <c r="I78" s="2">
        <v>0.82572341000000005</v>
      </c>
      <c r="J78">
        <v>229.01904300000001</v>
      </c>
      <c r="K78">
        <f t="shared" si="12"/>
        <v>231.48392325473478</v>
      </c>
      <c r="L78">
        <f t="shared" si="13"/>
        <v>6.0756346701813237</v>
      </c>
      <c r="M78" s="19">
        <f t="shared" si="14"/>
        <v>1.1583730917812639E-4</v>
      </c>
      <c r="O78" s="2">
        <v>0.81774747000000003</v>
      </c>
      <c r="P78">
        <v>283.52748100000002</v>
      </c>
      <c r="Q78">
        <f t="shared" si="15"/>
        <v>284.81157367172511</v>
      </c>
      <c r="R78">
        <f t="shared" si="16"/>
        <v>1.6488939895780821</v>
      </c>
      <c r="S78" s="19">
        <f t="shared" si="17"/>
        <v>2.0511735901612729E-5</v>
      </c>
    </row>
    <row r="79" spans="3:19" x14ac:dyDescent="0.25">
      <c r="C79" s="2">
        <v>0.83821510297482804</v>
      </c>
      <c r="D79">
        <v>195.50304878048701</v>
      </c>
      <c r="E79">
        <f t="shared" si="9"/>
        <v>196.45059247963405</v>
      </c>
      <c r="F79">
        <f t="shared" si="18"/>
        <v>0.89783906179327022</v>
      </c>
      <c r="G79" s="19">
        <f t="shared" si="11"/>
        <v>2.3490454908951851E-5</v>
      </c>
      <c r="I79" s="2">
        <v>0.82808554999999995</v>
      </c>
      <c r="J79">
        <v>230.82302100000001</v>
      </c>
      <c r="K79">
        <f t="shared" si="12"/>
        <v>233.36067833626291</v>
      </c>
      <c r="L79">
        <f t="shared" si="13"/>
        <v>6.4397047562888972</v>
      </c>
      <c r="M79" s="19">
        <f t="shared" si="14"/>
        <v>1.2086699228501946E-4</v>
      </c>
      <c r="O79" s="2">
        <v>0.81962031999999996</v>
      </c>
      <c r="P79">
        <v>285.68947900000001</v>
      </c>
      <c r="Q79">
        <f t="shared" si="15"/>
        <v>287.03982097387302</v>
      </c>
      <c r="R79">
        <f t="shared" si="16"/>
        <v>1.8234234464032688</v>
      </c>
      <c r="S79" s="19">
        <f t="shared" si="17"/>
        <v>2.2340816465784653E-5</v>
      </c>
    </row>
    <row r="80" spans="3:19" x14ac:dyDescent="0.25">
      <c r="C80" s="2">
        <v>0.84096109839816902</v>
      </c>
      <c r="D80">
        <v>197.33231707317</v>
      </c>
      <c r="E80">
        <f t="shared" si="9"/>
        <v>198.55821329683135</v>
      </c>
      <c r="F80">
        <f t="shared" si="18"/>
        <v>1.5028215511871619</v>
      </c>
      <c r="G80" s="19">
        <f t="shared" si="11"/>
        <v>3.8593217198990308E-5</v>
      </c>
      <c r="I80" s="2">
        <v>0.83029083999999997</v>
      </c>
      <c r="J80">
        <v>232.70984999999999</v>
      </c>
      <c r="K80">
        <f t="shared" si="12"/>
        <v>235.2749850839304</v>
      </c>
      <c r="L80">
        <f t="shared" si="13"/>
        <v>6.5799179988106937</v>
      </c>
      <c r="M80" s="19">
        <f t="shared" si="14"/>
        <v>1.2150410446972423E-4</v>
      </c>
      <c r="O80" s="2">
        <v>0.82138341999999998</v>
      </c>
      <c r="P80">
        <v>288.13292200000001</v>
      </c>
      <c r="Q80">
        <f t="shared" si="15"/>
        <v>289.32905364527437</v>
      </c>
      <c r="R80">
        <f t="shared" si="16"/>
        <v>1.4307309128267549</v>
      </c>
      <c r="S80" s="19">
        <f t="shared" si="17"/>
        <v>1.7233448622854176E-5</v>
      </c>
    </row>
    <row r="81" spans="3:19" x14ac:dyDescent="0.25">
      <c r="C81" s="2">
        <v>0.84296523215471997</v>
      </c>
      <c r="D81">
        <v>199.26531151652199</v>
      </c>
      <c r="E81">
        <f t="shared" si="9"/>
        <v>200.27464388015505</v>
      </c>
      <c r="F81">
        <f t="shared" si="18"/>
        <v>1.0187518202771073</v>
      </c>
      <c r="G81" s="19">
        <f t="shared" si="11"/>
        <v>2.5656947929121966E-5</v>
      </c>
      <c r="I81" s="2">
        <v>0.83208643999999998</v>
      </c>
      <c r="J81">
        <v>234.57230999999999</v>
      </c>
      <c r="K81">
        <f t="shared" si="12"/>
        <v>236.96269016152161</v>
      </c>
      <c r="L81">
        <f t="shared" si="13"/>
        <v>5.7139173165961239</v>
      </c>
      <c r="M81" s="19">
        <f t="shared" si="14"/>
        <v>1.0384377374582445E-4</v>
      </c>
      <c r="O81" s="2">
        <v>0.82289778999999996</v>
      </c>
      <c r="P81">
        <v>290.30018899999999</v>
      </c>
      <c r="Q81">
        <f t="shared" si="15"/>
        <v>291.467621257774</v>
      </c>
      <c r="R81">
        <f t="shared" si="16"/>
        <v>1.3628980764913223</v>
      </c>
      <c r="S81" s="19">
        <f t="shared" si="17"/>
        <v>1.6172186514998061E-5</v>
      </c>
    </row>
    <row r="82" spans="3:19" x14ac:dyDescent="0.25">
      <c r="C82" s="2">
        <v>0.84507455525208497</v>
      </c>
      <c r="D82">
        <v>201.16511359166</v>
      </c>
      <c r="E82">
        <f t="shared" si="9"/>
        <v>202.26974517900402</v>
      </c>
      <c r="F82">
        <f t="shared" si="18"/>
        <v>1.2202109437581614</v>
      </c>
      <c r="G82" s="19">
        <f t="shared" si="11"/>
        <v>3.0152934350125253E-5</v>
      </c>
      <c r="I82" s="2">
        <v>0.83398446000000004</v>
      </c>
      <c r="J82">
        <v>236.65755200000001</v>
      </c>
      <c r="K82">
        <f t="shared" si="12"/>
        <v>238.8865212913264</v>
      </c>
      <c r="L82">
        <f t="shared" si="13"/>
        <v>4.9683041016760843</v>
      </c>
      <c r="M82" s="19">
        <f t="shared" si="14"/>
        <v>8.8708949181544729E-5</v>
      </c>
      <c r="O82" s="2">
        <v>0.82430243000000003</v>
      </c>
      <c r="P82">
        <v>292.50544000000002</v>
      </c>
      <c r="Q82">
        <f t="shared" si="15"/>
        <v>293.61679316513045</v>
      </c>
      <c r="R82">
        <f t="shared" si="16"/>
        <v>1.2351058576454121</v>
      </c>
      <c r="S82" s="19">
        <f t="shared" si="17"/>
        <v>1.4435648093642673E-5</v>
      </c>
    </row>
    <row r="83" spans="3:19" x14ac:dyDescent="0.25">
      <c r="C83" s="2">
        <v>0.84753266405846295</v>
      </c>
      <c r="D83">
        <v>203.645321105428</v>
      </c>
      <c r="E83">
        <f t="shared" si="9"/>
        <v>204.87870301624054</v>
      </c>
      <c r="F83">
        <f t="shared" si="18"/>
        <v>1.5212309379195916</v>
      </c>
      <c r="G83" s="19">
        <f t="shared" si="11"/>
        <v>3.6681431573885031E-5</v>
      </c>
      <c r="I83" s="2">
        <v>0.83577683000000003</v>
      </c>
      <c r="J83">
        <v>238.69484800000001</v>
      </c>
      <c r="K83">
        <f t="shared" si="12"/>
        <v>240.8492686382308</v>
      </c>
      <c r="L83">
        <f t="shared" si="13"/>
        <v>4.6415282864347605</v>
      </c>
      <c r="M83" s="19">
        <f t="shared" si="14"/>
        <v>8.1465722013206879E-5</v>
      </c>
      <c r="O83" s="2">
        <v>0.82553147999999998</v>
      </c>
      <c r="P83">
        <v>294.80815999999999</v>
      </c>
      <c r="Q83">
        <f t="shared" si="15"/>
        <v>295.6489804617886</v>
      </c>
      <c r="R83">
        <f t="shared" si="16"/>
        <v>0.70697904896241126</v>
      </c>
      <c r="S83" s="19">
        <f t="shared" si="17"/>
        <v>8.1344378146369397E-6</v>
      </c>
    </row>
    <row r="84" spans="3:19" x14ac:dyDescent="0.25">
      <c r="C84" s="2">
        <v>0.84953310696094997</v>
      </c>
      <c r="D84">
        <v>206.20389948859099</v>
      </c>
      <c r="E84">
        <f t="shared" si="9"/>
        <v>207.26631177445904</v>
      </c>
      <c r="F84">
        <f t="shared" si="18"/>
        <v>1.1287198651633739</v>
      </c>
      <c r="G84" s="19">
        <f t="shared" si="11"/>
        <v>2.6545592347447684E-5</v>
      </c>
      <c r="I84" s="2">
        <v>0.83731637999999997</v>
      </c>
      <c r="J84">
        <v>240.90006600000001</v>
      </c>
      <c r="K84">
        <f t="shared" si="12"/>
        <v>242.66021715837985</v>
      </c>
      <c r="L84">
        <f t="shared" si="13"/>
        <v>3.098132100345897</v>
      </c>
      <c r="M84" s="19">
        <f t="shared" si="14"/>
        <v>5.3385841608220666E-5</v>
      </c>
      <c r="O84" s="2">
        <v>0.82676053999999999</v>
      </c>
      <c r="P84">
        <v>297.31556699999999</v>
      </c>
      <c r="Q84">
        <f t="shared" si="15"/>
        <v>297.84632192640095</v>
      </c>
      <c r="R84">
        <f t="shared" si="16"/>
        <v>0.28170079189888786</v>
      </c>
      <c r="S84" s="19">
        <f t="shared" si="17"/>
        <v>3.1867850434587782E-6</v>
      </c>
    </row>
    <row r="85" spans="3:19" x14ac:dyDescent="0.25">
      <c r="C85" s="2">
        <v>0.85128072636007901</v>
      </c>
      <c r="D85">
        <v>208.54822574498399</v>
      </c>
      <c r="E85">
        <f t="shared" si="9"/>
        <v>209.57942993466133</v>
      </c>
      <c r="F85">
        <f t="shared" si="18"/>
        <v>1.0633820808080983</v>
      </c>
      <c r="G85" s="19">
        <f t="shared" si="11"/>
        <v>2.4449857874525255E-5</v>
      </c>
      <c r="I85" s="2">
        <v>0.83867276999999996</v>
      </c>
      <c r="J85">
        <v>242.83536599999999</v>
      </c>
      <c r="K85">
        <f t="shared" si="12"/>
        <v>244.36068335127328</v>
      </c>
      <c r="L85">
        <f t="shared" si="13"/>
        <v>2.3265930220953566</v>
      </c>
      <c r="M85" s="19">
        <f t="shared" si="14"/>
        <v>3.9454500348538655E-5</v>
      </c>
      <c r="O85" s="2">
        <v>0.82798959000000005</v>
      </c>
      <c r="P85">
        <v>300.11635799999999</v>
      </c>
      <c r="Q85">
        <f t="shared" si="15"/>
        <v>300.23823776661732</v>
      </c>
      <c r="R85">
        <f t="shared" si="16"/>
        <v>1.4854677510693833E-2</v>
      </c>
      <c r="S85" s="19">
        <f t="shared" si="17"/>
        <v>1.6492401267552348E-7</v>
      </c>
    </row>
    <row r="86" spans="3:19" x14ac:dyDescent="0.25">
      <c r="C86" s="2">
        <v>0.85353399276592601</v>
      </c>
      <c r="D86">
        <v>211.46756368017299</v>
      </c>
      <c r="E86">
        <f t="shared" si="9"/>
        <v>212.92952807963968</v>
      </c>
      <c r="F86">
        <f t="shared" si="18"/>
        <v>2.1373399053080124</v>
      </c>
      <c r="G86" s="19">
        <f t="shared" si="11"/>
        <v>4.7795396716848322E-5</v>
      </c>
      <c r="I86" s="2">
        <v>0.84004577000000002</v>
      </c>
      <c r="J86">
        <v>245.35060999999999</v>
      </c>
      <c r="K86">
        <f t="shared" si="12"/>
        <v>246.191126577082</v>
      </c>
      <c r="L86">
        <f t="shared" si="13"/>
        <v>0.706468116349664</v>
      </c>
      <c r="M86" s="19">
        <f t="shared" si="14"/>
        <v>1.1735950857680342E-5</v>
      </c>
      <c r="O86" s="2">
        <v>0.82898453999999999</v>
      </c>
      <c r="P86">
        <v>302.56674500000003</v>
      </c>
      <c r="Q86">
        <f t="shared" si="15"/>
        <v>302.3436087242539</v>
      </c>
      <c r="R86">
        <f t="shared" si="16"/>
        <v>4.9789797553852239E-2</v>
      </c>
      <c r="S86" s="19">
        <f t="shared" si="17"/>
        <v>5.4387359465492188E-7</v>
      </c>
    </row>
    <row r="87" spans="3:19" x14ac:dyDescent="0.25">
      <c r="C87" s="2">
        <v>0.85512475086734996</v>
      </c>
      <c r="D87">
        <v>213.88258507080999</v>
      </c>
      <c r="E87">
        <f t="shared" si="9"/>
        <v>215.58684895688057</v>
      </c>
      <c r="F87">
        <f t="shared" si="18"/>
        <v>2.9045153933643877</v>
      </c>
      <c r="G87" s="19">
        <f t="shared" si="11"/>
        <v>6.349255932972828E-5</v>
      </c>
      <c r="I87" s="2">
        <v>0.84141876000000004</v>
      </c>
      <c r="J87">
        <v>247.63719499999999</v>
      </c>
      <c r="K87">
        <f t="shared" si="12"/>
        <v>248.14114760151463</v>
      </c>
      <c r="L87">
        <f t="shared" si="13"/>
        <v>0.25396822457337426</v>
      </c>
      <c r="M87" s="19">
        <f t="shared" si="14"/>
        <v>4.1414043063334667E-6</v>
      </c>
      <c r="O87" s="2">
        <v>0.82983317000000001</v>
      </c>
      <c r="P87">
        <v>305.34950300000003</v>
      </c>
      <c r="Q87">
        <f t="shared" si="15"/>
        <v>304.28079654966683</v>
      </c>
      <c r="R87">
        <f t="shared" si="16"/>
        <v>1.1421334769837785</v>
      </c>
      <c r="S87" s="19">
        <f t="shared" si="17"/>
        <v>1.2249614637518515E-5</v>
      </c>
    </row>
    <row r="88" spans="3:19" x14ac:dyDescent="0.25">
      <c r="C88" s="2">
        <v>0.85636435056786397</v>
      </c>
      <c r="D88">
        <v>216.378018924918</v>
      </c>
      <c r="E88">
        <f t="shared" si="9"/>
        <v>217.8524288870361</v>
      </c>
      <c r="F88">
        <f t="shared" si="18"/>
        <v>2.1738847363931035</v>
      </c>
      <c r="G88" s="19">
        <f t="shared" si="11"/>
        <v>4.6431234716700682E-5</v>
      </c>
      <c r="I88" s="2">
        <v>0.84256847000000001</v>
      </c>
      <c r="J88">
        <v>249.72776099999999</v>
      </c>
      <c r="K88">
        <f t="shared" si="12"/>
        <v>249.87402013400714</v>
      </c>
      <c r="L88">
        <f t="shared" si="13"/>
        <v>2.1391734280522229E-2</v>
      </c>
      <c r="M88" s="19">
        <f t="shared" si="14"/>
        <v>3.4301439690444115E-7</v>
      </c>
      <c r="O88" s="2">
        <v>0.83065253999999999</v>
      </c>
      <c r="P88">
        <v>308.20012800000001</v>
      </c>
      <c r="Q88">
        <f t="shared" si="15"/>
        <v>306.29645710572203</v>
      </c>
      <c r="R88">
        <f t="shared" si="16"/>
        <v>3.6239628737211227</v>
      </c>
      <c r="S88" s="19">
        <f t="shared" si="17"/>
        <v>3.8152070357583478E-5</v>
      </c>
    </row>
    <row r="89" spans="3:19" x14ac:dyDescent="0.25">
      <c r="C89" s="2">
        <v>0.85758931866833998</v>
      </c>
      <c r="D89">
        <v>218.70589717741899</v>
      </c>
      <c r="E89">
        <f t="shared" si="9"/>
        <v>220.28151832793282</v>
      </c>
      <c r="F89">
        <f t="shared" si="18"/>
        <v>2.4825820099465106</v>
      </c>
      <c r="G89" s="19">
        <f t="shared" si="11"/>
        <v>5.1901823558952259E-5</v>
      </c>
      <c r="I89" s="2">
        <v>0.84380807000000002</v>
      </c>
      <c r="J89">
        <v>252.305069</v>
      </c>
      <c r="K89">
        <f t="shared" si="12"/>
        <v>251.85324325176495</v>
      </c>
      <c r="L89">
        <f t="shared" si="13"/>
        <v>0.20414650676816465</v>
      </c>
      <c r="M89" s="19">
        <f t="shared" si="14"/>
        <v>3.2069338453186377E-6</v>
      </c>
    </row>
    <row r="90" spans="3:19" x14ac:dyDescent="0.25">
      <c r="C90" s="2">
        <v>0.85871595187126304</v>
      </c>
      <c r="D90">
        <v>221.25073760818199</v>
      </c>
      <c r="E90">
        <f t="shared" si="9"/>
        <v>222.70325259703174</v>
      </c>
      <c r="F90">
        <f t="shared" si="18"/>
        <v>2.1097997928331673</v>
      </c>
      <c r="G90" s="19">
        <f t="shared" si="11"/>
        <v>4.3099456233053935E-5</v>
      </c>
      <c r="I90" s="2">
        <v>0.84503302999999996</v>
      </c>
      <c r="J90">
        <v>254.596183</v>
      </c>
      <c r="K90">
        <f t="shared" si="12"/>
        <v>253.93169875363287</v>
      </c>
      <c r="L90">
        <f t="shared" si="13"/>
        <v>0.44153931367008459</v>
      </c>
      <c r="M90" s="19">
        <f t="shared" si="14"/>
        <v>6.8118582452125079E-6</v>
      </c>
    </row>
    <row r="91" spans="3:19" x14ac:dyDescent="0.25">
      <c r="C91" s="2">
        <v>0.85953532147338896</v>
      </c>
      <c r="D91">
        <v>223.645566974822</v>
      </c>
      <c r="E91">
        <f t="shared" si="9"/>
        <v>224.5901554408</v>
      </c>
      <c r="F91">
        <f t="shared" si="18"/>
        <v>0.89224737005867238</v>
      </c>
      <c r="G91" s="19">
        <f t="shared" si="11"/>
        <v>1.7838761051743189E-5</v>
      </c>
      <c r="I91" s="2">
        <v>0.84622794999999995</v>
      </c>
      <c r="J91">
        <v>257.03432299999997</v>
      </c>
      <c r="K91">
        <f t="shared" si="12"/>
        <v>256.08700530873705</v>
      </c>
      <c r="L91">
        <f t="shared" si="13"/>
        <v>0.89741080817971697</v>
      </c>
      <c r="M91" s="19">
        <f t="shared" si="14"/>
        <v>1.3583417663011959E-5</v>
      </c>
    </row>
    <row r="92" spans="3:19" x14ac:dyDescent="0.25">
      <c r="C92" s="2">
        <v>0.86055953347604597</v>
      </c>
      <c r="D92">
        <v>226.124160970692</v>
      </c>
      <c r="E92">
        <f t="shared" si="9"/>
        <v>227.11385186464716</v>
      </c>
      <c r="F92">
        <f t="shared" si="18"/>
        <v>0.97948806557775692</v>
      </c>
      <c r="G92" s="19">
        <f t="shared" si="11"/>
        <v>1.9156016917251638E-5</v>
      </c>
      <c r="I92" s="2">
        <v>0.84713590000000005</v>
      </c>
      <c r="J92">
        <v>259.79758800000002</v>
      </c>
      <c r="K92">
        <f t="shared" si="12"/>
        <v>257.81603778560503</v>
      </c>
      <c r="L92">
        <f t="shared" si="13"/>
        <v>3.9265412521688137</v>
      </c>
      <c r="M92" s="19">
        <f t="shared" si="14"/>
        <v>5.8175474616139668E-5</v>
      </c>
    </row>
    <row r="93" spans="3:19" x14ac:dyDescent="0.25">
      <c r="I93" s="2">
        <v>0.84851127000000004</v>
      </c>
      <c r="J93">
        <v>262.600236</v>
      </c>
      <c r="K93">
        <f t="shared" si="12"/>
        <v>260.59878925628635</v>
      </c>
      <c r="L93">
        <f t="shared" si="13"/>
        <v>4.0057890679219454</v>
      </c>
      <c r="M93" s="19">
        <f t="shared" si="14"/>
        <v>5.8089528696343716E-5</v>
      </c>
    </row>
    <row r="94" spans="3:19" x14ac:dyDescent="0.25">
      <c r="I94" s="2">
        <v>0.84979884999999999</v>
      </c>
      <c r="J94">
        <v>265.14294200000001</v>
      </c>
      <c r="K94">
        <f t="shared" si="12"/>
        <v>263.39939860776747</v>
      </c>
      <c r="L94">
        <f t="shared" si="13"/>
        <v>3.0399435605977483</v>
      </c>
      <c r="M94" s="19">
        <f t="shared" si="14"/>
        <v>4.3241960813213044E-5</v>
      </c>
    </row>
    <row r="95" spans="3:19" x14ac:dyDescent="0.25">
      <c r="I95" s="2">
        <v>0.85086402999999999</v>
      </c>
      <c r="J95">
        <v>267.71857799999998</v>
      </c>
      <c r="K95">
        <f t="shared" si="12"/>
        <v>265.87363073560834</v>
      </c>
      <c r="L95">
        <f t="shared" si="13"/>
        <v>3.4038304083861779</v>
      </c>
      <c r="M95" s="19">
        <f t="shared" si="14"/>
        <v>4.7490954093296875E-5</v>
      </c>
    </row>
    <row r="96" spans="3:19" x14ac:dyDescent="0.25">
      <c r="I96" s="2">
        <v>0.85159445</v>
      </c>
      <c r="J96">
        <v>270.04688399999998</v>
      </c>
      <c r="K96">
        <f t="shared" si="12"/>
        <v>267.65966992447602</v>
      </c>
      <c r="L96">
        <f t="shared" si="13"/>
        <v>5.6987910423797006</v>
      </c>
      <c r="M96" s="19">
        <f t="shared" si="14"/>
        <v>7.8145575184469421E-5</v>
      </c>
    </row>
    <row r="97" spans="9:13" x14ac:dyDescent="0.25">
      <c r="I97" s="2">
        <v>0.85280319999999998</v>
      </c>
      <c r="J97">
        <v>272.44341900000001</v>
      </c>
      <c r="K97">
        <f t="shared" si="12"/>
        <v>270.78887687538997</v>
      </c>
      <c r="L97">
        <f t="shared" si="13"/>
        <v>2.7375096421090781</v>
      </c>
      <c r="M97" s="19">
        <f t="shared" si="14"/>
        <v>3.6881027673703052E-5</v>
      </c>
    </row>
    <row r="98" spans="9:13" x14ac:dyDescent="0.25">
      <c r="I98" s="2">
        <v>0.85361361000000002</v>
      </c>
      <c r="J98">
        <v>274.92764399999999</v>
      </c>
      <c r="K98">
        <f t="shared" si="12"/>
        <v>273.01780144395684</v>
      </c>
      <c r="L98">
        <f t="shared" si="13"/>
        <v>3.6474985888734137</v>
      </c>
      <c r="M98" s="19">
        <f t="shared" si="14"/>
        <v>4.8256776902778167E-5</v>
      </c>
    </row>
    <row r="99" spans="9:13" x14ac:dyDescent="0.25">
      <c r="I99" s="2">
        <v>0.85473536999999999</v>
      </c>
      <c r="J99">
        <v>277.13045799999998</v>
      </c>
      <c r="K99">
        <f t="shared" si="12"/>
        <v>276.29303318178648</v>
      </c>
      <c r="L99">
        <f t="shared" si="13"/>
        <v>0.7012803261599001</v>
      </c>
      <c r="M99" s="19">
        <f t="shared" si="14"/>
        <v>9.1311007835909754E-6</v>
      </c>
    </row>
    <row r="100" spans="9:13" x14ac:dyDescent="0.25">
      <c r="I100" s="2">
        <v>0.85536939999999995</v>
      </c>
      <c r="J100">
        <v>279.50911300000001</v>
      </c>
      <c r="K100">
        <f t="shared" si="12"/>
        <v>278.24955757913381</v>
      </c>
      <c r="L100">
        <f t="shared" si="13"/>
        <v>1.5864798582334467</v>
      </c>
      <c r="M100" s="19">
        <f t="shared" si="14"/>
        <v>2.0306852705260197E-5</v>
      </c>
    </row>
    <row r="101" spans="9:13" x14ac:dyDescent="0.25">
      <c r="I101" s="2">
        <v>0.85637410000000003</v>
      </c>
      <c r="J101">
        <v>282.03601400000002</v>
      </c>
      <c r="K101">
        <f t="shared" si="12"/>
        <v>281.51943990281211</v>
      </c>
      <c r="L101">
        <f t="shared" si="13"/>
        <v>0.26684879788550753</v>
      </c>
      <c r="M101" s="19">
        <f t="shared" si="14"/>
        <v>3.3547187369387336E-6</v>
      </c>
    </row>
    <row r="102" spans="9:13" x14ac:dyDescent="0.25">
      <c r="I102" s="2">
        <v>0.85727883000000005</v>
      </c>
      <c r="J102">
        <v>284.69002</v>
      </c>
      <c r="K102">
        <f t="shared" si="12"/>
        <v>284.65672174516203</v>
      </c>
      <c r="L102">
        <f t="shared" si="13"/>
        <v>1.1087737752546068E-3</v>
      </c>
      <c r="M102" s="19">
        <f t="shared" si="14"/>
        <v>1.3680389407086599E-8</v>
      </c>
    </row>
    <row r="103" spans="9:13" x14ac:dyDescent="0.25">
      <c r="I103" s="2">
        <v>0.85795511000000002</v>
      </c>
      <c r="J103">
        <v>287.39071999999999</v>
      </c>
      <c r="K103">
        <f t="shared" si="12"/>
        <v>287.13150617333002</v>
      </c>
      <c r="L103">
        <f t="shared" si="13"/>
        <v>6.7191807936885881E-2</v>
      </c>
      <c r="M103" s="19">
        <f t="shared" si="14"/>
        <v>8.1352489221084027E-7</v>
      </c>
    </row>
    <row r="104" spans="9:13" x14ac:dyDescent="0.25">
      <c r="I104" s="2">
        <v>0.85843387000000004</v>
      </c>
      <c r="J104">
        <v>289.76041800000002</v>
      </c>
      <c r="K104">
        <f t="shared" si="12"/>
        <v>288.95528240760143</v>
      </c>
      <c r="L104">
        <f t="shared" si="13"/>
        <v>0.64824332214702074</v>
      </c>
      <c r="M104" s="19">
        <f t="shared" si="14"/>
        <v>7.7207578674640322E-6</v>
      </c>
    </row>
    <row r="105" spans="9:13" x14ac:dyDescent="0.25">
      <c r="I105" s="2">
        <v>0.85925322999999998</v>
      </c>
      <c r="J105">
        <v>292.17806000000002</v>
      </c>
      <c r="K105">
        <f t="shared" si="12"/>
        <v>292.22422390389841</v>
      </c>
      <c r="L105">
        <f t="shared" si="13"/>
        <v>2.1311060231396935E-3</v>
      </c>
      <c r="M105" s="19">
        <f t="shared" si="14"/>
        <v>2.496375170069687E-8</v>
      </c>
    </row>
    <row r="106" spans="9:13" x14ac:dyDescent="0.25">
      <c r="I106" s="2">
        <v>0.85972539999999997</v>
      </c>
      <c r="J106">
        <v>294.28353700000002</v>
      </c>
      <c r="K106">
        <f t="shared" si="12"/>
        <v>294.19804827533221</v>
      </c>
      <c r="L106">
        <f t="shared" si="13"/>
        <v>7.308322045328928E-3</v>
      </c>
      <c r="M106" s="19">
        <f t="shared" si="14"/>
        <v>8.4388980872853167E-8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B26C4-D00A-E94F-AB34-53C877DB331D}">
  <dimension ref="A1:AP140"/>
  <sheetViews>
    <sheetView topLeftCell="M1" zoomScaleNormal="100" workbookViewId="0">
      <selection activeCell="X24" sqref="X24"/>
    </sheetView>
  </sheetViews>
  <sheetFormatPr baseColWidth="10" defaultRowHeight="15.75" x14ac:dyDescent="0.25"/>
  <cols>
    <col min="3" max="3" width="10.875" style="2"/>
    <col min="6" max="6" width="11.375" customWidth="1"/>
    <col min="7" max="7" width="17.5" customWidth="1"/>
    <col min="8" max="8" width="6.375" customWidth="1"/>
    <col min="9" max="9" width="10.875" style="2"/>
    <col min="12" max="12" width="11.375" customWidth="1"/>
    <col min="13" max="13" width="17.5" customWidth="1"/>
    <col min="14" max="14" width="5.625" customWidth="1"/>
    <col min="15" max="15" width="10.875" style="2"/>
    <col min="17" max="17" width="12.125" bestFit="1" customWidth="1"/>
    <col min="18" max="18" width="11.875" customWidth="1"/>
    <col min="19" max="19" width="16.625" customWidth="1"/>
    <col min="24" max="24" width="12.125" bestFit="1" customWidth="1"/>
  </cols>
  <sheetData>
    <row r="1" spans="1:42" x14ac:dyDescent="0.25">
      <c r="A1" t="s">
        <v>19</v>
      </c>
      <c r="C1" s="7" t="s">
        <v>1</v>
      </c>
      <c r="D1" s="7">
        <v>0.3</v>
      </c>
      <c r="E1">
        <v>0.3</v>
      </c>
      <c r="F1">
        <f>_xlfn.XLOOKUP(D3+20,D3:D150,C3:C150,,-1,1)-X9</f>
        <v>0.30664046495290331</v>
      </c>
      <c r="I1" s="7" t="s">
        <v>2</v>
      </c>
      <c r="J1" s="7">
        <v>0.4</v>
      </c>
      <c r="K1">
        <v>0.3</v>
      </c>
      <c r="L1">
        <f>_xlfn.XLOOKUP(J3+20,J3:J150,I3:I150,,-1,1)-X10</f>
        <v>0.85993863999999998</v>
      </c>
      <c r="O1" s="7" t="s">
        <v>3</v>
      </c>
      <c r="P1" s="7">
        <v>0.5</v>
      </c>
      <c r="Q1">
        <v>0.3</v>
      </c>
      <c r="R1">
        <f>_xlfn.XLOOKUP(P3+20,P3:P150,O3:O150,,-1,1)-X11</f>
        <v>0.83978695000000003</v>
      </c>
      <c r="W1" t="s">
        <v>38</v>
      </c>
      <c r="AI1" t="s">
        <v>87</v>
      </c>
      <c r="AJ1" s="10" t="s">
        <v>88</v>
      </c>
      <c r="AK1">
        <v>427.8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W2" t="s">
        <v>29</v>
      </c>
      <c r="X2">
        <v>9.2201591470661732</v>
      </c>
      <c r="AI2" t="s">
        <v>61</v>
      </c>
      <c r="AJ2" s="10" t="s">
        <v>62</v>
      </c>
      <c r="AK2" s="12">
        <f>AK3^2/AK1</f>
        <v>8.6780385694249649</v>
      </c>
    </row>
    <row r="3" spans="1:42" x14ac:dyDescent="0.25">
      <c r="C3" s="2">
        <v>0.50106839999999997</v>
      </c>
      <c r="D3">
        <v>169.304396</v>
      </c>
      <c r="E3">
        <f>IF(C3&lt;F$1,$X$6+D$1^2*$X$5/((-$X$7*(C3/E$1-1)^$X$8+1)),$X$6+$X$2*TAN($X$3*(C3/F$1)-$X$3)+D$1^2*$X$5/((-$X$7*(C3/E$1-1)^$X$8+1)))</f>
        <v>166.38783747144311</v>
      </c>
      <c r="F3">
        <f>(E3-D3)^2</f>
        <v>8.5063136504979369</v>
      </c>
      <c r="G3" s="19">
        <f>((E3-D3)/D3)^2</f>
        <v>2.9675969960124164E-4</v>
      </c>
      <c r="I3" s="2">
        <v>0.50037092000000005</v>
      </c>
      <c r="J3">
        <v>199.51195999999999</v>
      </c>
      <c r="K3">
        <f>IF(I3&lt;L$1,$X$6+J$1^2*$X$5/((-$X$7*(I3/K$1-1)^$X$8+1)),$X$6+$X$2*TAN($X$3*(I3/L$1)-$X$3)+J$1^2*$X$5/((-$X$7*(I3/K$1-1)^$X$8+1)))</f>
        <v>197.33294470809551</v>
      </c>
      <c r="L3">
        <f>(K3-J3)^2</f>
        <v>4.7481076423535535</v>
      </c>
      <c r="M3" s="19">
        <f>((K3-J3)/J3)^2</f>
        <v>1.1928413506515825E-4</v>
      </c>
      <c r="O3" s="2">
        <v>0.50060229000000001</v>
      </c>
      <c r="P3">
        <v>239.24965900000001</v>
      </c>
      <c r="Q3">
        <f>IF(O3&lt;R$1,$X$6+P$1^2*$X$5/((-$X$7*(O3/Q$1-1)^$X$8+1)),$X$6+$X$2*TAN($X$3*(O3/R$1)-$X$3)+P$1^2*$X$5/((-$X$7*(O3/Q$1-1)^$X$8+1)))</f>
        <v>240.57675965072679</v>
      </c>
      <c r="R3">
        <f>(Q3-P3)^2</f>
        <v>1.7611961371594351</v>
      </c>
      <c r="S3" s="19">
        <f>((Q3-P3)/P3)^2</f>
        <v>3.0768411082461692E-5</v>
      </c>
      <c r="W3" t="s">
        <v>30</v>
      </c>
      <c r="X3">
        <v>0.44754527374467906</v>
      </c>
      <c r="AI3" t="s">
        <v>63</v>
      </c>
      <c r="AJ3" s="10" t="s">
        <v>64</v>
      </c>
      <c r="AK3">
        <v>60.93</v>
      </c>
    </row>
    <row r="4" spans="1:42" x14ac:dyDescent="0.25">
      <c r="C4" s="2">
        <v>0.50553208999999999</v>
      </c>
      <c r="D4">
        <v>169.28880100000001</v>
      </c>
      <c r="E4">
        <f t="shared" ref="E4:E67" si="0">IF(C4&lt;F$1,$X$6+D$1^2*$X$5/((-$X$7*(C4/E$1-1)^$X$8+1)),$X$6+$X$2*TAN($X$3*(C4/F$1)-$X$3)+D$1^2*$X$5/((-$X$7*(C4/E$1-1)^$X$8+1)))</f>
        <v>166.45314414881443</v>
      </c>
      <c r="F4">
        <f t="shared" ref="F4:F67" si="1">(E4-D4)^2</f>
        <v>8.040949777675694</v>
      </c>
      <c r="G4" s="19">
        <f t="shared" ref="G4:G67" si="2">((E4-D4)/D4)^2</f>
        <v>2.805762403186557E-4</v>
      </c>
      <c r="I4" s="2">
        <v>0.50454292999999995</v>
      </c>
      <c r="J4">
        <v>199.40156400000001</v>
      </c>
      <c r="K4">
        <f t="shared" ref="K4:K67" si="3">IF(I4&lt;L$1,$X$6+J$1^2*$X$5/((-$X$7*(I4/K$1-1)^$X$8+1)),$X$6+$X$2*TAN($X$3*(I4/L$1)-$X$3)+J$1^2*$X$5/((-$X$7*(I4/K$1-1)^$X$8+1)))</f>
        <v>197.33295281659593</v>
      </c>
      <c r="L4">
        <f t="shared" ref="L4:L67" si="4">(K4-J4)^2</f>
        <v>4.2791522281043992</v>
      </c>
      <c r="M4" s="19">
        <f t="shared" ref="M4:M67" si="5">((K4-J4)/J4)^2</f>
        <v>1.0762189028397498E-4</v>
      </c>
      <c r="O4" s="2">
        <v>0.50506618000000003</v>
      </c>
      <c r="P4">
        <v>239.26849799999999</v>
      </c>
      <c r="Q4">
        <f t="shared" ref="Q4:Q67" si="6">IF(O4&lt;R$1,$X$6+P$1^2*$X$5/((-$X$7*(O4/Q$1-1)^$X$8+1)),$X$6+$X$2*TAN($X$3*(O4/R$1)-$X$3)+P$1^2*$X$5/((-$X$7*(O4/Q$1-1)^$X$8+1)))</f>
        <v>240.57677352563883</v>
      </c>
      <c r="R4">
        <f t="shared" ref="R4:R67" si="7">(Q4-P4)^2</f>
        <v>1.7115848509855671</v>
      </c>
      <c r="S4" s="19">
        <f t="shared" ref="S4:S67" si="8">((Q4-P4)/P4)^2</f>
        <v>2.989698456903353E-5</v>
      </c>
      <c r="W4" t="s">
        <v>31</v>
      </c>
      <c r="X4">
        <v>0</v>
      </c>
      <c r="AI4" t="s">
        <v>65</v>
      </c>
      <c r="AJ4" s="10" t="s">
        <v>66</v>
      </c>
      <c r="AK4">
        <v>0.16</v>
      </c>
    </row>
    <row r="5" spans="1:42" x14ac:dyDescent="0.25">
      <c r="C5" s="2">
        <v>0.50970435999999997</v>
      </c>
      <c r="D5">
        <v>169.22144700000001</v>
      </c>
      <c r="E5">
        <f t="shared" si="0"/>
        <v>166.51441871009058</v>
      </c>
      <c r="F5">
        <f t="shared" si="1"/>
        <v>7.3280021623699776</v>
      </c>
      <c r="G5" s="19">
        <f t="shared" si="2"/>
        <v>2.5590264815302904E-4</v>
      </c>
      <c r="I5" s="2">
        <v>0.50871460000000002</v>
      </c>
      <c r="J5">
        <v>199.230906</v>
      </c>
      <c r="K5">
        <f t="shared" si="3"/>
        <v>197.3329632368123</v>
      </c>
      <c r="L5">
        <f t="shared" si="4"/>
        <v>3.6021867323365626</v>
      </c>
      <c r="M5" s="19">
        <f t="shared" si="5"/>
        <v>9.0751289029917579E-5</v>
      </c>
      <c r="O5" s="2">
        <v>0.50952942000000001</v>
      </c>
      <c r="P5">
        <v>239.17542399999999</v>
      </c>
      <c r="Q5">
        <f t="shared" si="6"/>
        <v>240.57679165803853</v>
      </c>
      <c r="R5">
        <f t="shared" si="7"/>
        <v>1.9638313129964164</v>
      </c>
      <c r="S5" s="19">
        <f t="shared" si="8"/>
        <v>3.4329784359488319E-5</v>
      </c>
      <c r="W5" t="s">
        <v>32</v>
      </c>
      <c r="X5">
        <v>480.48666516483644</v>
      </c>
      <c r="AI5" t="s">
        <v>67</v>
      </c>
      <c r="AJ5" s="10" t="s">
        <v>68</v>
      </c>
      <c r="AK5">
        <v>6.19</v>
      </c>
    </row>
    <row r="6" spans="1:42" x14ac:dyDescent="0.25">
      <c r="C6" s="2">
        <v>0.51387632000000005</v>
      </c>
      <c r="D6">
        <v>169.102442</v>
      </c>
      <c r="E6">
        <f t="shared" si="0"/>
        <v>166.57591870500207</v>
      </c>
      <c r="F6">
        <f t="shared" si="1"/>
        <v>6.3833199601671939</v>
      </c>
      <c r="G6" s="19">
        <f t="shared" si="2"/>
        <v>2.2322706809672143E-4</v>
      </c>
      <c r="I6" s="2">
        <v>0.51259564000000002</v>
      </c>
      <c r="J6">
        <v>199.145231</v>
      </c>
      <c r="K6">
        <f t="shared" si="3"/>
        <v>197.33297552502768</v>
      </c>
      <c r="L6">
        <f t="shared" si="4"/>
        <v>3.2842699065671415</v>
      </c>
      <c r="M6" s="19">
        <f t="shared" si="5"/>
        <v>8.2813095690690501E-5</v>
      </c>
      <c r="O6" s="2">
        <v>0.51399236000000004</v>
      </c>
      <c r="P6">
        <v>239.03169700000001</v>
      </c>
      <c r="Q6">
        <f t="shared" si="6"/>
        <v>240.57681522086102</v>
      </c>
      <c r="R6">
        <f t="shared" si="7"/>
        <v>2.3873903164367034</v>
      </c>
      <c r="S6" s="19">
        <f t="shared" si="8"/>
        <v>4.1784233374766694E-5</v>
      </c>
      <c r="W6" t="s">
        <v>55</v>
      </c>
      <c r="X6">
        <v>120.45505258150284</v>
      </c>
      <c r="AI6" t="s">
        <v>69</v>
      </c>
      <c r="AJ6" s="10" t="s">
        <v>70</v>
      </c>
      <c r="AK6">
        <v>30</v>
      </c>
    </row>
    <row r="7" spans="1:42" x14ac:dyDescent="0.25">
      <c r="C7" s="2">
        <v>0.51804899000000004</v>
      </c>
      <c r="D7">
        <v>169.10395800000001</v>
      </c>
      <c r="E7">
        <f t="shared" si="0"/>
        <v>166.63766549826011</v>
      </c>
      <c r="F7">
        <f t="shared" si="1"/>
        <v>6.0825987041384568</v>
      </c>
      <c r="G7" s="19">
        <f t="shared" si="2"/>
        <v>2.1270692032080679E-4</v>
      </c>
      <c r="I7" s="2">
        <v>0.51676705999999994</v>
      </c>
      <c r="J7">
        <v>198.93252899999999</v>
      </c>
      <c r="K7">
        <f t="shared" si="3"/>
        <v>197.33299220171699</v>
      </c>
      <c r="L7">
        <f t="shared" si="4"/>
        <v>2.5585179690614228</v>
      </c>
      <c r="M7" s="19">
        <f t="shared" si="5"/>
        <v>6.4651240729396678E-5</v>
      </c>
      <c r="O7" s="2">
        <v>0.51816503000000003</v>
      </c>
      <c r="P7">
        <v>239.03321299999999</v>
      </c>
      <c r="Q7">
        <f t="shared" si="6"/>
        <v>240.57684345171702</v>
      </c>
      <c r="R7">
        <f t="shared" si="7"/>
        <v>2.3827949714681393</v>
      </c>
      <c r="S7" s="19">
        <f t="shared" si="8"/>
        <v>4.170327641332586E-5</v>
      </c>
      <c r="W7" t="s">
        <v>37</v>
      </c>
      <c r="X7">
        <v>7.1881527477463656E-5</v>
      </c>
      <c r="AP7" t="s">
        <v>71</v>
      </c>
    </row>
    <row r="8" spans="1:42" x14ac:dyDescent="0.25">
      <c r="C8" s="2">
        <v>0.52222166000000003</v>
      </c>
      <c r="D8">
        <v>169.10547399999999</v>
      </c>
      <c r="E8">
        <f t="shared" si="0"/>
        <v>166.69965511524839</v>
      </c>
      <c r="F8">
        <f>(E8-D8)^2</f>
        <v>5.7879645062274152</v>
      </c>
      <c r="G8" s="19">
        <f t="shared" si="2"/>
        <v>2.0240000880054641E-4</v>
      </c>
      <c r="I8" s="2">
        <v>0.52152142000000001</v>
      </c>
      <c r="J8">
        <v>198.839561</v>
      </c>
      <c r="K8">
        <f t="shared" si="3"/>
        <v>197.33301669921161</v>
      </c>
      <c r="L8">
        <f t="shared" si="4"/>
        <v>2.2696757302379833</v>
      </c>
      <c r="M8" s="19">
        <f t="shared" si="5"/>
        <v>5.7406123699797705E-5</v>
      </c>
      <c r="O8" s="2">
        <v>0.52262896999999997</v>
      </c>
      <c r="P8">
        <v>239.059663</v>
      </c>
      <c r="Q8">
        <f t="shared" si="6"/>
        <v>240.576881989144</v>
      </c>
      <c r="R8">
        <f t="shared" si="7"/>
        <v>2.3019534610191363</v>
      </c>
      <c r="S8" s="19">
        <f t="shared" si="8"/>
        <v>4.0279487235952876E-5</v>
      </c>
      <c r="W8" t="s">
        <v>56</v>
      </c>
      <c r="X8">
        <v>13.306678564707317</v>
      </c>
    </row>
    <row r="9" spans="1:42" x14ac:dyDescent="0.25">
      <c r="C9" s="2">
        <v>0.52639433000000002</v>
      </c>
      <c r="D9">
        <v>169.10699099999999</v>
      </c>
      <c r="E9">
        <f t="shared" si="0"/>
        <v>166.76189422453078</v>
      </c>
      <c r="F9">
        <f t="shared" si="1"/>
        <v>5.4994788863161137</v>
      </c>
      <c r="G9" s="19">
        <f t="shared" si="2"/>
        <v>1.9230847105441038E-4</v>
      </c>
      <c r="I9" s="2">
        <v>0.52627579000000002</v>
      </c>
      <c r="J9">
        <v>198.74659299999999</v>
      </c>
      <c r="K9">
        <f t="shared" si="3"/>
        <v>197.33304859899764</v>
      </c>
      <c r="L9">
        <f t="shared" si="4"/>
        <v>1.9981077736051061</v>
      </c>
      <c r="M9" s="19">
        <f t="shared" si="5"/>
        <v>5.0584740263032421E-5</v>
      </c>
      <c r="O9" s="2">
        <v>0.52680178</v>
      </c>
      <c r="P9">
        <v>239.087005</v>
      </c>
      <c r="Q9">
        <f t="shared" si="6"/>
        <v>240.57692771254426</v>
      </c>
      <c r="R9">
        <f t="shared" si="7"/>
        <v>2.2198696893552352</v>
      </c>
      <c r="S9" s="19">
        <f t="shared" si="8"/>
        <v>3.8834305056993116E-5</v>
      </c>
      <c r="V9">
        <v>0.3</v>
      </c>
      <c r="W9" t="s">
        <v>59</v>
      </c>
      <c r="X9">
        <v>0.55370091504709673</v>
      </c>
    </row>
    <row r="10" spans="1:42" x14ac:dyDescent="0.25">
      <c r="C10" s="2">
        <v>0.53056630000000005</v>
      </c>
      <c r="D10">
        <v>168.98798500000001</v>
      </c>
      <c r="E10">
        <f t="shared" si="0"/>
        <v>166.82437920986877</v>
      </c>
      <c r="F10">
        <f t="shared" si="1"/>
        <v>4.681190015089439</v>
      </c>
      <c r="G10" s="19">
        <f t="shared" si="2"/>
        <v>1.6392478209586661E-4</v>
      </c>
      <c r="I10" s="2">
        <v>0.53044840000000004</v>
      </c>
      <c r="J10">
        <v>198.73950099999999</v>
      </c>
      <c r="K10">
        <f t="shared" si="3"/>
        <v>197.3330842695037</v>
      </c>
      <c r="L10">
        <f t="shared" si="4"/>
        <v>1.9780080198198722</v>
      </c>
      <c r="M10" s="19">
        <f t="shared" si="5"/>
        <v>5.0079462389601054E-5</v>
      </c>
      <c r="O10" s="2">
        <v>0.53097444999999999</v>
      </c>
      <c r="P10">
        <v>239.08852200000001</v>
      </c>
      <c r="Q10">
        <f t="shared" si="6"/>
        <v>240.57698504874219</v>
      </c>
      <c r="R10">
        <f t="shared" si="7"/>
        <v>2.2155222474708531</v>
      </c>
      <c r="S10" s="19">
        <f t="shared" si="8"/>
        <v>3.8757759260042331E-5</v>
      </c>
      <c r="V10">
        <v>0.4</v>
      </c>
      <c r="W10" t="s">
        <v>59</v>
      </c>
      <c r="X10">
        <v>0</v>
      </c>
      <c r="AI10" t="s">
        <v>72</v>
      </c>
    </row>
    <row r="11" spans="1:42" x14ac:dyDescent="0.25">
      <c r="C11" s="2">
        <v>0.53473842000000005</v>
      </c>
      <c r="D11">
        <v>168.89480599999999</v>
      </c>
      <c r="E11">
        <f t="shared" si="0"/>
        <v>166.88712988797306</v>
      </c>
      <c r="F11">
        <f t="shared" si="1"/>
        <v>4.0307633708035624</v>
      </c>
      <c r="G11" s="19">
        <f t="shared" si="2"/>
        <v>1.4130408440569191E-4</v>
      </c>
      <c r="I11" s="2">
        <v>0.53505203000000001</v>
      </c>
      <c r="J11">
        <v>198.509738</v>
      </c>
      <c r="K11">
        <f t="shared" si="3"/>
        <v>197.33313402883209</v>
      </c>
      <c r="L11">
        <f t="shared" si="4"/>
        <v>1.3843969049680891</v>
      </c>
      <c r="M11" s="19">
        <f t="shared" si="5"/>
        <v>3.513152380022572E-5</v>
      </c>
      <c r="O11" s="2">
        <v>0.53514711999999998</v>
      </c>
      <c r="P11">
        <v>239.09003799999999</v>
      </c>
      <c r="Q11">
        <f t="shared" si="6"/>
        <v>240.57705665606392</v>
      </c>
      <c r="R11">
        <f t="shared" si="7"/>
        <v>2.2112244834821588</v>
      </c>
      <c r="S11" s="19">
        <f t="shared" si="8"/>
        <v>3.8682084767153244E-5</v>
      </c>
      <c r="V11">
        <v>0.5</v>
      </c>
      <c r="W11" t="s">
        <v>59</v>
      </c>
      <c r="X11">
        <v>0</v>
      </c>
      <c r="AI11" t="s">
        <v>73</v>
      </c>
      <c r="AJ11">
        <f>1-2*(AK5/AK3)^2</f>
        <v>0.97935813480687728</v>
      </c>
      <c r="AL11" t="s">
        <v>74</v>
      </c>
      <c r="AM11">
        <f>-0.357+0.45*EXP(-0.0375*AK6)</f>
        <v>-0.21090638968874259</v>
      </c>
    </row>
    <row r="12" spans="1:42" x14ac:dyDescent="0.25">
      <c r="C12" s="2">
        <v>0.53891069000000003</v>
      </c>
      <c r="D12">
        <v>168.82745299999999</v>
      </c>
      <c r="E12">
        <f t="shared" si="0"/>
        <v>166.95015370642005</v>
      </c>
      <c r="F12">
        <f t="shared" si="1"/>
        <v>3.5242526376757342</v>
      </c>
      <c r="G12" s="19">
        <f t="shared" si="2"/>
        <v>1.2364623487941574E-4</v>
      </c>
      <c r="I12" s="2">
        <v>0.53963797000000002</v>
      </c>
      <c r="J12">
        <v>198.28658100000001</v>
      </c>
      <c r="K12">
        <f t="shared" si="3"/>
        <v>197.33319707254472</v>
      </c>
      <c r="L12">
        <f t="shared" si="4"/>
        <v>0.90894091313007708</v>
      </c>
      <c r="M12" s="19">
        <f t="shared" si="5"/>
        <v>2.3117933143742248E-5</v>
      </c>
      <c r="O12" s="2">
        <v>0.53931974000000005</v>
      </c>
      <c r="P12">
        <v>239.082945</v>
      </c>
      <c r="Q12">
        <f t="shared" si="6"/>
        <v>240.57714573363128</v>
      </c>
      <c r="R12">
        <f t="shared" si="7"/>
        <v>2.2326358323842803</v>
      </c>
      <c r="S12" s="19">
        <f t="shared" si="8"/>
        <v>3.9058961945124919E-5</v>
      </c>
      <c r="AI12" t="s">
        <v>75</v>
      </c>
      <c r="AJ12">
        <f>0.0524*AK4^4-0.15*AK4^3+0.1659*AK4^2-0.0706*AK4+0.0119</f>
        <v>4.2709808640000015E-3</v>
      </c>
      <c r="AL12" t="s">
        <v>76</v>
      </c>
      <c r="AM12">
        <f>0.0524*(AK4-AM11)^4-0.15*(AK4-AM11)^3+0.1659*(AK4-AM11)^2-0.0706*(AK4-AM11)+0.0119</f>
        <v>1.8749227855940319E-3</v>
      </c>
    </row>
    <row r="13" spans="1:42" x14ac:dyDescent="0.25">
      <c r="C13" s="2">
        <v>0.54308285000000001</v>
      </c>
      <c r="D13">
        <v>168.74288200000001</v>
      </c>
      <c r="E13">
        <f t="shared" si="0"/>
        <v>167.01345448065493</v>
      </c>
      <c r="F13">
        <f t="shared" si="1"/>
        <v>2.9909195446680772</v>
      </c>
      <c r="G13" s="19">
        <f t="shared" si="2"/>
        <v>1.0503978066303547E-4</v>
      </c>
      <c r="I13" s="2">
        <v>0.54410170999999996</v>
      </c>
      <c r="J13">
        <v>198.279594</v>
      </c>
      <c r="K13">
        <f t="shared" si="3"/>
        <v>197.33327447693267</v>
      </c>
      <c r="L13">
        <f t="shared" si="4"/>
        <v>0.89552063973838025</v>
      </c>
      <c r="M13" s="19">
        <f t="shared" si="5"/>
        <v>2.277820818202055E-5</v>
      </c>
      <c r="O13" s="2">
        <v>0.54349265999999996</v>
      </c>
      <c r="P13">
        <v>239.12750500000001</v>
      </c>
      <c r="Q13">
        <f t="shared" si="6"/>
        <v>240.57725613296353</v>
      </c>
      <c r="R13">
        <f t="shared" si="7"/>
        <v>2.10177834752899</v>
      </c>
      <c r="S13" s="19">
        <f t="shared" si="8"/>
        <v>3.6755966627598659E-5</v>
      </c>
      <c r="AI13" t="s">
        <v>77</v>
      </c>
      <c r="AJ13">
        <f>1/(1+AJ12*AK2)</f>
        <v>0.96426088835563362</v>
      </c>
      <c r="AL13" t="s">
        <v>78</v>
      </c>
      <c r="AM13">
        <f>1/(1+AM12*AK2)</f>
        <v>0.98398984344171847</v>
      </c>
    </row>
    <row r="14" spans="1:42" x14ac:dyDescent="0.25">
      <c r="C14" s="2">
        <v>0.54725546999999997</v>
      </c>
      <c r="D14">
        <v>168.73579000000001</v>
      </c>
      <c r="E14">
        <f t="shared" si="0"/>
        <v>167.07704899750868</v>
      </c>
      <c r="F14">
        <f t="shared" si="1"/>
        <v>2.7514217133459273</v>
      </c>
      <c r="G14" s="19">
        <f t="shared" si="2"/>
        <v>9.663684484603417E-5</v>
      </c>
      <c r="I14" s="2">
        <v>0.54856505</v>
      </c>
      <c r="J14">
        <v>198.20373799999999</v>
      </c>
      <c r="K14">
        <f t="shared" si="3"/>
        <v>197.3333714008196</v>
      </c>
      <c r="L14">
        <f t="shared" si="4"/>
        <v>0.75753801696883061</v>
      </c>
      <c r="M14" s="19">
        <f t="shared" si="5"/>
        <v>1.9283273066087552E-5</v>
      </c>
      <c r="O14" s="2">
        <v>0.54766512999999994</v>
      </c>
      <c r="P14">
        <v>239.09458599999999</v>
      </c>
      <c r="Q14">
        <f t="shared" si="6"/>
        <v>240.57739243080118</v>
      </c>
      <c r="R14">
        <f t="shared" si="7"/>
        <v>2.1987149112253652</v>
      </c>
      <c r="S14" s="19">
        <f t="shared" si="8"/>
        <v>3.8461785135819277E-5</v>
      </c>
      <c r="U14">
        <v>0.3</v>
      </c>
      <c r="V14" t="s">
        <v>35</v>
      </c>
      <c r="X14">
        <f>SUM(F3:F150)</f>
        <v>1073.4165030843287</v>
      </c>
    </row>
    <row r="15" spans="1:42" x14ac:dyDescent="0.25">
      <c r="C15" s="2">
        <v>0.55142813999999996</v>
      </c>
      <c r="D15">
        <v>168.73730599999999</v>
      </c>
      <c r="E15">
        <f t="shared" si="0"/>
        <v>167.1409395781626</v>
      </c>
      <c r="F15">
        <f t="shared" si="1"/>
        <v>2.5483857527699048</v>
      </c>
      <c r="G15" s="19">
        <f t="shared" si="2"/>
        <v>8.9504103385538631E-5</v>
      </c>
      <c r="I15" s="2">
        <v>0.55273706</v>
      </c>
      <c r="J15">
        <v>198.09334100000001</v>
      </c>
      <c r="K15">
        <f t="shared" si="3"/>
        <v>197.33348356597855</v>
      </c>
      <c r="L15">
        <f t="shared" si="4"/>
        <v>0.57738332003767057</v>
      </c>
      <c r="M15" s="19">
        <f t="shared" si="5"/>
        <v>1.4713787511113788E-5</v>
      </c>
      <c r="O15" s="2">
        <v>0.55183819999999995</v>
      </c>
      <c r="P15">
        <v>239.16497200000001</v>
      </c>
      <c r="Q15">
        <f t="shared" si="6"/>
        <v>240.57756014929052</v>
      </c>
      <c r="R15">
        <f t="shared" si="7"/>
        <v>1.9954052795159987</v>
      </c>
      <c r="S15" s="19">
        <f t="shared" si="8"/>
        <v>3.4884778531805877E-5</v>
      </c>
      <c r="U15">
        <v>0.4</v>
      </c>
      <c r="V15" t="s">
        <v>35</v>
      </c>
      <c r="X15">
        <f>SUM(L3:L150)</f>
        <v>2096.4094500738825</v>
      </c>
      <c r="AI15" t="s">
        <v>79</v>
      </c>
      <c r="AJ15">
        <f>1/(X5*10^-4*PI()*AK2*AJ13*AJ11)</f>
        <v>0.80837174527633693</v>
      </c>
      <c r="AL15" t="s">
        <v>80</v>
      </c>
      <c r="AM15">
        <f>1/(X5*10^-4*PI()*AK2*AM13*AJ11)</f>
        <v>0.79216392569190486</v>
      </c>
    </row>
    <row r="16" spans="1:42" x14ac:dyDescent="0.25">
      <c r="C16" s="2">
        <v>0.55560041000000004</v>
      </c>
      <c r="D16">
        <v>168.66995299999999</v>
      </c>
      <c r="E16">
        <f t="shared" si="0"/>
        <v>167.20512828123557</v>
      </c>
      <c r="F16">
        <f t="shared" si="1"/>
        <v>2.1457114567032587</v>
      </c>
      <c r="G16" s="19">
        <f t="shared" si="2"/>
        <v>7.5421622733672146E-5</v>
      </c>
      <c r="I16" s="2">
        <v>0.55690972999999999</v>
      </c>
      <c r="J16">
        <v>198.09485699999999</v>
      </c>
      <c r="K16">
        <f t="shared" si="3"/>
        <v>197.33362101498386</v>
      </c>
      <c r="L16">
        <f t="shared" si="4"/>
        <v>0.57948022488347517</v>
      </c>
      <c r="M16" s="19">
        <f t="shared" si="5"/>
        <v>1.4766998106546146E-5</v>
      </c>
      <c r="O16" s="2">
        <v>0.55601082000000002</v>
      </c>
      <c r="P16">
        <v>239.15788000000001</v>
      </c>
      <c r="Q16">
        <f t="shared" si="6"/>
        <v>240.57776577343941</v>
      </c>
      <c r="R16">
        <f t="shared" si="7"/>
        <v>2.0160756096156143</v>
      </c>
      <c r="S16" s="19">
        <f t="shared" si="8"/>
        <v>3.5248239086236661E-5</v>
      </c>
      <c r="U16">
        <v>0.5</v>
      </c>
      <c r="V16" t="s">
        <v>35</v>
      </c>
      <c r="X16">
        <f>SUM(R3:R150)</f>
        <v>1118.3772166040878</v>
      </c>
    </row>
    <row r="17" spans="3:42" x14ac:dyDescent="0.25">
      <c r="C17" s="2">
        <v>0.55977292999999995</v>
      </c>
      <c r="D17">
        <v>168.64564300000001</v>
      </c>
      <c r="E17">
        <f t="shared" si="0"/>
        <v>167.2696346115174</v>
      </c>
      <c r="F17">
        <f t="shared" si="1"/>
        <v>1.8933990851744904</v>
      </c>
      <c r="G17" s="19">
        <f t="shared" si="2"/>
        <v>6.6572047104782164E-5</v>
      </c>
      <c r="I17" s="2">
        <v>0.56108144999999998</v>
      </c>
      <c r="J17">
        <v>197.93280899999999</v>
      </c>
      <c r="K17">
        <f t="shared" si="3"/>
        <v>197.33378882677397</v>
      </c>
      <c r="L17">
        <f t="shared" si="4"/>
        <v>0.35882516793173486</v>
      </c>
      <c r="M17" s="19">
        <f t="shared" si="5"/>
        <v>9.1589844277647245E-6</v>
      </c>
      <c r="O17" s="2">
        <v>0.56018369000000001</v>
      </c>
      <c r="P17">
        <v>239.19383099999999</v>
      </c>
      <c r="Q17">
        <f t="shared" si="6"/>
        <v>240.57801707554989</v>
      </c>
      <c r="R17">
        <f t="shared" si="7"/>
        <v>1.9159710917462489</v>
      </c>
      <c r="S17" s="19">
        <f t="shared" si="8"/>
        <v>3.3487983947869762E-5</v>
      </c>
      <c r="U17" t="s">
        <v>36</v>
      </c>
      <c r="V17" t="s">
        <v>35</v>
      </c>
      <c r="X17">
        <f>SUM(X14:X16)</f>
        <v>4288.2031697622988</v>
      </c>
    </row>
    <row r="18" spans="3:42" x14ac:dyDescent="0.25">
      <c r="C18" s="2">
        <v>0.56394555000000002</v>
      </c>
      <c r="D18">
        <v>168.63855000000001</v>
      </c>
      <c r="E18">
        <f t="shared" si="0"/>
        <v>167.33446642058453</v>
      </c>
      <c r="F18">
        <f t="shared" si="1"/>
        <v>1.7006339821010799</v>
      </c>
      <c r="G18" s="19">
        <f t="shared" si="2"/>
        <v>5.9799442365137638E-5</v>
      </c>
      <c r="I18" s="2">
        <v>0.56525322</v>
      </c>
      <c r="J18">
        <v>197.77936800000001</v>
      </c>
      <c r="K18">
        <f t="shared" si="3"/>
        <v>197.33399310066096</v>
      </c>
      <c r="L18">
        <f t="shared" si="4"/>
        <v>0.19835880096126304</v>
      </c>
      <c r="M18" s="19">
        <f t="shared" si="5"/>
        <v>5.0709520603980068E-6</v>
      </c>
      <c r="O18" s="2">
        <v>0.56435636</v>
      </c>
      <c r="P18">
        <v>239.195347</v>
      </c>
      <c r="Q18">
        <f t="shared" si="6"/>
        <v>240.57832318439537</v>
      </c>
      <c r="R18">
        <f t="shared" si="7"/>
        <v>1.9126231266047895</v>
      </c>
      <c r="S18" s="19">
        <f t="shared" si="8"/>
        <v>3.3429043347723138E-5</v>
      </c>
      <c r="V18" s="8" t="s">
        <v>46</v>
      </c>
      <c r="X18">
        <f>X17/3</f>
        <v>1429.401056587433</v>
      </c>
    </row>
    <row r="19" spans="3:42" x14ac:dyDescent="0.25">
      <c r="C19" s="2">
        <v>0.56811792000000005</v>
      </c>
      <c r="D19">
        <v>168.588414</v>
      </c>
      <c r="E19">
        <f t="shared" si="0"/>
        <v>167.39962907722196</v>
      </c>
      <c r="F19">
        <f t="shared" si="1"/>
        <v>1.4132095926243922</v>
      </c>
      <c r="G19" s="19">
        <f t="shared" si="2"/>
        <v>4.9722290503281555E-5</v>
      </c>
      <c r="I19" s="2">
        <v>0.56942497999999997</v>
      </c>
      <c r="J19">
        <v>197.62592799999999</v>
      </c>
      <c r="K19">
        <f t="shared" si="3"/>
        <v>197.33424098868363</v>
      </c>
      <c r="L19">
        <f t="shared" si="4"/>
        <v>8.5081312570667672E-2</v>
      </c>
      <c r="M19" s="19">
        <f t="shared" si="5"/>
        <v>2.1784436811571811E-6</v>
      </c>
      <c r="O19" s="2">
        <v>0.56852902999999999</v>
      </c>
      <c r="P19">
        <v>239.19686300000001</v>
      </c>
      <c r="Q19">
        <f t="shared" si="6"/>
        <v>240.5786949102706</v>
      </c>
      <c r="R19">
        <f t="shared" si="7"/>
        <v>1.9094594282420716</v>
      </c>
      <c r="S19" s="19">
        <f t="shared" si="8"/>
        <v>3.3373324833892071E-5</v>
      </c>
      <c r="AI19" t="s">
        <v>81</v>
      </c>
    </row>
    <row r="20" spans="3:42" x14ac:dyDescent="0.25">
      <c r="C20" s="2">
        <v>0.57229054000000001</v>
      </c>
      <c r="D20">
        <v>168.581322</v>
      </c>
      <c r="E20">
        <f t="shared" si="0"/>
        <v>167.4651420059335</v>
      </c>
      <c r="F20">
        <f t="shared" si="1"/>
        <v>1.24585777915429</v>
      </c>
      <c r="G20" s="19">
        <f t="shared" si="2"/>
        <v>4.3837881448947022E-5</v>
      </c>
      <c r="I20" s="2">
        <v>0.57359764999999996</v>
      </c>
      <c r="J20">
        <v>197.62744499999999</v>
      </c>
      <c r="K20">
        <f t="shared" si="3"/>
        <v>197.33454097600969</v>
      </c>
      <c r="L20">
        <f t="shared" si="4"/>
        <v>8.5792767269712078E-2</v>
      </c>
      <c r="M20" s="19">
        <f t="shared" si="5"/>
        <v>2.1966262259255788E-6</v>
      </c>
      <c r="O20" s="2">
        <v>0.57270200000000004</v>
      </c>
      <c r="P20">
        <v>239.250032</v>
      </c>
      <c r="Q20">
        <f t="shared" si="6"/>
        <v>240.57914499514362</v>
      </c>
      <c r="R20">
        <f t="shared" si="7"/>
        <v>1.766541353859638</v>
      </c>
      <c r="S20" s="19">
        <f t="shared" si="8"/>
        <v>3.0861696743551493E-5</v>
      </c>
      <c r="AI20" t="s">
        <v>82</v>
      </c>
      <c r="AJ20">
        <f>1/(AJ13*AJ11)</f>
        <v>1.0589218589291343</v>
      </c>
      <c r="AL20" t="s">
        <v>83</v>
      </c>
      <c r="AM20">
        <f>1/(AM13*AJ11)</f>
        <v>1.0376905200756619</v>
      </c>
    </row>
    <row r="21" spans="3:42" x14ac:dyDescent="0.25">
      <c r="C21" s="2">
        <v>0.5764629</v>
      </c>
      <c r="D21">
        <v>168.53018800000001</v>
      </c>
      <c r="E21">
        <f t="shared" si="0"/>
        <v>167.53100971303289</v>
      </c>
      <c r="F21">
        <f t="shared" si="1"/>
        <v>0.99835724914655366</v>
      </c>
      <c r="G21" s="19">
        <f t="shared" si="2"/>
        <v>3.515042377193953E-5</v>
      </c>
      <c r="I21" s="2">
        <v>0.57777031999999995</v>
      </c>
      <c r="J21">
        <v>197.628961</v>
      </c>
      <c r="K21">
        <f t="shared" si="3"/>
        <v>197.33490288833013</v>
      </c>
      <c r="L21">
        <f t="shared" si="4"/>
        <v>8.6470173038849449E-2</v>
      </c>
      <c r="M21" s="19">
        <f t="shared" si="5"/>
        <v>2.2139364638277942E-6</v>
      </c>
      <c r="O21" s="2">
        <v>0.57687491999999996</v>
      </c>
      <c r="P21">
        <v>239.294591</v>
      </c>
      <c r="Q21">
        <f t="shared" si="6"/>
        <v>240.57968832361016</v>
      </c>
      <c r="R21">
        <f t="shared" si="7"/>
        <v>1.6514751311499949</v>
      </c>
      <c r="S21" s="19">
        <f t="shared" si="8"/>
        <v>2.8840731693853911E-5</v>
      </c>
      <c r="U21" t="s">
        <v>124</v>
      </c>
      <c r="V21" t="s">
        <v>57</v>
      </c>
      <c r="X21">
        <f>X17/COUNT(E3:E140,K3:K124,Q3:Q105)</f>
        <v>11.813231872623412</v>
      </c>
      <c r="AI21" t="s">
        <v>84</v>
      </c>
      <c r="AJ21">
        <f>(X5*10^-4*PI()*AK2-AJ20)/(X6*10^-4*PI()*AK2)</f>
        <v>0.76439152273193889</v>
      </c>
      <c r="AL21" t="s">
        <v>85</v>
      </c>
      <c r="AM21">
        <f>(X5*10^-4*PI()*AK2-AM20)/(X6*10^-4*PI()*AK2)</f>
        <v>0.82904336601138751</v>
      </c>
      <c r="AP21" t="s">
        <v>86</v>
      </c>
    </row>
    <row r="22" spans="3:42" x14ac:dyDescent="0.25">
      <c r="C22" s="2">
        <v>0.58063547000000004</v>
      </c>
      <c r="D22">
        <v>168.51448600000001</v>
      </c>
      <c r="E22">
        <f t="shared" si="0"/>
        <v>167.59725315219998</v>
      </c>
      <c r="F22">
        <f t="shared" si="1"/>
        <v>0.84131609708333921</v>
      </c>
      <c r="G22" s="19">
        <f t="shared" si="2"/>
        <v>2.9626798133169558E-5</v>
      </c>
      <c r="I22" s="2">
        <v>0.58194299000000005</v>
      </c>
      <c r="J22">
        <v>197.63047700000001</v>
      </c>
      <c r="K22">
        <f t="shared" si="3"/>
        <v>197.33533828071251</v>
      </c>
      <c r="L22">
        <f t="shared" si="4"/>
        <v>8.710686362267013E-2</v>
      </c>
      <c r="M22" s="19">
        <f t="shared" si="5"/>
        <v>2.2302037363097755E-6</v>
      </c>
      <c r="O22" s="2">
        <v>0.58104803999999999</v>
      </c>
      <c r="P22">
        <v>239.37358599999999</v>
      </c>
      <c r="Q22">
        <f t="shared" si="6"/>
        <v>240.58034239755295</v>
      </c>
      <c r="R22">
        <f t="shared" si="7"/>
        <v>1.45626100303501</v>
      </c>
      <c r="S22" s="19">
        <f t="shared" si="8"/>
        <v>2.5414804187461463E-5</v>
      </c>
      <c r="U22" t="s">
        <v>127</v>
      </c>
      <c r="W22" t="s">
        <v>58</v>
      </c>
      <c r="X22">
        <f>SQRT(X21)</f>
        <v>3.4370382413676186</v>
      </c>
    </row>
    <row r="23" spans="3:42" x14ac:dyDescent="0.25">
      <c r="C23" s="2">
        <v>0.58480814000000003</v>
      </c>
      <c r="D23">
        <v>168.51600300000001</v>
      </c>
      <c r="E23">
        <f t="shared" si="0"/>
        <v>167.66388532571165</v>
      </c>
      <c r="F23">
        <f t="shared" si="1"/>
        <v>0.72610453083461279</v>
      </c>
      <c r="G23" s="19">
        <f t="shared" si="2"/>
        <v>2.5569182766512908E-5</v>
      </c>
      <c r="I23" s="2">
        <v>0.58611530999999994</v>
      </c>
      <c r="J23">
        <v>197.57073399999999</v>
      </c>
      <c r="K23">
        <f t="shared" si="3"/>
        <v>197.33586059488749</v>
      </c>
      <c r="L23">
        <f t="shared" si="4"/>
        <v>5.5165516429138188E-2</v>
      </c>
      <c r="M23" s="19">
        <f t="shared" si="5"/>
        <v>1.4132612834312193E-6</v>
      </c>
      <c r="O23" s="2">
        <v>0.58522081000000004</v>
      </c>
      <c r="P23">
        <v>239.39231899999999</v>
      </c>
      <c r="Q23">
        <f t="shared" si="6"/>
        <v>240.58112752093547</v>
      </c>
      <c r="R23">
        <f t="shared" si="7"/>
        <v>1.4132656994488066</v>
      </c>
      <c r="S23" s="19">
        <f t="shared" si="8"/>
        <v>2.4660586151297944E-5</v>
      </c>
      <c r="U23" t="s">
        <v>129</v>
      </c>
      <c r="X23">
        <f>SQRT(SUM(G3:G140,M3:M124,S3:S105)/COUNT(G3:G140,M3:M124,S3:S105))</f>
        <v>1.4177040742087466E-2</v>
      </c>
    </row>
    <row r="24" spans="3:42" x14ac:dyDescent="0.25">
      <c r="C24" s="2">
        <v>0.58897995999999997</v>
      </c>
      <c r="D24">
        <v>168.37217000000001</v>
      </c>
      <c r="E24">
        <f t="shared" si="0"/>
        <v>167.73090698594828</v>
      </c>
      <c r="F24">
        <f t="shared" si="1"/>
        <v>0.41121825319071031</v>
      </c>
      <c r="G24" s="19">
        <f t="shared" si="2"/>
        <v>1.4505468676928307E-5</v>
      </c>
      <c r="I24" s="2">
        <v>0.59028751999999995</v>
      </c>
      <c r="J24">
        <v>197.49477200000001</v>
      </c>
      <c r="K24">
        <f t="shared" si="3"/>
        <v>197.33648555427979</v>
      </c>
      <c r="L24">
        <f t="shared" si="4"/>
        <v>2.5054598898740784E-2</v>
      </c>
      <c r="M24" s="19">
        <f t="shared" si="5"/>
        <v>6.4235668351294354E-7</v>
      </c>
      <c r="O24" s="2">
        <v>0.58939348000000003</v>
      </c>
      <c r="P24">
        <v>239.393835</v>
      </c>
      <c r="Q24">
        <f t="shared" si="6"/>
        <v>240.58206748557478</v>
      </c>
      <c r="R24">
        <f t="shared" si="7"/>
        <v>1.4118964397752358</v>
      </c>
      <c r="S24" s="19">
        <f t="shared" si="8"/>
        <v>2.4636381411597763E-5</v>
      </c>
    </row>
    <row r="25" spans="3:42" x14ac:dyDescent="0.25">
      <c r="C25" s="2">
        <v>0.59315262999999996</v>
      </c>
      <c r="D25">
        <v>168.37368599999999</v>
      </c>
      <c r="E25">
        <f t="shared" si="0"/>
        <v>167.79836297967231</v>
      </c>
      <c r="F25">
        <f t="shared" si="1"/>
        <v>0.33099657771897228</v>
      </c>
      <c r="G25" s="19">
        <f t="shared" si="2"/>
        <v>1.1675488610735282E-5</v>
      </c>
      <c r="I25" s="2">
        <v>0.59445965000000001</v>
      </c>
      <c r="J25">
        <v>197.402591</v>
      </c>
      <c r="K25">
        <f t="shared" si="3"/>
        <v>197.33723141002361</v>
      </c>
      <c r="L25">
        <f t="shared" si="4"/>
        <v>4.2718760018825627E-3</v>
      </c>
      <c r="M25" s="19">
        <f t="shared" si="5"/>
        <v>1.0962584166441353E-7</v>
      </c>
      <c r="O25" s="2">
        <v>0.59356629999999999</v>
      </c>
      <c r="P25">
        <v>239.421178</v>
      </c>
      <c r="Q25">
        <f t="shared" si="6"/>
        <v>240.58318998480803</v>
      </c>
      <c r="R25">
        <f t="shared" si="7"/>
        <v>1.3502718528375024</v>
      </c>
      <c r="S25" s="19">
        <f t="shared" si="8"/>
        <v>2.3555703984486324E-5</v>
      </c>
    </row>
    <row r="26" spans="3:42" x14ac:dyDescent="0.25">
      <c r="C26" s="2">
        <v>0.59732529999999995</v>
      </c>
      <c r="D26">
        <v>168.375202</v>
      </c>
      <c r="E26">
        <f t="shared" si="0"/>
        <v>167.8662589402629</v>
      </c>
      <c r="F26">
        <f t="shared" si="1"/>
        <v>0.25902303805456772</v>
      </c>
      <c r="G26" s="19">
        <f t="shared" si="2"/>
        <v>9.1365478563382563E-6</v>
      </c>
      <c r="I26" s="2">
        <v>0.59863202000000004</v>
      </c>
      <c r="J26">
        <v>197.35245499999999</v>
      </c>
      <c r="K26">
        <f t="shared" si="3"/>
        <v>197.33811939648891</v>
      </c>
      <c r="L26">
        <f t="shared" si="4"/>
        <v>2.0550952802704799E-4</v>
      </c>
      <c r="M26" s="19">
        <f t="shared" si="5"/>
        <v>5.2765115771355298E-9</v>
      </c>
      <c r="O26" s="2">
        <v>0.59773957</v>
      </c>
      <c r="P26">
        <v>239.52599799999999</v>
      </c>
      <c r="Q26">
        <f t="shared" si="6"/>
        <v>240.58452720804121</v>
      </c>
      <c r="R26">
        <f t="shared" si="7"/>
        <v>1.1204840842763759</v>
      </c>
      <c r="S26" s="19">
        <f t="shared" si="8"/>
        <v>1.9529915999529031E-5</v>
      </c>
    </row>
    <row r="27" spans="3:42" x14ac:dyDescent="0.25">
      <c r="C27" s="2">
        <v>0.60149781999999996</v>
      </c>
      <c r="D27">
        <v>168.35089199999999</v>
      </c>
      <c r="E27">
        <f t="shared" si="0"/>
        <v>167.93461358661438</v>
      </c>
      <c r="F27">
        <f t="shared" si="1"/>
        <v>0.17328771745084257</v>
      </c>
      <c r="G27" s="19">
        <f t="shared" si="2"/>
        <v>6.1141619441299118E-6</v>
      </c>
      <c r="I27" s="2">
        <v>0.60280349</v>
      </c>
      <c r="J27">
        <v>197.14836199999999</v>
      </c>
      <c r="K27">
        <f t="shared" si="3"/>
        <v>197.33917372824726</v>
      </c>
      <c r="L27">
        <f t="shared" si="4"/>
        <v>3.6409115636709545E-2</v>
      </c>
      <c r="M27" s="19">
        <f t="shared" si="5"/>
        <v>9.3675017739410312E-7</v>
      </c>
      <c r="O27" s="2">
        <v>0.60191254000000005</v>
      </c>
      <c r="P27">
        <v>239.57916700000001</v>
      </c>
      <c r="Q27">
        <f t="shared" si="6"/>
        <v>240.58611605569928</v>
      </c>
      <c r="R27">
        <f t="shared" si="7"/>
        <v>1.0139464007736438</v>
      </c>
      <c r="S27" s="19">
        <f t="shared" si="8"/>
        <v>1.7665132399124766E-5</v>
      </c>
    </row>
    <row r="28" spans="3:42" x14ac:dyDescent="0.25">
      <c r="C28" s="2">
        <v>0.60567024000000003</v>
      </c>
      <c r="D28">
        <v>168.30936500000001</v>
      </c>
      <c r="E28">
        <f t="shared" si="0"/>
        <v>168.00345107248904</v>
      </c>
      <c r="F28">
        <f t="shared" si="1"/>
        <v>9.3583331045187901E-2</v>
      </c>
      <c r="G28" s="19">
        <f t="shared" si="2"/>
        <v>3.3035580044619279E-6</v>
      </c>
      <c r="I28" s="2">
        <v>0.60735508000000005</v>
      </c>
      <c r="J28">
        <v>197.079149</v>
      </c>
      <c r="K28">
        <f t="shared" si="3"/>
        <v>197.34054746197972</v>
      </c>
      <c r="L28">
        <f t="shared" si="4"/>
        <v>6.8329155925365009E-2</v>
      </c>
      <c r="M28" s="19">
        <f t="shared" si="5"/>
        <v>1.7592384130435815E-6</v>
      </c>
      <c r="O28" s="2">
        <v>0.60608554999999997</v>
      </c>
      <c r="P28">
        <v>239.63994500000001</v>
      </c>
      <c r="Q28">
        <f t="shared" si="6"/>
        <v>240.5879995348773</v>
      </c>
      <c r="R28">
        <f t="shared" si="7"/>
        <v>0.8988074011013879</v>
      </c>
      <c r="S28" s="19">
        <f t="shared" si="8"/>
        <v>1.5651220767781971E-5</v>
      </c>
    </row>
    <row r="29" spans="3:42" x14ac:dyDescent="0.25">
      <c r="C29" s="2">
        <v>0.60984260999999995</v>
      </c>
      <c r="D29">
        <v>168.259229</v>
      </c>
      <c r="E29">
        <f t="shared" si="0"/>
        <v>168.07279805432722</v>
      </c>
      <c r="F29">
        <f t="shared" si="1"/>
        <v>3.4756497504447946E-2</v>
      </c>
      <c r="G29" s="19">
        <f t="shared" si="2"/>
        <v>1.2276603115796751E-6</v>
      </c>
      <c r="I29" s="2">
        <v>0.61152715000000002</v>
      </c>
      <c r="J29">
        <v>196.97836000000001</v>
      </c>
      <c r="K29">
        <f t="shared" si="3"/>
        <v>197.34204672868378</v>
      </c>
      <c r="L29">
        <f t="shared" si="4"/>
        <v>0.13226803662070516</v>
      </c>
      <c r="M29" s="19">
        <f t="shared" si="5"/>
        <v>3.4089283437560062E-6</v>
      </c>
      <c r="O29" s="2">
        <v>0.61025792999999995</v>
      </c>
      <c r="P29">
        <v>239.59080800000001</v>
      </c>
      <c r="Q29">
        <f t="shared" si="6"/>
        <v>240.59022673905906</v>
      </c>
      <c r="R29">
        <f t="shared" si="7"/>
        <v>0.99883781598238652</v>
      </c>
      <c r="S29" s="19">
        <f t="shared" si="8"/>
        <v>1.7400217305357644E-5</v>
      </c>
    </row>
    <row r="30" spans="3:42" x14ac:dyDescent="0.25">
      <c r="C30" s="2">
        <v>0.61401523000000002</v>
      </c>
      <c r="D30">
        <v>168.252137</v>
      </c>
      <c r="E30">
        <f t="shared" si="0"/>
        <v>168.14268822172536</v>
      </c>
      <c r="F30">
        <f t="shared" si="1"/>
        <v>1.1979035065811272E-2</v>
      </c>
      <c r="G30" s="19">
        <f t="shared" si="2"/>
        <v>4.231561510816572E-7</v>
      </c>
      <c r="I30" s="2">
        <v>0.61569951999999994</v>
      </c>
      <c r="J30">
        <v>196.928224</v>
      </c>
      <c r="K30">
        <f t="shared" si="3"/>
        <v>197.3438147943572</v>
      </c>
      <c r="L30">
        <f t="shared" si="4"/>
        <v>0.1727157083544488</v>
      </c>
      <c r="M30" s="19">
        <f t="shared" si="5"/>
        <v>4.4536482115349061E-6</v>
      </c>
      <c r="O30" s="2">
        <v>0.61443159999999997</v>
      </c>
      <c r="P30">
        <v>239.764498</v>
      </c>
      <c r="Q30">
        <f t="shared" si="6"/>
        <v>240.59285572561737</v>
      </c>
      <c r="R30">
        <f t="shared" si="7"/>
        <v>0.686176521589975</v>
      </c>
      <c r="S30" s="19">
        <f t="shared" si="8"/>
        <v>1.1936200332263681E-5</v>
      </c>
    </row>
    <row r="31" spans="3:42" x14ac:dyDescent="0.25">
      <c r="C31" s="2">
        <v>0.61818808999999997</v>
      </c>
      <c r="D31">
        <v>168.28808799999999</v>
      </c>
      <c r="E31">
        <f t="shared" si="0"/>
        <v>168.21315334291756</v>
      </c>
      <c r="F31">
        <f t="shared" si="1"/>
        <v>5.6152028320603231E-3</v>
      </c>
      <c r="G31" s="19">
        <f t="shared" si="2"/>
        <v>1.9827077126467133E-7</v>
      </c>
      <c r="I31" s="2">
        <v>0.61987194000000001</v>
      </c>
      <c r="J31">
        <v>196.886697</v>
      </c>
      <c r="K31">
        <f t="shared" si="3"/>
        <v>197.34589522129866</v>
      </c>
      <c r="L31">
        <f t="shared" si="4"/>
        <v>0.21086300644385644</v>
      </c>
      <c r="M31" s="19">
        <f t="shared" si="5"/>
        <v>5.4396085509999642E-6</v>
      </c>
      <c r="O31" s="2">
        <v>0.61860477000000003</v>
      </c>
      <c r="P31">
        <v>239.852101</v>
      </c>
      <c r="Q31">
        <f t="shared" si="6"/>
        <v>240.59595090770691</v>
      </c>
      <c r="R31">
        <f t="shared" si="7"/>
        <v>0.55331268519556742</v>
      </c>
      <c r="S31" s="19">
        <f t="shared" si="8"/>
        <v>9.6179734264545475E-6</v>
      </c>
    </row>
    <row r="32" spans="3:42" x14ac:dyDescent="0.25">
      <c r="C32" s="2">
        <v>0.62236075999999996</v>
      </c>
      <c r="D32">
        <v>168.289604</v>
      </c>
      <c r="E32">
        <f t="shared" si="0"/>
        <v>168.2842215823209</v>
      </c>
      <c r="F32">
        <f t="shared" si="1"/>
        <v>2.897042007229987E-5</v>
      </c>
      <c r="G32" s="19">
        <f t="shared" si="2"/>
        <v>1.0229165743333234E-9</v>
      </c>
      <c r="I32" s="2">
        <v>0.62404466000000003</v>
      </c>
      <c r="J32">
        <v>196.89682099999999</v>
      </c>
      <c r="K32">
        <f t="shared" si="3"/>
        <v>197.34833819249494</v>
      </c>
      <c r="L32">
        <f t="shared" si="4"/>
        <v>0.20386777511851906</v>
      </c>
      <c r="M32" s="19">
        <f t="shared" si="5"/>
        <v>5.2586125646069315E-6</v>
      </c>
      <c r="O32" s="2">
        <v>0.62277804000000003</v>
      </c>
      <c r="P32">
        <v>239.95692099999999</v>
      </c>
      <c r="Q32">
        <f t="shared" si="6"/>
        <v>240.59958769655552</v>
      </c>
      <c r="R32">
        <f t="shared" si="7"/>
        <v>0.41302048286158838</v>
      </c>
      <c r="S32" s="19">
        <f t="shared" si="8"/>
        <v>7.173069335133175E-6</v>
      </c>
    </row>
    <row r="33" spans="3:19" x14ac:dyDescent="0.25">
      <c r="C33" s="2">
        <v>0.62653362999999995</v>
      </c>
      <c r="D33">
        <v>168.32555500000001</v>
      </c>
      <c r="E33">
        <f t="shared" si="0"/>
        <v>168.35593903063278</v>
      </c>
      <c r="F33">
        <f t="shared" si="1"/>
        <v>9.2318931749336606E-4</v>
      </c>
      <c r="G33" s="19">
        <f t="shared" si="2"/>
        <v>3.2582969381529515E-8</v>
      </c>
      <c r="I33" s="2">
        <v>0.62821758000000005</v>
      </c>
      <c r="J33">
        <v>196.94138100000001</v>
      </c>
      <c r="K33">
        <f t="shared" si="3"/>
        <v>197.35120095257145</v>
      </c>
      <c r="L33">
        <f t="shared" si="4"/>
        <v>0.16795239352565669</v>
      </c>
      <c r="M33" s="19">
        <f t="shared" si="5"/>
        <v>4.3302427127258543E-6</v>
      </c>
      <c r="O33" s="2">
        <v>0.62695181</v>
      </c>
      <c r="P33">
        <v>240.14682999999999</v>
      </c>
      <c r="Q33">
        <f t="shared" si="6"/>
        <v>240.60385247129221</v>
      </c>
      <c r="R33">
        <f t="shared" si="7"/>
        <v>0.20886953926604782</v>
      </c>
      <c r="S33" s="19">
        <f t="shared" si="8"/>
        <v>3.6217743805648202E-6</v>
      </c>
    </row>
    <row r="34" spans="3:19" x14ac:dyDescent="0.25">
      <c r="C34" s="2">
        <v>0.63070614999999997</v>
      </c>
      <c r="D34">
        <v>168.30124499999999</v>
      </c>
      <c r="E34">
        <f t="shared" si="0"/>
        <v>168.42834017433694</v>
      </c>
      <c r="F34">
        <f t="shared" si="1"/>
        <v>1.6153183339738121E-2</v>
      </c>
      <c r="G34" s="19">
        <f t="shared" si="2"/>
        <v>5.7027386005377136E-7</v>
      </c>
      <c r="I34" s="2">
        <v>0.63239049999999997</v>
      </c>
      <c r="J34">
        <v>196.985941</v>
      </c>
      <c r="K34">
        <f t="shared" si="3"/>
        <v>197.35454877780194</v>
      </c>
      <c r="L34">
        <f t="shared" si="4"/>
        <v>0.13587169385608511</v>
      </c>
      <c r="M34" s="19">
        <f t="shared" si="5"/>
        <v>3.5015354435874976E-6</v>
      </c>
      <c r="O34" s="2">
        <v>0.63112453000000002</v>
      </c>
      <c r="P34">
        <v>240.15795299999999</v>
      </c>
      <c r="Q34">
        <f t="shared" si="6"/>
        <v>240.60884167398243</v>
      </c>
      <c r="R34">
        <f t="shared" si="7"/>
        <v>0.2033005963256371</v>
      </c>
      <c r="S34" s="19">
        <f t="shared" si="8"/>
        <v>3.5248829996088852E-6</v>
      </c>
    </row>
    <row r="35" spans="3:19" x14ac:dyDescent="0.25">
      <c r="C35" s="2">
        <v>0.63487932000000002</v>
      </c>
      <c r="D35">
        <v>168.388848</v>
      </c>
      <c r="E35">
        <f t="shared" si="0"/>
        <v>168.50149152105067</v>
      </c>
      <c r="F35">
        <f t="shared" si="1"/>
        <v>1.2688562834693034E-2</v>
      </c>
      <c r="G35" s="19">
        <f t="shared" si="2"/>
        <v>4.4749252282525852E-7</v>
      </c>
      <c r="I35" s="2">
        <v>0.63656316999999996</v>
      </c>
      <c r="J35">
        <v>196.98745700000001</v>
      </c>
      <c r="K35">
        <f t="shared" si="3"/>
        <v>197.35845597830519</v>
      </c>
      <c r="L35">
        <f t="shared" si="4"/>
        <v>0.13764024190348817</v>
      </c>
      <c r="M35" s="19">
        <f t="shared" si="5"/>
        <v>3.5470579169763987E-6</v>
      </c>
      <c r="O35" s="2">
        <v>0.63529725000000004</v>
      </c>
      <c r="P35">
        <v>240.16807800000001</v>
      </c>
      <c r="Q35">
        <f t="shared" si="6"/>
        <v>240.61466825053225</v>
      </c>
      <c r="R35">
        <f t="shared" si="7"/>
        <v>0.199442851870448</v>
      </c>
      <c r="S35" s="19">
        <f t="shared" si="8"/>
        <v>3.457704781588426E-6</v>
      </c>
    </row>
    <row r="36" spans="3:19" x14ac:dyDescent="0.25">
      <c r="C36" s="2">
        <v>0.63905193999999998</v>
      </c>
      <c r="D36">
        <v>168.381756</v>
      </c>
      <c r="E36">
        <f t="shared" si="0"/>
        <v>168.57542686039602</v>
      </c>
      <c r="F36">
        <f t="shared" si="1"/>
        <v>3.7508402166536815E-2</v>
      </c>
      <c r="G36" s="19">
        <f t="shared" si="2"/>
        <v>1.3229349658403151E-6</v>
      </c>
      <c r="I36" s="2">
        <v>0.64073583999999995</v>
      </c>
      <c r="J36">
        <v>196.98897299999999</v>
      </c>
      <c r="K36">
        <f t="shared" si="3"/>
        <v>197.36300761883945</v>
      </c>
      <c r="L36">
        <f t="shared" si="4"/>
        <v>0.13990189609037987</v>
      </c>
      <c r="M36" s="19">
        <f t="shared" si="5"/>
        <v>3.6052863850195911E-6</v>
      </c>
      <c r="O36" s="2">
        <v>0.63947087000000002</v>
      </c>
      <c r="P36">
        <v>240.33216100000001</v>
      </c>
      <c r="Q36">
        <f t="shared" si="6"/>
        <v>240.62146130954022</v>
      </c>
      <c r="R36">
        <f t="shared" si="7"/>
        <v>8.3694669100060945E-2</v>
      </c>
      <c r="S36" s="19">
        <f t="shared" si="8"/>
        <v>1.4490187780526051E-6</v>
      </c>
    </row>
    <row r="37" spans="3:19" x14ac:dyDescent="0.25">
      <c r="C37" s="2">
        <v>0.64322466</v>
      </c>
      <c r="D37">
        <v>168.39188100000001</v>
      </c>
      <c r="E37">
        <f t="shared" si="0"/>
        <v>168.65021879893266</v>
      </c>
      <c r="F37">
        <f t="shared" si="1"/>
        <v>6.6738418357363008E-2</v>
      </c>
      <c r="G37" s="19">
        <f t="shared" si="2"/>
        <v>2.3536051931643709E-6</v>
      </c>
      <c r="I37" s="2">
        <v>0.64490851000000005</v>
      </c>
      <c r="J37">
        <v>196.990489</v>
      </c>
      <c r="K37">
        <f t="shared" si="3"/>
        <v>197.36830019222663</v>
      </c>
      <c r="L37">
        <f t="shared" si="4"/>
        <v>0.14274129697170795</v>
      </c>
      <c r="M37" s="19">
        <f t="shared" si="5"/>
        <v>3.6784014233214528E-6</v>
      </c>
      <c r="O37" s="2">
        <v>0.64364403999999997</v>
      </c>
      <c r="P37">
        <v>240.42076299999999</v>
      </c>
      <c r="Q37">
        <f t="shared" si="6"/>
        <v>240.629363912478</v>
      </c>
      <c r="R37">
        <f t="shared" si="7"/>
        <v>4.351434068665623E-2</v>
      </c>
      <c r="S37" s="19">
        <f t="shared" si="8"/>
        <v>7.528153493329317E-7</v>
      </c>
    </row>
    <row r="38" spans="3:19" x14ac:dyDescent="0.25">
      <c r="C38" s="2">
        <v>0.64739732999999999</v>
      </c>
      <c r="D38">
        <v>168.39339699999999</v>
      </c>
      <c r="E38">
        <f t="shared" si="0"/>
        <v>168.72593307304476</v>
      </c>
      <c r="F38">
        <f t="shared" si="1"/>
        <v>0.11058023987603274</v>
      </c>
      <c r="G38" s="19">
        <f t="shared" si="2"/>
        <v>3.8996659962911083E-6</v>
      </c>
      <c r="I38" s="2">
        <v>0.64908202000000004</v>
      </c>
      <c r="J38">
        <v>197.13735500000001</v>
      </c>
      <c r="K38">
        <f t="shared" si="3"/>
        <v>197.3744445616212</v>
      </c>
      <c r="L38">
        <f t="shared" si="4"/>
        <v>5.6211460229727887E-2</v>
      </c>
      <c r="M38" s="19">
        <f t="shared" si="5"/>
        <v>1.4463953491712067E-6</v>
      </c>
      <c r="O38" s="2">
        <v>0.64781736999999995</v>
      </c>
      <c r="P38">
        <v>240.53519</v>
      </c>
      <c r="Q38">
        <f t="shared" si="6"/>
        <v>240.63854189497604</v>
      </c>
      <c r="R38">
        <f t="shared" si="7"/>
        <v>1.0681614195139119E-2</v>
      </c>
      <c r="S38" s="19">
        <f t="shared" si="8"/>
        <v>1.8462038130784478E-7</v>
      </c>
    </row>
    <row r="39" spans="3:19" x14ac:dyDescent="0.25">
      <c r="C39" s="2">
        <v>0.65156999999999998</v>
      </c>
      <c r="D39">
        <v>168.394913</v>
      </c>
      <c r="E39">
        <f t="shared" si="0"/>
        <v>168.80264703784869</v>
      </c>
      <c r="F39">
        <f t="shared" si="1"/>
        <v>0.16624704562039189</v>
      </c>
      <c r="G39" s="19">
        <f t="shared" si="2"/>
        <v>5.8626774421311206E-6</v>
      </c>
      <c r="I39" s="2">
        <v>0.65325473999999994</v>
      </c>
      <c r="J39">
        <v>197.14748</v>
      </c>
      <c r="K39">
        <f t="shared" si="3"/>
        <v>197.3815625249064</v>
      </c>
      <c r="L39">
        <f t="shared" si="4"/>
        <v>5.4794628466554557E-2</v>
      </c>
      <c r="M39" s="19">
        <f t="shared" si="5"/>
        <v>1.4097935725927615E-6</v>
      </c>
      <c r="O39" s="2">
        <v>0.65199109</v>
      </c>
      <c r="P39">
        <v>240.717489</v>
      </c>
      <c r="Q39">
        <f t="shared" si="6"/>
        <v>240.64918292978919</v>
      </c>
      <c r="R39">
        <f t="shared" si="7"/>
        <v>4.6657192276440187E-3</v>
      </c>
      <c r="S39" s="19">
        <f t="shared" si="8"/>
        <v>8.051991567613663E-8</v>
      </c>
    </row>
    <row r="40" spans="3:19" x14ac:dyDescent="0.25">
      <c r="C40" s="2">
        <v>0.65574266999999997</v>
      </c>
      <c r="D40">
        <v>168.39642900000001</v>
      </c>
      <c r="E40">
        <f t="shared" si="0"/>
        <v>168.88044616691525</v>
      </c>
      <c r="F40">
        <f t="shared" si="1"/>
        <v>0.23427261786865228</v>
      </c>
      <c r="G40" s="19">
        <f t="shared" si="2"/>
        <v>8.2614404223431785E-6</v>
      </c>
      <c r="I40" s="2">
        <v>0.65742796999999997</v>
      </c>
      <c r="J40">
        <v>197.24468999999999</v>
      </c>
      <c r="K40">
        <f t="shared" si="3"/>
        <v>197.38979679006405</v>
      </c>
      <c r="L40">
        <f t="shared" si="4"/>
        <v>2.1055980522695864E-2</v>
      </c>
      <c r="M40" s="19">
        <f t="shared" si="5"/>
        <v>5.4120877474324374E-7</v>
      </c>
      <c r="O40" s="2">
        <v>0.65616501000000005</v>
      </c>
      <c r="P40">
        <v>240.933224</v>
      </c>
      <c r="Q40">
        <f t="shared" si="6"/>
        <v>240.66149855165276</v>
      </c>
      <c r="R40">
        <f t="shared" si="7"/>
        <v>7.3834719279508715E-2</v>
      </c>
      <c r="S40" s="19">
        <f t="shared" si="8"/>
        <v>1.2719418117410433E-6</v>
      </c>
    </row>
    <row r="41" spans="3:19" x14ac:dyDescent="0.25">
      <c r="C41" s="2">
        <v>0.65991619000000001</v>
      </c>
      <c r="D41">
        <v>168.543295</v>
      </c>
      <c r="E41">
        <f t="shared" si="0"/>
        <v>168.95944221765893</v>
      </c>
      <c r="F41">
        <f t="shared" si="1"/>
        <v>0.17317850676527</v>
      </c>
      <c r="G41" s="19">
        <f t="shared" si="2"/>
        <v>6.0963659741070135E-6</v>
      </c>
      <c r="I41" s="2">
        <v>0.66160134000000004</v>
      </c>
      <c r="J41">
        <v>197.36672799999999</v>
      </c>
      <c r="K41">
        <f t="shared" si="3"/>
        <v>197.39930583363775</v>
      </c>
      <c r="L41">
        <f t="shared" si="4"/>
        <v>1.0613152445295387E-3</v>
      </c>
      <c r="M41" s="19">
        <f t="shared" si="5"/>
        <v>2.7245608997162449E-8</v>
      </c>
      <c r="O41" s="2">
        <v>0.66033838</v>
      </c>
      <c r="P41">
        <v>241.055262</v>
      </c>
      <c r="Q41">
        <f t="shared" si="6"/>
        <v>240.67572572330843</v>
      </c>
      <c r="R41">
        <f t="shared" si="7"/>
        <v>0.14404778532489793</v>
      </c>
      <c r="S41" s="19">
        <f t="shared" si="8"/>
        <v>2.4789818854501749E-6</v>
      </c>
    </row>
    <row r="42" spans="3:19" x14ac:dyDescent="0.25">
      <c r="C42" s="2">
        <v>0.66408884999999995</v>
      </c>
      <c r="D42">
        <v>168.54481100000001</v>
      </c>
      <c r="E42">
        <f t="shared" si="0"/>
        <v>169.03970962019088</v>
      </c>
      <c r="F42">
        <f t="shared" si="1"/>
        <v>0.24492464426682375</v>
      </c>
      <c r="G42" s="19">
        <f t="shared" si="2"/>
        <v>8.6218748206040659E-6</v>
      </c>
      <c r="I42" s="2">
        <v>0.66577456000000002</v>
      </c>
      <c r="J42">
        <v>197.46294</v>
      </c>
      <c r="K42">
        <f t="shared" si="3"/>
        <v>197.4102684431125</v>
      </c>
      <c r="L42">
        <f t="shared" si="4"/>
        <v>2.7742929049535021E-3</v>
      </c>
      <c r="M42" s="19">
        <f t="shared" si="5"/>
        <v>7.1151017224866332E-8</v>
      </c>
      <c r="O42" s="2">
        <v>0.6645122</v>
      </c>
      <c r="P42">
        <v>241.25477799999999</v>
      </c>
      <c r="Q42">
        <f t="shared" si="6"/>
        <v>240.69213819138281</v>
      </c>
      <c r="R42">
        <f t="shared" si="7"/>
        <v>0.3165635542407742</v>
      </c>
      <c r="S42" s="19">
        <f t="shared" si="8"/>
        <v>5.4388748655343519E-6</v>
      </c>
    </row>
    <row r="43" spans="3:19" x14ac:dyDescent="0.25">
      <c r="C43" s="2">
        <v>0.66826152000000005</v>
      </c>
      <c r="D43">
        <v>168.54632699999999</v>
      </c>
      <c r="E43">
        <f t="shared" si="0"/>
        <v>169.12138404931528</v>
      </c>
      <c r="F43">
        <f t="shared" si="1"/>
        <v>0.33069060996720867</v>
      </c>
      <c r="G43" s="19">
        <f t="shared" si="2"/>
        <v>1.1640812063480237E-5</v>
      </c>
      <c r="I43" s="2">
        <v>0.66994728000000003</v>
      </c>
      <c r="J43">
        <v>197.47306499999999</v>
      </c>
      <c r="K43">
        <f t="shared" si="3"/>
        <v>197.42288566747246</v>
      </c>
      <c r="L43">
        <f t="shared" si="4"/>
        <v>2.517965412908869E-3</v>
      </c>
      <c r="M43" s="19">
        <f t="shared" si="5"/>
        <v>6.4570481715205451E-8</v>
      </c>
      <c r="O43" s="2">
        <v>0.66868532000000003</v>
      </c>
      <c r="P43">
        <v>241.33377200000001</v>
      </c>
      <c r="Q43">
        <f t="shared" si="6"/>
        <v>240.71103619126242</v>
      </c>
      <c r="R43">
        <f t="shared" si="7"/>
        <v>0.3877998874840573</v>
      </c>
      <c r="S43" s="19">
        <f t="shared" si="8"/>
        <v>6.6584244590832154E-6</v>
      </c>
    </row>
    <row r="44" spans="3:19" x14ac:dyDescent="0.25">
      <c r="C44" s="2">
        <v>0.67243419000000004</v>
      </c>
      <c r="D44">
        <v>168.547843</v>
      </c>
      <c r="E44">
        <f t="shared" si="0"/>
        <v>169.20459861945892</v>
      </c>
      <c r="F44">
        <f t="shared" si="1"/>
        <v>0.43132794369086991</v>
      </c>
      <c r="G44" s="19">
        <f t="shared" si="2"/>
        <v>1.5183126029630381E-5</v>
      </c>
      <c r="I44" s="2">
        <v>0.67412084999999999</v>
      </c>
      <c r="J44">
        <v>197.629537</v>
      </c>
      <c r="K44">
        <f t="shared" si="3"/>
        <v>197.43738971832022</v>
      </c>
      <c r="L44">
        <f t="shared" si="4"/>
        <v>3.6920577856928809E-2</v>
      </c>
      <c r="M44" s="19">
        <f t="shared" si="5"/>
        <v>9.4528938988518206E-7</v>
      </c>
      <c r="O44" s="2">
        <v>0.67285883999999996</v>
      </c>
      <c r="P44">
        <v>241.48163600000001</v>
      </c>
      <c r="Q44">
        <f t="shared" si="6"/>
        <v>240.73276805531151</v>
      </c>
      <c r="R44">
        <f t="shared" si="7"/>
        <v>0.56080319858197636</v>
      </c>
      <c r="S44" s="19">
        <f t="shared" si="8"/>
        <v>9.6170586155483735E-6</v>
      </c>
    </row>
    <row r="45" spans="3:19" x14ac:dyDescent="0.25">
      <c r="C45" s="2">
        <v>0.67660726000000004</v>
      </c>
      <c r="D45">
        <v>168.61822900000001</v>
      </c>
      <c r="E45">
        <f t="shared" si="0"/>
        <v>169.28951043472574</v>
      </c>
      <c r="F45">
        <f t="shared" si="1"/>
        <v>0.45061876460743167</v>
      </c>
      <c r="G45" s="19">
        <f t="shared" si="2"/>
        <v>1.5848940151101472E-5</v>
      </c>
      <c r="I45" s="2">
        <v>0.67829366999999996</v>
      </c>
      <c r="J45">
        <v>197.65688</v>
      </c>
      <c r="K45">
        <f t="shared" si="3"/>
        <v>197.45403147391605</v>
      </c>
      <c r="L45">
        <f t="shared" si="4"/>
        <v>4.1147524534432788E-2</v>
      </c>
      <c r="M45" s="19">
        <f t="shared" si="5"/>
        <v>1.0532218038336813E-6</v>
      </c>
      <c r="O45" s="2">
        <v>0.67703217000000004</v>
      </c>
      <c r="P45">
        <v>241.59506500000001</v>
      </c>
      <c r="Q45">
        <f t="shared" si="6"/>
        <v>240.75771762241442</v>
      </c>
      <c r="R45">
        <f t="shared" si="7"/>
        <v>0.70115063074945971</v>
      </c>
      <c r="S45" s="19">
        <f t="shared" si="8"/>
        <v>1.2012550084969813E-5</v>
      </c>
    </row>
    <row r="46" spans="3:19" x14ac:dyDescent="0.25">
      <c r="C46" s="2">
        <v>0.68077988</v>
      </c>
      <c r="D46">
        <v>168.61113700000001</v>
      </c>
      <c r="E46">
        <f t="shared" si="0"/>
        <v>169.37626839734111</v>
      </c>
      <c r="F46">
        <f t="shared" si="1"/>
        <v>0.58542605519713442</v>
      </c>
      <c r="G46" s="19">
        <f t="shared" si="2"/>
        <v>2.0592047598097903E-5</v>
      </c>
      <c r="I46" s="2">
        <v>0.68246688</v>
      </c>
      <c r="J46">
        <v>197.752093</v>
      </c>
      <c r="K46">
        <f t="shared" si="3"/>
        <v>197.47310335318696</v>
      </c>
      <c r="L46">
        <f t="shared" si="4"/>
        <v>7.7835223028867626E-2</v>
      </c>
      <c r="M46" s="19">
        <f t="shared" si="5"/>
        <v>1.9903708229082398E-6</v>
      </c>
      <c r="O46" s="2">
        <v>0.68120623999999996</v>
      </c>
      <c r="P46">
        <v>241.837625</v>
      </c>
      <c r="Q46">
        <f t="shared" si="6"/>
        <v>240.78632596107013</v>
      </c>
      <c r="R46">
        <f t="shared" si="7"/>
        <v>1.1052296692548669</v>
      </c>
      <c r="S46" s="19">
        <f t="shared" si="8"/>
        <v>1.8897519254133739E-5</v>
      </c>
    </row>
    <row r="47" spans="3:19" x14ac:dyDescent="0.25">
      <c r="C47" s="2">
        <v>0.68495251000000001</v>
      </c>
      <c r="D47">
        <v>168.60504299999999</v>
      </c>
      <c r="E47">
        <f t="shared" si="0"/>
        <v>169.46506729100085</v>
      </c>
      <c r="F47">
        <f t="shared" si="1"/>
        <v>0.73964178111152268</v>
      </c>
      <c r="G47" s="19">
        <f t="shared" si="2"/>
        <v>2.601838376605892E-5</v>
      </c>
      <c r="I47" s="2">
        <v>0.68663956000000004</v>
      </c>
      <c r="J47">
        <v>197.75460799999999</v>
      </c>
      <c r="K47">
        <f t="shared" si="3"/>
        <v>197.49492447412058</v>
      </c>
      <c r="L47">
        <f t="shared" si="4"/>
        <v>6.7435533613162263E-2</v>
      </c>
      <c r="M47" s="19">
        <f t="shared" si="5"/>
        <v>1.7243903123101008E-6</v>
      </c>
      <c r="O47" s="2">
        <v>0.68538041000000005</v>
      </c>
      <c r="P47">
        <v>242.09740199999999</v>
      </c>
      <c r="Q47">
        <f t="shared" si="6"/>
        <v>240.81907827283163</v>
      </c>
      <c r="R47">
        <f t="shared" si="7"/>
        <v>1.6341115514415976</v>
      </c>
      <c r="S47" s="19">
        <f t="shared" si="8"/>
        <v>2.7880556756570762E-5</v>
      </c>
    </row>
    <row r="48" spans="3:19" x14ac:dyDescent="0.25">
      <c r="C48" s="2">
        <v>0.68912567999999996</v>
      </c>
      <c r="D48">
        <v>168.692646</v>
      </c>
      <c r="E48">
        <f t="shared" si="0"/>
        <v>169.5561258126279</v>
      </c>
      <c r="F48">
        <f t="shared" si="1"/>
        <v>0.74559738681591481</v>
      </c>
      <c r="G48" s="19">
        <f t="shared" si="2"/>
        <v>2.6200650656802816E-5</v>
      </c>
      <c r="I48" s="2">
        <v>0.69081298999999996</v>
      </c>
      <c r="J48">
        <v>197.88625300000001</v>
      </c>
      <c r="K48">
        <f t="shared" si="3"/>
        <v>197.51986464119918</v>
      </c>
      <c r="L48">
        <f t="shared" si="4"/>
        <v>0.13424042946476808</v>
      </c>
      <c r="M48" s="19">
        <f t="shared" si="5"/>
        <v>3.428088952789491E-6</v>
      </c>
      <c r="O48" s="2">
        <v>0.68955407999999996</v>
      </c>
      <c r="P48">
        <v>242.27109200000001</v>
      </c>
      <c r="Q48">
        <f t="shared" si="6"/>
        <v>240.85651726292474</v>
      </c>
      <c r="R48">
        <f t="shared" si="7"/>
        <v>2.0010216867715696</v>
      </c>
      <c r="S48" s="19">
        <f t="shared" si="8"/>
        <v>3.4091695583440167E-5</v>
      </c>
    </row>
    <row r="49" spans="3:19" x14ac:dyDescent="0.25">
      <c r="C49" s="2">
        <v>0.69329854999999996</v>
      </c>
      <c r="D49">
        <v>168.72859700000001</v>
      </c>
      <c r="E49">
        <f t="shared" si="0"/>
        <v>169.64965670027073</v>
      </c>
      <c r="F49">
        <f t="shared" si="1"/>
        <v>0.84835097146278393</v>
      </c>
      <c r="G49" s="19">
        <f t="shared" si="2"/>
        <v>2.9798758523504971E-5</v>
      </c>
      <c r="I49" s="2">
        <v>0.69498715</v>
      </c>
      <c r="J49">
        <v>198.14503099999999</v>
      </c>
      <c r="K49">
        <f t="shared" si="3"/>
        <v>197.54833226436278</v>
      </c>
      <c r="L49">
        <f t="shared" si="4"/>
        <v>0.3560493811110384</v>
      </c>
      <c r="M49" s="19">
        <f t="shared" si="5"/>
        <v>9.0686755352592505E-6</v>
      </c>
      <c r="O49" s="2">
        <v>0.69372739999999999</v>
      </c>
      <c r="P49">
        <v>242.38452100000001</v>
      </c>
      <c r="Q49">
        <f t="shared" si="6"/>
        <v>240.89925701660366</v>
      </c>
      <c r="R49">
        <f t="shared" si="7"/>
        <v>2.2060091003743953</v>
      </c>
      <c r="S49" s="19">
        <f t="shared" si="8"/>
        <v>3.7548927439710527E-5</v>
      </c>
    </row>
    <row r="50" spans="3:19" x14ac:dyDescent="0.25">
      <c r="C50" s="2">
        <v>0.69747157000000004</v>
      </c>
      <c r="D50">
        <v>168.79037400000001</v>
      </c>
      <c r="E50">
        <f t="shared" si="0"/>
        <v>169.74592731796756</v>
      </c>
      <c r="F50">
        <f t="shared" si="1"/>
        <v>0.9130821434787787</v>
      </c>
      <c r="G50" s="19">
        <f t="shared" si="2"/>
        <v>3.2049001150903677E-5</v>
      </c>
      <c r="I50" s="2">
        <v>0.69916036999999998</v>
      </c>
      <c r="J50">
        <v>198.241243</v>
      </c>
      <c r="K50">
        <f t="shared" si="3"/>
        <v>197.58077121443029</v>
      </c>
      <c r="L50">
        <f t="shared" si="4"/>
        <v>0.43622297953364331</v>
      </c>
      <c r="M50" s="19">
        <f t="shared" si="5"/>
        <v>1.1099937042676935E-5</v>
      </c>
      <c r="O50" s="2">
        <v>0.69790132999999999</v>
      </c>
      <c r="P50">
        <v>242.60125400000001</v>
      </c>
      <c r="Q50">
        <f t="shared" si="6"/>
        <v>240.94799589626516</v>
      </c>
      <c r="R50">
        <f t="shared" si="7"/>
        <v>2.733262357564973</v>
      </c>
      <c r="S50" s="19">
        <f t="shared" si="8"/>
        <v>4.6440323625553584E-5</v>
      </c>
    </row>
    <row r="51" spans="3:19" x14ac:dyDescent="0.25">
      <c r="C51" s="2">
        <v>0.70164444000000004</v>
      </c>
      <c r="D51">
        <v>168.826325</v>
      </c>
      <c r="E51">
        <f t="shared" si="0"/>
        <v>169.84521762126457</v>
      </c>
      <c r="F51">
        <f t="shared" si="1"/>
        <v>1.0381421736673859</v>
      </c>
      <c r="G51" s="19">
        <f t="shared" si="2"/>
        <v>3.6423065975301421E-5</v>
      </c>
      <c r="I51" s="2">
        <v>0.70333365000000003</v>
      </c>
      <c r="J51">
        <v>198.34606299999999</v>
      </c>
      <c r="K51">
        <f t="shared" si="3"/>
        <v>197.61769768788017</v>
      </c>
      <c r="L51">
        <f t="shared" si="4"/>
        <v>0.53051602789940266</v>
      </c>
      <c r="M51" s="19">
        <f t="shared" si="5"/>
        <v>1.348501209312101E-5</v>
      </c>
      <c r="O51" s="2">
        <v>0.7020748</v>
      </c>
      <c r="P51">
        <v>242.740509</v>
      </c>
      <c r="Q51">
        <f t="shared" si="6"/>
        <v>241.00349172388269</v>
      </c>
      <c r="R51">
        <f t="shared" si="7"/>
        <v>3.017229017530012</v>
      </c>
      <c r="S51" s="19">
        <f t="shared" si="8"/>
        <v>5.1206342798004708E-5</v>
      </c>
    </row>
    <row r="52" spans="3:19" x14ac:dyDescent="0.25">
      <c r="C52" s="2">
        <v>0.70581841000000001</v>
      </c>
      <c r="D52">
        <v>169.05166700000001</v>
      </c>
      <c r="E52">
        <f t="shared" si="0"/>
        <v>169.94787817583955</v>
      </c>
      <c r="F52">
        <f t="shared" si="1"/>
        <v>0.80319447169968994</v>
      </c>
      <c r="G52" s="19">
        <f t="shared" si="2"/>
        <v>2.810488388194695E-5</v>
      </c>
      <c r="I52" s="2">
        <v>0.70765016999999997</v>
      </c>
      <c r="J52">
        <v>198.623109</v>
      </c>
      <c r="K52">
        <f t="shared" si="3"/>
        <v>197.66121940644899</v>
      </c>
      <c r="L52">
        <f t="shared" si="4"/>
        <v>0.92523159018172108</v>
      </c>
      <c r="M52" s="19">
        <f t="shared" si="5"/>
        <v>2.3452594869938768E-5</v>
      </c>
      <c r="O52" s="2">
        <v>0.70595724999999998</v>
      </c>
      <c r="P52">
        <v>242.89687599999999</v>
      </c>
      <c r="Q52">
        <f t="shared" si="6"/>
        <v>241.06194260419358</v>
      </c>
      <c r="R52">
        <f t="shared" si="7"/>
        <v>3.3669805670456672</v>
      </c>
      <c r="S52" s="19">
        <f t="shared" si="8"/>
        <v>5.7068538607443425E-5</v>
      </c>
    </row>
    <row r="53" spans="3:19" x14ac:dyDescent="0.25">
      <c r="C53" s="2">
        <v>0.70999177999999996</v>
      </c>
      <c r="D53">
        <v>169.17370500000001</v>
      </c>
      <c r="E53">
        <f t="shared" si="0"/>
        <v>170.0542239768136</v>
      </c>
      <c r="F53">
        <f t="shared" si="1"/>
        <v>0.77531366852885208</v>
      </c>
      <c r="G53" s="19">
        <f t="shared" si="2"/>
        <v>2.7090169295535073E-5</v>
      </c>
      <c r="I53" s="2">
        <v>0.71168169000000003</v>
      </c>
      <c r="J53">
        <v>198.813965</v>
      </c>
      <c r="K53">
        <f t="shared" si="3"/>
        <v>197.70737665549012</v>
      </c>
      <c r="L53">
        <f t="shared" si="4"/>
        <v>1.2245377642051023</v>
      </c>
      <c r="M53" s="19">
        <f t="shared" si="5"/>
        <v>3.0979785741580595E-5</v>
      </c>
      <c r="O53" s="2">
        <v>0.71042278999999997</v>
      </c>
      <c r="P53">
        <v>243.19980200000001</v>
      </c>
      <c r="Q53">
        <f t="shared" si="6"/>
        <v>241.13833461347383</v>
      </c>
      <c r="R53">
        <f t="shared" si="7"/>
        <v>4.2496477857110584</v>
      </c>
      <c r="S53" s="19">
        <f t="shared" si="8"/>
        <v>7.1849955388140734E-5</v>
      </c>
    </row>
    <row r="54" spans="3:19" x14ac:dyDescent="0.25">
      <c r="C54" s="2">
        <v>0.71416444999999995</v>
      </c>
      <c r="D54">
        <v>169.17522099999999</v>
      </c>
      <c r="E54">
        <f t="shared" si="0"/>
        <v>170.16464732388491</v>
      </c>
      <c r="F54">
        <f t="shared" si="1"/>
        <v>0.97896445039641367</v>
      </c>
      <c r="G54" s="19">
        <f t="shared" si="2"/>
        <v>3.4205300990527541E-5</v>
      </c>
      <c r="I54" s="2">
        <v>0.71585516000000005</v>
      </c>
      <c r="J54">
        <v>198.95321999999999</v>
      </c>
      <c r="K54">
        <f t="shared" si="3"/>
        <v>197.7614647117399</v>
      </c>
      <c r="L54">
        <f t="shared" si="4"/>
        <v>1.4202806670958736</v>
      </c>
      <c r="M54" s="19">
        <f t="shared" si="5"/>
        <v>3.5881635530715569E-5</v>
      </c>
      <c r="O54" s="2">
        <v>0.71459691999999997</v>
      </c>
      <c r="P54">
        <v>243.45097000000001</v>
      </c>
      <c r="Q54">
        <f t="shared" si="6"/>
        <v>241.21971685257611</v>
      </c>
      <c r="R54">
        <f t="shared" si="7"/>
        <v>4.9784906078890581</v>
      </c>
      <c r="S54" s="19">
        <f t="shared" si="8"/>
        <v>8.3999107874947426E-5</v>
      </c>
    </row>
    <row r="55" spans="3:19" x14ac:dyDescent="0.25">
      <c r="C55" s="2">
        <v>0.71833762000000001</v>
      </c>
      <c r="D55">
        <v>169.26282399999999</v>
      </c>
      <c r="E55">
        <f t="shared" si="0"/>
        <v>170.27962130436566</v>
      </c>
      <c r="F55">
        <f t="shared" si="1"/>
        <v>1.0338767581652875</v>
      </c>
      <c r="G55" s="19">
        <f t="shared" si="2"/>
        <v>3.6086570238299437E-5</v>
      </c>
      <c r="I55" s="2">
        <v>0.72002948</v>
      </c>
      <c r="J55">
        <v>199.23782399999999</v>
      </c>
      <c r="K55">
        <f t="shared" si="3"/>
        <v>197.82276717030211</v>
      </c>
      <c r="L55">
        <f t="shared" si="4"/>
        <v>2.0023858312746001</v>
      </c>
      <c r="M55" s="19">
        <f t="shared" si="5"/>
        <v>5.0443380542500131E-5</v>
      </c>
      <c r="O55" s="2">
        <v>0.71877053999999996</v>
      </c>
      <c r="P55">
        <v>243.616052</v>
      </c>
      <c r="Q55">
        <f t="shared" si="6"/>
        <v>241.31195342404953</v>
      </c>
      <c r="R55">
        <f t="shared" si="7"/>
        <v>5.308870247696948</v>
      </c>
      <c r="S55" s="19">
        <f t="shared" si="8"/>
        <v>8.9452052373190417E-5</v>
      </c>
    </row>
    <row r="56" spans="3:19" x14ac:dyDescent="0.25">
      <c r="C56" s="2">
        <v>0.72251089000000002</v>
      </c>
      <c r="D56">
        <v>169.36764500000001</v>
      </c>
      <c r="E56">
        <f t="shared" si="0"/>
        <v>170.39962766090707</v>
      </c>
      <c r="F56">
        <f t="shared" si="1"/>
        <v>1.0649882124128196</v>
      </c>
      <c r="G56" s="19">
        <f t="shared" si="2"/>
        <v>3.7126490936927629E-5</v>
      </c>
      <c r="I56" s="2">
        <v>0.72420300999999998</v>
      </c>
      <c r="J56">
        <v>199.38668699999999</v>
      </c>
      <c r="K56">
        <f t="shared" si="3"/>
        <v>197.89214749612506</v>
      </c>
      <c r="L56">
        <f t="shared" si="4"/>
        <v>2.2336483286427296</v>
      </c>
      <c r="M56" s="19">
        <f t="shared" si="5"/>
        <v>5.6185271433626218E-5</v>
      </c>
      <c r="O56" s="2">
        <v>0.72294466000000002</v>
      </c>
      <c r="P56">
        <v>243.86722</v>
      </c>
      <c r="Q56">
        <f t="shared" si="6"/>
        <v>241.41640814907052</v>
      </c>
      <c r="R56">
        <f t="shared" si="7"/>
        <v>6.0064787286563996</v>
      </c>
      <c r="S56" s="19">
        <f t="shared" si="8"/>
        <v>1.0099807316236221E-4</v>
      </c>
    </row>
    <row r="57" spans="3:19" x14ac:dyDescent="0.25">
      <c r="C57" s="2">
        <v>0.72697518000000005</v>
      </c>
      <c r="D57">
        <v>169.455354</v>
      </c>
      <c r="E57">
        <f t="shared" si="0"/>
        <v>170.53419214036234</v>
      </c>
      <c r="F57">
        <f t="shared" si="1"/>
        <v>1.1638917331004637</v>
      </c>
      <c r="G57" s="19">
        <f t="shared" si="2"/>
        <v>4.0532369522653949E-5</v>
      </c>
      <c r="I57" s="2">
        <v>0.72837642999999996</v>
      </c>
      <c r="J57">
        <v>199.51733300000001</v>
      </c>
      <c r="K57">
        <f t="shared" si="3"/>
        <v>197.97060474135242</v>
      </c>
      <c r="L57">
        <f t="shared" si="4"/>
        <v>2.3923683060990073</v>
      </c>
      <c r="M57" s="19">
        <f t="shared" si="5"/>
        <v>6.0098935353410203E-5</v>
      </c>
      <c r="O57" s="2">
        <v>0.72711819</v>
      </c>
      <c r="P57">
        <v>244.01608200000001</v>
      </c>
      <c r="Q57">
        <f t="shared" si="6"/>
        <v>241.53455053460442</v>
      </c>
      <c r="R57">
        <f t="shared" si="7"/>
        <v>6.1579984137483885</v>
      </c>
      <c r="S57" s="19">
        <f t="shared" si="8"/>
        <v>1.0341955705224493E-4</v>
      </c>
    </row>
    <row r="58" spans="3:19" x14ac:dyDescent="0.25">
      <c r="C58" s="2">
        <v>0.73123733000000002</v>
      </c>
      <c r="D58">
        <v>169.67311799999999</v>
      </c>
      <c r="E58">
        <f t="shared" si="0"/>
        <v>170.66930768334461</v>
      </c>
      <c r="F58">
        <f t="shared" si="1"/>
        <v>0.99239388520226357</v>
      </c>
      <c r="G58" s="19">
        <f t="shared" si="2"/>
        <v>3.4471326677782843E-5</v>
      </c>
      <c r="I58" s="2">
        <v>0.73255095000000003</v>
      </c>
      <c r="J58">
        <v>199.83637200000001</v>
      </c>
      <c r="K58">
        <f t="shared" si="3"/>
        <v>198.05927071496905</v>
      </c>
      <c r="L58">
        <f t="shared" si="4"/>
        <v>3.1580889772587106</v>
      </c>
      <c r="M58" s="19">
        <f t="shared" si="5"/>
        <v>7.9081571091121181E-5</v>
      </c>
      <c r="O58" s="2">
        <v>0.73129244999999998</v>
      </c>
      <c r="P58">
        <v>244.292078</v>
      </c>
      <c r="Q58">
        <f t="shared" si="6"/>
        <v>241.66809011033223</v>
      </c>
      <c r="R58">
        <f t="shared" si="7"/>
        <v>6.8853124451231364</v>
      </c>
      <c r="S58" s="19">
        <f t="shared" si="8"/>
        <v>1.1537318586451457E-4</v>
      </c>
    </row>
    <row r="59" spans="3:19" x14ac:dyDescent="0.25">
      <c r="C59" s="2">
        <v>0.73541098999999999</v>
      </c>
      <c r="D59">
        <v>169.845809</v>
      </c>
      <c r="E59">
        <f t="shared" si="0"/>
        <v>170.80861978171441</v>
      </c>
      <c r="F59">
        <f t="shared" si="1"/>
        <v>0.92700460138551288</v>
      </c>
      <c r="G59" s="19">
        <f t="shared" si="2"/>
        <v>3.213454980055943E-5</v>
      </c>
      <c r="I59" s="2">
        <v>0.73672462000000005</v>
      </c>
      <c r="J59">
        <v>200.01106100000001</v>
      </c>
      <c r="K59">
        <f t="shared" si="3"/>
        <v>198.15933907724207</v>
      </c>
      <c r="L59">
        <f t="shared" si="4"/>
        <v>3.4288740792223846</v>
      </c>
      <c r="M59" s="19">
        <f t="shared" si="5"/>
        <v>8.5712371073031672E-5</v>
      </c>
      <c r="O59" s="2">
        <v>0.73575815</v>
      </c>
      <c r="P59">
        <v>244.62083000000001</v>
      </c>
      <c r="Q59">
        <f t="shared" si="6"/>
        <v>241.83009715454807</v>
      </c>
      <c r="R59">
        <f t="shared" si="7"/>
        <v>7.7881898146842907</v>
      </c>
      <c r="S59" s="19">
        <f t="shared" si="8"/>
        <v>1.3015164358448877E-4</v>
      </c>
    </row>
    <row r="60" spans="3:19" x14ac:dyDescent="0.25">
      <c r="C60" s="2">
        <v>0.73958436000000005</v>
      </c>
      <c r="D60">
        <v>169.96784700000001</v>
      </c>
      <c r="E60">
        <f t="shared" si="0"/>
        <v>170.95561932155977</v>
      </c>
      <c r="F60">
        <f t="shared" si="1"/>
        <v>0.97569415923955749</v>
      </c>
      <c r="G60" s="19">
        <f t="shared" si="2"/>
        <v>3.3773818006144751E-5</v>
      </c>
      <c r="I60" s="2">
        <v>0.74089894999999995</v>
      </c>
      <c r="J60">
        <v>200.29666399999999</v>
      </c>
      <c r="K60">
        <f t="shared" si="3"/>
        <v>198.27222345951412</v>
      </c>
      <c r="L60">
        <f t="shared" si="4"/>
        <v>4.0983595019627197</v>
      </c>
      <c r="M60" s="19">
        <f t="shared" si="5"/>
        <v>1.0215570358569886E-4</v>
      </c>
      <c r="O60" s="2">
        <v>0.73993257000000001</v>
      </c>
      <c r="P60">
        <v>244.92365000000001</v>
      </c>
      <c r="Q60">
        <f t="shared" si="6"/>
        <v>242.00164764861324</v>
      </c>
      <c r="R60">
        <f t="shared" si="7"/>
        <v>8.5380977415097892</v>
      </c>
      <c r="S60" s="19">
        <f t="shared" si="8"/>
        <v>1.4233105756228476E-4</v>
      </c>
    </row>
    <row r="61" spans="3:19" x14ac:dyDescent="0.25">
      <c r="C61" s="2">
        <v>0.74375798000000004</v>
      </c>
      <c r="D61">
        <v>170.13292799999999</v>
      </c>
      <c r="E61">
        <f t="shared" si="0"/>
        <v>171.11117753687216</v>
      </c>
      <c r="F61">
        <f t="shared" si="1"/>
        <v>0.95697215639061461</v>
      </c>
      <c r="G61" s="19">
        <f t="shared" si="2"/>
        <v>3.3061499672287224E-5</v>
      </c>
      <c r="I61" s="2">
        <v>0.74507252000000002</v>
      </c>
      <c r="J61">
        <v>200.453136</v>
      </c>
      <c r="K61">
        <f t="shared" si="3"/>
        <v>198.39942389864984</v>
      </c>
      <c r="L61">
        <f t="shared" si="4"/>
        <v>4.2177333952320799</v>
      </c>
      <c r="M61" s="19">
        <f t="shared" si="5"/>
        <v>1.0496715209797409E-4</v>
      </c>
      <c r="O61" s="2">
        <v>0.74381516999999997</v>
      </c>
      <c r="P61">
        <v>245.10584299999999</v>
      </c>
      <c r="Q61">
        <f t="shared" si="6"/>
        <v>242.18074432459025</v>
      </c>
      <c r="R61">
        <f t="shared" si="7"/>
        <v>8.5562022608838308</v>
      </c>
      <c r="S61" s="19">
        <f t="shared" si="8"/>
        <v>1.4242089596805358E-4</v>
      </c>
    </row>
    <row r="62" spans="3:19" x14ac:dyDescent="0.25">
      <c r="C62" s="2">
        <v>0.74793200999999998</v>
      </c>
      <c r="D62">
        <v>170.36687900000001</v>
      </c>
      <c r="E62">
        <f t="shared" si="0"/>
        <v>171.27625337062506</v>
      </c>
      <c r="F62">
        <f t="shared" si="1"/>
        <v>0.82696174594969674</v>
      </c>
      <c r="G62" s="19">
        <f t="shared" si="2"/>
        <v>2.849148497007711E-5</v>
      </c>
      <c r="I62" s="2">
        <v>0.74924625</v>
      </c>
      <c r="J62">
        <v>200.63643400000001</v>
      </c>
      <c r="K62">
        <f t="shared" si="3"/>
        <v>198.54268498192221</v>
      </c>
      <c r="L62">
        <f t="shared" si="4"/>
        <v>4.3837849507017577</v>
      </c>
      <c r="M62" s="19">
        <f t="shared" si="5"/>
        <v>1.089004415828654E-4</v>
      </c>
      <c r="O62" s="2">
        <v>0.74798955</v>
      </c>
      <c r="P62">
        <v>245.40005500000001</v>
      </c>
      <c r="Q62">
        <f t="shared" si="6"/>
        <v>242.39676672362611</v>
      </c>
      <c r="R62">
        <f t="shared" si="7"/>
        <v>9.0197404710048747</v>
      </c>
      <c r="S62" s="19">
        <f t="shared" si="8"/>
        <v>1.4977686294863438E-4</v>
      </c>
    </row>
    <row r="63" spans="3:19" x14ac:dyDescent="0.25">
      <c r="C63" s="2">
        <v>0.75210568</v>
      </c>
      <c r="D63">
        <v>170.540569</v>
      </c>
      <c r="E63">
        <f t="shared" si="0"/>
        <v>171.45187807088985</v>
      </c>
      <c r="F63">
        <f t="shared" si="1"/>
        <v>0.83048422268610811</v>
      </c>
      <c r="G63" s="19">
        <f t="shared" si="2"/>
        <v>2.85545927752659E-5</v>
      </c>
      <c r="I63" s="2">
        <v>0.75342076000000002</v>
      </c>
      <c r="J63">
        <v>200.95547300000001</v>
      </c>
      <c r="K63">
        <f t="shared" si="3"/>
        <v>198.70395704744928</v>
      </c>
      <c r="L63">
        <f t="shared" si="4"/>
        <v>5.0693240845904342</v>
      </c>
      <c r="M63" s="19">
        <f t="shared" si="5"/>
        <v>1.2553082396791671E-4</v>
      </c>
      <c r="O63" s="2">
        <v>0.75216327000000005</v>
      </c>
      <c r="P63">
        <v>245.58235300000001</v>
      </c>
      <c r="Q63">
        <f t="shared" si="6"/>
        <v>242.63990863663631</v>
      </c>
      <c r="R63">
        <f t="shared" si="7"/>
        <v>8.6579788314908424</v>
      </c>
      <c r="S63" s="19">
        <f t="shared" si="8"/>
        <v>1.4355628379152151E-4</v>
      </c>
    </row>
    <row r="64" spans="3:19" x14ac:dyDescent="0.25">
      <c r="C64" s="2">
        <v>0.7562797</v>
      </c>
      <c r="D64">
        <v>170.77452</v>
      </c>
      <c r="E64">
        <f t="shared" si="0"/>
        <v>171.63926776624851</v>
      </c>
      <c r="F64">
        <f t="shared" si="1"/>
        <v>0.74778869923179292</v>
      </c>
      <c r="G64" s="19">
        <f t="shared" si="2"/>
        <v>2.5640869660544206E-5</v>
      </c>
      <c r="I64" s="2">
        <v>0.75759547999999999</v>
      </c>
      <c r="J64">
        <v>201.30894699999999</v>
      </c>
      <c r="K64">
        <f t="shared" si="3"/>
        <v>198.88537810715405</v>
      </c>
      <c r="L64">
        <f t="shared" si="4"/>
        <v>5.8736861783704732</v>
      </c>
      <c r="M64" s="19">
        <f t="shared" si="5"/>
        <v>1.4493877447577935E-4</v>
      </c>
      <c r="O64" s="2">
        <v>0.75633718999999999</v>
      </c>
      <c r="P64">
        <v>245.79908699999999</v>
      </c>
      <c r="Q64">
        <f t="shared" si="6"/>
        <v>242.91346658780483</v>
      </c>
      <c r="R64">
        <f t="shared" si="7"/>
        <v>8.326805163277319</v>
      </c>
      <c r="S64" s="19">
        <f t="shared" si="8"/>
        <v>1.3782178552198811E-4</v>
      </c>
    </row>
    <row r="65" spans="3:19" x14ac:dyDescent="0.25">
      <c r="C65" s="2">
        <v>0.76045368999999996</v>
      </c>
      <c r="D65">
        <v>171.00308999999999</v>
      </c>
      <c r="E65">
        <f t="shared" si="0"/>
        <v>171.83973384783073</v>
      </c>
      <c r="F65">
        <f t="shared" si="1"/>
        <v>0.69997292811303136</v>
      </c>
      <c r="G65" s="19">
        <f t="shared" si="2"/>
        <v>2.3937198848585125E-5</v>
      </c>
      <c r="I65" s="2">
        <v>0.76176960999999999</v>
      </c>
      <c r="J65">
        <v>201.56111300000001</v>
      </c>
      <c r="K65">
        <f t="shared" si="3"/>
        <v>199.08932342510303</v>
      </c>
      <c r="L65">
        <f t="shared" si="4"/>
        <v>6.1097437025693626</v>
      </c>
      <c r="M65" s="19">
        <f t="shared" si="5"/>
        <v>1.5038672328813378E-4</v>
      </c>
      <c r="O65" s="2">
        <v>0.76051172</v>
      </c>
      <c r="P65">
        <v>246.119124</v>
      </c>
      <c r="Q65">
        <f t="shared" si="6"/>
        <v>243.22111859252831</v>
      </c>
      <c r="R65">
        <f t="shared" si="7"/>
        <v>8.3984353417351336</v>
      </c>
      <c r="S65" s="19">
        <f t="shared" si="8"/>
        <v>1.3864610125943476E-4</v>
      </c>
    </row>
    <row r="66" spans="3:19" x14ac:dyDescent="0.25">
      <c r="C66" s="2">
        <v>0.76462805</v>
      </c>
      <c r="D66">
        <v>171.294073</v>
      </c>
      <c r="E66">
        <f t="shared" si="0"/>
        <v>172.05478396245024</v>
      </c>
      <c r="F66">
        <f t="shared" si="1"/>
        <v>0.57868116839198114</v>
      </c>
      <c r="G66" s="19">
        <f t="shared" si="2"/>
        <v>1.9722169070842577E-5</v>
      </c>
      <c r="I66" s="2">
        <v>0.76594337999999995</v>
      </c>
      <c r="J66">
        <v>201.75202100000001</v>
      </c>
      <c r="K66">
        <f t="shared" si="3"/>
        <v>199.31850290952522</v>
      </c>
      <c r="L66">
        <f t="shared" si="4"/>
        <v>5.9220102966680752</v>
      </c>
      <c r="M66" s="19">
        <f t="shared" si="5"/>
        <v>1.4549007590700119E-4</v>
      </c>
      <c r="O66" s="2">
        <v>0.76497751000000003</v>
      </c>
      <c r="P66">
        <v>246.46509399999999</v>
      </c>
      <c r="Q66">
        <f t="shared" si="6"/>
        <v>243.59257716982887</v>
      </c>
      <c r="R66">
        <f t="shared" si="7"/>
        <v>8.2513529396163516</v>
      </c>
      <c r="S66" s="19">
        <f t="shared" si="8"/>
        <v>1.3583582448572573E-4</v>
      </c>
    </row>
    <row r="67" spans="3:19" x14ac:dyDescent="0.25">
      <c r="C67" s="2">
        <v>0.76880177000000005</v>
      </c>
      <c r="D67">
        <v>171.476372</v>
      </c>
      <c r="E67">
        <f t="shared" si="0"/>
        <v>172.2860323986651</v>
      </c>
      <c r="F67">
        <f t="shared" si="1"/>
        <v>0.65554996116653164</v>
      </c>
      <c r="G67" s="19">
        <f t="shared" si="2"/>
        <v>2.2294473633986415E-5</v>
      </c>
      <c r="I67" s="2">
        <v>0.77011770999999996</v>
      </c>
      <c r="J67">
        <v>202.037623</v>
      </c>
      <c r="K67">
        <f t="shared" si="3"/>
        <v>199.57601043395894</v>
      </c>
      <c r="L67">
        <f t="shared" si="4"/>
        <v>6.0595364252912258</v>
      </c>
      <c r="M67" s="19">
        <f t="shared" si="5"/>
        <v>1.4844818763930511E-4</v>
      </c>
      <c r="O67" s="2">
        <v>0.76886016000000001</v>
      </c>
      <c r="P67">
        <v>246.65589600000001</v>
      </c>
      <c r="Q67">
        <f t="shared" si="6"/>
        <v>243.95537609998169</v>
      </c>
      <c r="R67">
        <f t="shared" si="7"/>
        <v>7.292807730394963</v>
      </c>
      <c r="S67" s="19">
        <f t="shared" si="8"/>
        <v>1.1987034671174899E-4</v>
      </c>
    </row>
    <row r="68" spans="3:19" x14ac:dyDescent="0.25">
      <c r="C68" s="2">
        <v>0.77297663999999999</v>
      </c>
      <c r="D68">
        <v>171.85667000000001</v>
      </c>
      <c r="E68">
        <f t="shared" ref="E68:E131" si="9">IF(C68&lt;F$1,$X$6+D$1^2*$X$5/((-$X$7*(C68/E$1-1)^$X$8+1)),$X$6+$X$2*TAN($X$3*(C68/F$1)-$X$3)+D$1^2*$X$5/((-$X$7*(C68/E$1-1)^$X$8+1)))</f>
        <v>172.53545646646026</v>
      </c>
      <c r="F68">
        <f t="shared" ref="F68:F131" si="10">(E68-D68)^2</f>
        <v>0.46075106704959523</v>
      </c>
      <c r="G68" s="19">
        <f t="shared" ref="G68:G131" si="11">((E68-D68)/D68)^2</f>
        <v>1.5600322084813105E-5</v>
      </c>
      <c r="I68" s="2">
        <v>0.77429223000000003</v>
      </c>
      <c r="J68">
        <v>202.35766100000001</v>
      </c>
      <c r="K68">
        <f t="shared" ref="K68:K124" si="12">IF(I68&lt;L$1,$X$6+J$1^2*$X$5/((-$X$7*(I68/K$1-1)^$X$8+1)),$X$6+$X$2*TAN($X$3*(I68/L$1)-$X$3)+J$1^2*$X$5/((-$X$7*(I68/K$1-1)^$X$8+1)))</f>
        <v>199.86525529672076</v>
      </c>
      <c r="L68">
        <f t="shared" ref="L68:L124" si="13">(K68-J68)^2</f>
        <v>6.2120861897389137</v>
      </c>
      <c r="M68" s="19">
        <f t="shared" ref="M68:M124" si="14">((K68-J68)/J68)^2</f>
        <v>1.5170439784969723E-4</v>
      </c>
      <c r="O68" s="2">
        <v>0.77274290999999995</v>
      </c>
      <c r="P68">
        <v>246.86391399999999</v>
      </c>
      <c r="Q68">
        <f t="shared" ref="Q68:Q105" si="15">IF(O68&lt;R$1,$X$6+P$1^2*$X$5/((-$X$7*(O68/Q$1-1)^$X$8+1)),$X$6+$X$2*TAN($X$3*(O68/R$1)-$X$3)+P$1^2*$X$5/((-$X$7*(O68/Q$1-1)^$X$8+1)))</f>
        <v>244.3596092043924</v>
      </c>
      <c r="R68">
        <f t="shared" ref="R68:R105" si="16">(Q68-P68)^2</f>
        <v>6.2715425093031989</v>
      </c>
      <c r="S68" s="19">
        <f t="shared" ref="S68:S105" si="17">((Q68-P68)/P68)^2</f>
        <v>1.0291037233792264E-4</v>
      </c>
    </row>
    <row r="69" spans="3:19" x14ac:dyDescent="0.25">
      <c r="C69" s="2">
        <v>0.77715087000000005</v>
      </c>
      <c r="D69">
        <v>172.125056</v>
      </c>
      <c r="E69">
        <f t="shared" si="9"/>
        <v>172.80506417391729</v>
      </c>
      <c r="F69">
        <f t="shared" si="10"/>
        <v>0.46241111659432288</v>
      </c>
      <c r="G69" s="19">
        <f t="shared" si="11"/>
        <v>1.5607741986608678E-5</v>
      </c>
      <c r="I69" s="2">
        <v>0.77846669999999996</v>
      </c>
      <c r="J69">
        <v>202.66909000000001</v>
      </c>
      <c r="K69">
        <f t="shared" si="12"/>
        <v>200.19008570125908</v>
      </c>
      <c r="L69">
        <f t="shared" si="13"/>
        <v>6.1454623131760213</v>
      </c>
      <c r="M69" s="19">
        <f t="shared" si="14"/>
        <v>1.4961651162362708E-4</v>
      </c>
      <c r="O69" s="2">
        <v>0.77691699000000003</v>
      </c>
      <c r="P69">
        <v>247.107472</v>
      </c>
      <c r="Q69">
        <f t="shared" si="15"/>
        <v>244.84571838281965</v>
      </c>
      <c r="R69">
        <f t="shared" si="16"/>
        <v>5.1155294248283818</v>
      </c>
      <c r="S69" s="19">
        <f t="shared" si="17"/>
        <v>8.3775847818962879E-5</v>
      </c>
    </row>
    <row r="70" spans="3:19" x14ac:dyDescent="0.25">
      <c r="C70" s="2">
        <v>0.78132548999999996</v>
      </c>
      <c r="D70">
        <v>172.462311</v>
      </c>
      <c r="E70">
        <f t="shared" si="9"/>
        <v>173.09730426523694</v>
      </c>
      <c r="F70">
        <f t="shared" si="10"/>
        <v>0.40321644689627489</v>
      </c>
      <c r="G70" s="19">
        <f t="shared" si="11"/>
        <v>1.3556570459187282E-5</v>
      </c>
      <c r="I70" s="2">
        <v>0.78264142999999997</v>
      </c>
      <c r="J70">
        <v>203.023562</v>
      </c>
      <c r="K70">
        <f t="shared" si="12"/>
        <v>200.5548972003067</v>
      </c>
      <c r="L70">
        <f t="shared" si="13"/>
        <v>6.0943058932447629</v>
      </c>
      <c r="M70" s="19">
        <f t="shared" si="14"/>
        <v>1.4785341600021974E-4</v>
      </c>
      <c r="O70" s="2">
        <v>0.78080075000000004</v>
      </c>
      <c r="P70">
        <v>247.48766499999999</v>
      </c>
      <c r="Q70">
        <f t="shared" si="15"/>
        <v>245.35156406371181</v>
      </c>
      <c r="R70">
        <f t="shared" si="16"/>
        <v>4.5629272100112708</v>
      </c>
      <c r="S70" s="19">
        <f t="shared" si="17"/>
        <v>7.4496595234772726E-5</v>
      </c>
    </row>
    <row r="71" spans="3:19" x14ac:dyDescent="0.25">
      <c r="C71" s="2">
        <v>0.78550016</v>
      </c>
      <c r="D71">
        <v>172.80817500000001</v>
      </c>
      <c r="E71">
        <f t="shared" si="9"/>
        <v>173.41485495071032</v>
      </c>
      <c r="F71">
        <f t="shared" si="10"/>
        <v>0.36806056259387093</v>
      </c>
      <c r="G71" s="19">
        <f t="shared" si="11"/>
        <v>1.2325107565555387E-5</v>
      </c>
      <c r="I71" s="2">
        <v>0.78681595000000004</v>
      </c>
      <c r="J71">
        <v>203.34360000000001</v>
      </c>
      <c r="K71">
        <f t="shared" si="12"/>
        <v>200.96460221880892</v>
      </c>
      <c r="L71">
        <f t="shared" si="13"/>
        <v>5.6596304429121229</v>
      </c>
      <c r="M71" s="19">
        <f t="shared" si="14"/>
        <v>1.3687592208200746E-4</v>
      </c>
      <c r="O71" s="2">
        <v>0.78497536000000001</v>
      </c>
      <c r="P71">
        <v>247.82392200000001</v>
      </c>
      <c r="Q71">
        <f t="shared" si="15"/>
        <v>245.9597824124267</v>
      </c>
      <c r="R71">
        <f t="shared" si="16"/>
        <v>3.4750164019579728</v>
      </c>
      <c r="S71" s="19">
        <f t="shared" si="17"/>
        <v>5.6580972446137785E-5</v>
      </c>
    </row>
    <row r="72" spans="3:19" x14ac:dyDescent="0.25">
      <c r="C72" s="2">
        <v>0.78967458999999995</v>
      </c>
      <c r="D72">
        <v>173.110995</v>
      </c>
      <c r="E72">
        <f t="shared" si="9"/>
        <v>173.76075540489654</v>
      </c>
      <c r="F72">
        <f t="shared" si="10"/>
        <v>0.42218858377131557</v>
      </c>
      <c r="G72" s="19">
        <f t="shared" si="11"/>
        <v>1.4088254237896084E-5</v>
      </c>
      <c r="I72" s="2">
        <v>0.79099072999999998</v>
      </c>
      <c r="J72">
        <v>203.706681</v>
      </c>
      <c r="K72">
        <f t="shared" si="12"/>
        <v>201.42488022507632</v>
      </c>
      <c r="L72">
        <f t="shared" si="13"/>
        <v>5.2066147764423123</v>
      </c>
      <c r="M72" s="19">
        <f t="shared" si="14"/>
        <v>1.2547144536237284E-4</v>
      </c>
      <c r="O72" s="2">
        <v>0.78944040999999998</v>
      </c>
      <c r="P72">
        <v>248.04175900000001</v>
      </c>
      <c r="Q72">
        <f t="shared" si="15"/>
        <v>246.69351013814054</v>
      </c>
      <c r="R72">
        <f t="shared" si="16"/>
        <v>1.817774993505368</v>
      </c>
      <c r="S72" s="19">
        <f t="shared" si="17"/>
        <v>2.9545443922996676E-5</v>
      </c>
    </row>
    <row r="73" spans="3:19" x14ac:dyDescent="0.25">
      <c r="C73" s="2">
        <v>0.79384896000000005</v>
      </c>
      <c r="D73">
        <v>173.40520599999999</v>
      </c>
      <c r="E73">
        <f t="shared" si="9"/>
        <v>174.13850566322265</v>
      </c>
      <c r="F73">
        <f t="shared" si="10"/>
        <v>0.5377283960824556</v>
      </c>
      <c r="G73" s="19">
        <f t="shared" si="11"/>
        <v>1.7882931272908106E-5</v>
      </c>
      <c r="I73" s="2">
        <v>0.79516489999999995</v>
      </c>
      <c r="J73">
        <v>203.96645799999999</v>
      </c>
      <c r="K73">
        <f t="shared" si="12"/>
        <v>201.94205395222576</v>
      </c>
      <c r="L73">
        <f t="shared" si="13"/>
        <v>4.0982117486446707</v>
      </c>
      <c r="M73" s="19">
        <f t="shared" si="14"/>
        <v>9.8509221210708403E-5</v>
      </c>
      <c r="O73" s="2">
        <v>0.79390625000000004</v>
      </c>
      <c r="P73">
        <v>248.39533900000001</v>
      </c>
      <c r="Q73">
        <f t="shared" si="15"/>
        <v>247.52480170526229</v>
      </c>
      <c r="R73">
        <f t="shared" si="16"/>
        <v>0.75783518152926044</v>
      </c>
      <c r="S73" s="19">
        <f t="shared" si="17"/>
        <v>1.228253126782961E-5</v>
      </c>
    </row>
    <row r="74" spans="3:19" x14ac:dyDescent="0.25">
      <c r="C74" s="2">
        <v>0.79802424000000005</v>
      </c>
      <c r="D74">
        <v>173.85437400000001</v>
      </c>
      <c r="E74">
        <f t="shared" si="9"/>
        <v>174.55219202189016</v>
      </c>
      <c r="F74">
        <f t="shared" si="10"/>
        <v>0.48694999167469172</v>
      </c>
      <c r="G74" s="19">
        <f t="shared" si="11"/>
        <v>1.6110652107142844E-5</v>
      </c>
      <c r="I74" s="2">
        <v>0.79934002999999998</v>
      </c>
      <c r="J74">
        <v>204.38980000000001</v>
      </c>
      <c r="K74">
        <f t="shared" si="12"/>
        <v>202.52368563475298</v>
      </c>
      <c r="L74">
        <f t="shared" si="13"/>
        <v>3.4823828241813208</v>
      </c>
      <c r="M74" s="19">
        <f t="shared" si="14"/>
        <v>8.3360070786084325E-5</v>
      </c>
      <c r="O74" s="2">
        <v>0.79837254999999996</v>
      </c>
      <c r="P74">
        <v>248.827395</v>
      </c>
      <c r="Q74">
        <f t="shared" si="15"/>
        <v>248.46708758859143</v>
      </c>
      <c r="R74">
        <f t="shared" si="16"/>
        <v>0.12982143071594454</v>
      </c>
      <c r="S74" s="19">
        <f t="shared" si="17"/>
        <v>2.0967661906675784E-6</v>
      </c>
    </row>
    <row r="75" spans="3:19" x14ac:dyDescent="0.25">
      <c r="C75" s="2">
        <v>0.80219925999999997</v>
      </c>
      <c r="D75">
        <v>174.26049900000001</v>
      </c>
      <c r="E75">
        <f t="shared" si="9"/>
        <v>175.0062853783881</v>
      </c>
      <c r="F75">
        <f t="shared" si="10"/>
        <v>0.55619732218922269</v>
      </c>
      <c r="G75" s="19">
        <f t="shared" si="11"/>
        <v>1.831601485113874E-5</v>
      </c>
      <c r="I75" s="2">
        <v>0.80351465</v>
      </c>
      <c r="J75">
        <v>204.72705500000001</v>
      </c>
      <c r="K75">
        <f t="shared" si="12"/>
        <v>203.17804491778509</v>
      </c>
      <c r="L75">
        <f t="shared" si="13"/>
        <v>2.399432234803474</v>
      </c>
      <c r="M75" s="19">
        <f t="shared" si="14"/>
        <v>5.7247695742005866E-5</v>
      </c>
      <c r="O75" s="2">
        <v>0.80225610000000003</v>
      </c>
      <c r="P75">
        <v>249.17315300000001</v>
      </c>
      <c r="Q75">
        <f t="shared" si="15"/>
        <v>249.38864415169763</v>
      </c>
      <c r="R75">
        <f t="shared" si="16"/>
        <v>4.6436436459966632E-2</v>
      </c>
      <c r="S75" s="19">
        <f t="shared" si="17"/>
        <v>7.4792213939480017E-7</v>
      </c>
    </row>
    <row r="76" spans="3:19" x14ac:dyDescent="0.25">
      <c r="C76" s="2">
        <v>0.80637473999999998</v>
      </c>
      <c r="D76">
        <v>174.744102</v>
      </c>
      <c r="E76">
        <f t="shared" si="9"/>
        <v>175.50614682766806</v>
      </c>
      <c r="F76">
        <f t="shared" si="10"/>
        <v>0.58071231937564838</v>
      </c>
      <c r="G76" s="19">
        <f t="shared" si="11"/>
        <v>1.901761218460014E-5</v>
      </c>
      <c r="I76" s="2">
        <v>0.80768952000000005</v>
      </c>
      <c r="J76">
        <v>205.10735299999999</v>
      </c>
      <c r="K76">
        <f t="shared" si="12"/>
        <v>203.91502358030235</v>
      </c>
      <c r="L76">
        <f t="shared" si="13"/>
        <v>1.4216494450765178</v>
      </c>
      <c r="M76" s="19">
        <f t="shared" si="14"/>
        <v>3.3793257692025087E-5</v>
      </c>
      <c r="O76" s="2">
        <v>0.80643078000000001</v>
      </c>
      <c r="P76">
        <v>249.51901699999999</v>
      </c>
      <c r="Q76">
        <f t="shared" si="15"/>
        <v>250.4994740874717</v>
      </c>
      <c r="R76">
        <f t="shared" si="16"/>
        <v>0.96129610037350011</v>
      </c>
      <c r="S76" s="19">
        <f t="shared" si="17"/>
        <v>1.5440091827755396E-5</v>
      </c>
    </row>
    <row r="77" spans="3:19" x14ac:dyDescent="0.25">
      <c r="C77" s="2">
        <v>0.81050752000000004</v>
      </c>
      <c r="D77">
        <v>175.13395</v>
      </c>
      <c r="E77">
        <f t="shared" si="9"/>
        <v>176.05191988474175</v>
      </c>
      <c r="F77">
        <f t="shared" si="10"/>
        <v>0.84266870929278404</v>
      </c>
      <c r="G77" s="19">
        <f t="shared" si="11"/>
        <v>2.7473638644260152E-5</v>
      </c>
      <c r="I77" s="2">
        <v>0.8118649</v>
      </c>
      <c r="J77">
        <v>205.57373899999999</v>
      </c>
      <c r="K77">
        <f t="shared" si="12"/>
        <v>204.7460487838469</v>
      </c>
      <c r="L77">
        <f t="shared" si="13"/>
        <v>0.68507109391554388</v>
      </c>
      <c r="M77" s="19">
        <f t="shared" si="14"/>
        <v>1.6210647913708337E-5</v>
      </c>
      <c r="O77" s="2">
        <v>0.81031428000000005</v>
      </c>
      <c r="P77">
        <v>249.856166</v>
      </c>
      <c r="Q77">
        <f t="shared" si="15"/>
        <v>251.65913645532538</v>
      </c>
      <c r="R77">
        <f t="shared" si="16"/>
        <v>3.2507024627762058</v>
      </c>
      <c r="S77" s="19">
        <f t="shared" si="17"/>
        <v>5.2071138969893573E-5</v>
      </c>
    </row>
    <row r="78" spans="3:19" x14ac:dyDescent="0.25">
      <c r="C78" s="2">
        <v>0.81472469000000003</v>
      </c>
      <c r="D78">
        <v>175.53913299999999</v>
      </c>
      <c r="E78">
        <f t="shared" si="9"/>
        <v>176.66835913982965</v>
      </c>
      <c r="F78">
        <f t="shared" si="10"/>
        <v>1.2751516748745826</v>
      </c>
      <c r="G78" s="19">
        <f t="shared" si="11"/>
        <v>4.1382235476459937E-5</v>
      </c>
      <c r="I78" s="2">
        <v>0.81603977999999999</v>
      </c>
      <c r="J78">
        <v>205.954037</v>
      </c>
      <c r="K78">
        <f t="shared" si="12"/>
        <v>205.68418263431533</v>
      </c>
      <c r="L78">
        <f t="shared" si="13"/>
        <v>7.282137867907304E-2</v>
      </c>
      <c r="M78" s="19">
        <f t="shared" si="14"/>
        <v>1.7167943625252874E-6</v>
      </c>
      <c r="O78" s="2">
        <v>0.81448971000000003</v>
      </c>
      <c r="P78">
        <v>250.33215899999999</v>
      </c>
      <c r="Q78">
        <f t="shared" si="15"/>
        <v>253.06032031910695</v>
      </c>
      <c r="R78">
        <f t="shared" si="16"/>
        <v>7.4428641830714257</v>
      </c>
      <c r="S78" s="19">
        <f t="shared" si="17"/>
        <v>1.1877001303748776E-4</v>
      </c>
    </row>
    <row r="79" spans="3:19" x14ac:dyDescent="0.25">
      <c r="C79" s="2">
        <v>0.81890041999999996</v>
      </c>
      <c r="D79">
        <v>176.06577899999999</v>
      </c>
      <c r="E79">
        <f t="shared" si="9"/>
        <v>177.34637476067121</v>
      </c>
      <c r="F79">
        <f t="shared" si="10"/>
        <v>1.6399255022490964</v>
      </c>
      <c r="G79" s="19">
        <f t="shared" si="11"/>
        <v>5.290225863402172E-5</v>
      </c>
      <c r="I79" s="2">
        <v>0.82021520000000003</v>
      </c>
      <c r="J79">
        <v>206.42903100000001</v>
      </c>
      <c r="K79">
        <f t="shared" si="12"/>
        <v>206.74524683928638</v>
      </c>
      <c r="L79">
        <f t="shared" si="13"/>
        <v>9.9992457015584416E-2</v>
      </c>
      <c r="M79" s="19">
        <f t="shared" si="14"/>
        <v>2.34652773686423E-6</v>
      </c>
      <c r="O79" s="2">
        <v>0.81837451000000005</v>
      </c>
      <c r="P79">
        <v>250.892135</v>
      </c>
      <c r="Q79">
        <f t="shared" si="15"/>
        <v>254.52722441823533</v>
      </c>
      <c r="R79">
        <f t="shared" si="16"/>
        <v>13.213875078566533</v>
      </c>
      <c r="S79" s="19">
        <f t="shared" si="17"/>
        <v>2.0992110430631384E-4</v>
      </c>
    </row>
    <row r="80" spans="3:19" x14ac:dyDescent="0.25">
      <c r="C80" s="2">
        <v>0.82336726000000005</v>
      </c>
      <c r="D80">
        <v>176.59253100000001</v>
      </c>
      <c r="E80">
        <f t="shared" si="9"/>
        <v>178.15739518552226</v>
      </c>
      <c r="F80">
        <f t="shared" si="10"/>
        <v>2.4487999191302263</v>
      </c>
      <c r="G80" s="19">
        <f t="shared" si="11"/>
        <v>7.852512565972435E-5</v>
      </c>
      <c r="I80" s="2">
        <v>0.82439013000000005</v>
      </c>
      <c r="J80">
        <v>206.817938</v>
      </c>
      <c r="K80">
        <f t="shared" si="12"/>
        <v>207.94741826173487</v>
      </c>
      <c r="L80">
        <f t="shared" si="13"/>
        <v>1.275725661648669</v>
      </c>
      <c r="M80" s="19">
        <f t="shared" si="14"/>
        <v>2.9825029637404876E-5</v>
      </c>
      <c r="O80" s="2">
        <v>0.82225908000000003</v>
      </c>
      <c r="P80">
        <v>251.41206399999999</v>
      </c>
      <c r="Q80">
        <f t="shared" si="15"/>
        <v>256.17351091927191</v>
      </c>
      <c r="R80">
        <f t="shared" si="16"/>
        <v>22.671376765044045</v>
      </c>
      <c r="S80" s="19">
        <f t="shared" si="17"/>
        <v>3.5867876639650433E-4</v>
      </c>
    </row>
    <row r="81" spans="3:19" x14ac:dyDescent="0.25">
      <c r="C81" s="2">
        <v>0.82754289000000003</v>
      </c>
      <c r="D81">
        <v>177.10195999999999</v>
      </c>
      <c r="E81">
        <f t="shared" si="9"/>
        <v>179.00817889922843</v>
      </c>
      <c r="F81">
        <f t="shared" si="10"/>
        <v>3.6336704917756655</v>
      </c>
      <c r="G81" s="19">
        <f t="shared" si="11"/>
        <v>1.1585073859322266E-4</v>
      </c>
      <c r="I81" s="2">
        <v>0.82856560000000001</v>
      </c>
      <c r="J81">
        <v>207.30154099999999</v>
      </c>
      <c r="K81">
        <f t="shared" si="12"/>
        <v>209.31297494236361</v>
      </c>
      <c r="L81">
        <f t="shared" si="13"/>
        <v>4.0458665044924702</v>
      </c>
      <c r="M81" s="19">
        <f t="shared" si="14"/>
        <v>9.4147000471271939E-5</v>
      </c>
      <c r="O81" s="2">
        <v>0.82556214999999999</v>
      </c>
      <c r="P81">
        <v>252.05991299999999</v>
      </c>
      <c r="Q81">
        <f t="shared" si="15"/>
        <v>257.73339520301175</v>
      </c>
      <c r="R81">
        <f t="shared" si="16"/>
        <v>32.188400307891158</v>
      </c>
      <c r="S81" s="19">
        <f t="shared" si="17"/>
        <v>5.0663108119439692E-4</v>
      </c>
    </row>
    <row r="82" spans="3:19" x14ac:dyDescent="0.25">
      <c r="C82" s="2">
        <v>0.83171806999999998</v>
      </c>
      <c r="D82">
        <v>177.53391099999999</v>
      </c>
      <c r="E82">
        <f t="shared" si="9"/>
        <v>179.96288063649391</v>
      </c>
      <c r="F82">
        <f t="shared" si="10"/>
        <v>5.899893495009394</v>
      </c>
      <c r="G82" s="19">
        <f t="shared" si="11"/>
        <v>1.871895200633341E-4</v>
      </c>
      <c r="I82" s="2">
        <v>0.83274152999999995</v>
      </c>
      <c r="J82">
        <v>207.86262199999999</v>
      </c>
      <c r="K82">
        <f t="shared" si="12"/>
        <v>210.86837180841906</v>
      </c>
      <c r="L82">
        <f t="shared" si="13"/>
        <v>9.0345319108112658</v>
      </c>
      <c r="M82" s="19">
        <f t="shared" si="14"/>
        <v>2.0909943231905417E-4</v>
      </c>
      <c r="O82" s="2">
        <v>0.82886623999999998</v>
      </c>
      <c r="P82">
        <v>252.88293100000001</v>
      </c>
      <c r="Q82">
        <f t="shared" si="15"/>
        <v>259.46007909559768</v>
      </c>
      <c r="R82">
        <f t="shared" si="16"/>
        <v>43.258877071423981</v>
      </c>
      <c r="S82" s="19">
        <f t="shared" si="17"/>
        <v>6.7645079063684949E-4</v>
      </c>
    </row>
    <row r="83" spans="3:19" x14ac:dyDescent="0.25">
      <c r="C83" s="2">
        <v>0.83589500000000005</v>
      </c>
      <c r="D83">
        <v>178.26716500000001</v>
      </c>
      <c r="E83">
        <f t="shared" si="9"/>
        <v>181.03926840734567</v>
      </c>
      <c r="F83">
        <f t="shared" si="10"/>
        <v>7.6845573010174615</v>
      </c>
      <c r="G83" s="19">
        <f t="shared" si="11"/>
        <v>2.418110470147528E-4</v>
      </c>
      <c r="I83" s="2">
        <v>0.83691726</v>
      </c>
      <c r="J83">
        <v>208.390266</v>
      </c>
      <c r="K83">
        <f t="shared" si="12"/>
        <v>212.64542978316342</v>
      </c>
      <c r="L83">
        <f t="shared" si="13"/>
        <v>18.106418821545674</v>
      </c>
      <c r="M83" s="19">
        <f t="shared" si="14"/>
        <v>4.1694397627971492E-4</v>
      </c>
      <c r="O83" s="2">
        <v>0.83188077000000005</v>
      </c>
      <c r="P83">
        <v>253.97470999999999</v>
      </c>
      <c r="Q83">
        <f t="shared" si="15"/>
        <v>261.19836506690876</v>
      </c>
      <c r="R83">
        <f t="shared" si="16"/>
        <v>52.181192525676835</v>
      </c>
      <c r="S83" s="19">
        <f t="shared" si="17"/>
        <v>8.0897118730215427E-4</v>
      </c>
    </row>
    <row r="84" spans="3:19" x14ac:dyDescent="0.25">
      <c r="C84" s="2">
        <v>0.83978094999999997</v>
      </c>
      <c r="D84">
        <v>179.02614</v>
      </c>
      <c r="E84">
        <f t="shared" si="9"/>
        <v>182.16798403501988</v>
      </c>
      <c r="F84">
        <f t="shared" si="10"/>
        <v>9.8711839403900417</v>
      </c>
      <c r="G84" s="19">
        <f t="shared" si="11"/>
        <v>3.0798981069047498E-4</v>
      </c>
      <c r="I84" s="2">
        <v>0.84051140000000002</v>
      </c>
      <c r="J84">
        <v>209.028614</v>
      </c>
      <c r="K84">
        <f t="shared" si="12"/>
        <v>214.38229049912144</v>
      </c>
      <c r="L84">
        <f t="shared" si="13"/>
        <v>28.661852057245135</v>
      </c>
      <c r="M84" s="19">
        <f t="shared" si="14"/>
        <v>6.5598327722476383E-4</v>
      </c>
      <c r="O84" s="2">
        <v>0.83480927999999999</v>
      </c>
      <c r="P84">
        <v>255.44145499999999</v>
      </c>
      <c r="Q84">
        <f t="shared" si="15"/>
        <v>263.05398891665476</v>
      </c>
      <c r="R84">
        <f t="shared" si="16"/>
        <v>57.950672632219195</v>
      </c>
      <c r="S84" s="19">
        <f t="shared" si="17"/>
        <v>8.8812832786063227E-4</v>
      </c>
    </row>
    <row r="85" spans="3:19" x14ac:dyDescent="0.25">
      <c r="C85" s="2">
        <v>0.84366781999999996</v>
      </c>
      <c r="D85">
        <v>179.94107</v>
      </c>
      <c r="E85">
        <f t="shared" si="9"/>
        <v>183.4409369274787</v>
      </c>
      <c r="F85">
        <f t="shared" si="10"/>
        <v>12.249068510059239</v>
      </c>
      <c r="G85" s="19">
        <f t="shared" si="11"/>
        <v>3.783053354423351E-4</v>
      </c>
      <c r="I85" s="2">
        <v>0.84410635000000001</v>
      </c>
      <c r="J85">
        <v>209.80769599999999</v>
      </c>
      <c r="K85">
        <f t="shared" si="12"/>
        <v>216.34332519757507</v>
      </c>
      <c r="L85">
        <f t="shared" si="13"/>
        <v>42.714449008195835</v>
      </c>
      <c r="M85" s="19">
        <f t="shared" si="14"/>
        <v>9.7035797473794014E-4</v>
      </c>
      <c r="O85" s="2">
        <v>0.83744951000000001</v>
      </c>
      <c r="P85">
        <v>256.957718</v>
      </c>
      <c r="Q85">
        <f t="shared" si="15"/>
        <v>264.88431103446538</v>
      </c>
      <c r="R85">
        <f t="shared" si="16"/>
        <v>62.830877134035141</v>
      </c>
      <c r="S85" s="19">
        <f t="shared" si="17"/>
        <v>9.5158982399394315E-4</v>
      </c>
    </row>
    <row r="86" spans="3:19" x14ac:dyDescent="0.25">
      <c r="C86" s="2">
        <v>0.84726407000000004</v>
      </c>
      <c r="D86">
        <v>180.94297900000001</v>
      </c>
      <c r="E86">
        <f t="shared" si="9"/>
        <v>184.7690433419846</v>
      </c>
      <c r="F86">
        <f t="shared" si="10"/>
        <v>14.638768349005979</v>
      </c>
      <c r="G86" s="19">
        <f t="shared" si="11"/>
        <v>4.4711687994676542E-4</v>
      </c>
      <c r="I86" s="2">
        <v>0.84712103000000005</v>
      </c>
      <c r="J86">
        <v>210.923304</v>
      </c>
      <c r="K86">
        <f t="shared" si="12"/>
        <v>218.18713976308709</v>
      </c>
      <c r="L86">
        <f t="shared" si="13"/>
        <v>52.763309993102965</v>
      </c>
      <c r="M86" s="19">
        <f t="shared" si="14"/>
        <v>1.1859951167569062E-3</v>
      </c>
      <c r="O86" s="2">
        <v>0.83978695000000003</v>
      </c>
      <c r="P86">
        <v>258.41205500000001</v>
      </c>
      <c r="Q86">
        <f t="shared" si="15"/>
        <v>266.64288871024269</v>
      </c>
      <c r="R86">
        <f t="shared" si="16"/>
        <v>67.74662356566725</v>
      </c>
      <c r="S86" s="19">
        <f t="shared" si="17"/>
        <v>1.0145235102478728E-3</v>
      </c>
    </row>
    <row r="87" spans="3:19" x14ac:dyDescent="0.25">
      <c r="C87" s="2">
        <v>0.85086207999999997</v>
      </c>
      <c r="D87">
        <v>182.24619300000001</v>
      </c>
      <c r="E87">
        <f t="shared" si="9"/>
        <v>186.2679429936864</v>
      </c>
      <c r="F87">
        <f t="shared" si="10"/>
        <v>16.174473011716547</v>
      </c>
      <c r="G87" s="19">
        <f t="shared" si="11"/>
        <v>4.8698233719804917E-4</v>
      </c>
      <c r="I87" s="2">
        <v>0.85004915999999997</v>
      </c>
      <c r="J87">
        <v>212.32587799999999</v>
      </c>
      <c r="K87">
        <f t="shared" si="12"/>
        <v>220.17836673943125</v>
      </c>
      <c r="L87">
        <f t="shared" si="13"/>
        <v>61.66157940289483</v>
      </c>
      <c r="M87" s="19">
        <f t="shared" si="14"/>
        <v>1.3677564998410402E-3</v>
      </c>
      <c r="O87" s="2">
        <v>0.84183494999999997</v>
      </c>
      <c r="P87">
        <v>260.15698600000002</v>
      </c>
      <c r="Q87">
        <f t="shared" si="15"/>
        <v>268.31104212413379</v>
      </c>
      <c r="R87">
        <f t="shared" si="16"/>
        <v>66.488631275523502</v>
      </c>
      <c r="S87" s="19">
        <f t="shared" si="17"/>
        <v>9.823729776200097E-4</v>
      </c>
    </row>
    <row r="88" spans="3:19" x14ac:dyDescent="0.25">
      <c r="C88" s="2">
        <v>0.85379015000000003</v>
      </c>
      <c r="D88">
        <v>183.637246</v>
      </c>
      <c r="E88">
        <f t="shared" si="9"/>
        <v>187.63452889891914</v>
      </c>
      <c r="F88">
        <f t="shared" si="10"/>
        <v>15.978270573991392</v>
      </c>
      <c r="G88" s="19">
        <f t="shared" si="11"/>
        <v>4.7381437116103439E-4</v>
      </c>
      <c r="I88" s="2">
        <v>0.85280175999999996</v>
      </c>
      <c r="J88">
        <v>213.88244</v>
      </c>
      <c r="K88">
        <f t="shared" si="12"/>
        <v>222.25605777090809</v>
      </c>
      <c r="L88">
        <f t="shared" si="13"/>
        <v>70.117474573267657</v>
      </c>
      <c r="M88" s="19">
        <f t="shared" si="14"/>
        <v>1.532766520649403E-3</v>
      </c>
      <c r="O88" s="2">
        <v>0.84359183999999998</v>
      </c>
      <c r="P88">
        <v>261.90181000000001</v>
      </c>
      <c r="Q88">
        <f t="shared" si="15"/>
        <v>269.83712501272498</v>
      </c>
      <c r="R88">
        <f t="shared" si="16"/>
        <v>62.969224351178298</v>
      </c>
      <c r="S88" s="19">
        <f t="shared" si="17"/>
        <v>9.1801831149911832E-4</v>
      </c>
    </row>
    <row r="89" spans="3:19" x14ac:dyDescent="0.25">
      <c r="C89" s="2">
        <v>0.85653573999999999</v>
      </c>
      <c r="D89">
        <v>185.01697899999999</v>
      </c>
      <c r="E89">
        <f t="shared" si="9"/>
        <v>189.05490302704885</v>
      </c>
      <c r="F89">
        <f t="shared" si="10"/>
        <v>16.304830448218478</v>
      </c>
      <c r="G89" s="19">
        <f t="shared" si="11"/>
        <v>4.7631374721377725E-4</v>
      </c>
      <c r="I89" s="2">
        <v>0.85556984999999997</v>
      </c>
      <c r="J89">
        <v>215.82364999999999</v>
      </c>
      <c r="K89">
        <f t="shared" si="12"/>
        <v>224.57583849944953</v>
      </c>
      <c r="L89">
        <f t="shared" si="13"/>
        <v>76.600803529896879</v>
      </c>
      <c r="M89" s="19">
        <f t="shared" si="14"/>
        <v>1.64450523100594E-3</v>
      </c>
      <c r="O89" s="2">
        <v>0.84510596999999998</v>
      </c>
      <c r="P89">
        <v>263.60548999999997</v>
      </c>
      <c r="Q89">
        <f t="shared" si="15"/>
        <v>271.22828500515624</v>
      </c>
      <c r="R89">
        <f t="shared" si="16"/>
        <v>58.107003690635274</v>
      </c>
      <c r="S89" s="19">
        <f t="shared" si="17"/>
        <v>8.362181308858961E-4</v>
      </c>
    </row>
    <row r="90" spans="3:19" x14ac:dyDescent="0.25">
      <c r="C90" s="2">
        <v>0.85858120999999998</v>
      </c>
      <c r="D90">
        <v>186.325861</v>
      </c>
      <c r="E90">
        <f t="shared" si="9"/>
        <v>190.21264905939688</v>
      </c>
      <c r="F90">
        <f t="shared" si="10"/>
        <v>15.107121418670147</v>
      </c>
      <c r="G90" s="19">
        <f t="shared" si="11"/>
        <v>4.3514645139821565E-4</v>
      </c>
      <c r="I90" s="2">
        <v>0.85788978999999999</v>
      </c>
      <c r="J90">
        <v>217.57561000000001</v>
      </c>
      <c r="K90">
        <f t="shared" si="12"/>
        <v>226.72294423996289</v>
      </c>
      <c r="L90">
        <f t="shared" si="13"/>
        <v>83.673723697597154</v>
      </c>
      <c r="M90" s="19">
        <f t="shared" si="14"/>
        <v>1.7675376649041832E-3</v>
      </c>
      <c r="O90" s="2">
        <v>0.84654147000000002</v>
      </c>
      <c r="P90">
        <v>265.57943599999999</v>
      </c>
      <c r="Q90">
        <f t="shared" si="15"/>
        <v>272.61671992950932</v>
      </c>
      <c r="R90">
        <f t="shared" si="16"/>
        <v>49.523365104530257</v>
      </c>
      <c r="S90" s="19">
        <f t="shared" si="17"/>
        <v>7.0213602894009036E-4</v>
      </c>
    </row>
    <row r="91" spans="3:19" x14ac:dyDescent="0.25">
      <c r="C91" s="2">
        <v>0.86034138000000004</v>
      </c>
      <c r="D91">
        <v>187.60900100000001</v>
      </c>
      <c r="E91">
        <f t="shared" si="9"/>
        <v>191.28524440227386</v>
      </c>
      <c r="F91">
        <f t="shared" si="10"/>
        <v>13.514765552762046</v>
      </c>
      <c r="G91" s="19">
        <f t="shared" si="11"/>
        <v>3.8397343097483006E-4</v>
      </c>
      <c r="I91" s="2">
        <v>0.85993863999999998</v>
      </c>
      <c r="J91">
        <v>219.465889</v>
      </c>
      <c r="K91">
        <f t="shared" si="12"/>
        <v>228.79332897498699</v>
      </c>
      <c r="L91">
        <f t="shared" si="13"/>
        <v>87.001136486985246</v>
      </c>
      <c r="M91" s="19">
        <f t="shared" si="14"/>
        <v>1.8063041038535138E-3</v>
      </c>
      <c r="O91" s="2">
        <v>0.84757247000000002</v>
      </c>
      <c r="P91">
        <v>267.57427799999999</v>
      </c>
      <c r="Q91">
        <f t="shared" si="15"/>
        <v>273.65819990984909</v>
      </c>
      <c r="R91">
        <f t="shared" si="16"/>
        <v>37.014105805141867</v>
      </c>
      <c r="S91" s="19">
        <f t="shared" si="17"/>
        <v>5.1698570840893695E-4</v>
      </c>
    </row>
    <row r="92" spans="3:19" x14ac:dyDescent="0.25">
      <c r="C92" s="2">
        <v>0.86242567999999997</v>
      </c>
      <c r="D92">
        <v>189.53417999999999</v>
      </c>
      <c r="E92">
        <f t="shared" si="9"/>
        <v>192.65703484338542</v>
      </c>
      <c r="F92">
        <f t="shared" si="10"/>
        <v>9.7522223728558117</v>
      </c>
      <c r="G92" s="19">
        <f t="shared" si="11"/>
        <v>2.7147417017634931E-4</v>
      </c>
      <c r="I92" s="2">
        <v>0.86169552999999999</v>
      </c>
      <c r="J92">
        <v>221.210714</v>
      </c>
      <c r="K92">
        <f t="shared" si="12"/>
        <v>230.72243399740722</v>
      </c>
      <c r="L92">
        <f t="shared" si="13"/>
        <v>90.472817309076532</v>
      </c>
      <c r="M92" s="19">
        <f t="shared" si="14"/>
        <v>1.8488675467851357E-3</v>
      </c>
      <c r="O92" s="2">
        <v>0.84876876999999995</v>
      </c>
      <c r="P92">
        <v>269.675748</v>
      </c>
      <c r="Q92">
        <f t="shared" si="15"/>
        <v>274.91569155354637</v>
      </c>
      <c r="R92">
        <f t="shared" si="16"/>
        <v>27.457008444352141</v>
      </c>
      <c r="S92" s="19">
        <f t="shared" si="17"/>
        <v>3.7754561738096484E-4</v>
      </c>
    </row>
    <row r="93" spans="3:19" x14ac:dyDescent="0.25">
      <c r="C93" s="2">
        <v>0.86490423999999999</v>
      </c>
      <c r="D93">
        <v>191.74914799999999</v>
      </c>
      <c r="E93">
        <f t="shared" si="9"/>
        <v>194.45017510124922</v>
      </c>
      <c r="F93">
        <f t="shared" si="10"/>
        <v>7.2955474016827857</v>
      </c>
      <c r="G93" s="19">
        <f t="shared" si="11"/>
        <v>1.9842253680120539E-4</v>
      </c>
      <c r="I93" s="2">
        <v>0.86303936000000003</v>
      </c>
      <c r="J93">
        <v>222.96072000000001</v>
      </c>
      <c r="K93">
        <f t="shared" si="12"/>
        <v>232.29767587470693</v>
      </c>
      <c r="L93">
        <f t="shared" si="13"/>
        <v>87.178745006223991</v>
      </c>
      <c r="M93" s="19">
        <f t="shared" si="14"/>
        <v>1.7536943244554196E-3</v>
      </c>
      <c r="O93" s="2">
        <v>0.85025865</v>
      </c>
      <c r="P93">
        <v>272.20014800000001</v>
      </c>
      <c r="Q93">
        <f t="shared" si="15"/>
        <v>276.55975637732706</v>
      </c>
      <c r="R93">
        <f t="shared" si="16"/>
        <v>19.006185203660188</v>
      </c>
      <c r="S93" s="19">
        <f t="shared" si="17"/>
        <v>2.5651823490194952E-4</v>
      </c>
    </row>
    <row r="94" spans="3:19" x14ac:dyDescent="0.25">
      <c r="C94" s="2">
        <v>0.86681211999999996</v>
      </c>
      <c r="D94">
        <v>193.67531399999999</v>
      </c>
      <c r="E94">
        <f t="shared" si="9"/>
        <v>195.96652725743854</v>
      </c>
      <c r="F94">
        <f t="shared" si="10"/>
        <v>5.2496581910622018</v>
      </c>
      <c r="G94" s="19">
        <f t="shared" si="11"/>
        <v>1.3995308935249053E-4</v>
      </c>
      <c r="I94" s="2">
        <v>0.86446171999999999</v>
      </c>
      <c r="J94">
        <v>225.210252</v>
      </c>
      <c r="K94">
        <f t="shared" si="12"/>
        <v>234.06765845406949</v>
      </c>
      <c r="L94">
        <f t="shared" si="13"/>
        <v>78.45364909259186</v>
      </c>
      <c r="M94" s="19">
        <f t="shared" si="14"/>
        <v>1.546809517173481E-3</v>
      </c>
      <c r="O94" s="2">
        <v>0.85135053000000005</v>
      </c>
      <c r="P94">
        <v>274.46466700000002</v>
      </c>
      <c r="Q94">
        <f t="shared" si="15"/>
        <v>277.82289359562139</v>
      </c>
      <c r="R94">
        <f t="shared" si="16"/>
        <v>11.277685867538727</v>
      </c>
      <c r="S94" s="19">
        <f t="shared" si="17"/>
        <v>1.497087229710681E-4</v>
      </c>
    </row>
    <row r="95" spans="3:19" x14ac:dyDescent="0.25">
      <c r="C95" s="2">
        <v>0.86849348000000004</v>
      </c>
      <c r="D95">
        <v>195.83813499999999</v>
      </c>
      <c r="E95">
        <f t="shared" si="9"/>
        <v>197.4139400120194</v>
      </c>
      <c r="F95">
        <f t="shared" si="10"/>
        <v>2.4831614359054659</v>
      </c>
      <c r="G95" s="19">
        <f t="shared" si="11"/>
        <v>6.474562472318943E-5</v>
      </c>
      <c r="I95" s="2">
        <v>0.86558866000000001</v>
      </c>
      <c r="J95">
        <v>227.39647500000001</v>
      </c>
      <c r="K95">
        <f t="shared" si="12"/>
        <v>235.55100118310435</v>
      </c>
      <c r="L95">
        <f t="shared" si="13"/>
        <v>66.496297270934193</v>
      </c>
      <c r="M95" s="19">
        <f t="shared" si="14"/>
        <v>1.2859675409825327E-3</v>
      </c>
      <c r="O95" s="2">
        <v>0.85231011000000001</v>
      </c>
      <c r="P95">
        <v>276.39680099999998</v>
      </c>
      <c r="Q95">
        <f t="shared" si="15"/>
        <v>278.97601376158923</v>
      </c>
      <c r="R95">
        <f t="shared" si="16"/>
        <v>6.6523384695448291</v>
      </c>
      <c r="S95" s="19">
        <f t="shared" si="17"/>
        <v>8.7077973494874657E-5</v>
      </c>
    </row>
    <row r="96" spans="3:19" x14ac:dyDescent="0.25">
      <c r="C96" s="2">
        <v>0.87028130999999997</v>
      </c>
      <c r="D96">
        <v>198.19038599999999</v>
      </c>
      <c r="E96">
        <f t="shared" si="9"/>
        <v>199.08109493008686</v>
      </c>
      <c r="F96">
        <f t="shared" si="10"/>
        <v>0.79336239813650267</v>
      </c>
      <c r="G96" s="19">
        <f t="shared" si="11"/>
        <v>2.0197910617783469E-5</v>
      </c>
      <c r="I96" s="2">
        <v>0.86669068000000005</v>
      </c>
      <c r="J96">
        <v>229.82468800000001</v>
      </c>
      <c r="K96">
        <f t="shared" si="12"/>
        <v>237.07609486546477</v>
      </c>
      <c r="L96">
        <f t="shared" si="13"/>
        <v>52.582901528509439</v>
      </c>
      <c r="M96" s="19">
        <f t="shared" si="14"/>
        <v>9.9552274840242964E-4</v>
      </c>
      <c r="O96" s="2">
        <v>0.85340797999999995</v>
      </c>
      <c r="P96">
        <v>278.78588999999999</v>
      </c>
      <c r="Q96">
        <f t="shared" si="15"/>
        <v>280.34727375012488</v>
      </c>
      <c r="R96">
        <f t="shared" si="16"/>
        <v>2.4379192151540634</v>
      </c>
      <c r="S96" s="19">
        <f t="shared" si="17"/>
        <v>3.1367342912571236E-5</v>
      </c>
    </row>
    <row r="97" spans="3:19" x14ac:dyDescent="0.25">
      <c r="C97" s="2">
        <v>0.87206077000000004</v>
      </c>
      <c r="D97">
        <v>200.451244</v>
      </c>
      <c r="E97">
        <f t="shared" si="9"/>
        <v>200.88777146822176</v>
      </c>
      <c r="F97">
        <f t="shared" si="10"/>
        <v>0.19055623051209497</v>
      </c>
      <c r="G97" s="19">
        <f t="shared" si="11"/>
        <v>4.7424814580339671E-6</v>
      </c>
      <c r="I97" s="2">
        <v>0.86783357000000005</v>
      </c>
      <c r="J97">
        <v>232.29334600000001</v>
      </c>
      <c r="K97">
        <f t="shared" si="12"/>
        <v>238.74126988809536</v>
      </c>
      <c r="L97">
        <f t="shared" si="13"/>
        <v>41.575722466670605</v>
      </c>
      <c r="M97" s="19">
        <f t="shared" si="14"/>
        <v>7.7048868515187995E-4</v>
      </c>
      <c r="O97" s="2">
        <v>0.85467903999999995</v>
      </c>
      <c r="P97">
        <v>281.499033</v>
      </c>
      <c r="Q97">
        <f t="shared" si="15"/>
        <v>282.00801232129476</v>
      </c>
      <c r="R97">
        <f t="shared" si="16"/>
        <v>0.25905994950567429</v>
      </c>
      <c r="S97" s="19">
        <f t="shared" si="17"/>
        <v>3.2692374250368388E-6</v>
      </c>
    </row>
    <row r="98" spans="3:19" x14ac:dyDescent="0.25">
      <c r="C98" s="2">
        <v>0.87359816000000001</v>
      </c>
      <c r="D98">
        <v>202.758083</v>
      </c>
      <c r="E98">
        <f t="shared" si="9"/>
        <v>202.58181126182734</v>
      </c>
      <c r="F98">
        <f t="shared" si="10"/>
        <v>3.1071725678410392E-2</v>
      </c>
      <c r="G98" s="19">
        <f t="shared" si="11"/>
        <v>7.5580371285886541E-7</v>
      </c>
      <c r="I98" s="2">
        <v>0.86891037000000004</v>
      </c>
      <c r="J98">
        <v>234.81308100000001</v>
      </c>
      <c r="K98">
        <f t="shared" si="12"/>
        <v>240.39365139355647</v>
      </c>
      <c r="L98">
        <f t="shared" si="13"/>
        <v>31.142765917438865</v>
      </c>
      <c r="M98" s="19">
        <f t="shared" si="14"/>
        <v>5.6482330467477466E-4</v>
      </c>
      <c r="O98" s="2">
        <v>0.85557700000000003</v>
      </c>
      <c r="P98">
        <v>283.70561099999998</v>
      </c>
      <c r="Q98">
        <f t="shared" si="15"/>
        <v>283.23124388424367</v>
      </c>
      <c r="R98">
        <f t="shared" si="16"/>
        <v>0.225024160510959</v>
      </c>
      <c r="S98" s="19">
        <f t="shared" si="17"/>
        <v>2.7957175958711532E-6</v>
      </c>
    </row>
    <row r="99" spans="3:19" x14ac:dyDescent="0.25">
      <c r="C99" s="2">
        <v>0.87479589999999996</v>
      </c>
      <c r="D99">
        <v>204.84880799999999</v>
      </c>
      <c r="E99">
        <f t="shared" si="9"/>
        <v>203.996858641215</v>
      </c>
      <c r="F99">
        <f t="shared" si="10"/>
        <v>0.72581770993415939</v>
      </c>
      <c r="G99" s="19">
        <f t="shared" si="11"/>
        <v>1.7296597465511464E-5</v>
      </c>
      <c r="I99" s="2">
        <v>0.87001271999999996</v>
      </c>
      <c r="J99">
        <v>237.326663</v>
      </c>
      <c r="K99">
        <f t="shared" si="12"/>
        <v>242.1754479576461</v>
      </c>
      <c r="L99">
        <f t="shared" si="13"/>
        <v>23.510715565495122</v>
      </c>
      <c r="M99" s="19">
        <f t="shared" si="14"/>
        <v>4.1741954647741766E-4</v>
      </c>
      <c r="O99" s="2">
        <v>0.85642996000000005</v>
      </c>
      <c r="P99">
        <v>285.94133199999999</v>
      </c>
      <c r="Q99">
        <f t="shared" si="15"/>
        <v>284.43351152604993</v>
      </c>
      <c r="R99">
        <f t="shared" si="16"/>
        <v>2.2735225816629896</v>
      </c>
      <c r="S99" s="19">
        <f t="shared" si="17"/>
        <v>2.7806440622510623E-5</v>
      </c>
    </row>
    <row r="100" spans="3:19" x14ac:dyDescent="0.25">
      <c r="C100" s="2">
        <v>0.87620993999999996</v>
      </c>
      <c r="D100">
        <v>207.274123</v>
      </c>
      <c r="E100">
        <f t="shared" si="9"/>
        <v>205.78649403243546</v>
      </c>
      <c r="F100">
        <f t="shared" si="10"/>
        <v>2.213039945137159</v>
      </c>
      <c r="G100" s="19">
        <f t="shared" si="11"/>
        <v>5.1510893176420933E-5</v>
      </c>
      <c r="I100" s="2">
        <v>0.87132233999999997</v>
      </c>
      <c r="J100">
        <v>240.06984600000001</v>
      </c>
      <c r="K100">
        <f t="shared" si="12"/>
        <v>244.42050287289058</v>
      </c>
      <c r="L100">
        <f t="shared" si="13"/>
        <v>18.928215225629934</v>
      </c>
      <c r="M100" s="19">
        <f t="shared" si="14"/>
        <v>3.2842366085936034E-4</v>
      </c>
      <c r="O100" s="2">
        <v>0.85749500999999995</v>
      </c>
      <c r="P100">
        <v>288.56267500000001</v>
      </c>
      <c r="Q100">
        <f t="shared" si="15"/>
        <v>285.99264951909026</v>
      </c>
      <c r="R100">
        <f t="shared" si="16"/>
        <v>6.6050309725253848</v>
      </c>
      <c r="S100" s="19">
        <f t="shared" si="17"/>
        <v>7.9322162934191581E-5</v>
      </c>
    </row>
    <row r="101" spans="3:19" x14ac:dyDescent="0.25">
      <c r="C101" s="2">
        <v>0.8774246</v>
      </c>
      <c r="D101">
        <v>209.58212399999999</v>
      </c>
      <c r="E101">
        <f t="shared" si="9"/>
        <v>207.4373417008095</v>
      </c>
      <c r="F101">
        <f t="shared" si="10"/>
        <v>4.6000911109208689</v>
      </c>
      <c r="G101" s="19">
        <f t="shared" si="11"/>
        <v>1.0472683019548264E-4</v>
      </c>
      <c r="I101" s="2">
        <v>0.87216296999999998</v>
      </c>
      <c r="J101">
        <v>242.46143699999999</v>
      </c>
      <c r="K101">
        <f t="shared" si="12"/>
        <v>245.94061310152989</v>
      </c>
      <c r="L101">
        <f t="shared" si="13"/>
        <v>12.104666345456804</v>
      </c>
      <c r="M101" s="19">
        <f t="shared" si="14"/>
        <v>2.0590527532266036E-4</v>
      </c>
      <c r="O101" s="2">
        <v>0.85812648000000002</v>
      </c>
      <c r="P101">
        <v>291.09608100000003</v>
      </c>
      <c r="Q101">
        <f t="shared" si="15"/>
        <v>286.9488287825622</v>
      </c>
      <c r="R101">
        <f t="shared" si="16"/>
        <v>17.19970095504295</v>
      </c>
      <c r="S101" s="19">
        <f t="shared" si="17"/>
        <v>2.0297763071159384E-4</v>
      </c>
    </row>
    <row r="102" spans="3:19" x14ac:dyDescent="0.25">
      <c r="C102" s="2">
        <v>0.87862962</v>
      </c>
      <c r="D102">
        <v>211.78656000000001</v>
      </c>
      <c r="E102">
        <f t="shared" si="9"/>
        <v>209.18986998290183</v>
      </c>
      <c r="F102">
        <f t="shared" si="10"/>
        <v>6.742799044897362</v>
      </c>
      <c r="G102" s="19">
        <f t="shared" si="11"/>
        <v>1.5032922692609862E-4</v>
      </c>
      <c r="I102" s="2">
        <v>0.87307961000000001</v>
      </c>
      <c r="J102">
        <v>245.13609099999999</v>
      </c>
      <c r="K102">
        <f t="shared" si="12"/>
        <v>247.67383242262474</v>
      </c>
      <c r="L102">
        <f t="shared" si="13"/>
        <v>6.4401315281054803</v>
      </c>
      <c r="M102" s="19">
        <f t="shared" si="14"/>
        <v>1.0717172579108151E-4</v>
      </c>
      <c r="O102" s="2">
        <v>0.85892246999999999</v>
      </c>
      <c r="P102">
        <v>293.65314499999999</v>
      </c>
      <c r="Q102">
        <f t="shared" si="15"/>
        <v>288.18933886126524</v>
      </c>
      <c r="R102">
        <f t="shared" si="16"/>
        <v>29.853177521675576</v>
      </c>
      <c r="S102" s="19">
        <f t="shared" si="17"/>
        <v>3.4619536619682199E-4</v>
      </c>
    </row>
    <row r="103" spans="3:19" x14ac:dyDescent="0.25">
      <c r="C103" s="2">
        <v>0.87946818999999998</v>
      </c>
      <c r="D103">
        <v>213.823272</v>
      </c>
      <c r="E103">
        <f t="shared" si="9"/>
        <v>210.48318926206451</v>
      </c>
      <c r="F103">
        <f t="shared" si="10"/>
        <v>11.156152696254635</v>
      </c>
      <c r="G103" s="19">
        <f t="shared" si="11"/>
        <v>2.4400824870341779E-4</v>
      </c>
      <c r="I103" s="2">
        <v>0.87404329000000003</v>
      </c>
      <c r="J103">
        <v>247.77212900000001</v>
      </c>
      <c r="K103">
        <f t="shared" si="12"/>
        <v>249.58684847261992</v>
      </c>
      <c r="L103">
        <f t="shared" si="13"/>
        <v>3.293206764305896</v>
      </c>
      <c r="M103" s="19">
        <f t="shared" si="14"/>
        <v>5.3643127936823063E-5</v>
      </c>
      <c r="O103" s="2">
        <v>0.85982057999999995</v>
      </c>
      <c r="P103">
        <v>295.88595700000002</v>
      </c>
      <c r="Q103">
        <f t="shared" si="15"/>
        <v>289.63817059014679</v>
      </c>
      <c r="R103">
        <f t="shared" si="16"/>
        <v>39.034835023146755</v>
      </c>
      <c r="S103" s="19">
        <f t="shared" si="17"/>
        <v>4.4586526581120962E-4</v>
      </c>
    </row>
    <row r="104" spans="3:19" x14ac:dyDescent="0.25">
      <c r="C104" s="2">
        <v>0.88067333999999997</v>
      </c>
      <c r="D104">
        <v>216.04935499999999</v>
      </c>
      <c r="E104">
        <f t="shared" si="9"/>
        <v>212.45804821765279</v>
      </c>
      <c r="F104">
        <f t="shared" si="10"/>
        <v>12.897484404933023</v>
      </c>
      <c r="G104" s="19">
        <f t="shared" si="11"/>
        <v>2.7631156536145449E-4</v>
      </c>
      <c r="I104" s="2">
        <v>0.87500646000000004</v>
      </c>
      <c r="J104">
        <v>250.31933599999999</v>
      </c>
      <c r="K104">
        <f t="shared" si="12"/>
        <v>251.59861789045809</v>
      </c>
      <c r="L104">
        <f t="shared" si="13"/>
        <v>1.6365621552540348</v>
      </c>
      <c r="M104" s="19">
        <f t="shared" si="14"/>
        <v>2.6118227945848354E-5</v>
      </c>
      <c r="O104" s="2">
        <v>0.86050972999999997</v>
      </c>
      <c r="P104">
        <v>298.066731</v>
      </c>
      <c r="Q104">
        <f t="shared" si="15"/>
        <v>290.78683235510505</v>
      </c>
      <c r="R104">
        <f t="shared" si="16"/>
        <v>52.996924279943421</v>
      </c>
      <c r="S104" s="19">
        <f t="shared" si="17"/>
        <v>5.9651814217100423E-4</v>
      </c>
    </row>
    <row r="105" spans="3:19" x14ac:dyDescent="0.25">
      <c r="C105" s="2">
        <v>0.88196551999999995</v>
      </c>
      <c r="D105">
        <v>218.59141399999999</v>
      </c>
      <c r="E105">
        <f t="shared" si="9"/>
        <v>214.74333790538878</v>
      </c>
      <c r="F105">
        <f t="shared" si="10"/>
        <v>14.807689629918196</v>
      </c>
      <c r="G105" s="19">
        <f t="shared" si="11"/>
        <v>3.098996631684341E-4</v>
      </c>
      <c r="I105" s="2">
        <v>0.87594300000000003</v>
      </c>
      <c r="J105">
        <v>252.94754900000001</v>
      </c>
      <c r="K105">
        <f t="shared" si="12"/>
        <v>253.65752454121784</v>
      </c>
      <c r="L105">
        <f t="shared" si="13"/>
        <v>0.50406526912755023</v>
      </c>
      <c r="M105" s="19">
        <f t="shared" si="14"/>
        <v>7.8781786301548808E-6</v>
      </c>
      <c r="O105" s="2">
        <v>0.86098803999999995</v>
      </c>
      <c r="P105">
        <v>299.69882899999999</v>
      </c>
      <c r="Q105">
        <f t="shared" si="15"/>
        <v>291.60365248747746</v>
      </c>
      <c r="R105">
        <f t="shared" si="16"/>
        <v>65.531882768896395</v>
      </c>
      <c r="S105" s="19">
        <f t="shared" si="17"/>
        <v>7.295961835437954E-4</v>
      </c>
    </row>
    <row r="106" spans="3:19" x14ac:dyDescent="0.25">
      <c r="C106" s="2">
        <v>0.88304015999999996</v>
      </c>
      <c r="D106">
        <v>220.73808299999999</v>
      </c>
      <c r="E106">
        <f t="shared" si="9"/>
        <v>216.79119423458422</v>
      </c>
      <c r="F106">
        <f t="shared" si="10"/>
        <v>15.577930926565173</v>
      </c>
      <c r="G106" s="19">
        <f t="shared" si="11"/>
        <v>3.197092786551223E-4</v>
      </c>
      <c r="I106" s="2">
        <v>0.87669847000000001</v>
      </c>
      <c r="J106">
        <v>255.86323999999999</v>
      </c>
      <c r="K106">
        <f t="shared" si="12"/>
        <v>255.39738893895145</v>
      </c>
      <c r="L106">
        <f t="shared" si="13"/>
        <v>0.21701721108004993</v>
      </c>
      <c r="M106" s="19">
        <f t="shared" si="14"/>
        <v>3.3149607291009606E-6</v>
      </c>
    </row>
    <row r="107" spans="3:19" x14ac:dyDescent="0.25">
      <c r="C107" s="2">
        <v>0.88384952999999999</v>
      </c>
      <c r="D107">
        <v>222.93245099999999</v>
      </c>
      <c r="E107">
        <f t="shared" si="9"/>
        <v>218.43101097970163</v>
      </c>
      <c r="F107">
        <f t="shared" si="10"/>
        <v>20.262962256343709</v>
      </c>
      <c r="G107" s="19">
        <f t="shared" si="11"/>
        <v>4.0771468472674069E-4</v>
      </c>
      <c r="I107" s="2">
        <v>0.87758077999999995</v>
      </c>
      <c r="J107">
        <v>258.48482100000001</v>
      </c>
      <c r="K107">
        <f t="shared" si="12"/>
        <v>257.52494511341052</v>
      </c>
      <c r="L107">
        <f t="shared" si="13"/>
        <v>0.92136171765595276</v>
      </c>
      <c r="M107" s="19">
        <f t="shared" si="14"/>
        <v>1.3789866863984955E-5</v>
      </c>
    </row>
    <row r="108" spans="3:19" x14ac:dyDescent="0.25">
      <c r="C108" s="2">
        <v>0.88462145000000003</v>
      </c>
      <c r="D108">
        <v>225.20872600000001</v>
      </c>
      <c r="E108">
        <f t="shared" si="9"/>
        <v>220.07991113241746</v>
      </c>
      <c r="F108">
        <f t="shared" si="10"/>
        <v>26.304741945935792</v>
      </c>
      <c r="G108" s="19">
        <f t="shared" si="11"/>
        <v>5.1863714518841063E-4</v>
      </c>
      <c r="I108" s="2">
        <v>0.87819060000000004</v>
      </c>
      <c r="J108">
        <v>260.84310900000003</v>
      </c>
      <c r="K108">
        <f t="shared" si="12"/>
        <v>259.05934953251301</v>
      </c>
      <c r="L108">
        <f t="shared" si="13"/>
        <v>3.181797837849563</v>
      </c>
      <c r="M108" s="19">
        <f t="shared" si="14"/>
        <v>4.6764236317575366E-5</v>
      </c>
    </row>
    <row r="109" spans="3:19" x14ac:dyDescent="0.25">
      <c r="C109" s="2">
        <v>0.88558334999999999</v>
      </c>
      <c r="D109">
        <v>227.53828300000001</v>
      </c>
      <c r="E109">
        <f t="shared" si="9"/>
        <v>222.26092437141727</v>
      </c>
      <c r="F109">
        <f t="shared" si="10"/>
        <v>27.850514094676615</v>
      </c>
      <c r="G109" s="19">
        <f t="shared" si="11"/>
        <v>5.3792813935416961E-4</v>
      </c>
      <c r="I109" s="2">
        <v>0.87870614999999996</v>
      </c>
      <c r="J109">
        <v>263.24450899999999</v>
      </c>
      <c r="K109">
        <f t="shared" si="12"/>
        <v>260.39959939260802</v>
      </c>
      <c r="L109">
        <f t="shared" si="13"/>
        <v>8.093510674231128</v>
      </c>
      <c r="M109" s="19">
        <f t="shared" si="14"/>
        <v>1.1679340007914702E-4</v>
      </c>
    </row>
    <row r="110" spans="3:19" x14ac:dyDescent="0.25">
      <c r="C110" s="2">
        <v>0.88654591999999999</v>
      </c>
      <c r="D110">
        <v>229.98492899999999</v>
      </c>
      <c r="E110">
        <f t="shared" si="9"/>
        <v>224.59727960687749</v>
      </c>
      <c r="F110">
        <f t="shared" si="10"/>
        <v>29.026765983213256</v>
      </c>
      <c r="G110" s="19">
        <f t="shared" si="11"/>
        <v>5.48782048732015E-4</v>
      </c>
      <c r="I110" s="2">
        <v>0.87947114999999998</v>
      </c>
      <c r="J110">
        <v>265.62641500000001</v>
      </c>
      <c r="K110">
        <f t="shared" si="12"/>
        <v>262.46493865590355</v>
      </c>
      <c r="L110">
        <f t="shared" si="13"/>
        <v>9.9949326742814968</v>
      </c>
      <c r="M110" s="19">
        <f t="shared" si="14"/>
        <v>1.4165677531424844E-4</v>
      </c>
    </row>
    <row r="111" spans="3:19" x14ac:dyDescent="0.25">
      <c r="C111" s="2">
        <v>0.8875092</v>
      </c>
      <c r="D111">
        <v>232.551523</v>
      </c>
      <c r="E111">
        <f t="shared" si="9"/>
        <v>227.10589951127577</v>
      </c>
      <c r="F111">
        <f t="shared" si="10"/>
        <v>29.654815180945135</v>
      </c>
      <c r="G111" s="19">
        <f t="shared" si="11"/>
        <v>5.4834873450116675E-4</v>
      </c>
      <c r="I111" s="2">
        <v>0.88006591999999995</v>
      </c>
      <c r="J111">
        <v>268.03432400000003</v>
      </c>
      <c r="K111">
        <f t="shared" si="12"/>
        <v>264.13738703747617</v>
      </c>
      <c r="L111">
        <f t="shared" si="13"/>
        <v>15.186117689884632</v>
      </c>
      <c r="M111" s="19">
        <f t="shared" si="14"/>
        <v>2.1138099415713931E-4</v>
      </c>
    </row>
    <row r="112" spans="3:19" x14ac:dyDescent="0.25">
      <c r="C112" s="2">
        <v>0.88828112999999997</v>
      </c>
      <c r="D112">
        <v>234.830656</v>
      </c>
      <c r="E112">
        <f t="shared" si="9"/>
        <v>229.25201331451368</v>
      </c>
      <c r="F112">
        <f t="shared" si="10"/>
        <v>31.121254212330125</v>
      </c>
      <c r="G112" s="19">
        <f t="shared" si="11"/>
        <v>5.6434867337805091E-4</v>
      </c>
      <c r="I112" s="2">
        <v>0.88071215000000003</v>
      </c>
      <c r="J112">
        <v>270.44139899999999</v>
      </c>
      <c r="K112">
        <f t="shared" si="12"/>
        <v>266.02460495869036</v>
      </c>
      <c r="L112">
        <f t="shared" si="13"/>
        <v>19.508069603348243</v>
      </c>
      <c r="M112" s="19">
        <f t="shared" si="14"/>
        <v>2.6672759475237715E-4</v>
      </c>
    </row>
    <row r="113" spans="3:13" x14ac:dyDescent="0.25">
      <c r="C113" s="2">
        <v>0.88895226000000005</v>
      </c>
      <c r="D113">
        <v>237.22008099999999</v>
      </c>
      <c r="E113">
        <f t="shared" si="9"/>
        <v>231.22534228770235</v>
      </c>
      <c r="F113">
        <f t="shared" si="10"/>
        <v>35.936892228720048</v>
      </c>
      <c r="G113" s="19">
        <f t="shared" si="11"/>
        <v>6.3861279772916267E-4</v>
      </c>
      <c r="I113" s="2">
        <v>0.88116843</v>
      </c>
      <c r="J113">
        <v>273.16044599999998</v>
      </c>
      <c r="K113">
        <f t="shared" si="12"/>
        <v>267.4032953312859</v>
      </c>
      <c r="L113">
        <f t="shared" si="13"/>
        <v>33.144783822274924</v>
      </c>
      <c r="M113" s="19">
        <f t="shared" si="14"/>
        <v>4.4420103335494936E-4</v>
      </c>
    </row>
    <row r="114" spans="3:13" x14ac:dyDescent="0.25">
      <c r="C114" s="2">
        <v>0.88985179000000003</v>
      </c>
      <c r="D114">
        <v>239.69752299999999</v>
      </c>
      <c r="E114">
        <f t="shared" si="9"/>
        <v>234.04191568166499</v>
      </c>
      <c r="F114">
        <f t="shared" si="10"/>
        <v>31.985894139204419</v>
      </c>
      <c r="G114" s="19">
        <f t="shared" si="11"/>
        <v>5.5671305196632796E-4</v>
      </c>
      <c r="I114" s="2">
        <v>0.88186394000000001</v>
      </c>
      <c r="J114">
        <v>275.75716299999999</v>
      </c>
      <c r="K114">
        <f t="shared" si="12"/>
        <v>269.58245836679373</v>
      </c>
      <c r="L114">
        <f t="shared" si="13"/>
        <v>38.126977307338869</v>
      </c>
      <c r="M114" s="19">
        <f t="shared" si="14"/>
        <v>5.0139358270947013E-4</v>
      </c>
    </row>
    <row r="115" spans="3:13" x14ac:dyDescent="0.25">
      <c r="C115" s="2">
        <v>0.89068756999999998</v>
      </c>
      <c r="D115">
        <v>242.08385100000001</v>
      </c>
      <c r="E115">
        <f t="shared" si="9"/>
        <v>236.85293827677583</v>
      </c>
      <c r="F115">
        <f t="shared" si="10"/>
        <v>27.3624479179886</v>
      </c>
      <c r="G115" s="19">
        <f t="shared" si="11"/>
        <v>4.6689939287656868E-4</v>
      </c>
      <c r="I115" s="2">
        <v>0.88249233000000005</v>
      </c>
      <c r="J115">
        <v>278.462039</v>
      </c>
      <c r="K115">
        <f t="shared" si="12"/>
        <v>271.63641804859463</v>
      </c>
      <c r="L115">
        <f t="shared" si="13"/>
        <v>46.58910137226394</v>
      </c>
      <c r="M115" s="19">
        <f t="shared" si="14"/>
        <v>6.0083100533637101E-4</v>
      </c>
    </row>
    <row r="116" spans="3:13" x14ac:dyDescent="0.25">
      <c r="C116" s="2">
        <v>0.89149372000000005</v>
      </c>
      <c r="D116">
        <v>244.39532</v>
      </c>
      <c r="E116">
        <f t="shared" si="9"/>
        <v>239.76099965719587</v>
      </c>
      <c r="F116">
        <f t="shared" si="10"/>
        <v>21.476925039728194</v>
      </c>
      <c r="G116" s="19">
        <f t="shared" si="11"/>
        <v>3.5957238515727462E-4</v>
      </c>
      <c r="I116" s="2">
        <v>0.88323949999999996</v>
      </c>
      <c r="J116">
        <v>281.03639600000002</v>
      </c>
      <c r="K116">
        <f t="shared" si="12"/>
        <v>274.19072721812768</v>
      </c>
      <c r="L116">
        <f t="shared" si="13"/>
        <v>46.863181071101636</v>
      </c>
      <c r="M116" s="19">
        <f t="shared" si="14"/>
        <v>5.9334410275089708E-4</v>
      </c>
    </row>
    <row r="117" spans="3:13" x14ac:dyDescent="0.25">
      <c r="C117" s="2">
        <v>0.89225935000000001</v>
      </c>
      <c r="D117">
        <v>246.88575399999999</v>
      </c>
      <c r="E117">
        <f t="shared" si="9"/>
        <v>242.72109954089254</v>
      </c>
      <c r="F117">
        <f t="shared" si="10"/>
        <v>17.344346763763593</v>
      </c>
      <c r="G117" s="19">
        <f t="shared" si="11"/>
        <v>2.8455478072052589E-4</v>
      </c>
      <c r="I117" s="2">
        <v>0.88395164000000004</v>
      </c>
      <c r="J117">
        <v>283.64660700000002</v>
      </c>
      <c r="K117">
        <f t="shared" si="12"/>
        <v>276.74639268665607</v>
      </c>
      <c r="L117">
        <f t="shared" si="13"/>
        <v>47.612957570076745</v>
      </c>
      <c r="M117" s="19">
        <f t="shared" si="14"/>
        <v>5.9179320410223302E-4</v>
      </c>
    </row>
    <row r="118" spans="3:13" x14ac:dyDescent="0.25">
      <c r="C118" s="2">
        <v>0.89291624000000003</v>
      </c>
      <c r="D118">
        <v>249.10534000000001</v>
      </c>
      <c r="E118">
        <f t="shared" si="9"/>
        <v>245.43060604059053</v>
      </c>
      <c r="F118">
        <f t="shared" si="10"/>
        <v>13.503669672437271</v>
      </c>
      <c r="G118" s="19">
        <f t="shared" si="11"/>
        <v>2.1761344823742932E-4</v>
      </c>
      <c r="I118" s="2">
        <v>0.88440291999999998</v>
      </c>
      <c r="J118">
        <v>286.07355200000001</v>
      </c>
      <c r="K118">
        <f t="shared" si="12"/>
        <v>278.43098257795901</v>
      </c>
      <c r="L118">
        <f t="shared" si="13"/>
        <v>58.408867370715988</v>
      </c>
      <c r="M118" s="19">
        <f t="shared" si="14"/>
        <v>7.1371260667424982E-4</v>
      </c>
    </row>
    <row r="119" spans="3:13" x14ac:dyDescent="0.25">
      <c r="C119" s="2">
        <v>0.89331179000000005</v>
      </c>
      <c r="D119">
        <v>251.88997499999999</v>
      </c>
      <c r="E119">
        <f t="shared" si="9"/>
        <v>247.14430559032849</v>
      </c>
      <c r="F119">
        <f t="shared" si="10"/>
        <v>22.521378145891909</v>
      </c>
      <c r="G119" s="19">
        <f t="shared" si="11"/>
        <v>3.5495491657205289E-4</v>
      </c>
      <c r="I119" s="2">
        <v>0.88490367000000003</v>
      </c>
      <c r="J119">
        <v>288.83035000000001</v>
      </c>
      <c r="K119">
        <f t="shared" si="12"/>
        <v>280.36265611244903</v>
      </c>
      <c r="L119">
        <f t="shared" si="13"/>
        <v>71.701839773268219</v>
      </c>
      <c r="M119" s="19">
        <f t="shared" si="14"/>
        <v>8.5949755617722621E-4</v>
      </c>
    </row>
    <row r="120" spans="3:13" x14ac:dyDescent="0.25">
      <c r="C120" s="2">
        <v>0.89408586000000001</v>
      </c>
      <c r="D120">
        <v>254.535563</v>
      </c>
      <c r="E120">
        <f t="shared" si="9"/>
        <v>250.69260522820426</v>
      </c>
      <c r="F120">
        <f t="shared" si="10"/>
        <v>14.768324435805269</v>
      </c>
      <c r="G120" s="19">
        <f t="shared" si="11"/>
        <v>2.2794721258252449E-4</v>
      </c>
      <c r="I120" s="2">
        <v>0.88541095999999997</v>
      </c>
      <c r="J120">
        <v>291.26277599999997</v>
      </c>
      <c r="K120">
        <f t="shared" si="12"/>
        <v>282.38987295157557</v>
      </c>
      <c r="L120">
        <f t="shared" si="13"/>
        <v>78.7284085067391</v>
      </c>
      <c r="M120" s="19">
        <f t="shared" si="14"/>
        <v>9.2802890539842335E-4</v>
      </c>
    </row>
    <row r="121" spans="3:13" x14ac:dyDescent="0.25">
      <c r="C121" s="2">
        <v>0.89477357000000002</v>
      </c>
      <c r="D121">
        <v>257.500225</v>
      </c>
      <c r="E121">
        <f t="shared" si="9"/>
        <v>254.08158402572553</v>
      </c>
      <c r="F121">
        <f t="shared" si="10"/>
        <v>11.687106110988278</v>
      </c>
      <c r="G121" s="19">
        <f t="shared" si="11"/>
        <v>1.7625918653137699E-4</v>
      </c>
      <c r="I121" s="2">
        <v>0.88596774</v>
      </c>
      <c r="J121">
        <v>293.55804000000001</v>
      </c>
      <c r="K121">
        <f t="shared" si="12"/>
        <v>284.70079823388824</v>
      </c>
      <c r="L121">
        <f t="shared" si="13"/>
        <v>78.450731703354748</v>
      </c>
      <c r="M121" s="19">
        <f t="shared" si="14"/>
        <v>9.1035134837609696E-4</v>
      </c>
    </row>
    <row r="122" spans="3:13" x14ac:dyDescent="0.25">
      <c r="C122" s="2">
        <v>0.89525432999999999</v>
      </c>
      <c r="D122">
        <v>259.76978200000002</v>
      </c>
      <c r="E122">
        <f t="shared" si="9"/>
        <v>256.59627665794358</v>
      </c>
      <c r="F122">
        <f t="shared" si="10"/>
        <v>10.071136156060788</v>
      </c>
      <c r="G122" s="19">
        <f t="shared" si="11"/>
        <v>1.4924548705208481E-4</v>
      </c>
      <c r="I122" s="2">
        <v>0.88618445000000001</v>
      </c>
      <c r="J122">
        <v>295.92806200000001</v>
      </c>
      <c r="K122">
        <f t="shared" si="12"/>
        <v>285.62567269090147</v>
      </c>
      <c r="L122">
        <f t="shared" si="13"/>
        <v>106.13922547622798</v>
      </c>
      <c r="M122" s="19">
        <f t="shared" si="14"/>
        <v>1.2120027748921296E-3</v>
      </c>
    </row>
    <row r="123" spans="3:13" x14ac:dyDescent="0.25">
      <c r="C123" s="2">
        <v>0.89570088000000003</v>
      </c>
      <c r="D123">
        <v>261.63004699999999</v>
      </c>
      <c r="E123">
        <f t="shared" si="9"/>
        <v>259.04854799350164</v>
      </c>
      <c r="F123">
        <f t="shared" si="10"/>
        <v>6.6641371205519562</v>
      </c>
      <c r="G123" s="19">
        <f t="shared" si="11"/>
        <v>9.735733696306018E-5</v>
      </c>
      <c r="I123" s="2">
        <v>0.88654644999999999</v>
      </c>
      <c r="J123">
        <v>298.1728</v>
      </c>
      <c r="K123">
        <f t="shared" si="12"/>
        <v>287.20367175137142</v>
      </c>
      <c r="L123">
        <f t="shared" si="13"/>
        <v>120.32177453486146</v>
      </c>
      <c r="M123" s="19">
        <f t="shared" si="14"/>
        <v>1.353343935592025E-3</v>
      </c>
    </row>
    <row r="124" spans="3:13" x14ac:dyDescent="0.25">
      <c r="C124" s="2">
        <v>0.89603551999999997</v>
      </c>
      <c r="D124">
        <v>263.63881900000001</v>
      </c>
      <c r="E124">
        <f t="shared" si="9"/>
        <v>260.96485010752883</v>
      </c>
      <c r="F124">
        <f t="shared" si="10"/>
        <v>7.1501096379035491</v>
      </c>
      <c r="G124" s="19">
        <f t="shared" si="11"/>
        <v>1.0287124269973846E-4</v>
      </c>
      <c r="I124" s="2">
        <v>0.88690038000000004</v>
      </c>
      <c r="J124">
        <v>300.14429100000001</v>
      </c>
      <c r="K124">
        <f t="shared" si="12"/>
        <v>288.78782834918786</v>
      </c>
      <c r="L124">
        <f t="shared" si="13"/>
        <v>128.96924393929126</v>
      </c>
      <c r="M124" s="19">
        <f t="shared" si="14"/>
        <v>1.4316141412400699E-3</v>
      </c>
    </row>
    <row r="125" spans="3:13" x14ac:dyDescent="0.25">
      <c r="C125" s="2">
        <v>0.89660021000000001</v>
      </c>
      <c r="D125">
        <v>265.84566799999999</v>
      </c>
      <c r="E125">
        <f t="shared" si="9"/>
        <v>264.36270649611964</v>
      </c>
      <c r="F125">
        <f t="shared" si="10"/>
        <v>2.1991748219910598</v>
      </c>
      <c r="G125" s="19">
        <f t="shared" si="11"/>
        <v>3.1117204862276367E-5</v>
      </c>
    </row>
    <row r="126" spans="3:13" x14ac:dyDescent="0.25">
      <c r="C126" s="2">
        <v>0.89693442000000001</v>
      </c>
      <c r="D126">
        <v>268.02435100000002</v>
      </c>
      <c r="E126">
        <f t="shared" si="9"/>
        <v>266.47767402441013</v>
      </c>
      <c r="F126">
        <f t="shared" si="10"/>
        <v>2.3922096668198876</v>
      </c>
      <c r="G126" s="19">
        <f t="shared" si="11"/>
        <v>3.3300498502427173E-5</v>
      </c>
    </row>
    <row r="127" spans="3:13" x14ac:dyDescent="0.25">
      <c r="C127" s="2">
        <v>0.89730098999999997</v>
      </c>
      <c r="D127">
        <v>270.38167399999998</v>
      </c>
      <c r="E127">
        <f t="shared" si="9"/>
        <v>268.89286800344689</v>
      </c>
      <c r="F127">
        <f t="shared" si="10"/>
        <v>2.2165432953724182</v>
      </c>
      <c r="G127" s="19">
        <f t="shared" si="11"/>
        <v>3.0319477560916423E-5</v>
      </c>
    </row>
    <row r="128" spans="3:13" x14ac:dyDescent="0.25">
      <c r="C128" s="2">
        <v>0.89779653999999998</v>
      </c>
      <c r="D128">
        <v>272.916831</v>
      </c>
      <c r="E128">
        <f t="shared" si="9"/>
        <v>272.32798567263865</v>
      </c>
      <c r="F128">
        <f t="shared" si="10"/>
        <v>0.34673881955530128</v>
      </c>
      <c r="G128" s="19">
        <f t="shared" si="11"/>
        <v>4.6552373298625287E-6</v>
      </c>
    </row>
    <row r="129" spans="3:7" x14ac:dyDescent="0.25">
      <c r="C129" s="2">
        <v>0.89817451999999998</v>
      </c>
      <c r="D129">
        <v>274.95921099999998</v>
      </c>
      <c r="E129">
        <f t="shared" si="9"/>
        <v>275.0896007306543</v>
      </c>
      <c r="F129">
        <f t="shared" si="10"/>
        <v>1.7001481860104792E-2</v>
      </c>
      <c r="G129" s="19">
        <f t="shared" si="11"/>
        <v>2.2487968827300001E-7</v>
      </c>
    </row>
    <row r="130" spans="3:7" x14ac:dyDescent="0.25">
      <c r="C130" s="2">
        <v>0.89868323999999999</v>
      </c>
      <c r="D130">
        <v>277.48129899999998</v>
      </c>
      <c r="E130">
        <f t="shared" si="9"/>
        <v>279.01665417745892</v>
      </c>
      <c r="F130">
        <f t="shared" si="10"/>
        <v>2.3573155209499705</v>
      </c>
      <c r="G130" s="19">
        <f t="shared" si="11"/>
        <v>3.0616128908088569E-5</v>
      </c>
    </row>
    <row r="131" spans="3:7" x14ac:dyDescent="0.25">
      <c r="C131" s="2">
        <v>0.89906275999999996</v>
      </c>
      <c r="D131">
        <v>279.787823</v>
      </c>
      <c r="E131">
        <f t="shared" si="9"/>
        <v>282.1163662732265</v>
      </c>
      <c r="F131">
        <f t="shared" si="10"/>
        <v>5.4221137752883859</v>
      </c>
      <c r="G131" s="19">
        <f t="shared" si="11"/>
        <v>6.9264548594047461E-5</v>
      </c>
    </row>
    <row r="132" spans="3:7" x14ac:dyDescent="0.25">
      <c r="C132" s="2">
        <v>0.89951879999999995</v>
      </c>
      <c r="D132">
        <v>282.10382399999997</v>
      </c>
      <c r="E132">
        <f t="shared" ref="E132:E140" si="18">IF(C132&lt;F$1,$X$6+D$1^2*$X$5/((-$X$7*(C132/E$1-1)^$X$8+1)),$X$6+$X$2*TAN($X$3*(C132/F$1)-$X$3)+D$1^2*$X$5/((-$X$7*(C132/E$1-1)^$X$8+1)))</f>
        <v>286.05051153348597</v>
      </c>
      <c r="F132">
        <f t="shared" ref="F132:F140" si="19">(E132-D132)^2</f>
        <v>15.5763424869738</v>
      </c>
      <c r="G132" s="19">
        <f t="shared" ref="G132:G140" si="20">((E132-D132)/D132)^2</f>
        <v>1.957255586652835E-4</v>
      </c>
    </row>
    <row r="133" spans="3:7" x14ac:dyDescent="0.25">
      <c r="C133" s="2">
        <v>0.89992161999999998</v>
      </c>
      <c r="D133">
        <v>284.79365899999999</v>
      </c>
      <c r="E133">
        <f t="shared" si="18"/>
        <v>289.7319064755095</v>
      </c>
      <c r="F133">
        <f t="shared" si="19"/>
        <v>24.38628812937608</v>
      </c>
      <c r="G133" s="19">
        <f t="shared" si="20"/>
        <v>3.0066651931381536E-4</v>
      </c>
    </row>
    <row r="134" spans="3:7" x14ac:dyDescent="0.25">
      <c r="C134" s="2">
        <v>0.89995053000000003</v>
      </c>
      <c r="D134">
        <v>286.81245100000001</v>
      </c>
      <c r="E134">
        <f t="shared" si="18"/>
        <v>290.00401689865316</v>
      </c>
      <c r="F134">
        <f t="shared" si="19"/>
        <v>10.186092885445705</v>
      </c>
      <c r="G134" s="19">
        <f t="shared" si="20"/>
        <v>1.2382593911957826E-4</v>
      </c>
    </row>
    <row r="135" spans="3:7" x14ac:dyDescent="0.25">
      <c r="C135" s="2">
        <v>0.90035788000000005</v>
      </c>
      <c r="D135">
        <v>289.34889900000002</v>
      </c>
      <c r="E135">
        <f t="shared" si="18"/>
        <v>293.9573037192863</v>
      </c>
      <c r="F135">
        <f t="shared" si="19"/>
        <v>21.237394056740094</v>
      </c>
      <c r="G135" s="19">
        <f t="shared" si="20"/>
        <v>2.5366325268946441E-4</v>
      </c>
    </row>
    <row r="136" spans="3:7" x14ac:dyDescent="0.25">
      <c r="C136" s="2">
        <v>0.90057275000000003</v>
      </c>
      <c r="D136">
        <v>291.40444200000002</v>
      </c>
      <c r="E136">
        <f t="shared" si="18"/>
        <v>296.13645337327239</v>
      </c>
      <c r="F136">
        <f t="shared" si="19"/>
        <v>22.391931636779074</v>
      </c>
      <c r="G136" s="19">
        <f t="shared" si="20"/>
        <v>2.636933783654772E-4</v>
      </c>
    </row>
    <row r="137" spans="3:7" x14ac:dyDescent="0.25">
      <c r="C137" s="2">
        <v>0.90093767999999996</v>
      </c>
      <c r="D137">
        <v>293.47891499999997</v>
      </c>
      <c r="E137">
        <f t="shared" si="18"/>
        <v>299.99684825164945</v>
      </c>
      <c r="F137">
        <f t="shared" si="19"/>
        <v>42.483453872957973</v>
      </c>
      <c r="G137" s="19">
        <f t="shared" si="20"/>
        <v>4.9324876633545837E-4</v>
      </c>
    </row>
    <row r="138" spans="3:7" x14ac:dyDescent="0.25">
      <c r="C138" s="2">
        <v>0.90113909999999997</v>
      </c>
      <c r="D138">
        <v>295.64365099999998</v>
      </c>
      <c r="E138">
        <f t="shared" si="18"/>
        <v>302.21852472369289</v>
      </c>
      <c r="F138">
        <f t="shared" si="19"/>
        <v>43.228964482507571</v>
      </c>
      <c r="G138" s="19">
        <f t="shared" si="20"/>
        <v>4.9458133066277506E-4</v>
      </c>
    </row>
    <row r="139" spans="3:7" x14ac:dyDescent="0.25">
      <c r="C139" s="2">
        <v>0.90144206999999998</v>
      </c>
      <c r="D139">
        <v>297.67864500000002</v>
      </c>
      <c r="E139">
        <f t="shared" si="18"/>
        <v>305.69029484371424</v>
      </c>
      <c r="F139">
        <f t="shared" si="19"/>
        <v>64.186533218286158</v>
      </c>
      <c r="G139" s="19">
        <f t="shared" si="20"/>
        <v>7.2435015819349326E-4</v>
      </c>
    </row>
    <row r="140" spans="3:7" x14ac:dyDescent="0.25">
      <c r="C140" s="2">
        <v>0.90174504</v>
      </c>
      <c r="D140">
        <v>299.713639</v>
      </c>
      <c r="E140">
        <f t="shared" si="18"/>
        <v>309.32813687673956</v>
      </c>
      <c r="F140">
        <f t="shared" si="19"/>
        <v>92.438569421829555</v>
      </c>
      <c r="G140" s="19">
        <f t="shared" si="20"/>
        <v>1.0290588269461455E-3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77893-8F96-F042-B7DB-DBF112FF9584}">
  <dimension ref="A1:BK109"/>
  <sheetViews>
    <sheetView topLeftCell="AG1" zoomScaleNormal="100" workbookViewId="0">
      <selection activeCell="AP30" sqref="AP30"/>
    </sheetView>
  </sheetViews>
  <sheetFormatPr baseColWidth="10" defaultRowHeight="15.75" x14ac:dyDescent="0.25"/>
  <cols>
    <col min="3" max="3" width="10.875" style="2"/>
    <col min="6" max="6" width="12" customWidth="1"/>
    <col min="7" max="7" width="16.875" customWidth="1"/>
    <col min="8" max="8" width="6.375" customWidth="1"/>
    <col min="9" max="9" width="10.875" style="2"/>
    <col min="12" max="12" width="11.875" customWidth="1"/>
    <col min="13" max="13" width="16.625" customWidth="1"/>
    <col min="14" max="14" width="5.625" customWidth="1"/>
    <col min="15" max="15" width="10.875" style="2"/>
    <col min="18" max="18" width="12" customWidth="1"/>
    <col min="19" max="19" width="17" customWidth="1"/>
    <col min="20" max="20" width="6.375" customWidth="1"/>
    <col min="21" max="21" width="10.875" style="2"/>
    <col min="24" max="24" width="11.875" customWidth="1"/>
    <col min="25" max="25" width="17" customWidth="1"/>
    <col min="26" max="26" width="5.625" customWidth="1"/>
    <col min="27" max="27" width="10.875" style="2"/>
    <col min="30" max="30" width="11.875" customWidth="1"/>
    <col min="31" max="31" width="16.625" customWidth="1"/>
    <col min="32" max="32" width="5.625" customWidth="1"/>
    <col min="33" max="33" width="10.875" style="2"/>
    <col min="36" max="36" width="11.625" customWidth="1"/>
    <col min="37" max="37" width="16.875" customWidth="1"/>
  </cols>
  <sheetData>
    <row r="1" spans="1:63" x14ac:dyDescent="0.25">
      <c r="A1" t="s">
        <v>20</v>
      </c>
      <c r="C1" t="s">
        <v>8</v>
      </c>
      <c r="D1">
        <v>0.2</v>
      </c>
      <c r="E1">
        <v>0.3</v>
      </c>
      <c r="F1">
        <f>_xlfn.XLOOKUP(D3+20,D3:D150,C3:C150,,-1,1)-AP9</f>
        <v>0.70912095464251845</v>
      </c>
      <c r="I1" t="s">
        <v>1</v>
      </c>
      <c r="J1">
        <v>0.3</v>
      </c>
      <c r="K1">
        <v>0.3</v>
      </c>
      <c r="L1">
        <f>_xlfn.XLOOKUP(J3+20,J3:J150,I3:I150,,-1,1)-AP10</f>
        <v>0.79402632086959668</v>
      </c>
      <c r="O1" t="s">
        <v>15</v>
      </c>
      <c r="P1">
        <v>0.35</v>
      </c>
      <c r="Q1">
        <v>0.3</v>
      </c>
      <c r="R1">
        <f>_xlfn.XLOOKUP(P3+20,P3:P150,O3:O150,,-1,1)-AP11</f>
        <v>0.74985193973912989</v>
      </c>
      <c r="U1" t="s">
        <v>2</v>
      </c>
      <c r="V1">
        <v>0.4</v>
      </c>
      <c r="W1">
        <v>0.3</v>
      </c>
      <c r="X1">
        <f>_xlfn.XLOOKUP(V3+20,V3:V150,U3:U150,,-1,1)-AP12</f>
        <v>0.69259359918823926</v>
      </c>
      <c r="AA1" t="s">
        <v>16</v>
      </c>
      <c r="AB1">
        <v>0.45</v>
      </c>
      <c r="AC1">
        <v>0.3</v>
      </c>
      <c r="AD1">
        <f>_xlfn.XLOOKUP(AB3+20,AB3:AB150,AA3:AA150,,-1,1)-AP13</f>
        <v>0.6759144348004712</v>
      </c>
      <c r="AG1" t="s">
        <v>3</v>
      </c>
      <c r="AH1">
        <v>0.5</v>
      </c>
      <c r="AI1">
        <v>0.3</v>
      </c>
      <c r="AJ1">
        <f>_xlfn.XLOOKUP(AH3+20,AH3:AH150,AG3:AG150,,-1,1)-AP14</f>
        <v>0.66148704292189953</v>
      </c>
      <c r="AO1" t="s">
        <v>38</v>
      </c>
    </row>
    <row r="2" spans="1:6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131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131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131</v>
      </c>
      <c r="AO2" t="s">
        <v>29</v>
      </c>
      <c r="AP2">
        <v>3.7905438708262627</v>
      </c>
      <c r="BD2" t="s">
        <v>61</v>
      </c>
      <c r="BE2" s="10" t="s">
        <v>62</v>
      </c>
      <c r="BF2" s="11">
        <v>7.73</v>
      </c>
    </row>
    <row r="3" spans="1:63" x14ac:dyDescent="0.25">
      <c r="C3" s="2">
        <v>0.49121050999999999</v>
      </c>
      <c r="D3">
        <v>195.95093900000001</v>
      </c>
      <c r="E3">
        <f>IF(C3&lt;F$1,$AP$6+D$1^2*$AP$5/((-$AP$7*(C3/E$1-1)^$AP$8+1)),$AP$6+$AP$2*TAN($AP$3*(C3/F$1)-$AP$3)+D$1^2*$AP$5/((-$AP$7*(C3/E$1-1)^$AP$8+1)))</f>
        <v>193.56863246743842</v>
      </c>
      <c r="F3">
        <f>(E3-D3)^2</f>
        <v>5.6753844150856061</v>
      </c>
      <c r="G3" s="19">
        <f>((E3-D3)/D3)^2</f>
        <v>1.4780890012162226E-4</v>
      </c>
      <c r="I3" s="2">
        <v>0.49003985999999999</v>
      </c>
      <c r="J3">
        <v>221.59890899999999</v>
      </c>
      <c r="K3">
        <f>IF(I3&lt;L$1,$AP$6+J$1^2*$AP$5/((-$AP$7*(I3/K$1-1)^$AP$8+1)),$AP$6+$AP$2*TAN($AP$3*(I3/L$1)-$AP$3)+J$1^2*$AP$5/((-$AP$7*(I3/K$1-1)^$AP$8+1)))</f>
        <v>220.80292052800093</v>
      </c>
      <c r="L3">
        <f>(K3-J3)^2</f>
        <v>0.63359764755540926</v>
      </c>
      <c r="M3" s="19">
        <f>((K3-J3)/J3)^2</f>
        <v>1.2902632283045739E-5</v>
      </c>
      <c r="O3" s="2">
        <v>0.49050264999999998</v>
      </c>
      <c r="P3">
        <v>239.01114699999999</v>
      </c>
      <c r="Q3">
        <f>IF(O3&lt;R$1,$AP$6+P$1^2*$AP$5/((-$AP$7*(O3/Q$1-1)^$AP$8+1)),$AP$6+$AP$2*TAN($AP$3*(O3/R$1)-$AP$3)+P$1^2*$AP$5/((-$AP$7*(O3/Q$1-1)^$AP$8+1)))</f>
        <v>238.50521139163445</v>
      </c>
      <c r="R3">
        <f>(Q3-P3)^2</f>
        <v>0.25597083981221647</v>
      </c>
      <c r="S3" s="19">
        <f>((Q3-P3)/P3)^2</f>
        <v>4.4807857782065848E-6</v>
      </c>
      <c r="U3" s="2">
        <v>0.49248111</v>
      </c>
      <c r="V3">
        <v>257.94774699999999</v>
      </c>
      <c r="W3">
        <f>IF(U3&lt;X$1,$AP$6+V$1^2*$AP$5/((-$AP$7*(U3/W$1-1)^$AP$8+1)),$AP$6+$AP$2*TAN($AP$3*(U3/X$1)-$AP$3)+V$1^2*$AP$5/((-$AP$7*(U3/W$1-1)^$AP$8+1)))</f>
        <v>258.93094367779133</v>
      </c>
      <c r="X3">
        <f>(W3-V3)^2</f>
        <v>0.96667570721992957</v>
      </c>
      <c r="Y3" s="19">
        <f>((W3-V3)/V3)^2</f>
        <v>1.452838455949199E-5</v>
      </c>
      <c r="AA3" s="2">
        <v>0.49129071000000002</v>
      </c>
      <c r="AB3">
        <v>280.71898599999997</v>
      </c>
      <c r="AC3">
        <f>IF(AA3&lt;AD$1,$AP$6+AB$1^2*$AP$5/((-$AP$7*(AA3/AC$1-1)^$AP$8+1)),$AP$6+$AP$2*TAN($AP$3*(AA3/AD$1)-$AP$3)+AB$1^2*$AP$5/((-$AP$7*(AA3/AC$1-1)^$AP$8+1)))</f>
        <v>282.08008381158913</v>
      </c>
      <c r="AD3">
        <f>(AC3-AB3)^2</f>
        <v>1.8525872527128038</v>
      </c>
      <c r="AE3" s="19">
        <f>((AC3-AB3)/AB3)^2</f>
        <v>2.3509051019540966E-5</v>
      </c>
      <c r="AG3" s="2">
        <v>0.49080138000000001</v>
      </c>
      <c r="AH3">
        <v>305.612233</v>
      </c>
      <c r="AI3">
        <f>IF(AG3&lt;AJ$1,$AP$6+AH$1^2*$AP$5/((-$AP$7*(AG3/AI$1-1)^$AP$8+1)),$AP$6+$AP$2*TAN($AP$3*(AG3/AJ$1)-$AP$3)+AH$1^2*$AP$5/((-$AP$7*(AG3/AI$1-1)^$AP$8+1)))</f>
        <v>307.95265657035822</v>
      </c>
      <c r="AJ3">
        <f>(AI3-AH3)^2</f>
        <v>5.4775824886882791</v>
      </c>
      <c r="AK3" s="19">
        <f>((AI3-AH3)/AH3)^2</f>
        <v>5.8647223745177587E-5</v>
      </c>
      <c r="AO3" t="s">
        <v>30</v>
      </c>
      <c r="AP3">
        <v>6.545012689932566</v>
      </c>
      <c r="BD3" t="s">
        <v>63</v>
      </c>
      <c r="BE3" s="10" t="s">
        <v>64</v>
      </c>
      <c r="BF3" s="11">
        <v>44.84</v>
      </c>
    </row>
    <row r="4" spans="1:63" x14ac:dyDescent="0.25">
      <c r="C4" s="2">
        <v>0.49556797000000002</v>
      </c>
      <c r="D4">
        <v>195.995586</v>
      </c>
      <c r="E4">
        <f t="shared" ref="E4:E67" si="0">IF(C4&lt;F$1,$AP$6+D$1^2*$AP$5/((-$AP$7*(C4/E$1-1)^$AP$8+1)),$AP$6+$AP$2*TAN($AP$3*(C4/F$1)-$AP$3)+D$1^2*$AP$5/((-$AP$7*(C4/E$1-1)^$AP$8+1)))</f>
        <v>193.56864111409334</v>
      </c>
      <c r="F4">
        <f t="shared" ref="F4:F67" si="1">(E4-D4)^2</f>
        <v>5.8900614792285113</v>
      </c>
      <c r="G4" s="19">
        <f t="shared" ref="G4:G67" si="2">((E4-D4)/D4)^2</f>
        <v>1.5333003908183531E-4</v>
      </c>
      <c r="I4" s="2">
        <v>0.49439731999999997</v>
      </c>
      <c r="J4">
        <v>221.64355599999999</v>
      </c>
      <c r="K4">
        <f t="shared" ref="K4:K67" si="3">IF(I4&lt;L$1,$AP$6+J$1^2*$AP$5/((-$AP$7*(I4/K$1-1)^$AP$8+1)),$AP$6+$AP$2*TAN($AP$3*(I4/L$1)-$AP$3)+J$1^2*$AP$5/((-$AP$7*(I4/K$1-1)^$AP$8+1)))</f>
        <v>220.8029387108345</v>
      </c>
      <c r="L4">
        <f t="shared" ref="L4:L67" si="4">(K4-J4)^2</f>
        <v>0.70663742684394248</v>
      </c>
      <c r="M4" s="19">
        <f t="shared" ref="M4:M67" si="5">((K4-J4)/J4)^2</f>
        <v>1.4384223334557411E-5</v>
      </c>
      <c r="O4" s="2">
        <v>0.49485966999999997</v>
      </c>
      <c r="P4">
        <v>238.99293399999999</v>
      </c>
      <c r="Q4">
        <f t="shared" ref="Q4:Q67" si="6">IF(O4&lt;R$1,$AP$6+P$1^2*$AP$5/((-$AP$7*(O4/Q$1-1)^$AP$8+1)),$AP$6+$AP$2*TAN($AP$3*(O4/R$1)-$AP$3)+P$1^2*$AP$5/((-$AP$7*(O4/Q$1-1)^$AP$8+1)))</f>
        <v>238.50523680939349</v>
      </c>
      <c r="R4">
        <f t="shared" ref="R4:R67" si="7">(Q4-P4)^2</f>
        <v>0.23784854972546951</v>
      </c>
      <c r="S4" s="19">
        <f t="shared" ref="S4:S67" si="8">((Q4-P4)/P4)^2</f>
        <v>4.1641885517458197E-6</v>
      </c>
      <c r="U4" s="2">
        <v>0.49649531000000002</v>
      </c>
      <c r="V4">
        <v>257.99174099999999</v>
      </c>
      <c r="W4">
        <f t="shared" ref="W4:W67" si="9">IF(U4&lt;X$1,$AP$6+V$1^2*$AP$5/((-$AP$7*(U4/W$1-1)^$AP$8+1)),$AP$6+$AP$2*TAN($AP$3*(U4/X$1)-$AP$3)+V$1^2*$AP$5/((-$AP$7*(U4/W$1-1)^$AP$8+1)))</f>
        <v>258.93097760343892</v>
      </c>
      <c r="X4">
        <f t="shared" ref="X4:X67" si="10">(W4-V4)^2</f>
        <v>0.88216539723949472</v>
      </c>
      <c r="Y4" s="19">
        <f t="shared" ref="Y4:Y67" si="11">((W4-V4)/V4)^2</f>
        <v>1.3253738943760744E-5</v>
      </c>
      <c r="AA4" s="2">
        <v>0.49564795</v>
      </c>
      <c r="AB4">
        <v>280.73220300000003</v>
      </c>
      <c r="AC4">
        <f t="shared" ref="AC4:AC67" si="12">IF(AA4&lt;AD$1,$AP$6+AB$1^2*$AP$5/((-$AP$7*(AA4/AC$1-1)^$AP$8+1)),$AP$6+$AP$2*TAN($AP$3*(AA4/AD$1)-$AP$3)+AB$1^2*$AP$5/((-$AP$7*(AA4/AC$1-1)^$AP$8+1)))</f>
        <v>282.08012778538125</v>
      </c>
      <c r="AD4">
        <f t="shared" ref="AD4:AD67" si="13">(AC4-AB4)^2</f>
        <v>1.8169012270450187</v>
      </c>
      <c r="AE4" s="19">
        <f t="shared" ref="AE4:AE67" si="14">((AC4-AB4)/AB4)^2</f>
        <v>2.3054029829087567E-5</v>
      </c>
      <c r="AG4" s="2">
        <v>0.49481536999999998</v>
      </c>
      <c r="AH4">
        <v>305.62564700000001</v>
      </c>
      <c r="AI4">
        <f t="shared" ref="AI4:AI67" si="15">IF(AG4&lt;AJ$1,$AP$6+AH$1^2*$AP$5/((-$AP$7*(AG4/AI$1-1)^$AP$8+1)),$AP$6+$AP$2*TAN($AP$3*(AG4/AJ$1)-$AP$3)+AH$1^2*$AP$5/((-$AP$7*(AG4/AI$1-1)^$AP$8+1)))</f>
        <v>307.95270469446461</v>
      </c>
      <c r="AJ4">
        <f t="shared" ref="AJ4:AJ67" si="16">(AI4-AH4)^2</f>
        <v>5.4151975133668975</v>
      </c>
      <c r="AK4" s="19">
        <f t="shared" ref="AK4:AK67" si="17">((AI4-AH4)/AH4)^2</f>
        <v>5.7974192729205178E-5</v>
      </c>
      <c r="AO4" t="s">
        <v>31</v>
      </c>
      <c r="AP4">
        <v>0</v>
      </c>
      <c r="BD4" t="s">
        <v>65</v>
      </c>
      <c r="BE4" s="10" t="s">
        <v>66</v>
      </c>
      <c r="BF4" s="11">
        <v>0.33400000000000002</v>
      </c>
    </row>
    <row r="5" spans="1:63" x14ac:dyDescent="0.25">
      <c r="C5" s="2">
        <v>0.49958184999999999</v>
      </c>
      <c r="D5">
        <v>195.99328399999999</v>
      </c>
      <c r="E5">
        <f t="shared" si="0"/>
        <v>193.56865122067472</v>
      </c>
      <c r="F5">
        <f t="shared" si="1"/>
        <v>5.8788441145785573</v>
      </c>
      <c r="G5" s="19">
        <f t="shared" si="2"/>
        <v>1.530416237003649E-4</v>
      </c>
      <c r="I5" s="2">
        <v>0.49875445000000002</v>
      </c>
      <c r="J5">
        <v>221.64105699999999</v>
      </c>
      <c r="K5">
        <f t="shared" si="3"/>
        <v>220.80296204824504</v>
      </c>
      <c r="L5">
        <f t="shared" si="4"/>
        <v>0.70240314815713845</v>
      </c>
      <c r="M5" s="19">
        <f t="shared" si="5"/>
        <v>1.4298353307712531E-5</v>
      </c>
      <c r="O5" s="2">
        <v>0.49887355999999999</v>
      </c>
      <c r="P5">
        <v>238.99063200000001</v>
      </c>
      <c r="Q5">
        <f t="shared" si="6"/>
        <v>238.50526654716575</v>
      </c>
      <c r="R5">
        <f t="shared" si="7"/>
        <v>0.23557962280500511</v>
      </c>
      <c r="S5" s="19">
        <f t="shared" si="8"/>
        <v>4.1245442439068891E-6</v>
      </c>
      <c r="U5" s="2">
        <v>0.50050908999999999</v>
      </c>
      <c r="V5">
        <v>257.973724</v>
      </c>
      <c r="W5">
        <f t="shared" si="9"/>
        <v>258.93102019309202</v>
      </c>
      <c r="X5">
        <f t="shared" si="10"/>
        <v>0.91641600130847423</v>
      </c>
      <c r="Y5" s="19">
        <f t="shared" si="11"/>
        <v>1.3770246597754085E-5</v>
      </c>
      <c r="AA5" s="2">
        <v>0.49966161999999997</v>
      </c>
      <c r="AB5">
        <v>280.69847099999998</v>
      </c>
      <c r="AC5">
        <f t="shared" si="12"/>
        <v>282.08017917812077</v>
      </c>
      <c r="AD5">
        <f t="shared" si="13"/>
        <v>1.9091174894858698</v>
      </c>
      <c r="AE5" s="19">
        <f t="shared" si="14"/>
        <v>2.4229952473267014E-5</v>
      </c>
      <c r="AG5" s="2">
        <v>0.49882925</v>
      </c>
      <c r="AH5">
        <v>305.62334499999997</v>
      </c>
      <c r="AI5">
        <f t="shared" si="15"/>
        <v>307.95276523168536</v>
      </c>
      <c r="AJ5">
        <f t="shared" si="16"/>
        <v>5.4261986157852151</v>
      </c>
      <c r="AK5" s="19">
        <f t="shared" si="17"/>
        <v>5.8092843797058727E-5</v>
      </c>
      <c r="AO5" t="s">
        <v>32</v>
      </c>
      <c r="AP5">
        <v>544.68516315136435</v>
      </c>
      <c r="BD5" t="s">
        <v>67</v>
      </c>
      <c r="BE5" s="10" t="s">
        <v>68</v>
      </c>
      <c r="BF5" s="11">
        <v>5.64</v>
      </c>
    </row>
    <row r="6" spans="1:63" x14ac:dyDescent="0.25">
      <c r="C6" s="2">
        <v>0.50359573999999996</v>
      </c>
      <c r="D6">
        <v>195.990983</v>
      </c>
      <c r="E6">
        <f t="shared" si="0"/>
        <v>193.56866386504169</v>
      </c>
      <c r="F6">
        <f t="shared" si="1"/>
        <v>5.8676299915851979</v>
      </c>
      <c r="G6" s="19">
        <f t="shared" si="2"/>
        <v>1.5275327755821696E-4</v>
      </c>
      <c r="I6" s="2">
        <v>0.50276832999999999</v>
      </c>
      <c r="J6">
        <v>221.638756</v>
      </c>
      <c r="K6">
        <f t="shared" si="3"/>
        <v>220.8029892240603</v>
      </c>
      <c r="L6">
        <f t="shared" si="4"/>
        <v>0.69850610376464595</v>
      </c>
      <c r="M6" s="19">
        <f t="shared" si="5"/>
        <v>1.4219319007688304E-5</v>
      </c>
      <c r="O6" s="2">
        <v>0.50288743999999996</v>
      </c>
      <c r="P6">
        <v>238.98833099999999</v>
      </c>
      <c r="Q6">
        <f t="shared" si="6"/>
        <v>238.5053037816503</v>
      </c>
      <c r="R6">
        <f t="shared" si="7"/>
        <v>0.23331529366663931</v>
      </c>
      <c r="S6" s="19">
        <f t="shared" si="8"/>
        <v>4.0849788734797482E-6</v>
      </c>
      <c r="U6" s="2">
        <v>0.50452297000000002</v>
      </c>
      <c r="V6">
        <v>257.97142300000002</v>
      </c>
      <c r="W6">
        <f t="shared" si="9"/>
        <v>258.9310734230026</v>
      </c>
      <c r="X6">
        <f t="shared" si="10"/>
        <v>0.92092893436904177</v>
      </c>
      <c r="Y6" s="19">
        <f t="shared" si="11"/>
        <v>1.3838305675964355E-5</v>
      </c>
      <c r="AA6" s="2">
        <v>0.50367603000000005</v>
      </c>
      <c r="AB6">
        <v>280.77389599999998</v>
      </c>
      <c r="AC6">
        <f t="shared" si="12"/>
        <v>282.08024348222364</v>
      </c>
      <c r="AD6">
        <f t="shared" si="13"/>
        <v>1.7065437443120883</v>
      </c>
      <c r="AE6" s="19">
        <f t="shared" si="14"/>
        <v>2.1647311599639471E-5</v>
      </c>
      <c r="AG6" s="2">
        <v>0.50284432000000001</v>
      </c>
      <c r="AH6">
        <v>305.79306200000002</v>
      </c>
      <c r="AI6">
        <f t="shared" si="15"/>
        <v>307.95284105899617</v>
      </c>
      <c r="AJ6">
        <f t="shared" si="16"/>
        <v>4.6646455836782978</v>
      </c>
      <c r="AK6" s="19">
        <f t="shared" si="17"/>
        <v>4.9884244203655512E-5</v>
      </c>
      <c r="AO6" t="s">
        <v>55</v>
      </c>
      <c r="AP6">
        <v>171.78119846520462</v>
      </c>
      <c r="BD6" t="s">
        <v>69</v>
      </c>
      <c r="BE6" s="10" t="s">
        <v>70</v>
      </c>
      <c r="BF6">
        <v>28</v>
      </c>
    </row>
    <row r="7" spans="1:63" x14ac:dyDescent="0.25">
      <c r="C7" s="2">
        <v>0.50760961999999998</v>
      </c>
      <c r="D7">
        <v>195.98868100000001</v>
      </c>
      <c r="E7">
        <f t="shared" si="0"/>
        <v>193.56867961469123</v>
      </c>
      <c r="F7">
        <f t="shared" si="1"/>
        <v>5.8564067048964121</v>
      </c>
      <c r="G7" s="19">
        <f t="shared" si="2"/>
        <v>1.5246468082230806E-4</v>
      </c>
      <c r="I7" s="2">
        <v>0.50678221999999995</v>
      </c>
      <c r="J7">
        <v>221.63645399999999</v>
      </c>
      <c r="K7">
        <f t="shared" si="3"/>
        <v>220.80302310437841</v>
      </c>
      <c r="L7">
        <f t="shared" si="4"/>
        <v>0.69460705777658072</v>
      </c>
      <c r="M7" s="19">
        <f t="shared" si="5"/>
        <v>1.4140240803228523E-5</v>
      </c>
      <c r="O7" s="2">
        <v>0.50690131999999999</v>
      </c>
      <c r="P7">
        <v>238.986029</v>
      </c>
      <c r="Q7">
        <f t="shared" si="6"/>
        <v>238.50535019606275</v>
      </c>
      <c r="R7">
        <f t="shared" si="7"/>
        <v>0.23105211255454719</v>
      </c>
      <c r="S7" s="19">
        <f t="shared" si="8"/>
        <v>4.0454321128629282E-6</v>
      </c>
      <c r="U7" s="2">
        <v>0.50853685000000004</v>
      </c>
      <c r="V7">
        <v>257.96912099999997</v>
      </c>
      <c r="W7">
        <f t="shared" si="9"/>
        <v>258.93113965965858</v>
      </c>
      <c r="X7">
        <f t="shared" si="10"/>
        <v>0.92547990153135018</v>
      </c>
      <c r="Y7" s="19">
        <f t="shared" si="11"/>
        <v>1.3906938816335897E-5</v>
      </c>
      <c r="AA7" s="2">
        <v>0.50768992000000002</v>
      </c>
      <c r="AB7">
        <v>280.77159499999999</v>
      </c>
      <c r="AC7">
        <f t="shared" si="12"/>
        <v>282.0803235625595</v>
      </c>
      <c r="AD7">
        <f t="shared" si="13"/>
        <v>1.7127704504590777</v>
      </c>
      <c r="AE7" s="19">
        <f t="shared" si="14"/>
        <v>2.1726652760048825E-5</v>
      </c>
      <c r="AG7" s="2">
        <v>0.50685928000000002</v>
      </c>
      <c r="AH7">
        <v>305.94791199999997</v>
      </c>
      <c r="AI7">
        <f t="shared" si="15"/>
        <v>307.95293558877029</v>
      </c>
      <c r="AJ7">
        <f t="shared" si="16"/>
        <v>4.0201195915253889</v>
      </c>
      <c r="AK7" s="19">
        <f t="shared" si="17"/>
        <v>4.2948102956574909E-5</v>
      </c>
      <c r="AO7" t="s">
        <v>37</v>
      </c>
      <c r="AP7">
        <v>2.9917294674699477E-4</v>
      </c>
      <c r="BK7" t="s">
        <v>71</v>
      </c>
    </row>
    <row r="8" spans="1:63" x14ac:dyDescent="0.25">
      <c r="C8" s="2">
        <v>0.51162350000000001</v>
      </c>
      <c r="D8">
        <v>195.98638</v>
      </c>
      <c r="E8">
        <f t="shared" si="0"/>
        <v>193.56869914921899</v>
      </c>
      <c r="F8">
        <f t="shared" si="1"/>
        <v>5.845180696233192</v>
      </c>
      <c r="G8" s="19">
        <f t="shared" si="2"/>
        <v>1.5217599806707088E-4</v>
      </c>
      <c r="I8" s="2">
        <v>0.51079609999999998</v>
      </c>
      <c r="J8">
        <v>221.634153</v>
      </c>
      <c r="K8">
        <f t="shared" si="3"/>
        <v>220.80306516275806</v>
      </c>
      <c r="L8">
        <f t="shared" si="4"/>
        <v>0.69070699321148221</v>
      </c>
      <c r="M8" s="19">
        <f t="shared" si="5"/>
        <v>1.4061138447632486E-5</v>
      </c>
      <c r="O8" s="2">
        <v>0.51091520999999995</v>
      </c>
      <c r="P8">
        <v>238.98372800000001</v>
      </c>
      <c r="Q8">
        <f t="shared" si="6"/>
        <v>238.50540780714897</v>
      </c>
      <c r="R8">
        <f t="shared" si="7"/>
        <v>0.2287902068890596</v>
      </c>
      <c r="S8" s="19">
        <f t="shared" si="8"/>
        <v>4.0059061261239705E-6</v>
      </c>
      <c r="U8" s="2">
        <v>0.51255074</v>
      </c>
      <c r="V8">
        <v>257.96681999999998</v>
      </c>
      <c r="W8">
        <f t="shared" si="9"/>
        <v>258.93122173562733</v>
      </c>
      <c r="X8">
        <f t="shared" si="10"/>
        <v>0.93007070768104116</v>
      </c>
      <c r="Y8" s="19">
        <f t="shared" si="11"/>
        <v>1.3976172956471159E-5</v>
      </c>
      <c r="AA8" s="2">
        <v>0.51170316000000005</v>
      </c>
      <c r="AB8">
        <v>280.67585200000002</v>
      </c>
      <c r="AC8">
        <f t="shared" si="12"/>
        <v>282.08042286134287</v>
      </c>
      <c r="AD8">
        <f t="shared" si="13"/>
        <v>1.9728193045333882</v>
      </c>
      <c r="AE8" s="19">
        <f t="shared" si="14"/>
        <v>2.5042472739471956E-5</v>
      </c>
      <c r="AG8" s="2">
        <v>0.51087338000000004</v>
      </c>
      <c r="AH8">
        <v>305.97789</v>
      </c>
      <c r="AI8">
        <f t="shared" si="15"/>
        <v>307.95305290594911</v>
      </c>
      <c r="AJ8">
        <f t="shared" si="16"/>
        <v>3.9012685050373137</v>
      </c>
      <c r="AK8" s="19">
        <f t="shared" si="17"/>
        <v>4.1670215917946045E-5</v>
      </c>
      <c r="AO8" t="s">
        <v>56</v>
      </c>
      <c r="AP8">
        <v>12.142417036922941</v>
      </c>
    </row>
    <row r="9" spans="1:63" x14ac:dyDescent="0.25">
      <c r="C9" s="2">
        <v>0.51563738999999997</v>
      </c>
      <c r="D9">
        <v>195.98407800000001</v>
      </c>
      <c r="E9">
        <f t="shared" si="0"/>
        <v>193.56872327954937</v>
      </c>
      <c r="F9">
        <f t="shared" si="1"/>
        <v>5.833938425603173</v>
      </c>
      <c r="G9" s="19">
        <f t="shared" si="2"/>
        <v>1.5188687988118734E-4</v>
      </c>
      <c r="I9" s="2">
        <v>0.51480999000000005</v>
      </c>
      <c r="J9">
        <v>221.63185100000001</v>
      </c>
      <c r="K9">
        <f t="shared" si="3"/>
        <v>220.80311715910292</v>
      </c>
      <c r="L9">
        <f t="shared" si="4"/>
        <v>0.68679977904803802</v>
      </c>
      <c r="M9" s="19">
        <f t="shared" si="5"/>
        <v>1.3981887378451075E-5</v>
      </c>
      <c r="O9" s="2">
        <v>0.51492908999999998</v>
      </c>
      <c r="P9">
        <v>238.981426</v>
      </c>
      <c r="Q9">
        <f t="shared" si="6"/>
        <v>238.50547902226486</v>
      </c>
      <c r="R9">
        <f t="shared" si="7"/>
        <v>0.22652552561520831</v>
      </c>
      <c r="S9" s="19">
        <f t="shared" si="8"/>
        <v>3.9663300502531697E-6</v>
      </c>
      <c r="U9" s="2">
        <v>0.51656462000000003</v>
      </c>
      <c r="V9">
        <v>257.964518</v>
      </c>
      <c r="W9">
        <f t="shared" si="9"/>
        <v>258.9313230273998</v>
      </c>
      <c r="X9">
        <f t="shared" si="10"/>
        <v>0.93471196100552911</v>
      </c>
      <c r="Y9" s="19">
        <f t="shared" si="11"/>
        <v>1.4046167756774761E-5</v>
      </c>
      <c r="AA9" s="2">
        <v>0.51571736999999995</v>
      </c>
      <c r="AB9">
        <v>280.72069599999998</v>
      </c>
      <c r="AC9">
        <f t="shared" si="12"/>
        <v>282.08054554034703</v>
      </c>
      <c r="AD9">
        <f t="shared" si="13"/>
        <v>1.8491907723821008</v>
      </c>
      <c r="AE9" s="19">
        <f t="shared" si="14"/>
        <v>2.3465664316611523E-5</v>
      </c>
      <c r="AG9" s="2">
        <v>0.51488824</v>
      </c>
      <c r="AH9">
        <v>306.11702600000001</v>
      </c>
      <c r="AI9">
        <f t="shared" si="15"/>
        <v>307.95319796443061</v>
      </c>
      <c r="AJ9">
        <f t="shared" si="16"/>
        <v>3.3715274829609467</v>
      </c>
      <c r="AK9" s="19">
        <f t="shared" si="17"/>
        <v>3.5979219122080624E-5</v>
      </c>
      <c r="AN9">
        <v>0.2</v>
      </c>
      <c r="AO9" t="s">
        <v>59</v>
      </c>
      <c r="AP9">
        <v>0.12600828535748151</v>
      </c>
    </row>
    <row r="10" spans="1:63" x14ac:dyDescent="0.25">
      <c r="C10" s="2">
        <v>0.51965127</v>
      </c>
      <c r="D10">
        <v>195.98177699999999</v>
      </c>
      <c r="E10">
        <f t="shared" si="0"/>
        <v>193.56875296984794</v>
      </c>
      <c r="F10">
        <f t="shared" si="1"/>
        <v>5.8226849700912835</v>
      </c>
      <c r="G10" s="19">
        <f t="shared" si="2"/>
        <v>1.5159745531645701E-4</v>
      </c>
      <c r="I10" s="2">
        <v>0.51882386999999996</v>
      </c>
      <c r="J10">
        <v>221.62954999999999</v>
      </c>
      <c r="K10">
        <f t="shared" si="3"/>
        <v>220.80318118722153</v>
      </c>
      <c r="L10">
        <f t="shared" si="4"/>
        <v>0.68288541473289632</v>
      </c>
      <c r="M10" s="19">
        <f t="shared" si="5"/>
        <v>1.3902487322138755E-5</v>
      </c>
      <c r="O10" s="2">
        <v>0.51894297</v>
      </c>
      <c r="P10">
        <v>238.97912500000001</v>
      </c>
      <c r="Q10">
        <f t="shared" si="6"/>
        <v>238.50556670639997</v>
      </c>
      <c r="R10">
        <f t="shared" si="7"/>
        <v>0.22425745743737746</v>
      </c>
      <c r="S10" s="19">
        <f t="shared" si="8"/>
        <v>3.9266931120219284E-6</v>
      </c>
      <c r="U10" s="2">
        <v>0.52057850000000006</v>
      </c>
      <c r="V10">
        <v>257.96221700000001</v>
      </c>
      <c r="W10">
        <f t="shared" si="9"/>
        <v>258.93144754798004</v>
      </c>
      <c r="X10">
        <f t="shared" si="10"/>
        <v>0.93940785513767411</v>
      </c>
      <c r="Y10" s="19">
        <f t="shared" si="11"/>
        <v>1.4116986060639574E-5</v>
      </c>
      <c r="AA10" s="2">
        <v>0.51973124999999998</v>
      </c>
      <c r="AB10">
        <v>280.71839399999999</v>
      </c>
      <c r="AC10">
        <f t="shared" si="12"/>
        <v>282.08069646391289</v>
      </c>
      <c r="AD10">
        <f t="shared" si="13"/>
        <v>1.8558680031831503</v>
      </c>
      <c r="AE10" s="19">
        <f t="shared" si="14"/>
        <v>2.3550782575999696E-5</v>
      </c>
      <c r="AG10" s="2">
        <v>0.51890212000000002</v>
      </c>
      <c r="AH10">
        <v>306.11472400000002</v>
      </c>
      <c r="AI10">
        <f t="shared" si="15"/>
        <v>307.95337653664603</v>
      </c>
      <c r="AJ10">
        <f t="shared" si="16"/>
        <v>3.3806431505148038</v>
      </c>
      <c r="AK10" s="19">
        <f t="shared" si="17"/>
        <v>3.607703946655787E-5</v>
      </c>
      <c r="AN10">
        <v>0.3</v>
      </c>
      <c r="AO10" t="s">
        <v>59</v>
      </c>
      <c r="AP10">
        <v>3.4840119130403302E-2</v>
      </c>
      <c r="BD10" t="s">
        <v>72</v>
      </c>
    </row>
    <row r="11" spans="1:63" x14ac:dyDescent="0.25">
      <c r="C11" s="2">
        <v>0.52366515999999996</v>
      </c>
      <c r="D11">
        <v>195.97947500000001</v>
      </c>
      <c r="E11">
        <f t="shared" si="0"/>
        <v>193.56878936332345</v>
      </c>
      <c r="F11">
        <f t="shared" si="1"/>
        <v>5.8114052388786774</v>
      </c>
      <c r="G11" s="19">
        <f t="shared" si="2"/>
        <v>1.5130733454000485E-4</v>
      </c>
      <c r="I11" s="2">
        <v>0.52283774999999999</v>
      </c>
      <c r="J11">
        <v>221.62724800000001</v>
      </c>
      <c r="K11">
        <f t="shared" si="3"/>
        <v>220.80325973114</v>
      </c>
      <c r="L11">
        <f t="shared" si="4"/>
        <v>0.6789566672189099</v>
      </c>
      <c r="M11" s="19">
        <f t="shared" si="5"/>
        <v>1.3822791264425639E-5</v>
      </c>
      <c r="O11" s="2">
        <v>0.52295685999999997</v>
      </c>
      <c r="P11">
        <v>238.976823</v>
      </c>
      <c r="Q11">
        <f t="shared" si="6"/>
        <v>238.50567425773369</v>
      </c>
      <c r="R11">
        <f t="shared" si="7"/>
        <v>0.22198113733912422</v>
      </c>
      <c r="S11" s="19">
        <f t="shared" si="8"/>
        <v>3.8869101871063194E-6</v>
      </c>
      <c r="U11" s="2">
        <v>0.52459239000000002</v>
      </c>
      <c r="V11">
        <v>257.95991500000002</v>
      </c>
      <c r="W11">
        <f t="shared" si="9"/>
        <v>258.93160005109894</v>
      </c>
      <c r="X11">
        <f t="shared" si="10"/>
        <v>0.94417183852910325</v>
      </c>
      <c r="Y11" s="19">
        <f t="shared" si="11"/>
        <v>1.4188830231182827E-5</v>
      </c>
      <c r="AA11" s="2">
        <v>0.52374513</v>
      </c>
      <c r="AB11">
        <v>280.716093</v>
      </c>
      <c r="AC11">
        <f t="shared" si="12"/>
        <v>282.08088144727691</v>
      </c>
      <c r="AD11">
        <f t="shared" si="13"/>
        <v>1.862647505820513</v>
      </c>
      <c r="AE11" s="19">
        <f t="shared" si="14"/>
        <v>2.3637201296708683E-5</v>
      </c>
      <c r="AG11" s="2">
        <v>0.52291728999999998</v>
      </c>
      <c r="AH11">
        <v>306.30015500000002</v>
      </c>
      <c r="AI11">
        <f t="shared" si="15"/>
        <v>307.9535956546797</v>
      </c>
      <c r="AJ11">
        <f t="shared" si="16"/>
        <v>2.7338659985475835</v>
      </c>
      <c r="AK11" s="19">
        <f t="shared" si="17"/>
        <v>2.9139546630984523E-5</v>
      </c>
      <c r="AN11">
        <v>0.35</v>
      </c>
      <c r="AO11" t="s">
        <v>59</v>
      </c>
      <c r="AP11">
        <v>6.4837050260869999E-2</v>
      </c>
      <c r="BD11" t="s">
        <v>73</v>
      </c>
      <c r="BE11">
        <f>1-2*(BF5/BF3)^2</f>
        <v>0.96835850493498143</v>
      </c>
      <c r="BG11" t="s">
        <v>74</v>
      </c>
      <c r="BH11">
        <f>-0.357+0.45*EXP(-0.0375*BF6)</f>
        <v>-0.1995280128999801</v>
      </c>
    </row>
    <row r="12" spans="1:63" x14ac:dyDescent="0.25">
      <c r="C12" s="2">
        <v>0.52767903999999999</v>
      </c>
      <c r="D12">
        <v>195.97717399999999</v>
      </c>
      <c r="E12">
        <f t="shared" si="0"/>
        <v>193.56883381057045</v>
      </c>
      <c r="F12">
        <f t="shared" si="1"/>
        <v>5.8001024680215014</v>
      </c>
      <c r="G12" s="19">
        <f t="shared" si="2"/>
        <v>1.5101659866855792E-4</v>
      </c>
      <c r="I12" s="2">
        <v>0.52685163999999995</v>
      </c>
      <c r="J12">
        <v>221.62494699999999</v>
      </c>
      <c r="K12">
        <f t="shared" si="3"/>
        <v>220.80335572826235</v>
      </c>
      <c r="L12">
        <f t="shared" si="4"/>
        <v>0.67501221779548159</v>
      </c>
      <c r="M12" s="19">
        <f t="shared" si="5"/>
        <v>1.3742772088700679E-5</v>
      </c>
      <c r="O12" s="2">
        <v>0.52697063</v>
      </c>
      <c r="P12">
        <v>238.95880600000001</v>
      </c>
      <c r="Q12">
        <f t="shared" si="6"/>
        <v>238.50580568928672</v>
      </c>
      <c r="R12">
        <f t="shared" si="7"/>
        <v>0.20520928150633974</v>
      </c>
      <c r="S12" s="19">
        <f t="shared" si="8"/>
        <v>3.5937753098578986E-6</v>
      </c>
      <c r="U12" s="2">
        <v>0.52860627000000004</v>
      </c>
      <c r="V12">
        <v>257.95761399999998</v>
      </c>
      <c r="W12">
        <f t="shared" si="9"/>
        <v>258.9317861491698</v>
      </c>
      <c r="X12">
        <f t="shared" si="10"/>
        <v>0.94901137621814058</v>
      </c>
      <c r="Y12" s="19">
        <f t="shared" si="11"/>
        <v>1.4261812288961071E-5</v>
      </c>
      <c r="AA12" s="2">
        <v>0.52775901999999997</v>
      </c>
      <c r="AB12">
        <v>280.71379100000001</v>
      </c>
      <c r="AC12">
        <f t="shared" si="12"/>
        <v>282.08110735192508</v>
      </c>
      <c r="AD12">
        <f t="shared" si="13"/>
        <v>1.86955400624168</v>
      </c>
      <c r="AE12" s="19">
        <f t="shared" si="14"/>
        <v>2.3725234659019908E-5</v>
      </c>
      <c r="AG12" s="2">
        <v>0.52693193000000005</v>
      </c>
      <c r="AH12">
        <v>306.40786000000003</v>
      </c>
      <c r="AI12">
        <f t="shared" si="15"/>
        <v>307.95386342120815</v>
      </c>
      <c r="AJ12">
        <f t="shared" si="16"/>
        <v>2.3901265783872327</v>
      </c>
      <c r="AK12" s="19">
        <f t="shared" si="17"/>
        <v>2.5457813346891953E-5</v>
      </c>
      <c r="AN12">
        <v>0.4</v>
      </c>
      <c r="AO12" t="s">
        <v>59</v>
      </c>
      <c r="AP12">
        <v>0.11389007081176068</v>
      </c>
      <c r="BD12" t="s">
        <v>75</v>
      </c>
      <c r="BE12">
        <f>0.0524*BF4^4-0.15*BF4^3+0.1659*BF4^2-0.0706*BF4+0.0119</f>
        <v>1.8898892355263992E-3</v>
      </c>
      <c r="BG12" t="s">
        <v>76</v>
      </c>
      <c r="BH12">
        <f>0.0524*(BF4-BH11)^4-0.15*(BF4-BH11)^3+0.1659*(BF4-BH11)^2-0.0706*(BF4-BH11)+0.0119</f>
        <v>2.9220352437578818E-3</v>
      </c>
    </row>
    <row r="13" spans="1:63" x14ac:dyDescent="0.25">
      <c r="C13" s="2">
        <v>0.53169292000000001</v>
      </c>
      <c r="D13">
        <v>195.974872</v>
      </c>
      <c r="E13">
        <f t="shared" si="0"/>
        <v>193.5688879031448</v>
      </c>
      <c r="F13">
        <f t="shared" si="1"/>
        <v>5.7887594743201642</v>
      </c>
      <c r="G13" s="19">
        <f t="shared" si="2"/>
        <v>1.5072480333690359E-4</v>
      </c>
      <c r="I13" s="2">
        <v>0.53086551999999998</v>
      </c>
      <c r="J13">
        <v>221.62264500000001</v>
      </c>
      <c r="K13">
        <f t="shared" si="3"/>
        <v>220.80347264074356</v>
      </c>
      <c r="L13">
        <f t="shared" si="4"/>
        <v>0.67104335416976446</v>
      </c>
      <c r="M13" s="19">
        <f t="shared" si="5"/>
        <v>1.3662252643831036E-5</v>
      </c>
      <c r="O13" s="2">
        <v>0.53098418999999997</v>
      </c>
      <c r="P13">
        <v>238.90935899999999</v>
      </c>
      <c r="Q13">
        <f t="shared" si="6"/>
        <v>238.50596573022361</v>
      </c>
      <c r="R13">
        <f t="shared" si="7"/>
        <v>0.16272613010088521</v>
      </c>
      <c r="S13" s="19">
        <f t="shared" si="8"/>
        <v>2.8509589898965409E-6</v>
      </c>
      <c r="U13" s="2">
        <v>0.53262016000000001</v>
      </c>
      <c r="V13">
        <v>257.95531199999999</v>
      </c>
      <c r="W13">
        <f t="shared" si="9"/>
        <v>258.93201245208991</v>
      </c>
      <c r="X13">
        <f t="shared" si="10"/>
        <v>0.95394377311264422</v>
      </c>
      <c r="Y13" s="19">
        <f t="shared" si="11"/>
        <v>1.4336192579508436E-5</v>
      </c>
      <c r="AA13" s="2">
        <v>0.53177289999999999</v>
      </c>
      <c r="AB13">
        <v>280.71148899999997</v>
      </c>
      <c r="AC13">
        <f t="shared" si="12"/>
        <v>282.08138225971345</v>
      </c>
      <c r="AD13">
        <f t="shared" si="13"/>
        <v>1.8766075430084199</v>
      </c>
      <c r="AE13" s="19">
        <f t="shared" si="14"/>
        <v>2.3815136874437048E-5</v>
      </c>
      <c r="AG13" s="2">
        <v>0.53094646000000001</v>
      </c>
      <c r="AH13">
        <v>306.49984999999998</v>
      </c>
      <c r="AI13">
        <f t="shared" si="15"/>
        <v>307.95418950766577</v>
      </c>
      <c r="AJ13">
        <f t="shared" si="16"/>
        <v>2.1151034035575811</v>
      </c>
      <c r="AK13" s="19">
        <f t="shared" si="17"/>
        <v>2.2514954387478804E-5</v>
      </c>
      <c r="AN13">
        <v>0.45</v>
      </c>
      <c r="AO13" t="s">
        <v>59</v>
      </c>
      <c r="AP13">
        <v>0.1081890251995288</v>
      </c>
      <c r="BD13" t="s">
        <v>77</v>
      </c>
      <c r="BE13">
        <f>1/(1+BE12*BF2)</f>
        <v>0.98560150162299009</v>
      </c>
      <c r="BG13" t="s">
        <v>78</v>
      </c>
      <c r="BH13">
        <f>1/(1+BH12*BF2)</f>
        <v>0.97791158591757654</v>
      </c>
    </row>
    <row r="14" spans="1:63" x14ac:dyDescent="0.25">
      <c r="C14" s="2">
        <v>0.53570680999999998</v>
      </c>
      <c r="D14">
        <v>195.97256999999999</v>
      </c>
      <c r="E14">
        <f t="shared" si="0"/>
        <v>193.56895351089355</v>
      </c>
      <c r="F14">
        <f t="shared" si="1"/>
        <v>5.7773722267043697</v>
      </c>
      <c r="G14" s="19">
        <f t="shared" si="2"/>
        <v>1.504318419649457E-4</v>
      </c>
      <c r="I14" s="2">
        <v>0.5348794</v>
      </c>
      <c r="J14">
        <v>221.62034399999999</v>
      </c>
      <c r="K14">
        <f t="shared" si="3"/>
        <v>220.8036145390866</v>
      </c>
      <c r="L14">
        <f t="shared" si="4"/>
        <v>0.66704701232388197</v>
      </c>
      <c r="M14" s="19">
        <f t="shared" si="5"/>
        <v>1.3581170267548663E-5</v>
      </c>
      <c r="O14" s="2">
        <v>0.53499850999999998</v>
      </c>
      <c r="P14">
        <v>238.969919</v>
      </c>
      <c r="Q14">
        <f t="shared" si="6"/>
        <v>238.50615999228845</v>
      </c>
      <c r="R14">
        <f t="shared" si="7"/>
        <v>0.21507241723360981</v>
      </c>
      <c r="S14" s="19">
        <f t="shared" si="8"/>
        <v>3.7661554649448761E-6</v>
      </c>
      <c r="U14" s="2">
        <v>0.53663404000000003</v>
      </c>
      <c r="V14">
        <v>257.953011</v>
      </c>
      <c r="W14">
        <f t="shared" si="9"/>
        <v>258.93228671788393</v>
      </c>
      <c r="X14">
        <f t="shared" si="10"/>
        <v>0.95898093163707165</v>
      </c>
      <c r="Y14" s="19">
        <f t="shared" si="11"/>
        <v>1.441214983279123E-5</v>
      </c>
      <c r="AA14" s="2">
        <v>0.53578678999999996</v>
      </c>
      <c r="AB14">
        <v>280.70918799999998</v>
      </c>
      <c r="AC14">
        <f t="shared" si="12"/>
        <v>282.08171566741612</v>
      </c>
      <c r="AD14">
        <f t="shared" si="13"/>
        <v>1.8838321978227803</v>
      </c>
      <c r="AE14" s="19">
        <f t="shared" si="14"/>
        <v>2.3907213479024609E-5</v>
      </c>
      <c r="AG14" s="2">
        <v>0.53496034999999997</v>
      </c>
      <c r="AH14">
        <v>306.49839800000001</v>
      </c>
      <c r="AI14">
        <f t="shared" si="15"/>
        <v>307.95458519967735</v>
      </c>
      <c r="AJ14">
        <f t="shared" si="16"/>
        <v>2.1204811605041471</v>
      </c>
      <c r="AK14" s="19">
        <f t="shared" si="17"/>
        <v>2.2572413659916745E-5</v>
      </c>
      <c r="AN14">
        <v>0.5</v>
      </c>
      <c r="AO14" t="s">
        <v>59</v>
      </c>
      <c r="AP14">
        <v>9.7693447078100487E-2</v>
      </c>
    </row>
    <row r="15" spans="1:63" x14ac:dyDescent="0.25">
      <c r="C15" s="2">
        <v>0.53972069</v>
      </c>
      <c r="D15">
        <v>195.970269</v>
      </c>
      <c r="E15">
        <f t="shared" si="0"/>
        <v>193.56903282388089</v>
      </c>
      <c r="F15">
        <f t="shared" si="1"/>
        <v>5.7659351735031397</v>
      </c>
      <c r="G15" s="19">
        <f t="shared" si="2"/>
        <v>1.5013756838008963E-4</v>
      </c>
      <c r="I15" s="2">
        <v>0.53889328999999997</v>
      </c>
      <c r="J15">
        <v>221.618042</v>
      </c>
      <c r="K15">
        <f t="shared" si="3"/>
        <v>220.80378619495337</v>
      </c>
      <c r="L15">
        <f t="shared" si="4"/>
        <v>0.66301251605213185</v>
      </c>
      <c r="M15" s="19">
        <f t="shared" si="5"/>
        <v>1.3499307797135939E-5</v>
      </c>
      <c r="O15" s="2">
        <v>0.53901217999999995</v>
      </c>
      <c r="P15">
        <v>238.93618699999999</v>
      </c>
      <c r="Q15">
        <f t="shared" si="6"/>
        <v>238.50639493294233</v>
      </c>
      <c r="R15">
        <f t="shared" si="7"/>
        <v>0.18472122090569748</v>
      </c>
      <c r="S15" s="19">
        <f t="shared" si="8"/>
        <v>3.2355858888587957E-6</v>
      </c>
      <c r="U15" s="2">
        <v>0.54064791999999995</v>
      </c>
      <c r="V15">
        <v>257.95070900000002</v>
      </c>
      <c r="W15">
        <f t="shared" si="9"/>
        <v>258.93261803146873</v>
      </c>
      <c r="X15">
        <f t="shared" si="10"/>
        <v>0.96414534607983449</v>
      </c>
      <c r="Y15" s="19">
        <f t="shared" si="11"/>
        <v>1.4490022420009481E-5</v>
      </c>
      <c r="AA15" s="2">
        <v>0.53980066999999998</v>
      </c>
      <c r="AB15">
        <v>280.706886</v>
      </c>
      <c r="AC15">
        <f t="shared" si="12"/>
        <v>282.08211869695566</v>
      </c>
      <c r="AD15">
        <f t="shared" si="13"/>
        <v>1.8912649707759475</v>
      </c>
      <c r="AE15" s="19">
        <f t="shared" si="14"/>
        <v>2.4001934485760155E-5</v>
      </c>
      <c r="AG15" s="2">
        <v>0.53897499000000004</v>
      </c>
      <c r="AH15">
        <v>306.60610300000002</v>
      </c>
      <c r="AI15">
        <f t="shared" si="15"/>
        <v>307.95506393798848</v>
      </c>
      <c r="AJ15">
        <f t="shared" si="16"/>
        <v>1.8196956122187207</v>
      </c>
      <c r="AK15" s="19">
        <f t="shared" si="17"/>
        <v>1.9356960212909594E-5</v>
      </c>
      <c r="BD15" t="s">
        <v>79</v>
      </c>
      <c r="BE15">
        <f>1/(AP5*10^-4*PI()*BF2*BE13*BE11)</f>
        <v>0.79211376457151039</v>
      </c>
      <c r="BG15" t="s">
        <v>80</v>
      </c>
      <c r="BH15">
        <f>1/(AP5*10^-4*PI()*BF2*BH13*BE11)</f>
        <v>0.79834263859894838</v>
      </c>
    </row>
    <row r="16" spans="1:63" x14ac:dyDescent="0.25">
      <c r="C16" s="2">
        <v>0.54373457000000003</v>
      </c>
      <c r="D16">
        <v>195.96796699999999</v>
      </c>
      <c r="E16">
        <f t="shared" si="0"/>
        <v>193.56912840148979</v>
      </c>
      <c r="F16">
        <f t="shared" si="1"/>
        <v>5.7544266217023594</v>
      </c>
      <c r="G16" s="19">
        <f t="shared" si="2"/>
        <v>1.4984142068611575E-4</v>
      </c>
      <c r="I16" s="2">
        <v>0.54290716999999999</v>
      </c>
      <c r="J16">
        <v>221.61574100000001</v>
      </c>
      <c r="K16">
        <f t="shared" si="3"/>
        <v>220.80399318517996</v>
      </c>
      <c r="L16">
        <f t="shared" si="4"/>
        <v>0.65893451486512922</v>
      </c>
      <c r="M16" s="19">
        <f t="shared" si="5"/>
        <v>1.341655599840947E-5</v>
      </c>
      <c r="O16" s="2">
        <v>0.54302627999999997</v>
      </c>
      <c r="P16">
        <v>238.965315</v>
      </c>
      <c r="Q16">
        <f t="shared" si="6"/>
        <v>238.50667823952091</v>
      </c>
      <c r="R16">
        <f t="shared" si="7"/>
        <v>0.21034767806275884</v>
      </c>
      <c r="S16" s="19">
        <f t="shared" si="8"/>
        <v>3.6835619997825399E-6</v>
      </c>
      <c r="U16" s="2">
        <v>0.54466181000000002</v>
      </c>
      <c r="V16">
        <v>257.94840799999997</v>
      </c>
      <c r="W16">
        <f t="shared" si="9"/>
        <v>258.93301700164915</v>
      </c>
      <c r="X16">
        <f t="shared" si="10"/>
        <v>0.96945488612858655</v>
      </c>
      <c r="Y16" s="19">
        <f t="shared" si="11"/>
        <v>1.4570078785700036E-5</v>
      </c>
      <c r="AA16" s="2">
        <v>0.54381455000000001</v>
      </c>
      <c r="AB16">
        <v>280.70458500000001</v>
      </c>
      <c r="AC16">
        <f t="shared" si="12"/>
        <v>282.08260434510476</v>
      </c>
      <c r="AD16">
        <f t="shared" si="13"/>
        <v>1.8989373154829148</v>
      </c>
      <c r="AE16" s="19">
        <f t="shared" si="14"/>
        <v>2.4099698865888236E-5</v>
      </c>
      <c r="AG16" s="2">
        <v>0.54299037999999999</v>
      </c>
      <c r="AH16">
        <v>306.82296400000001</v>
      </c>
      <c r="AI16">
        <f t="shared" si="15"/>
        <v>307.95564132476812</v>
      </c>
      <c r="AJ16">
        <f t="shared" si="16"/>
        <v>1.2829579220438434</v>
      </c>
      <c r="AK16" s="19">
        <f t="shared" si="17"/>
        <v>1.3628143274786407E-5</v>
      </c>
    </row>
    <row r="17" spans="3:63" x14ac:dyDescent="0.25">
      <c r="C17" s="2">
        <v>0.54774845999999999</v>
      </c>
      <c r="D17">
        <v>195.965666</v>
      </c>
      <c r="E17">
        <f t="shared" si="0"/>
        <v>193.56924322647436</v>
      </c>
      <c r="F17">
        <f t="shared" si="1"/>
        <v>5.7428421094723348</v>
      </c>
      <c r="G17" s="19">
        <f t="shared" si="2"/>
        <v>1.4954327950382444E-4</v>
      </c>
      <c r="I17" s="2">
        <v>0.54692105000000002</v>
      </c>
      <c r="J17">
        <v>221.613439</v>
      </c>
      <c r="K17">
        <f t="shared" si="3"/>
        <v>220.80424201361853</v>
      </c>
      <c r="L17">
        <f t="shared" si="4"/>
        <v>0.65479976276884555</v>
      </c>
      <c r="M17" s="19">
        <f t="shared" si="5"/>
        <v>1.3332645351821524E-5</v>
      </c>
      <c r="O17" s="2">
        <v>0.54704016</v>
      </c>
      <c r="P17">
        <v>238.96301399999999</v>
      </c>
      <c r="Q17">
        <f t="shared" si="6"/>
        <v>238.50701876219284</v>
      </c>
      <c r="R17">
        <f t="shared" si="7"/>
        <v>0.20793165690279414</v>
      </c>
      <c r="S17" s="19">
        <f t="shared" si="8"/>
        <v>3.6413232961200601E-6</v>
      </c>
      <c r="U17" s="2">
        <v>0.54867569000000005</v>
      </c>
      <c r="V17">
        <v>257.94610599999999</v>
      </c>
      <c r="W17">
        <f t="shared" si="9"/>
        <v>258.93349598106465</v>
      </c>
      <c r="X17">
        <f t="shared" si="10"/>
        <v>0.97493897470688196</v>
      </c>
      <c r="Y17" s="19">
        <f t="shared" si="11"/>
        <v>1.4652761481363569E-5</v>
      </c>
      <c r="AA17" s="2">
        <v>0.54782843999999997</v>
      </c>
      <c r="AB17">
        <v>280.70228300000002</v>
      </c>
      <c r="AC17">
        <f t="shared" si="12"/>
        <v>282.08318775778207</v>
      </c>
      <c r="AD17">
        <f t="shared" si="13"/>
        <v>1.9068979500650964</v>
      </c>
      <c r="AE17" s="19">
        <f t="shared" si="14"/>
        <v>2.4201125410968801E-5</v>
      </c>
      <c r="AG17" s="2">
        <v>0.54700501999999995</v>
      </c>
      <c r="AH17">
        <v>306.93151899999998</v>
      </c>
      <c r="AI17">
        <f t="shared" si="15"/>
        <v>307.95633527923832</v>
      </c>
      <c r="AJ17">
        <f t="shared" si="16"/>
        <v>1.0502484061919088</v>
      </c>
      <c r="AK17" s="19">
        <f t="shared" si="17"/>
        <v>1.1148310439822842E-5</v>
      </c>
      <c r="AM17">
        <v>0.2</v>
      </c>
      <c r="AN17" t="s">
        <v>35</v>
      </c>
      <c r="AP17">
        <f>SUM(F3:F150)</f>
        <v>381.39638138969207</v>
      </c>
    </row>
    <row r="18" spans="3:63" x14ac:dyDescent="0.25">
      <c r="C18" s="2">
        <v>0.55176234000000002</v>
      </c>
      <c r="D18">
        <v>195.96336400000001</v>
      </c>
      <c r="E18">
        <f t="shared" si="0"/>
        <v>193.56938076519072</v>
      </c>
      <c r="F18">
        <f t="shared" si="1"/>
        <v>5.7311557285479893</v>
      </c>
      <c r="G18" s="19">
        <f t="shared" si="2"/>
        <v>1.4924247308295655E-4</v>
      </c>
      <c r="I18" s="2">
        <v>0.55093493999999998</v>
      </c>
      <c r="J18">
        <v>221.61113700000001</v>
      </c>
      <c r="K18">
        <f t="shared" si="3"/>
        <v>220.80454024485113</v>
      </c>
      <c r="L18">
        <f t="shared" si="4"/>
        <v>0.65059832541671547</v>
      </c>
      <c r="M18" s="19">
        <f t="shared" si="5"/>
        <v>1.324737338187769E-5</v>
      </c>
      <c r="O18" s="2">
        <v>0.55105404000000002</v>
      </c>
      <c r="P18">
        <v>238.960712</v>
      </c>
      <c r="Q18">
        <f t="shared" si="6"/>
        <v>238.50742685607258</v>
      </c>
      <c r="R18">
        <f t="shared" si="7"/>
        <v>0.20546742170529897</v>
      </c>
      <c r="S18" s="19">
        <f t="shared" si="8"/>
        <v>3.5982386489043776E-6</v>
      </c>
      <c r="U18" s="2">
        <v>0.55268956999999996</v>
      </c>
      <c r="V18">
        <v>257.943804</v>
      </c>
      <c r="W18">
        <f t="shared" si="9"/>
        <v>258.93406932400126</v>
      </c>
      <c r="X18">
        <f t="shared" si="10"/>
        <v>0.98062541191931429</v>
      </c>
      <c r="Y18" s="19">
        <f t="shared" si="11"/>
        <v>1.4738488361979086E-5</v>
      </c>
      <c r="AA18" s="2">
        <v>0.55184232</v>
      </c>
      <c r="AB18">
        <v>280.69998199999998</v>
      </c>
      <c r="AC18">
        <f t="shared" si="12"/>
        <v>282.0838865356875</v>
      </c>
      <c r="AD18">
        <f t="shared" si="13"/>
        <v>1.9151917638964913</v>
      </c>
      <c r="AE18" s="19">
        <f t="shared" si="14"/>
        <v>2.4306783673436319E-5</v>
      </c>
      <c r="AG18" s="2">
        <v>0.55102010000000001</v>
      </c>
      <c r="AH18">
        <v>307.10208399999999</v>
      </c>
      <c r="AI18">
        <f t="shared" si="15"/>
        <v>307.95716708718629</v>
      </c>
      <c r="AJ18">
        <f t="shared" si="16"/>
        <v>0.73116708599205582</v>
      </c>
      <c r="AK18" s="19">
        <f t="shared" si="17"/>
        <v>7.7526665677839602E-6</v>
      </c>
      <c r="AM18">
        <v>0.3</v>
      </c>
      <c r="AN18" t="s">
        <v>35</v>
      </c>
      <c r="AP18">
        <f>SUM(L3:L150)</f>
        <v>87.188779149458668</v>
      </c>
    </row>
    <row r="19" spans="3:63" x14ac:dyDescent="0.25">
      <c r="C19" s="2">
        <v>0.55577622999999998</v>
      </c>
      <c r="D19">
        <v>195.961063</v>
      </c>
      <c r="E19">
        <f t="shared" si="0"/>
        <v>193.56954503868005</v>
      </c>
      <c r="F19">
        <f t="shared" si="1"/>
        <v>5.719358159315922</v>
      </c>
      <c r="G19" s="19">
        <f t="shared" si="2"/>
        <v>1.4893875549286335E-4</v>
      </c>
      <c r="I19" s="2">
        <v>0.55494882000000001</v>
      </c>
      <c r="J19">
        <v>221.608836</v>
      </c>
      <c r="K19">
        <f t="shared" si="3"/>
        <v>220.80489665289082</v>
      </c>
      <c r="L19">
        <f t="shared" si="4"/>
        <v>0.64631847383033214</v>
      </c>
      <c r="M19" s="19">
        <f t="shared" si="5"/>
        <v>1.316050105657167E-5</v>
      </c>
      <c r="O19" s="2">
        <v>0.55506792999999999</v>
      </c>
      <c r="P19">
        <v>238.95841100000001</v>
      </c>
      <c r="Q19">
        <f t="shared" si="6"/>
        <v>238.5079145192334</v>
      </c>
      <c r="R19">
        <f t="shared" si="7"/>
        <v>0.20294707918310689</v>
      </c>
      <c r="S19" s="19">
        <f t="shared" si="8"/>
        <v>3.5541697151972767E-6</v>
      </c>
      <c r="U19" s="2">
        <v>0.55670346000000004</v>
      </c>
      <c r="V19">
        <v>257.94150300000001</v>
      </c>
      <c r="W19">
        <f t="shared" si="9"/>
        <v>258.93475366773998</v>
      </c>
      <c r="X19">
        <f t="shared" si="10"/>
        <v>0.98654688896589926</v>
      </c>
      <c r="Y19" s="19">
        <f t="shared" si="11"/>
        <v>1.4827750822664022E-5</v>
      </c>
      <c r="AA19" s="2">
        <v>0.55585620000000002</v>
      </c>
      <c r="AB19">
        <v>280.69767999999999</v>
      </c>
      <c r="AC19">
        <f t="shared" si="12"/>
        <v>282.08472109274544</v>
      </c>
      <c r="AD19">
        <f t="shared" si="13"/>
        <v>1.9238829929644883</v>
      </c>
      <c r="AE19" s="19">
        <f t="shared" si="14"/>
        <v>2.4417489475753291E-5</v>
      </c>
      <c r="AG19" s="2">
        <v>0.55503398000000004</v>
      </c>
      <c r="AH19">
        <v>307.099783</v>
      </c>
      <c r="AI19">
        <f t="shared" si="15"/>
        <v>307.9581608293596</v>
      </c>
      <c r="AJ19">
        <f t="shared" si="16"/>
        <v>0.73681249793609338</v>
      </c>
      <c r="AK19" s="19">
        <f t="shared" si="17"/>
        <v>7.8126427317587345E-6</v>
      </c>
      <c r="AM19">
        <v>0.35</v>
      </c>
      <c r="AN19" t="s">
        <v>35</v>
      </c>
      <c r="AP19">
        <f>SUM(R3:R150)</f>
        <v>245.09082713562347</v>
      </c>
      <c r="BD19" t="s">
        <v>81</v>
      </c>
    </row>
    <row r="20" spans="3:63" x14ac:dyDescent="0.25">
      <c r="C20" s="2">
        <v>0.55979011000000001</v>
      </c>
      <c r="D20">
        <v>195.95876100000001</v>
      </c>
      <c r="E20">
        <f t="shared" si="0"/>
        <v>193.56974069728901</v>
      </c>
      <c r="F20">
        <f t="shared" si="1"/>
        <v>5.7074180067653737</v>
      </c>
      <c r="G20" s="19">
        <f t="shared" si="2"/>
        <v>1.4863131199009354E-4</v>
      </c>
      <c r="I20" s="2">
        <v>0.55896270999999997</v>
      </c>
      <c r="J20">
        <v>221.60653400000001</v>
      </c>
      <c r="K20">
        <f t="shared" si="3"/>
        <v>220.80532139683933</v>
      </c>
      <c r="L20">
        <f t="shared" si="4"/>
        <v>0.64194163546351057</v>
      </c>
      <c r="M20" s="19">
        <f t="shared" si="5"/>
        <v>1.3071650327799213E-5</v>
      </c>
      <c r="O20" s="2">
        <v>0.55908181000000001</v>
      </c>
      <c r="P20">
        <v>238.956109</v>
      </c>
      <c r="Q20">
        <f t="shared" si="6"/>
        <v>238.50849563407701</v>
      </c>
      <c r="R20">
        <f t="shared" si="7"/>
        <v>0.20035772535290869</v>
      </c>
      <c r="S20" s="19">
        <f t="shared" si="8"/>
        <v>3.5088905088895843E-6</v>
      </c>
      <c r="U20" s="2">
        <v>0.56071733999999995</v>
      </c>
      <c r="V20">
        <v>257.93920100000003</v>
      </c>
      <c r="W20">
        <f t="shared" si="9"/>
        <v>258.93556824433438</v>
      </c>
      <c r="X20">
        <f t="shared" si="10"/>
        <v>0.99274768558242865</v>
      </c>
      <c r="Y20" s="19">
        <f t="shared" si="11"/>
        <v>1.4921214816037456E-5</v>
      </c>
      <c r="AA20" s="2">
        <v>0.55987008999999999</v>
      </c>
      <c r="AB20">
        <v>280.695379</v>
      </c>
      <c r="AC20">
        <f t="shared" si="12"/>
        <v>282.08571504605482</v>
      </c>
      <c r="AD20">
        <f t="shared" si="13"/>
        <v>1.9330343209593308</v>
      </c>
      <c r="AE20" s="19">
        <f t="shared" si="14"/>
        <v>2.4534038299321376E-5</v>
      </c>
      <c r="AG20" s="2">
        <v>0.55904829</v>
      </c>
      <c r="AH20">
        <v>307.16034200000001</v>
      </c>
      <c r="AI20">
        <f t="shared" si="15"/>
        <v>307.95934517244183</v>
      </c>
      <c r="AJ20">
        <f t="shared" si="16"/>
        <v>0.63840606957208401</v>
      </c>
      <c r="AK20" s="19">
        <f t="shared" si="17"/>
        <v>6.7665410743852569E-6</v>
      </c>
      <c r="AM20">
        <v>0.4</v>
      </c>
      <c r="AN20" t="s">
        <v>35</v>
      </c>
      <c r="AP20">
        <f>SUM(X3:X150)</f>
        <v>1510.2387380924454</v>
      </c>
      <c r="BD20" t="s">
        <v>82</v>
      </c>
      <c r="BE20">
        <f>1/(BE13*BE11)</f>
        <v>1.0477615868709111</v>
      </c>
      <c r="BG20" t="s">
        <v>83</v>
      </c>
      <c r="BH20">
        <f>1/(BH13*BE11)</f>
        <v>1.0560007757694121</v>
      </c>
    </row>
    <row r="21" spans="3:63" x14ac:dyDescent="0.25">
      <c r="C21" s="2">
        <v>0.56380399000000003</v>
      </c>
      <c r="D21">
        <v>195.95645999999999</v>
      </c>
      <c r="E21">
        <f t="shared" si="0"/>
        <v>193.56997311013893</v>
      </c>
      <c r="F21">
        <f t="shared" si="1"/>
        <v>5.6953196754787196</v>
      </c>
      <c r="G21" s="19">
        <f t="shared" si="2"/>
        <v>1.4831973313325487E-4</v>
      </c>
      <c r="I21" s="2">
        <v>0.56297659</v>
      </c>
      <c r="J21">
        <v>221.60423299999999</v>
      </c>
      <c r="K21">
        <f t="shared" si="3"/>
        <v>220.80582620438526</v>
      </c>
      <c r="L21">
        <f t="shared" si="4"/>
        <v>0.63745341128379485</v>
      </c>
      <c r="M21" s="19">
        <f t="shared" si="5"/>
        <v>1.2980527626652238E-5</v>
      </c>
      <c r="O21" s="2">
        <v>0.56309569000000004</v>
      </c>
      <c r="P21">
        <v>238.95380800000001</v>
      </c>
      <c r="Q21">
        <f t="shared" si="6"/>
        <v>238.50918623503856</v>
      </c>
      <c r="R21">
        <f t="shared" si="7"/>
        <v>0.19768851387743835</v>
      </c>
      <c r="S21" s="19">
        <f t="shared" si="8"/>
        <v>3.4622109440000017E-6</v>
      </c>
      <c r="U21" s="2">
        <v>0.56473123000000003</v>
      </c>
      <c r="V21">
        <v>257.93689999999998</v>
      </c>
      <c r="W21">
        <f t="shared" si="9"/>
        <v>258.93653524965805</v>
      </c>
      <c r="X21">
        <f t="shared" si="10"/>
        <v>0.99927063235895164</v>
      </c>
      <c r="Y21" s="19">
        <f t="shared" si="11"/>
        <v>1.5019524100925138E-5</v>
      </c>
      <c r="AA21" s="2">
        <v>0.56388397000000001</v>
      </c>
      <c r="AB21">
        <v>280.69307700000002</v>
      </c>
      <c r="AC21">
        <f t="shared" si="12"/>
        <v>282.08689564719725</v>
      </c>
      <c r="AD21">
        <f t="shared" si="13"/>
        <v>1.9427304212747325</v>
      </c>
      <c r="AE21" s="19">
        <f t="shared" si="14"/>
        <v>2.4657505471247765E-5</v>
      </c>
      <c r="AG21" s="2">
        <v>0.56306325999999995</v>
      </c>
      <c r="AH21">
        <v>307.31519200000002</v>
      </c>
      <c r="AI21">
        <f t="shared" si="15"/>
        <v>307.96075296324273</v>
      </c>
      <c r="AJ21">
        <f t="shared" si="16"/>
        <v>0.41674895726284433</v>
      </c>
      <c r="AK21" s="19">
        <f t="shared" si="17"/>
        <v>4.4127209234690325E-6</v>
      </c>
      <c r="AM21">
        <v>0.45</v>
      </c>
      <c r="AN21" t="s">
        <v>35</v>
      </c>
      <c r="AP21">
        <f>SUM(AD3:AD150)</f>
        <v>118.34167162796125</v>
      </c>
      <c r="BD21" t="s">
        <v>84</v>
      </c>
      <c r="BE21">
        <f>(AP5*10^-4*PI()*BF2-BE20)/(AP6*10^-4*PI()*BF2)</f>
        <v>0.65916729579824063</v>
      </c>
      <c r="BG21" t="s">
        <v>85</v>
      </c>
      <c r="BH21">
        <f>(AP5*10^-4*PI()*BF2-BH20)/(AP6*10^-4*PI()*BF2)</f>
        <v>0.63941673347711692</v>
      </c>
      <c r="BK21" t="s">
        <v>86</v>
      </c>
    </row>
    <row r="22" spans="3:63" x14ac:dyDescent="0.25">
      <c r="C22" s="2">
        <v>0.56781788</v>
      </c>
      <c r="D22">
        <v>195.95415800000001</v>
      </c>
      <c r="E22">
        <f t="shared" si="0"/>
        <v>193.57024846141147</v>
      </c>
      <c r="F22">
        <f t="shared" si="1"/>
        <v>5.6830246881734263</v>
      </c>
      <c r="G22" s="19">
        <f t="shared" si="2"/>
        <v>1.4800301959811234E-4</v>
      </c>
      <c r="I22" s="2">
        <v>0.56699047000000002</v>
      </c>
      <c r="J22">
        <v>221.60193100000001</v>
      </c>
      <c r="K22">
        <f t="shared" si="3"/>
        <v>220.80642459228201</v>
      </c>
      <c r="L22">
        <f t="shared" si="4"/>
        <v>0.63283044472038741</v>
      </c>
      <c r="M22" s="19">
        <f t="shared" si="5"/>
        <v>1.288665742465952E-5</v>
      </c>
      <c r="O22" s="2">
        <v>0.56710958</v>
      </c>
      <c r="P22">
        <v>238.95150599999999</v>
      </c>
      <c r="Q22">
        <f t="shared" si="6"/>
        <v>238.51000479773373</v>
      </c>
      <c r="R22">
        <f t="shared" si="7"/>
        <v>0.1949233116025588</v>
      </c>
      <c r="S22" s="19">
        <f t="shared" si="8"/>
        <v>3.413848445088596E-6</v>
      </c>
      <c r="U22" s="2">
        <v>0.56874511000000005</v>
      </c>
      <c r="V22">
        <v>257.93459799999999</v>
      </c>
      <c r="W22">
        <f t="shared" si="9"/>
        <v>258.93768022543463</v>
      </c>
      <c r="X22">
        <f t="shared" si="10"/>
        <v>1.006173950982908</v>
      </c>
      <c r="Y22" s="19">
        <f t="shared" si="11"/>
        <v>1.5123554284792297E-5</v>
      </c>
      <c r="AA22" s="2">
        <v>0.56789785000000004</v>
      </c>
      <c r="AB22">
        <v>280.69077600000003</v>
      </c>
      <c r="AC22">
        <f t="shared" si="12"/>
        <v>282.08829428964827</v>
      </c>
      <c r="AD22">
        <f t="shared" si="13"/>
        <v>1.9530573699013603</v>
      </c>
      <c r="AE22" s="19">
        <f t="shared" si="14"/>
        <v>2.4788983492134412E-5</v>
      </c>
      <c r="AG22" s="2">
        <v>0.56707757000000003</v>
      </c>
      <c r="AH22">
        <v>307.37575199999998</v>
      </c>
      <c r="AI22">
        <f t="shared" si="15"/>
        <v>307.96242141351519</v>
      </c>
      <c r="AJ22">
        <f t="shared" si="16"/>
        <v>0.34418100075428065</v>
      </c>
      <c r="AK22" s="19">
        <f t="shared" si="17"/>
        <v>3.6429036469244049E-6</v>
      </c>
      <c r="AM22">
        <v>0.5</v>
      </c>
      <c r="AN22" t="s">
        <v>35</v>
      </c>
      <c r="AP22">
        <f>SUM(AJ3:AJ150)</f>
        <v>1131.2128622967086</v>
      </c>
    </row>
    <row r="23" spans="3:63" x14ac:dyDescent="0.25">
      <c r="C23" s="2">
        <v>0.57183176000000002</v>
      </c>
      <c r="D23">
        <v>195.95185699999999</v>
      </c>
      <c r="E23">
        <f t="shared" si="0"/>
        <v>193.57057385635358</v>
      </c>
      <c r="F23">
        <f t="shared" si="1"/>
        <v>5.6705094102145468</v>
      </c>
      <c r="G23" s="19">
        <f t="shared" si="2"/>
        <v>1.4768055246731698E-4</v>
      </c>
      <c r="I23" s="2">
        <v>0.57100435999999999</v>
      </c>
      <c r="J23">
        <v>221.59962999999999</v>
      </c>
      <c r="K23">
        <f t="shared" si="3"/>
        <v>220.80713210282249</v>
      </c>
      <c r="L23">
        <f t="shared" si="4"/>
        <v>0.62805291703075561</v>
      </c>
      <c r="M23" s="19">
        <f t="shared" si="5"/>
        <v>1.2789635729414362E-5</v>
      </c>
      <c r="O23" s="2">
        <v>0.57112346000000003</v>
      </c>
      <c r="P23">
        <v>238.94920500000001</v>
      </c>
      <c r="Q23">
        <f t="shared" si="6"/>
        <v>238.51097255742337</v>
      </c>
      <c r="R23">
        <f t="shared" si="7"/>
        <v>0.19204767372668297</v>
      </c>
      <c r="S23" s="19">
        <f t="shared" si="8"/>
        <v>3.3635498690978353E-6</v>
      </c>
      <c r="U23" s="2">
        <v>0.57275898999999997</v>
      </c>
      <c r="V23">
        <v>257.93229700000001</v>
      </c>
      <c r="W23">
        <f t="shared" si="9"/>
        <v>258.93903252021613</v>
      </c>
      <c r="X23">
        <f t="shared" si="10"/>
        <v>1.0135164076648322</v>
      </c>
      <c r="Y23" s="19">
        <f t="shared" si="11"/>
        <v>1.5234188756401782E-5</v>
      </c>
      <c r="AA23" s="2">
        <v>0.57191174</v>
      </c>
      <c r="AB23">
        <v>280.68847399999999</v>
      </c>
      <c r="AC23">
        <f t="shared" si="12"/>
        <v>282.08994705418053</v>
      </c>
      <c r="AD23">
        <f t="shared" si="13"/>
        <v>1.9641267215941365</v>
      </c>
      <c r="AE23" s="19">
        <f t="shared" si="14"/>
        <v>2.4929889029086739E-5</v>
      </c>
      <c r="AG23" s="2">
        <v>0.57109328000000004</v>
      </c>
      <c r="AH23">
        <v>307.63975900000003</v>
      </c>
      <c r="AI23">
        <f t="shared" si="15"/>
        <v>307.96439479325204</v>
      </c>
      <c r="AJ23">
        <f t="shared" si="16"/>
        <v>0.10538839826036443</v>
      </c>
      <c r="AK23" s="19">
        <f t="shared" si="17"/>
        <v>1.1135452739082154E-6</v>
      </c>
    </row>
    <row r="24" spans="3:63" x14ac:dyDescent="0.25">
      <c r="C24" s="2">
        <v>0.57584564000000005</v>
      </c>
      <c r="D24">
        <v>195.949555</v>
      </c>
      <c r="E24">
        <f t="shared" si="0"/>
        <v>193.57095744636567</v>
      </c>
      <c r="F24">
        <f t="shared" si="1"/>
        <v>5.6577263221552467</v>
      </c>
      <c r="G24" s="19">
        <f t="shared" si="2"/>
        <v>1.4735109674647934E-4</v>
      </c>
      <c r="I24" s="2">
        <v>0.57501824000000001</v>
      </c>
      <c r="J24">
        <v>221.597328</v>
      </c>
      <c r="K24">
        <f t="shared" si="3"/>
        <v>220.80796656371476</v>
      </c>
      <c r="L24">
        <f t="shared" si="4"/>
        <v>0.62309147709430879</v>
      </c>
      <c r="M24" s="19">
        <f t="shared" si="5"/>
        <v>1.2688864859261641E-5</v>
      </c>
      <c r="O24" s="2">
        <v>0.57513734999999999</v>
      </c>
      <c r="P24">
        <v>238.94690299999999</v>
      </c>
      <c r="Q24">
        <f t="shared" si="6"/>
        <v>238.51211388777642</v>
      </c>
      <c r="R24">
        <f t="shared" si="7"/>
        <v>0.18904157210815964</v>
      </c>
      <c r="S24" s="19">
        <f t="shared" si="8"/>
        <v>3.3109643784479295E-6</v>
      </c>
      <c r="U24" s="2">
        <v>0.57677288000000004</v>
      </c>
      <c r="V24">
        <v>257.92999500000002</v>
      </c>
      <c r="W24">
        <f t="shared" si="9"/>
        <v>258.94062578074983</v>
      </c>
      <c r="X24">
        <f t="shared" si="10"/>
        <v>1.0213745749989644</v>
      </c>
      <c r="Y24" s="19">
        <f t="shared" si="11"/>
        <v>1.5352579089702444E-5</v>
      </c>
      <c r="AA24" s="2">
        <v>0.57592573000000002</v>
      </c>
      <c r="AB24">
        <v>280.701888</v>
      </c>
      <c r="AC24">
        <f t="shared" si="12"/>
        <v>282.09189536579282</v>
      </c>
      <c r="AD24">
        <f t="shared" si="13"/>
        <v>1.9321204769583114</v>
      </c>
      <c r="AE24" s="19">
        <f t="shared" si="14"/>
        <v>2.4521302552736111E-5</v>
      </c>
      <c r="AG24" s="2">
        <v>0.57510879000000004</v>
      </c>
      <c r="AH24">
        <v>307.87403499999999</v>
      </c>
      <c r="AI24">
        <f t="shared" si="15"/>
        <v>307.96672219038385</v>
      </c>
      <c r="AJ24">
        <f t="shared" si="16"/>
        <v>8.5909152612531643E-3</v>
      </c>
      <c r="AK24" s="19">
        <f t="shared" si="17"/>
        <v>9.063445092557963E-8</v>
      </c>
      <c r="AM24" t="s">
        <v>36</v>
      </c>
      <c r="AN24" t="s">
        <v>35</v>
      </c>
      <c r="AP24">
        <f>SUM(AP17:AP22)</f>
        <v>3473.4692596918894</v>
      </c>
    </row>
    <row r="25" spans="3:63" x14ac:dyDescent="0.25">
      <c r="C25" s="2">
        <v>0.57985953000000001</v>
      </c>
      <c r="D25">
        <v>195.94725399999999</v>
      </c>
      <c r="E25">
        <f t="shared" si="0"/>
        <v>193.57140856236111</v>
      </c>
      <c r="F25">
        <f t="shared" si="1"/>
        <v>5.6446415435494464</v>
      </c>
      <c r="G25" s="19">
        <f t="shared" si="2"/>
        <v>1.4701376652132011E-4</v>
      </c>
      <c r="I25" s="2">
        <v>0.57903212000000004</v>
      </c>
      <c r="J25">
        <v>221.59502699999999</v>
      </c>
      <c r="K25">
        <f t="shared" si="3"/>
        <v>220.80894839518092</v>
      </c>
      <c r="L25">
        <f t="shared" si="4"/>
        <v>0.61791957295429178</v>
      </c>
      <c r="M25" s="19">
        <f t="shared" si="5"/>
        <v>1.2583803625607084E-5</v>
      </c>
      <c r="O25" s="2">
        <v>0.57915123000000002</v>
      </c>
      <c r="P25">
        <v>238.944602</v>
      </c>
      <c r="Q25">
        <f t="shared" si="6"/>
        <v>238.51345668627795</v>
      </c>
      <c r="R25">
        <f t="shared" si="7"/>
        <v>0.18588628154448952</v>
      </c>
      <c r="S25" s="19">
        <f t="shared" si="8"/>
        <v>3.2557638166877881E-6</v>
      </c>
      <c r="U25" s="2">
        <v>0.58078675999999996</v>
      </c>
      <c r="V25">
        <v>257.92769399999997</v>
      </c>
      <c r="W25">
        <f t="shared" si="9"/>
        <v>258.94249849024612</v>
      </c>
      <c r="X25">
        <f t="shared" si="10"/>
        <v>1.0298281534237468</v>
      </c>
      <c r="Y25" s="19">
        <f t="shared" si="11"/>
        <v>1.5479923484579719E-5</v>
      </c>
      <c r="AA25" s="2">
        <v>0.57993950999999999</v>
      </c>
      <c r="AB25">
        <v>280.68472000000003</v>
      </c>
      <c r="AC25">
        <f t="shared" si="12"/>
        <v>282.09418641883013</v>
      </c>
      <c r="AD25">
        <f t="shared" si="13"/>
        <v>1.9865955858097657</v>
      </c>
      <c r="AE25" s="19">
        <f t="shared" si="14"/>
        <v>2.5215751976924633E-5</v>
      </c>
      <c r="AG25" s="2">
        <v>0.57912375000000005</v>
      </c>
      <c r="AH25">
        <v>308.028885</v>
      </c>
      <c r="AI25">
        <f t="shared" si="15"/>
        <v>307.96946024768386</v>
      </c>
      <c r="AJ25">
        <f t="shared" si="16"/>
        <v>3.5313011878354275E-3</v>
      </c>
      <c r="AK25" s="19">
        <f t="shared" si="17"/>
        <v>3.7217900707547337E-8</v>
      </c>
      <c r="AN25" s="8" t="s">
        <v>46</v>
      </c>
      <c r="AP25">
        <f>AP24/6</f>
        <v>578.91154328198161</v>
      </c>
    </row>
    <row r="26" spans="3:63" x14ac:dyDescent="0.25">
      <c r="C26" s="2">
        <v>0.58387341000000004</v>
      </c>
      <c r="D26">
        <v>195.944952</v>
      </c>
      <c r="E26">
        <f t="shared" si="0"/>
        <v>193.57193786061126</v>
      </c>
      <c r="F26">
        <f t="shared" si="1"/>
        <v>5.6311961057388995</v>
      </c>
      <c r="G26" s="19">
        <f t="shared" si="2"/>
        <v>1.4666702837658796E-4</v>
      </c>
      <c r="I26" s="2">
        <v>0.58304601</v>
      </c>
      <c r="J26">
        <v>221.592725</v>
      </c>
      <c r="K26">
        <f t="shared" si="3"/>
        <v>220.81010093627469</v>
      </c>
      <c r="L26">
        <f t="shared" si="4"/>
        <v>0.61250042512191483</v>
      </c>
      <c r="M26" s="19">
        <f t="shared" si="5"/>
        <v>1.2473702967032077E-5</v>
      </c>
      <c r="O26" s="2">
        <v>0.58316511000000004</v>
      </c>
      <c r="P26">
        <v>238.94229999999999</v>
      </c>
      <c r="Q26">
        <f t="shared" si="6"/>
        <v>238.51503284355954</v>
      </c>
      <c r="R26">
        <f t="shared" si="7"/>
        <v>0.18255722297270835</v>
      </c>
      <c r="S26" s="19">
        <f t="shared" si="8"/>
        <v>3.1975175816364758E-6</v>
      </c>
      <c r="U26" s="2">
        <v>0.58480063999999998</v>
      </c>
      <c r="V26">
        <v>257.92539199999999</v>
      </c>
      <c r="W26">
        <f t="shared" si="9"/>
        <v>258.94469460631893</v>
      </c>
      <c r="X26">
        <f t="shared" si="10"/>
        <v>1.0389778032485941</v>
      </c>
      <c r="Y26" s="19">
        <f t="shared" si="11"/>
        <v>1.5617735767957516E-5</v>
      </c>
      <c r="AA26" s="2">
        <v>0.58395436000000001</v>
      </c>
      <c r="AB26">
        <v>280.82300600000002</v>
      </c>
      <c r="AC26">
        <f t="shared" si="12"/>
        <v>282.09687517890183</v>
      </c>
      <c r="AD26">
        <f t="shared" si="13"/>
        <v>1.6227426849559585</v>
      </c>
      <c r="AE26" s="19">
        <f t="shared" si="14"/>
        <v>2.0577105887521275E-5</v>
      </c>
      <c r="AG26" s="2">
        <v>0.58313806999999995</v>
      </c>
      <c r="AH26">
        <v>308.08944400000001</v>
      </c>
      <c r="AI26">
        <f t="shared" si="15"/>
        <v>307.97267377434866</v>
      </c>
      <c r="AJ26">
        <f t="shared" si="16"/>
        <v>1.3635285598667375E-2</v>
      </c>
      <c r="AK26" s="19">
        <f t="shared" si="17"/>
        <v>1.4365164448436412E-7</v>
      </c>
    </row>
    <row r="27" spans="3:63" x14ac:dyDescent="0.25">
      <c r="C27" s="2">
        <v>0.58788728999999995</v>
      </c>
      <c r="D27">
        <v>195.94264999999999</v>
      </c>
      <c r="E27">
        <f t="shared" si="0"/>
        <v>193.57255749589723</v>
      </c>
      <c r="F27">
        <f t="shared" si="1"/>
        <v>5.6173384780040791</v>
      </c>
      <c r="G27" s="19">
        <f t="shared" si="2"/>
        <v>1.4630953797307886E-4</v>
      </c>
      <c r="I27" s="2">
        <v>0.58705989000000003</v>
      </c>
      <c r="J27">
        <v>221.59042400000001</v>
      </c>
      <c r="K27">
        <f t="shared" si="3"/>
        <v>220.81145080114416</v>
      </c>
      <c r="L27">
        <f t="shared" si="4"/>
        <v>0.60679924453571799</v>
      </c>
      <c r="M27" s="19">
        <f t="shared" si="5"/>
        <v>1.2357853841979243E-5</v>
      </c>
      <c r="O27" s="2">
        <v>0.58717920999999995</v>
      </c>
      <c r="P27">
        <v>238.971429</v>
      </c>
      <c r="Q27">
        <f t="shared" si="6"/>
        <v>238.51687884227726</v>
      </c>
      <c r="R27">
        <f t="shared" si="7"/>
        <v>0.20661584588576376</v>
      </c>
      <c r="S27" s="19">
        <f t="shared" si="8"/>
        <v>3.6180258414061446E-6</v>
      </c>
      <c r="U27" s="2">
        <v>0.58881452999999995</v>
      </c>
      <c r="V27">
        <v>257.923091</v>
      </c>
      <c r="W27">
        <f t="shared" si="9"/>
        <v>258.94726423471957</v>
      </c>
      <c r="X27">
        <f t="shared" si="10"/>
        <v>1.048930814715946</v>
      </c>
      <c r="Y27" s="19">
        <f t="shared" si="11"/>
        <v>1.576762905629748E-5</v>
      </c>
      <c r="AA27" s="2">
        <v>0.58796868000000002</v>
      </c>
      <c r="AB27">
        <v>280.88356499999998</v>
      </c>
      <c r="AC27">
        <f t="shared" si="12"/>
        <v>282.10002236852552</v>
      </c>
      <c r="AD27">
        <f t="shared" si="13"/>
        <v>1.4797685294400793</v>
      </c>
      <c r="AE27" s="19">
        <f t="shared" si="14"/>
        <v>1.8756039109850928E-5</v>
      </c>
      <c r="AG27" s="2">
        <v>0.58715238000000003</v>
      </c>
      <c r="AH27">
        <v>308.15000400000002</v>
      </c>
      <c r="AI27">
        <f t="shared" si="15"/>
        <v>307.97643735225427</v>
      </c>
      <c r="AJ27">
        <f t="shared" si="16"/>
        <v>3.0125381209700205E-2</v>
      </c>
      <c r="AK27" s="19">
        <f t="shared" si="17"/>
        <v>3.1725479577333149E-7</v>
      </c>
    </row>
    <row r="28" spans="3:63" x14ac:dyDescent="0.25">
      <c r="C28" s="2">
        <v>0.59190118000000003</v>
      </c>
      <c r="D28">
        <v>195.940349</v>
      </c>
      <c r="E28">
        <f t="shared" si="0"/>
        <v>193.57328130377218</v>
      </c>
      <c r="F28">
        <f t="shared" si="1"/>
        <v>5.6030094785252826</v>
      </c>
      <c r="G28" s="19">
        <f t="shared" si="2"/>
        <v>1.4593975157402764E-4</v>
      </c>
      <c r="I28" s="2">
        <v>0.59107377999999999</v>
      </c>
      <c r="J28">
        <v>221.588122</v>
      </c>
      <c r="K28">
        <f t="shared" si="3"/>
        <v>220.81302830705323</v>
      </c>
      <c r="L28">
        <f t="shared" si="4"/>
        <v>0.6007702328458594</v>
      </c>
      <c r="M28" s="19">
        <f t="shared" si="5"/>
        <v>1.2235323384384362E-5</v>
      </c>
      <c r="O28" s="2">
        <v>0.59119299000000003</v>
      </c>
      <c r="P28">
        <v>238.95341199999999</v>
      </c>
      <c r="Q28">
        <f t="shared" si="6"/>
        <v>238.51903583802789</v>
      </c>
      <c r="R28">
        <f t="shared" si="7"/>
        <v>0.18868265008960902</v>
      </c>
      <c r="S28" s="19">
        <f t="shared" si="8"/>
        <v>3.3044980129046378E-6</v>
      </c>
      <c r="U28" s="2">
        <v>0.59282840999999997</v>
      </c>
      <c r="V28">
        <v>257.92078900000001</v>
      </c>
      <c r="W28">
        <f t="shared" si="9"/>
        <v>258.95026436269887</v>
      </c>
      <c r="X28">
        <f t="shared" si="10"/>
        <v>1.0598195224039511</v>
      </c>
      <c r="Y28" s="19">
        <f t="shared" si="11"/>
        <v>1.5931593541408863E-5</v>
      </c>
      <c r="AA28" s="2">
        <v>0.59198287999999999</v>
      </c>
      <c r="AB28">
        <v>280.92840899999999</v>
      </c>
      <c r="AC28">
        <f t="shared" si="12"/>
        <v>282.10369843465691</v>
      </c>
      <c r="AD28">
        <f t="shared" si="13"/>
        <v>1.3813052552161775</v>
      </c>
      <c r="AE28" s="19">
        <f t="shared" si="14"/>
        <v>1.7502429816720507E-5</v>
      </c>
      <c r="AG28" s="2">
        <v>0.59116756000000004</v>
      </c>
      <c r="AH28">
        <v>308.33628399999998</v>
      </c>
      <c r="AI28">
        <f t="shared" si="15"/>
        <v>307.98083649001188</v>
      </c>
      <c r="AJ28">
        <f t="shared" si="16"/>
        <v>0.12634293235673763</v>
      </c>
      <c r="AK28" s="19">
        <f t="shared" si="17"/>
        <v>1.3289287109471445E-6</v>
      </c>
      <c r="AM28" t="s">
        <v>124</v>
      </c>
      <c r="AN28" t="s">
        <v>57</v>
      </c>
      <c r="AP28">
        <f>AP24/COUNT(E3:E101,K3:K109,Q3:Q106,W3:W108,AC3:AC108,AI3:AI92)</f>
        <v>5.6756033655096232</v>
      </c>
    </row>
    <row r="29" spans="3:63" x14ac:dyDescent="0.25">
      <c r="C29" s="2">
        <v>0.59591506000000005</v>
      </c>
      <c r="D29">
        <v>195.93804700000001</v>
      </c>
      <c r="E29">
        <f t="shared" si="0"/>
        <v>193.57412499864543</v>
      </c>
      <c r="F29">
        <f t="shared" si="1"/>
        <v>5.5881272284882479</v>
      </c>
      <c r="G29" s="19">
        <f t="shared" si="2"/>
        <v>1.4555553857546408E-4</v>
      </c>
      <c r="I29" s="2">
        <v>0.59508766000000002</v>
      </c>
      <c r="J29">
        <v>221.58582000000001</v>
      </c>
      <c r="K29">
        <f t="shared" si="3"/>
        <v>220.8148678977152</v>
      </c>
      <c r="L29">
        <f t="shared" si="4"/>
        <v>0.59436714401736712</v>
      </c>
      <c r="M29" s="19">
        <f t="shared" si="5"/>
        <v>1.2105169196114684E-5</v>
      </c>
      <c r="O29" s="2">
        <v>0.59520740999999999</v>
      </c>
      <c r="P29">
        <v>239.029687</v>
      </c>
      <c r="Q29">
        <f t="shared" si="6"/>
        <v>238.52155146538996</v>
      </c>
      <c r="R29">
        <f t="shared" si="7"/>
        <v>0.25820172153342485</v>
      </c>
      <c r="S29" s="19">
        <f t="shared" si="8"/>
        <v>4.5191363817332563E-6</v>
      </c>
      <c r="U29" s="2">
        <v>0.59684229</v>
      </c>
      <c r="V29">
        <v>257.91848800000002</v>
      </c>
      <c r="W29">
        <f t="shared" si="9"/>
        <v>258.9537597346818</v>
      </c>
      <c r="X29">
        <f t="shared" si="10"/>
        <v>1.0717875646310038</v>
      </c>
      <c r="Y29" s="19">
        <f t="shared" si="11"/>
        <v>1.6111788992840854E-5</v>
      </c>
      <c r="AA29" s="2">
        <v>0.59599676999999995</v>
      </c>
      <c r="AB29">
        <v>280.926108</v>
      </c>
      <c r="AC29">
        <f t="shared" si="12"/>
        <v>282.10798290421315</v>
      </c>
      <c r="AD29">
        <f t="shared" si="13"/>
        <v>1.3968282892088326</v>
      </c>
      <c r="AE29" s="19">
        <f t="shared" si="14"/>
        <v>1.7699411119359342E-5</v>
      </c>
      <c r="AG29" s="2">
        <v>0.59552587999999995</v>
      </c>
      <c r="AH29">
        <v>308.50580400000001</v>
      </c>
      <c r="AI29">
        <f t="shared" si="15"/>
        <v>307.98644223675387</v>
      </c>
      <c r="AJ29">
        <f t="shared" si="16"/>
        <v>0.26973664112213774</v>
      </c>
      <c r="AK29" s="19">
        <f t="shared" si="17"/>
        <v>2.8340875829489689E-6</v>
      </c>
      <c r="AM29" t="s">
        <v>127</v>
      </c>
      <c r="AO29" t="s">
        <v>58</v>
      </c>
      <c r="AP29">
        <f>SQRT(AP28)</f>
        <v>2.3823524855716931</v>
      </c>
    </row>
    <row r="30" spans="3:63" x14ac:dyDescent="0.25">
      <c r="C30" s="2">
        <v>0.59992895000000002</v>
      </c>
      <c r="D30">
        <v>195.93574599999999</v>
      </c>
      <c r="E30">
        <f t="shared" si="0"/>
        <v>193.57510641346292</v>
      </c>
      <c r="F30">
        <f t="shared" si="1"/>
        <v>5.5726192575259361</v>
      </c>
      <c r="G30" s="19">
        <f t="shared" si="2"/>
        <v>1.4515500728495712E-4</v>
      </c>
      <c r="I30" s="2">
        <v>0.59910154000000004</v>
      </c>
      <c r="J30">
        <v>221.583519</v>
      </c>
      <c r="K30">
        <f t="shared" si="3"/>
        <v>220.81700866807529</v>
      </c>
      <c r="L30">
        <f t="shared" si="4"/>
        <v>0.58753808894732396</v>
      </c>
      <c r="M30" s="19">
        <f t="shared" si="5"/>
        <v>1.1966333873462806E-5</v>
      </c>
      <c r="O30" s="2">
        <v>0.59922151000000001</v>
      </c>
      <c r="P30">
        <v>239.05881500000001</v>
      </c>
      <c r="Q30">
        <f t="shared" si="6"/>
        <v>238.5244785834123</v>
      </c>
      <c r="R30">
        <f t="shared" si="7"/>
        <v>0.28551540609179077</v>
      </c>
      <c r="S30" s="19">
        <f t="shared" si="8"/>
        <v>4.99597230777664E-6</v>
      </c>
      <c r="U30" s="2">
        <v>0.60085617999999996</v>
      </c>
      <c r="V30">
        <v>257.91618599999998</v>
      </c>
      <c r="W30">
        <f t="shared" si="9"/>
        <v>258.95782376504826</v>
      </c>
      <c r="X30">
        <f t="shared" si="10"/>
        <v>1.085009233574773</v>
      </c>
      <c r="Y30" s="19">
        <f t="shared" si="11"/>
        <v>1.6310836645173322E-5</v>
      </c>
      <c r="AA30" s="2">
        <v>0.60001064999999998</v>
      </c>
      <c r="AB30">
        <v>280.92380600000001</v>
      </c>
      <c r="AC30">
        <f t="shared" si="12"/>
        <v>282.11296651474828</v>
      </c>
      <c r="AD30">
        <f t="shared" si="13"/>
        <v>1.414102729836362</v>
      </c>
      <c r="AE30" s="19">
        <f t="shared" si="14"/>
        <v>1.7918591688630309E-5</v>
      </c>
      <c r="AG30" s="2">
        <v>0.59954083999999996</v>
      </c>
      <c r="AH30">
        <v>308.66065400000002</v>
      </c>
      <c r="AI30">
        <f t="shared" si="15"/>
        <v>307.99248908374057</v>
      </c>
      <c r="AJ30">
        <f t="shared" si="16"/>
        <v>0.44644435532000681</v>
      </c>
      <c r="AK30" s="19">
        <f t="shared" si="17"/>
        <v>4.6860270602760802E-6</v>
      </c>
      <c r="AM30" t="s">
        <v>129</v>
      </c>
      <c r="AP30">
        <f>SQRT(SUM(G3:G101,M3:M109,S3:S106,Y3:Y108,AE3:AE108,AK3:AK92)/COUNT(G3:G101,M3:M109,S3:S106,Y3:Y108,AE3:AE108,AK3:AK92))</f>
        <v>8.6875511920598732E-3</v>
      </c>
    </row>
    <row r="31" spans="3:63" x14ac:dyDescent="0.25">
      <c r="C31" s="2">
        <v>0.60394283000000004</v>
      </c>
      <c r="D31">
        <v>195.93344400000001</v>
      </c>
      <c r="E31">
        <f t="shared" si="0"/>
        <v>193.57624573279151</v>
      </c>
      <c r="F31">
        <f t="shared" si="1"/>
        <v>5.5563836709307681</v>
      </c>
      <c r="G31" s="19">
        <f t="shared" si="2"/>
        <v>1.4473550531502762E-4</v>
      </c>
      <c r="I31" s="2">
        <v>0.60311543000000001</v>
      </c>
      <c r="J31">
        <v>221.58121700000001</v>
      </c>
      <c r="K31">
        <f t="shared" si="3"/>
        <v>220.81949490721053</v>
      </c>
      <c r="L31">
        <f t="shared" si="4"/>
        <v>0.58022054664359046</v>
      </c>
      <c r="M31" s="19">
        <f t="shared" si="5"/>
        <v>1.1817543707016345E-5</v>
      </c>
      <c r="O31" s="2">
        <v>0.60323539000000004</v>
      </c>
      <c r="P31">
        <v>239.05651399999999</v>
      </c>
      <c r="Q31">
        <f t="shared" si="6"/>
        <v>238.52787768378977</v>
      </c>
      <c r="R31">
        <f t="shared" si="7"/>
        <v>0.27945635481631675</v>
      </c>
      <c r="S31" s="19">
        <f t="shared" si="8"/>
        <v>4.8900446602478329E-6</v>
      </c>
      <c r="U31" s="2">
        <v>0.60487005999999999</v>
      </c>
      <c r="V31">
        <v>257.913884</v>
      </c>
      <c r="W31">
        <f t="shared" si="9"/>
        <v>258.96253952585494</v>
      </c>
      <c r="X31">
        <f t="shared" si="10"/>
        <v>1.0996784119061012</v>
      </c>
      <c r="Y31" s="19">
        <f t="shared" si="11"/>
        <v>1.6531652055437146E-5</v>
      </c>
      <c r="AA31" s="2">
        <v>0.60402571999999999</v>
      </c>
      <c r="AB31">
        <v>281.093523</v>
      </c>
      <c r="AC31">
        <f t="shared" si="12"/>
        <v>282.11875358750234</v>
      </c>
      <c r="AD31">
        <f t="shared" si="13"/>
        <v>1.0510977575503837</v>
      </c>
      <c r="AE31" s="19">
        <f t="shared" si="14"/>
        <v>1.3302750087220445E-5</v>
      </c>
      <c r="AG31" s="2">
        <v>0.60321267000000001</v>
      </c>
      <c r="AH31">
        <v>308.832266</v>
      </c>
      <c r="AI31">
        <f t="shared" si="15"/>
        <v>307.99886892599409</v>
      </c>
      <c r="AJ31">
        <f t="shared" si="16"/>
        <v>0.69455068296162192</v>
      </c>
      <c r="AK31" s="19">
        <f t="shared" si="17"/>
        <v>7.2821330019852212E-6</v>
      </c>
    </row>
    <row r="32" spans="3:63" x14ac:dyDescent="0.25">
      <c r="C32" s="2">
        <v>0.60795670999999996</v>
      </c>
      <c r="D32">
        <v>195.93114299999999</v>
      </c>
      <c r="E32">
        <f t="shared" si="0"/>
        <v>193.57756578523276</v>
      </c>
      <c r="F32">
        <f t="shared" si="1"/>
        <v>5.5393257058714607</v>
      </c>
      <c r="G32" s="19">
        <f t="shared" si="2"/>
        <v>1.4429455988154537E-4</v>
      </c>
      <c r="I32" s="2">
        <v>0.60712931000000003</v>
      </c>
      <c r="J32">
        <v>221.57891599999999</v>
      </c>
      <c r="K32">
        <f t="shared" si="3"/>
        <v>220.82237668518562</v>
      </c>
      <c r="L32">
        <f t="shared" si="4"/>
        <v>0.57235173485980484</v>
      </c>
      <c r="M32" s="19">
        <f t="shared" si="5"/>
        <v>1.165751912850564E-5</v>
      </c>
      <c r="O32" s="2">
        <v>0.60724895000000001</v>
      </c>
      <c r="P32">
        <v>239.00706700000001</v>
      </c>
      <c r="Q32">
        <f t="shared" si="6"/>
        <v>238.53181699474118</v>
      </c>
      <c r="R32">
        <f t="shared" si="7"/>
        <v>0.22586256749851688</v>
      </c>
      <c r="S32" s="19">
        <f t="shared" si="8"/>
        <v>3.9538735493671346E-6</v>
      </c>
      <c r="U32" s="2">
        <v>0.60888416000000001</v>
      </c>
      <c r="V32">
        <v>257.94301300000001</v>
      </c>
      <c r="W32">
        <f t="shared" si="9"/>
        <v>258.96800125894777</v>
      </c>
      <c r="X32">
        <f t="shared" si="10"/>
        <v>1.050600930980756</v>
      </c>
      <c r="Y32" s="19">
        <f t="shared" si="11"/>
        <v>1.5790295023397256E-5</v>
      </c>
      <c r="AA32" s="2">
        <v>0.60804024999999995</v>
      </c>
      <c r="AB32">
        <v>281.18551200000002</v>
      </c>
      <c r="AC32">
        <f t="shared" si="12"/>
        <v>282.12545773501654</v>
      </c>
      <c r="AD32">
        <f t="shared" si="13"/>
        <v>0.88349798477575003</v>
      </c>
      <c r="AE32" s="19">
        <f t="shared" si="14"/>
        <v>1.1174283439089395E-5</v>
      </c>
      <c r="AG32" s="2">
        <v>0.60722697999999997</v>
      </c>
      <c r="AH32">
        <v>308.89282500000002</v>
      </c>
      <c r="AI32">
        <f t="shared" si="15"/>
        <v>308.00690328020914</v>
      </c>
      <c r="AJ32">
        <f t="shared" si="16"/>
        <v>0.78485729359721623</v>
      </c>
      <c r="AK32" s="19">
        <f t="shared" si="17"/>
        <v>8.2257414994473399E-6</v>
      </c>
    </row>
    <row r="33" spans="3:37" x14ac:dyDescent="0.25">
      <c r="C33" s="2">
        <v>0.61197060000000003</v>
      </c>
      <c r="D33">
        <v>195.92884100000001</v>
      </c>
      <c r="E33">
        <f t="shared" si="0"/>
        <v>193.57909234274675</v>
      </c>
      <c r="F33">
        <f t="shared" si="1"/>
        <v>5.5213187522634888</v>
      </c>
      <c r="G33" s="19">
        <f t="shared" si="2"/>
        <v>1.4382887426503928E-4</v>
      </c>
      <c r="I33" s="2">
        <v>0.61114318999999995</v>
      </c>
      <c r="J33">
        <v>221.57661400000001</v>
      </c>
      <c r="K33">
        <f t="shared" si="3"/>
        <v>220.82571056175695</v>
      </c>
      <c r="L33">
        <f t="shared" si="4"/>
        <v>0.56385597356524464</v>
      </c>
      <c r="M33" s="19">
        <f t="shared" si="5"/>
        <v>1.1484718185471568E-5</v>
      </c>
      <c r="O33" s="2">
        <v>0.61126230000000004</v>
      </c>
      <c r="P33">
        <v>238.92618899999999</v>
      </c>
      <c r="Q33">
        <f t="shared" si="6"/>
        <v>238.53637374722371</v>
      </c>
      <c r="R33">
        <f t="shared" si="7"/>
        <v>0.15195593129704091</v>
      </c>
      <c r="S33" s="19">
        <f t="shared" si="8"/>
        <v>2.661890245201554E-6</v>
      </c>
      <c r="U33" s="2">
        <v>0.61289782999999998</v>
      </c>
      <c r="V33">
        <v>257.90928100000002</v>
      </c>
      <c r="W33">
        <f t="shared" si="9"/>
        <v>258.97431399199814</v>
      </c>
      <c r="X33">
        <f t="shared" si="10"/>
        <v>1.1342952740444743</v>
      </c>
      <c r="Y33" s="19">
        <f t="shared" si="11"/>
        <v>1.7052661888197837E-5</v>
      </c>
      <c r="AA33" s="2">
        <v>0.61239834999999998</v>
      </c>
      <c r="AB33">
        <v>281.32445100000001</v>
      </c>
      <c r="AC33">
        <f t="shared" si="12"/>
        <v>282.13392735845002</v>
      </c>
      <c r="AD33">
        <f t="shared" si="13"/>
        <v>0.65525197488949372</v>
      </c>
      <c r="AE33" s="19">
        <f t="shared" si="14"/>
        <v>8.2792954054827341E-6</v>
      </c>
      <c r="AG33" s="2">
        <v>0.61124162000000004</v>
      </c>
      <c r="AH33">
        <v>309.00053000000003</v>
      </c>
      <c r="AI33">
        <f t="shared" si="15"/>
        <v>308.01619861827112</v>
      </c>
      <c r="AJ33">
        <f t="shared" si="16"/>
        <v>0.96890826905633964</v>
      </c>
      <c r="AK33" s="19">
        <f t="shared" si="17"/>
        <v>1.0147620419789245E-5</v>
      </c>
    </row>
    <row r="34" spans="3:37" x14ac:dyDescent="0.25">
      <c r="C34" s="2">
        <v>0.61598447999999995</v>
      </c>
      <c r="D34">
        <v>195.92653999999999</v>
      </c>
      <c r="E34">
        <f t="shared" si="0"/>
        <v>193.5808544429502</v>
      </c>
      <c r="F34">
        <f t="shared" si="1"/>
        <v>5.5022407325519875</v>
      </c>
      <c r="G34" s="19">
        <f t="shared" si="2"/>
        <v>1.4333526361880712E-4</v>
      </c>
      <c r="I34" s="2">
        <v>0.61515708000000002</v>
      </c>
      <c r="J34">
        <v>221.57431299999999</v>
      </c>
      <c r="K34">
        <f t="shared" si="3"/>
        <v>220.8295603133557</v>
      </c>
      <c r="L34">
        <f t="shared" si="4"/>
        <v>0.55465656426388799</v>
      </c>
      <c r="M34" s="19">
        <f t="shared" si="5"/>
        <v>1.129757763195022E-5</v>
      </c>
      <c r="O34" s="2">
        <v>0.61527693999999999</v>
      </c>
      <c r="P34">
        <v>239.033894</v>
      </c>
      <c r="Q34">
        <f t="shared" si="6"/>
        <v>238.54163701392451</v>
      </c>
      <c r="R34">
        <f t="shared" si="7"/>
        <v>0.24231694034012424</v>
      </c>
      <c r="S34" s="19">
        <f t="shared" si="8"/>
        <v>4.2409661274812513E-6</v>
      </c>
      <c r="U34" s="2">
        <v>0.61691171</v>
      </c>
      <c r="V34">
        <v>257.90697999999998</v>
      </c>
      <c r="W34">
        <f t="shared" si="9"/>
        <v>258.98159807277887</v>
      </c>
      <c r="X34">
        <f t="shared" si="10"/>
        <v>1.1548040023430151</v>
      </c>
      <c r="Y34" s="19">
        <f t="shared" si="11"/>
        <v>1.7361293868446991E-5</v>
      </c>
      <c r="AA34" s="2">
        <v>0.61606952999999998</v>
      </c>
      <c r="AB34">
        <v>281.401771</v>
      </c>
      <c r="AC34">
        <f t="shared" si="12"/>
        <v>282.14215994399353</v>
      </c>
      <c r="AD34">
        <f t="shared" si="13"/>
        <v>0.54817578838786474</v>
      </c>
      <c r="AE34" s="19">
        <f t="shared" si="14"/>
        <v>6.9225515297017171E-6</v>
      </c>
      <c r="AG34" s="2">
        <v>0.61525658000000005</v>
      </c>
      <c r="AH34">
        <v>309.15537999999998</v>
      </c>
      <c r="AI34">
        <f t="shared" si="15"/>
        <v>308.02693299112229</v>
      </c>
      <c r="AJ34">
        <f t="shared" si="16"/>
        <v>1.2733926518449956</v>
      </c>
      <c r="AK34" s="19">
        <f t="shared" si="17"/>
        <v>1.3323205365675509E-5</v>
      </c>
    </row>
    <row r="35" spans="3:37" x14ac:dyDescent="0.25">
      <c r="C35" s="2">
        <v>0.61999835999999997</v>
      </c>
      <c r="D35">
        <v>195.924238</v>
      </c>
      <c r="E35">
        <f t="shared" si="0"/>
        <v>193.5828847815848</v>
      </c>
      <c r="F35">
        <f t="shared" si="1"/>
        <v>5.4819348933832499</v>
      </c>
      <c r="G35" s="19">
        <f t="shared" si="2"/>
        <v>1.4280964533158007E-4</v>
      </c>
      <c r="I35" s="2">
        <v>0.61917096000000005</v>
      </c>
      <c r="J35">
        <v>221.572011</v>
      </c>
      <c r="K35">
        <f t="shared" si="3"/>
        <v>220.83399771484122</v>
      </c>
      <c r="L35">
        <f t="shared" si="4"/>
        <v>0.54466360907086353</v>
      </c>
      <c r="M35" s="19">
        <f t="shared" si="5"/>
        <v>1.1094265647848507E-5</v>
      </c>
      <c r="O35" s="2">
        <v>0.61929093000000002</v>
      </c>
      <c r="P35">
        <v>239.04730799999999</v>
      </c>
      <c r="Q35">
        <f t="shared" si="6"/>
        <v>238.54770249949937</v>
      </c>
      <c r="R35">
        <f t="shared" si="7"/>
        <v>0.24960565613047625</v>
      </c>
      <c r="S35" s="19">
        <f t="shared" si="8"/>
        <v>4.3680410158201682E-6</v>
      </c>
      <c r="U35" s="2">
        <v>0.62092559999999997</v>
      </c>
      <c r="V35">
        <v>257.90467799999999</v>
      </c>
      <c r="W35">
        <f t="shared" si="9"/>
        <v>258.98998758118847</v>
      </c>
      <c r="X35">
        <f t="shared" si="10"/>
        <v>1.1778968870195199</v>
      </c>
      <c r="Y35" s="19">
        <f t="shared" si="11"/>
        <v>1.7708787831898407E-5</v>
      </c>
      <c r="AA35" s="2">
        <v>0.62008352</v>
      </c>
      <c r="AB35">
        <v>281.41518500000001</v>
      </c>
      <c r="AC35">
        <f t="shared" si="12"/>
        <v>282.15246954617851</v>
      </c>
      <c r="AD35">
        <f t="shared" si="13"/>
        <v>0.5435885020336374</v>
      </c>
      <c r="AE35" s="19">
        <f t="shared" si="14"/>
        <v>6.8639673014813262E-6</v>
      </c>
      <c r="AG35" s="2">
        <v>0.61927198000000006</v>
      </c>
      <c r="AH35">
        <v>309.37309199999999</v>
      </c>
      <c r="AI35">
        <f t="shared" si="15"/>
        <v>308.03930733348591</v>
      </c>
      <c r="AJ35">
        <f t="shared" si="16"/>
        <v>1.7789815366280686</v>
      </c>
      <c r="AK35" s="19">
        <f t="shared" si="17"/>
        <v>1.8586874433975323E-5</v>
      </c>
    </row>
    <row r="36" spans="3:37" x14ac:dyDescent="0.25">
      <c r="C36" s="2">
        <v>0.62401225000000005</v>
      </c>
      <c r="D36">
        <v>195.92193700000001</v>
      </c>
      <c r="E36">
        <f t="shared" si="0"/>
        <v>193.58522011107434</v>
      </c>
      <c r="F36">
        <f t="shared" si="1"/>
        <v>5.4602458189905034</v>
      </c>
      <c r="G36" s="19">
        <f t="shared" si="2"/>
        <v>1.4224796540246779E-4</v>
      </c>
      <c r="I36" s="2">
        <v>0.62318483999999996</v>
      </c>
      <c r="J36">
        <v>221.56970999999999</v>
      </c>
      <c r="K36">
        <f t="shared" si="3"/>
        <v>220.83910349454254</v>
      </c>
      <c r="L36">
        <f t="shared" si="4"/>
        <v>0.53378586581673915</v>
      </c>
      <c r="M36" s="19">
        <f t="shared" si="5"/>
        <v>1.0872922470911388E-5</v>
      </c>
      <c r="O36" s="2">
        <v>0.62330481000000004</v>
      </c>
      <c r="P36">
        <v>239.045006</v>
      </c>
      <c r="Q36">
        <f t="shared" si="6"/>
        <v>238.5546810518245</v>
      </c>
      <c r="R36">
        <f t="shared" si="7"/>
        <v>0.24041855480330512</v>
      </c>
      <c r="S36" s="19">
        <f t="shared" si="8"/>
        <v>4.2073499084039175E-6</v>
      </c>
      <c r="U36" s="2">
        <v>0.62493947999999999</v>
      </c>
      <c r="V36">
        <v>257.902377</v>
      </c>
      <c r="W36">
        <f t="shared" si="9"/>
        <v>258.99963345485571</v>
      </c>
      <c r="X36">
        <f t="shared" si="10"/>
        <v>1.2039717277225213</v>
      </c>
      <c r="Y36" s="19">
        <f t="shared" si="11"/>
        <v>1.8101126310336178E-5</v>
      </c>
      <c r="AA36" s="2">
        <v>0.62409740000000002</v>
      </c>
      <c r="AB36">
        <v>281.41288300000002</v>
      </c>
      <c r="AC36">
        <f t="shared" si="12"/>
        <v>282.16432705527382</v>
      </c>
      <c r="AD36">
        <f t="shared" si="13"/>
        <v>0.56466816820632437</v>
      </c>
      <c r="AE36" s="19">
        <f t="shared" si="14"/>
        <v>7.1302598175291487E-6</v>
      </c>
      <c r="AG36" s="2">
        <v>0.62328737999999995</v>
      </c>
      <c r="AH36">
        <v>309.59165200000001</v>
      </c>
      <c r="AI36">
        <f t="shared" si="15"/>
        <v>308.05354568097408</v>
      </c>
      <c r="AJ36">
        <f t="shared" si="16"/>
        <v>2.365771048627491</v>
      </c>
      <c r="AK36" s="19">
        <f t="shared" si="17"/>
        <v>2.4682788935142315E-5</v>
      </c>
    </row>
    <row r="37" spans="3:37" x14ac:dyDescent="0.25">
      <c r="C37" s="2">
        <v>0.62802612999999996</v>
      </c>
      <c r="D37">
        <v>195.919635</v>
      </c>
      <c r="E37">
        <f t="shared" si="0"/>
        <v>193.58790166766968</v>
      </c>
      <c r="F37">
        <f t="shared" si="1"/>
        <v>5.43698033310024</v>
      </c>
      <c r="G37" s="19">
        <f t="shared" si="2"/>
        <v>1.4164519153687697E-4</v>
      </c>
      <c r="I37" s="2">
        <v>0.62719873000000004</v>
      </c>
      <c r="J37">
        <v>221.567408</v>
      </c>
      <c r="K37">
        <f t="shared" si="3"/>
        <v>220.84496830060976</v>
      </c>
      <c r="L37">
        <f t="shared" si="4"/>
        <v>0.52191911925505452</v>
      </c>
      <c r="M37" s="19">
        <f t="shared" si="5"/>
        <v>1.0631424324731119E-5</v>
      </c>
      <c r="O37" s="2">
        <v>0.62731870000000001</v>
      </c>
      <c r="P37">
        <v>239.04270500000001</v>
      </c>
      <c r="Q37">
        <f t="shared" si="6"/>
        <v>238.5626966332697</v>
      </c>
      <c r="R37">
        <f t="shared" si="7"/>
        <v>0.2304080321311065</v>
      </c>
      <c r="S37" s="19">
        <f t="shared" si="8"/>
        <v>4.0322423391553133E-6</v>
      </c>
      <c r="U37" s="2">
        <v>0.62895336000000002</v>
      </c>
      <c r="V37">
        <v>257.90007500000002</v>
      </c>
      <c r="W37">
        <f t="shared" si="9"/>
        <v>259.01070513713381</v>
      </c>
      <c r="X37">
        <f t="shared" si="10"/>
        <v>1.2334993015098352</v>
      </c>
      <c r="Y37" s="19">
        <f t="shared" si="11"/>
        <v>1.8545390011898807E-5</v>
      </c>
      <c r="AA37" s="2">
        <v>0.62811128999999999</v>
      </c>
      <c r="AB37">
        <v>281.41058199999998</v>
      </c>
      <c r="AC37">
        <f t="shared" si="12"/>
        <v>282.17794209727134</v>
      </c>
      <c r="AD37">
        <f t="shared" si="13"/>
        <v>0.58884151888431779</v>
      </c>
      <c r="AE37" s="19">
        <f t="shared" si="14"/>
        <v>7.4356266541232839E-6</v>
      </c>
      <c r="AG37" s="2">
        <v>0.62730341000000001</v>
      </c>
      <c r="AH37">
        <v>309.902805</v>
      </c>
      <c r="AI37">
        <f t="shared" si="15"/>
        <v>308.06990356059111</v>
      </c>
      <c r="AJ37">
        <f t="shared" si="16"/>
        <v>3.3595276865871657</v>
      </c>
      <c r="AK37" s="19">
        <f t="shared" si="17"/>
        <v>3.4980596444894831E-5</v>
      </c>
    </row>
    <row r="38" spans="3:37" x14ac:dyDescent="0.25">
      <c r="C38" s="2">
        <v>0.63204002000000004</v>
      </c>
      <c r="D38">
        <v>195.91733400000001</v>
      </c>
      <c r="E38">
        <f t="shared" si="0"/>
        <v>193.59097570651949</v>
      </c>
      <c r="F38">
        <f t="shared" si="1"/>
        <v>5.4119429096456173</v>
      </c>
      <c r="G38" s="19">
        <f t="shared" si="2"/>
        <v>1.4099622394087954E-4</v>
      </c>
      <c r="I38" s="2">
        <v>0.63121260999999995</v>
      </c>
      <c r="J38">
        <v>221.56510700000001</v>
      </c>
      <c r="K38">
        <f t="shared" si="3"/>
        <v>220.85169373555186</v>
      </c>
      <c r="L38">
        <f t="shared" si="4"/>
        <v>0.50895848589056558</v>
      </c>
      <c r="M38" s="19">
        <f t="shared" si="5"/>
        <v>1.0367633251783472E-5</v>
      </c>
      <c r="O38" s="2">
        <v>0.63133258000000003</v>
      </c>
      <c r="P38">
        <v>239.040403</v>
      </c>
      <c r="Q38">
        <f t="shared" si="6"/>
        <v>238.57188800767636</v>
      </c>
      <c r="R38">
        <f t="shared" si="7"/>
        <v>0.21950629803201466</v>
      </c>
      <c r="S38" s="19">
        <f t="shared" si="8"/>
        <v>3.8415311649953734E-6</v>
      </c>
      <c r="U38" s="2">
        <v>0.63296724999999998</v>
      </c>
      <c r="V38">
        <v>257.89777400000003</v>
      </c>
      <c r="W38">
        <f t="shared" si="9"/>
        <v>259.0233925424306</v>
      </c>
      <c r="X38">
        <f t="shared" si="10"/>
        <v>1.2670171030635269</v>
      </c>
      <c r="Y38" s="19">
        <f t="shared" si="11"/>
        <v>1.9049662690550313E-5</v>
      </c>
      <c r="AA38" s="2">
        <v>0.63212517000000001</v>
      </c>
      <c r="AB38">
        <v>281.40827999999999</v>
      </c>
      <c r="AC38">
        <f t="shared" si="12"/>
        <v>282.19354926768574</v>
      </c>
      <c r="AD38">
        <f t="shared" si="13"/>
        <v>0.61664782277171204</v>
      </c>
      <c r="AE38" s="19">
        <f t="shared" si="14"/>
        <v>7.78687958703248E-6</v>
      </c>
      <c r="AG38" s="2">
        <v>0.63131848000000002</v>
      </c>
      <c r="AH38">
        <v>310.07337100000001</v>
      </c>
      <c r="AI38">
        <f t="shared" si="15"/>
        <v>308.08865769188156</v>
      </c>
      <c r="AJ38">
        <f t="shared" si="16"/>
        <v>3.939086915422457</v>
      </c>
      <c r="AK38" s="19">
        <f t="shared" si="17"/>
        <v>4.0970062080382253E-5</v>
      </c>
    </row>
    <row r="39" spans="3:37" x14ac:dyDescent="0.25">
      <c r="C39" s="2">
        <v>0.63605389999999995</v>
      </c>
      <c r="D39">
        <v>195.915032</v>
      </c>
      <c r="E39">
        <f t="shared" si="0"/>
        <v>193.59449398855935</v>
      </c>
      <c r="F39">
        <f t="shared" si="1"/>
        <v>5.3848966625409105</v>
      </c>
      <c r="G39" s="19">
        <f t="shared" si="2"/>
        <v>1.4029489055517435E-4</v>
      </c>
      <c r="I39" s="2">
        <v>0.63522650000000003</v>
      </c>
      <c r="J39">
        <v>221.562805</v>
      </c>
      <c r="K39">
        <f t="shared" si="3"/>
        <v>220.85939365754888</v>
      </c>
      <c r="L39">
        <f t="shared" si="4"/>
        <v>0.49478751668888543</v>
      </c>
      <c r="M39" s="19">
        <f t="shared" si="5"/>
        <v>1.0079175902068452E-5</v>
      </c>
      <c r="O39" s="2">
        <v>0.63534645999999995</v>
      </c>
      <c r="P39">
        <v>239.03810200000001</v>
      </c>
      <c r="Q39">
        <f t="shared" si="6"/>
        <v>238.58241064350577</v>
      </c>
      <c r="R39">
        <f t="shared" si="7"/>
        <v>0.20765461238356234</v>
      </c>
      <c r="S39" s="19">
        <f t="shared" si="8"/>
        <v>3.6341874011167671E-6</v>
      </c>
      <c r="U39" s="2">
        <v>0.63698113000000001</v>
      </c>
      <c r="V39">
        <v>257.89547199999998</v>
      </c>
      <c r="W39">
        <f t="shared" si="9"/>
        <v>259.03790815645971</v>
      </c>
      <c r="X39">
        <f t="shared" si="10"/>
        <v>1.3051603715864657</v>
      </c>
      <c r="Y39" s="19">
        <f t="shared" si="11"/>
        <v>1.9623498873334832E-5</v>
      </c>
      <c r="AA39" s="2">
        <v>0.63613894999999998</v>
      </c>
      <c r="AB39">
        <v>281.39111300000002</v>
      </c>
      <c r="AC39">
        <f t="shared" si="12"/>
        <v>282.21141086543793</v>
      </c>
      <c r="AD39">
        <f t="shared" si="13"/>
        <v>0.67288858804198837</v>
      </c>
      <c r="AE39" s="19">
        <f t="shared" si="14"/>
        <v>8.4981111746863009E-6</v>
      </c>
      <c r="AG39" s="2">
        <v>0.63533355000000002</v>
      </c>
      <c r="AH39">
        <v>310.24393600000002</v>
      </c>
      <c r="AI39">
        <f t="shared" si="15"/>
        <v>308.1101291175255</v>
      </c>
      <c r="AJ39">
        <f t="shared" si="16"/>
        <v>4.5531318116956152</v>
      </c>
      <c r="AK39" s="19">
        <f t="shared" si="17"/>
        <v>4.7304626742544832E-5</v>
      </c>
    </row>
    <row r="40" spans="3:37" x14ac:dyDescent="0.25">
      <c r="C40" s="2">
        <v>0.64006777999999998</v>
      </c>
      <c r="D40">
        <v>195.91273000000001</v>
      </c>
      <c r="E40">
        <f t="shared" si="0"/>
        <v>193.59851442599813</v>
      </c>
      <c r="F40">
        <f t="shared" si="1"/>
        <v>5.3555937229528414</v>
      </c>
      <c r="G40" s="19">
        <f t="shared" si="2"/>
        <v>1.3953472826367432E-4</v>
      </c>
      <c r="I40" s="2">
        <v>0.63924038000000005</v>
      </c>
      <c r="J40">
        <v>221.56050400000001</v>
      </c>
      <c r="K40">
        <f t="shared" si="3"/>
        <v>220.86819535657582</v>
      </c>
      <c r="L40">
        <f t="shared" si="4"/>
        <v>0.47929125775983372</v>
      </c>
      <c r="M40" s="19">
        <f t="shared" si="5"/>
        <v>9.7637088122633777E-6</v>
      </c>
      <c r="O40" s="2">
        <v>0.63936035000000002</v>
      </c>
      <c r="P40">
        <v>239.03579999999999</v>
      </c>
      <c r="Q40">
        <f t="shared" si="6"/>
        <v>238.59443845902729</v>
      </c>
      <c r="R40">
        <f t="shared" si="7"/>
        <v>0.1948000098498027</v>
      </c>
      <c r="S40" s="19">
        <f t="shared" si="8"/>
        <v>3.4092831789159529E-6</v>
      </c>
      <c r="U40" s="2">
        <v>0.64099501999999997</v>
      </c>
      <c r="V40">
        <v>257.893171</v>
      </c>
      <c r="W40">
        <f t="shared" si="9"/>
        <v>259.05448969868183</v>
      </c>
      <c r="X40">
        <f t="shared" si="10"/>
        <v>1.3486611199080802</v>
      </c>
      <c r="Y40" s="19">
        <f t="shared" si="11"/>
        <v>2.027790822539505E-5</v>
      </c>
      <c r="AA40" s="2">
        <v>0.63981023999999997</v>
      </c>
      <c r="AB40">
        <v>281.48329899999999</v>
      </c>
      <c r="AC40">
        <f t="shared" si="12"/>
        <v>282.22997211106559</v>
      </c>
      <c r="AD40">
        <f t="shared" si="13"/>
        <v>0.55752073478838804</v>
      </c>
      <c r="AE40" s="19">
        <f t="shared" si="14"/>
        <v>7.0364848868102962E-6</v>
      </c>
      <c r="AG40" s="2">
        <v>0.63934970000000002</v>
      </c>
      <c r="AH40">
        <v>310.57165400000002</v>
      </c>
      <c r="AI40">
        <f t="shared" si="15"/>
        <v>308.13467994011444</v>
      </c>
      <c r="AJ40">
        <f t="shared" si="16"/>
        <v>5.9388425685552333</v>
      </c>
      <c r="AK40" s="19">
        <f t="shared" si="17"/>
        <v>6.1571280096556799E-5</v>
      </c>
    </row>
    <row r="41" spans="3:37" x14ac:dyDescent="0.25">
      <c r="C41" s="2">
        <v>0.64408167000000005</v>
      </c>
      <c r="D41">
        <v>195.91042899999999</v>
      </c>
      <c r="E41">
        <f t="shared" si="0"/>
        <v>193.60310171794987</v>
      </c>
      <c r="F41">
        <f t="shared" si="1"/>
        <v>5.3237591864928149</v>
      </c>
      <c r="G41" s="19">
        <f t="shared" si="2"/>
        <v>1.3870856897151297E-4</v>
      </c>
      <c r="I41" s="2">
        <v>0.64325425999999997</v>
      </c>
      <c r="J41">
        <v>221.55820199999999</v>
      </c>
      <c r="K41">
        <f t="shared" si="3"/>
        <v>220.87824112357703</v>
      </c>
      <c r="L41">
        <f t="shared" si="4"/>
        <v>0.46234679346588997</v>
      </c>
      <c r="M41" s="19">
        <f t="shared" si="5"/>
        <v>9.418726494555385E-6</v>
      </c>
      <c r="O41" s="2">
        <v>0.64337423000000005</v>
      </c>
      <c r="P41">
        <v>239.03349900000001</v>
      </c>
      <c r="Q41">
        <f t="shared" si="6"/>
        <v>238.60816568422615</v>
      </c>
      <c r="R41">
        <f t="shared" si="7"/>
        <v>0.18090842950718206</v>
      </c>
      <c r="S41" s="19">
        <f t="shared" si="8"/>
        <v>3.1662212980499367E-6</v>
      </c>
      <c r="U41" s="2">
        <v>0.6450089</v>
      </c>
      <c r="V41">
        <v>257.89086900000001</v>
      </c>
      <c r="W41">
        <f t="shared" si="9"/>
        <v>259.07340249946697</v>
      </c>
      <c r="X41">
        <f t="shared" si="10"/>
        <v>1.3983854773615654</v>
      </c>
      <c r="Y41" s="19">
        <f t="shared" si="11"/>
        <v>2.1025918363864026E-5</v>
      </c>
      <c r="AA41" s="2">
        <v>0.64451223000000002</v>
      </c>
      <c r="AB41">
        <v>281.71548300000001</v>
      </c>
      <c r="AC41">
        <f t="shared" si="12"/>
        <v>282.25726006191496</v>
      </c>
      <c r="AD41">
        <f t="shared" si="13"/>
        <v>0.29352238481720255</v>
      </c>
      <c r="AE41" s="19">
        <f t="shared" si="14"/>
        <v>3.6984503651395911E-6</v>
      </c>
      <c r="AG41" s="2">
        <v>0.64336541999999997</v>
      </c>
      <c r="AH41">
        <v>310.83651099999997</v>
      </c>
      <c r="AI41">
        <f t="shared" si="15"/>
        <v>308.16269861756712</v>
      </c>
      <c r="AJ41">
        <f t="shared" si="16"/>
        <v>7.1492726564512692</v>
      </c>
      <c r="AK41" s="19">
        <f t="shared" si="17"/>
        <v>7.3994222173357074E-5</v>
      </c>
    </row>
    <row r="42" spans="3:37" x14ac:dyDescent="0.25">
      <c r="C42" s="2">
        <v>0.64809554999999996</v>
      </c>
      <c r="D42">
        <v>195.90812700000001</v>
      </c>
      <c r="E42">
        <f t="shared" si="0"/>
        <v>193.60832802791757</v>
      </c>
      <c r="F42">
        <f t="shared" si="1"/>
        <v>5.2890753119914571</v>
      </c>
      <c r="G42" s="19">
        <f t="shared" si="2"/>
        <v>1.3780813204486477E-4</v>
      </c>
      <c r="I42" s="2">
        <v>0.64726804000000004</v>
      </c>
      <c r="J42">
        <v>221.54018500000001</v>
      </c>
      <c r="K42">
        <f t="shared" si="3"/>
        <v>220.88968945552463</v>
      </c>
      <c r="L42">
        <f t="shared" si="4"/>
        <v>0.4231444533823161</v>
      </c>
      <c r="M42" s="19">
        <f t="shared" si="5"/>
        <v>8.6215157198277955E-6</v>
      </c>
      <c r="O42" s="2">
        <v>0.64738810999999996</v>
      </c>
      <c r="P42">
        <v>239.03119699999999</v>
      </c>
      <c r="Q42">
        <f t="shared" si="6"/>
        <v>238.62380920078868</v>
      </c>
      <c r="R42">
        <f t="shared" si="7"/>
        <v>0.16596481894623208</v>
      </c>
      <c r="S42" s="19">
        <f t="shared" si="8"/>
        <v>2.9047373154208503E-6</v>
      </c>
      <c r="U42" s="2">
        <v>0.64902278000000002</v>
      </c>
      <c r="V42">
        <v>257.88856800000002</v>
      </c>
      <c r="W42">
        <f t="shared" si="9"/>
        <v>259.09494270931242</v>
      </c>
      <c r="X42">
        <f t="shared" si="10"/>
        <v>1.455339939268576</v>
      </c>
      <c r="Y42" s="19">
        <f t="shared" si="11"/>
        <v>2.1882667765423894E-5</v>
      </c>
      <c r="AA42" s="2">
        <v>0.64818372999999996</v>
      </c>
      <c r="AB42">
        <v>281.83909999999997</v>
      </c>
      <c r="AC42">
        <f t="shared" si="12"/>
        <v>282.28166244645524</v>
      </c>
      <c r="AD42">
        <f t="shared" si="13"/>
        <v>0.19586151901247351</v>
      </c>
      <c r="AE42" s="19">
        <f t="shared" si="14"/>
        <v>2.4657363164635388E-6</v>
      </c>
      <c r="AG42" s="2">
        <v>0.64738092000000003</v>
      </c>
      <c r="AH42">
        <v>311.06993699999998</v>
      </c>
      <c r="AI42">
        <f t="shared" si="15"/>
        <v>308.19462879239347</v>
      </c>
      <c r="AJ42">
        <f t="shared" si="16"/>
        <v>8.2673972887293523</v>
      </c>
      <c r="AK42" s="19">
        <f t="shared" si="17"/>
        <v>8.5438325018865287E-5</v>
      </c>
    </row>
    <row r="43" spans="3:37" x14ac:dyDescent="0.25">
      <c r="C43" s="2">
        <v>0.65210964999999999</v>
      </c>
      <c r="D43">
        <v>195.93725599999999</v>
      </c>
      <c r="E43">
        <f t="shared" si="0"/>
        <v>193.61427418768812</v>
      </c>
      <c r="F43">
        <f t="shared" si="1"/>
        <v>5.3962445003317221</v>
      </c>
      <c r="G43" s="19">
        <f t="shared" si="2"/>
        <v>1.4055864947013782E-4</v>
      </c>
      <c r="I43" s="2">
        <v>0.65128235000000001</v>
      </c>
      <c r="J43">
        <v>221.599895</v>
      </c>
      <c r="K43">
        <f t="shared" si="3"/>
        <v>220.9027194750245</v>
      </c>
      <c r="L43">
        <f t="shared" si="4"/>
        <v>0.48605371262487279</v>
      </c>
      <c r="M43" s="19">
        <f t="shared" si="5"/>
        <v>9.8979479164426902E-6</v>
      </c>
      <c r="O43" s="2">
        <v>0.65140200000000004</v>
      </c>
      <c r="P43">
        <v>239.02889500000001</v>
      </c>
      <c r="Q43">
        <f t="shared" si="6"/>
        <v>238.6416108483634</v>
      </c>
      <c r="R43">
        <f t="shared" si="7"/>
        <v>0.14998901410888607</v>
      </c>
      <c r="S43" s="19">
        <f t="shared" si="8"/>
        <v>2.625177315991764E-6</v>
      </c>
      <c r="U43" s="2">
        <v>0.65303666999999999</v>
      </c>
      <c r="V43">
        <v>257.88626599999998</v>
      </c>
      <c r="W43">
        <f t="shared" si="9"/>
        <v>259.11944042766277</v>
      </c>
      <c r="X43">
        <f t="shared" si="10"/>
        <v>1.5207191690414466</v>
      </c>
      <c r="Y43" s="19">
        <f t="shared" si="11"/>
        <v>2.2866126010183757E-5</v>
      </c>
      <c r="AA43" s="2">
        <v>0.65219859000000002</v>
      </c>
      <c r="AB43">
        <v>281.979084</v>
      </c>
      <c r="AC43">
        <f t="shared" si="12"/>
        <v>282.31185591066804</v>
      </c>
      <c r="AD43">
        <f t="shared" si="13"/>
        <v>0.11073714452966023</v>
      </c>
      <c r="AE43" s="19">
        <f t="shared" si="14"/>
        <v>1.3927062666937156E-6</v>
      </c>
      <c r="AG43" s="2">
        <v>0.65105285999999996</v>
      </c>
      <c r="AH43">
        <v>311.25726400000002</v>
      </c>
      <c r="AI43">
        <f t="shared" si="15"/>
        <v>308.22767117815704</v>
      </c>
      <c r="AJ43">
        <f t="shared" si="16"/>
        <v>9.1784326661625233</v>
      </c>
      <c r="AK43" s="19">
        <f t="shared" si="17"/>
        <v>9.4739161144731092E-5</v>
      </c>
    </row>
    <row r="44" spans="3:37" x14ac:dyDescent="0.25">
      <c r="C44" s="2">
        <v>0.65612417999999995</v>
      </c>
      <c r="D44">
        <v>196.029246</v>
      </c>
      <c r="E44">
        <f t="shared" si="0"/>
        <v>193.62103034274452</v>
      </c>
      <c r="F44">
        <f t="shared" si="1"/>
        <v>5.799502651850454</v>
      </c>
      <c r="G44" s="19">
        <f t="shared" si="2"/>
        <v>1.5092077004003813E-4</v>
      </c>
      <c r="I44" s="2">
        <v>0.65529623000000004</v>
      </c>
      <c r="J44">
        <v>221.59759399999999</v>
      </c>
      <c r="K44">
        <f t="shared" si="3"/>
        <v>220.91752539068452</v>
      </c>
      <c r="L44">
        <f t="shared" si="4"/>
        <v>0.46249331337627675</v>
      </c>
      <c r="M44" s="19">
        <f t="shared" si="5"/>
        <v>9.4183619559241939E-6</v>
      </c>
      <c r="O44" s="2">
        <v>0.65541587999999995</v>
      </c>
      <c r="P44">
        <v>239.02659399999999</v>
      </c>
      <c r="Q44">
        <f t="shared" si="6"/>
        <v>238.66183988016263</v>
      </c>
      <c r="R44">
        <f t="shared" si="7"/>
        <v>0.13304556793832528</v>
      </c>
      <c r="S44" s="19">
        <f t="shared" si="8"/>
        <v>2.3286700932322459E-6</v>
      </c>
      <c r="U44" s="2">
        <v>0.65705055000000001</v>
      </c>
      <c r="V44">
        <v>257.88396399999999</v>
      </c>
      <c r="W44">
        <f t="shared" si="9"/>
        <v>259.14726303387613</v>
      </c>
      <c r="X44">
        <f t="shared" si="10"/>
        <v>1.5959244489923821</v>
      </c>
      <c r="Y44" s="19">
        <f t="shared" si="11"/>
        <v>2.3997370324147938E-5</v>
      </c>
      <c r="AA44" s="2">
        <v>0.65621300999999999</v>
      </c>
      <c r="AB44">
        <v>282.05535900000001</v>
      </c>
      <c r="AC44">
        <f t="shared" si="12"/>
        <v>282.34615424627157</v>
      </c>
      <c r="AD44">
        <f t="shared" si="13"/>
        <v>8.4561875254135527E-2</v>
      </c>
      <c r="AE44" s="19">
        <f t="shared" si="14"/>
        <v>1.0629330088563492E-6</v>
      </c>
      <c r="AG44" s="2">
        <v>0.65541256999999997</v>
      </c>
      <c r="AH44">
        <v>311.63108099999999</v>
      </c>
      <c r="AI44">
        <f t="shared" si="15"/>
        <v>308.27226714518372</v>
      </c>
      <c r="AJ44">
        <f t="shared" si="16"/>
        <v>11.281630511305773</v>
      </c>
      <c r="AK44" s="19">
        <f t="shared" si="17"/>
        <v>1.1616902370597299E-4</v>
      </c>
    </row>
    <row r="45" spans="3:37" x14ac:dyDescent="0.25">
      <c r="C45" s="2">
        <v>0.66013741999999997</v>
      </c>
      <c r="D45">
        <v>195.93265299999999</v>
      </c>
      <c r="E45">
        <f t="shared" si="0"/>
        <v>193.62869306123747</v>
      </c>
      <c r="F45">
        <f t="shared" si="1"/>
        <v>5.3082313994225832</v>
      </c>
      <c r="G45" s="19">
        <f t="shared" si="2"/>
        <v>1.3827262528365132E-4</v>
      </c>
      <c r="I45" s="2">
        <v>0.65931012</v>
      </c>
      <c r="J45">
        <v>221.595292</v>
      </c>
      <c r="K45">
        <f t="shared" si="3"/>
        <v>220.93432808865444</v>
      </c>
      <c r="L45">
        <f t="shared" si="4"/>
        <v>0.43687329210122317</v>
      </c>
      <c r="M45" s="19">
        <f t="shared" si="5"/>
        <v>8.8968124801417565E-6</v>
      </c>
      <c r="O45" s="2">
        <v>0.65942977000000003</v>
      </c>
      <c r="P45">
        <v>239.024292</v>
      </c>
      <c r="Q45">
        <f t="shared" si="6"/>
        <v>238.68479615949121</v>
      </c>
      <c r="R45">
        <f t="shared" si="7"/>
        <v>0.11525742572276917</v>
      </c>
      <c r="S45" s="19">
        <f t="shared" si="8"/>
        <v>2.0173666379489534E-6</v>
      </c>
      <c r="U45" s="2">
        <v>0.66106388999999999</v>
      </c>
      <c r="V45">
        <v>257.803087</v>
      </c>
      <c r="W45">
        <f t="shared" si="9"/>
        <v>259.17881493373898</v>
      </c>
      <c r="X45">
        <f t="shared" si="10"/>
        <v>1.8926273476697009</v>
      </c>
      <c r="Y45" s="19">
        <f t="shared" si="11"/>
        <v>2.8476649141580102E-5</v>
      </c>
      <c r="AA45" s="2">
        <v>0.66022851000000005</v>
      </c>
      <c r="AB45">
        <v>282.287936</v>
      </c>
      <c r="AC45">
        <f t="shared" si="12"/>
        <v>282.3850780086234</v>
      </c>
      <c r="AD45">
        <f t="shared" si="13"/>
        <v>9.4365698393874368E-3</v>
      </c>
      <c r="AE45" s="19">
        <f t="shared" si="14"/>
        <v>1.1842121750356739E-7</v>
      </c>
      <c r="AG45" s="2">
        <v>0.65942860999999997</v>
      </c>
      <c r="AH45">
        <v>311.943083</v>
      </c>
      <c r="AI45">
        <f t="shared" si="15"/>
        <v>308.319138536227</v>
      </c>
      <c r="AJ45">
        <f t="shared" si="16"/>
        <v>13.132973476510978</v>
      </c>
      <c r="AK45" s="19">
        <f t="shared" si="17"/>
        <v>1.3496226153689566E-4</v>
      </c>
    </row>
    <row r="46" spans="3:37" x14ac:dyDescent="0.25">
      <c r="C46" s="2">
        <v>0.66415195000000005</v>
      </c>
      <c r="D46">
        <v>196.024643</v>
      </c>
      <c r="E46">
        <f t="shared" si="0"/>
        <v>193.63737818764636</v>
      </c>
      <c r="F46">
        <f t="shared" si="1"/>
        <v>5.6990332843018363</v>
      </c>
      <c r="G46" s="19">
        <f t="shared" si="2"/>
        <v>1.4831321533394679E-4</v>
      </c>
      <c r="I46" s="2">
        <v>0.66332400000000002</v>
      </c>
      <c r="J46">
        <v>221.59298999999999</v>
      </c>
      <c r="K46">
        <f t="shared" si="3"/>
        <v>220.95337161701434</v>
      </c>
      <c r="L46">
        <f t="shared" si="4"/>
        <v>0.40911167585317182</v>
      </c>
      <c r="M46" s="19">
        <f t="shared" si="5"/>
        <v>8.3316273917445563E-6</v>
      </c>
      <c r="O46" s="2">
        <v>0.66344365000000005</v>
      </c>
      <c r="P46">
        <v>239.02199100000001</v>
      </c>
      <c r="Q46">
        <f t="shared" si="6"/>
        <v>238.71081291205576</v>
      </c>
      <c r="R46">
        <f t="shared" si="7"/>
        <v>9.6831802416643298E-2</v>
      </c>
      <c r="S46" s="19">
        <f t="shared" si="8"/>
        <v>1.6948930409691201E-6</v>
      </c>
      <c r="U46" s="2">
        <v>0.66507744999999996</v>
      </c>
      <c r="V46">
        <v>257.75364000000002</v>
      </c>
      <c r="W46">
        <f t="shared" si="9"/>
        <v>259.21455605422602</v>
      </c>
      <c r="X46">
        <f t="shared" si="10"/>
        <v>2.1342757174952776</v>
      </c>
      <c r="Y46" s="19">
        <f t="shared" si="11"/>
        <v>3.2124835246241887E-5</v>
      </c>
      <c r="AA46" s="2">
        <v>0.66424315</v>
      </c>
      <c r="AB46">
        <v>282.39564000000001</v>
      </c>
      <c r="AC46">
        <f t="shared" si="12"/>
        <v>282.42917191546479</v>
      </c>
      <c r="AD46">
        <f t="shared" si="13"/>
        <v>1.1243893547370006E-3</v>
      </c>
      <c r="AE46" s="19">
        <f t="shared" si="14"/>
        <v>1.4099403868372588E-8</v>
      </c>
      <c r="AG46" s="2">
        <v>0.66344519999999996</v>
      </c>
      <c r="AH46">
        <v>312.333662</v>
      </c>
      <c r="AI46">
        <f t="shared" si="15"/>
        <v>308.445720288487</v>
      </c>
      <c r="AJ46">
        <f t="shared" si="16"/>
        <v>15.1160907521227</v>
      </c>
      <c r="AK46" s="19">
        <f t="shared" si="17"/>
        <v>1.5495368338872535E-4</v>
      </c>
    </row>
    <row r="47" spans="3:37" x14ac:dyDescent="0.25">
      <c r="C47" s="2">
        <v>0.66816518000000003</v>
      </c>
      <c r="D47">
        <v>195.92805000000001</v>
      </c>
      <c r="E47">
        <f t="shared" si="0"/>
        <v>193.64720329511493</v>
      </c>
      <c r="F47">
        <f t="shared" si="1"/>
        <v>5.2022616911851216</v>
      </c>
      <c r="G47" s="19">
        <f t="shared" si="2"/>
        <v>1.3551861752728525E-4</v>
      </c>
      <c r="I47" s="2">
        <v>0.66733788000000005</v>
      </c>
      <c r="J47">
        <v>221.590689</v>
      </c>
      <c r="K47">
        <f t="shared" si="3"/>
        <v>220.97492729259281</v>
      </c>
      <c r="L47">
        <f t="shared" si="4"/>
        <v>0.37916248030901534</v>
      </c>
      <c r="M47" s="19">
        <f t="shared" si="5"/>
        <v>7.7218674036505062E-6</v>
      </c>
      <c r="O47" s="2">
        <v>0.66745752999999997</v>
      </c>
      <c r="P47">
        <v>239.019689</v>
      </c>
      <c r="Q47">
        <f t="shared" si="6"/>
        <v>238.74026058866502</v>
      </c>
      <c r="R47">
        <f t="shared" si="7"/>
        <v>7.8080237061188593E-2</v>
      </c>
      <c r="S47" s="19">
        <f t="shared" si="8"/>
        <v>1.3667018090236641E-6</v>
      </c>
      <c r="U47" s="2">
        <v>0.66909145000000003</v>
      </c>
      <c r="V47">
        <v>257.76705299999998</v>
      </c>
      <c r="W47">
        <f t="shared" si="9"/>
        <v>259.25499425507428</v>
      </c>
      <c r="X47">
        <f t="shared" si="10"/>
        <v>2.2139691785520954</v>
      </c>
      <c r="Y47" s="19">
        <f t="shared" si="11"/>
        <v>3.3320902659717019E-5</v>
      </c>
      <c r="AA47" s="2">
        <v>0.66825822000000001</v>
      </c>
      <c r="AB47">
        <v>282.56620600000002</v>
      </c>
      <c r="AC47">
        <f t="shared" si="12"/>
        <v>282.47907504671127</v>
      </c>
      <c r="AD47">
        <f t="shared" si="13"/>
        <v>7.5918030210062343E-3</v>
      </c>
      <c r="AE47" s="19">
        <f t="shared" si="14"/>
        <v>9.5083353487108559E-8</v>
      </c>
      <c r="AG47" s="2">
        <v>0.66746081000000002</v>
      </c>
      <c r="AH47">
        <v>312.58280300000001</v>
      </c>
      <c r="AI47">
        <f t="shared" si="15"/>
        <v>308.65670604027196</v>
      </c>
      <c r="AJ47">
        <f t="shared" si="16"/>
        <v>15.414237337185888</v>
      </c>
      <c r="AK47" s="19">
        <f t="shared" si="17"/>
        <v>1.5775817701463657E-4</v>
      </c>
    </row>
    <row r="48" spans="3:37" x14ac:dyDescent="0.25">
      <c r="C48" s="2">
        <v>0.67217917999999999</v>
      </c>
      <c r="D48">
        <v>195.941464</v>
      </c>
      <c r="E48">
        <f t="shared" si="0"/>
        <v>193.65831001469422</v>
      </c>
      <c r="F48">
        <f t="shared" si="1"/>
        <v>5.2127921206176362</v>
      </c>
      <c r="G48" s="19">
        <f t="shared" si="2"/>
        <v>1.3577434268705377E-4</v>
      </c>
      <c r="I48" s="2">
        <v>0.67135177000000001</v>
      </c>
      <c r="J48">
        <v>221.58838700000001</v>
      </c>
      <c r="K48">
        <f t="shared" si="3"/>
        <v>220.99929641363107</v>
      </c>
      <c r="L48">
        <f t="shared" si="4"/>
        <v>0.34702771894850126</v>
      </c>
      <c r="M48" s="19">
        <f t="shared" si="5"/>
        <v>7.0675708896311349E-6</v>
      </c>
      <c r="O48" s="2">
        <v>0.67147142000000004</v>
      </c>
      <c r="P48">
        <v>239.01738800000001</v>
      </c>
      <c r="Q48">
        <f t="shared" si="6"/>
        <v>238.77355056816236</v>
      </c>
      <c r="R48">
        <f t="shared" si="7"/>
        <v>5.9456693165179389E-2</v>
      </c>
      <c r="S48" s="19">
        <f t="shared" si="8"/>
        <v>1.0407388313788162E-6</v>
      </c>
      <c r="U48" s="2">
        <v>0.67310597999999999</v>
      </c>
      <c r="V48">
        <v>257.85904299999999</v>
      </c>
      <c r="W48">
        <f t="shared" si="9"/>
        <v>259.30069280322402</v>
      </c>
      <c r="X48">
        <f t="shared" si="10"/>
        <v>2.0783541551359086</v>
      </c>
      <c r="Y48" s="19">
        <f t="shared" si="11"/>
        <v>3.1257541828234598E-5</v>
      </c>
      <c r="AA48" s="2">
        <v>0.67227263999999998</v>
      </c>
      <c r="AB48">
        <v>282.64247999999998</v>
      </c>
      <c r="AC48">
        <f t="shared" si="12"/>
        <v>282.5354680659421</v>
      </c>
      <c r="AD48">
        <f t="shared" si="13"/>
        <v>1.1451554030808036E-2</v>
      </c>
      <c r="AE48" s="19">
        <f t="shared" si="14"/>
        <v>1.4334731289934704E-7</v>
      </c>
      <c r="AG48" s="2">
        <v>0.67147663000000002</v>
      </c>
      <c r="AH48">
        <v>312.86337500000002</v>
      </c>
      <c r="AI48">
        <f t="shared" si="15"/>
        <v>308.87626369989374</v>
      </c>
      <c r="AJ48">
        <f t="shared" si="16"/>
        <v>15.897056519435175</v>
      </c>
      <c r="AK48" s="19">
        <f t="shared" si="17"/>
        <v>1.6240794325378144E-4</v>
      </c>
    </row>
    <row r="49" spans="3:37" x14ac:dyDescent="0.25">
      <c r="C49" s="2">
        <v>0.67619284000000002</v>
      </c>
      <c r="D49">
        <v>195.90773200000001</v>
      </c>
      <c r="E49">
        <f t="shared" si="0"/>
        <v>193.67084724827976</v>
      </c>
      <c r="F49">
        <f t="shared" si="1"/>
        <v>5.003653392478582</v>
      </c>
      <c r="G49" s="19">
        <f t="shared" si="2"/>
        <v>1.3037192086315353E-4</v>
      </c>
      <c r="I49" s="2">
        <v>0.67536565000000004</v>
      </c>
      <c r="J49">
        <v>221.58608599999999</v>
      </c>
      <c r="K49">
        <f t="shared" si="3"/>
        <v>221.02681315112829</v>
      </c>
      <c r="L49">
        <f t="shared" si="4"/>
        <v>0.3127861194850674</v>
      </c>
      <c r="M49" s="19">
        <f t="shared" si="5"/>
        <v>6.3703383442133168E-6</v>
      </c>
      <c r="O49" s="2">
        <v>0.67548529999999996</v>
      </c>
      <c r="P49">
        <v>239.015086</v>
      </c>
      <c r="Q49">
        <f t="shared" si="6"/>
        <v>238.8111391043721</v>
      </c>
      <c r="R49">
        <f t="shared" si="7"/>
        <v>4.1594336236255011E-2</v>
      </c>
      <c r="S49" s="19">
        <f t="shared" si="8"/>
        <v>7.2808749414397074E-7</v>
      </c>
      <c r="U49" s="2">
        <v>0.67711911000000002</v>
      </c>
      <c r="V49">
        <v>257.746735</v>
      </c>
      <c r="W49">
        <f t="shared" si="9"/>
        <v>259.3522497475459</v>
      </c>
      <c r="X49">
        <f t="shared" si="10"/>
        <v>2.5776776045873642</v>
      </c>
      <c r="Y49" s="19">
        <f t="shared" si="11"/>
        <v>3.8800940547437285E-5</v>
      </c>
      <c r="AA49" s="2">
        <v>0.67628770000000005</v>
      </c>
      <c r="AB49">
        <v>282.81219700000003</v>
      </c>
      <c r="AC49">
        <f t="shared" si="12"/>
        <v>282.61284052689575</v>
      </c>
      <c r="AD49">
        <f t="shared" si="13"/>
        <v>3.9743003368575058E-2</v>
      </c>
      <c r="AE49" s="19">
        <f t="shared" si="14"/>
        <v>4.9689475477807217E-7</v>
      </c>
      <c r="AG49" s="2">
        <v>0.67549342999999995</v>
      </c>
      <c r="AH49">
        <v>313.28538400000002</v>
      </c>
      <c r="AI49">
        <f t="shared" si="15"/>
        <v>309.10586105276855</v>
      </c>
      <c r="AJ49">
        <f t="shared" si="16"/>
        <v>17.468412066434482</v>
      </c>
      <c r="AK49" s="19">
        <f t="shared" si="17"/>
        <v>1.7798080241978787E-4</v>
      </c>
    </row>
    <row r="50" spans="3:37" x14ac:dyDescent="0.25">
      <c r="C50" s="2">
        <v>0.68020727000000003</v>
      </c>
      <c r="D50">
        <v>195.98400599999999</v>
      </c>
      <c r="E50">
        <f t="shared" si="0"/>
        <v>193.68498706661845</v>
      </c>
      <c r="F50">
        <f t="shared" si="1"/>
        <v>5.285488056046824</v>
      </c>
      <c r="G50" s="19">
        <f t="shared" si="2"/>
        <v>1.3760804807551487E-4</v>
      </c>
      <c r="I50" s="2">
        <v>0.67937952999999995</v>
      </c>
      <c r="J50">
        <v>221.58378400000001</v>
      </c>
      <c r="K50">
        <f t="shared" si="3"/>
        <v>221.05784834053131</v>
      </c>
      <c r="L50">
        <f t="shared" si="4"/>
        <v>0.276608317900777</v>
      </c>
      <c r="M50" s="19">
        <f t="shared" si="5"/>
        <v>5.6336425320903245E-6</v>
      </c>
      <c r="O50" s="2">
        <v>0.67949917999999998</v>
      </c>
      <c r="P50">
        <v>239.01278500000001</v>
      </c>
      <c r="Q50">
        <f t="shared" si="6"/>
        <v>238.85353250288671</v>
      </c>
      <c r="R50">
        <f t="shared" si="7"/>
        <v>2.5361357836821703E-2</v>
      </c>
      <c r="S50" s="19">
        <f t="shared" si="8"/>
        <v>4.4394609176277711E-7</v>
      </c>
      <c r="U50" s="2">
        <v>0.68113319999999999</v>
      </c>
      <c r="V50">
        <v>257.77586400000001</v>
      </c>
      <c r="W50">
        <f t="shared" si="9"/>
        <v>259.41038401620295</v>
      </c>
      <c r="X50">
        <f t="shared" si="10"/>
        <v>2.6716556833680638</v>
      </c>
      <c r="Y50" s="19">
        <f t="shared" si="11"/>
        <v>4.0206473620787176E-5</v>
      </c>
      <c r="AA50" s="2">
        <v>0.68030234999999994</v>
      </c>
      <c r="AB50">
        <v>282.920751</v>
      </c>
      <c r="AC50">
        <f t="shared" si="12"/>
        <v>282.83208300318614</v>
      </c>
      <c r="AD50">
        <f t="shared" si="13"/>
        <v>7.8620136589815752E-3</v>
      </c>
      <c r="AE50" s="19">
        <f t="shared" si="14"/>
        <v>9.8220963390035102E-8</v>
      </c>
      <c r="AG50" s="2">
        <v>0.67951001</v>
      </c>
      <c r="AH50">
        <v>313.67596200000003</v>
      </c>
      <c r="AI50">
        <f t="shared" si="15"/>
        <v>309.34697176532768</v>
      </c>
      <c r="AJ50">
        <f t="shared" si="16"/>
        <v>18.740156451888538</v>
      </c>
      <c r="AK50" s="19">
        <f t="shared" si="17"/>
        <v>1.9046305018567436E-4</v>
      </c>
    </row>
    <row r="51" spans="3:37" x14ac:dyDescent="0.25">
      <c r="C51" s="2">
        <v>0.68422126000000005</v>
      </c>
      <c r="D51">
        <v>195.99742000000001</v>
      </c>
      <c r="E51">
        <f t="shared" si="0"/>
        <v>193.70091204371502</v>
      </c>
      <c r="F51">
        <f t="shared" si="1"/>
        <v>5.2739487932802325</v>
      </c>
      <c r="G51" s="19">
        <f t="shared" si="2"/>
        <v>1.3728882863380128E-4</v>
      </c>
      <c r="I51" s="2">
        <v>0.68339331000000003</v>
      </c>
      <c r="J51">
        <v>221.56576799999999</v>
      </c>
      <c r="K51">
        <f t="shared" si="3"/>
        <v>221.09281211937298</v>
      </c>
      <c r="L51">
        <f t="shared" si="4"/>
        <v>0.22368726501967243</v>
      </c>
      <c r="M51" s="19">
        <f t="shared" si="5"/>
        <v>4.5565478401144674E-6</v>
      </c>
      <c r="O51" s="2">
        <v>0.68351306999999994</v>
      </c>
      <c r="P51">
        <v>239.01048299999999</v>
      </c>
      <c r="Q51">
        <f t="shared" si="6"/>
        <v>238.90129210934171</v>
      </c>
      <c r="R51">
        <f t="shared" si="7"/>
        <v>1.192265060274912E-2</v>
      </c>
      <c r="S51" s="19">
        <f t="shared" si="8"/>
        <v>2.0870791426537232E-7</v>
      </c>
      <c r="U51" s="2">
        <v>0.68514655000000002</v>
      </c>
      <c r="V51">
        <v>257.69583599999999</v>
      </c>
      <c r="W51">
        <f t="shared" si="9"/>
        <v>259.47583569514245</v>
      </c>
      <c r="X51">
        <f t="shared" si="10"/>
        <v>3.1683989147072671</v>
      </c>
      <c r="Y51" s="19">
        <f t="shared" si="11"/>
        <v>4.7711717881928339E-5</v>
      </c>
      <c r="AA51" s="2">
        <v>0.68431774000000001</v>
      </c>
      <c r="AB51">
        <v>283.138462</v>
      </c>
      <c r="AC51">
        <f t="shared" si="12"/>
        <v>283.06092839727233</v>
      </c>
      <c r="AD51">
        <f t="shared" si="13"/>
        <v>6.0114595519320645E-3</v>
      </c>
      <c r="AE51" s="19">
        <f t="shared" si="14"/>
        <v>7.4986346095767985E-8</v>
      </c>
      <c r="AG51" s="2">
        <v>0.68352583</v>
      </c>
      <c r="AH51">
        <v>313.95653399999998</v>
      </c>
      <c r="AI51">
        <f t="shared" si="15"/>
        <v>309.6012328891037</v>
      </c>
      <c r="AJ51">
        <f t="shared" si="16"/>
        <v>18.968647766574353</v>
      </c>
      <c r="AK51" s="19">
        <f t="shared" si="17"/>
        <v>1.9244087380614048E-4</v>
      </c>
    </row>
    <row r="52" spans="3:37" x14ac:dyDescent="0.25">
      <c r="C52" s="2">
        <v>0.68823557000000002</v>
      </c>
      <c r="D52">
        <v>196.05713</v>
      </c>
      <c r="E52">
        <f t="shared" si="0"/>
        <v>193.7188319680632</v>
      </c>
      <c r="F52">
        <f t="shared" si="1"/>
        <v>5.4676376861595202</v>
      </c>
      <c r="G52" s="19">
        <f t="shared" si="2"/>
        <v>1.4224416049597147E-4</v>
      </c>
      <c r="I52" s="2">
        <v>0.68740643999999995</v>
      </c>
      <c r="J52">
        <v>221.45346000000001</v>
      </c>
      <c r="K52">
        <f t="shared" si="3"/>
        <v>221.13215398235644</v>
      </c>
      <c r="L52">
        <f t="shared" si="4"/>
        <v>0.10323755697396671</v>
      </c>
      <c r="M52" s="19">
        <f t="shared" si="5"/>
        <v>2.1051002293806459E-6</v>
      </c>
      <c r="O52" s="2">
        <v>0.68752694999999997</v>
      </c>
      <c r="P52">
        <v>239.00818200000001</v>
      </c>
      <c r="Q52">
        <f t="shared" si="6"/>
        <v>238.95503964825235</v>
      </c>
      <c r="R52">
        <f t="shared" si="7"/>
        <v>2.8241095492712335E-3</v>
      </c>
      <c r="S52" s="19">
        <f t="shared" si="8"/>
        <v>4.9437443257625164E-8</v>
      </c>
      <c r="U52" s="2">
        <v>0.68916043999999999</v>
      </c>
      <c r="V52">
        <v>257.693534</v>
      </c>
      <c r="W52">
        <f t="shared" si="9"/>
        <v>259.54947202439314</v>
      </c>
      <c r="X52">
        <f t="shared" si="10"/>
        <v>3.4445059503883115</v>
      </c>
      <c r="Y52" s="19">
        <f t="shared" si="11"/>
        <v>5.1870435753939005E-5</v>
      </c>
      <c r="AA52" s="2">
        <v>0.68833292000000001</v>
      </c>
      <c r="AB52">
        <v>283.323893</v>
      </c>
      <c r="AC52">
        <f t="shared" si="12"/>
        <v>283.30082809412426</v>
      </c>
      <c r="AD52">
        <f t="shared" si="13"/>
        <v>5.3198988305684571E-4</v>
      </c>
      <c r="AE52" s="19">
        <f t="shared" si="14"/>
        <v>6.627305215840441E-9</v>
      </c>
      <c r="AG52" s="2">
        <v>0.68754219999999999</v>
      </c>
      <c r="AH52">
        <v>314.31568199999998</v>
      </c>
      <c r="AI52">
        <f t="shared" si="15"/>
        <v>309.87055409162724</v>
      </c>
      <c r="AJ52">
        <f t="shared" si="16"/>
        <v>19.759162121794208</v>
      </c>
      <c r="AK52" s="19">
        <f t="shared" si="17"/>
        <v>2.0000296101523271E-4</v>
      </c>
    </row>
    <row r="53" spans="3:37" x14ac:dyDescent="0.25">
      <c r="C53" s="2">
        <v>0.69224945000000004</v>
      </c>
      <c r="D53">
        <v>196.05482799999999</v>
      </c>
      <c r="E53">
        <f t="shared" si="0"/>
        <v>193.73897254570619</v>
      </c>
      <c r="F53">
        <f t="shared" si="1"/>
        <v>5.3631864851823261</v>
      </c>
      <c r="G53" s="19">
        <f t="shared" si="2"/>
        <v>1.3953007093621829E-4</v>
      </c>
      <c r="I53" s="2">
        <v>0.69142031999999998</v>
      </c>
      <c r="J53">
        <v>221.45115799999999</v>
      </c>
      <c r="K53">
        <f t="shared" si="3"/>
        <v>221.17639245984265</v>
      </c>
      <c r="L53">
        <f t="shared" si="4"/>
        <v>7.549610205795855E-2</v>
      </c>
      <c r="M53" s="19">
        <f t="shared" si="5"/>
        <v>1.5394607403204496E-6</v>
      </c>
      <c r="O53" s="2">
        <v>0.69154084000000005</v>
      </c>
      <c r="P53">
        <v>239.00587999999999</v>
      </c>
      <c r="Q53">
        <f t="shared" si="6"/>
        <v>239.01546448604645</v>
      </c>
      <c r="R53">
        <f t="shared" si="7"/>
        <v>9.186237277485891E-5</v>
      </c>
      <c r="S53" s="19">
        <f t="shared" si="8"/>
        <v>1.6081275336861677E-9</v>
      </c>
      <c r="U53" s="2">
        <v>0.69317432000000001</v>
      </c>
      <c r="V53">
        <v>257.69123300000001</v>
      </c>
      <c r="W53">
        <f t="shared" si="9"/>
        <v>259.65302483818709</v>
      </c>
      <c r="X53">
        <f t="shared" si="10"/>
        <v>3.8486272163774511</v>
      </c>
      <c r="Y53" s="19">
        <f t="shared" si="11"/>
        <v>5.7957088409027136E-5</v>
      </c>
      <c r="AA53" s="2">
        <v>0.69234724000000003</v>
      </c>
      <c r="AB53">
        <v>283.38530200000002</v>
      </c>
      <c r="AC53">
        <f t="shared" si="12"/>
        <v>283.55336676988634</v>
      </c>
      <c r="AD53">
        <f t="shared" si="13"/>
        <v>2.8245766876939686E-2</v>
      </c>
      <c r="AE53" s="19">
        <f t="shared" si="14"/>
        <v>3.5172134677810976E-7</v>
      </c>
      <c r="AG53" s="2">
        <v>0.69155920999999998</v>
      </c>
      <c r="AH53">
        <v>314.76827200000002</v>
      </c>
      <c r="AI53">
        <f t="shared" si="15"/>
        <v>310.15695185111156</v>
      </c>
      <c r="AJ53">
        <f t="shared" si="16"/>
        <v>21.264273515544755</v>
      </c>
      <c r="AK53" s="19">
        <f t="shared" si="17"/>
        <v>2.1461923871733747E-4</v>
      </c>
    </row>
    <row r="54" spans="3:37" x14ac:dyDescent="0.25">
      <c r="C54" s="2">
        <v>0.69626334000000001</v>
      </c>
      <c r="D54">
        <v>196.052527</v>
      </c>
      <c r="E54">
        <f t="shared" si="0"/>
        <v>193.76158944465863</v>
      </c>
      <c r="F54">
        <f t="shared" si="1"/>
        <v>5.2483948824735043</v>
      </c>
      <c r="G54" s="19">
        <f t="shared" si="2"/>
        <v>1.3654682754078219E-4</v>
      </c>
      <c r="I54" s="2">
        <v>0.69543421000000005</v>
      </c>
      <c r="J54">
        <v>221.448857</v>
      </c>
      <c r="K54">
        <f t="shared" si="3"/>
        <v>221.2260798644528</v>
      </c>
      <c r="L54">
        <f t="shared" si="4"/>
        <v>4.9629652122617461E-2</v>
      </c>
      <c r="M54" s="19">
        <f t="shared" si="5"/>
        <v>1.0120322331530452E-6</v>
      </c>
      <c r="O54" s="2">
        <v>0.69555471999999996</v>
      </c>
      <c r="P54">
        <v>239.003579</v>
      </c>
      <c r="Q54">
        <f t="shared" si="6"/>
        <v>239.08332967417954</v>
      </c>
      <c r="R54">
        <f t="shared" si="7"/>
        <v>6.3601700320905039E-3</v>
      </c>
      <c r="S54" s="19">
        <f t="shared" si="8"/>
        <v>1.1134223053880873E-7</v>
      </c>
      <c r="U54" s="2">
        <v>0.69718820999999997</v>
      </c>
      <c r="V54">
        <v>257.68893100000003</v>
      </c>
      <c r="W54">
        <f t="shared" si="9"/>
        <v>259.88981341315417</v>
      </c>
      <c r="X54">
        <f t="shared" si="10"/>
        <v>4.8438833965312229</v>
      </c>
      <c r="Y54" s="19">
        <f t="shared" si="11"/>
        <v>7.294611254596387E-5</v>
      </c>
      <c r="AA54" s="2">
        <v>0.69636198000000005</v>
      </c>
      <c r="AB54">
        <v>283.50872199999998</v>
      </c>
      <c r="AC54">
        <f t="shared" si="12"/>
        <v>283.82039360061293</v>
      </c>
      <c r="AD54">
        <f t="shared" si="13"/>
        <v>9.7139186628640475E-2</v>
      </c>
      <c r="AE54" s="19">
        <f t="shared" si="14"/>
        <v>1.2085416278175446E-6</v>
      </c>
      <c r="AG54" s="2">
        <v>0.69557632999999996</v>
      </c>
      <c r="AH54">
        <v>315.23827599999998</v>
      </c>
      <c r="AI54">
        <f t="shared" si="15"/>
        <v>310.46259680364756</v>
      </c>
      <c r="AJ54">
        <f t="shared" si="16"/>
        <v>22.807111786473371</v>
      </c>
      <c r="AK54" s="19">
        <f t="shared" si="17"/>
        <v>2.2950513328474041E-4</v>
      </c>
    </row>
    <row r="55" spans="3:37" x14ac:dyDescent="0.25">
      <c r="C55" s="2">
        <v>0.70027722000000003</v>
      </c>
      <c r="D55">
        <v>196.05022500000001</v>
      </c>
      <c r="E55">
        <f t="shared" si="0"/>
        <v>193.78696368703663</v>
      </c>
      <c r="F55">
        <f t="shared" si="1"/>
        <v>5.1223517707567208</v>
      </c>
      <c r="G55" s="19">
        <f t="shared" si="2"/>
        <v>1.3327070944900134E-4</v>
      </c>
      <c r="I55" s="2">
        <v>0.69944808999999997</v>
      </c>
      <c r="J55">
        <v>221.44655499999999</v>
      </c>
      <c r="K55">
        <f t="shared" si="3"/>
        <v>221.28183527506533</v>
      </c>
      <c r="L55">
        <f t="shared" si="4"/>
        <v>2.7132587782548779E-2</v>
      </c>
      <c r="M55" s="19">
        <f t="shared" si="5"/>
        <v>5.5329068656933621E-7</v>
      </c>
      <c r="O55" s="2">
        <v>0.69956859999999998</v>
      </c>
      <c r="P55">
        <v>239.00127699999999</v>
      </c>
      <c r="Q55">
        <f t="shared" si="6"/>
        <v>239.1594809180026</v>
      </c>
      <c r="R55">
        <f t="shared" si="7"/>
        <v>2.502847967137747E-2</v>
      </c>
      <c r="S55" s="19">
        <f t="shared" si="8"/>
        <v>4.3816131045272459E-7</v>
      </c>
      <c r="U55" s="2">
        <v>0.70120327000000005</v>
      </c>
      <c r="V55">
        <v>257.85864800000002</v>
      </c>
      <c r="W55">
        <f t="shared" si="9"/>
        <v>260.1384570458423</v>
      </c>
      <c r="X55">
        <f t="shared" si="10"/>
        <v>5.1975292855043094</v>
      </c>
      <c r="Y55" s="19">
        <f t="shared" si="11"/>
        <v>7.81688175606954E-5</v>
      </c>
      <c r="AA55" s="2">
        <v>0.70037788000000001</v>
      </c>
      <c r="AB55">
        <v>283.79977100000002</v>
      </c>
      <c r="AC55">
        <f t="shared" si="12"/>
        <v>284.10390077938808</v>
      </c>
      <c r="AD55">
        <f t="shared" si="13"/>
        <v>9.2494922710631908E-2</v>
      </c>
      <c r="AE55" s="19">
        <f t="shared" si="14"/>
        <v>1.148401662282383E-6</v>
      </c>
      <c r="AG55" s="2">
        <v>0.69959227000000002</v>
      </c>
      <c r="AH55">
        <v>315.53456299999999</v>
      </c>
      <c r="AI55">
        <f t="shared" si="15"/>
        <v>310.78981224893346</v>
      </c>
      <c r="AJ55">
        <f t="shared" si="16"/>
        <v>22.512659689746432</v>
      </c>
      <c r="AK55" s="19">
        <f t="shared" si="17"/>
        <v>2.2611685202713071E-4</v>
      </c>
    </row>
    <row r="56" spans="3:37" x14ac:dyDescent="0.25">
      <c r="C56" s="2">
        <v>0.70429143000000005</v>
      </c>
      <c r="D56">
        <v>196.095069</v>
      </c>
      <c r="E56">
        <f t="shared" si="0"/>
        <v>193.81540923891885</v>
      </c>
      <c r="F56">
        <f t="shared" si="1"/>
        <v>5.1968486262925611</v>
      </c>
      <c r="G56" s="19">
        <f t="shared" si="2"/>
        <v>1.351470968209419E-4</v>
      </c>
      <c r="I56" s="2">
        <v>0.70346196999999999</v>
      </c>
      <c r="J56">
        <v>221.444254</v>
      </c>
      <c r="K56">
        <f t="shared" si="3"/>
        <v>221.34434487504555</v>
      </c>
      <c r="L56">
        <f t="shared" si="4"/>
        <v>9.9818332491640217E-3</v>
      </c>
      <c r="M56" s="19">
        <f t="shared" si="5"/>
        <v>2.0355486145042906E-7</v>
      </c>
      <c r="O56" s="2">
        <v>0.70358259000000001</v>
      </c>
      <c r="P56">
        <v>239.014691</v>
      </c>
      <c r="Q56">
        <f t="shared" si="6"/>
        <v>239.24485738147717</v>
      </c>
      <c r="R56">
        <f t="shared" si="7"/>
        <v>5.2976563162296778E-2</v>
      </c>
      <c r="S56" s="19">
        <f t="shared" si="8"/>
        <v>9.2733059593435052E-7</v>
      </c>
      <c r="U56" s="2">
        <v>0.70521747999999995</v>
      </c>
      <c r="V56">
        <v>257.90349200000003</v>
      </c>
      <c r="W56">
        <f t="shared" si="9"/>
        <v>260.40052909650143</v>
      </c>
      <c r="X56">
        <f t="shared" si="10"/>
        <v>6.235194261304148</v>
      </c>
      <c r="Y56" s="19">
        <f t="shared" si="11"/>
        <v>9.3742286800746778E-5</v>
      </c>
      <c r="AA56" s="2">
        <v>0.70439342000000005</v>
      </c>
      <c r="AB56">
        <v>284.03843599999999</v>
      </c>
      <c r="AC56">
        <f t="shared" si="12"/>
        <v>284.40590542757639</v>
      </c>
      <c r="AD56">
        <f t="shared" si="13"/>
        <v>0.13503378020332374</v>
      </c>
      <c r="AE56" s="19">
        <f t="shared" si="14"/>
        <v>1.673740790652624E-6</v>
      </c>
      <c r="AG56" s="2">
        <v>0.70360906000000001</v>
      </c>
      <c r="AH56">
        <v>315.956571</v>
      </c>
      <c r="AI56">
        <f t="shared" si="15"/>
        <v>311.14144797483834</v>
      </c>
      <c r="AJ56">
        <f t="shared" si="16"/>
        <v>23.185409747441916</v>
      </c>
      <c r="AK56" s="19">
        <f t="shared" si="17"/>
        <v>2.3225228296281403E-4</v>
      </c>
    </row>
    <row r="57" spans="3:37" x14ac:dyDescent="0.25">
      <c r="C57" s="2">
        <v>0.70830552999999996</v>
      </c>
      <c r="D57">
        <v>196.12419800000001</v>
      </c>
      <c r="E57">
        <f t="shared" si="0"/>
        <v>193.84726837798209</v>
      </c>
      <c r="F57">
        <f t="shared" si="1"/>
        <v>5.184408503622655</v>
      </c>
      <c r="G57" s="19">
        <f t="shared" si="2"/>
        <v>1.347835382387927E-4</v>
      </c>
      <c r="I57" s="2">
        <v>0.70747585999999996</v>
      </c>
      <c r="J57">
        <v>221.44195199999999</v>
      </c>
      <c r="K57">
        <f t="shared" si="3"/>
        <v>221.41436898825265</v>
      </c>
      <c r="L57">
        <f t="shared" si="4"/>
        <v>7.6082253705384213E-4</v>
      </c>
      <c r="M57" s="19">
        <f t="shared" si="5"/>
        <v>1.5515421080824968E-8</v>
      </c>
      <c r="O57" s="2">
        <v>0.70759722999999997</v>
      </c>
      <c r="P57">
        <v>239.12239500000001</v>
      </c>
      <c r="Q57">
        <f t="shared" si="6"/>
        <v>239.34051138874736</v>
      </c>
      <c r="R57">
        <f t="shared" si="7"/>
        <v>4.7574759040183975E-2</v>
      </c>
      <c r="S57" s="19">
        <f t="shared" si="8"/>
        <v>8.3202445935997919E-7</v>
      </c>
      <c r="U57" s="2">
        <v>0.70923190000000003</v>
      </c>
      <c r="V57">
        <v>257.97976599999998</v>
      </c>
      <c r="W57">
        <f t="shared" si="9"/>
        <v>260.67794103854101</v>
      </c>
      <c r="X57">
        <f t="shared" si="10"/>
        <v>7.2801485386058546</v>
      </c>
      <c r="Y57" s="19">
        <f t="shared" si="11"/>
        <v>1.0938781599670109E-4</v>
      </c>
      <c r="AA57" s="2">
        <v>0.70840860000000005</v>
      </c>
      <c r="AB57">
        <v>284.224716</v>
      </c>
      <c r="AC57">
        <f t="shared" si="12"/>
        <v>284.72873150425562</v>
      </c>
      <c r="AD57">
        <f t="shared" si="13"/>
        <v>0.25403162853004624</v>
      </c>
      <c r="AE57" s="19">
        <f t="shared" si="14"/>
        <v>3.1445905861938844E-6</v>
      </c>
      <c r="AG57" s="2">
        <v>0.70762683000000004</v>
      </c>
      <c r="AH57">
        <v>316.520017</v>
      </c>
      <c r="AI57">
        <f t="shared" si="15"/>
        <v>311.52051385017285</v>
      </c>
      <c r="AJ57">
        <f t="shared" si="16"/>
        <v>24.99503174513158</v>
      </c>
      <c r="AK57" s="19">
        <f t="shared" si="17"/>
        <v>2.4948895956901666E-4</v>
      </c>
    </row>
    <row r="58" spans="3:37" x14ac:dyDescent="0.25">
      <c r="C58" s="2">
        <v>0.71231887000000005</v>
      </c>
      <c r="D58">
        <v>196.04331999999999</v>
      </c>
      <c r="E58">
        <f t="shared" si="0"/>
        <v>193.99483136476837</v>
      </c>
      <c r="F58">
        <f t="shared" si="1"/>
        <v>4.1963056886731094</v>
      </c>
      <c r="G58" s="19">
        <f t="shared" si="2"/>
        <v>1.0918501054426844E-4</v>
      </c>
      <c r="I58" s="2">
        <v>0.71148984999999998</v>
      </c>
      <c r="J58">
        <v>221.455366</v>
      </c>
      <c r="K58">
        <f t="shared" si="3"/>
        <v>221.49275201366586</v>
      </c>
      <c r="L58">
        <f t="shared" si="4"/>
        <v>1.3977140178243462E-3</v>
      </c>
      <c r="M58" s="19">
        <f t="shared" si="5"/>
        <v>2.850006856533108E-8</v>
      </c>
      <c r="O58" s="2">
        <v>0.71161121999999999</v>
      </c>
      <c r="P58">
        <v>239.13580899999999</v>
      </c>
      <c r="Q58">
        <f t="shared" si="6"/>
        <v>239.44756248594095</v>
      </c>
      <c r="R58">
        <f t="shared" si="7"/>
        <v>9.7190235996336929E-2</v>
      </c>
      <c r="S58" s="19">
        <f t="shared" si="8"/>
        <v>1.6995479001621531E-6</v>
      </c>
      <c r="U58" s="2">
        <v>0.71324578000000005</v>
      </c>
      <c r="V58">
        <v>257.977464</v>
      </c>
      <c r="W58">
        <f t="shared" si="9"/>
        <v>260.97265323418964</v>
      </c>
      <c r="X58">
        <f t="shared" si="10"/>
        <v>8.9711585486055121</v>
      </c>
      <c r="Y58" s="19">
        <f t="shared" si="11"/>
        <v>1.3479847957619236E-4</v>
      </c>
      <c r="AA58" s="2">
        <v>0.71242355999999996</v>
      </c>
      <c r="AB58">
        <v>284.37956700000001</v>
      </c>
      <c r="AC58">
        <f t="shared" si="12"/>
        <v>285.07495203701518</v>
      </c>
      <c r="AD58">
        <f t="shared" si="13"/>
        <v>0.48356034970459116</v>
      </c>
      <c r="AE58" s="19">
        <f t="shared" si="14"/>
        <v>5.9793490396431328E-6</v>
      </c>
      <c r="AG58" s="2">
        <v>0.71164373999999997</v>
      </c>
      <c r="AH58">
        <v>316.95859000000002</v>
      </c>
      <c r="AI58">
        <f t="shared" si="15"/>
        <v>311.93015368340821</v>
      </c>
      <c r="AJ58">
        <f t="shared" si="16"/>
        <v>25.28517179001939</v>
      </c>
      <c r="AK58" s="19">
        <f t="shared" si="17"/>
        <v>2.5168704171522671E-4</v>
      </c>
    </row>
    <row r="59" spans="3:37" x14ac:dyDescent="0.25">
      <c r="C59" s="2">
        <v>0.71633274999999996</v>
      </c>
      <c r="D59">
        <v>196.04101900000001</v>
      </c>
      <c r="E59">
        <f t="shared" si="0"/>
        <v>194.17547492119309</v>
      </c>
      <c r="F59">
        <f t="shared" si="1"/>
        <v>3.4802547099715597</v>
      </c>
      <c r="G59" s="19">
        <f t="shared" si="2"/>
        <v>9.0555978432412215E-5</v>
      </c>
      <c r="I59" s="2">
        <v>0.71550331</v>
      </c>
      <c r="J59">
        <v>221.391053</v>
      </c>
      <c r="K59">
        <f t="shared" si="3"/>
        <v>221.58041430406553</v>
      </c>
      <c r="L59">
        <f t="shared" si="4"/>
        <v>3.5857703477397425E-2</v>
      </c>
      <c r="M59" s="19">
        <f t="shared" si="5"/>
        <v>7.3158086843841924E-7</v>
      </c>
      <c r="O59" s="2">
        <v>0.71562499999999996</v>
      </c>
      <c r="P59">
        <v>239.11779200000001</v>
      </c>
      <c r="Q59">
        <f t="shared" si="6"/>
        <v>239.56729426576157</v>
      </c>
      <c r="R59">
        <f t="shared" si="7"/>
        <v>0.20205228692478186</v>
      </c>
      <c r="S59" s="19">
        <f t="shared" si="8"/>
        <v>3.5337838919132824E-6</v>
      </c>
      <c r="U59" s="2">
        <v>0.71726020999999995</v>
      </c>
      <c r="V59">
        <v>258.05373900000001</v>
      </c>
      <c r="W59">
        <f t="shared" si="9"/>
        <v>261.28695245368249</v>
      </c>
      <c r="X59">
        <f t="shared" si="10"/>
        <v>10.453669237073397</v>
      </c>
      <c r="Y59" s="19">
        <f t="shared" si="11"/>
        <v>1.5698148838976195E-4</v>
      </c>
      <c r="AA59" s="2">
        <v>0.71643851999999997</v>
      </c>
      <c r="AB59">
        <v>284.53441700000002</v>
      </c>
      <c r="AC59">
        <f t="shared" si="12"/>
        <v>285.44742006585693</v>
      </c>
      <c r="AD59">
        <f t="shared" si="13"/>
        <v>0.83357459826412184</v>
      </c>
      <c r="AE59" s="19">
        <f t="shared" si="14"/>
        <v>1.0296149984118366E-5</v>
      </c>
      <c r="AG59" s="2">
        <v>0.71566138999999995</v>
      </c>
      <c r="AH59">
        <v>317.505471</v>
      </c>
      <c r="AI59">
        <f t="shared" si="15"/>
        <v>312.37422938720351</v>
      </c>
      <c r="AJ59">
        <f t="shared" si="16"/>
        <v>26.329640488894288</v>
      </c>
      <c r="AK59" s="19">
        <f t="shared" si="17"/>
        <v>2.6118155485552376E-4</v>
      </c>
    </row>
    <row r="60" spans="3:37" x14ac:dyDescent="0.25">
      <c r="C60" s="2">
        <v>0.72034664000000004</v>
      </c>
      <c r="D60">
        <v>196.03871699999999</v>
      </c>
      <c r="E60">
        <f t="shared" si="0"/>
        <v>194.36150754036066</v>
      </c>
      <c r="F60">
        <f t="shared" si="1"/>
        <v>2.8130315715036494</v>
      </c>
      <c r="G60" s="19">
        <f t="shared" si="2"/>
        <v>7.3196599133482676E-5</v>
      </c>
      <c r="I60" s="2">
        <v>0.71951805000000002</v>
      </c>
      <c r="J60">
        <v>221.51447300000001</v>
      </c>
      <c r="K60">
        <f t="shared" si="3"/>
        <v>221.67843477087354</v>
      </c>
      <c r="L60">
        <f t="shared" si="4"/>
        <v>2.6883462307983053E-2</v>
      </c>
      <c r="M60" s="19">
        <f t="shared" si="5"/>
        <v>5.4787437337890185E-7</v>
      </c>
      <c r="O60" s="2">
        <v>0.71963920000000003</v>
      </c>
      <c r="P60">
        <v>239.161787</v>
      </c>
      <c r="Q60">
        <f t="shared" si="6"/>
        <v>239.70114188259436</v>
      </c>
      <c r="R60">
        <f t="shared" si="7"/>
        <v>0.29090368937836786</v>
      </c>
      <c r="S60" s="19">
        <f t="shared" si="8"/>
        <v>5.0858746219681375E-6</v>
      </c>
      <c r="U60" s="2">
        <v>0.72127441000000003</v>
      </c>
      <c r="V60">
        <v>258.09858300000002</v>
      </c>
      <c r="W60">
        <f t="shared" si="9"/>
        <v>261.62320495533368</v>
      </c>
      <c r="X60">
        <f t="shared" si="10"/>
        <v>12.422959928020054</v>
      </c>
      <c r="Y60" s="19">
        <f t="shared" si="11"/>
        <v>1.8648926784919651E-4</v>
      </c>
      <c r="AA60" s="2">
        <v>0.72045391999999997</v>
      </c>
      <c r="AB60">
        <v>284.75297799999998</v>
      </c>
      <c r="AC60">
        <f t="shared" si="12"/>
        <v>285.84932406573722</v>
      </c>
      <c r="AD60">
        <f t="shared" si="13"/>
        <v>1.201974695857517</v>
      </c>
      <c r="AE60" s="19">
        <f t="shared" si="14"/>
        <v>1.4823773669410101E-5</v>
      </c>
      <c r="AG60" s="2">
        <v>0.71967937999999998</v>
      </c>
      <c r="AH60">
        <v>318.100347</v>
      </c>
      <c r="AI60">
        <f t="shared" si="15"/>
        <v>312.8568518247256</v>
      </c>
      <c r="AJ60">
        <f t="shared" si="16"/>
        <v>27.494241653125954</v>
      </c>
      <c r="AK60" s="19">
        <f t="shared" si="17"/>
        <v>2.7171490332591878E-4</v>
      </c>
    </row>
    <row r="61" spans="3:37" x14ac:dyDescent="0.25">
      <c r="C61" s="2">
        <v>0.72436051999999995</v>
      </c>
      <c r="D61">
        <v>196.036416</v>
      </c>
      <c r="E61">
        <f t="shared" si="0"/>
        <v>194.55384832565159</v>
      </c>
      <c r="F61">
        <f t="shared" si="1"/>
        <v>2.1980069090228729</v>
      </c>
      <c r="G61" s="19">
        <f t="shared" si="2"/>
        <v>5.7194668241577085E-5</v>
      </c>
      <c r="I61" s="2">
        <v>0.72353193999999998</v>
      </c>
      <c r="J61">
        <v>221.512171</v>
      </c>
      <c r="K61">
        <f t="shared" si="3"/>
        <v>221.78791406546623</v>
      </c>
      <c r="L61">
        <f t="shared" si="4"/>
        <v>7.6034238152713637E-2</v>
      </c>
      <c r="M61" s="19">
        <f t="shared" si="5"/>
        <v>1.5495800329250709E-6</v>
      </c>
      <c r="O61" s="2">
        <v>0.72365309</v>
      </c>
      <c r="P61">
        <v>239.15948499999999</v>
      </c>
      <c r="Q61">
        <f t="shared" si="6"/>
        <v>239.85065306126307</v>
      </c>
      <c r="R61">
        <f t="shared" si="7"/>
        <v>0.47771328891017106</v>
      </c>
      <c r="S61" s="19">
        <f t="shared" si="8"/>
        <v>8.3520311120677533E-6</v>
      </c>
      <c r="U61" s="2">
        <v>0.72528904999999999</v>
      </c>
      <c r="V61">
        <v>258.20628799999997</v>
      </c>
      <c r="W61">
        <f t="shared" si="9"/>
        <v>261.98414217912364</v>
      </c>
      <c r="X61">
        <f t="shared" si="10"/>
        <v>14.27218219872214</v>
      </c>
      <c r="Y61" s="19">
        <f t="shared" si="11"/>
        <v>2.140704651502627E-4</v>
      </c>
      <c r="AA61" s="2">
        <v>0.72447028000000002</v>
      </c>
      <c r="AB61">
        <v>285.11127599999998</v>
      </c>
      <c r="AC61">
        <f t="shared" si="12"/>
        <v>286.28422617209293</v>
      </c>
      <c r="AD61">
        <f t="shared" si="13"/>
        <v>1.375812106212889</v>
      </c>
      <c r="AE61" s="19">
        <f t="shared" si="14"/>
        <v>1.69250647601389E-5</v>
      </c>
      <c r="AG61" s="2">
        <v>0.72369671000000002</v>
      </c>
      <c r="AH61">
        <v>318.600932</v>
      </c>
      <c r="AI61">
        <f t="shared" si="15"/>
        <v>313.38254461318525</v>
      </c>
      <c r="AJ61">
        <f t="shared" si="16"/>
        <v>27.231566918867319</v>
      </c>
      <c r="AK61" s="19">
        <f t="shared" si="17"/>
        <v>2.6827397719956684E-4</v>
      </c>
    </row>
    <row r="62" spans="3:37" x14ac:dyDescent="0.25">
      <c r="C62" s="2">
        <v>0.72837439999999998</v>
      </c>
      <c r="D62">
        <v>196.03411399999999</v>
      </c>
      <c r="E62">
        <f t="shared" si="0"/>
        <v>194.75348836937158</v>
      </c>
      <c r="F62">
        <f t="shared" si="1"/>
        <v>1.640002005822405</v>
      </c>
      <c r="G62" s="19">
        <f t="shared" si="2"/>
        <v>4.2675741013851639E-5</v>
      </c>
      <c r="I62" s="2">
        <v>0.72754700000000005</v>
      </c>
      <c r="J62">
        <v>221.68188699999999</v>
      </c>
      <c r="K62">
        <f t="shared" si="3"/>
        <v>221.91018848059235</v>
      </c>
      <c r="L62">
        <f t="shared" si="4"/>
        <v>5.2121566040665653E-2</v>
      </c>
      <c r="M62" s="19">
        <f t="shared" si="5"/>
        <v>1.0606132218586916E-6</v>
      </c>
      <c r="O62" s="2">
        <v>0.72766664999999997</v>
      </c>
      <c r="P62">
        <v>239.11088799999999</v>
      </c>
      <c r="Q62">
        <f t="shared" si="6"/>
        <v>240.01756959516695</v>
      </c>
      <c r="R62">
        <f t="shared" si="7"/>
        <v>0.82207151501449993</v>
      </c>
      <c r="S62" s="19">
        <f t="shared" si="8"/>
        <v>1.4378411061499892E-5</v>
      </c>
      <c r="U62" s="2">
        <v>0.72930304999999995</v>
      </c>
      <c r="V62">
        <v>258.21970099999999</v>
      </c>
      <c r="W62">
        <f t="shared" si="9"/>
        <v>262.37262020326386</v>
      </c>
      <c r="X62">
        <f t="shared" si="10"/>
        <v>17.246737908837879</v>
      </c>
      <c r="Y62" s="19">
        <f t="shared" si="11"/>
        <v>2.5865937021552003E-4</v>
      </c>
      <c r="AA62" s="2">
        <v>0.72848654000000002</v>
      </c>
      <c r="AB62">
        <v>285.45470899999998</v>
      </c>
      <c r="AC62">
        <f t="shared" si="12"/>
        <v>286.75591709413277</v>
      </c>
      <c r="AD62">
        <f t="shared" si="13"/>
        <v>1.6931425042366863</v>
      </c>
      <c r="AE62" s="19">
        <f t="shared" si="14"/>
        <v>2.0778734254964728E-5</v>
      </c>
      <c r="AG62" s="2">
        <v>0.72771470000000005</v>
      </c>
      <c r="AH62">
        <v>319.195808</v>
      </c>
      <c r="AI62">
        <f t="shared" si="15"/>
        <v>313.95671884522415</v>
      </c>
      <c r="AJ62">
        <f t="shared" si="16"/>
        <v>27.448055171689976</v>
      </c>
      <c r="AK62" s="19">
        <f t="shared" si="17"/>
        <v>2.6939976946685349E-4</v>
      </c>
    </row>
    <row r="63" spans="3:37" x14ac:dyDescent="0.25">
      <c r="C63" s="2">
        <v>0.73238829000000005</v>
      </c>
      <c r="D63">
        <v>196.031813</v>
      </c>
      <c r="E63">
        <f t="shared" si="0"/>
        <v>194.96150152752244</v>
      </c>
      <c r="F63">
        <f t="shared" si="1"/>
        <v>1.1455666481170741</v>
      </c>
      <c r="G63" s="19">
        <f t="shared" si="2"/>
        <v>2.9810361880110754E-5</v>
      </c>
      <c r="I63" s="2">
        <v>0.73156098999999997</v>
      </c>
      <c r="J63">
        <v>221.695301</v>
      </c>
      <c r="K63">
        <f t="shared" si="3"/>
        <v>222.04661384539699</v>
      </c>
      <c r="L63">
        <f t="shared" si="4"/>
        <v>0.12342071534092927</v>
      </c>
      <c r="M63" s="19">
        <f t="shared" si="5"/>
        <v>2.5111640376738313E-6</v>
      </c>
      <c r="O63" s="2">
        <v>0.73168140000000004</v>
      </c>
      <c r="P63">
        <v>239.234308</v>
      </c>
      <c r="Q63">
        <f t="shared" si="6"/>
        <v>240.20390426346449</v>
      </c>
      <c r="R63">
        <f t="shared" si="7"/>
        <v>0.94011691412431175</v>
      </c>
      <c r="S63" s="19">
        <f t="shared" si="8"/>
        <v>1.6426118237261102E-5</v>
      </c>
      <c r="U63" s="2">
        <v>0.73331853999999996</v>
      </c>
      <c r="V63">
        <v>258.45227799999998</v>
      </c>
      <c r="W63">
        <f t="shared" si="9"/>
        <v>262.79213199588503</v>
      </c>
      <c r="X63">
        <f t="shared" si="10"/>
        <v>18.83433270559944</v>
      </c>
      <c r="Y63" s="19">
        <f t="shared" si="11"/>
        <v>2.819613031586443E-4</v>
      </c>
      <c r="AA63" s="2">
        <v>0.73181620000000003</v>
      </c>
      <c r="AB63">
        <v>285.78366999999997</v>
      </c>
      <c r="AC63">
        <f t="shared" si="12"/>
        <v>287.17796729030778</v>
      </c>
      <c r="AD63">
        <f t="shared" si="13"/>
        <v>1.9440649337596856</v>
      </c>
      <c r="AE63" s="19">
        <f t="shared" si="14"/>
        <v>2.3803233042535145E-5</v>
      </c>
      <c r="AG63" s="2">
        <v>0.73173213999999998</v>
      </c>
      <c r="AH63">
        <v>319.712107</v>
      </c>
      <c r="AI63">
        <f t="shared" si="15"/>
        <v>314.5851284216759</v>
      </c>
      <c r="AJ63">
        <f t="shared" si="16"/>
        <v>26.285909342594199</v>
      </c>
      <c r="AK63" s="19">
        <f t="shared" si="17"/>
        <v>2.5716084281899925E-4</v>
      </c>
    </row>
    <row r="64" spans="3:37" x14ac:dyDescent="0.25">
      <c r="C64" s="2">
        <v>0.73640216999999997</v>
      </c>
      <c r="D64">
        <v>196.02951100000001</v>
      </c>
      <c r="E64">
        <f t="shared" si="0"/>
        <v>195.17905640934185</v>
      </c>
      <c r="F64">
        <f t="shared" si="1"/>
        <v>0.72327301077153805</v>
      </c>
      <c r="G64" s="19">
        <f t="shared" si="2"/>
        <v>1.8821721648045488E-5</v>
      </c>
      <c r="I64" s="2">
        <v>0.73557488000000004</v>
      </c>
      <c r="J64">
        <v>221.693849</v>
      </c>
      <c r="K64">
        <f t="shared" si="3"/>
        <v>222.19880270486243</v>
      </c>
      <c r="L64">
        <f t="shared" si="4"/>
        <v>0.25497824405429426</v>
      </c>
      <c r="M64" s="19">
        <f t="shared" si="5"/>
        <v>5.187950680708676E-6</v>
      </c>
      <c r="O64" s="2">
        <v>0.73569604</v>
      </c>
      <c r="P64">
        <v>239.34201300000001</v>
      </c>
      <c r="Q64">
        <f t="shared" si="6"/>
        <v>240.41177084835647</v>
      </c>
      <c r="R64">
        <f t="shared" si="7"/>
        <v>1.1443818541202424</v>
      </c>
      <c r="S64" s="19">
        <f t="shared" si="8"/>
        <v>1.9977129461736709E-5</v>
      </c>
      <c r="U64" s="2">
        <v>0.73733373000000002</v>
      </c>
      <c r="V64">
        <v>258.639409</v>
      </c>
      <c r="W64">
        <f t="shared" si="9"/>
        <v>263.24614944731582</v>
      </c>
      <c r="X64">
        <f t="shared" si="10"/>
        <v>21.222057548935513</v>
      </c>
      <c r="Y64" s="19">
        <f t="shared" si="11"/>
        <v>3.1724741309233399E-4</v>
      </c>
      <c r="AA64" s="2">
        <v>0.73583363999999996</v>
      </c>
      <c r="AB64">
        <v>286.29912000000002</v>
      </c>
      <c r="AC64">
        <f t="shared" si="12"/>
        <v>287.72877128916218</v>
      </c>
      <c r="AD64">
        <f t="shared" si="13"/>
        <v>2.0439028086030433</v>
      </c>
      <c r="AE64" s="19">
        <f t="shared" si="14"/>
        <v>2.493562247935342E-5</v>
      </c>
      <c r="AG64" s="2">
        <v>0.73575033999999995</v>
      </c>
      <c r="AH64">
        <v>320.338414</v>
      </c>
      <c r="AI64">
        <f t="shared" si="15"/>
        <v>315.27471698308517</v>
      </c>
      <c r="AJ64">
        <f t="shared" si="16"/>
        <v>25.641027479112147</v>
      </c>
      <c r="AK64" s="19">
        <f t="shared" si="17"/>
        <v>2.4987187863220305E-4</v>
      </c>
    </row>
    <row r="65" spans="3:37" x14ac:dyDescent="0.25">
      <c r="C65" s="2">
        <v>0.74041606000000004</v>
      </c>
      <c r="D65">
        <v>196.02721</v>
      </c>
      <c r="E65">
        <f t="shared" si="0"/>
        <v>195.40743559549571</v>
      </c>
      <c r="F65">
        <f t="shared" si="1"/>
        <v>0.3841203124786397</v>
      </c>
      <c r="G65" s="19">
        <f t="shared" si="2"/>
        <v>9.9961912355039479E-6</v>
      </c>
      <c r="I65" s="2">
        <v>0.73959028000000004</v>
      </c>
      <c r="J65">
        <v>221.91156000000001</v>
      </c>
      <c r="K65">
        <f t="shared" si="3"/>
        <v>222.36859493916899</v>
      </c>
      <c r="L65">
        <f t="shared" si="4"/>
        <v>0.20888093562119089</v>
      </c>
      <c r="M65" s="19">
        <f t="shared" si="5"/>
        <v>4.2416902528693237E-6</v>
      </c>
      <c r="O65" s="2">
        <v>0.73971089000000001</v>
      </c>
      <c r="P65">
        <v>239.48114799999999</v>
      </c>
      <c r="Q65">
        <f t="shared" si="6"/>
        <v>240.64360453252692</v>
      </c>
      <c r="R65">
        <f t="shared" si="7"/>
        <v>1.3513051900145372</v>
      </c>
      <c r="S65" s="19">
        <f t="shared" si="8"/>
        <v>2.3561925695484181E-5</v>
      </c>
      <c r="U65" s="2">
        <v>0.74100555000000001</v>
      </c>
      <c r="V65">
        <v>258.81017100000003</v>
      </c>
      <c r="W65">
        <f t="shared" si="9"/>
        <v>263.69502075159852</v>
      </c>
      <c r="X65">
        <f t="shared" si="10"/>
        <v>23.861757095691875</v>
      </c>
      <c r="Y65" s="19">
        <f t="shared" si="11"/>
        <v>3.5623758750170318E-4</v>
      </c>
      <c r="AA65" s="2">
        <v>0.73985076000000005</v>
      </c>
      <c r="AB65">
        <v>286.76912399999998</v>
      </c>
      <c r="AC65">
        <f t="shared" si="12"/>
        <v>288.33009241206054</v>
      </c>
      <c r="AD65">
        <f t="shared" si="13"/>
        <v>2.4366223834508682</v>
      </c>
      <c r="AE65" s="19">
        <f t="shared" si="14"/>
        <v>2.9629440459572102E-5</v>
      </c>
      <c r="AG65" s="2">
        <v>0.73976874999999997</v>
      </c>
      <c r="AH65">
        <v>320.99615</v>
      </c>
      <c r="AI65">
        <f t="shared" si="15"/>
        <v>316.03310542123307</v>
      </c>
      <c r="AJ65">
        <f t="shared" si="16"/>
        <v>24.631811490827772</v>
      </c>
      <c r="AK65" s="19">
        <f t="shared" si="17"/>
        <v>2.3905437988757056E-4</v>
      </c>
    </row>
    <row r="66" spans="3:37" x14ac:dyDescent="0.25">
      <c r="C66" s="2">
        <v>0.74442993999999996</v>
      </c>
      <c r="D66">
        <v>196.02490800000001</v>
      </c>
      <c r="E66">
        <f t="shared" si="0"/>
        <v>195.64804915504655</v>
      </c>
      <c r="F66">
        <f t="shared" si="1"/>
        <v>0.14202258901965634</v>
      </c>
      <c r="G66" s="19">
        <f t="shared" si="2"/>
        <v>3.6960250670138056E-6</v>
      </c>
      <c r="I66" s="2">
        <v>0.74360481</v>
      </c>
      <c r="J66">
        <v>222.00354999999999</v>
      </c>
      <c r="K66">
        <f t="shared" si="3"/>
        <v>222.55787304247846</v>
      </c>
      <c r="L66">
        <f t="shared" si="4"/>
        <v>0.30727403542259035</v>
      </c>
      <c r="M66" s="19">
        <f t="shared" si="5"/>
        <v>6.2345631122806928E-6</v>
      </c>
      <c r="O66" s="2">
        <v>0.74372563999999997</v>
      </c>
      <c r="P66">
        <v>239.604568</v>
      </c>
      <c r="Q66">
        <f t="shared" si="6"/>
        <v>240.90209120506475</v>
      </c>
      <c r="R66">
        <f t="shared" si="7"/>
        <v>1.6835664676814992</v>
      </c>
      <c r="S66" s="19">
        <f t="shared" si="8"/>
        <v>2.9325139052749263E-5</v>
      </c>
      <c r="U66" s="2">
        <v>0.74536581000000002</v>
      </c>
      <c r="V66">
        <v>259.26341300000001</v>
      </c>
      <c r="W66">
        <f t="shared" si="9"/>
        <v>264.27476995952549</v>
      </c>
      <c r="X66">
        <f t="shared" si="10"/>
        <v>25.11369857578438</v>
      </c>
      <c r="Y66" s="19">
        <f t="shared" si="11"/>
        <v>3.7361835987000016E-4</v>
      </c>
      <c r="AA66" s="2">
        <v>0.74386907000000002</v>
      </c>
      <c r="AB66">
        <v>287.41114499999998</v>
      </c>
      <c r="AC66">
        <f t="shared" si="12"/>
        <v>288.98824865816948</v>
      </c>
      <c r="AD66">
        <f t="shared" si="13"/>
        <v>2.487255948611637</v>
      </c>
      <c r="AE66" s="19">
        <f t="shared" si="14"/>
        <v>3.011017422900084E-5</v>
      </c>
      <c r="AG66" s="2">
        <v>0.74378683999999995</v>
      </c>
      <c r="AH66">
        <v>321.606741</v>
      </c>
      <c r="AI66">
        <f t="shared" si="15"/>
        <v>316.86902805749037</v>
      </c>
      <c r="AJ66">
        <f t="shared" si="16"/>
        <v>22.445923925623269</v>
      </c>
      <c r="AK66" s="19">
        <f t="shared" si="17"/>
        <v>2.1701372437819857E-4</v>
      </c>
    </row>
    <row r="67" spans="3:37" x14ac:dyDescent="0.25">
      <c r="C67" s="2">
        <v>0.74844372000000003</v>
      </c>
      <c r="D67">
        <v>196.00774100000001</v>
      </c>
      <c r="E67">
        <f t="shared" si="0"/>
        <v>195.9024527752081</v>
      </c>
      <c r="F67">
        <f t="shared" si="1"/>
        <v>1.1085610279830889E-2</v>
      </c>
      <c r="G67" s="19">
        <f t="shared" si="2"/>
        <v>2.8854473869247421E-7</v>
      </c>
      <c r="I67" s="2">
        <v>0.74761869000000003</v>
      </c>
      <c r="J67">
        <v>222.001248</v>
      </c>
      <c r="K67">
        <f t="shared" si="3"/>
        <v>222.76885201915707</v>
      </c>
      <c r="L67">
        <f t="shared" si="4"/>
        <v>0.58921593022607532</v>
      </c>
      <c r="M67" s="19">
        <f t="shared" si="5"/>
        <v>1.1955387257201341E-5</v>
      </c>
      <c r="O67" s="2">
        <v>0.74808417000000005</v>
      </c>
      <c r="P67">
        <v>239.80636699999999</v>
      </c>
      <c r="Q67">
        <f t="shared" si="6"/>
        <v>241.21642645293028</v>
      </c>
      <c r="R67">
        <f t="shared" si="7"/>
        <v>1.9882676607980516</v>
      </c>
      <c r="S67" s="19">
        <f t="shared" si="8"/>
        <v>3.4574302655074083E-5</v>
      </c>
      <c r="U67" s="2">
        <v>0.74938238999999995</v>
      </c>
      <c r="V67">
        <v>259.65399200000002</v>
      </c>
      <c r="W67">
        <f t="shared" si="9"/>
        <v>264.85901758456532</v>
      </c>
      <c r="X67">
        <f t="shared" si="10"/>
        <v>27.0922913359794</v>
      </c>
      <c r="Y67" s="19">
        <f t="shared" si="11"/>
        <v>4.0184237245724979E-4</v>
      </c>
      <c r="AA67" s="2">
        <v>0.74788790999999999</v>
      </c>
      <c r="AB67">
        <v>288.13174299999997</v>
      </c>
      <c r="AC67">
        <f t="shared" si="12"/>
        <v>289.71005317289502</v>
      </c>
      <c r="AD67">
        <f t="shared" si="13"/>
        <v>2.4910630018639841</v>
      </c>
      <c r="AE67" s="19">
        <f t="shared" si="14"/>
        <v>3.0005612655881432E-5</v>
      </c>
      <c r="AG67" s="2">
        <v>0.74746234</v>
      </c>
      <c r="AH67">
        <v>322.31267000000003</v>
      </c>
      <c r="AI67">
        <f t="shared" si="15"/>
        <v>317.71029405877096</v>
      </c>
      <c r="AJ67">
        <f t="shared" si="16"/>
        <v>21.181864304404169</v>
      </c>
      <c r="AK67" s="19">
        <f t="shared" si="17"/>
        <v>2.0389633801152181E-4</v>
      </c>
    </row>
    <row r="68" spans="3:37" x14ac:dyDescent="0.25">
      <c r="C68" s="2">
        <v>0.75245868000000005</v>
      </c>
      <c r="D68">
        <v>196.16259099999999</v>
      </c>
      <c r="E68">
        <f t="shared" ref="E68:E101" si="18">IF(C68&lt;F$1,$AP$6+D$1^2*$AP$5/((-$AP$7*(C68/E$1-1)^$AP$8+1)),$AP$6+$AP$2*TAN($AP$3*(C68/F$1)-$AP$3)+D$1^2*$AP$5/((-$AP$7*(C68/E$1-1)^$AP$8+1)))</f>
        <v>196.17247035915298</v>
      </c>
      <c r="F68">
        <f t="shared" ref="F68:F101" si="19">(E68-D68)^2</f>
        <v>9.7601737273762633E-5</v>
      </c>
      <c r="G68" s="19">
        <f t="shared" ref="G68:G101" si="20">((E68-D68)/D68)^2</f>
        <v>2.5364433647029735E-9</v>
      </c>
      <c r="I68" s="2">
        <v>0.75163257000000006</v>
      </c>
      <c r="J68">
        <v>221.99894699999999</v>
      </c>
      <c r="K68">
        <f t="shared" ref="K68:K109" si="21">IF(I68&lt;L$1,$AP$6+J$1^2*$AP$5/((-$AP$7*(I68/K$1-1)^$AP$8+1)),$AP$6+$AP$2*TAN($AP$3*(I68/L$1)-$AP$3)+J$1^2*$AP$5/((-$AP$7*(I68/K$1-1)^$AP$8+1)))</f>
        <v>223.00404752614151</v>
      </c>
      <c r="L68">
        <f t="shared" ref="L68:L109" si="22">(K68-J68)^2</f>
        <v>1.0102270676499572</v>
      </c>
      <c r="M68" s="19">
        <f t="shared" ref="M68:M109" si="23">((K68-J68)/J68)^2</f>
        <v>2.0498268225459956E-5</v>
      </c>
      <c r="O68" s="2">
        <v>0.75209956</v>
      </c>
      <c r="P68">
        <v>240.02322899999999</v>
      </c>
      <c r="Q68">
        <f t="shared" ref="Q68:Q106" si="24">IF(O68&lt;R$1,$AP$6+P$1^2*$AP$5/((-$AP$7*(O68/Q$1-1)^$AP$8+1)),$AP$6+$AP$2*TAN($AP$3*(O68/R$1)-$AP$3)+P$1^2*$AP$5/((-$AP$7*(O68/Q$1-1)^$AP$8+1)))</f>
        <v>241.61511557212731</v>
      </c>
      <c r="R68">
        <f t="shared" ref="R68:R106" si="25">(Q68-P68)^2</f>
        <v>2.534102858519276</v>
      </c>
      <c r="S68" s="19">
        <f t="shared" ref="S68:S106" si="26">((Q68-P68)/P68)^2</f>
        <v>4.3986326228581741E-5</v>
      </c>
      <c r="U68" s="2">
        <v>0.75339919</v>
      </c>
      <c r="V68">
        <v>260.07600000000002</v>
      </c>
      <c r="W68">
        <f t="shared" ref="W68:W108" si="27">IF(U68&lt;X$1,$AP$6+V$1^2*$AP$5/((-$AP$7*(U68/W$1-1)^$AP$8+1)),$AP$6+$AP$2*TAN($AP$3*(U68/X$1)-$AP$3)+V$1^2*$AP$5/((-$AP$7*(U68/W$1-1)^$AP$8+1)))</f>
        <v>265.49733713910985</v>
      </c>
      <c r="X68">
        <f t="shared" ref="X68:X108" si="28">(W68-V68)^2</f>
        <v>29.390896375891487</v>
      </c>
      <c r="Y68" s="19">
        <f t="shared" ref="Y68:Y108" si="29">((W68-V68)/V68)^2</f>
        <v>4.3452250793751162E-4</v>
      </c>
      <c r="AA68" s="2">
        <v>0.75225054000000002</v>
      </c>
      <c r="AB68">
        <v>288.92986999999999</v>
      </c>
      <c r="AC68">
        <f t="shared" ref="AC68:AC108" si="30">IF(AA68&lt;AD$1,$AP$6+AB$1^2*$AP$5/((-$AP$7*(AA68/AC$1-1)^$AP$8+1)),$AP$6+$AP$2*TAN($AP$3*(AA68/AD$1)-$AP$3)+AB$1^2*$AP$5/((-$AP$7*(AA68/AC$1-1)^$AP$8+1)))</f>
        <v>290.57470691131243</v>
      </c>
      <c r="AD68">
        <f t="shared" ref="AD68:AD108" si="31">(AC68-AB68)^2</f>
        <v>2.705488464815843</v>
      </c>
      <c r="AE68" s="19">
        <f t="shared" ref="AE68:AE108" si="32">((AC68-AB68)/AB68)^2</f>
        <v>3.240863967348928E-5</v>
      </c>
      <c r="AG68" s="2">
        <v>0.75182583000000003</v>
      </c>
      <c r="AH68">
        <v>323.23651899999999</v>
      </c>
      <c r="AI68">
        <f t="shared" ref="AI68:AI92" si="33">IF(AG68&lt;AJ$1,$AP$6+AH$1^2*$AP$5/((-$AP$7*(AG68/AI$1-1)^$AP$8+1)),$AP$6+$AP$2*TAN($AP$3*(AG68/AJ$1)-$AP$3)+AH$1^2*$AP$5/((-$AP$7*(AG68/AI$1-1)^$AP$8+1)))</f>
        <v>318.81696636420463</v>
      </c>
      <c r="AJ68">
        <f t="shared" ref="AJ68:AJ92" si="34">(AI68-AH68)^2</f>
        <v>19.532445500565672</v>
      </c>
      <c r="AK68" s="19">
        <f t="shared" ref="AK68:AK92" si="35">((AI68-AH68)/AH68)^2</f>
        <v>1.8694582859286502E-4</v>
      </c>
    </row>
    <row r="69" spans="3:37" x14ac:dyDescent="0.25">
      <c r="C69" s="2">
        <v>0.75647386000000005</v>
      </c>
      <c r="D69">
        <v>196.348872</v>
      </c>
      <c r="E69">
        <f t="shared" si="18"/>
        <v>196.45998678823173</v>
      </c>
      <c r="F69">
        <f t="shared" si="19"/>
        <v>1.234649616378246E-2</v>
      </c>
      <c r="G69" s="19">
        <f t="shared" si="20"/>
        <v>3.202483527166483E-7</v>
      </c>
      <c r="I69" s="2">
        <v>0.75564688999999996</v>
      </c>
      <c r="J69">
        <v>222.059506</v>
      </c>
      <c r="K69">
        <f t="shared" si="21"/>
        <v>223.26628831043615</v>
      </c>
      <c r="L69">
        <f t="shared" si="22"/>
        <v>1.4563235447816212</v>
      </c>
      <c r="M69" s="19">
        <f t="shared" si="23"/>
        <v>2.9533786582898923E-5</v>
      </c>
      <c r="O69" s="2">
        <v>0.75577117000000005</v>
      </c>
      <c r="P69">
        <v>240.16341</v>
      </c>
      <c r="Q69">
        <f t="shared" si="24"/>
        <v>242.06582342785643</v>
      </c>
      <c r="R69">
        <f t="shared" si="25"/>
        <v>3.6191768504884538</v>
      </c>
      <c r="S69" s="19">
        <f t="shared" si="26"/>
        <v>6.274745599474919E-5</v>
      </c>
      <c r="U69" s="2">
        <v>0.75741619999999998</v>
      </c>
      <c r="V69">
        <v>260.52943900000002</v>
      </c>
      <c r="W69">
        <f t="shared" si="27"/>
        <v>266.19623547940216</v>
      </c>
      <c r="X69">
        <f t="shared" si="28"/>
        <v>32.112582338964458</v>
      </c>
      <c r="Y69" s="19">
        <f t="shared" si="29"/>
        <v>4.7310944933376734E-4</v>
      </c>
      <c r="AA69" s="2">
        <v>0.75627025999999997</v>
      </c>
      <c r="AB69">
        <v>289.777038</v>
      </c>
      <c r="AC69">
        <f t="shared" si="30"/>
        <v>291.4558011035835</v>
      </c>
      <c r="AD69">
        <f t="shared" si="31"/>
        <v>2.8182455579532784</v>
      </c>
      <c r="AE69" s="19">
        <f t="shared" si="32"/>
        <v>3.3562236497770669E-5</v>
      </c>
      <c r="AG69" s="2">
        <v>0.75550251999999996</v>
      </c>
      <c r="AH69">
        <v>324.11531400000001</v>
      </c>
      <c r="AI69">
        <f t="shared" si="33"/>
        <v>319.85278112312767</v>
      </c>
      <c r="AJ69">
        <f t="shared" si="34"/>
        <v>18.169186526417604</v>
      </c>
      <c r="AK69" s="19">
        <f t="shared" si="35"/>
        <v>1.7295629792978421E-4</v>
      </c>
    </row>
    <row r="70" spans="3:37" x14ac:dyDescent="0.25">
      <c r="C70" s="2">
        <v>0.76048775000000002</v>
      </c>
      <c r="D70">
        <v>196.34657100000001</v>
      </c>
      <c r="E70">
        <f t="shared" si="18"/>
        <v>196.76706483913065</v>
      </c>
      <c r="F70">
        <f t="shared" si="19"/>
        <v>0.17681506874682687</v>
      </c>
      <c r="G70" s="19">
        <f t="shared" si="20"/>
        <v>4.5864074258126569E-6</v>
      </c>
      <c r="I70" s="2">
        <v>0.75966239000000002</v>
      </c>
      <c r="J70">
        <v>222.29293200000001</v>
      </c>
      <c r="K70">
        <f t="shared" si="21"/>
        <v>223.55879986184044</v>
      </c>
      <c r="L70">
        <f t="shared" si="22"/>
        <v>1.6024214436404716</v>
      </c>
      <c r="M70" s="19">
        <f t="shared" si="23"/>
        <v>3.2428393909684881E-5</v>
      </c>
      <c r="O70" s="2">
        <v>0.75978699999999999</v>
      </c>
      <c r="P70">
        <v>240.44398200000001</v>
      </c>
      <c r="Q70">
        <f t="shared" si="24"/>
        <v>242.59886287101773</v>
      </c>
      <c r="R70">
        <f t="shared" si="25"/>
        <v>4.6435115682781047</v>
      </c>
      <c r="S70" s="19">
        <f t="shared" si="26"/>
        <v>8.0319076876272805E-5</v>
      </c>
      <c r="U70" s="2">
        <v>0.76143450999999995</v>
      </c>
      <c r="V70">
        <v>261.17146100000002</v>
      </c>
      <c r="W70">
        <f t="shared" si="27"/>
        <v>266.96331505612056</v>
      </c>
      <c r="X70">
        <f t="shared" si="28"/>
        <v>33.545573407399971</v>
      </c>
      <c r="Y70" s="19">
        <f t="shared" si="29"/>
        <v>4.9179463059015717E-4</v>
      </c>
      <c r="AA70" s="2">
        <v>0.76029029000000004</v>
      </c>
      <c r="AB70">
        <v>290.670503</v>
      </c>
      <c r="AC70">
        <f t="shared" si="30"/>
        <v>292.42861848560142</v>
      </c>
      <c r="AD70">
        <f t="shared" si="31"/>
        <v>3.0909700607115247</v>
      </c>
      <c r="AE70" s="19">
        <f t="shared" si="32"/>
        <v>3.6584142006908505E-5</v>
      </c>
      <c r="AG70" s="2">
        <v>0.75918048999999999</v>
      </c>
      <c r="AH70">
        <v>325.18184300000001</v>
      </c>
      <c r="AI70">
        <f t="shared" si="33"/>
        <v>320.99684947138974</v>
      </c>
      <c r="AJ70">
        <f t="shared" si="34"/>
        <v>17.514170834509905</v>
      </c>
      <c r="AK70" s="19">
        <f t="shared" si="35"/>
        <v>1.6562923854402214E-4</v>
      </c>
    </row>
    <row r="71" spans="3:37" x14ac:dyDescent="0.25">
      <c r="C71" s="2">
        <v>0.76450163000000004</v>
      </c>
      <c r="D71">
        <v>196.344269</v>
      </c>
      <c r="E71">
        <f t="shared" si="18"/>
        <v>197.09624828777692</v>
      </c>
      <c r="F71">
        <f t="shared" si="19"/>
        <v>0.56547284924548258</v>
      </c>
      <c r="G71" s="19">
        <f t="shared" si="20"/>
        <v>1.4668148519918661E-5</v>
      </c>
      <c r="I71" s="2">
        <v>0.76367885999999996</v>
      </c>
      <c r="J71">
        <v>222.66779500000001</v>
      </c>
      <c r="K71">
        <f t="shared" si="21"/>
        <v>223.88517202999159</v>
      </c>
      <c r="L71">
        <f t="shared" si="22"/>
        <v>1.4820068331511242</v>
      </c>
      <c r="M71" s="19">
        <f t="shared" si="23"/>
        <v>2.989065205306842E-5</v>
      </c>
      <c r="O71" s="2">
        <v>0.76345958000000003</v>
      </c>
      <c r="P71">
        <v>240.724751</v>
      </c>
      <c r="Q71">
        <f t="shared" si="24"/>
        <v>243.12730991853795</v>
      </c>
      <c r="R71">
        <f t="shared" si="25"/>
        <v>5.7722893570462377</v>
      </c>
      <c r="S71" s="19">
        <f t="shared" si="26"/>
        <v>9.9610839727764364E-5</v>
      </c>
      <c r="U71" s="2">
        <v>0.76545313999999998</v>
      </c>
      <c r="V71">
        <v>261.86062800000002</v>
      </c>
      <c r="W71">
        <f t="shared" si="27"/>
        <v>267.80684009602021</v>
      </c>
      <c r="X71">
        <f t="shared" si="28"/>
        <v>35.35743829085682</v>
      </c>
      <c r="Y71" s="19">
        <f t="shared" si="29"/>
        <v>5.1563261761398537E-4</v>
      </c>
      <c r="AA71" s="2">
        <v>0.76396794999999995</v>
      </c>
      <c r="AB71">
        <v>291.69073500000002</v>
      </c>
      <c r="AC71">
        <f t="shared" si="30"/>
        <v>293.40910316298726</v>
      </c>
      <c r="AD71">
        <f t="shared" si="31"/>
        <v>2.952789143568165</v>
      </c>
      <c r="AE71" s="19">
        <f t="shared" si="32"/>
        <v>3.4704609802533825E-5</v>
      </c>
      <c r="AG71" s="2">
        <v>0.76251597999999998</v>
      </c>
      <c r="AH71">
        <v>326.36027300000001</v>
      </c>
      <c r="AI71">
        <f t="shared" si="33"/>
        <v>322.14017667901612</v>
      </c>
      <c r="AJ71">
        <f t="shared" si="34"/>
        <v>17.809212958381718</v>
      </c>
      <c r="AK71" s="19">
        <f t="shared" si="35"/>
        <v>1.6720534321623798E-4</v>
      </c>
    </row>
    <row r="72" spans="3:37" x14ac:dyDescent="0.25">
      <c r="C72" s="2">
        <v>0.76851638</v>
      </c>
      <c r="D72">
        <v>196.46768900000001</v>
      </c>
      <c r="E72">
        <f t="shared" si="18"/>
        <v>197.45039969363941</v>
      </c>
      <c r="F72">
        <f t="shared" si="19"/>
        <v>0.96572030739323966</v>
      </c>
      <c r="G72" s="19">
        <f t="shared" si="20"/>
        <v>2.5018950656542937E-5</v>
      </c>
      <c r="I72" s="2">
        <v>0.76769522999999995</v>
      </c>
      <c r="J72">
        <v>223.02694299999999</v>
      </c>
      <c r="K72">
        <f t="shared" si="21"/>
        <v>224.24939781345503</v>
      </c>
      <c r="L72">
        <f t="shared" si="22"/>
        <v>1.4943957709394078</v>
      </c>
      <c r="M72" s="19">
        <f t="shared" si="23"/>
        <v>3.0043530509406766E-5</v>
      </c>
      <c r="O72" s="2">
        <v>0.76782048000000003</v>
      </c>
      <c r="P72">
        <v>241.27228400000001</v>
      </c>
      <c r="Q72">
        <f t="shared" si="24"/>
        <v>243.81202198873029</v>
      </c>
      <c r="R72">
        <f t="shared" si="25"/>
        <v>6.4502690513997303</v>
      </c>
      <c r="S72" s="19">
        <f t="shared" si="26"/>
        <v>1.1080591878977635E-4</v>
      </c>
      <c r="U72" s="2">
        <v>0.76947241</v>
      </c>
      <c r="V72">
        <v>262.64408600000002</v>
      </c>
      <c r="W72">
        <f t="shared" si="27"/>
        <v>268.73653584116983</v>
      </c>
      <c r="X72">
        <f t="shared" si="28"/>
        <v>37.117945067170041</v>
      </c>
      <c r="Y72" s="19">
        <f t="shared" si="29"/>
        <v>5.3808225789466629E-4</v>
      </c>
      <c r="AA72" s="2">
        <v>0.76764646000000003</v>
      </c>
      <c r="AB72">
        <v>292.83668899999998</v>
      </c>
      <c r="AC72">
        <f t="shared" si="30"/>
        <v>294.48732837787315</v>
      </c>
      <c r="AD72">
        <f t="shared" si="31"/>
        <v>2.7246103557855466</v>
      </c>
      <c r="AE72" s="19">
        <f t="shared" si="32"/>
        <v>3.1772649171632201E-5</v>
      </c>
      <c r="AG72" s="2">
        <v>0.76585221999999997</v>
      </c>
      <c r="AH72">
        <v>327.64870999999999</v>
      </c>
      <c r="AI72">
        <f t="shared" si="33"/>
        <v>323.39805704759647</v>
      </c>
      <c r="AJ72">
        <f t="shared" si="34"/>
        <v>18.068050521776822</v>
      </c>
      <c r="AK72" s="19">
        <f t="shared" si="35"/>
        <v>1.6830397429296439E-4</v>
      </c>
    </row>
    <row r="73" spans="3:37" x14ac:dyDescent="0.25">
      <c r="C73" s="2">
        <v>0.77253263000000005</v>
      </c>
      <c r="D73">
        <v>196.81112200000001</v>
      </c>
      <c r="E73">
        <f t="shared" si="18"/>
        <v>197.83276945776294</v>
      </c>
      <c r="F73">
        <f t="shared" si="19"/>
        <v>1.0437635279534461</v>
      </c>
      <c r="G73" s="19">
        <f t="shared" si="20"/>
        <v>2.694652971358666E-5</v>
      </c>
      <c r="I73" s="2">
        <v>0.77171106</v>
      </c>
      <c r="J73">
        <v>223.307515</v>
      </c>
      <c r="K73">
        <f t="shared" si="21"/>
        <v>224.6560673741777</v>
      </c>
      <c r="L73">
        <f t="shared" si="22"/>
        <v>1.8185935059003118</v>
      </c>
      <c r="M73" s="19">
        <f t="shared" si="23"/>
        <v>3.646942857064629E-5</v>
      </c>
      <c r="O73" s="2">
        <v>0.77183760000000001</v>
      </c>
      <c r="P73">
        <v>241.74143900000001</v>
      </c>
      <c r="Q73">
        <f t="shared" si="24"/>
        <v>244.5046955325659</v>
      </c>
      <c r="R73">
        <f t="shared" si="25"/>
        <v>7.6355866647680664</v>
      </c>
      <c r="S73" s="19">
        <f t="shared" si="26"/>
        <v>1.306592632050706E-4</v>
      </c>
      <c r="U73" s="2">
        <v>0.77314822999999999</v>
      </c>
      <c r="V73">
        <v>263.39631100000003</v>
      </c>
      <c r="W73">
        <f t="shared" si="27"/>
        <v>269.67151122048796</v>
      </c>
      <c r="X73">
        <f t="shared" si="28"/>
        <v>39.378137807211786</v>
      </c>
      <c r="Y73" s="19">
        <f t="shared" si="29"/>
        <v>5.6759138911865418E-4</v>
      </c>
      <c r="AA73" s="2">
        <v>0.77132593999999999</v>
      </c>
      <c r="AB73">
        <v>294.12323099999998</v>
      </c>
      <c r="AC73">
        <f t="shared" si="30"/>
        <v>295.67579243318778</v>
      </c>
      <c r="AD73">
        <f t="shared" si="31"/>
        <v>2.4104470038221697</v>
      </c>
      <c r="AE73" s="19">
        <f t="shared" si="32"/>
        <v>2.786370934680607E-5</v>
      </c>
      <c r="AG73" s="2">
        <v>0.76893761000000005</v>
      </c>
      <c r="AH73">
        <v>328.93898999999999</v>
      </c>
      <c r="AI73">
        <f t="shared" si="33"/>
        <v>324.67672968008924</v>
      </c>
      <c r="AJ73">
        <f t="shared" si="34"/>
        <v>18.166863034685704</v>
      </c>
      <c r="AK73" s="19">
        <f t="shared" si="35"/>
        <v>1.6789943424392803E-4</v>
      </c>
    </row>
    <row r="74" spans="3:37" x14ac:dyDescent="0.25">
      <c r="C74" s="2">
        <v>0.77654911000000004</v>
      </c>
      <c r="D74">
        <v>197.18598499999999</v>
      </c>
      <c r="E74">
        <f t="shared" si="18"/>
        <v>198.24688945130538</v>
      </c>
      <c r="F74">
        <f t="shared" si="19"/>
        <v>1.1255182547995912</v>
      </c>
      <c r="G74" s="19">
        <f t="shared" si="20"/>
        <v>2.8946792955717442E-5</v>
      </c>
      <c r="I74" s="2">
        <v>0.77572828000000005</v>
      </c>
      <c r="J74">
        <v>223.792385</v>
      </c>
      <c r="K74">
        <f t="shared" si="21"/>
        <v>225.11070465361462</v>
      </c>
      <c r="L74">
        <f t="shared" si="22"/>
        <v>1.7379667091065787</v>
      </c>
      <c r="M74" s="19">
        <f t="shared" si="23"/>
        <v>3.4701707427435654E-5</v>
      </c>
      <c r="O74" s="2">
        <v>0.77551298999999996</v>
      </c>
      <c r="P74">
        <v>242.430803</v>
      </c>
      <c r="Q74">
        <f t="shared" si="24"/>
        <v>245.19713028329807</v>
      </c>
      <c r="R74">
        <f t="shared" si="25"/>
        <v>7.6525666383192696</v>
      </c>
      <c r="S74" s="19">
        <f t="shared" si="26"/>
        <v>1.3020615673411029E-4</v>
      </c>
      <c r="U74" s="2">
        <v>0.77716901999999999</v>
      </c>
      <c r="V74">
        <v>264.39978200000002</v>
      </c>
      <c r="W74">
        <f t="shared" si="27"/>
        <v>270.7987761564026</v>
      </c>
      <c r="X74">
        <f t="shared" si="28"/>
        <v>40.947126213674366</v>
      </c>
      <c r="Y74" s="19">
        <f t="shared" si="29"/>
        <v>5.8573508907002652E-4</v>
      </c>
      <c r="AA74" s="2">
        <v>0.77466261999999997</v>
      </c>
      <c r="AB74">
        <v>295.47452800000002</v>
      </c>
      <c r="AC74">
        <f t="shared" si="30"/>
        <v>296.86067727058594</v>
      </c>
      <c r="AD74">
        <f t="shared" si="31"/>
        <v>1.9214098003458717</v>
      </c>
      <c r="AE74" s="19">
        <f t="shared" si="32"/>
        <v>2.2007965997925474E-5</v>
      </c>
      <c r="AG74" s="2">
        <v>0.77177384999999998</v>
      </c>
      <c r="AH74">
        <v>330.47915799999998</v>
      </c>
      <c r="AI74">
        <f t="shared" si="33"/>
        <v>325.96301967749162</v>
      </c>
      <c r="AJ74">
        <f t="shared" si="34"/>
        <v>20.395505348028699</v>
      </c>
      <c r="AK74" s="19">
        <f t="shared" si="35"/>
        <v>1.8674385488639086E-4</v>
      </c>
    </row>
    <row r="75" spans="3:37" x14ac:dyDescent="0.25">
      <c r="C75" s="2">
        <v>0.78056590000000003</v>
      </c>
      <c r="D75">
        <v>197.60799399999999</v>
      </c>
      <c r="E75">
        <f t="shared" si="18"/>
        <v>198.69696065727086</v>
      </c>
      <c r="F75">
        <f t="shared" si="19"/>
        <v>1.1858483806476998</v>
      </c>
      <c r="G75" s="19">
        <f t="shared" si="20"/>
        <v>3.0368276565064007E-5</v>
      </c>
      <c r="I75" s="2">
        <v>0.77974551000000003</v>
      </c>
      <c r="J75">
        <v>224.277254</v>
      </c>
      <c r="K75">
        <f t="shared" si="21"/>
        <v>225.61929411222587</v>
      </c>
      <c r="L75">
        <f t="shared" si="22"/>
        <v>1.8010716628232359</v>
      </c>
      <c r="M75" s="19">
        <f t="shared" si="23"/>
        <v>3.5806389632203389E-5</v>
      </c>
      <c r="O75" s="2">
        <v>0.77953216000000003</v>
      </c>
      <c r="P75">
        <v>243.19939500000001</v>
      </c>
      <c r="Q75">
        <f t="shared" si="24"/>
        <v>246.02662323632197</v>
      </c>
      <c r="R75">
        <f t="shared" si="25"/>
        <v>7.9932195002561661</v>
      </c>
      <c r="S75" s="19">
        <f t="shared" si="26"/>
        <v>1.3514399680015035E-4</v>
      </c>
      <c r="U75" s="2">
        <v>0.78084580999999997</v>
      </c>
      <c r="V75">
        <v>265.29429299999998</v>
      </c>
      <c r="W75">
        <f t="shared" si="27"/>
        <v>271.93736834818571</v>
      </c>
      <c r="X75">
        <f t="shared" si="28"/>
        <v>44.13045008167299</v>
      </c>
      <c r="Y75" s="19">
        <f t="shared" si="29"/>
        <v>6.2702165740831394E-4</v>
      </c>
      <c r="AA75" s="2">
        <v>0.77800016000000005</v>
      </c>
      <c r="AB75">
        <v>296.951548</v>
      </c>
      <c r="AC75">
        <f t="shared" si="30"/>
        <v>298.16078739269113</v>
      </c>
      <c r="AD75">
        <f t="shared" si="31"/>
        <v>1.4622599088360162</v>
      </c>
      <c r="AE75" s="19">
        <f t="shared" si="32"/>
        <v>1.6582629052173159E-5</v>
      </c>
      <c r="AG75" s="2">
        <v>0.7749606</v>
      </c>
      <c r="AH75">
        <v>332.09048100000001</v>
      </c>
      <c r="AI75">
        <f t="shared" si="33"/>
        <v>327.55271765881844</v>
      </c>
      <c r="AJ75">
        <f t="shared" si="34"/>
        <v>20.591296140571359</v>
      </c>
      <c r="AK75" s="19">
        <f t="shared" si="35"/>
        <v>1.8671139775581922E-4</v>
      </c>
    </row>
    <row r="76" spans="3:37" x14ac:dyDescent="0.25">
      <c r="C76" s="2">
        <v>0.78458291000000002</v>
      </c>
      <c r="D76">
        <v>198.06143299999999</v>
      </c>
      <c r="E76">
        <f t="shared" si="18"/>
        <v>199.18782992697916</v>
      </c>
      <c r="F76">
        <f t="shared" si="19"/>
        <v>1.2687700371081148</v>
      </c>
      <c r="G76" s="19">
        <f t="shared" si="20"/>
        <v>3.2343206986823438E-5</v>
      </c>
      <c r="I76" s="2">
        <v>0.78376349999999995</v>
      </c>
      <c r="J76">
        <v>224.87213</v>
      </c>
      <c r="K76">
        <f t="shared" si="21"/>
        <v>226.18901996687839</v>
      </c>
      <c r="L76">
        <f t="shared" si="22"/>
        <v>1.7341991848649729</v>
      </c>
      <c r="M76" s="19">
        <f t="shared" si="23"/>
        <v>3.4294755472443793E-5</v>
      </c>
      <c r="O76" s="2">
        <v>0.78355262999999997</v>
      </c>
      <c r="P76">
        <v>244.15572</v>
      </c>
      <c r="Q76">
        <f t="shared" si="24"/>
        <v>246.9416658295815</v>
      </c>
      <c r="R76">
        <f t="shared" si="25"/>
        <v>7.7614941653625138</v>
      </c>
      <c r="S76" s="19">
        <f t="shared" si="26"/>
        <v>1.30200163274254E-4</v>
      </c>
      <c r="U76" s="2">
        <v>0.78452345999999995</v>
      </c>
      <c r="V76">
        <v>266.314525</v>
      </c>
      <c r="W76">
        <f t="shared" si="27"/>
        <v>273.1926842909694</v>
      </c>
      <c r="X76">
        <f t="shared" si="28"/>
        <v>47.309075231948576</v>
      </c>
      <c r="Y76" s="19">
        <f t="shared" si="29"/>
        <v>6.6704441324101854E-4</v>
      </c>
      <c r="AA76" s="2">
        <v>0.78118944000000001</v>
      </c>
      <c r="AB76">
        <v>298.40944500000001</v>
      </c>
      <c r="AC76">
        <f t="shared" si="30"/>
        <v>299.5240492277307</v>
      </c>
      <c r="AD76">
        <f t="shared" si="31"/>
        <v>1.2423425844751383</v>
      </c>
      <c r="AE76" s="19">
        <f t="shared" si="32"/>
        <v>1.3951350259856113E-5</v>
      </c>
      <c r="AG76" s="2">
        <v>0.77806282999999998</v>
      </c>
      <c r="AH76">
        <v>333.98090400000001</v>
      </c>
      <c r="AI76">
        <f t="shared" si="33"/>
        <v>329.26914132772026</v>
      </c>
      <c r="AJ76">
        <f t="shared" si="34"/>
        <v>22.200707479888781</v>
      </c>
      <c r="AK76" s="19">
        <f t="shared" si="35"/>
        <v>1.9903229130386731E-4</v>
      </c>
    </row>
    <row r="77" spans="3:37" x14ac:dyDescent="0.25">
      <c r="C77" s="2">
        <v>0.78860047</v>
      </c>
      <c r="D77">
        <v>198.593448</v>
      </c>
      <c r="E77">
        <f t="shared" si="18"/>
        <v>199.72520420753403</v>
      </c>
      <c r="F77">
        <f t="shared" si="19"/>
        <v>1.2808721132918308</v>
      </c>
      <c r="G77" s="19">
        <f t="shared" si="20"/>
        <v>3.2477002456662336E-5</v>
      </c>
      <c r="I77" s="2">
        <v>0.78778201999999997</v>
      </c>
      <c r="J77">
        <v>225.545582</v>
      </c>
      <c r="K77">
        <f t="shared" si="21"/>
        <v>226.82810551209289</v>
      </c>
      <c r="L77">
        <f t="shared" si="22"/>
        <v>1.6448665590710909</v>
      </c>
      <c r="M77" s="19">
        <f t="shared" si="23"/>
        <v>3.233419269925583E-5</v>
      </c>
      <c r="O77" s="2">
        <v>0.78723082</v>
      </c>
      <c r="P77">
        <v>245.25452899999999</v>
      </c>
      <c r="Q77">
        <f t="shared" si="24"/>
        <v>247.86332785618791</v>
      </c>
      <c r="R77">
        <f t="shared" si="25"/>
        <v>6.8058314720473847</v>
      </c>
      <c r="S77" s="19">
        <f t="shared" si="26"/>
        <v>1.1314806172224634E-4</v>
      </c>
      <c r="U77" s="2">
        <v>0.78785959000000005</v>
      </c>
      <c r="V77">
        <v>267.58639699999998</v>
      </c>
      <c r="W77">
        <f t="shared" si="27"/>
        <v>274.44489460688703</v>
      </c>
      <c r="X77">
        <f t="shared" si="28"/>
        <v>47.038989423675474</v>
      </c>
      <c r="Y77" s="19">
        <f t="shared" si="29"/>
        <v>6.569463727515417E-4</v>
      </c>
      <c r="AA77" s="2">
        <v>0.78410345999999997</v>
      </c>
      <c r="AB77">
        <v>299.82563900000002</v>
      </c>
      <c r="AC77">
        <f t="shared" si="30"/>
        <v>300.88588598758355</v>
      </c>
      <c r="AD77">
        <f t="shared" si="31"/>
        <v>1.1241236746799403</v>
      </c>
      <c r="AE77" s="19">
        <f t="shared" si="32"/>
        <v>1.2504794484387286E-5</v>
      </c>
      <c r="AG77" s="2">
        <v>0.78125177000000001</v>
      </c>
      <c r="AH77">
        <v>336.03480000000002</v>
      </c>
      <c r="AI77">
        <f t="shared" si="33"/>
        <v>331.23657783716749</v>
      </c>
      <c r="AJ77">
        <f t="shared" si="34"/>
        <v>23.022935923897286</v>
      </c>
      <c r="AK77" s="19">
        <f t="shared" si="35"/>
        <v>2.0388824783846912E-4</v>
      </c>
    </row>
    <row r="78" spans="3:37" x14ac:dyDescent="0.25">
      <c r="C78" s="2">
        <v>0.79261930999999997</v>
      </c>
      <c r="D78">
        <v>199.31404499999999</v>
      </c>
      <c r="E78">
        <f t="shared" si="18"/>
        <v>200.31585409021514</v>
      </c>
      <c r="F78">
        <f t="shared" si="19"/>
        <v>1.0036214532377008</v>
      </c>
      <c r="G78" s="19">
        <f t="shared" si="20"/>
        <v>2.5263535632815224E-5</v>
      </c>
      <c r="I78" s="2">
        <v>0.79180043</v>
      </c>
      <c r="J78">
        <v>226.20331899999999</v>
      </c>
      <c r="K78">
        <f t="shared" si="21"/>
        <v>227.54608177177582</v>
      </c>
      <c r="L78">
        <f t="shared" si="22"/>
        <v>1.803011861267094</v>
      </c>
      <c r="M78" s="19">
        <f t="shared" si="23"/>
        <v>3.5237138870033123E-5</v>
      </c>
      <c r="O78" s="2">
        <v>0.79090945000000001</v>
      </c>
      <c r="P78">
        <v>246.41619800000001</v>
      </c>
      <c r="Q78">
        <f t="shared" si="24"/>
        <v>248.87641411867435</v>
      </c>
      <c r="R78">
        <f t="shared" si="25"/>
        <v>6.0526633505850285</v>
      </c>
      <c r="S78" s="19">
        <f t="shared" si="26"/>
        <v>9.9679996517696925E-5</v>
      </c>
      <c r="U78" s="2">
        <v>0.79153952000000005</v>
      </c>
      <c r="V78">
        <v>268.93749800000001</v>
      </c>
      <c r="W78">
        <f t="shared" si="27"/>
        <v>275.96771047339496</v>
      </c>
      <c r="X78">
        <f t="shared" si="28"/>
        <v>49.423887421078</v>
      </c>
      <c r="Y78" s="19">
        <f t="shared" si="29"/>
        <v>6.8333581146690287E-4</v>
      </c>
      <c r="AA78" s="2">
        <v>0.78722097999999996</v>
      </c>
      <c r="AB78">
        <v>301.47480300000001</v>
      </c>
      <c r="AC78">
        <f t="shared" si="30"/>
        <v>302.48145144808728</v>
      </c>
      <c r="AD78">
        <f t="shared" si="31"/>
        <v>1.0133410980365212</v>
      </c>
      <c r="AE78" s="19">
        <f t="shared" si="32"/>
        <v>1.1149454424265005E-5</v>
      </c>
      <c r="AG78" s="2">
        <v>0.78389622999999997</v>
      </c>
      <c r="AH78">
        <v>337.946055</v>
      </c>
      <c r="AI78">
        <f t="shared" si="33"/>
        <v>333.05116571988208</v>
      </c>
      <c r="AJ78">
        <f t="shared" si="34"/>
        <v>23.959941064613357</v>
      </c>
      <c r="AK78" s="19">
        <f t="shared" si="35"/>
        <v>2.0979299514629896E-4</v>
      </c>
    </row>
    <row r="79" spans="3:37" x14ac:dyDescent="0.25">
      <c r="C79" s="2">
        <v>0.79663923999999997</v>
      </c>
      <c r="D79">
        <v>200.19179500000001</v>
      </c>
      <c r="E79">
        <f t="shared" si="18"/>
        <v>200.96765642765413</v>
      </c>
      <c r="F79">
        <f t="shared" si="19"/>
        <v>0.60196095492149071</v>
      </c>
      <c r="G79" s="19">
        <f t="shared" si="20"/>
        <v>1.5020202063415493E-5</v>
      </c>
      <c r="I79" s="2">
        <v>0.79582014000000001</v>
      </c>
      <c r="J79">
        <v>227.04963799999999</v>
      </c>
      <c r="K79">
        <f t="shared" si="21"/>
        <v>228.41062105800387</v>
      </c>
      <c r="L79">
        <f t="shared" si="22"/>
        <v>1.8522748841735974</v>
      </c>
      <c r="M79" s="19">
        <f t="shared" si="23"/>
        <v>3.5930545467103848E-5</v>
      </c>
      <c r="O79" s="2">
        <v>0.79424622</v>
      </c>
      <c r="P79">
        <v>247.78236100000001</v>
      </c>
      <c r="Q79">
        <f t="shared" si="24"/>
        <v>249.88424378062132</v>
      </c>
      <c r="R79">
        <f t="shared" si="25"/>
        <v>4.4179112234723688</v>
      </c>
      <c r="S79" s="19">
        <f t="shared" si="26"/>
        <v>7.1957523962735425E-5</v>
      </c>
      <c r="U79" s="2">
        <v>0.79487750000000001</v>
      </c>
      <c r="V79">
        <v>270.478228</v>
      </c>
      <c r="W79">
        <f t="shared" si="27"/>
        <v>277.49426237231006</v>
      </c>
      <c r="X79">
        <f t="shared" si="28"/>
        <v>49.224738313436212</v>
      </c>
      <c r="Y79" s="19">
        <f t="shared" si="29"/>
        <v>6.7285082762786805E-4</v>
      </c>
      <c r="AA79" s="2">
        <v>0.79024284</v>
      </c>
      <c r="AB79">
        <v>303.14058599999998</v>
      </c>
      <c r="AC79">
        <f t="shared" si="30"/>
        <v>304.18290556940445</v>
      </c>
      <c r="AD79">
        <f t="shared" si="31"/>
        <v>1.0864300847635184</v>
      </c>
      <c r="AE79" s="19">
        <f t="shared" si="32"/>
        <v>1.1822616757509999E-5</v>
      </c>
      <c r="AG79" s="2">
        <v>0.78626925999999997</v>
      </c>
      <c r="AH79">
        <v>339.87862200000001</v>
      </c>
      <c r="AI79">
        <f t="shared" si="33"/>
        <v>334.84510726364186</v>
      </c>
      <c r="AJ79">
        <f t="shared" si="34"/>
        <v>25.336270601134583</v>
      </c>
      <c r="AK79" s="19">
        <f t="shared" si="35"/>
        <v>2.1932846100182355E-4</v>
      </c>
    </row>
    <row r="80" spans="3:37" x14ac:dyDescent="0.25">
      <c r="C80" s="2">
        <v>0.80065969999999997</v>
      </c>
      <c r="D80">
        <v>201.14812000000001</v>
      </c>
      <c r="E80">
        <f t="shared" si="18"/>
        <v>201.68992670667515</v>
      </c>
      <c r="F80">
        <f t="shared" si="19"/>
        <v>0.29355450739816791</v>
      </c>
      <c r="G80" s="19">
        <f t="shared" si="20"/>
        <v>7.2553237662465635E-6</v>
      </c>
      <c r="I80" s="2">
        <v>0.79984082000000001</v>
      </c>
      <c r="J80">
        <v>228.03739300000001</v>
      </c>
      <c r="K80">
        <f t="shared" si="21"/>
        <v>229.44883854156046</v>
      </c>
      <c r="L80">
        <f t="shared" si="22"/>
        <v>1.992178516790883</v>
      </c>
      <c r="M80" s="19">
        <f t="shared" si="23"/>
        <v>3.8310349828417933E-5</v>
      </c>
      <c r="O80" s="2">
        <v>0.79758333000000003</v>
      </c>
      <c r="P80">
        <v>249.19651999999999</v>
      </c>
      <c r="Q80">
        <f t="shared" si="24"/>
        <v>250.98729039575483</v>
      </c>
      <c r="R80">
        <f t="shared" si="25"/>
        <v>3.2068586103119232</v>
      </c>
      <c r="S80" s="19">
        <f t="shared" si="26"/>
        <v>5.1641145368897532E-5</v>
      </c>
      <c r="U80" s="2">
        <v>0.79796560999999999</v>
      </c>
      <c r="V80">
        <v>272.16502800000001</v>
      </c>
      <c r="W80">
        <f t="shared" si="27"/>
        <v>279.04582097745651</v>
      </c>
      <c r="X80">
        <f t="shared" si="28"/>
        <v>47.345311998614797</v>
      </c>
      <c r="Y80" s="19">
        <f t="shared" si="29"/>
        <v>6.3916405560781719E-4</v>
      </c>
      <c r="AA80" s="2">
        <v>0.79337426</v>
      </c>
      <c r="AB80">
        <v>305.10404699999998</v>
      </c>
      <c r="AC80">
        <f t="shared" si="30"/>
        <v>306.12992491992355</v>
      </c>
      <c r="AD80">
        <f t="shared" si="31"/>
        <v>1.0524255065867174</v>
      </c>
      <c r="AE80" s="19">
        <f t="shared" si="32"/>
        <v>1.1305647189504771E-5</v>
      </c>
      <c r="AG80" s="2">
        <v>0.78823061999999999</v>
      </c>
      <c r="AH80">
        <v>341.87942299999997</v>
      </c>
      <c r="AI80">
        <f t="shared" si="33"/>
        <v>336.46475718202794</v>
      </c>
      <c r="AJ80">
        <f t="shared" si="34"/>
        <v>29.318605920314781</v>
      </c>
      <c r="AK80" s="19">
        <f t="shared" si="35"/>
        <v>2.5084034615491989E-4</v>
      </c>
    </row>
    <row r="81" spans="3:37" x14ac:dyDescent="0.25">
      <c r="C81" s="2">
        <v>0.80467973999999998</v>
      </c>
      <c r="D81">
        <v>202.041584</v>
      </c>
      <c r="E81">
        <f t="shared" si="18"/>
        <v>202.49375988247476</v>
      </c>
      <c r="F81">
        <f t="shared" si="19"/>
        <v>0.20446302869182992</v>
      </c>
      <c r="G81" s="19">
        <f t="shared" si="20"/>
        <v>5.008795034664653E-6</v>
      </c>
      <c r="I81" s="2">
        <v>0.80386215000000005</v>
      </c>
      <c r="J81">
        <v>229.11944</v>
      </c>
      <c r="K81">
        <f t="shared" si="21"/>
        <v>230.6075174892938</v>
      </c>
      <c r="L81">
        <f t="shared" si="22"/>
        <v>2.2143746141429417</v>
      </c>
      <c r="M81" s="19">
        <f t="shared" si="23"/>
        <v>4.2182004695574127E-5</v>
      </c>
      <c r="O81" s="2">
        <v>0.80126454999999996</v>
      </c>
      <c r="P81">
        <v>250.73620299999999</v>
      </c>
      <c r="Q81">
        <f t="shared" si="24"/>
        <v>252.32863686246742</v>
      </c>
      <c r="R81">
        <f t="shared" si="25"/>
        <v>2.5358456063329395</v>
      </c>
      <c r="S81" s="19">
        <f t="shared" si="26"/>
        <v>4.0335618288636651E-5</v>
      </c>
      <c r="U81" s="2">
        <v>0.80070987999999998</v>
      </c>
      <c r="V81">
        <v>273.76531799999998</v>
      </c>
      <c r="W81">
        <f t="shared" si="27"/>
        <v>280.5508541598013</v>
      </c>
      <c r="X81">
        <f t="shared" si="28"/>
        <v>46.043500975971305</v>
      </c>
      <c r="Y81" s="19">
        <f t="shared" si="29"/>
        <v>6.1434380197936957E-4</v>
      </c>
      <c r="AA81" s="2">
        <v>0.79619762000000005</v>
      </c>
      <c r="AB81">
        <v>306.97339299999999</v>
      </c>
      <c r="AC81">
        <f t="shared" si="30"/>
        <v>308.06947203426614</v>
      </c>
      <c r="AD81">
        <f t="shared" si="31"/>
        <v>1.2013892493578247</v>
      </c>
      <c r="AE81" s="19">
        <f t="shared" si="32"/>
        <v>1.2749180573216035E-5</v>
      </c>
      <c r="AG81" s="2">
        <v>0.79044300000000001</v>
      </c>
      <c r="AH81">
        <v>343.90273200000001</v>
      </c>
      <c r="AI81">
        <f t="shared" si="33"/>
        <v>338.46445990413974</v>
      </c>
      <c r="AJ81">
        <f t="shared" si="34"/>
        <v>29.574803388612459</v>
      </c>
      <c r="AK81" s="19">
        <f t="shared" si="35"/>
        <v>2.5006367783336514E-4</v>
      </c>
    </row>
    <row r="82" spans="3:37" x14ac:dyDescent="0.25">
      <c r="C82" s="2">
        <v>0.80835760999999995</v>
      </c>
      <c r="D82">
        <v>203.09324699999999</v>
      </c>
      <c r="E82">
        <f t="shared" si="18"/>
        <v>203.31226026724585</v>
      </c>
      <c r="F82">
        <f t="shared" si="19"/>
        <v>4.7966811229704746E-2</v>
      </c>
      <c r="G82" s="19">
        <f t="shared" si="20"/>
        <v>1.1629201135797398E-6</v>
      </c>
      <c r="I82" s="2">
        <v>0.80753958999999997</v>
      </c>
      <c r="J82">
        <v>230.10824199999999</v>
      </c>
      <c r="K82">
        <f t="shared" si="21"/>
        <v>231.78907759383389</v>
      </c>
      <c r="L82">
        <f t="shared" si="22"/>
        <v>2.8252082934989753</v>
      </c>
      <c r="M82" s="19">
        <f t="shared" si="23"/>
        <v>5.3356351326944684E-5</v>
      </c>
      <c r="O82" s="2">
        <v>0.80496292999999997</v>
      </c>
      <c r="P82">
        <v>252.42878200000001</v>
      </c>
      <c r="Q82">
        <f t="shared" si="24"/>
        <v>253.82601577079757</v>
      </c>
      <c r="R82">
        <f t="shared" si="25"/>
        <v>1.9522622102571559</v>
      </c>
      <c r="S82" s="19">
        <f t="shared" si="26"/>
        <v>3.0637999463099297E-5</v>
      </c>
      <c r="U82" s="2">
        <v>0.80384281999999996</v>
      </c>
      <c r="V82">
        <v>275.60447199999999</v>
      </c>
      <c r="W82">
        <f t="shared" si="27"/>
        <v>282.43254145500345</v>
      </c>
      <c r="X82">
        <f t="shared" si="28"/>
        <v>46.622532482351225</v>
      </c>
      <c r="Y82" s="19">
        <f t="shared" si="29"/>
        <v>6.137949907162242E-4</v>
      </c>
      <c r="AA82" s="2">
        <v>0.79848412000000002</v>
      </c>
      <c r="AB82">
        <v>308.68249700000001</v>
      </c>
      <c r="AC82">
        <f t="shared" si="30"/>
        <v>309.78642418806288</v>
      </c>
      <c r="AD82">
        <f t="shared" si="31"/>
        <v>1.2186552365443928</v>
      </c>
      <c r="AE82" s="19">
        <f t="shared" si="32"/>
        <v>1.2789596691231021E-5</v>
      </c>
      <c r="AG82" s="2">
        <v>0.79258746999999996</v>
      </c>
      <c r="AH82">
        <v>346.06871100000001</v>
      </c>
      <c r="AI82">
        <f t="shared" si="33"/>
        <v>340.60750221096077</v>
      </c>
      <c r="AJ82">
        <f t="shared" si="34"/>
        <v>29.824801437479366</v>
      </c>
      <c r="AK82" s="19">
        <f t="shared" si="35"/>
        <v>2.4903070054977728E-4</v>
      </c>
    </row>
    <row r="83" spans="3:37" x14ac:dyDescent="0.25">
      <c r="C83" s="2">
        <v>0.81203729999999996</v>
      </c>
      <c r="D83">
        <v>204.41121899999999</v>
      </c>
      <c r="E83">
        <f t="shared" si="18"/>
        <v>204.2236746906311</v>
      </c>
      <c r="F83">
        <f t="shared" si="19"/>
        <v>3.5172867976653421E-2</v>
      </c>
      <c r="G83" s="19">
        <f t="shared" si="20"/>
        <v>8.4177946226696273E-7</v>
      </c>
      <c r="I83" s="2">
        <v>0.81121971999999998</v>
      </c>
      <c r="J83">
        <v>231.489924</v>
      </c>
      <c r="K83">
        <f t="shared" si="21"/>
        <v>233.10675849644525</v>
      </c>
      <c r="L83">
        <f t="shared" si="22"/>
        <v>2.6141537888953654</v>
      </c>
      <c r="M83" s="19">
        <f t="shared" si="23"/>
        <v>4.8782825221808789E-5</v>
      </c>
      <c r="O83" s="2">
        <v>0.80823389999999995</v>
      </c>
      <c r="P83">
        <v>254.332133</v>
      </c>
      <c r="Q83">
        <f t="shared" si="24"/>
        <v>255.29324140373902</v>
      </c>
      <c r="R83">
        <f t="shared" si="25"/>
        <v>0.92372936373776426</v>
      </c>
      <c r="S83" s="19">
        <f t="shared" si="26"/>
        <v>1.4280462797567562E-5</v>
      </c>
      <c r="U83" s="2">
        <v>0.80648366999999999</v>
      </c>
      <c r="V83">
        <v>277.57147099999997</v>
      </c>
      <c r="W83">
        <f t="shared" si="27"/>
        <v>284.1708600310568</v>
      </c>
      <c r="X83">
        <f t="shared" si="28"/>
        <v>43.55193558323321</v>
      </c>
      <c r="Y83" s="19">
        <f t="shared" si="29"/>
        <v>5.6527243399672985E-4</v>
      </c>
      <c r="AA83" s="2">
        <v>0.80090103000000001</v>
      </c>
      <c r="AB83">
        <v>310.74533100000002</v>
      </c>
      <c r="AC83">
        <f t="shared" si="30"/>
        <v>311.76335482407762</v>
      </c>
      <c r="AD83">
        <f t="shared" si="31"/>
        <v>1.0363725063895846</v>
      </c>
      <c r="AE83" s="19">
        <f t="shared" si="32"/>
        <v>1.0732642394748436E-5</v>
      </c>
      <c r="AG83" s="2">
        <v>0.79461201999999997</v>
      </c>
      <c r="AH83">
        <v>348.22727600000002</v>
      </c>
      <c r="AI83">
        <f t="shared" si="33"/>
        <v>342.85081769828622</v>
      </c>
      <c r="AJ83">
        <f t="shared" si="34"/>
        <v>28.906303870067202</v>
      </c>
      <c r="AK83" s="19">
        <f t="shared" si="35"/>
        <v>2.3837845056371207E-4</v>
      </c>
    </row>
    <row r="84" spans="3:37" x14ac:dyDescent="0.25">
      <c r="C84" s="2">
        <v>0.81571744000000002</v>
      </c>
      <c r="D84">
        <v>205.792901</v>
      </c>
      <c r="E84">
        <f t="shared" si="18"/>
        <v>205.2432310938508</v>
      </c>
      <c r="F84">
        <f t="shared" si="19"/>
        <v>0.30213700572607605</v>
      </c>
      <c r="G84" s="19">
        <f t="shared" si="20"/>
        <v>7.1341648800008817E-6</v>
      </c>
      <c r="I84" s="2">
        <v>0.81455650999999996</v>
      </c>
      <c r="J84">
        <v>232.85693699999999</v>
      </c>
      <c r="K84">
        <f t="shared" si="21"/>
        <v>234.4366754968564</v>
      </c>
      <c r="L84">
        <f t="shared" si="22"/>
        <v>2.4955737184501414</v>
      </c>
      <c r="M84" s="19">
        <f t="shared" si="23"/>
        <v>4.6024814036241225E-5</v>
      </c>
      <c r="O84" s="2">
        <v>0.81150727</v>
      </c>
      <c r="P84">
        <v>256.09196300000002</v>
      </c>
      <c r="Q84">
        <f t="shared" si="24"/>
        <v>256.91486876933294</v>
      </c>
      <c r="R84">
        <f t="shared" si="25"/>
        <v>0.6771739052014043</v>
      </c>
      <c r="S84" s="19">
        <f t="shared" si="26"/>
        <v>1.0325434024626742E-5</v>
      </c>
      <c r="U84" s="2">
        <v>0.80913332000000004</v>
      </c>
      <c r="V84">
        <v>279.54625099999998</v>
      </c>
      <c r="W84">
        <f t="shared" si="27"/>
        <v>286.07274069712776</v>
      </c>
      <c r="X84">
        <f t="shared" si="28"/>
        <v>42.595067766714962</v>
      </c>
      <c r="Y84" s="19">
        <f t="shared" si="29"/>
        <v>5.4506961002560124E-4</v>
      </c>
      <c r="AA84" s="2">
        <v>0.80331792999999996</v>
      </c>
      <c r="AB84">
        <v>312.80816600000003</v>
      </c>
      <c r="AC84">
        <f t="shared" si="30"/>
        <v>313.93032473950581</v>
      </c>
      <c r="AD84">
        <f t="shared" si="31"/>
        <v>1.2592402366491968</v>
      </c>
      <c r="AE84" s="19">
        <f t="shared" si="32"/>
        <v>1.286922601795557E-5</v>
      </c>
      <c r="AG84" s="2">
        <v>0.79641454</v>
      </c>
      <c r="AH84">
        <v>350.17663299999998</v>
      </c>
      <c r="AI84">
        <f t="shared" si="33"/>
        <v>345.06325011451429</v>
      </c>
      <c r="AJ84">
        <f t="shared" si="34"/>
        <v>26.146684533577975</v>
      </c>
      <c r="AK84" s="19">
        <f t="shared" si="35"/>
        <v>2.1322705165217028E-4</v>
      </c>
    </row>
    <row r="85" spans="3:37" x14ac:dyDescent="0.25">
      <c r="C85" s="2">
        <v>0.81905422000000006</v>
      </c>
      <c r="D85">
        <v>207.15991399999999</v>
      </c>
      <c r="E85">
        <f t="shared" si="18"/>
        <v>206.27691249395491</v>
      </c>
      <c r="F85">
        <f t="shared" si="19"/>
        <v>0.77969165967787279</v>
      </c>
      <c r="G85" s="19">
        <f t="shared" si="20"/>
        <v>1.8168180859112246E-5</v>
      </c>
      <c r="I85" s="2">
        <v>0.81753792999999997</v>
      </c>
      <c r="J85">
        <v>234.18762699999999</v>
      </c>
      <c r="K85">
        <f t="shared" si="21"/>
        <v>235.75012124750913</v>
      </c>
      <c r="L85">
        <f t="shared" si="22"/>
        <v>2.441388273499141</v>
      </c>
      <c r="M85" s="19">
        <f t="shared" si="23"/>
        <v>4.4515264922243922E-5</v>
      </c>
      <c r="O85" s="2">
        <v>0.81468898999999995</v>
      </c>
      <c r="P85">
        <v>257.958009</v>
      </c>
      <c r="Q85">
        <f t="shared" si="24"/>
        <v>258.65866790524035</v>
      </c>
      <c r="R85">
        <f t="shared" si="25"/>
        <v>0.49092290149259954</v>
      </c>
      <c r="S85" s="19">
        <f t="shared" si="26"/>
        <v>7.3776026324552206E-6</v>
      </c>
      <c r="U85" s="2">
        <v>0.81137636000000002</v>
      </c>
      <c r="V85">
        <v>281.45396799999997</v>
      </c>
      <c r="W85">
        <f t="shared" si="27"/>
        <v>287.82089484184309</v>
      </c>
      <c r="X85">
        <f t="shared" si="28"/>
        <v>40.53775740938228</v>
      </c>
      <c r="Y85" s="19">
        <f t="shared" si="29"/>
        <v>5.1173481889773013E-4</v>
      </c>
      <c r="AA85" s="2">
        <v>0.80521474999999998</v>
      </c>
      <c r="AB85">
        <v>314.66685799999999</v>
      </c>
      <c r="AC85">
        <f t="shared" si="30"/>
        <v>315.78301857781139</v>
      </c>
      <c r="AD85">
        <f t="shared" si="31"/>
        <v>1.2458144354602771</v>
      </c>
      <c r="AE85" s="19">
        <f t="shared" si="32"/>
        <v>1.258204840094162E-5</v>
      </c>
      <c r="AG85" s="2">
        <v>0.79802090999999997</v>
      </c>
      <c r="AH85">
        <v>352.26668999999998</v>
      </c>
      <c r="AI85">
        <f t="shared" si="33"/>
        <v>347.23911811214873</v>
      </c>
      <c r="AJ85">
        <f t="shared" si="34"/>
        <v>25.276479087512204</v>
      </c>
      <c r="AK85" s="19">
        <f t="shared" si="35"/>
        <v>2.0369174138584737E-4</v>
      </c>
    </row>
    <row r="86" spans="3:37" x14ac:dyDescent="0.25">
      <c r="C86" s="2">
        <v>0.82239154999999997</v>
      </c>
      <c r="D86">
        <v>208.60635199999999</v>
      </c>
      <c r="E86">
        <f t="shared" si="18"/>
        <v>207.43266441054089</v>
      </c>
      <c r="F86">
        <f t="shared" si="19"/>
        <v>1.3775425576502949</v>
      </c>
      <c r="G86" s="19">
        <f t="shared" si="20"/>
        <v>3.1655557605498166E-5</v>
      </c>
      <c r="I86" s="2">
        <v>0.82049192000000004</v>
      </c>
      <c r="J86">
        <v>235.843963</v>
      </c>
      <c r="K86">
        <f t="shared" si="21"/>
        <v>237.18494839324222</v>
      </c>
      <c r="L86">
        <f t="shared" si="22"/>
        <v>1.7982418248889938</v>
      </c>
      <c r="M86" s="19">
        <f t="shared" si="23"/>
        <v>3.2329468647354771E-5</v>
      </c>
      <c r="O86" s="2">
        <v>0.81746067</v>
      </c>
      <c r="P86">
        <v>259.72411299999999</v>
      </c>
      <c r="Q86">
        <f t="shared" si="24"/>
        <v>260.33089353497883</v>
      </c>
      <c r="R86">
        <f t="shared" si="25"/>
        <v>0.36818261762920562</v>
      </c>
      <c r="S86" s="19">
        <f t="shared" si="26"/>
        <v>5.4580654294453472E-6</v>
      </c>
      <c r="U86" s="2">
        <v>0.81383574000000003</v>
      </c>
      <c r="V86">
        <v>283.667663</v>
      </c>
      <c r="W86">
        <f t="shared" si="27"/>
        <v>289.90075865818017</v>
      </c>
      <c r="X86">
        <f t="shared" si="28"/>
        <v>38.851481484024383</v>
      </c>
      <c r="Y86" s="19">
        <f t="shared" si="29"/>
        <v>4.8282296917186916E-4</v>
      </c>
      <c r="AA86" s="2">
        <v>0.80674206000000004</v>
      </c>
      <c r="AB86">
        <v>316.49194599999998</v>
      </c>
      <c r="AC86">
        <f t="shared" si="30"/>
        <v>317.38467220202972</v>
      </c>
      <c r="AD86">
        <f t="shared" si="31"/>
        <v>0.79696007179043493</v>
      </c>
      <c r="AE86" s="19">
        <f t="shared" si="32"/>
        <v>7.9563016099567362E-6</v>
      </c>
      <c r="AG86" s="2">
        <v>0.79961311999999996</v>
      </c>
      <c r="AH86">
        <v>354.49904299999997</v>
      </c>
      <c r="AI86">
        <f t="shared" si="33"/>
        <v>349.62337981243667</v>
      </c>
      <c r="AJ86">
        <f t="shared" si="34"/>
        <v>23.772091518559964</v>
      </c>
      <c r="AK86" s="19">
        <f t="shared" si="35"/>
        <v>1.8916346444967271E-4</v>
      </c>
    </row>
    <row r="87" spans="3:37" x14ac:dyDescent="0.25">
      <c r="C87" s="2">
        <v>0.82561174000000004</v>
      </c>
      <c r="D87">
        <v>210.272447</v>
      </c>
      <c r="E87">
        <f t="shared" si="18"/>
        <v>208.68353019079441</v>
      </c>
      <c r="F87">
        <f t="shared" si="19"/>
        <v>2.5246566265760588</v>
      </c>
      <c r="G87" s="19">
        <f t="shared" si="20"/>
        <v>5.7100193697519496E-5</v>
      </c>
      <c r="I87" s="2">
        <v>0.82342230000000005</v>
      </c>
      <c r="J87">
        <v>237.63990999999999</v>
      </c>
      <c r="K87">
        <f t="shared" si="21"/>
        <v>238.75863129640942</v>
      </c>
      <c r="L87">
        <f t="shared" si="22"/>
        <v>1.2515373390400022</v>
      </c>
      <c r="M87" s="19">
        <f t="shared" si="23"/>
        <v>2.2161801092456016E-5</v>
      </c>
      <c r="O87" s="2">
        <v>0.82000729999999999</v>
      </c>
      <c r="P87">
        <v>261.42329899999999</v>
      </c>
      <c r="Q87">
        <f t="shared" si="24"/>
        <v>262.00954256943061</v>
      </c>
      <c r="R87">
        <f t="shared" si="25"/>
        <v>0.34368152269875579</v>
      </c>
      <c r="S87" s="19">
        <f t="shared" si="26"/>
        <v>5.0288374985360773E-6</v>
      </c>
      <c r="U87" s="2">
        <v>0.81627269999999996</v>
      </c>
      <c r="V87">
        <v>285.86460599999998</v>
      </c>
      <c r="W87">
        <f t="shared" si="27"/>
        <v>292.15053330011602</v>
      </c>
      <c r="X87">
        <f t="shared" si="28"/>
        <v>39.512882022344165</v>
      </c>
      <c r="Y87" s="19">
        <f t="shared" si="29"/>
        <v>4.8352388679102063E-4</v>
      </c>
      <c r="AA87" s="2">
        <v>0.80863476999999995</v>
      </c>
      <c r="AB87">
        <v>318.52835800000003</v>
      </c>
      <c r="AC87">
        <f t="shared" si="30"/>
        <v>319.52289094991585</v>
      </c>
      <c r="AD87">
        <f t="shared" si="31"/>
        <v>0.98909578846826685</v>
      </c>
      <c r="AE87" s="19">
        <f t="shared" si="32"/>
        <v>9.7485976652924742E-6</v>
      </c>
      <c r="AG87" s="2">
        <v>0.80127682</v>
      </c>
      <c r="AH87">
        <v>356.819954</v>
      </c>
      <c r="AI87">
        <f t="shared" si="33"/>
        <v>352.40859275417222</v>
      </c>
      <c r="AJ87">
        <f t="shared" si="34"/>
        <v>19.460108041191198</v>
      </c>
      <c r="AK87" s="19">
        <f t="shared" si="35"/>
        <v>1.5284350252624168E-4</v>
      </c>
    </row>
    <row r="88" spans="3:37" x14ac:dyDescent="0.25">
      <c r="C88" s="2">
        <v>0.82857992000000003</v>
      </c>
      <c r="D88">
        <v>211.89706100000001</v>
      </c>
      <c r="E88">
        <f t="shared" si="18"/>
        <v>209.97534115485732</v>
      </c>
      <c r="F88">
        <f t="shared" si="19"/>
        <v>3.6930071632152428</v>
      </c>
      <c r="G88" s="19">
        <f t="shared" si="20"/>
        <v>8.224893511653335E-5</v>
      </c>
      <c r="I88" s="2">
        <v>0.82635442999999997</v>
      </c>
      <c r="J88">
        <v>239.691689</v>
      </c>
      <c r="K88">
        <f t="shared" si="21"/>
        <v>240.50575285482134</v>
      </c>
      <c r="L88">
        <f t="shared" si="22"/>
        <v>0.66269995972658247</v>
      </c>
      <c r="M88" s="19">
        <f t="shared" si="23"/>
        <v>1.1534824542622656E-5</v>
      </c>
      <c r="O88" s="2">
        <v>0.82241109999999995</v>
      </c>
      <c r="P88">
        <v>263.42922600000003</v>
      </c>
      <c r="Q88">
        <f t="shared" si="24"/>
        <v>263.73440053395478</v>
      </c>
      <c r="R88">
        <f t="shared" si="25"/>
        <v>9.313149617450199E-2</v>
      </c>
      <c r="S88" s="19">
        <f t="shared" si="26"/>
        <v>1.3420499133040653E-6</v>
      </c>
      <c r="U88" s="2">
        <v>0.81834848000000004</v>
      </c>
      <c r="V88">
        <v>288.059911</v>
      </c>
      <c r="W88">
        <f t="shared" si="27"/>
        <v>294.23361934680855</v>
      </c>
      <c r="X88">
        <f t="shared" si="28"/>
        <v>38.114674751453599</v>
      </c>
      <c r="Y88" s="19">
        <f t="shared" si="29"/>
        <v>4.5933186415803782E-4</v>
      </c>
      <c r="AA88" s="2">
        <v>0.81030484000000003</v>
      </c>
      <c r="AB88">
        <v>320.73253</v>
      </c>
      <c r="AC88">
        <f t="shared" si="30"/>
        <v>321.56905827461117</v>
      </c>
      <c r="AD88">
        <f t="shared" si="31"/>
        <v>0.69977955422393912</v>
      </c>
      <c r="AE88" s="19">
        <f t="shared" si="32"/>
        <v>6.8026046122335347E-6</v>
      </c>
      <c r="AG88" s="2">
        <v>0.80269670000000004</v>
      </c>
      <c r="AH88">
        <v>359.00670400000001</v>
      </c>
      <c r="AI88">
        <f t="shared" si="33"/>
        <v>355.07720897081208</v>
      </c>
      <c r="AJ88">
        <f t="shared" si="34"/>
        <v>15.440931184412676</v>
      </c>
      <c r="AK88" s="19">
        <f t="shared" si="35"/>
        <v>1.1980318673616298E-4</v>
      </c>
    </row>
    <row r="89" spans="3:37" x14ac:dyDescent="0.25">
      <c r="C89" s="2">
        <v>0.83185385999999994</v>
      </c>
      <c r="D89">
        <v>213.73910799999999</v>
      </c>
      <c r="E89">
        <f t="shared" si="18"/>
        <v>211.58344975782697</v>
      </c>
      <c r="F89">
        <f t="shared" si="19"/>
        <v>4.6468624570484671</v>
      </c>
      <c r="G89" s="19">
        <f t="shared" si="20"/>
        <v>1.0171659948231416E-4</v>
      </c>
      <c r="I89" s="2">
        <v>0.82886643999999998</v>
      </c>
      <c r="J89">
        <v>241.452056</v>
      </c>
      <c r="K89">
        <f t="shared" si="21"/>
        <v>242.16029992670261</v>
      </c>
      <c r="L89">
        <f t="shared" si="22"/>
        <v>0.50160945971112847</v>
      </c>
      <c r="M89" s="19">
        <f t="shared" si="23"/>
        <v>8.6040693552571374E-6</v>
      </c>
      <c r="O89" s="2">
        <v>0.82449424999999998</v>
      </c>
      <c r="P89">
        <v>265.39243800000003</v>
      </c>
      <c r="Q89">
        <f t="shared" si="24"/>
        <v>265.35220668404082</v>
      </c>
      <c r="R89">
        <f t="shared" si="25"/>
        <v>1.6185587838093056E-3</v>
      </c>
      <c r="S89" s="19">
        <f t="shared" si="26"/>
        <v>2.2980072200918274E-8</v>
      </c>
      <c r="U89" s="2">
        <v>0.82011966999999997</v>
      </c>
      <c r="V89">
        <v>290.26073000000002</v>
      </c>
      <c r="W89">
        <f t="shared" si="27"/>
        <v>296.14649244243981</v>
      </c>
      <c r="X89">
        <f t="shared" si="28"/>
        <v>34.64219952883473</v>
      </c>
      <c r="Y89" s="19">
        <f t="shared" si="29"/>
        <v>4.1117707469352359E-4</v>
      </c>
      <c r="AA89" s="2">
        <v>0.81222077000000004</v>
      </c>
      <c r="AB89">
        <v>323.313401</v>
      </c>
      <c r="AC89">
        <f t="shared" si="30"/>
        <v>324.12878806881019</v>
      </c>
      <c r="AD89">
        <f t="shared" si="31"/>
        <v>0.66485607198288343</v>
      </c>
      <c r="AE89" s="19">
        <f t="shared" si="32"/>
        <v>6.3603384670767156E-6</v>
      </c>
      <c r="AG89" s="2">
        <v>0.80411138000000004</v>
      </c>
      <c r="AH89">
        <v>361.596362</v>
      </c>
      <c r="AI89">
        <f t="shared" si="33"/>
        <v>358.06798809384111</v>
      </c>
      <c r="AJ89">
        <f t="shared" si="34"/>
        <v>12.449422421662947</v>
      </c>
      <c r="AK89" s="19">
        <f t="shared" si="35"/>
        <v>9.5214063117608959E-5</v>
      </c>
    </row>
    <row r="90" spans="3:37" x14ac:dyDescent="0.25">
      <c r="C90" s="2">
        <v>0.83512923999999999</v>
      </c>
      <c r="D90">
        <v>215.79069000000001</v>
      </c>
      <c r="E90">
        <f t="shared" si="18"/>
        <v>213.42303637737118</v>
      </c>
      <c r="F90">
        <f t="shared" si="19"/>
        <v>5.6057836767474516</v>
      </c>
      <c r="G90" s="19">
        <f t="shared" si="20"/>
        <v>1.2038459810347566E-4</v>
      </c>
      <c r="I90" s="2">
        <v>0.83107911000000001</v>
      </c>
      <c r="J90">
        <v>243.229726</v>
      </c>
      <c r="K90">
        <f t="shared" si="21"/>
        <v>243.75540086758454</v>
      </c>
      <c r="L90">
        <f t="shared" si="22"/>
        <v>0.27633406641002528</v>
      </c>
      <c r="M90" s="19">
        <f t="shared" si="23"/>
        <v>4.6709059938694908E-6</v>
      </c>
      <c r="O90" s="2">
        <v>0.82689356000000003</v>
      </c>
      <c r="P90">
        <v>267.731786</v>
      </c>
      <c r="Q90">
        <f t="shared" si="24"/>
        <v>267.37381269416329</v>
      </c>
      <c r="R90">
        <f t="shared" si="25"/>
        <v>0.12814488769166149</v>
      </c>
      <c r="S90" s="19">
        <f t="shared" si="26"/>
        <v>1.78772788593856E-6</v>
      </c>
      <c r="U90" s="2">
        <v>0.82185399000000003</v>
      </c>
      <c r="V90">
        <v>292.716655</v>
      </c>
      <c r="W90">
        <f t="shared" si="27"/>
        <v>298.15344940858381</v>
      </c>
      <c r="X90">
        <f t="shared" si="28"/>
        <v>29.558733441208155</v>
      </c>
      <c r="Y90" s="19">
        <f t="shared" si="29"/>
        <v>3.4497764553809601E-4</v>
      </c>
      <c r="AA90" s="2">
        <v>0.81364771999999996</v>
      </c>
      <c r="AB90">
        <v>325.53839599999998</v>
      </c>
      <c r="AC90">
        <f t="shared" si="30"/>
        <v>326.20489016660548</v>
      </c>
      <c r="AD90">
        <f t="shared" si="31"/>
        <v>0.44421447411916382</v>
      </c>
      <c r="AE90" s="19">
        <f t="shared" si="32"/>
        <v>4.1916814120409658E-6</v>
      </c>
      <c r="AG90" s="2">
        <v>0.80513049999999997</v>
      </c>
      <c r="AH90">
        <v>363.875339</v>
      </c>
      <c r="AI90">
        <f t="shared" si="33"/>
        <v>360.47436869792494</v>
      </c>
      <c r="AJ90">
        <f t="shared" si="34"/>
        <v>11.566598995596472</v>
      </c>
      <c r="AK90" s="19">
        <f t="shared" si="35"/>
        <v>8.7357547516214926E-5</v>
      </c>
    </row>
    <row r="91" spans="3:37" x14ac:dyDescent="0.25">
      <c r="C91" s="2">
        <v>0.83805973</v>
      </c>
      <c r="D91">
        <v>217.60320100000001</v>
      </c>
      <c r="E91">
        <f t="shared" si="18"/>
        <v>215.30604091932358</v>
      </c>
      <c r="F91">
        <f t="shared" si="19"/>
        <v>5.2769444362533617</v>
      </c>
      <c r="G91" s="19">
        <f t="shared" si="20"/>
        <v>1.114427863399858E-4</v>
      </c>
      <c r="I91" s="2">
        <v>0.83330853999999999</v>
      </c>
      <c r="J91">
        <v>245.126475</v>
      </c>
      <c r="K91">
        <f t="shared" si="21"/>
        <v>245.51056006525107</v>
      </c>
      <c r="L91">
        <f t="shared" si="22"/>
        <v>0.14752133734891948</v>
      </c>
      <c r="M91" s="19">
        <f t="shared" si="23"/>
        <v>2.4551294785748868E-6</v>
      </c>
      <c r="O91" s="2">
        <v>0.82903360999999998</v>
      </c>
      <c r="P91">
        <v>269.86344500000001</v>
      </c>
      <c r="Q91">
        <f t="shared" si="24"/>
        <v>269.3367392859671</v>
      </c>
      <c r="R91">
        <f t="shared" si="25"/>
        <v>0.27741890919492213</v>
      </c>
      <c r="S91" s="19">
        <f t="shared" si="26"/>
        <v>3.8093242330257636E-6</v>
      </c>
      <c r="U91" s="2">
        <v>0.82386559000000004</v>
      </c>
      <c r="V91">
        <v>295.59952399999997</v>
      </c>
      <c r="W91">
        <f t="shared" si="27"/>
        <v>300.66582574516116</v>
      </c>
      <c r="X91">
        <f t="shared" si="28"/>
        <v>25.667413373023255</v>
      </c>
      <c r="Y91" s="19">
        <f t="shared" si="29"/>
        <v>2.937478145511903E-4</v>
      </c>
      <c r="AA91" s="2">
        <v>0.81501126999999995</v>
      </c>
      <c r="AB91">
        <v>327.98978899999997</v>
      </c>
      <c r="AC91">
        <f t="shared" si="30"/>
        <v>328.34473930825374</v>
      </c>
      <c r="AD91">
        <f t="shared" si="31"/>
        <v>0.12598972132944111</v>
      </c>
      <c r="AE91" s="19">
        <f t="shared" si="32"/>
        <v>1.1711552469918959E-6</v>
      </c>
      <c r="AG91" s="2">
        <v>0.80605561999999997</v>
      </c>
      <c r="AH91">
        <v>365.91949099999999</v>
      </c>
      <c r="AI91">
        <f t="shared" si="33"/>
        <v>362.88050959859663</v>
      </c>
      <c r="AJ91">
        <f t="shared" si="34"/>
        <v>9.235407958075541</v>
      </c>
      <c r="AK91" s="19">
        <f t="shared" si="35"/>
        <v>6.897393415338959E-5</v>
      </c>
    </row>
    <row r="92" spans="3:37" x14ac:dyDescent="0.25">
      <c r="C92" s="2">
        <v>0.84107613000000003</v>
      </c>
      <c r="D92">
        <v>219.63437500000001</v>
      </c>
      <c r="E92">
        <f t="shared" si="18"/>
        <v>217.52985691035568</v>
      </c>
      <c r="F92">
        <f t="shared" si="19"/>
        <v>4.4289963896402194</v>
      </c>
      <c r="G92" s="19">
        <f t="shared" si="20"/>
        <v>9.1813110538654507E-5</v>
      </c>
      <c r="I92" s="2">
        <v>0.83534262000000004</v>
      </c>
      <c r="J92">
        <v>246.87279599999999</v>
      </c>
      <c r="K92">
        <f t="shared" si="21"/>
        <v>247.25835090644162</v>
      </c>
      <c r="L92">
        <f t="shared" si="22"/>
        <v>0.14865258588121144</v>
      </c>
      <c r="M92" s="19">
        <f t="shared" si="23"/>
        <v>2.4390797292130632E-6</v>
      </c>
      <c r="O92" s="2">
        <v>0.83107209999999998</v>
      </c>
      <c r="P92">
        <v>272.137247</v>
      </c>
      <c r="Q92">
        <f t="shared" si="24"/>
        <v>271.36355777719541</v>
      </c>
      <c r="R92">
        <f t="shared" si="25"/>
        <v>0.59859501348397315</v>
      </c>
      <c r="S92" s="19">
        <f t="shared" si="26"/>
        <v>8.0827122998467487E-6</v>
      </c>
      <c r="U92" s="2">
        <v>0.82540362</v>
      </c>
      <c r="V92">
        <v>298.17454900000001</v>
      </c>
      <c r="W92">
        <f t="shared" si="27"/>
        <v>302.73539719934888</v>
      </c>
      <c r="X92">
        <f t="shared" si="28"/>
        <v>20.801336297503813</v>
      </c>
      <c r="Y92" s="19">
        <f t="shared" si="29"/>
        <v>2.3396456863940496E-4</v>
      </c>
      <c r="AA92" s="2">
        <v>0.81618807999999998</v>
      </c>
      <c r="AB92">
        <v>330.15153299999997</v>
      </c>
      <c r="AC92">
        <f t="shared" si="30"/>
        <v>330.33101530089698</v>
      </c>
      <c r="AD92">
        <f t="shared" si="31"/>
        <v>3.2213896335283765E-2</v>
      </c>
      <c r="AE92" s="19">
        <f t="shared" si="32"/>
        <v>2.9554023915184286E-7</v>
      </c>
      <c r="AG92" s="2">
        <v>0.80691566000000003</v>
      </c>
      <c r="AH92">
        <v>368.11134700000002</v>
      </c>
      <c r="AI92">
        <f t="shared" si="33"/>
        <v>365.34312626435337</v>
      </c>
      <c r="AJ92">
        <f t="shared" si="34"/>
        <v>7.6630460412640833</v>
      </c>
      <c r="AK92" s="19">
        <f t="shared" si="35"/>
        <v>5.6551356316177601E-5</v>
      </c>
    </row>
    <row r="93" spans="3:37" x14ac:dyDescent="0.25">
      <c r="C93" s="2">
        <v>0.84369905999999995</v>
      </c>
      <c r="D93">
        <v>221.65879200000001</v>
      </c>
      <c r="E93">
        <f t="shared" si="18"/>
        <v>219.75076186810276</v>
      </c>
      <c r="F93">
        <f t="shared" si="19"/>
        <v>3.6405789842278327</v>
      </c>
      <c r="G93" s="19">
        <f t="shared" si="20"/>
        <v>7.4096984426525814E-5</v>
      </c>
      <c r="I93" s="2">
        <v>0.83761487999999995</v>
      </c>
      <c r="J93">
        <v>248.977338</v>
      </c>
      <c r="K93">
        <f t="shared" si="21"/>
        <v>249.39869465170619</v>
      </c>
      <c r="L93">
        <f t="shared" si="22"/>
        <v>0.17754142793705205</v>
      </c>
      <c r="M93" s="19">
        <f t="shared" si="23"/>
        <v>2.8640465342076485E-6</v>
      </c>
      <c r="O93" s="2">
        <v>0.83280343000000001</v>
      </c>
      <c r="P93">
        <v>274.15848599999998</v>
      </c>
      <c r="Q93">
        <f t="shared" si="24"/>
        <v>273.21881637690444</v>
      </c>
      <c r="R93">
        <f t="shared" si="25"/>
        <v>0.88297900056851408</v>
      </c>
      <c r="S93" s="19">
        <f t="shared" si="26"/>
        <v>1.1747541526735332E-5</v>
      </c>
      <c r="U93" s="2">
        <v>0.82699871999999996</v>
      </c>
      <c r="V93">
        <v>300.82856600000002</v>
      </c>
      <c r="W93">
        <f t="shared" si="27"/>
        <v>305.03334384139276</v>
      </c>
      <c r="X93">
        <f t="shared" si="28"/>
        <v>17.680156695467392</v>
      </c>
      <c r="Y93" s="19">
        <f t="shared" si="29"/>
        <v>1.9536554029162806E-4</v>
      </c>
      <c r="AA93" s="2">
        <v>0.81755186000000002</v>
      </c>
      <c r="AB93">
        <v>332.636056</v>
      </c>
      <c r="AC93">
        <f t="shared" si="30"/>
        <v>332.81831118133266</v>
      </c>
      <c r="AD93">
        <f t="shared" si="31"/>
        <v>3.3216951122602256E-2</v>
      </c>
      <c r="AE93" s="19">
        <f t="shared" si="32"/>
        <v>3.0020721257616797E-7</v>
      </c>
    </row>
    <row r="94" spans="3:37" x14ac:dyDescent="0.25">
      <c r="C94" s="2">
        <v>0.84606490999999995</v>
      </c>
      <c r="D94">
        <v>223.93893800000001</v>
      </c>
      <c r="E94">
        <f t="shared" si="18"/>
        <v>222.03315570829878</v>
      </c>
      <c r="F94">
        <f t="shared" si="19"/>
        <v>3.6320061433619877</v>
      </c>
      <c r="G94" s="19">
        <f t="shared" si="20"/>
        <v>7.2424806882076897E-5</v>
      </c>
      <c r="I94" s="2">
        <v>0.83988951999999995</v>
      </c>
      <c r="J94">
        <v>251.42676399999999</v>
      </c>
      <c r="K94">
        <f t="shared" si="21"/>
        <v>251.76868852104332</v>
      </c>
      <c r="L94">
        <f t="shared" si="22"/>
        <v>0.11691237809070693</v>
      </c>
      <c r="M94" s="19">
        <f t="shared" si="23"/>
        <v>1.8494282316983702E-6</v>
      </c>
      <c r="O94" s="2">
        <v>0.83454123000000002</v>
      </c>
      <c r="P94">
        <v>276.30963000000003</v>
      </c>
      <c r="Q94">
        <f t="shared" si="24"/>
        <v>275.21799758788308</v>
      </c>
      <c r="R94">
        <f t="shared" si="25"/>
        <v>1.1916613231842725</v>
      </c>
      <c r="S94" s="19">
        <f t="shared" si="26"/>
        <v>1.5608486799036889E-5</v>
      </c>
      <c r="U94" s="2">
        <v>0.82836385999999995</v>
      </c>
      <c r="V94">
        <v>303.51024999999998</v>
      </c>
      <c r="W94">
        <f t="shared" si="27"/>
        <v>307.13530976547599</v>
      </c>
      <c r="X94">
        <f t="shared" si="28"/>
        <v>13.141058303272985</v>
      </c>
      <c r="Y94" s="19">
        <f t="shared" si="29"/>
        <v>1.4265388948211043E-4</v>
      </c>
      <c r="AA94" s="2">
        <v>0.81882345999999995</v>
      </c>
      <c r="AB94">
        <v>335.149767</v>
      </c>
      <c r="AC94">
        <f t="shared" si="30"/>
        <v>335.34477735705309</v>
      </c>
      <c r="AD94">
        <f t="shared" si="31"/>
        <v>3.8029039357974734E-2</v>
      </c>
      <c r="AE94" s="19">
        <f t="shared" si="32"/>
        <v>3.3856145413835406E-7</v>
      </c>
    </row>
    <row r="95" spans="3:37" x14ac:dyDescent="0.25">
      <c r="C95" s="2">
        <v>0.84830828000000003</v>
      </c>
      <c r="D95">
        <v>226.15435299999999</v>
      </c>
      <c r="E95">
        <f t="shared" si="18"/>
        <v>224.49340222192066</v>
      </c>
      <c r="F95">
        <f t="shared" si="19"/>
        <v>2.7587574872023155</v>
      </c>
      <c r="G95" s="19">
        <f t="shared" si="20"/>
        <v>5.3939090836618168E-5</v>
      </c>
      <c r="I95" s="2">
        <v>0.84216256</v>
      </c>
      <c r="J95">
        <v>253.64385999999999</v>
      </c>
      <c r="K95">
        <f t="shared" si="21"/>
        <v>254.40024867531383</v>
      </c>
      <c r="L95">
        <f t="shared" si="22"/>
        <v>0.57212382814303075</v>
      </c>
      <c r="M95" s="19">
        <f t="shared" si="23"/>
        <v>8.892857401988562E-6</v>
      </c>
      <c r="O95" s="2">
        <v>0.83606084999999997</v>
      </c>
      <c r="P95">
        <v>278.40851500000002</v>
      </c>
      <c r="Q95">
        <f t="shared" si="24"/>
        <v>277.09000921473461</v>
      </c>
      <c r="R95">
        <f t="shared" si="25"/>
        <v>1.7384575057783698</v>
      </c>
      <c r="S95" s="19">
        <f t="shared" si="26"/>
        <v>2.242843918647511E-5</v>
      </c>
      <c r="U95" s="2">
        <v>0.82961525000000003</v>
      </c>
      <c r="V95">
        <v>306.09541400000001</v>
      </c>
      <c r="W95">
        <f t="shared" si="27"/>
        <v>309.18287619496039</v>
      </c>
      <c r="X95">
        <f t="shared" si="28"/>
        <v>9.5324228053095723</v>
      </c>
      <c r="Y95" s="19">
        <f t="shared" si="29"/>
        <v>1.0173951222086538E-4</v>
      </c>
      <c r="AA95" s="2">
        <v>0.81993985999999996</v>
      </c>
      <c r="AB95">
        <v>337.64870300000001</v>
      </c>
      <c r="AC95">
        <f t="shared" si="30"/>
        <v>337.75510456449291</v>
      </c>
      <c r="AD95">
        <f t="shared" si="31"/>
        <v>1.1321292926536464E-2</v>
      </c>
      <c r="AE95" s="19">
        <f t="shared" si="32"/>
        <v>9.9303797282327998E-8</v>
      </c>
    </row>
    <row r="96" spans="3:37" x14ac:dyDescent="0.25">
      <c r="C96" s="2">
        <v>0.85035097000000004</v>
      </c>
      <c r="D96">
        <v>228.31664799999999</v>
      </c>
      <c r="E96">
        <f t="shared" si="18"/>
        <v>227.03583041703033</v>
      </c>
      <c r="F96">
        <f t="shared" si="19"/>
        <v>1.6404936808442441</v>
      </c>
      <c r="G96" s="19">
        <f t="shared" si="20"/>
        <v>3.1470192703585201E-5</v>
      </c>
      <c r="I96" s="2">
        <v>0.84415046999999999</v>
      </c>
      <c r="J96">
        <v>256.091206</v>
      </c>
      <c r="K96">
        <f t="shared" si="21"/>
        <v>256.95165987832411</v>
      </c>
      <c r="L96">
        <f t="shared" si="22"/>
        <v>0.74038087672299924</v>
      </c>
      <c r="M96" s="19">
        <f t="shared" si="23"/>
        <v>1.1289270056769426E-5</v>
      </c>
      <c r="O96" s="2">
        <v>0.83783271000000004</v>
      </c>
      <c r="P96">
        <v>280.70801499999999</v>
      </c>
      <c r="Q96">
        <f t="shared" si="24"/>
        <v>279.4340275083116</v>
      </c>
      <c r="R96">
        <f t="shared" si="25"/>
        <v>1.6230441289784698</v>
      </c>
      <c r="S96" s="19">
        <f t="shared" si="26"/>
        <v>2.0597793589093019E-5</v>
      </c>
      <c r="U96" s="2">
        <v>0.83077942999999999</v>
      </c>
      <c r="V96">
        <v>308.62435699999997</v>
      </c>
      <c r="W96">
        <f t="shared" si="27"/>
        <v>311.20128489577564</v>
      </c>
      <c r="X96">
        <f t="shared" si="28"/>
        <v>6.6405573800268138</v>
      </c>
      <c r="Y96" s="19">
        <f t="shared" si="29"/>
        <v>6.9717874380859421E-5</v>
      </c>
      <c r="AA96" s="2">
        <v>0.82098671999999995</v>
      </c>
      <c r="AB96">
        <v>340.05368900000002</v>
      </c>
      <c r="AC96">
        <f t="shared" si="30"/>
        <v>340.20533892970457</v>
      </c>
      <c r="AD96">
        <f t="shared" si="31"/>
        <v>2.2997701179394061E-2</v>
      </c>
      <c r="AE96" s="19">
        <f t="shared" si="32"/>
        <v>1.9887923719303008E-7</v>
      </c>
    </row>
    <row r="97" spans="3:31" x14ac:dyDescent="0.25">
      <c r="C97" s="2">
        <v>0.85241551000000004</v>
      </c>
      <c r="D97">
        <v>230.61428100000001</v>
      </c>
      <c r="E97">
        <f t="shared" si="18"/>
        <v>229.95982562993106</v>
      </c>
      <c r="F97">
        <f t="shared" si="19"/>
        <v>0.42831183141207951</v>
      </c>
      <c r="G97" s="19">
        <f t="shared" si="20"/>
        <v>8.0535558630149772E-6</v>
      </c>
      <c r="I97" s="2">
        <v>0.84574249999999995</v>
      </c>
      <c r="J97">
        <v>258.29661800000002</v>
      </c>
      <c r="K97">
        <f t="shared" si="21"/>
        <v>259.18803244057023</v>
      </c>
      <c r="L97">
        <f t="shared" si="22"/>
        <v>0.79461970485708588</v>
      </c>
      <c r="M97" s="19">
        <f t="shared" si="23"/>
        <v>1.1910277788762448E-5</v>
      </c>
      <c r="O97" s="2">
        <v>0.83947737</v>
      </c>
      <c r="P97">
        <v>283.15446500000002</v>
      </c>
      <c r="Q97">
        <f t="shared" si="24"/>
        <v>281.78180621505908</v>
      </c>
      <c r="R97">
        <f t="shared" si="25"/>
        <v>1.8841921398755335</v>
      </c>
      <c r="S97" s="19">
        <f t="shared" si="26"/>
        <v>2.3500567999870112E-5</v>
      </c>
      <c r="U97" s="2">
        <v>0.83192750000000004</v>
      </c>
      <c r="V97">
        <v>311.00922600000001</v>
      </c>
      <c r="W97">
        <f t="shared" si="27"/>
        <v>313.30893338386755</v>
      </c>
      <c r="X97">
        <f t="shared" si="28"/>
        <v>5.2886540514148939</v>
      </c>
      <c r="Y97" s="19">
        <f t="shared" si="29"/>
        <v>5.467623663155161E-5</v>
      </c>
      <c r="AA97" s="2">
        <v>0.82186539000000003</v>
      </c>
      <c r="AB97">
        <v>342.29124400000001</v>
      </c>
      <c r="AC97">
        <f t="shared" si="30"/>
        <v>342.42601299242187</v>
      </c>
      <c r="AD97">
        <f t="shared" si="31"/>
        <v>1.8162681318405639E-2</v>
      </c>
      <c r="AE97" s="19">
        <f t="shared" si="32"/>
        <v>1.5502023229148361E-7</v>
      </c>
    </row>
    <row r="98" spans="3:31" x14ac:dyDescent="0.25">
      <c r="C98" s="2">
        <v>0.85409703999999997</v>
      </c>
      <c r="D98">
        <v>232.806172</v>
      </c>
      <c r="E98">
        <f t="shared" si="18"/>
        <v>232.65822844715655</v>
      </c>
      <c r="F98">
        <f t="shared" si="19"/>
        <v>2.1887294827945002E-2</v>
      </c>
      <c r="G98" s="19">
        <f t="shared" si="20"/>
        <v>4.0383421164746067E-7</v>
      </c>
      <c r="I98" s="2">
        <v>0.84727794000000001</v>
      </c>
      <c r="J98">
        <v>260.61221499999999</v>
      </c>
      <c r="K98">
        <f t="shared" si="21"/>
        <v>261.5294473478715</v>
      </c>
      <c r="L98">
        <f t="shared" si="22"/>
        <v>0.84131517998187233</v>
      </c>
      <c r="M98" s="19">
        <f t="shared" si="23"/>
        <v>1.2387087067274436E-5</v>
      </c>
      <c r="O98" s="2">
        <v>0.84095187999999998</v>
      </c>
      <c r="P98">
        <v>285.642516</v>
      </c>
      <c r="Q98">
        <f t="shared" si="24"/>
        <v>284.0429529861766</v>
      </c>
      <c r="R98">
        <f t="shared" si="25"/>
        <v>2.5586018351917961</v>
      </c>
      <c r="S98" s="19">
        <f t="shared" si="26"/>
        <v>3.135862469916501E-5</v>
      </c>
      <c r="U98" s="2">
        <v>0.83279038999999999</v>
      </c>
      <c r="V98">
        <v>313.61695400000002</v>
      </c>
      <c r="W98">
        <f t="shared" si="27"/>
        <v>314.97622633277564</v>
      </c>
      <c r="X98">
        <f t="shared" si="28"/>
        <v>1.8476212746492691</v>
      </c>
      <c r="Y98" s="19">
        <f t="shared" si="29"/>
        <v>1.8785116357749364E-5</v>
      </c>
      <c r="AA98" s="2">
        <v>0.82281413000000003</v>
      </c>
      <c r="AB98">
        <v>344.72911399999998</v>
      </c>
      <c r="AC98">
        <f t="shared" si="30"/>
        <v>345.01862517908893</v>
      </c>
      <c r="AD98">
        <f t="shared" si="31"/>
        <v>8.3816722817472517E-2</v>
      </c>
      <c r="AE98" s="19">
        <f t="shared" si="32"/>
        <v>7.0530140637657355E-7</v>
      </c>
    </row>
    <row r="99" spans="3:31" x14ac:dyDescent="0.25">
      <c r="C99" s="2">
        <v>0.85570546000000003</v>
      </c>
      <c r="D99">
        <v>235.19396800000001</v>
      </c>
      <c r="E99">
        <f t="shared" si="18"/>
        <v>235.55878098187881</v>
      </c>
      <c r="F99">
        <f t="shared" si="19"/>
        <v>0.13308851174730113</v>
      </c>
      <c r="G99" s="19">
        <f t="shared" si="20"/>
        <v>2.4059589330304986E-6</v>
      </c>
      <c r="I99" s="2">
        <v>0.84893116999999996</v>
      </c>
      <c r="J99">
        <v>263.38034399999998</v>
      </c>
      <c r="K99">
        <f t="shared" si="21"/>
        <v>264.27967591041335</v>
      </c>
      <c r="L99">
        <f t="shared" si="22"/>
        <v>0.80879788508775485</v>
      </c>
      <c r="M99" s="19">
        <f t="shared" si="23"/>
        <v>1.1659321712384559E-5</v>
      </c>
      <c r="O99" s="2">
        <v>0.84214758000000001</v>
      </c>
      <c r="P99">
        <v>288.005405</v>
      </c>
      <c r="Q99">
        <f t="shared" si="24"/>
        <v>285.99580912618416</v>
      </c>
      <c r="R99">
        <f t="shared" si="25"/>
        <v>4.0384755760576505</v>
      </c>
      <c r="S99" s="19">
        <f t="shared" si="26"/>
        <v>4.8687355291109863E-5</v>
      </c>
      <c r="U99" s="2">
        <v>0.83387381999999999</v>
      </c>
      <c r="V99">
        <v>316.12822599999998</v>
      </c>
      <c r="W99">
        <f t="shared" si="27"/>
        <v>317.17959310364427</v>
      </c>
      <c r="X99">
        <f t="shared" si="28"/>
        <v>1.1053727866253655</v>
      </c>
      <c r="Y99" s="19">
        <f t="shared" si="29"/>
        <v>1.106068998727013E-5</v>
      </c>
      <c r="AA99" s="2">
        <v>0.82364561000000003</v>
      </c>
      <c r="AB99">
        <v>347.08303699999999</v>
      </c>
      <c r="AC99">
        <f t="shared" si="30"/>
        <v>347.48338713356429</v>
      </c>
      <c r="AD99">
        <f t="shared" si="31"/>
        <v>0.16028022944495465</v>
      </c>
      <c r="AE99" s="19">
        <f t="shared" si="32"/>
        <v>1.3304947881451587E-6</v>
      </c>
    </row>
    <row r="100" spans="3:31" x14ac:dyDescent="0.25">
      <c r="C100" s="2">
        <v>0.85726267</v>
      </c>
      <c r="D100">
        <v>237.548867</v>
      </c>
      <c r="E100">
        <f t="shared" si="18"/>
        <v>238.72203816185049</v>
      </c>
      <c r="F100">
        <f t="shared" si="19"/>
        <v>1.3763305749976293</v>
      </c>
      <c r="G100" s="19">
        <f t="shared" si="20"/>
        <v>2.4390282526924184E-5</v>
      </c>
      <c r="I100" s="2">
        <v>0.85052642000000001</v>
      </c>
      <c r="J100">
        <v>266.05411700000002</v>
      </c>
      <c r="K100">
        <f t="shared" si="21"/>
        <v>267.18973264519417</v>
      </c>
      <c r="L100">
        <f t="shared" si="22"/>
        <v>1.2896228936097258</v>
      </c>
      <c r="M100" s="19">
        <f t="shared" si="23"/>
        <v>1.8218925786280591E-5</v>
      </c>
      <c r="O100" s="2">
        <v>0.84341805999999997</v>
      </c>
      <c r="P100">
        <v>290.35567900000001</v>
      </c>
      <c r="Q100">
        <f t="shared" si="24"/>
        <v>288.1987872275273</v>
      </c>
      <c r="R100">
        <f t="shared" si="25"/>
        <v>4.6521821181604439</v>
      </c>
      <c r="S100" s="19">
        <f t="shared" si="26"/>
        <v>5.5181824825269296E-5</v>
      </c>
      <c r="U100" s="2">
        <v>0.83483320999999999</v>
      </c>
      <c r="V100">
        <v>318.84222799999998</v>
      </c>
      <c r="W100">
        <f t="shared" si="27"/>
        <v>319.24164568651224</v>
      </c>
      <c r="X100">
        <f t="shared" si="28"/>
        <v>0.15953448829881031</v>
      </c>
      <c r="Y100" s="19">
        <f t="shared" si="29"/>
        <v>1.5692889374423189E-6</v>
      </c>
      <c r="AA100" s="2">
        <v>0.82450811999999996</v>
      </c>
      <c r="AB100">
        <v>349.63529499999999</v>
      </c>
      <c r="AC100">
        <f t="shared" si="30"/>
        <v>350.26234490081004</v>
      </c>
      <c r="AD100">
        <f t="shared" si="31"/>
        <v>0.39319157810589361</v>
      </c>
      <c r="AE100" s="19">
        <f t="shared" si="32"/>
        <v>3.2164268011867716E-6</v>
      </c>
    </row>
    <row r="101" spans="3:31" x14ac:dyDescent="0.25">
      <c r="C101" s="2">
        <v>0.85887579999999997</v>
      </c>
      <c r="D101">
        <v>239.811137</v>
      </c>
      <c r="E101">
        <f t="shared" si="18"/>
        <v>242.44240510781935</v>
      </c>
      <c r="F101">
        <f t="shared" si="19"/>
        <v>6.923571855227233</v>
      </c>
      <c r="G101" s="19">
        <f t="shared" si="20"/>
        <v>1.2039030299338069E-4</v>
      </c>
      <c r="I101" s="2">
        <v>0.85194844999999997</v>
      </c>
      <c r="J101">
        <v>268.55517099999997</v>
      </c>
      <c r="K101">
        <f t="shared" si="21"/>
        <v>270.02569191348834</v>
      </c>
      <c r="L101">
        <f t="shared" si="22"/>
        <v>2.1624317570066749</v>
      </c>
      <c r="M101" s="19">
        <f t="shared" si="23"/>
        <v>2.9983019866915632E-5</v>
      </c>
      <c r="O101" s="2">
        <v>0.84476443999999995</v>
      </c>
      <c r="P101">
        <v>293.322542</v>
      </c>
      <c r="Q101">
        <f t="shared" si="24"/>
        <v>290.69075691687658</v>
      </c>
      <c r="R101">
        <f t="shared" si="25"/>
        <v>6.9262927237509375</v>
      </c>
      <c r="S101" s="19">
        <f t="shared" si="26"/>
        <v>8.0502610183922103E-5</v>
      </c>
      <c r="U101" s="2">
        <v>0.83560097</v>
      </c>
      <c r="V101">
        <v>321.049509</v>
      </c>
      <c r="W101">
        <f t="shared" si="27"/>
        <v>320.97334621113094</v>
      </c>
      <c r="X101">
        <f t="shared" si="28"/>
        <v>5.8007704083123208E-3</v>
      </c>
      <c r="Y101" s="19">
        <f t="shared" si="29"/>
        <v>5.6278388935157343E-8</v>
      </c>
      <c r="AA101" s="2">
        <v>0.82486459999999995</v>
      </c>
      <c r="AB101">
        <v>351.56322499999999</v>
      </c>
      <c r="AC101">
        <f t="shared" si="30"/>
        <v>351.48602233161455</v>
      </c>
      <c r="AD101">
        <f t="shared" si="31"/>
        <v>5.9602520058320953E-3</v>
      </c>
      <c r="AE101" s="19">
        <f t="shared" si="32"/>
        <v>4.8223390667347613E-8</v>
      </c>
    </row>
    <row r="102" spans="3:31" x14ac:dyDescent="0.25">
      <c r="I102" s="2">
        <v>0.85325766000000003</v>
      </c>
      <c r="J102">
        <v>271.065718</v>
      </c>
      <c r="K102">
        <f t="shared" si="21"/>
        <v>272.8654460919854</v>
      </c>
      <c r="L102">
        <f t="shared" si="22"/>
        <v>3.2390212050814107</v>
      </c>
      <c r="M102" s="19">
        <f t="shared" si="23"/>
        <v>4.4082336012484806E-5</v>
      </c>
      <c r="O102" s="2">
        <v>0.84578491</v>
      </c>
      <c r="P102">
        <v>295.797686</v>
      </c>
      <c r="Q102">
        <f t="shared" si="24"/>
        <v>292.69727658553802</v>
      </c>
      <c r="R102">
        <f t="shared" si="25"/>
        <v>9.6125385372844683</v>
      </c>
      <c r="S102" s="19">
        <f t="shared" si="26"/>
        <v>1.0986226524517116E-4</v>
      </c>
      <c r="U102" s="2">
        <v>0.83637008999999995</v>
      </c>
      <c r="V102">
        <v>323.45435099999997</v>
      </c>
      <c r="W102">
        <f t="shared" si="27"/>
        <v>322.78655832761655</v>
      </c>
      <c r="X102">
        <f t="shared" si="28"/>
        <v>0.44594705328899981</v>
      </c>
      <c r="Y102" s="19">
        <f t="shared" si="29"/>
        <v>4.2624304291219992E-6</v>
      </c>
      <c r="AA102" s="2">
        <v>0.82530924999999999</v>
      </c>
      <c r="AB102">
        <v>353.91856000000001</v>
      </c>
      <c r="AC102">
        <f t="shared" si="30"/>
        <v>353.08107803382211</v>
      </c>
      <c r="AD102">
        <f t="shared" si="31"/>
        <v>0.70137604367320838</v>
      </c>
      <c r="AE102" s="19">
        <f t="shared" si="32"/>
        <v>5.5994355653074334E-6</v>
      </c>
    </row>
    <row r="103" spans="3:31" x14ac:dyDescent="0.25">
      <c r="I103" s="2">
        <v>0.85417377000000005</v>
      </c>
      <c r="J103">
        <v>273.56561699999997</v>
      </c>
      <c r="K103">
        <f t="shared" si="21"/>
        <v>274.99826144360412</v>
      </c>
      <c r="L103">
        <f t="shared" si="22"/>
        <v>2.0524701017898361</v>
      </c>
      <c r="M103" s="19">
        <f t="shared" si="23"/>
        <v>2.7425453320604334E-5</v>
      </c>
      <c r="O103" s="2">
        <v>0.84672747999999998</v>
      </c>
      <c r="P103">
        <v>298.64265899999998</v>
      </c>
      <c r="Q103">
        <f t="shared" si="24"/>
        <v>294.64853938466024</v>
      </c>
      <c r="R103">
        <f t="shared" si="25"/>
        <v>15.952991501641684</v>
      </c>
      <c r="S103" s="19">
        <f t="shared" si="26"/>
        <v>1.788703869031512E-4</v>
      </c>
      <c r="U103" s="2">
        <v>0.83688819000000003</v>
      </c>
      <c r="V103">
        <v>325.83838400000002</v>
      </c>
      <c r="W103">
        <f t="shared" si="27"/>
        <v>324.05522508434285</v>
      </c>
      <c r="X103">
        <f t="shared" si="28"/>
        <v>3.1796557184876475</v>
      </c>
      <c r="Y103" s="19">
        <f t="shared" si="29"/>
        <v>2.9948537039037906E-5</v>
      </c>
      <c r="AA103" s="2">
        <v>0.82605932999999998</v>
      </c>
      <c r="AB103">
        <v>356.33558900000003</v>
      </c>
      <c r="AC103">
        <f t="shared" si="30"/>
        <v>355.96466460041734</v>
      </c>
      <c r="AD103">
        <f t="shared" si="31"/>
        <v>0.13758491020577979</v>
      </c>
      <c r="AE103" s="19">
        <f t="shared" si="32"/>
        <v>1.0835586050305967E-6</v>
      </c>
    </row>
    <row r="104" spans="3:31" x14ac:dyDescent="0.25">
      <c r="I104" s="2">
        <v>0.85527089999999995</v>
      </c>
      <c r="J104">
        <v>276.30199099999999</v>
      </c>
      <c r="K104">
        <f t="shared" si="21"/>
        <v>277.72785533552536</v>
      </c>
      <c r="L104">
        <f t="shared" si="22"/>
        <v>2.0330891033232201</v>
      </c>
      <c r="M104" s="19">
        <f t="shared" si="23"/>
        <v>2.6631055757630229E-5</v>
      </c>
      <c r="O104" s="2">
        <v>0.84775712000000003</v>
      </c>
      <c r="P104">
        <v>301.17845399999999</v>
      </c>
      <c r="Q104">
        <f t="shared" si="24"/>
        <v>296.89603014611254</v>
      </c>
      <c r="R104">
        <f t="shared" si="25"/>
        <v>18.33915406434425</v>
      </c>
      <c r="S104" s="19">
        <f t="shared" si="26"/>
        <v>2.0217688439497786E-4</v>
      </c>
      <c r="U104" s="2">
        <v>0.83752185000000001</v>
      </c>
      <c r="V104">
        <v>328.81344300000001</v>
      </c>
      <c r="W104">
        <f t="shared" si="27"/>
        <v>325.66192057087977</v>
      </c>
      <c r="X104">
        <f t="shared" si="28"/>
        <v>9.932093621247903</v>
      </c>
      <c r="Y104" s="19">
        <f t="shared" si="29"/>
        <v>9.1863222333145571E-5</v>
      </c>
      <c r="AA104" s="2">
        <v>0.82659210999999999</v>
      </c>
      <c r="AB104">
        <v>358.65296999999998</v>
      </c>
      <c r="AC104">
        <f t="shared" si="30"/>
        <v>358.17997751049313</v>
      </c>
      <c r="AD104">
        <f t="shared" si="31"/>
        <v>0.22372189512988827</v>
      </c>
      <c r="AE104" s="19">
        <f t="shared" si="32"/>
        <v>1.7392404461239594E-6</v>
      </c>
    </row>
    <row r="105" spans="3:31" x14ac:dyDescent="0.25">
      <c r="I105" s="2">
        <v>0.85629487000000004</v>
      </c>
      <c r="J105">
        <v>279.28815200000003</v>
      </c>
      <c r="K105">
        <f t="shared" si="21"/>
        <v>280.46589826519545</v>
      </c>
      <c r="L105">
        <f t="shared" si="22"/>
        <v>1.3870862651817695</v>
      </c>
      <c r="M105" s="19">
        <f t="shared" si="23"/>
        <v>1.7782730495138629E-5</v>
      </c>
      <c r="O105" s="2">
        <v>0.84838864999999997</v>
      </c>
      <c r="P105">
        <v>303.84359799999999</v>
      </c>
      <c r="Q105">
        <f t="shared" si="24"/>
        <v>298.33865074726413</v>
      </c>
      <c r="R105">
        <f t="shared" si="25"/>
        <v>30.304444255404096</v>
      </c>
      <c r="S105" s="19">
        <f t="shared" si="26"/>
        <v>3.2825106488786933E-4</v>
      </c>
      <c r="U105" s="2">
        <v>0.83792897</v>
      </c>
      <c r="V105">
        <v>331.27257600000002</v>
      </c>
      <c r="W105">
        <f t="shared" si="27"/>
        <v>326.72790196246348</v>
      </c>
      <c r="X105">
        <f t="shared" si="28"/>
        <v>20.654062107458657</v>
      </c>
      <c r="Y105" s="19">
        <f t="shared" si="29"/>
        <v>1.8820645258895807E-4</v>
      </c>
      <c r="AA105" s="2">
        <v>0.82693457000000004</v>
      </c>
      <c r="AB105">
        <v>360.74272100000002</v>
      </c>
      <c r="AC105">
        <f t="shared" si="30"/>
        <v>359.68696248381127</v>
      </c>
      <c r="AD105">
        <f t="shared" si="31"/>
        <v>1.1146260445050626</v>
      </c>
      <c r="AE105" s="19">
        <f t="shared" si="32"/>
        <v>8.5651314623433816E-6</v>
      </c>
    </row>
    <row r="106" spans="3:31" x14ac:dyDescent="0.25">
      <c r="I106" s="2">
        <v>0.85723417000000002</v>
      </c>
      <c r="J106">
        <v>282.12074899999999</v>
      </c>
      <c r="K106">
        <f t="shared" si="21"/>
        <v>283.15688607846892</v>
      </c>
      <c r="L106">
        <f t="shared" si="22"/>
        <v>1.0735800453781206</v>
      </c>
      <c r="M106" s="19">
        <f t="shared" si="23"/>
        <v>1.3488522301247176E-5</v>
      </c>
      <c r="O106" s="2">
        <v>0.84904826</v>
      </c>
      <c r="P106">
        <v>306.53746599999999</v>
      </c>
      <c r="Q106">
        <f t="shared" si="24"/>
        <v>299.90078458320562</v>
      </c>
      <c r="R106">
        <f t="shared" si="25"/>
        <v>44.045540228023782</v>
      </c>
      <c r="S106" s="19">
        <f t="shared" si="26"/>
        <v>4.6874302147739179E-4</v>
      </c>
      <c r="U106" s="2">
        <v>0.83828599999999998</v>
      </c>
      <c r="V106">
        <v>333.27953500000001</v>
      </c>
      <c r="W106">
        <f t="shared" si="27"/>
        <v>327.68550302872177</v>
      </c>
      <c r="X106">
        <f t="shared" si="28"/>
        <v>31.293193695683126</v>
      </c>
      <c r="Y106" s="19">
        <f t="shared" si="29"/>
        <v>2.8172967544449275E-4</v>
      </c>
      <c r="AA106" s="2">
        <v>0.82745504999999997</v>
      </c>
      <c r="AB106">
        <v>363.47220499999997</v>
      </c>
      <c r="AC106">
        <f t="shared" si="30"/>
        <v>362.11674570813557</v>
      </c>
      <c r="AD106">
        <f t="shared" si="31"/>
        <v>1.8372698919015573</v>
      </c>
      <c r="AE106" s="19">
        <f t="shared" si="32"/>
        <v>1.3906906887140242E-5</v>
      </c>
    </row>
    <row r="107" spans="3:31" x14ac:dyDescent="0.25">
      <c r="I107" s="2">
        <v>0.85774178000000001</v>
      </c>
      <c r="J107">
        <v>284.251645</v>
      </c>
      <c r="K107">
        <f t="shared" si="21"/>
        <v>284.68896571209035</v>
      </c>
      <c r="L107">
        <f t="shared" si="22"/>
        <v>0.19124940522321462</v>
      </c>
      <c r="M107" s="19">
        <f t="shared" si="23"/>
        <v>2.3669774465312659E-6</v>
      </c>
      <c r="U107" s="2">
        <v>0.83871720000000005</v>
      </c>
      <c r="V107">
        <v>336.46184</v>
      </c>
      <c r="W107">
        <f t="shared" si="27"/>
        <v>328.87164195656669</v>
      </c>
      <c r="X107">
        <f t="shared" si="28"/>
        <v>57.611106338538754</v>
      </c>
      <c r="Y107" s="19">
        <f t="shared" si="29"/>
        <v>5.0890249967328288E-4</v>
      </c>
      <c r="AA107" s="2">
        <v>0.82793053000000005</v>
      </c>
      <c r="AB107">
        <v>365.79600699999997</v>
      </c>
      <c r="AC107">
        <f t="shared" si="30"/>
        <v>364.50137813922339</v>
      </c>
      <c r="AD107">
        <f t="shared" si="31"/>
        <v>1.6760638871556748</v>
      </c>
      <c r="AE107" s="19">
        <f t="shared" si="32"/>
        <v>1.2526006937276525E-5</v>
      </c>
    </row>
    <row r="108" spans="3:31" x14ac:dyDescent="0.25">
      <c r="I108" s="2">
        <v>0.85853562999999999</v>
      </c>
      <c r="J108">
        <v>286.43306200000001</v>
      </c>
      <c r="K108">
        <f t="shared" si="21"/>
        <v>287.2036370788237</v>
      </c>
      <c r="L108">
        <f t="shared" si="22"/>
        <v>0.59378595210414675</v>
      </c>
      <c r="M108" s="19">
        <f t="shared" si="23"/>
        <v>7.2374175202922285E-6</v>
      </c>
      <c r="U108" s="2">
        <v>0.83898265000000005</v>
      </c>
      <c r="V108">
        <v>338.58579600000002</v>
      </c>
      <c r="W108">
        <f t="shared" si="27"/>
        <v>329.61857373332089</v>
      </c>
      <c r="X108">
        <f t="shared" si="28"/>
        <v>80.411075180025989</v>
      </c>
      <c r="Y108" s="19">
        <f t="shared" si="29"/>
        <v>7.0142041013816553E-4</v>
      </c>
      <c r="AA108" s="2">
        <v>0.82842393000000003</v>
      </c>
      <c r="AB108">
        <v>368.06347799999998</v>
      </c>
      <c r="AC108">
        <f t="shared" si="30"/>
        <v>367.16624448381435</v>
      </c>
      <c r="AD108">
        <f t="shared" si="31"/>
        <v>0.80502798256681518</v>
      </c>
      <c r="AE108" s="19">
        <f t="shared" si="32"/>
        <v>5.9424498501441687E-6</v>
      </c>
    </row>
    <row r="109" spans="3:31" x14ac:dyDescent="0.25">
      <c r="I109" s="2">
        <v>0.85932582000000002</v>
      </c>
      <c r="J109">
        <v>289.12265500000001</v>
      </c>
      <c r="K109">
        <f t="shared" si="21"/>
        <v>289.86204556598898</v>
      </c>
      <c r="L109">
        <f t="shared" si="22"/>
        <v>0.54669840907348888</v>
      </c>
      <c r="M109" s="19">
        <f t="shared" si="23"/>
        <v>6.5400875690665789E-6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9ED4D-09B1-E043-A4A9-2F7E1445BE82}">
  <dimension ref="A1:BB100"/>
  <sheetViews>
    <sheetView topLeftCell="N1" workbookViewId="0">
      <selection activeCell="X24" sqref="X24"/>
    </sheetView>
  </sheetViews>
  <sheetFormatPr baseColWidth="10" defaultRowHeight="15.75" x14ac:dyDescent="0.25"/>
  <cols>
    <col min="3" max="3" width="10.875" style="2"/>
    <col min="6" max="6" width="12.375" customWidth="1"/>
    <col min="7" max="7" width="17" customWidth="1"/>
    <col min="8" max="8" width="6.375" customWidth="1"/>
    <col min="9" max="9" width="10.875" style="2"/>
    <col min="12" max="12" width="12" customWidth="1"/>
    <col min="13" max="13" width="16.375" customWidth="1"/>
    <col min="14" max="14" width="5.625" customWidth="1"/>
    <col min="15" max="15" width="10.875" style="2"/>
    <col min="18" max="18" width="12.125" customWidth="1"/>
    <col min="19" max="19" width="17" customWidth="1"/>
    <col min="53" max="53" width="10.875" style="2"/>
  </cols>
  <sheetData>
    <row r="1" spans="1:54" x14ac:dyDescent="0.25">
      <c r="A1" t="s">
        <v>21</v>
      </c>
      <c r="C1" t="s">
        <v>1</v>
      </c>
      <c r="D1">
        <v>0.3</v>
      </c>
      <c r="E1">
        <v>0.3</v>
      </c>
      <c r="F1">
        <f>_xlfn.XLOOKUP(D3+20,D3:D150,C3:C150,,-1,1)-X9</f>
        <v>0.56041096261100298</v>
      </c>
      <c r="I1" t="s">
        <v>2</v>
      </c>
      <c r="J1">
        <v>0.4</v>
      </c>
      <c r="K1">
        <v>0.3</v>
      </c>
      <c r="L1">
        <f>_xlfn.XLOOKUP(J3+20,J3:J150,I3:I150,,-1,1)-X10</f>
        <v>0.57098840715948995</v>
      </c>
      <c r="O1" t="s">
        <v>3</v>
      </c>
      <c r="P1">
        <v>0.5</v>
      </c>
      <c r="Q1">
        <v>0.3</v>
      </c>
      <c r="R1">
        <f>_xlfn.XLOOKUP(P3+20,P3:P150,O3:O150,,-1,1)-X11</f>
        <v>0.556287467768808</v>
      </c>
      <c r="W1" t="s">
        <v>38</v>
      </c>
      <c r="AZ1" s="4" t="s">
        <v>13</v>
      </c>
      <c r="BA1" s="28" t="s">
        <v>3</v>
      </c>
      <c r="BB1" s="28"/>
    </row>
    <row r="2" spans="1:54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W2" t="s">
        <v>29</v>
      </c>
      <c r="X2">
        <v>9.7678510869156643</v>
      </c>
      <c r="AJ2" t="s">
        <v>61</v>
      </c>
      <c r="AK2" s="10" t="s">
        <v>62</v>
      </c>
      <c r="AL2" s="11">
        <v>9.39</v>
      </c>
      <c r="BA2" s="3" t="s">
        <v>4</v>
      </c>
      <c r="BB2" s="1" t="s">
        <v>5</v>
      </c>
    </row>
    <row r="3" spans="1:54" x14ac:dyDescent="0.25">
      <c r="C3" s="2">
        <v>0.50122902000000003</v>
      </c>
      <c r="D3">
        <v>228.269498</v>
      </c>
      <c r="E3">
        <f>IF(C3&lt;F$1,$X$6+D$1^2*$X$5/((-$X$7*(C3/E$1-1)^$X$8+1)),$X$6+$X$2*TAN($X$3*(C3/F$1)-$X$3)+D$1^2*$X$5/((-$X$7*(C3/E$1-1)^$X$8+1)))</f>
        <v>227.26264083909095</v>
      </c>
      <c r="F3">
        <f>(E3-D3)^2</f>
        <v>1.0137613424738321</v>
      </c>
      <c r="G3" s="19">
        <f>((E3-D3)/D3)^2</f>
        <v>1.9455390799133128E-5</v>
      </c>
      <c r="I3" s="2">
        <v>0.50094760000000005</v>
      </c>
      <c r="J3">
        <v>251.15225899999999</v>
      </c>
      <c r="K3">
        <f>IF(I3&lt;L$1,$X$6+J$1^2*$X$5/((-$X$7*(I3/K$1-1)^$X$8+1)),$X$6+$X$2*TAN($X$3*(I3/L$1)-$X$3)+J$1^2*$X$5/((-$X$7*(I3/K$1-1)^$X$8+1)))</f>
        <v>252.09676547900526</v>
      </c>
      <c r="L3">
        <f>(K3-J3)^2</f>
        <v>0.89209248888293202</v>
      </c>
      <c r="M3" s="19">
        <f>((K3-J3)/J3)^2</f>
        <v>1.4142809943067496E-5</v>
      </c>
      <c r="O3" s="2">
        <v>0.50142982999999997</v>
      </c>
      <c r="P3">
        <v>283.68812800000001</v>
      </c>
      <c r="Q3">
        <f>IF(O3&lt;R$1,$X$6+P$1^2*$X$5/((-$X$7*(O3/Q$1-1)^$X$8+1)),$X$6+$X$2*TAN($X$3*(O3/R$1)-$X$3)+P$1^2*$X$5/((-$X$7*(O3/Q$1-1)^$X$8+1)))</f>
        <v>284.02635430177361</v>
      </c>
      <c r="R3">
        <f>(Q3-P3)^2</f>
        <v>0.11439703121144786</v>
      </c>
      <c r="S3" s="19">
        <f>((Q3-P3)/P3)^2</f>
        <v>1.4214527596460698E-6</v>
      </c>
      <c r="W3" t="s">
        <v>30</v>
      </c>
      <c r="X3">
        <v>2.7680776016576942</v>
      </c>
      <c r="AJ3" t="s">
        <v>63</v>
      </c>
      <c r="AK3" s="10" t="s">
        <v>64</v>
      </c>
      <c r="AL3">
        <v>35.799999999999997</v>
      </c>
      <c r="BA3" s="2">
        <v>0.50050161999999998</v>
      </c>
      <c r="BB3">
        <v>280.49303800000001</v>
      </c>
    </row>
    <row r="4" spans="1:54" x14ac:dyDescent="0.25">
      <c r="C4" s="2">
        <v>0.50588694999999995</v>
      </c>
      <c r="D4">
        <v>228.17163199999999</v>
      </c>
      <c r="E4">
        <f t="shared" ref="E4:E67" si="0">IF(C4&lt;F$1,$X$6+D$1^2*$X$5/((-$X$7*(C4/E$1-1)^$X$8+1)),$X$6+$X$2*TAN($X$3*(C4/F$1)-$X$3)+D$1^2*$X$5/((-$X$7*(C4/E$1-1)^$X$8+1)))</f>
        <v>227.26264083917178</v>
      </c>
      <c r="F4">
        <f t="shared" ref="F4:F67" si="1">(E4-D4)^2</f>
        <v>0.826264930463813</v>
      </c>
      <c r="G4" s="19">
        <f t="shared" ref="G4:G67" si="2">((E4-D4)/D4)^2</f>
        <v>1.58706978226085E-5</v>
      </c>
      <c r="I4" s="2">
        <v>0.50560565000000002</v>
      </c>
      <c r="J4">
        <v>251.081084</v>
      </c>
      <c r="K4">
        <f t="shared" ref="K4:K67" si="3">IF(I4&lt;L$1,$X$6+J$1^2*$X$5/((-$X$7*(I4/K$1-1)^$X$8+1)),$X$6+$X$2*TAN($X$3*(I4/L$1)-$X$3)+J$1^2*$X$5/((-$X$7*(I4/K$1-1)^$X$8+1)))</f>
        <v>252.0967654791439</v>
      </c>
      <c r="L4">
        <f t="shared" ref="L4:L67" si="4">(K4-J4)^2</f>
        <v>1.0316088670759269</v>
      </c>
      <c r="M4" s="19">
        <f t="shared" ref="M4:M67" si="5">((K4-J4)/J4)^2</f>
        <v>1.6363909781695976E-5</v>
      </c>
      <c r="O4" s="2">
        <v>0.50572936000000002</v>
      </c>
      <c r="P4">
        <v>283.66143799999998</v>
      </c>
      <c r="Q4">
        <f t="shared" ref="Q4:Q67" si="6">IF(O4&lt;R$1,$X$6+P$1^2*$X$5/((-$X$7*(O4/Q$1-1)^$X$8+1)),$X$6+$X$2*TAN($X$3*(O4/R$1)-$X$3)+P$1^2*$X$5/((-$X$7*(O4/Q$1-1)^$X$8+1)))</f>
        <v>284.02635430198097</v>
      </c>
      <c r="R4">
        <f t="shared" ref="R4:R67" si="7">(Q4-P4)^2</f>
        <v>0.1331639074514866</v>
      </c>
      <c r="S4" s="19">
        <f t="shared" ref="S4:S67" si="8">((Q4-P4)/P4)^2</f>
        <v>1.6549540112621353E-6</v>
      </c>
      <c r="W4" t="s">
        <v>31</v>
      </c>
      <c r="X4">
        <v>0</v>
      </c>
      <c r="AJ4" t="s">
        <v>65</v>
      </c>
      <c r="AK4" s="10" t="s">
        <v>66</v>
      </c>
      <c r="AL4">
        <v>0.25</v>
      </c>
      <c r="BA4" s="2">
        <v>0.50362881999999998</v>
      </c>
      <c r="BB4">
        <v>280.52973800000001</v>
      </c>
    </row>
    <row r="5" spans="1:54" x14ac:dyDescent="0.25">
      <c r="C5" s="2">
        <v>0.51054513000000001</v>
      </c>
      <c r="D5">
        <v>228.12714800000001</v>
      </c>
      <c r="E5">
        <f t="shared" si="0"/>
        <v>227.2626408393167</v>
      </c>
      <c r="F5">
        <f t="shared" si="1"/>
        <v>0.74737263087270589</v>
      </c>
      <c r="G5" s="19">
        <f t="shared" si="2"/>
        <v>1.4360952562864407E-5</v>
      </c>
      <c r="I5" s="2">
        <v>0.51026413000000004</v>
      </c>
      <c r="J5">
        <v>251.09887800000001</v>
      </c>
      <c r="K5">
        <f t="shared" si="3"/>
        <v>252.09676547939276</v>
      </c>
      <c r="L5">
        <f t="shared" si="4"/>
        <v>0.99577942152880528</v>
      </c>
      <c r="M5" s="19">
        <f t="shared" si="5"/>
        <v>1.5793326100309759E-5</v>
      </c>
      <c r="O5" s="2">
        <v>0.51002901</v>
      </c>
      <c r="P5">
        <v>283.66143799999998</v>
      </c>
      <c r="Q5">
        <f t="shared" si="6"/>
        <v>284.0263543023367</v>
      </c>
      <c r="R5">
        <f t="shared" si="7"/>
        <v>0.13316390771110712</v>
      </c>
      <c r="S5" s="19">
        <f t="shared" si="8"/>
        <v>1.6549540144886856E-6</v>
      </c>
      <c r="W5" t="s">
        <v>32</v>
      </c>
      <c r="X5">
        <v>354.77320914066325</v>
      </c>
      <c r="AJ5" t="s">
        <v>67</v>
      </c>
      <c r="AK5" s="10" t="s">
        <v>68</v>
      </c>
      <c r="AL5">
        <v>3.95</v>
      </c>
      <c r="BA5" s="2">
        <v>0.50630107999999996</v>
      </c>
      <c r="BB5">
        <v>280.611513</v>
      </c>
    </row>
    <row r="6" spans="1:54" x14ac:dyDescent="0.25">
      <c r="C6" s="2">
        <v>0.51484452000000003</v>
      </c>
      <c r="D6">
        <v>228.073767</v>
      </c>
      <c r="E6">
        <f t="shared" si="0"/>
        <v>227.262640839548</v>
      </c>
      <c r="F6">
        <f t="shared" si="1"/>
        <v>0.65792564816961219</v>
      </c>
      <c r="G6" s="19">
        <f t="shared" si="2"/>
        <v>1.2648124901032349E-5</v>
      </c>
      <c r="I6" s="2">
        <v>0.51456411999999996</v>
      </c>
      <c r="J6">
        <v>251.170053</v>
      </c>
      <c r="K6">
        <f t="shared" si="3"/>
        <v>252.09676547979021</v>
      </c>
      <c r="L6">
        <f t="shared" si="4"/>
        <v>0.85879602019892287</v>
      </c>
      <c r="M6" s="19">
        <f t="shared" si="5"/>
        <v>1.3613014550370054E-5</v>
      </c>
      <c r="O6" s="2">
        <v>0.51432865999999999</v>
      </c>
      <c r="P6">
        <v>283.66143799999998</v>
      </c>
      <c r="Q6">
        <f t="shared" si="6"/>
        <v>284.02635430294015</v>
      </c>
      <c r="R6">
        <f t="shared" si="7"/>
        <v>0.1331639081515244</v>
      </c>
      <c r="S6" s="19">
        <f t="shared" si="8"/>
        <v>1.6549540199621682E-6</v>
      </c>
      <c r="W6" t="s">
        <v>55</v>
      </c>
      <c r="X6">
        <v>195.33305201633598</v>
      </c>
      <c r="AJ6" t="s">
        <v>69</v>
      </c>
      <c r="AK6" s="10" t="s">
        <v>70</v>
      </c>
      <c r="AL6">
        <v>23.5</v>
      </c>
      <c r="BA6" s="2">
        <v>0.51027453</v>
      </c>
      <c r="BB6">
        <v>280.69714599999998</v>
      </c>
    </row>
    <row r="7" spans="1:54" x14ac:dyDescent="0.25">
      <c r="C7" s="2">
        <v>0.51914442999999999</v>
      </c>
      <c r="D7">
        <v>228.12714800000001</v>
      </c>
      <c r="E7">
        <f t="shared" si="0"/>
        <v>227.26264083993581</v>
      </c>
      <c r="F7">
        <f t="shared" si="1"/>
        <v>0.74737262980225572</v>
      </c>
      <c r="G7" s="19">
        <f t="shared" si="2"/>
        <v>1.4360952542295439E-5</v>
      </c>
      <c r="I7" s="2">
        <v>0.51886376999999995</v>
      </c>
      <c r="J7">
        <v>251.170053</v>
      </c>
      <c r="K7">
        <f t="shared" si="3"/>
        <v>252.09676548045698</v>
      </c>
      <c r="L7">
        <f t="shared" si="4"/>
        <v>0.8587960214347371</v>
      </c>
      <c r="M7" s="19">
        <f t="shared" si="5"/>
        <v>1.3613014569959292E-5</v>
      </c>
      <c r="O7" s="2">
        <v>0.51862869</v>
      </c>
      <c r="P7">
        <v>283.74151000000001</v>
      </c>
      <c r="Q7">
        <f t="shared" si="6"/>
        <v>284.02635430395327</v>
      </c>
      <c r="R7">
        <f t="shared" si="7"/>
        <v>8.1136277494619449E-2</v>
      </c>
      <c r="S7" s="19">
        <f t="shared" si="8"/>
        <v>1.0077883353825542E-6</v>
      </c>
      <c r="W7" t="s">
        <v>37</v>
      </c>
      <c r="X7">
        <v>1.3486420064086602E-7</v>
      </c>
      <c r="AQ7" t="s">
        <v>71</v>
      </c>
      <c r="BA7" s="2">
        <v>0.51304327999999999</v>
      </c>
      <c r="BB7">
        <v>280.79501099999999</v>
      </c>
    </row>
    <row r="8" spans="1:54" x14ac:dyDescent="0.25">
      <c r="C8" s="2">
        <v>0.52344407999999998</v>
      </c>
      <c r="D8">
        <v>228.12714800000001</v>
      </c>
      <c r="E8">
        <f t="shared" si="0"/>
        <v>227.26264084057945</v>
      </c>
      <c r="F8">
        <f t="shared" si="1"/>
        <v>0.74737262868939636</v>
      </c>
      <c r="G8" s="19">
        <f t="shared" si="2"/>
        <v>1.4360952520911567E-5</v>
      </c>
      <c r="I8" s="2">
        <v>0.52316368000000002</v>
      </c>
      <c r="J8">
        <v>251.223434</v>
      </c>
      <c r="K8">
        <f t="shared" si="3"/>
        <v>252.0967654815644</v>
      </c>
      <c r="L8">
        <f t="shared" si="4"/>
        <v>0.76270787669148121</v>
      </c>
      <c r="M8" s="19">
        <f t="shared" si="5"/>
        <v>1.2084757388843931E-5</v>
      </c>
      <c r="O8" s="2">
        <v>0.52292799999999995</v>
      </c>
      <c r="P8">
        <v>283.67033500000002</v>
      </c>
      <c r="Q8">
        <f t="shared" si="6"/>
        <v>284.0263543056364</v>
      </c>
      <c r="R8">
        <f t="shared" si="7"/>
        <v>0.12674974598581021</v>
      </c>
      <c r="S8" s="19">
        <f t="shared" si="8"/>
        <v>1.5751403415620901E-6</v>
      </c>
      <c r="W8" t="s">
        <v>56</v>
      </c>
      <c r="X8">
        <v>26.841205802502056</v>
      </c>
      <c r="BA8" s="2">
        <v>0.51571537000000001</v>
      </c>
      <c r="BB8">
        <v>280.84008699999998</v>
      </c>
    </row>
    <row r="9" spans="1:54" x14ac:dyDescent="0.25">
      <c r="C9" s="2">
        <v>0.52774381999999997</v>
      </c>
      <c r="D9">
        <v>228.14494199999999</v>
      </c>
      <c r="E9">
        <f t="shared" si="0"/>
        <v>227.26264084163734</v>
      </c>
      <c r="F9">
        <f t="shared" si="1"/>
        <v>0.77845533404807576</v>
      </c>
      <c r="G9" s="19">
        <f t="shared" si="2"/>
        <v>1.4955881281451947E-5</v>
      </c>
      <c r="I9" s="2">
        <v>0.52746353999999995</v>
      </c>
      <c r="J9">
        <v>251.26791800000001</v>
      </c>
      <c r="K9">
        <f t="shared" si="3"/>
        <v>252.09676548338572</v>
      </c>
      <c r="L9">
        <f t="shared" si="4"/>
        <v>0.68698815071483332</v>
      </c>
      <c r="M9" s="19">
        <f t="shared" si="5"/>
        <v>1.0881159187064922E-5</v>
      </c>
      <c r="O9" s="2">
        <v>0.52722760999999996</v>
      </c>
      <c r="P9">
        <v>283.66143799999998</v>
      </c>
      <c r="Q9">
        <f t="shared" si="6"/>
        <v>284.02635430840616</v>
      </c>
      <c r="R9">
        <f t="shared" si="7"/>
        <v>0.13316391214079407</v>
      </c>
      <c r="S9" s="19">
        <f t="shared" si="8"/>
        <v>1.6549540695406007E-6</v>
      </c>
      <c r="V9">
        <v>0.3</v>
      </c>
      <c r="W9" t="s">
        <v>59</v>
      </c>
      <c r="X9">
        <v>0.22432789738899703</v>
      </c>
      <c r="BA9" s="2">
        <v>0.52079629999999999</v>
      </c>
      <c r="BB9">
        <v>280.74155999999999</v>
      </c>
    </row>
    <row r="10" spans="1:54" x14ac:dyDescent="0.25">
      <c r="C10" s="2">
        <v>0.53204359000000001</v>
      </c>
      <c r="D10">
        <v>228.17163199999999</v>
      </c>
      <c r="E10">
        <f t="shared" si="0"/>
        <v>227.26264084335992</v>
      </c>
      <c r="F10">
        <f t="shared" si="1"/>
        <v>0.82626492284985253</v>
      </c>
      <c r="G10" s="19">
        <f t="shared" si="2"/>
        <v>1.5870697676361377E-5</v>
      </c>
      <c r="I10" s="2">
        <v>0.53176319000000005</v>
      </c>
      <c r="J10">
        <v>251.26791800000001</v>
      </c>
      <c r="K10">
        <f t="shared" si="3"/>
        <v>252.09676548635301</v>
      </c>
      <c r="L10">
        <f t="shared" si="4"/>
        <v>0.68698815563368387</v>
      </c>
      <c r="M10" s="19">
        <f t="shared" si="5"/>
        <v>1.0881159264974267E-5</v>
      </c>
      <c r="O10" s="2">
        <v>0.53152725999999995</v>
      </c>
      <c r="P10">
        <v>283.66143799999998</v>
      </c>
      <c r="Q10">
        <f t="shared" si="6"/>
        <v>284.02635431292106</v>
      </c>
      <c r="R10">
        <f t="shared" si="7"/>
        <v>0.13316391543591699</v>
      </c>
      <c r="S10" s="19">
        <f t="shared" si="8"/>
        <v>1.6549541104922145E-6</v>
      </c>
      <c r="V10">
        <v>0.4</v>
      </c>
      <c r="W10" t="s">
        <v>59</v>
      </c>
      <c r="X10">
        <v>0.20665877284051004</v>
      </c>
      <c r="AJ10" t="s">
        <v>72</v>
      </c>
      <c r="BA10" s="2">
        <v>0.52356457000000001</v>
      </c>
      <c r="BB10">
        <v>280.74155999999999</v>
      </c>
    </row>
    <row r="11" spans="1:54" x14ac:dyDescent="0.25">
      <c r="C11" s="2">
        <v>0.53634349999999997</v>
      </c>
      <c r="D11">
        <v>228.22501299999999</v>
      </c>
      <c r="E11">
        <f t="shared" si="0"/>
        <v>227.2626408461397</v>
      </c>
      <c r="F11">
        <f t="shared" si="1"/>
        <v>0.926160162525687</v>
      </c>
      <c r="G11" s="19">
        <f t="shared" si="2"/>
        <v>1.7781140578283495E-5</v>
      </c>
      <c r="I11" s="2">
        <v>0.53606310000000001</v>
      </c>
      <c r="J11">
        <v>251.32129900000001</v>
      </c>
      <c r="K11">
        <f t="shared" si="3"/>
        <v>252.09676549114428</v>
      </c>
      <c r="L11">
        <f t="shared" si="4"/>
        <v>0.60134827888760878</v>
      </c>
      <c r="M11" s="19">
        <f t="shared" si="5"/>
        <v>9.5206693117924979E-6</v>
      </c>
      <c r="O11" s="2">
        <v>0.53582708000000001</v>
      </c>
      <c r="P11">
        <v>283.697025</v>
      </c>
      <c r="Q11">
        <f t="shared" si="6"/>
        <v>284.02635432021469</v>
      </c>
      <c r="R11">
        <f t="shared" si="7"/>
        <v>0.10845780115307441</v>
      </c>
      <c r="S11" s="19">
        <f t="shared" si="8"/>
        <v>1.3475696842381314E-6</v>
      </c>
      <c r="V11">
        <v>0.5</v>
      </c>
      <c r="W11" t="s">
        <v>59</v>
      </c>
      <c r="X11">
        <v>0.21396195223119197</v>
      </c>
      <c r="AJ11" t="s">
        <v>73</v>
      </c>
      <c r="AK11">
        <f>1-2*(AL5/AL3)^2</f>
        <v>0.97565228925439285</v>
      </c>
      <c r="AM11" t="s">
        <v>74</v>
      </c>
      <c r="AN11">
        <f>-0.357+0.45*EXP(-0.0375*AL6)</f>
        <v>-0.17058085936973211</v>
      </c>
      <c r="BA11" s="2">
        <v>0.52643189000000001</v>
      </c>
      <c r="BB11">
        <v>280.74155999999999</v>
      </c>
    </row>
    <row r="12" spans="1:54" x14ac:dyDescent="0.25">
      <c r="C12" s="2">
        <v>0.54064336000000002</v>
      </c>
      <c r="D12">
        <v>228.269498</v>
      </c>
      <c r="E12">
        <f t="shared" si="0"/>
        <v>227.26264085058651</v>
      </c>
      <c r="F12">
        <f t="shared" si="1"/>
        <v>1.0137613193250619</v>
      </c>
      <c r="G12" s="19">
        <f t="shared" si="2"/>
        <v>1.94553903548783E-5</v>
      </c>
      <c r="I12" s="2">
        <v>0.54036295999999995</v>
      </c>
      <c r="J12">
        <v>251.36578399999999</v>
      </c>
      <c r="K12">
        <f t="shared" si="3"/>
        <v>252.0967654988132</v>
      </c>
      <c r="L12">
        <f t="shared" si="4"/>
        <v>0.53433395160720332</v>
      </c>
      <c r="M12" s="19">
        <f t="shared" si="5"/>
        <v>8.4566907254641673E-6</v>
      </c>
      <c r="O12" s="2">
        <v>0.54012716000000005</v>
      </c>
      <c r="P12">
        <v>283.78599400000002</v>
      </c>
      <c r="Q12">
        <f t="shared" si="6"/>
        <v>284.02635433189528</v>
      </c>
      <c r="R12">
        <f t="shared" si="7"/>
        <v>5.7773089148799792E-2</v>
      </c>
      <c r="S12" s="19">
        <f t="shared" si="8"/>
        <v>7.1737076709143737E-7</v>
      </c>
      <c r="AJ12" t="s">
        <v>75</v>
      </c>
      <c r="AK12">
        <f>0.0524*AL4^4-0.15*AL4^3+0.1659*AL4^2-0.0706*AL4+0.0119</f>
        <v>2.479687500000001E-3</v>
      </c>
      <c r="AM12" t="s">
        <v>76</v>
      </c>
      <c r="AN12">
        <f>0.0524*(AL4-AN11)^4-0.15*(AL4-AN11)^3+0.1659*(AL4-AN11)^2-0.0706*(AL4-AN11)+0.0119</f>
        <v>2.0329486351611629E-3</v>
      </c>
      <c r="BA12" s="2">
        <v>0.53210155999999997</v>
      </c>
      <c r="BB12">
        <v>281.14977399999998</v>
      </c>
    </row>
    <row r="13" spans="1:54" x14ac:dyDescent="0.25">
      <c r="C13" s="2">
        <v>0.54494339999999997</v>
      </c>
      <c r="D13">
        <v>228.34957</v>
      </c>
      <c r="E13">
        <f t="shared" si="0"/>
        <v>227.26264085764117</v>
      </c>
      <c r="F13">
        <f t="shared" si="1"/>
        <v>1.1814149605088942</v>
      </c>
      <c r="G13" s="19">
        <f t="shared" si="2"/>
        <v>2.2656982533335468E-5</v>
      </c>
      <c r="I13" s="2">
        <v>0.54466261000000005</v>
      </c>
      <c r="J13">
        <v>251.36578399999999</v>
      </c>
      <c r="K13">
        <f t="shared" si="3"/>
        <v>252.09676551098471</v>
      </c>
      <c r="L13">
        <f t="shared" si="4"/>
        <v>0.53433396940150335</v>
      </c>
      <c r="M13" s="19">
        <f t="shared" si="5"/>
        <v>8.4566910070874688E-6</v>
      </c>
      <c r="O13" s="2">
        <v>0.54442714999999997</v>
      </c>
      <c r="P13">
        <v>283.857169</v>
      </c>
      <c r="Q13">
        <f t="shared" si="6"/>
        <v>284.02635435044323</v>
      </c>
      <c r="R13">
        <f t="shared" si="7"/>
        <v>2.8623682804598139E-2</v>
      </c>
      <c r="S13" s="19">
        <f t="shared" si="8"/>
        <v>3.5524320237495398E-7</v>
      </c>
      <c r="AJ13" t="s">
        <v>77</v>
      </c>
      <c r="AK13">
        <f>1/(1+AK12*AL2)</f>
        <v>0.97724555491842868</v>
      </c>
      <c r="AM13" t="s">
        <v>78</v>
      </c>
      <c r="AN13">
        <f>1/(1+AN12*AL2)</f>
        <v>0.98126819107836738</v>
      </c>
      <c r="BA13" s="2">
        <v>0.53594584999999995</v>
      </c>
      <c r="BB13">
        <v>281.10469899999998</v>
      </c>
    </row>
    <row r="14" spans="1:54" x14ac:dyDescent="0.25">
      <c r="C14" s="2">
        <v>0.54924313000000002</v>
      </c>
      <c r="D14">
        <v>228.36736300000001</v>
      </c>
      <c r="E14">
        <f t="shared" si="0"/>
        <v>227.26264086874144</v>
      </c>
      <c r="F14">
        <f t="shared" si="1"/>
        <v>1.2204109872924751</v>
      </c>
      <c r="G14" s="19">
        <f t="shared" si="2"/>
        <v>2.3401194960732425E-5</v>
      </c>
      <c r="I14" s="2">
        <v>0.54896217999999997</v>
      </c>
      <c r="J14">
        <v>251.34799000000001</v>
      </c>
      <c r="K14">
        <f t="shared" si="3"/>
        <v>252.09676553014657</v>
      </c>
      <c r="L14">
        <f t="shared" si="4"/>
        <v>0.56066479454626161</v>
      </c>
      <c r="M14" s="19">
        <f t="shared" si="5"/>
        <v>8.8746749129644067E-6</v>
      </c>
      <c r="O14" s="2">
        <v>0.54872679999999996</v>
      </c>
      <c r="P14">
        <v>283.857169</v>
      </c>
      <c r="Q14">
        <f t="shared" si="6"/>
        <v>284.0263543796554</v>
      </c>
      <c r="R14">
        <f t="shared" si="7"/>
        <v>2.8623692689142787E-2</v>
      </c>
      <c r="S14" s="19">
        <f t="shared" si="8"/>
        <v>3.5524332505019881E-7</v>
      </c>
      <c r="U14">
        <v>0.3</v>
      </c>
      <c r="V14" t="s">
        <v>35</v>
      </c>
      <c r="X14">
        <f>SUM(F3:F150)</f>
        <v>60.986853116425436</v>
      </c>
      <c r="BA14" s="2">
        <v>0.53943156000000003</v>
      </c>
      <c r="BB14">
        <v>281.092465</v>
      </c>
    </row>
    <row r="15" spans="1:54" x14ac:dyDescent="0.25">
      <c r="C15" s="2">
        <v>0.55354300000000001</v>
      </c>
      <c r="D15">
        <v>228.41184799999999</v>
      </c>
      <c r="E15">
        <f t="shared" si="0"/>
        <v>227.26264088607314</v>
      </c>
      <c r="F15">
        <f t="shared" si="1"/>
        <v>1.3206769907000775</v>
      </c>
      <c r="G15" s="19">
        <f t="shared" si="2"/>
        <v>2.5313917268344739E-5</v>
      </c>
      <c r="I15" s="2">
        <v>0.55326224999999996</v>
      </c>
      <c r="J15">
        <v>251.436959</v>
      </c>
      <c r="K15">
        <f t="shared" si="3"/>
        <v>252.09676556008316</v>
      </c>
      <c r="L15">
        <f t="shared" si="4"/>
        <v>0.43534469672876552</v>
      </c>
      <c r="M15" s="19">
        <f t="shared" si="5"/>
        <v>6.8861269892043361E-6</v>
      </c>
      <c r="O15" s="2">
        <v>0.55302709000000005</v>
      </c>
      <c r="P15">
        <v>283.99062199999997</v>
      </c>
      <c r="Q15">
        <f t="shared" si="6"/>
        <v>284.02635442531493</v>
      </c>
      <c r="R15">
        <f t="shared" si="7"/>
        <v>1.2768062188892905E-3</v>
      </c>
      <c r="S15" s="19">
        <f t="shared" si="8"/>
        <v>1.5831315044462267E-8</v>
      </c>
      <c r="U15">
        <v>0.4</v>
      </c>
      <c r="V15" t="s">
        <v>35</v>
      </c>
      <c r="X15">
        <f>SUM(L3:L150)</f>
        <v>74.816483497028401</v>
      </c>
      <c r="AJ15" t="s">
        <v>79</v>
      </c>
      <c r="AK15">
        <f>1/(X5*10^-4*PI()*AL2*AK13*AK11)</f>
        <v>1.0021551139349048</v>
      </c>
      <c r="AM15" t="s">
        <v>80</v>
      </c>
      <c r="AN15">
        <f>1/(X5*10^-4*PI()*AL2*AN13*AK11)</f>
        <v>0.99804685338408439</v>
      </c>
      <c r="BA15" s="2">
        <v>0.54428281000000001</v>
      </c>
      <c r="BB15">
        <v>281.10469899999998</v>
      </c>
    </row>
    <row r="16" spans="1:54" x14ac:dyDescent="0.25">
      <c r="C16" s="2">
        <v>0.55784290000000003</v>
      </c>
      <c r="D16">
        <v>228.46522899999999</v>
      </c>
      <c r="E16">
        <f t="shared" si="0"/>
        <v>227.26264091293052</v>
      </c>
      <c r="F16">
        <f t="shared" si="1"/>
        <v>1.4462181071614122</v>
      </c>
      <c r="G16" s="19">
        <f t="shared" si="2"/>
        <v>2.7707259342933736E-5</v>
      </c>
      <c r="I16" s="2">
        <v>0.55756203000000004</v>
      </c>
      <c r="J16">
        <v>251.463649</v>
      </c>
      <c r="K16">
        <f t="shared" si="3"/>
        <v>252.09676560649237</v>
      </c>
      <c r="L16">
        <f t="shared" si="4"/>
        <v>0.40083663741640818</v>
      </c>
      <c r="M16" s="19">
        <f t="shared" si="5"/>
        <v>6.3389449990467654E-6</v>
      </c>
      <c r="O16" s="2">
        <v>0.55732704</v>
      </c>
      <c r="P16">
        <v>284.05290000000002</v>
      </c>
      <c r="Q16">
        <f t="shared" si="6"/>
        <v>284.07688301395689</v>
      </c>
      <c r="R16">
        <f t="shared" si="7"/>
        <v>5.7518495845519614E-4</v>
      </c>
      <c r="S16" s="19">
        <f t="shared" si="8"/>
        <v>7.1286791021066296E-9</v>
      </c>
      <c r="U16">
        <v>0.5</v>
      </c>
      <c r="V16" t="s">
        <v>35</v>
      </c>
      <c r="X16">
        <f>SUM(R3:R150)</f>
        <v>106.47284501974426</v>
      </c>
      <c r="BA16" s="2">
        <v>0.54776897999999996</v>
      </c>
      <c r="BB16">
        <v>281.19033100000001</v>
      </c>
    </row>
    <row r="17" spans="3:54" x14ac:dyDescent="0.25">
      <c r="C17" s="2">
        <v>0.56214255000000002</v>
      </c>
      <c r="D17">
        <v>228.46522899999999</v>
      </c>
      <c r="E17">
        <f t="shared" si="0"/>
        <v>227.34618695649982</v>
      </c>
      <c r="F17">
        <f t="shared" si="1"/>
        <v>1.2522550951210423</v>
      </c>
      <c r="G17" s="19">
        <f t="shared" si="2"/>
        <v>2.399123376496101E-5</v>
      </c>
      <c r="I17" s="2">
        <v>0.56150319000000004</v>
      </c>
      <c r="J17">
        <v>251.517031</v>
      </c>
      <c r="K17">
        <f t="shared" si="3"/>
        <v>252.09676567072822</v>
      </c>
      <c r="L17">
        <f t="shared" si="4"/>
        <v>0.33609228844435129</v>
      </c>
      <c r="M17" s="19">
        <f t="shared" si="5"/>
        <v>5.3128034856972733E-6</v>
      </c>
      <c r="O17" s="2">
        <v>0.56162668999999998</v>
      </c>
      <c r="P17">
        <v>284.05290000000002</v>
      </c>
      <c r="Q17">
        <f t="shared" si="6"/>
        <v>284.28592682559247</v>
      </c>
      <c r="R17">
        <f t="shared" si="7"/>
        <v>5.430150144569252E-2</v>
      </c>
      <c r="S17" s="19">
        <f t="shared" si="8"/>
        <v>6.7299739480074411E-7</v>
      </c>
      <c r="U17" t="s">
        <v>36</v>
      </c>
      <c r="V17" t="s">
        <v>35</v>
      </c>
      <c r="X17">
        <f>SUM(X14:X16)</f>
        <v>242.27618163319809</v>
      </c>
      <c r="BA17" s="2">
        <v>0.55161378000000005</v>
      </c>
      <c r="BB17">
        <v>281.25149699999997</v>
      </c>
    </row>
    <row r="18" spans="3:54" x14ac:dyDescent="0.25">
      <c r="C18" s="2">
        <v>0.56644220000000001</v>
      </c>
      <c r="D18">
        <v>228.46522899999999</v>
      </c>
      <c r="E18">
        <f t="shared" si="0"/>
        <v>227.55371647795772</v>
      </c>
      <c r="F18">
        <f t="shared" si="1"/>
        <v>0.83085507783986456</v>
      </c>
      <c r="G18" s="19">
        <f t="shared" si="2"/>
        <v>1.5917873662422057E-5</v>
      </c>
      <c r="I18" s="2">
        <v>0.56652161999999995</v>
      </c>
      <c r="J18">
        <v>251.78564</v>
      </c>
      <c r="K18">
        <f t="shared" si="3"/>
        <v>252.0967657984591</v>
      </c>
      <c r="L18">
        <f t="shared" si="4"/>
        <v>9.6799262466813779E-2</v>
      </c>
      <c r="M18" s="19">
        <f t="shared" si="5"/>
        <v>1.5268983764368187E-6</v>
      </c>
      <c r="O18" s="2">
        <v>0.56592633999999997</v>
      </c>
      <c r="P18">
        <v>284.05290000000002</v>
      </c>
      <c r="Q18">
        <f t="shared" si="6"/>
        <v>284.49520857143682</v>
      </c>
      <c r="R18">
        <f t="shared" si="7"/>
        <v>0.19563687236646027</v>
      </c>
      <c r="S18" s="19">
        <f t="shared" si="8"/>
        <v>2.424667862292372E-6</v>
      </c>
      <c r="V18" s="8" t="s">
        <v>46</v>
      </c>
      <c r="X18">
        <f>X17/3</f>
        <v>80.758727211066031</v>
      </c>
      <c r="BA18" s="2">
        <v>0.55562007000000002</v>
      </c>
      <c r="BB18">
        <v>281.48392799999999</v>
      </c>
    </row>
    <row r="19" spans="3:54" x14ac:dyDescent="0.25">
      <c r="C19" s="2">
        <v>0.57074201999999996</v>
      </c>
      <c r="D19">
        <v>228.50081700000001</v>
      </c>
      <c r="E19">
        <f t="shared" si="0"/>
        <v>227.76151713773467</v>
      </c>
      <c r="F19">
        <f t="shared" si="1"/>
        <v>0.54656428634555188</v>
      </c>
      <c r="G19" s="19">
        <f t="shared" si="2"/>
        <v>1.0468048741314042E-5</v>
      </c>
      <c r="I19" s="2">
        <v>0.57046293999999997</v>
      </c>
      <c r="J19">
        <v>251.872906</v>
      </c>
      <c r="K19">
        <f t="shared" si="3"/>
        <v>252.09676595281243</v>
      </c>
      <c r="L19">
        <f t="shared" si="4"/>
        <v>5.0113278473184523E-2</v>
      </c>
      <c r="M19" s="19">
        <f t="shared" si="5"/>
        <v>7.8993236848664546E-7</v>
      </c>
      <c r="O19" s="2">
        <v>0.57022620000000002</v>
      </c>
      <c r="P19">
        <v>284.09738499999997</v>
      </c>
      <c r="Q19">
        <f t="shared" si="6"/>
        <v>284.70493101216198</v>
      </c>
      <c r="R19">
        <f t="shared" si="7"/>
        <v>0.36911215689395388</v>
      </c>
      <c r="S19" s="19">
        <f t="shared" si="8"/>
        <v>4.5732387706176483E-6</v>
      </c>
      <c r="AJ19" t="s">
        <v>81</v>
      </c>
      <c r="BA19" s="2">
        <v>0.55874743999999998</v>
      </c>
      <c r="BB19">
        <v>281.55732699999999</v>
      </c>
    </row>
    <row r="20" spans="3:54" x14ac:dyDescent="0.25">
      <c r="C20" s="2">
        <v>0.57504239999999995</v>
      </c>
      <c r="D20">
        <v>228.652063</v>
      </c>
      <c r="E20">
        <f t="shared" si="0"/>
        <v>227.96979637214591</v>
      </c>
      <c r="F20">
        <f t="shared" si="1"/>
        <v>0.46548775148339239</v>
      </c>
      <c r="G20" s="19">
        <f t="shared" si="2"/>
        <v>8.9034435494719105E-6</v>
      </c>
      <c r="I20" s="2">
        <v>0.57476305999999999</v>
      </c>
      <c r="J20">
        <v>251.97077100000001</v>
      </c>
      <c r="K20">
        <f t="shared" si="3"/>
        <v>252.27552832188013</v>
      </c>
      <c r="L20">
        <f t="shared" si="4"/>
        <v>9.2877025239541611E-2</v>
      </c>
      <c r="M20" s="19">
        <f t="shared" si="5"/>
        <v>1.4628775234175715E-6</v>
      </c>
      <c r="O20" s="2">
        <v>0.57452632000000003</v>
      </c>
      <c r="P20">
        <v>284.19524999999999</v>
      </c>
      <c r="Q20">
        <f t="shared" si="6"/>
        <v>284.91529080484327</v>
      </c>
      <c r="R20">
        <f t="shared" si="7"/>
        <v>0.51845876063935725</v>
      </c>
      <c r="S20" s="19">
        <f t="shared" si="8"/>
        <v>6.4191952778278426E-6</v>
      </c>
      <c r="AJ20" t="s">
        <v>82</v>
      </c>
      <c r="AK20">
        <f>1/(AK13*AK11)</f>
        <v>1.0488206473712149</v>
      </c>
      <c r="AM20" t="s">
        <v>83</v>
      </c>
      <c r="AN20">
        <f>1/(AN13*AK11)</f>
        <v>1.04452108492767</v>
      </c>
      <c r="BA20" s="2">
        <v>0.56173490000000004</v>
      </c>
      <c r="BB20">
        <v>281.56642699999998</v>
      </c>
    </row>
    <row r="21" spans="3:54" x14ac:dyDescent="0.25">
      <c r="C21" s="2">
        <v>0.57934333000000005</v>
      </c>
      <c r="D21">
        <v>228.92067299999999</v>
      </c>
      <c r="E21">
        <f t="shared" si="0"/>
        <v>228.17874410562871</v>
      </c>
      <c r="F21">
        <f t="shared" si="1"/>
        <v>0.55045848430299626</v>
      </c>
      <c r="G21" s="19">
        <f t="shared" si="2"/>
        <v>1.0503995860555792E-5</v>
      </c>
      <c r="I21" s="2">
        <v>0.57906347999999996</v>
      </c>
      <c r="J21">
        <v>252.13091499999999</v>
      </c>
      <c r="K21">
        <f t="shared" si="3"/>
        <v>252.47934315439329</v>
      </c>
      <c r="L21">
        <f t="shared" si="4"/>
        <v>0.12140217877392386</v>
      </c>
      <c r="M21" s="19">
        <f t="shared" si="5"/>
        <v>1.909740160813178E-6</v>
      </c>
      <c r="O21" s="2">
        <v>0.57846748000000003</v>
      </c>
      <c r="P21">
        <v>284.24863199999999</v>
      </c>
      <c r="Q21">
        <f t="shared" si="6"/>
        <v>285.10880680758169</v>
      </c>
      <c r="R21">
        <f t="shared" si="7"/>
        <v>0.73990069959821458</v>
      </c>
      <c r="S21" s="19">
        <f t="shared" si="8"/>
        <v>9.1574946049961458E-6</v>
      </c>
      <c r="U21" t="s">
        <v>124</v>
      </c>
      <c r="V21" t="s">
        <v>57</v>
      </c>
      <c r="X21">
        <f>X17/COUNT(E3:E88,K3:K89,Q3:Q100)</f>
        <v>0.89400805030700403</v>
      </c>
      <c r="AJ21" t="s">
        <v>84</v>
      </c>
      <c r="AK21">
        <f>(X5*10^-4*PI()*AL2-AK20)/(X6*10^-4*PI()*AL2)</f>
        <v>-3.9142207570995943E-3</v>
      </c>
      <c r="AM21" t="s">
        <v>85</v>
      </c>
      <c r="AN21">
        <f>(X5*10^-4*PI()*AL2-AN20)/(X6*10^-4*PI()*AL2)</f>
        <v>3.5473980757368311E-3</v>
      </c>
      <c r="AQ21" t="s">
        <v>86</v>
      </c>
      <c r="BA21" s="2">
        <v>0.56571921999999997</v>
      </c>
      <c r="BB21">
        <v>281.610117</v>
      </c>
    </row>
    <row r="22" spans="3:54" x14ac:dyDescent="0.25">
      <c r="C22" s="2">
        <v>0.58364320000000003</v>
      </c>
      <c r="D22">
        <v>228.965157</v>
      </c>
      <c r="E22">
        <f t="shared" si="0"/>
        <v>228.38847453030752</v>
      </c>
      <c r="F22">
        <f t="shared" si="1"/>
        <v>0.33256267085062469</v>
      </c>
      <c r="G22" s="19">
        <f t="shared" si="2"/>
        <v>6.3435841166439264E-6</v>
      </c>
      <c r="I22" s="2">
        <v>0.58336354999999995</v>
      </c>
      <c r="J22">
        <v>252.21988400000001</v>
      </c>
      <c r="K22">
        <f t="shared" si="3"/>
        <v>252.68347470490875</v>
      </c>
      <c r="L22">
        <f t="shared" si="4"/>
        <v>0.21491634167778181</v>
      </c>
      <c r="M22" s="19">
        <f t="shared" si="5"/>
        <v>3.3783978819164015E-6</v>
      </c>
      <c r="O22" s="2">
        <v>0.58312702999999999</v>
      </c>
      <c r="P22">
        <v>284.48884700000002</v>
      </c>
      <c r="Q22">
        <f t="shared" si="6"/>
        <v>285.33869674099589</v>
      </c>
      <c r="R22">
        <f t="shared" si="7"/>
        <v>0.72224458227073796</v>
      </c>
      <c r="S22" s="19">
        <f t="shared" si="8"/>
        <v>8.9238816611313203E-6</v>
      </c>
      <c r="U22" t="s">
        <v>127</v>
      </c>
      <c r="W22" t="s">
        <v>58</v>
      </c>
      <c r="X22">
        <f>SQRT(X21)</f>
        <v>0.94551998937463189</v>
      </c>
      <c r="BA22" s="2">
        <v>0.56884668000000005</v>
      </c>
      <c r="BB22">
        <v>281.70412499999998</v>
      </c>
    </row>
    <row r="23" spans="3:54" x14ac:dyDescent="0.25">
      <c r="C23" s="2">
        <v>0.58794369000000002</v>
      </c>
      <c r="D23">
        <v>229.141392</v>
      </c>
      <c r="E23">
        <f t="shared" si="0"/>
        <v>228.59926507329601</v>
      </c>
      <c r="F23">
        <f t="shared" si="1"/>
        <v>0.29390160465750914</v>
      </c>
      <c r="G23" s="19">
        <f t="shared" si="2"/>
        <v>5.5975098074201672E-6</v>
      </c>
      <c r="I23" s="2">
        <v>0.58766362000000005</v>
      </c>
      <c r="J23">
        <v>252.30714900000001</v>
      </c>
      <c r="K23">
        <f t="shared" si="3"/>
        <v>252.88811843476668</v>
      </c>
      <c r="L23">
        <f t="shared" si="4"/>
        <v>0.3375254841331064</v>
      </c>
      <c r="M23" s="19">
        <f t="shared" si="5"/>
        <v>5.3020944082442823E-6</v>
      </c>
      <c r="O23" s="2">
        <v>0.58742709999999998</v>
      </c>
      <c r="P23">
        <v>284.57781599999998</v>
      </c>
      <c r="Q23">
        <f t="shared" si="6"/>
        <v>285.55212026756345</v>
      </c>
      <c r="R23">
        <f t="shared" si="7"/>
        <v>0.94926880579238648</v>
      </c>
      <c r="S23" s="19">
        <f t="shared" si="8"/>
        <v>1.1721606168679933E-5</v>
      </c>
      <c r="U23" t="s">
        <v>129</v>
      </c>
      <c r="X23">
        <f>SQRT(SUM(G3:G88,M3:M89,S3:S100)/COUNT(G3:G88,M3:M89,S3:S100))</f>
        <v>3.4689827493646816E-3</v>
      </c>
      <c r="BA23" s="2">
        <v>0.57197416999999995</v>
      </c>
      <c r="BB23">
        <v>281.80199099999999</v>
      </c>
    </row>
    <row r="24" spans="3:54" x14ac:dyDescent="0.25">
      <c r="C24" s="2">
        <v>0.59224337999999999</v>
      </c>
      <c r="D24">
        <v>229.15028799999999</v>
      </c>
      <c r="E24">
        <f t="shared" si="0"/>
        <v>228.81124543473027</v>
      </c>
      <c r="F24">
        <f t="shared" si="1"/>
        <v>0.11494986106467354</v>
      </c>
      <c r="G24" s="19">
        <f t="shared" si="2"/>
        <v>2.1891102571138804E-6</v>
      </c>
      <c r="I24" s="2">
        <v>0.59196433000000004</v>
      </c>
      <c r="J24">
        <v>252.529571</v>
      </c>
      <c r="K24">
        <f t="shared" si="3"/>
        <v>253.09348567569634</v>
      </c>
      <c r="L24">
        <f t="shared" si="4"/>
        <v>0.31799976146570658</v>
      </c>
      <c r="M24" s="19">
        <f t="shared" si="5"/>
        <v>4.9865745055253612E-6</v>
      </c>
      <c r="O24" s="2">
        <v>0.59208724000000001</v>
      </c>
      <c r="P24">
        <v>284.942588</v>
      </c>
      <c r="Q24">
        <f t="shared" si="6"/>
        <v>285.78503882698732</v>
      </c>
      <c r="R24">
        <f t="shared" si="7"/>
        <v>0.70972339589161471</v>
      </c>
      <c r="S24" s="19">
        <f t="shared" si="8"/>
        <v>8.7412671424786567E-6</v>
      </c>
      <c r="BA24" s="2">
        <v>0.57490622000000002</v>
      </c>
      <c r="BB24">
        <v>281.899857</v>
      </c>
    </row>
    <row r="25" spans="3:54" x14ac:dyDescent="0.25">
      <c r="C25" s="2">
        <v>0.59654346000000003</v>
      </c>
      <c r="D25">
        <v>229.23925700000001</v>
      </c>
      <c r="E25">
        <f t="shared" si="0"/>
        <v>229.02467807987784</v>
      </c>
      <c r="F25">
        <f t="shared" si="1"/>
        <v>4.6044112960794303E-2</v>
      </c>
      <c r="G25" s="19">
        <f t="shared" si="2"/>
        <v>8.7618563034127713E-7</v>
      </c>
      <c r="I25" s="2">
        <v>0.59626506000000001</v>
      </c>
      <c r="J25">
        <v>252.75369599999999</v>
      </c>
      <c r="K25">
        <f t="shared" si="3"/>
        <v>253.29973025085667</v>
      </c>
      <c r="L25">
        <f t="shared" si="4"/>
        <v>0.29815340310861382</v>
      </c>
      <c r="M25" s="19">
        <f t="shared" si="5"/>
        <v>4.6670745779608887E-6</v>
      </c>
      <c r="O25" s="2">
        <v>0.59602900000000003</v>
      </c>
      <c r="P25">
        <v>285.12052499999999</v>
      </c>
      <c r="Q25">
        <f t="shared" si="6"/>
        <v>285.98356658973341</v>
      </c>
      <c r="R25">
        <f t="shared" si="7"/>
        <v>0.74484078560960154</v>
      </c>
      <c r="S25" s="19">
        <f t="shared" si="8"/>
        <v>9.1623417237332876E-6</v>
      </c>
      <c r="BA25" s="2">
        <v>0.58037687000000004</v>
      </c>
      <c r="BB25">
        <v>282.11167799999998</v>
      </c>
    </row>
    <row r="26" spans="3:54" x14ac:dyDescent="0.25">
      <c r="C26" s="2">
        <v>0.60084378999999999</v>
      </c>
      <c r="D26">
        <v>229.381607</v>
      </c>
      <c r="E26">
        <f t="shared" si="0"/>
        <v>229.23976579059499</v>
      </c>
      <c r="F26">
        <f t="shared" si="1"/>
        <v>2.011892868547744E-2</v>
      </c>
      <c r="G26" s="19">
        <f t="shared" si="2"/>
        <v>3.8237339691572635E-7</v>
      </c>
      <c r="I26" s="2">
        <v>0.60056556000000005</v>
      </c>
      <c r="J26">
        <v>252.931634</v>
      </c>
      <c r="K26">
        <f t="shared" si="3"/>
        <v>253.5070265373285</v>
      </c>
      <c r="L26">
        <f t="shared" si="4"/>
        <v>0.33107657201332602</v>
      </c>
      <c r="M26" s="19">
        <f t="shared" si="5"/>
        <v>5.1751405658127081E-6</v>
      </c>
      <c r="O26" s="2">
        <v>0.60033018000000005</v>
      </c>
      <c r="P26">
        <v>285.44081299999999</v>
      </c>
      <c r="Q26">
        <f t="shared" si="6"/>
        <v>286.20199146830203</v>
      </c>
      <c r="R26">
        <f t="shared" si="7"/>
        <v>0.57939266060663153</v>
      </c>
      <c r="S26" s="19">
        <f t="shared" si="8"/>
        <v>7.1111665476961845E-6</v>
      </c>
      <c r="BA26" s="2">
        <v>0.58386309999999997</v>
      </c>
      <c r="BB26">
        <v>282.20954399999999</v>
      </c>
    </row>
    <row r="27" spans="3:54" x14ac:dyDescent="0.25">
      <c r="C27" s="2">
        <v>0.60514374000000004</v>
      </c>
      <c r="D27">
        <v>229.44388499999999</v>
      </c>
      <c r="E27">
        <f t="shared" si="0"/>
        <v>229.45669265537401</v>
      </c>
      <c r="F27">
        <f t="shared" si="1"/>
        <v>1.6403603617962811E-4</v>
      </c>
      <c r="G27" s="19">
        <f t="shared" si="2"/>
        <v>3.1159199443331355E-9</v>
      </c>
      <c r="I27" s="2">
        <v>0.60486614000000005</v>
      </c>
      <c r="J27">
        <v>253.12566200000001</v>
      </c>
      <c r="K27">
        <f t="shared" si="3"/>
        <v>253.71557973288216</v>
      </c>
      <c r="L27">
        <f t="shared" si="4"/>
        <v>0.34800293156882339</v>
      </c>
      <c r="M27" s="19">
        <f t="shared" si="5"/>
        <v>5.431384514207516E-6</v>
      </c>
      <c r="O27" s="2">
        <v>0.60463085000000005</v>
      </c>
      <c r="P27">
        <v>285.654338</v>
      </c>
      <c r="Q27">
        <f t="shared" si="6"/>
        <v>286.42248458826919</v>
      </c>
      <c r="R27">
        <f t="shared" si="7"/>
        <v>0.59004918106959581</v>
      </c>
      <c r="S27" s="19">
        <f t="shared" si="8"/>
        <v>7.2311365805328034E-6</v>
      </c>
      <c r="BA27" s="2">
        <v>0.58689458000000005</v>
      </c>
      <c r="BB27">
        <v>282.389185</v>
      </c>
    </row>
    <row r="28" spans="3:54" x14ac:dyDescent="0.25">
      <c r="C28" s="2">
        <v>0.60944365</v>
      </c>
      <c r="D28">
        <v>229.497266</v>
      </c>
      <c r="E28">
        <f t="shared" si="0"/>
        <v>229.67569841630231</v>
      </c>
      <c r="F28">
        <f t="shared" si="1"/>
        <v>3.1838127187482405E-2</v>
      </c>
      <c r="G28" s="19">
        <f t="shared" si="2"/>
        <v>6.0449467710825796E-7</v>
      </c>
      <c r="I28" s="2">
        <v>0.60916698000000002</v>
      </c>
      <c r="J28">
        <v>253.374774</v>
      </c>
      <c r="K28">
        <f t="shared" si="3"/>
        <v>253.925593681659</v>
      </c>
      <c r="L28">
        <f t="shared" si="4"/>
        <v>0.30340232170291437</v>
      </c>
      <c r="M28" s="19">
        <f t="shared" si="5"/>
        <v>4.7259829569404519E-6</v>
      </c>
      <c r="O28" s="2">
        <v>0.60893153</v>
      </c>
      <c r="P28">
        <v>285.867863</v>
      </c>
      <c r="Q28">
        <f t="shared" si="6"/>
        <v>286.64530824745282</v>
      </c>
      <c r="R28">
        <f t="shared" si="7"/>
        <v>0.60442111278697264</v>
      </c>
      <c r="S28" s="19">
        <f t="shared" si="8"/>
        <v>7.396205270757008E-6</v>
      </c>
      <c r="BA28" s="2">
        <v>0.59200929000000002</v>
      </c>
      <c r="BB28">
        <v>282.633849</v>
      </c>
    </row>
    <row r="29" spans="3:54" x14ac:dyDescent="0.25">
      <c r="C29" s="2">
        <v>0.61374474000000001</v>
      </c>
      <c r="D29">
        <v>229.79975999999999</v>
      </c>
      <c r="E29">
        <f t="shared" si="0"/>
        <v>229.89707720409689</v>
      </c>
      <c r="F29">
        <f t="shared" si="1"/>
        <v>9.4706382132369402E-3</v>
      </c>
      <c r="G29" s="19">
        <f t="shared" si="2"/>
        <v>1.7934121386212903E-7</v>
      </c>
      <c r="I29" s="2">
        <v>0.61346825999999999</v>
      </c>
      <c r="J29">
        <v>253.71455900000001</v>
      </c>
      <c r="K29">
        <f t="shared" si="3"/>
        <v>254.13727798011269</v>
      </c>
      <c r="L29">
        <f t="shared" si="4"/>
        <v>0.17869133614750177</v>
      </c>
      <c r="M29" s="19">
        <f t="shared" si="5"/>
        <v>2.7759568929117976E-6</v>
      </c>
      <c r="O29" s="2">
        <v>0.61323211</v>
      </c>
      <c r="P29">
        <v>286.06359400000002</v>
      </c>
      <c r="Q29">
        <f t="shared" si="6"/>
        <v>286.87070226404035</v>
      </c>
      <c r="R29">
        <f t="shared" si="7"/>
        <v>0.65142374988218421</v>
      </c>
      <c r="S29" s="19">
        <f t="shared" si="8"/>
        <v>7.9604644442356984E-6</v>
      </c>
      <c r="BA29" s="2">
        <v>0.59549598999999998</v>
      </c>
      <c r="BB29">
        <v>282.82958000000002</v>
      </c>
    </row>
    <row r="30" spans="3:54" x14ac:dyDescent="0.25">
      <c r="C30" s="2">
        <v>0.61804537000000004</v>
      </c>
      <c r="D30">
        <v>230.00438800000001</v>
      </c>
      <c r="E30">
        <f t="shared" si="0"/>
        <v>230.12098563207496</v>
      </c>
      <c r="F30">
        <f t="shared" si="1"/>
        <v>1.3595007805486911E-2</v>
      </c>
      <c r="G30" s="19">
        <f t="shared" si="2"/>
        <v>2.5698467073951965E-7</v>
      </c>
      <c r="I30" s="2">
        <v>0.61776947999999998</v>
      </c>
      <c r="J30">
        <v>254.04374300000001</v>
      </c>
      <c r="K30">
        <f t="shared" si="3"/>
        <v>254.3508150117309</v>
      </c>
      <c r="L30">
        <f t="shared" si="4"/>
        <v>9.4293220388459012E-2</v>
      </c>
      <c r="M30" s="19">
        <f t="shared" si="5"/>
        <v>1.4610445637185976E-6</v>
      </c>
      <c r="O30" s="2">
        <v>0.61753347000000003</v>
      </c>
      <c r="P30">
        <v>286.41946899999999</v>
      </c>
      <c r="Q30">
        <f t="shared" si="6"/>
        <v>287.09896990442758</v>
      </c>
      <c r="R30">
        <f t="shared" si="7"/>
        <v>0.46172147911790518</v>
      </c>
      <c r="S30" s="19">
        <f t="shared" si="8"/>
        <v>5.6282710944061704E-6</v>
      </c>
      <c r="BA30" s="2">
        <v>0.59862364999999995</v>
      </c>
      <c r="BB30">
        <v>282.96414499999997</v>
      </c>
    </row>
    <row r="31" spans="3:54" x14ac:dyDescent="0.25">
      <c r="C31" s="2">
        <v>0.62234586999999997</v>
      </c>
      <c r="D31">
        <v>230.18232599999999</v>
      </c>
      <c r="E31">
        <f t="shared" si="0"/>
        <v>230.34769122430117</v>
      </c>
      <c r="F31">
        <f t="shared" si="1"/>
        <v>2.7345657408180693E-2</v>
      </c>
      <c r="G31" s="19">
        <f t="shared" si="2"/>
        <v>5.1611255032549064E-7</v>
      </c>
      <c r="I31" s="2">
        <v>0.62207003000000005</v>
      </c>
      <c r="J31">
        <v>254.23057700000001</v>
      </c>
      <c r="K31">
        <f t="shared" si="3"/>
        <v>254.56638797568002</v>
      </c>
      <c r="L31">
        <f t="shared" si="4"/>
        <v>0.11276901138715673</v>
      </c>
      <c r="M31" s="19">
        <f t="shared" si="5"/>
        <v>1.7447540168539293E-6</v>
      </c>
      <c r="O31" s="2">
        <v>0.62147551000000001</v>
      </c>
      <c r="P31">
        <v>286.65798100000001</v>
      </c>
      <c r="Q31">
        <f t="shared" si="6"/>
        <v>287.31088606169806</v>
      </c>
      <c r="R31">
        <f t="shared" si="7"/>
        <v>0.42628501959093429</v>
      </c>
      <c r="S31" s="19">
        <f t="shared" si="8"/>
        <v>5.1876658650789634E-6</v>
      </c>
      <c r="BA31" s="2">
        <v>0.60132819000000004</v>
      </c>
      <c r="BB31">
        <v>283.07424400000002</v>
      </c>
    </row>
    <row r="32" spans="3:54" x14ac:dyDescent="0.25">
      <c r="C32" s="2">
        <v>0.62664573999999995</v>
      </c>
      <c r="D32">
        <v>230.22681</v>
      </c>
      <c r="E32">
        <f t="shared" si="0"/>
        <v>230.57742937376759</v>
      </c>
      <c r="F32">
        <f t="shared" si="1"/>
        <v>0.12293394526117402</v>
      </c>
      <c r="G32" s="19">
        <f t="shared" si="2"/>
        <v>2.3193165524188098E-6</v>
      </c>
      <c r="I32" s="2">
        <v>0.62637047999999995</v>
      </c>
      <c r="J32">
        <v>254.399618</v>
      </c>
      <c r="K32">
        <f t="shared" si="3"/>
        <v>254.78424706879832</v>
      </c>
      <c r="L32">
        <f t="shared" si="4"/>
        <v>0.14793952056466161</v>
      </c>
      <c r="M32" s="19">
        <f t="shared" si="5"/>
        <v>2.285868785622148E-6</v>
      </c>
      <c r="O32" s="2">
        <v>0.62613578999999997</v>
      </c>
      <c r="P32">
        <v>287.05114700000001</v>
      </c>
      <c r="Q32">
        <f t="shared" si="6"/>
        <v>287.56507134302871</v>
      </c>
      <c r="R32">
        <f t="shared" si="7"/>
        <v>0.26411823035747173</v>
      </c>
      <c r="S32" s="19">
        <f t="shared" si="8"/>
        <v>3.205382087353096E-6</v>
      </c>
      <c r="BA32" s="2">
        <v>0.60526915000000003</v>
      </c>
      <c r="BB32">
        <v>283.086477</v>
      </c>
    </row>
    <row r="33" spans="3:54" x14ac:dyDescent="0.25">
      <c r="C33" s="2">
        <v>0.63094678999999998</v>
      </c>
      <c r="D33">
        <v>230.52040700000001</v>
      </c>
      <c r="E33">
        <f t="shared" si="0"/>
        <v>230.81057308468783</v>
      </c>
      <c r="F33">
        <f t="shared" si="1"/>
        <v>8.4196356703062483E-2</v>
      </c>
      <c r="G33" s="19">
        <f t="shared" si="2"/>
        <v>1.5844354255013394E-6</v>
      </c>
      <c r="I33" s="2">
        <v>0.63067200999999995</v>
      </c>
      <c r="J33">
        <v>254.79107999999999</v>
      </c>
      <c r="K33">
        <f t="shared" si="3"/>
        <v>255.00468452200434</v>
      </c>
      <c r="L33">
        <f t="shared" si="4"/>
        <v>4.5626891820704986E-2</v>
      </c>
      <c r="M33" s="19">
        <f t="shared" si="5"/>
        <v>7.0283348695889857E-7</v>
      </c>
      <c r="O33" s="2">
        <v>0.63043676000000004</v>
      </c>
      <c r="P33">
        <v>287.32695000000001</v>
      </c>
      <c r="Q33">
        <f t="shared" si="6"/>
        <v>287.80348586215905</v>
      </c>
      <c r="R33">
        <f t="shared" si="7"/>
        <v>0.22708642792365902</v>
      </c>
      <c r="S33" s="19">
        <f t="shared" si="8"/>
        <v>2.7506697619065896E-6</v>
      </c>
      <c r="BA33" s="2">
        <v>0.60839721000000002</v>
      </c>
      <c r="BB33">
        <v>283.302818</v>
      </c>
    </row>
    <row r="34" spans="3:54" x14ac:dyDescent="0.25">
      <c r="C34" s="2">
        <v>0.63524716999999997</v>
      </c>
      <c r="D34">
        <v>230.67165399999999</v>
      </c>
      <c r="E34">
        <f t="shared" si="0"/>
        <v>231.04731302295588</v>
      </c>
      <c r="F34">
        <f t="shared" si="1"/>
        <v>0.14111970152817141</v>
      </c>
      <c r="G34" s="19">
        <f t="shared" si="2"/>
        <v>2.6521567582189409E-6</v>
      </c>
      <c r="I34" s="2">
        <v>0.63497267999999996</v>
      </c>
      <c r="J34">
        <v>255.004605</v>
      </c>
      <c r="K34">
        <f t="shared" si="3"/>
        <v>255.22784341313854</v>
      </c>
      <c r="L34">
        <f t="shared" si="4"/>
        <v>4.9835389100616086E-2</v>
      </c>
      <c r="M34" s="19">
        <f t="shared" si="5"/>
        <v>7.6637584332760409E-7</v>
      </c>
      <c r="O34" s="2">
        <v>0.63473793999999994</v>
      </c>
      <c r="P34">
        <v>287.64723800000002</v>
      </c>
      <c r="Q34">
        <f t="shared" si="6"/>
        <v>288.04590999306703</v>
      </c>
      <c r="R34">
        <f t="shared" si="7"/>
        <v>0.15893935805602363</v>
      </c>
      <c r="S34" s="19">
        <f t="shared" si="8"/>
        <v>1.9209277835892637E-6</v>
      </c>
      <c r="BA34" s="2">
        <v>0.61152470999999997</v>
      </c>
      <c r="BB34">
        <v>283.40454099999999</v>
      </c>
    </row>
    <row r="35" spans="3:54" x14ac:dyDescent="0.25">
      <c r="C35" s="2">
        <v>0.63954767000000001</v>
      </c>
      <c r="D35">
        <v>230.849591</v>
      </c>
      <c r="E35">
        <f t="shared" si="0"/>
        <v>231.28799874791</v>
      </c>
      <c r="F35">
        <f t="shared" si="1"/>
        <v>0.19220135342751066</v>
      </c>
      <c r="G35" s="19">
        <f t="shared" si="2"/>
        <v>3.6066020286862255E-6</v>
      </c>
      <c r="I35" s="2">
        <v>0.63927361000000005</v>
      </c>
      <c r="J35">
        <v>255.271512</v>
      </c>
      <c r="K35">
        <f t="shared" si="3"/>
        <v>255.45403569339982</v>
      </c>
      <c r="L35">
        <f t="shared" si="4"/>
        <v>3.3314898652309875E-2</v>
      </c>
      <c r="M35" s="19">
        <f t="shared" si="5"/>
        <v>5.1125055788080244E-7</v>
      </c>
      <c r="O35" s="2">
        <v>0.63939846</v>
      </c>
      <c r="P35">
        <v>288.09208100000001</v>
      </c>
      <c r="Q35">
        <f t="shared" si="6"/>
        <v>288.31349015841715</v>
      </c>
      <c r="R35">
        <f t="shared" si="7"/>
        <v>4.902201543098867E-2</v>
      </c>
      <c r="S35" s="19">
        <f t="shared" si="8"/>
        <v>5.906477052286458E-7</v>
      </c>
      <c r="BA35" s="2">
        <v>0.61934454000000005</v>
      </c>
      <c r="BB35">
        <v>283.88163600000001</v>
      </c>
    </row>
    <row r="36" spans="3:54" x14ac:dyDescent="0.25">
      <c r="C36" s="2">
        <v>0.64384894000000004</v>
      </c>
      <c r="D36">
        <v>231.18767299999999</v>
      </c>
      <c r="E36">
        <f t="shared" si="0"/>
        <v>231.53299308427444</v>
      </c>
      <c r="F36">
        <f t="shared" si="1"/>
        <v>0.11924596060331183</v>
      </c>
      <c r="G36" s="19">
        <f t="shared" si="2"/>
        <v>2.2310758186407511E-6</v>
      </c>
      <c r="I36" s="2">
        <v>0.64357500000000001</v>
      </c>
      <c r="J36">
        <v>255.63628299999999</v>
      </c>
      <c r="K36">
        <f t="shared" si="3"/>
        <v>255.6835408411718</v>
      </c>
      <c r="L36">
        <f t="shared" si="4"/>
        <v>2.2333035522203227E-3</v>
      </c>
      <c r="M36" s="19">
        <f t="shared" si="5"/>
        <v>3.4174547142245291E-8</v>
      </c>
      <c r="O36" s="2">
        <v>0.64334077000000001</v>
      </c>
      <c r="P36">
        <v>288.38567799999998</v>
      </c>
      <c r="Q36">
        <f t="shared" si="6"/>
        <v>288.54414457099523</v>
      </c>
      <c r="R36">
        <f t="shared" si="7"/>
        <v>2.511165412299091E-2</v>
      </c>
      <c r="S36" s="19">
        <f t="shared" si="8"/>
        <v>3.0194507080084327E-7</v>
      </c>
      <c r="BA36" s="2">
        <v>0.62247202999999995</v>
      </c>
      <c r="BB36">
        <v>283.97950100000003</v>
      </c>
    </row>
    <row r="37" spans="3:54" x14ac:dyDescent="0.25">
      <c r="C37" s="2">
        <v>0.64814961000000004</v>
      </c>
      <c r="D37">
        <v>231.40119799999999</v>
      </c>
      <c r="E37">
        <f t="shared" si="0"/>
        <v>231.78256400888719</v>
      </c>
      <c r="F37">
        <f t="shared" si="1"/>
        <v>0.14544003273455069</v>
      </c>
      <c r="G37" s="19">
        <f t="shared" si="2"/>
        <v>2.7161437913728544E-6</v>
      </c>
      <c r="I37" s="2">
        <v>0.64787592999999999</v>
      </c>
      <c r="J37">
        <v>255.90319</v>
      </c>
      <c r="K37">
        <f t="shared" si="3"/>
        <v>255.9165935675374</v>
      </c>
      <c r="L37">
        <f t="shared" si="4"/>
        <v>1.7965562272989358E-4</v>
      </c>
      <c r="M37" s="19">
        <f t="shared" si="5"/>
        <v>2.7434017707163348E-9</v>
      </c>
      <c r="O37" s="2">
        <v>0.64764195999999996</v>
      </c>
      <c r="P37">
        <v>288.70596599999999</v>
      </c>
      <c r="Q37">
        <f t="shared" si="6"/>
        <v>288.80066964088627</v>
      </c>
      <c r="R37">
        <f t="shared" si="7"/>
        <v>8.9687795971174905E-3</v>
      </c>
      <c r="S37" s="19">
        <f t="shared" si="8"/>
        <v>1.0760236940034819E-7</v>
      </c>
      <c r="BA37" s="2">
        <v>0.62559940000000003</v>
      </c>
      <c r="BB37">
        <v>284.05290000000002</v>
      </c>
    </row>
    <row r="38" spans="3:54" x14ac:dyDescent="0.25">
      <c r="C38" s="2">
        <v>0.65245001999999996</v>
      </c>
      <c r="D38">
        <v>231.561341</v>
      </c>
      <c r="E38">
        <f t="shared" si="0"/>
        <v>232.03709863365282</v>
      </c>
      <c r="F38">
        <f t="shared" si="1"/>
        <v>0.22634532597892981</v>
      </c>
      <c r="G38" s="19">
        <f t="shared" si="2"/>
        <v>4.2212339158191162E-6</v>
      </c>
      <c r="I38" s="2">
        <v>0.65217749999999997</v>
      </c>
      <c r="J38">
        <v>256.30354899999998</v>
      </c>
      <c r="K38">
        <f t="shared" si="3"/>
        <v>256.15355537012255</v>
      </c>
      <c r="L38">
        <f t="shared" si="4"/>
        <v>2.2498089003807072E-2</v>
      </c>
      <c r="M38" s="19">
        <f t="shared" si="5"/>
        <v>3.4248092740628068E-7</v>
      </c>
      <c r="O38" s="2">
        <v>0.65194403000000001</v>
      </c>
      <c r="P38">
        <v>289.21308699999997</v>
      </c>
      <c r="Q38">
        <f t="shared" si="6"/>
        <v>289.06273598121834</v>
      </c>
      <c r="R38">
        <f t="shared" si="7"/>
        <v>2.2605428848675439E-2</v>
      </c>
      <c r="S38" s="19">
        <f t="shared" si="8"/>
        <v>2.7025694823223005E-7</v>
      </c>
      <c r="BA38" s="2">
        <v>0.62905310000000003</v>
      </c>
      <c r="BB38">
        <v>284.069211</v>
      </c>
    </row>
    <row r="39" spans="3:54" x14ac:dyDescent="0.25">
      <c r="C39" s="2">
        <v>0.65675090999999997</v>
      </c>
      <c r="D39">
        <v>231.81935100000001</v>
      </c>
      <c r="E39">
        <f t="shared" si="0"/>
        <v>232.29703587555781</v>
      </c>
      <c r="F39">
        <f t="shared" si="1"/>
        <v>0.22818284033666963</v>
      </c>
      <c r="G39" s="19">
        <f t="shared" si="2"/>
        <v>4.2460353983702105E-6</v>
      </c>
      <c r="I39" s="2">
        <v>0.65647838000000003</v>
      </c>
      <c r="J39">
        <v>256.56155799999999</v>
      </c>
      <c r="K39">
        <f t="shared" si="3"/>
        <v>256.39467488041242</v>
      </c>
      <c r="L39">
        <f t="shared" si="4"/>
        <v>2.7849975603278138E-2</v>
      </c>
      <c r="M39" s="19">
        <f t="shared" si="5"/>
        <v>4.230986607073005E-7</v>
      </c>
      <c r="O39" s="2">
        <v>0.65624590000000005</v>
      </c>
      <c r="P39">
        <v>289.675725</v>
      </c>
      <c r="Q39">
        <f t="shared" si="6"/>
        <v>289.33072468305284</v>
      </c>
      <c r="R39">
        <f t="shared" si="7"/>
        <v>0.1190252186936438</v>
      </c>
      <c r="S39" s="19">
        <f t="shared" si="8"/>
        <v>1.4184524538120126E-6</v>
      </c>
      <c r="BA39" s="2">
        <v>0.63495047999999998</v>
      </c>
      <c r="BB39">
        <v>284.50552900000002</v>
      </c>
    </row>
    <row r="40" spans="3:54" x14ac:dyDescent="0.25">
      <c r="C40" s="2">
        <v>0.66105221999999997</v>
      </c>
      <c r="D40">
        <v>232.16632899999999</v>
      </c>
      <c r="E40">
        <f t="shared" si="0"/>
        <v>232.56279786431242</v>
      </c>
      <c r="F40">
        <f t="shared" si="1"/>
        <v>0.15718756036918388</v>
      </c>
      <c r="G40" s="19">
        <f t="shared" si="2"/>
        <v>2.9162161096085716E-6</v>
      </c>
      <c r="I40" s="2">
        <v>0.66077965000000005</v>
      </c>
      <c r="J40">
        <v>256.89963999999998</v>
      </c>
      <c r="K40">
        <f t="shared" si="3"/>
        <v>256.64035757672087</v>
      </c>
      <c r="L40">
        <f t="shared" si="4"/>
        <v>6.7227375021483987E-2</v>
      </c>
      <c r="M40" s="19">
        <f t="shared" si="5"/>
        <v>1.0186363329895919E-6</v>
      </c>
      <c r="O40" s="2">
        <v>0.66090603999999997</v>
      </c>
      <c r="P40">
        <v>290.04049700000002</v>
      </c>
      <c r="Q40">
        <f t="shared" si="6"/>
        <v>289.62829041453074</v>
      </c>
      <c r="R40">
        <f t="shared" si="7"/>
        <v>0.16991426910424101</v>
      </c>
      <c r="S40" s="19">
        <f t="shared" si="8"/>
        <v>2.0198195451259667E-6</v>
      </c>
      <c r="BA40" s="2">
        <v>0.63807773999999995</v>
      </c>
      <c r="BB40">
        <v>284.554462</v>
      </c>
    </row>
    <row r="41" spans="3:54" x14ac:dyDescent="0.25">
      <c r="C41" s="2">
        <v>0.66535268000000003</v>
      </c>
      <c r="D41">
        <v>232.33536899999999</v>
      </c>
      <c r="E41">
        <f t="shared" si="0"/>
        <v>232.83476226930443</v>
      </c>
      <c r="F41">
        <f t="shared" si="1"/>
        <v>0.24939363742658541</v>
      </c>
      <c r="G41" s="19">
        <f t="shared" si="2"/>
        <v>4.6201354950680376E-6</v>
      </c>
      <c r="I41" s="2">
        <v>0.66508062000000001</v>
      </c>
      <c r="J41">
        <v>257.17544299999997</v>
      </c>
      <c r="K41">
        <f t="shared" si="3"/>
        <v>256.89093648676521</v>
      </c>
      <c r="L41">
        <f t="shared" si="4"/>
        <v>8.0943956073000645E-2</v>
      </c>
      <c r="M41" s="19">
        <f t="shared" si="5"/>
        <v>1.2238422250657634E-6</v>
      </c>
      <c r="O41" s="2">
        <v>0.66484829999999995</v>
      </c>
      <c r="P41">
        <v>290.325197</v>
      </c>
      <c r="Q41">
        <f t="shared" si="6"/>
        <v>289.88639520265008</v>
      </c>
      <c r="R41">
        <f t="shared" si="7"/>
        <v>0.19254701735752422</v>
      </c>
      <c r="S41" s="19">
        <f t="shared" si="8"/>
        <v>2.284374674661384E-6</v>
      </c>
      <c r="BA41" s="2">
        <v>0.64084695000000003</v>
      </c>
      <c r="BB41">
        <v>284.75019300000002</v>
      </c>
    </row>
    <row r="42" spans="3:54" x14ac:dyDescent="0.25">
      <c r="C42" s="2">
        <v>0.66965368999999997</v>
      </c>
      <c r="D42">
        <v>232.620069</v>
      </c>
      <c r="E42">
        <f t="shared" si="0"/>
        <v>233.11351151800392</v>
      </c>
      <c r="F42">
        <f t="shared" si="1"/>
        <v>0.24348551857404599</v>
      </c>
      <c r="G42" s="19">
        <f t="shared" si="2"/>
        <v>4.4996504352220965E-6</v>
      </c>
      <c r="I42" s="2">
        <v>0.66938206</v>
      </c>
      <c r="J42">
        <v>257.54911099999998</v>
      </c>
      <c r="K42">
        <f t="shared" si="3"/>
        <v>257.14686039169158</v>
      </c>
      <c r="L42">
        <f t="shared" si="4"/>
        <v>0.16180555188448328</v>
      </c>
      <c r="M42" s="19">
        <f t="shared" si="5"/>
        <v>2.4393454564731448E-6</v>
      </c>
      <c r="O42" s="2">
        <v>0.66915038000000004</v>
      </c>
      <c r="P42">
        <v>290.83231899999998</v>
      </c>
      <c r="Q42">
        <f t="shared" si="6"/>
        <v>290.17528404795797</v>
      </c>
      <c r="R42">
        <f t="shared" si="7"/>
        <v>0.43169492820484756</v>
      </c>
      <c r="S42" s="19">
        <f t="shared" si="8"/>
        <v>5.1037761003947015E-6</v>
      </c>
      <c r="BA42" s="2">
        <v>0.64355101000000003</v>
      </c>
      <c r="BB42">
        <v>284.762426</v>
      </c>
    </row>
    <row r="43" spans="3:54" x14ac:dyDescent="0.25">
      <c r="C43" s="2">
        <v>0.67395444999999998</v>
      </c>
      <c r="D43">
        <v>232.85138799999999</v>
      </c>
      <c r="E43">
        <f t="shared" si="0"/>
        <v>233.39953167353863</v>
      </c>
      <c r="F43">
        <f t="shared" si="1"/>
        <v>0.30046148684044249</v>
      </c>
      <c r="G43" s="19">
        <f t="shared" si="2"/>
        <v>5.5415486449318939E-6</v>
      </c>
      <c r="I43" s="2">
        <v>0.67368362000000004</v>
      </c>
      <c r="J43">
        <v>257.94947100000002</v>
      </c>
      <c r="K43">
        <f t="shared" si="3"/>
        <v>257.40854969275341</v>
      </c>
      <c r="L43">
        <f t="shared" si="4"/>
        <v>0.29259586063337706</v>
      </c>
      <c r="M43" s="19">
        <f t="shared" si="5"/>
        <v>4.3974295930145373E-6</v>
      </c>
      <c r="O43" s="2">
        <v>0.67345219999999995</v>
      </c>
      <c r="P43">
        <v>291.28605900000002</v>
      </c>
      <c r="Q43">
        <f t="shared" si="6"/>
        <v>290.47231816388091</v>
      </c>
      <c r="R43">
        <f t="shared" si="7"/>
        <v>0.66217414836782695</v>
      </c>
      <c r="S43" s="19">
        <f t="shared" si="8"/>
        <v>7.8042796354357196E-6</v>
      </c>
      <c r="BA43" s="2">
        <v>0.65055689999999999</v>
      </c>
      <c r="BB43">
        <v>285.22728799999999</v>
      </c>
    </row>
    <row r="44" spans="3:54" x14ac:dyDescent="0.25">
      <c r="C44" s="2">
        <v>0.67825511999999999</v>
      </c>
      <c r="D44">
        <v>233.06491299999999</v>
      </c>
      <c r="E44">
        <f t="shared" si="0"/>
        <v>233.693418511766</v>
      </c>
      <c r="F44">
        <f t="shared" si="1"/>
        <v>0.39501917832025146</v>
      </c>
      <c r="G44" s="19">
        <f t="shared" si="2"/>
        <v>7.272176099983342E-6</v>
      </c>
      <c r="I44" s="2">
        <v>0.67798513999999999</v>
      </c>
      <c r="J44">
        <v>258.34093300000001</v>
      </c>
      <c r="K44">
        <f t="shared" si="3"/>
        <v>257.6764777028082</v>
      </c>
      <c r="L44">
        <f t="shared" si="4"/>
        <v>0.44150084196625311</v>
      </c>
      <c r="M44" s="19">
        <f t="shared" si="5"/>
        <v>6.6152321368701098E-6</v>
      </c>
      <c r="O44" s="2">
        <v>0.67775395000000005</v>
      </c>
      <c r="P44">
        <v>291.72370899999999</v>
      </c>
      <c r="Q44">
        <f t="shared" si="6"/>
        <v>290.77821811420182</v>
      </c>
      <c r="R44">
        <f t="shared" si="7"/>
        <v>0.89395301512739866</v>
      </c>
      <c r="S44" s="19">
        <f t="shared" si="8"/>
        <v>1.0504399741786706E-5</v>
      </c>
      <c r="BA44" s="2">
        <v>0.65368444000000003</v>
      </c>
      <c r="BB44">
        <v>285.33738699999998</v>
      </c>
    </row>
    <row r="45" spans="3:54" x14ac:dyDescent="0.25">
      <c r="C45" s="2">
        <v>0.68255694</v>
      </c>
      <c r="D45">
        <v>233.518654</v>
      </c>
      <c r="E45">
        <f t="shared" si="0"/>
        <v>233.99590204639634</v>
      </c>
      <c r="F45">
        <f t="shared" si="1"/>
        <v>0.22776569778912351</v>
      </c>
      <c r="G45" s="19">
        <f t="shared" si="2"/>
        <v>4.176814243009616E-6</v>
      </c>
      <c r="I45" s="2">
        <v>0.68228633000000005</v>
      </c>
      <c r="J45">
        <v>258.66122100000001</v>
      </c>
      <c r="K45">
        <f t="shared" si="3"/>
        <v>257.95115874758125</v>
      </c>
      <c r="L45">
        <f t="shared" si="4"/>
        <v>0.50418840231001083</v>
      </c>
      <c r="M45" s="19">
        <f t="shared" si="5"/>
        <v>7.5358145949667908E-6</v>
      </c>
      <c r="O45" s="2">
        <v>0.68205521000000002</v>
      </c>
      <c r="P45">
        <v>292.06008700000001</v>
      </c>
      <c r="Q45">
        <f t="shared" si="6"/>
        <v>291.09374319530451</v>
      </c>
      <c r="R45">
        <f t="shared" si="7"/>
        <v>0.93382034887337073</v>
      </c>
      <c r="S45" s="19">
        <f t="shared" si="8"/>
        <v>1.094759979856731E-5</v>
      </c>
      <c r="BA45" s="2">
        <v>0.65645313000000005</v>
      </c>
      <c r="BB45">
        <v>285.42301900000001</v>
      </c>
    </row>
    <row r="46" spans="3:54" x14ac:dyDescent="0.25">
      <c r="C46" s="2">
        <v>0.68685753000000005</v>
      </c>
      <c r="D46">
        <v>233.71438499999999</v>
      </c>
      <c r="E46">
        <f t="shared" si="0"/>
        <v>234.30752157251419</v>
      </c>
      <c r="F46">
        <f t="shared" si="1"/>
        <v>0.35181099365388957</v>
      </c>
      <c r="G46" s="19">
        <f t="shared" si="2"/>
        <v>6.4407807978955738E-6</v>
      </c>
      <c r="I46" s="2">
        <v>0.68694692999999996</v>
      </c>
      <c r="J46">
        <v>259.12385799999998</v>
      </c>
      <c r="K46">
        <f t="shared" si="3"/>
        <v>258.25712781970492</v>
      </c>
      <c r="L46">
        <f t="shared" si="4"/>
        <v>0.75122120543431525</v>
      </c>
      <c r="M46" s="19">
        <f t="shared" si="5"/>
        <v>1.1188014909931271E-5</v>
      </c>
      <c r="O46" s="2">
        <v>0.68635672000000003</v>
      </c>
      <c r="P46">
        <v>292.44984699999998</v>
      </c>
      <c r="Q46">
        <f t="shared" si="6"/>
        <v>291.41983594495701</v>
      </c>
      <c r="R46">
        <f t="shared" si="7"/>
        <v>1.0609227735107161</v>
      </c>
      <c r="S46" s="19">
        <f t="shared" si="8"/>
        <v>1.2404548886064192E-5</v>
      </c>
      <c r="BA46" s="2">
        <v>0.65915771999999995</v>
      </c>
      <c r="BB46">
        <v>285.54535099999998</v>
      </c>
    </row>
    <row r="47" spans="3:54" x14ac:dyDescent="0.25">
      <c r="C47" s="2">
        <v>0.69115870999999995</v>
      </c>
      <c r="D47">
        <v>234.034672</v>
      </c>
      <c r="E47">
        <f t="shared" si="0"/>
        <v>234.62918889752495</v>
      </c>
      <c r="F47">
        <f t="shared" si="1"/>
        <v>0.35345034144269716</v>
      </c>
      <c r="G47" s="19">
        <f t="shared" si="2"/>
        <v>6.453094137243773E-6</v>
      </c>
      <c r="I47" s="2">
        <v>0.69088936999999995</v>
      </c>
      <c r="J47">
        <v>259.44414599999999</v>
      </c>
      <c r="K47">
        <f t="shared" si="3"/>
        <v>258.52332865346733</v>
      </c>
      <c r="L47">
        <f t="shared" si="4"/>
        <v>0.84790458567544535</v>
      </c>
      <c r="M47" s="19">
        <f t="shared" si="5"/>
        <v>1.2596770941905026E-5</v>
      </c>
      <c r="O47" s="2">
        <v>0.69065858999999996</v>
      </c>
      <c r="P47">
        <v>292.91418700000003</v>
      </c>
      <c r="Q47">
        <f t="shared" si="6"/>
        <v>291.75751332817197</v>
      </c>
      <c r="R47">
        <f t="shared" si="7"/>
        <v>1.3378939831002055</v>
      </c>
      <c r="S47" s="19">
        <f t="shared" si="8"/>
        <v>1.5593402423146386E-5</v>
      </c>
      <c r="BA47" s="2">
        <v>0.66609434999999995</v>
      </c>
      <c r="BB47">
        <v>286.07137899999998</v>
      </c>
    </row>
    <row r="48" spans="3:54" x14ac:dyDescent="0.25">
      <c r="C48" s="2">
        <v>0.69545946999999997</v>
      </c>
      <c r="D48">
        <v>234.26599100000001</v>
      </c>
      <c r="E48">
        <f t="shared" si="0"/>
        <v>234.96169833742491</v>
      </c>
      <c r="F48">
        <f t="shared" si="1"/>
        <v>0.48400869934683266</v>
      </c>
      <c r="G48" s="19">
        <f t="shared" si="2"/>
        <v>8.8193113828871599E-6</v>
      </c>
      <c r="I48" s="2">
        <v>0.69554981000000005</v>
      </c>
      <c r="J48">
        <v>259.871196</v>
      </c>
      <c r="K48">
        <f t="shared" si="3"/>
        <v>258.84757201872083</v>
      </c>
      <c r="L48">
        <f t="shared" si="4"/>
        <v>1.0478060550498234</v>
      </c>
      <c r="M48" s="19">
        <f t="shared" si="5"/>
        <v>1.5515458480183292E-5</v>
      </c>
      <c r="O48" s="2">
        <v>0.69496049999999998</v>
      </c>
      <c r="P48">
        <v>293.38572199999999</v>
      </c>
      <c r="Q48">
        <f t="shared" si="6"/>
        <v>292.10789888031115</v>
      </c>
      <c r="R48">
        <f t="shared" si="7"/>
        <v>1.632831925211301</v>
      </c>
      <c r="S48" s="19">
        <f t="shared" si="8"/>
        <v>1.8969834157442963E-5</v>
      </c>
      <c r="BA48" s="2">
        <v>0.66906604000000003</v>
      </c>
      <c r="BB48">
        <v>286.08361200000002</v>
      </c>
    </row>
    <row r="49" spans="3:54" x14ac:dyDescent="0.25">
      <c r="C49" s="2">
        <v>0.69976052</v>
      </c>
      <c r="D49">
        <v>234.55958799999999</v>
      </c>
      <c r="E49">
        <f t="shared" si="0"/>
        <v>235.30607591956658</v>
      </c>
      <c r="F49">
        <f t="shared" si="1"/>
        <v>0.55724421405885594</v>
      </c>
      <c r="G49" s="19">
        <f t="shared" si="2"/>
        <v>1.0128361356608041E-5</v>
      </c>
      <c r="I49" s="2">
        <v>0.69949225000000004</v>
      </c>
      <c r="J49">
        <v>260.19148300000001</v>
      </c>
      <c r="K49">
        <f t="shared" si="3"/>
        <v>259.13071374283402</v>
      </c>
      <c r="L49">
        <f t="shared" si="4"/>
        <v>1.1252314169484794</v>
      </c>
      <c r="M49" s="19">
        <f t="shared" si="5"/>
        <v>1.6620944390768956E-5</v>
      </c>
      <c r="O49" s="2">
        <v>0.69926222999999998</v>
      </c>
      <c r="P49">
        <v>293.81996500000002</v>
      </c>
      <c r="Q49">
        <f t="shared" si="6"/>
        <v>292.47229041344286</v>
      </c>
      <c r="R49">
        <f t="shared" si="7"/>
        <v>1.8162267912520162</v>
      </c>
      <c r="S49" s="19">
        <f t="shared" si="8"/>
        <v>2.1038146371048309E-5</v>
      </c>
      <c r="BA49" s="2">
        <v>0.67225526999999996</v>
      </c>
      <c r="BB49">
        <v>286.20594399999999</v>
      </c>
    </row>
    <row r="50" spans="3:54" x14ac:dyDescent="0.25">
      <c r="C50" s="2">
        <v>0.70406234000000001</v>
      </c>
      <c r="D50">
        <v>235.013329</v>
      </c>
      <c r="E50">
        <f t="shared" si="0"/>
        <v>235.66345677713164</v>
      </c>
      <c r="F50">
        <f t="shared" si="1"/>
        <v>0.42266612659813235</v>
      </c>
      <c r="G50" s="19">
        <f t="shared" si="2"/>
        <v>7.6526606455605883E-6</v>
      </c>
      <c r="I50" s="2">
        <v>0.70379424000000002</v>
      </c>
      <c r="J50">
        <v>260.68081100000001</v>
      </c>
      <c r="K50">
        <f t="shared" si="3"/>
        <v>259.44987351471264</v>
      </c>
      <c r="L50">
        <f t="shared" si="4"/>
        <v>1.5152070926855947</v>
      </c>
      <c r="M50" s="19">
        <f t="shared" si="5"/>
        <v>2.2297381662144966E-5</v>
      </c>
      <c r="O50" s="2">
        <v>0.70356421999999996</v>
      </c>
      <c r="P50">
        <v>294.31099699999999</v>
      </c>
      <c r="Q50">
        <f t="shared" si="6"/>
        <v>292.85224700444849</v>
      </c>
      <c r="R50">
        <f t="shared" si="7"/>
        <v>2.1279515495215011</v>
      </c>
      <c r="S50" s="19">
        <f t="shared" si="8"/>
        <v>2.4566809355864899E-5</v>
      </c>
      <c r="BA50" s="2">
        <v>0.67900192000000004</v>
      </c>
      <c r="BB50">
        <v>286.76867099999998</v>
      </c>
    </row>
    <row r="51" spans="3:54" x14ac:dyDescent="0.25">
      <c r="C51" s="2">
        <v>0.70836326999999999</v>
      </c>
      <c r="D51">
        <v>235.280235</v>
      </c>
      <c r="E51">
        <f t="shared" si="0"/>
        <v>236.03493671971239</v>
      </c>
      <c r="F51">
        <f t="shared" si="1"/>
        <v>0.56957468573683345</v>
      </c>
      <c r="G51" s="19">
        <f t="shared" si="2"/>
        <v>1.0289156871537215E-5</v>
      </c>
      <c r="I51" s="2">
        <v>0.70809593000000004</v>
      </c>
      <c r="J51">
        <v>261.10786100000001</v>
      </c>
      <c r="K51">
        <f t="shared" si="3"/>
        <v>259.78074942186532</v>
      </c>
      <c r="L51">
        <f t="shared" si="4"/>
        <v>1.7612251408191493</v>
      </c>
      <c r="M51" s="19">
        <f t="shared" si="5"/>
        <v>2.583300822063705E-5</v>
      </c>
      <c r="O51" s="2">
        <v>0.70786625999999997</v>
      </c>
      <c r="P51">
        <v>294.80922099999998</v>
      </c>
      <c r="Q51">
        <f t="shared" si="6"/>
        <v>293.24952229384843</v>
      </c>
      <c r="R51">
        <f t="shared" si="7"/>
        <v>2.432660053970821</v>
      </c>
      <c r="S51" s="19">
        <f t="shared" si="8"/>
        <v>2.7989767912644882E-5</v>
      </c>
      <c r="BA51" s="2">
        <v>0.68284769000000001</v>
      </c>
      <c r="BB51">
        <v>287.03394400000002</v>
      </c>
    </row>
    <row r="52" spans="3:54" x14ac:dyDescent="0.25">
      <c r="C52" s="2">
        <v>0.71266470999999998</v>
      </c>
      <c r="D52">
        <v>235.65390400000001</v>
      </c>
      <c r="E52">
        <f t="shared" si="0"/>
        <v>236.42203792947532</v>
      </c>
      <c r="F52">
        <f t="shared" si="1"/>
        <v>0.59002973361118294</v>
      </c>
      <c r="G52" s="19">
        <f t="shared" si="2"/>
        <v>1.0624894339179361E-5</v>
      </c>
      <c r="I52" s="2">
        <v>0.71239757999999997</v>
      </c>
      <c r="J52">
        <v>261.52601399999998</v>
      </c>
      <c r="K52">
        <f t="shared" si="3"/>
        <v>260.1246714248694</v>
      </c>
      <c r="L52">
        <f t="shared" si="4"/>
        <v>1.9637610128735783</v>
      </c>
      <c r="M52" s="19">
        <f t="shared" si="5"/>
        <v>2.8711695821309618E-5</v>
      </c>
      <c r="O52" s="2">
        <v>0.71216884999999996</v>
      </c>
      <c r="P52">
        <v>295.42310600000002</v>
      </c>
      <c r="Q52">
        <f t="shared" si="6"/>
        <v>293.66624071691541</v>
      </c>
      <c r="R52">
        <f t="shared" si="7"/>
        <v>3.0865756229079584</v>
      </c>
      <c r="S52" s="19">
        <f t="shared" si="8"/>
        <v>3.5366167715325467E-5</v>
      </c>
      <c r="BA52" s="2">
        <v>0.68669301999999999</v>
      </c>
      <c r="BB52">
        <v>287.20520900000002</v>
      </c>
    </row>
    <row r="53" spans="3:54" x14ac:dyDescent="0.25">
      <c r="C53" s="2">
        <v>0.71696559000000004</v>
      </c>
      <c r="D53">
        <v>235.911913</v>
      </c>
      <c r="E53">
        <f t="shared" si="0"/>
        <v>236.8262678061111</v>
      </c>
      <c r="F53">
        <f t="shared" si="1"/>
        <v>0.83604471145847858</v>
      </c>
      <c r="G53" s="19">
        <f t="shared" si="2"/>
        <v>1.5022069240729623E-5</v>
      </c>
      <c r="I53" s="2">
        <v>0.71669974999999997</v>
      </c>
      <c r="J53">
        <v>262.05092999999999</v>
      </c>
      <c r="K53">
        <f t="shared" si="3"/>
        <v>260.48322305352241</v>
      </c>
      <c r="L53">
        <f t="shared" si="4"/>
        <v>2.4577050700340748</v>
      </c>
      <c r="M53" s="19">
        <f t="shared" si="5"/>
        <v>3.5789724453283142E-5</v>
      </c>
      <c r="O53" s="2">
        <v>0.71647028000000001</v>
      </c>
      <c r="P53">
        <v>295.79677500000003</v>
      </c>
      <c r="Q53">
        <f t="shared" si="6"/>
        <v>294.10467762233486</v>
      </c>
      <c r="R53">
        <f t="shared" si="7"/>
        <v>2.8631935355013232</v>
      </c>
      <c r="S53" s="19">
        <f t="shared" si="8"/>
        <v>3.2723807970608575E-5</v>
      </c>
      <c r="BA53" s="2">
        <v>0.69356474999999995</v>
      </c>
      <c r="BB53">
        <v>287.60052899999999</v>
      </c>
    </row>
    <row r="54" spans="3:54" x14ac:dyDescent="0.25">
      <c r="C54" s="2">
        <v>0.72126732999999998</v>
      </c>
      <c r="D54">
        <v>236.34786</v>
      </c>
      <c r="E54">
        <f t="shared" si="0"/>
        <v>237.24960688066176</v>
      </c>
      <c r="F54">
        <f t="shared" si="1"/>
        <v>0.8131474367832171</v>
      </c>
      <c r="G54" s="19">
        <f t="shared" si="2"/>
        <v>1.4556801122213287E-5</v>
      </c>
      <c r="I54" s="2">
        <v>0.72100134999999999</v>
      </c>
      <c r="J54">
        <v>262.46018600000002</v>
      </c>
      <c r="K54">
        <f t="shared" si="3"/>
        <v>260.8581254823805</v>
      </c>
      <c r="L54">
        <f t="shared" si="4"/>
        <v>2.5665979021153258</v>
      </c>
      <c r="M54" s="19">
        <f t="shared" si="5"/>
        <v>3.7258980764599229E-5</v>
      </c>
      <c r="O54" s="2">
        <v>0.72077232000000002</v>
      </c>
      <c r="P54">
        <v>296.29500000000002</v>
      </c>
      <c r="Q54">
        <f t="shared" si="6"/>
        <v>294.56790994085719</v>
      </c>
      <c r="R54">
        <f t="shared" si="7"/>
        <v>2.9828400723899646</v>
      </c>
      <c r="S54" s="19">
        <f t="shared" si="8"/>
        <v>3.3976709995129063E-5</v>
      </c>
      <c r="BA54" s="2">
        <v>0.69633402</v>
      </c>
      <c r="BB54">
        <v>287.808493</v>
      </c>
    </row>
    <row r="55" spans="3:54" x14ac:dyDescent="0.25">
      <c r="C55" s="2">
        <v>0.72556889000000002</v>
      </c>
      <c r="D55">
        <v>236.74821900000001</v>
      </c>
      <c r="E55">
        <f t="shared" si="0"/>
        <v>237.69409217790871</v>
      </c>
      <c r="F55">
        <f t="shared" si="1"/>
        <v>0.89467606868712002</v>
      </c>
      <c r="G55" s="19">
        <f t="shared" si="2"/>
        <v>1.5962186456276773E-5</v>
      </c>
      <c r="I55" s="2">
        <v>0.72530309000000004</v>
      </c>
      <c r="J55">
        <v>262.89613300000002</v>
      </c>
      <c r="K55">
        <f t="shared" si="3"/>
        <v>261.25158979628281</v>
      </c>
      <c r="L55">
        <f t="shared" si="4"/>
        <v>2.7045223488924499</v>
      </c>
      <c r="M55" s="19">
        <f t="shared" si="5"/>
        <v>3.9131111010635473E-5</v>
      </c>
      <c r="O55" s="2">
        <v>0.72507485999999999</v>
      </c>
      <c r="P55">
        <v>296.89998700000001</v>
      </c>
      <c r="Q55">
        <f t="shared" si="6"/>
        <v>295.05939711965345</v>
      </c>
      <c r="R55">
        <f t="shared" si="7"/>
        <v>3.3877711076341499</v>
      </c>
      <c r="S55" s="19">
        <f t="shared" si="8"/>
        <v>3.8432063446527031E-5</v>
      </c>
      <c r="BA55" s="2">
        <v>0.70294920000000005</v>
      </c>
      <c r="BB55">
        <v>288.31005499999998</v>
      </c>
    </row>
    <row r="56" spans="3:54" x14ac:dyDescent="0.25">
      <c r="C56" s="2">
        <v>0.72987038000000004</v>
      </c>
      <c r="D56">
        <v>237.130785</v>
      </c>
      <c r="E56">
        <f t="shared" si="0"/>
        <v>238.16221746682493</v>
      </c>
      <c r="F56">
        <f t="shared" si="1"/>
        <v>1.0638529336205482</v>
      </c>
      <c r="G56" s="19">
        <f t="shared" si="2"/>
        <v>1.8919328478289409E-5</v>
      </c>
      <c r="I56" s="2">
        <v>0.72960541999999995</v>
      </c>
      <c r="J56">
        <v>263.456636</v>
      </c>
      <c r="K56">
        <f t="shared" si="3"/>
        <v>261.66623277186989</v>
      </c>
      <c r="L56">
        <f t="shared" si="4"/>
        <v>3.2055437192987437</v>
      </c>
      <c r="M56" s="19">
        <f t="shared" si="5"/>
        <v>4.6183136045841023E-5</v>
      </c>
      <c r="O56" s="2">
        <v>0.72937660000000004</v>
      </c>
      <c r="P56">
        <v>297.33593400000001</v>
      </c>
      <c r="Q56">
        <f t="shared" si="6"/>
        <v>295.58313952734403</v>
      </c>
      <c r="R56">
        <f t="shared" si="7"/>
        <v>3.0722884633733485</v>
      </c>
      <c r="S56" s="19">
        <f t="shared" si="8"/>
        <v>3.4750990967624207E-5</v>
      </c>
      <c r="BA56" s="2">
        <v>0.70529459000000005</v>
      </c>
      <c r="BB56">
        <v>288.334521</v>
      </c>
    </row>
    <row r="57" spans="3:54" x14ac:dyDescent="0.25">
      <c r="C57" s="2">
        <v>0.73417266000000003</v>
      </c>
      <c r="D57">
        <v>237.682391</v>
      </c>
      <c r="E57">
        <f t="shared" si="0"/>
        <v>238.65699077938882</v>
      </c>
      <c r="F57">
        <f t="shared" si="1"/>
        <v>0.94984472998474645</v>
      </c>
      <c r="G57" s="19">
        <f t="shared" si="2"/>
        <v>1.6813518347813643E-5</v>
      </c>
      <c r="I57" s="2">
        <v>0.73390710999999997</v>
      </c>
      <c r="J57">
        <v>263.88368600000001</v>
      </c>
      <c r="K57">
        <f t="shared" si="3"/>
        <v>262.10502368272182</v>
      </c>
      <c r="L57">
        <f t="shared" si="4"/>
        <v>3.1636396389054209</v>
      </c>
      <c r="M57" s="19">
        <f t="shared" si="5"/>
        <v>4.543200723284782E-5</v>
      </c>
      <c r="O57" s="2">
        <v>0.73367943999999996</v>
      </c>
      <c r="P57">
        <v>298.003199</v>
      </c>
      <c r="Q57">
        <f t="shared" si="6"/>
        <v>296.14437954122161</v>
      </c>
      <c r="R57">
        <f t="shared" si="7"/>
        <v>3.4552097803331665</v>
      </c>
      <c r="S57" s="19">
        <f t="shared" si="8"/>
        <v>3.890743208492141E-5</v>
      </c>
      <c r="BA57" s="2">
        <v>0.70995397999999998</v>
      </c>
      <c r="BB57">
        <v>288.542486</v>
      </c>
    </row>
    <row r="58" spans="3:54" x14ac:dyDescent="0.25">
      <c r="C58" s="2">
        <v>0.73847443999999995</v>
      </c>
      <c r="D58">
        <v>238.12723500000001</v>
      </c>
      <c r="E58">
        <f t="shared" si="0"/>
        <v>239.18168989242301</v>
      </c>
      <c r="F58">
        <f t="shared" si="1"/>
        <v>1.1118751201547914</v>
      </c>
      <c r="G58" s="19">
        <f t="shared" si="2"/>
        <v>1.9608206589291111E-5</v>
      </c>
      <c r="I58" s="2">
        <v>0.73820936000000004</v>
      </c>
      <c r="J58">
        <v>264.42639500000001</v>
      </c>
      <c r="K58">
        <f t="shared" si="3"/>
        <v>262.57181485881551</v>
      </c>
      <c r="L58">
        <f t="shared" si="4"/>
        <v>3.4394675000759167</v>
      </c>
      <c r="M58" s="19">
        <f t="shared" si="5"/>
        <v>4.9190541313062735E-5</v>
      </c>
      <c r="O58" s="2">
        <v>0.73798160000000002</v>
      </c>
      <c r="P58">
        <v>298.52811500000001</v>
      </c>
      <c r="Q58">
        <f t="shared" si="6"/>
        <v>296.74895634133145</v>
      </c>
      <c r="R58">
        <f t="shared" si="7"/>
        <v>3.1654055327153237</v>
      </c>
      <c r="S58" s="19">
        <f t="shared" si="8"/>
        <v>3.5518848660034718E-5</v>
      </c>
      <c r="BA58" s="2">
        <v>0.71272323999999998</v>
      </c>
      <c r="BB58">
        <v>288.75045</v>
      </c>
    </row>
    <row r="59" spans="3:54" x14ac:dyDescent="0.25">
      <c r="C59" s="2">
        <v>0.74277625999999997</v>
      </c>
      <c r="D59">
        <v>238.580975</v>
      </c>
      <c r="E59">
        <f t="shared" si="0"/>
        <v>239.74042849844724</v>
      </c>
      <c r="F59">
        <f t="shared" si="1"/>
        <v>1.3443324150615645</v>
      </c>
      <c r="G59" s="19">
        <f t="shared" si="2"/>
        <v>2.3617561367970254E-5</v>
      </c>
      <c r="I59" s="2">
        <v>0.74287048</v>
      </c>
      <c r="J59">
        <v>264.99579499999999</v>
      </c>
      <c r="K59">
        <f t="shared" si="3"/>
        <v>263.11435850624264</v>
      </c>
      <c r="L59">
        <f t="shared" si="4"/>
        <v>3.5398032800419461</v>
      </c>
      <c r="M59" s="19">
        <f t="shared" si="5"/>
        <v>5.0408196815642013E-5</v>
      </c>
      <c r="O59" s="2">
        <v>0.74228362999999997</v>
      </c>
      <c r="P59">
        <v>299.02634</v>
      </c>
      <c r="Q59">
        <f t="shared" si="6"/>
        <v>297.40431635385619</v>
      </c>
      <c r="R59">
        <f t="shared" si="7"/>
        <v>2.6309607086496798</v>
      </c>
      <c r="S59" s="19">
        <f t="shared" si="8"/>
        <v>2.9423577231297377E-5</v>
      </c>
      <c r="BA59" s="2">
        <v>0.71565555999999997</v>
      </c>
      <c r="BB59">
        <v>288.90423900000002</v>
      </c>
    </row>
    <row r="60" spans="3:54" x14ac:dyDescent="0.25">
      <c r="C60" s="2">
        <v>0.74707919</v>
      </c>
      <c r="D60">
        <v>239.26603499999999</v>
      </c>
      <c r="E60">
        <f t="shared" si="0"/>
        <v>240.33818614143635</v>
      </c>
      <c r="F60">
        <f t="shared" si="1"/>
        <v>1.1495080700832998</v>
      </c>
      <c r="G60" s="19">
        <f t="shared" si="2"/>
        <v>2.0079362445861036E-5</v>
      </c>
      <c r="I60" s="2">
        <v>0.74717268000000003</v>
      </c>
      <c r="J60">
        <v>265.529608</v>
      </c>
      <c r="K60">
        <f t="shared" si="3"/>
        <v>263.65507222646403</v>
      </c>
      <c r="L60">
        <f t="shared" si="4"/>
        <v>3.5138843662660881</v>
      </c>
      <c r="M60" s="19">
        <f t="shared" si="5"/>
        <v>4.9838109176790255E-5</v>
      </c>
      <c r="O60" s="2">
        <v>0.74658579000000003</v>
      </c>
      <c r="P60">
        <v>299.54955200000001</v>
      </c>
      <c r="Q60">
        <f t="shared" si="6"/>
        <v>298.11952173318628</v>
      </c>
      <c r="R60">
        <f t="shared" si="7"/>
        <v>2.0449865640033495</v>
      </c>
      <c r="S60" s="19">
        <f t="shared" si="8"/>
        <v>2.2790461003200997E-5</v>
      </c>
      <c r="BA60" s="2">
        <v>0.72409456000000005</v>
      </c>
      <c r="BB60">
        <v>289.53337499999998</v>
      </c>
    </row>
    <row r="61" spans="3:54" x14ac:dyDescent="0.25">
      <c r="C61" s="2">
        <v>0.75138126999999999</v>
      </c>
      <c r="D61">
        <v>239.773156</v>
      </c>
      <c r="E61">
        <f t="shared" si="0"/>
        <v>240.98047260280552</v>
      </c>
      <c r="F61">
        <f t="shared" si="1"/>
        <v>1.4576133794098611</v>
      </c>
      <c r="G61" s="19">
        <f t="shared" si="2"/>
        <v>2.5353692962762902E-5</v>
      </c>
      <c r="I61" s="2">
        <v>0.75183396999999996</v>
      </c>
      <c r="J61">
        <v>266.13459499999999</v>
      </c>
      <c r="K61">
        <f t="shared" si="3"/>
        <v>264.29241276575419</v>
      </c>
      <c r="L61">
        <f t="shared" si="4"/>
        <v>3.3936353841708371</v>
      </c>
      <c r="M61" s="19">
        <f t="shared" si="5"/>
        <v>4.7914009491214579E-5</v>
      </c>
      <c r="O61" s="2">
        <v>0.75088847000000003</v>
      </c>
      <c r="P61">
        <v>300.18293399999999</v>
      </c>
      <c r="Q61">
        <f t="shared" si="6"/>
        <v>298.90573060274295</v>
      </c>
      <c r="R61">
        <f t="shared" si="7"/>
        <v>1.6312485179649239</v>
      </c>
      <c r="S61" s="19">
        <f t="shared" si="8"/>
        <v>1.8102899229927883E-5</v>
      </c>
      <c r="BA61" s="2">
        <v>0.72722246000000001</v>
      </c>
      <c r="BB61">
        <v>289.71687300000002</v>
      </c>
    </row>
    <row r="62" spans="3:54" x14ac:dyDescent="0.25">
      <c r="C62" s="2">
        <v>0.75568427999999999</v>
      </c>
      <c r="D62">
        <v>240.476009</v>
      </c>
      <c r="E62">
        <f t="shared" si="0"/>
        <v>241.67451638733246</v>
      </c>
      <c r="F62">
        <f t="shared" si="1"/>
        <v>1.4364199574904679</v>
      </c>
      <c r="G62" s="19">
        <f t="shared" si="2"/>
        <v>2.4839218011636502E-5</v>
      </c>
      <c r="I62" s="2">
        <v>0.75613613000000002</v>
      </c>
      <c r="J62">
        <v>266.65951100000001</v>
      </c>
      <c r="K62">
        <f t="shared" si="3"/>
        <v>264.93734867717444</v>
      </c>
      <c r="L62">
        <f t="shared" si="4"/>
        <v>2.9658430661599562</v>
      </c>
      <c r="M62" s="19">
        <f t="shared" si="5"/>
        <v>4.1709406527416321E-5</v>
      </c>
      <c r="O62" s="2">
        <v>0.75519117999999996</v>
      </c>
      <c r="P62">
        <v>300.823509</v>
      </c>
      <c r="Q62">
        <f t="shared" si="6"/>
        <v>299.77653270483722</v>
      </c>
      <c r="R62">
        <f t="shared" si="7"/>
        <v>1.0961593626327777</v>
      </c>
      <c r="S62" s="19">
        <f t="shared" si="8"/>
        <v>1.211295634317225E-5</v>
      </c>
      <c r="BA62" s="2">
        <v>0.73031756000000003</v>
      </c>
      <c r="BB62">
        <v>289.76172800000001</v>
      </c>
    </row>
    <row r="63" spans="3:54" x14ac:dyDescent="0.25">
      <c r="C63" s="2">
        <v>0.75998745999999995</v>
      </c>
      <c r="D63">
        <v>241.21445</v>
      </c>
      <c r="E63">
        <f t="shared" si="0"/>
        <v>242.42865166388918</v>
      </c>
      <c r="F63">
        <f t="shared" si="1"/>
        <v>1.4742856805912643</v>
      </c>
      <c r="G63" s="19">
        <f t="shared" si="2"/>
        <v>2.5338156012420648E-5</v>
      </c>
      <c r="I63" s="2">
        <v>0.76007959000000003</v>
      </c>
      <c r="J63">
        <v>267.19332300000002</v>
      </c>
      <c r="K63">
        <f t="shared" si="3"/>
        <v>265.58563848337963</v>
      </c>
      <c r="L63">
        <f t="shared" si="4"/>
        <v>2.5846495049809537</v>
      </c>
      <c r="M63" s="19">
        <f t="shared" si="5"/>
        <v>3.6203491467565801E-5</v>
      </c>
      <c r="O63" s="2">
        <v>0.75949359999999999</v>
      </c>
      <c r="P63">
        <v>301.40180500000002</v>
      </c>
      <c r="Q63">
        <f t="shared" si="6"/>
        <v>300.7487881795966</v>
      </c>
      <c r="R63">
        <f t="shared" si="7"/>
        <v>0.42643096772979583</v>
      </c>
      <c r="S63" s="19">
        <f t="shared" si="8"/>
        <v>4.6941508111993114E-6</v>
      </c>
      <c r="BA63" s="2">
        <v>0.73696536000000001</v>
      </c>
      <c r="BB63">
        <v>290.36523299999999</v>
      </c>
    </row>
    <row r="64" spans="3:54" x14ac:dyDescent="0.25">
      <c r="C64" s="2">
        <v>0.76357268</v>
      </c>
      <c r="D64">
        <v>241.85332199999999</v>
      </c>
      <c r="E64">
        <f t="shared" si="0"/>
        <v>243.11018825972775</v>
      </c>
      <c r="F64">
        <f t="shared" si="1"/>
        <v>1.579712794842044</v>
      </c>
      <c r="G64" s="19">
        <f t="shared" si="2"/>
        <v>2.7006855552886408E-5</v>
      </c>
      <c r="I64" s="2">
        <v>0.76402334999999999</v>
      </c>
      <c r="J64">
        <v>267.78941400000002</v>
      </c>
      <c r="K64">
        <f t="shared" si="3"/>
        <v>266.29905365866284</v>
      </c>
      <c r="L64">
        <f t="shared" si="4"/>
        <v>2.2211739470306751</v>
      </c>
      <c r="M64" s="19">
        <f t="shared" si="5"/>
        <v>3.0973890668257798E-5</v>
      </c>
      <c r="O64" s="2">
        <v>0.76307839</v>
      </c>
      <c r="P64">
        <v>301.951708</v>
      </c>
      <c r="Q64">
        <f t="shared" si="6"/>
        <v>301.65146022290412</v>
      </c>
      <c r="R64">
        <f t="shared" si="7"/>
        <v>9.014872765101499E-2</v>
      </c>
      <c r="S64" s="19">
        <f t="shared" si="8"/>
        <v>9.8874572874455575E-7</v>
      </c>
      <c r="BA64" s="2">
        <v>0.74009285000000002</v>
      </c>
      <c r="BB64">
        <v>290.463098</v>
      </c>
    </row>
    <row r="65" spans="3:54" x14ac:dyDescent="0.25">
      <c r="C65" s="2">
        <v>0.76715807000000003</v>
      </c>
      <c r="D65">
        <v>242.527781</v>
      </c>
      <c r="E65">
        <f t="shared" si="0"/>
        <v>243.84772893516748</v>
      </c>
      <c r="F65">
        <f t="shared" si="1"/>
        <v>1.7422625515528856</v>
      </c>
      <c r="G65" s="19">
        <f t="shared" si="2"/>
        <v>2.9620379297609987E-5</v>
      </c>
      <c r="I65" s="2">
        <v>0.76760823</v>
      </c>
      <c r="J65">
        <v>268.35711099999997</v>
      </c>
      <c r="K65">
        <f t="shared" si="3"/>
        <v>267.01447902484904</v>
      </c>
      <c r="L65">
        <f t="shared" si="4"/>
        <v>1.8026606206977058</v>
      </c>
      <c r="M65" s="19">
        <f t="shared" si="5"/>
        <v>2.5031550761430564E-5</v>
      </c>
      <c r="O65" s="2">
        <v>0.76702296000000003</v>
      </c>
      <c r="P65">
        <v>302.71683999999999</v>
      </c>
      <c r="Q65">
        <f t="shared" si="6"/>
        <v>302.76093888958269</v>
      </c>
      <c r="R65">
        <f t="shared" si="7"/>
        <v>1.944712062427081E-3</v>
      </c>
      <c r="S65" s="19">
        <f t="shared" si="8"/>
        <v>2.1221796492637046E-8</v>
      </c>
      <c r="BA65" s="2">
        <v>0.74563237999999998</v>
      </c>
      <c r="BB65">
        <v>291.08699200000001</v>
      </c>
    </row>
    <row r="66" spans="3:54" x14ac:dyDescent="0.25">
      <c r="C66" s="2">
        <v>0.77110318</v>
      </c>
      <c r="D66">
        <v>243.406868</v>
      </c>
      <c r="E66">
        <f t="shared" si="0"/>
        <v>244.73421562870917</v>
      </c>
      <c r="F66">
        <f t="shared" si="1"/>
        <v>1.7618517274398369</v>
      </c>
      <c r="G66" s="19">
        <f t="shared" si="2"/>
        <v>2.9737448316159858E-5</v>
      </c>
      <c r="I66" s="2">
        <v>0.77119391000000004</v>
      </c>
      <c r="J66">
        <v>269.09384799999998</v>
      </c>
      <c r="K66">
        <f t="shared" si="3"/>
        <v>267.80565556873916</v>
      </c>
      <c r="L66">
        <f t="shared" si="4"/>
        <v>1.659439739957675</v>
      </c>
      <c r="M66" s="19">
        <f t="shared" si="5"/>
        <v>2.2916798604555998E-5</v>
      </c>
      <c r="O66" s="2">
        <v>0.77024941999999996</v>
      </c>
      <c r="P66">
        <v>303.35400800000002</v>
      </c>
      <c r="Q66">
        <f t="shared" si="6"/>
        <v>303.77539069788122</v>
      </c>
      <c r="R66">
        <f t="shared" si="7"/>
        <v>0.17756337807363817</v>
      </c>
      <c r="S66" s="19">
        <f t="shared" si="8"/>
        <v>1.9295406129631021E-6</v>
      </c>
      <c r="BA66" s="2">
        <v>0.74911890999999997</v>
      </c>
      <c r="BB66">
        <v>291.24602299999998</v>
      </c>
    </row>
    <row r="67" spans="3:54" x14ac:dyDescent="0.25">
      <c r="C67" s="2">
        <v>0.77465342000000004</v>
      </c>
      <c r="D67">
        <v>244.37125700000001</v>
      </c>
      <c r="E67">
        <f t="shared" si="0"/>
        <v>245.61016759829747</v>
      </c>
      <c r="F67">
        <f t="shared" si="1"/>
        <v>1.5348994705737489</v>
      </c>
      <c r="G67" s="19">
        <f t="shared" si="2"/>
        <v>2.5702755842533377E-5</v>
      </c>
      <c r="I67" s="2">
        <v>0.77442056000000004</v>
      </c>
      <c r="J67">
        <v>269.76830699999999</v>
      </c>
      <c r="K67">
        <f t="shared" si="3"/>
        <v>268.59377998261834</v>
      </c>
      <c r="L67">
        <f t="shared" si="4"/>
        <v>1.3795137145594332</v>
      </c>
      <c r="M67" s="19">
        <f t="shared" si="5"/>
        <v>1.8955889551601248E-5</v>
      </c>
      <c r="O67" s="2">
        <v>0.77347630999999994</v>
      </c>
      <c r="P67">
        <v>304.08014500000002</v>
      </c>
      <c r="Q67">
        <f t="shared" si="6"/>
        <v>304.90356938995814</v>
      </c>
      <c r="R67">
        <f t="shared" si="7"/>
        <v>0.6780277259779024</v>
      </c>
      <c r="S67" s="19">
        <f t="shared" si="8"/>
        <v>7.3328250930916487E-6</v>
      </c>
      <c r="BA67" s="2">
        <v>0.75501615</v>
      </c>
      <c r="BB67">
        <v>291.65357599999999</v>
      </c>
    </row>
    <row r="68" spans="3:54" x14ac:dyDescent="0.25">
      <c r="C68" s="2">
        <v>0.77792304999999995</v>
      </c>
      <c r="D68">
        <v>245.29092199999999</v>
      </c>
      <c r="E68">
        <f t="shared" ref="E68:E88" si="9">IF(C68&lt;F$1,$X$6+D$1^2*$X$5/((-$X$7*(C68/E$1-1)^$X$8+1)),$X$6+$X$2*TAN($X$3*(C68/F$1)-$X$3)+D$1^2*$X$5/((-$X$7*(C68/E$1-1)^$X$8+1)))</f>
        <v>246.49330098200218</v>
      </c>
      <c r="F68">
        <f t="shared" ref="F68:F88" si="10">(E68-D68)^2</f>
        <v>1.4457152163606168</v>
      </c>
      <c r="G68" s="19">
        <f t="shared" ref="G68:G88" si="11">((E68-D68)/D68)^2</f>
        <v>2.4028120472845032E-5</v>
      </c>
      <c r="I68" s="2">
        <v>0.77764717999999999</v>
      </c>
      <c r="J68">
        <v>270.43936000000002</v>
      </c>
      <c r="K68">
        <f t="shared" ref="K68:K89" si="12">IF(I68&lt;L$1,$X$6+J$1^2*$X$5/((-$X$7*(I68/K$1-1)^$X$8+1)),$X$6+$X$2*TAN($X$3*(I68/L$1)-$X$3)+J$1^2*$X$5/((-$X$7*(I68/K$1-1)^$X$8+1)))</f>
        <v>269.46688751763753</v>
      </c>
      <c r="L68">
        <f t="shared" ref="L68:L89" si="13">(K68-J68)^2</f>
        <v>0.94570272895226548</v>
      </c>
      <c r="M68" s="19">
        <f t="shared" ref="M68:M89" si="14">((K68-J68)/J68)^2</f>
        <v>1.2930485846722716E-5</v>
      </c>
      <c r="O68" s="2">
        <v>0.77670391999999999</v>
      </c>
      <c r="P68">
        <v>304.955826</v>
      </c>
      <c r="Q68">
        <f t="shared" ref="Q68:Q100" si="15">IF(O68&lt;R$1,$X$6+P$1^2*$X$5/((-$X$7*(O68/Q$1-1)^$X$8+1)),$X$6+$X$2*TAN($X$3*(O68/R$1)-$X$3)+P$1^2*$X$5/((-$X$7*(O68/Q$1-1)^$X$8+1)))</f>
        <v>306.1652278662346</v>
      </c>
      <c r="R68">
        <f t="shared" ref="R68:R100" si="16">(Q68-P68)^2</f>
        <v>1.4626528740517339</v>
      </c>
      <c r="S68" s="19">
        <f t="shared" ref="S68:S100" si="17">((Q68-P68)/P68)^2</f>
        <v>1.5727779051842771E-5</v>
      </c>
      <c r="BA68" s="2">
        <v>0.7582757</v>
      </c>
      <c r="BB68">
        <v>291.937387</v>
      </c>
    </row>
    <row r="69" spans="3:54" x14ac:dyDescent="0.25">
      <c r="C69" s="2">
        <v>0.78115139</v>
      </c>
      <c r="D69">
        <v>246.31955300000001</v>
      </c>
      <c r="E69">
        <f t="shared" si="9"/>
        <v>247.44877251620858</v>
      </c>
      <c r="F69">
        <f t="shared" si="10"/>
        <v>1.2751367157863049</v>
      </c>
      <c r="G69" s="19">
        <f t="shared" si="11"/>
        <v>2.1016431435724992E-5</v>
      </c>
      <c r="I69" s="2">
        <v>0.78123370999999997</v>
      </c>
      <c r="J69">
        <v>271.35233199999999</v>
      </c>
      <c r="K69">
        <f t="shared" si="12"/>
        <v>270.55559104824641</v>
      </c>
      <c r="L69">
        <f t="shared" si="13"/>
        <v>0.63479614420119579</v>
      </c>
      <c r="M69" s="19">
        <f t="shared" si="14"/>
        <v>8.6211889508776808E-6</v>
      </c>
      <c r="O69" s="2">
        <v>0.78002055000000003</v>
      </c>
      <c r="P69">
        <v>306.01628799999997</v>
      </c>
      <c r="Q69">
        <f t="shared" si="15"/>
        <v>307.62544905338052</v>
      </c>
      <c r="R69">
        <f t="shared" si="16"/>
        <v>2.58939929571679</v>
      </c>
      <c r="S69" s="19">
        <f t="shared" si="17"/>
        <v>2.7650942551017078E-5</v>
      </c>
      <c r="BA69" s="2">
        <v>0.76277247000000004</v>
      </c>
      <c r="BB69">
        <v>292.28970299999997</v>
      </c>
    </row>
    <row r="70" spans="3:54" x14ac:dyDescent="0.25">
      <c r="C70" s="2">
        <v>0.78473886000000004</v>
      </c>
      <c r="D70">
        <v>247.428256</v>
      </c>
      <c r="E70">
        <f t="shared" si="9"/>
        <v>248.6243858411259</v>
      </c>
      <c r="F70">
        <f t="shared" si="10"/>
        <v>1.4307265968318592</v>
      </c>
      <c r="G70" s="19">
        <f t="shared" si="11"/>
        <v>2.336996503465042E-5</v>
      </c>
      <c r="I70" s="2">
        <v>0.78446196999999995</v>
      </c>
      <c r="J70">
        <v>272.36316900000003</v>
      </c>
      <c r="K70">
        <f t="shared" si="12"/>
        <v>271.66240915910481</v>
      </c>
      <c r="L70">
        <f t="shared" si="13"/>
        <v>0.49106435461148878</v>
      </c>
      <c r="M70" s="19">
        <f t="shared" si="14"/>
        <v>6.6197509929123551E-6</v>
      </c>
      <c r="O70" s="2">
        <v>0.78288376000000004</v>
      </c>
      <c r="P70">
        <v>307.14692200000002</v>
      </c>
      <c r="Q70">
        <f t="shared" si="15"/>
        <v>309.04330712984552</v>
      </c>
      <c r="R70">
        <f t="shared" si="16"/>
        <v>3.5962765606991276</v>
      </c>
      <c r="S70" s="19">
        <f t="shared" si="17"/>
        <v>3.8120689517180231E-5</v>
      </c>
      <c r="BA70" s="2">
        <v>0.76511918000000001</v>
      </c>
      <c r="BB70">
        <v>292.59167600000001</v>
      </c>
    </row>
    <row r="71" spans="3:54" x14ac:dyDescent="0.25">
      <c r="C71" s="2">
        <v>0.78760967000000004</v>
      </c>
      <c r="D71">
        <v>248.71319299999999</v>
      </c>
      <c r="E71">
        <f t="shared" si="9"/>
        <v>249.66613749999115</v>
      </c>
      <c r="F71">
        <f t="shared" si="10"/>
        <v>0.90810322006340538</v>
      </c>
      <c r="G71" s="19">
        <f t="shared" si="11"/>
        <v>1.4680389200111145E-5</v>
      </c>
      <c r="I71" s="2">
        <v>0.78770655999999994</v>
      </c>
      <c r="J71">
        <v>273.29341299999999</v>
      </c>
      <c r="K71">
        <f t="shared" si="12"/>
        <v>272.92021199171558</v>
      </c>
      <c r="L71">
        <f t="shared" si="13"/>
        <v>0.13927899258450122</v>
      </c>
      <c r="M71" s="19">
        <f t="shared" si="14"/>
        <v>1.8647786496641438E-6</v>
      </c>
      <c r="O71" s="2">
        <v>0.78572251000000004</v>
      </c>
      <c r="P71">
        <v>308.502994</v>
      </c>
      <c r="Q71">
        <f t="shared" si="15"/>
        <v>310.61822671353093</v>
      </c>
      <c r="R71">
        <f t="shared" si="16"/>
        <v>4.4742094323914179</v>
      </c>
      <c r="S71" s="19">
        <f t="shared" si="17"/>
        <v>4.7010789269277714E-5</v>
      </c>
      <c r="BA71" s="2">
        <v>0.77020496999999999</v>
      </c>
      <c r="BB71">
        <v>293.50916599999999</v>
      </c>
    </row>
    <row r="72" spans="3:54" x14ac:dyDescent="0.25">
      <c r="C72" s="2">
        <v>0.79082355000000004</v>
      </c>
      <c r="D72">
        <v>249.94012000000001</v>
      </c>
      <c r="E72">
        <f t="shared" si="9"/>
        <v>250.95787050689506</v>
      </c>
      <c r="F72">
        <f t="shared" si="10"/>
        <v>1.0358160942851418</v>
      </c>
      <c r="G72" s="19">
        <f t="shared" si="11"/>
        <v>1.6580999519322876E-5</v>
      </c>
      <c r="I72" s="2">
        <v>0.79094041999999998</v>
      </c>
      <c r="J72">
        <v>274.37125700000001</v>
      </c>
      <c r="K72">
        <f t="shared" si="12"/>
        <v>274.34821897780762</v>
      </c>
      <c r="L72">
        <f t="shared" si="13"/>
        <v>5.307504665372913E-4</v>
      </c>
      <c r="M72" s="19">
        <f t="shared" si="14"/>
        <v>7.0503902854795497E-9</v>
      </c>
      <c r="O72" s="2">
        <v>0.78824059999999996</v>
      </c>
      <c r="P72">
        <v>309.94011999999998</v>
      </c>
      <c r="Q72">
        <f t="shared" si="15"/>
        <v>312.17949034148739</v>
      </c>
      <c r="R72">
        <f t="shared" si="16"/>
        <v>5.0147795263334629</v>
      </c>
      <c r="S72" s="19">
        <f t="shared" si="17"/>
        <v>5.2203094800932751E-5</v>
      </c>
      <c r="BA72" s="2">
        <v>0.77255193</v>
      </c>
      <c r="BB72">
        <v>293.86392899999998</v>
      </c>
    </row>
    <row r="73" spans="3:54" x14ac:dyDescent="0.25">
      <c r="C73" s="2">
        <v>0.79370037999999998</v>
      </c>
      <c r="D73">
        <v>251.37724600000001</v>
      </c>
      <c r="E73">
        <f t="shared" si="9"/>
        <v>252.24603972468128</v>
      </c>
      <c r="F73">
        <f t="shared" si="10"/>
        <v>0.75480253604555092</v>
      </c>
      <c r="G73" s="19">
        <f t="shared" si="11"/>
        <v>1.1944869869030218E-5</v>
      </c>
      <c r="I73" s="2">
        <v>0.79345677999999997</v>
      </c>
      <c r="J73">
        <v>275.44910199999998</v>
      </c>
      <c r="K73">
        <f t="shared" si="12"/>
        <v>275.60321719514781</v>
      </c>
      <c r="L73">
        <f t="shared" si="13"/>
        <v>2.3751493375451911E-2</v>
      </c>
      <c r="M73" s="19">
        <f t="shared" si="14"/>
        <v>3.1304602919129044E-7</v>
      </c>
      <c r="O73" s="2">
        <v>0.79039994000000002</v>
      </c>
      <c r="P73">
        <v>311.37724600000001</v>
      </c>
      <c r="Q73">
        <f t="shared" si="15"/>
        <v>313.66035032169532</v>
      </c>
      <c r="R73">
        <f t="shared" si="16"/>
        <v>5.212565343743778</v>
      </c>
      <c r="S73" s="19">
        <f t="shared" si="17"/>
        <v>5.3762290833278621E-5</v>
      </c>
      <c r="BA73" s="2">
        <v>0.77799636000000005</v>
      </c>
      <c r="BB73">
        <v>294.75695200000001</v>
      </c>
    </row>
    <row r="74" spans="3:54" x14ac:dyDescent="0.25">
      <c r="C74" s="2">
        <v>0.79620212999999995</v>
      </c>
      <c r="D74">
        <v>252.895118</v>
      </c>
      <c r="E74">
        <f t="shared" si="9"/>
        <v>253.48514663337474</v>
      </c>
      <c r="F74">
        <f t="shared" si="10"/>
        <v>0.34813378820206697</v>
      </c>
      <c r="G74" s="19">
        <f t="shared" si="11"/>
        <v>5.4433377782722064E-6</v>
      </c>
      <c r="I74" s="2">
        <v>0.79597401000000001</v>
      </c>
      <c r="J74">
        <v>276.70658700000001</v>
      </c>
      <c r="K74">
        <f t="shared" si="12"/>
        <v>277.0080323254445</v>
      </c>
      <c r="L74">
        <f t="shared" si="13"/>
        <v>9.0869284232334618E-2</v>
      </c>
      <c r="M74" s="19">
        <f t="shared" si="14"/>
        <v>1.1868015692381165E-6</v>
      </c>
      <c r="O74" s="2">
        <v>0.79220139000000001</v>
      </c>
      <c r="P74">
        <v>312.994012</v>
      </c>
      <c r="Q74">
        <f t="shared" si="15"/>
        <v>315.00981289127583</v>
      </c>
      <c r="R74">
        <f t="shared" si="16"/>
        <v>4.063453233268433</v>
      </c>
      <c r="S74" s="19">
        <f t="shared" si="17"/>
        <v>4.1478515790708001E-5</v>
      </c>
      <c r="BA74" s="2">
        <v>0.78076738000000001</v>
      </c>
      <c r="BB74">
        <v>295.33191299999999</v>
      </c>
    </row>
    <row r="75" spans="3:54" x14ac:dyDescent="0.25">
      <c r="C75" s="2">
        <v>0.79881508000000001</v>
      </c>
      <c r="D75">
        <v>254.563829</v>
      </c>
      <c r="E75">
        <f t="shared" si="9"/>
        <v>254.91750974327942</v>
      </c>
      <c r="F75">
        <f t="shared" si="10"/>
        <v>0.12509006816668738</v>
      </c>
      <c r="G75" s="19">
        <f t="shared" si="11"/>
        <v>1.9303205745295928E-6</v>
      </c>
      <c r="I75" s="2">
        <v>0.79883490000000001</v>
      </c>
      <c r="J75">
        <v>278.30986799999999</v>
      </c>
      <c r="K75">
        <f t="shared" si="12"/>
        <v>278.82007507224353</v>
      </c>
      <c r="L75">
        <f t="shared" si="13"/>
        <v>0.26031125656731613</v>
      </c>
      <c r="M75" s="19">
        <f t="shared" si="14"/>
        <v>3.3607463677156082E-6</v>
      </c>
      <c r="O75" s="2">
        <v>0.79400285000000004</v>
      </c>
      <c r="P75">
        <v>314.61077799999998</v>
      </c>
      <c r="Q75">
        <f t="shared" si="15"/>
        <v>316.47596483245343</v>
      </c>
      <c r="R75">
        <f t="shared" si="16"/>
        <v>3.4789219199577199</v>
      </c>
      <c r="S75" s="19">
        <f t="shared" si="17"/>
        <v>3.5147746730646149E-5</v>
      </c>
      <c r="BA75" s="2">
        <v>0.78497004000000004</v>
      </c>
      <c r="BB75">
        <v>296.661475</v>
      </c>
    </row>
    <row r="76" spans="3:54" x14ac:dyDescent="0.25">
      <c r="C76" s="2">
        <v>0.80103778000000003</v>
      </c>
      <c r="D76">
        <v>256.36458199999998</v>
      </c>
      <c r="E76">
        <f t="shared" si="9"/>
        <v>256.26530964246024</v>
      </c>
      <c r="F76">
        <f t="shared" si="10"/>
        <v>9.8550009714992205E-3</v>
      </c>
      <c r="G76" s="19">
        <f t="shared" si="11"/>
        <v>1.4994798054612711E-7</v>
      </c>
      <c r="I76" s="2">
        <v>0.80187288000000001</v>
      </c>
      <c r="J76">
        <v>280.39885399999997</v>
      </c>
      <c r="K76">
        <f t="shared" si="12"/>
        <v>281.04878677860495</v>
      </c>
      <c r="L76">
        <f t="shared" si="13"/>
        <v>0.42241261670518676</v>
      </c>
      <c r="M76" s="19">
        <f t="shared" si="14"/>
        <v>5.3725988238570793E-6</v>
      </c>
      <c r="O76" s="2">
        <v>0.79581241000000003</v>
      </c>
      <c r="P76">
        <v>316.44110999999998</v>
      </c>
      <c r="Q76">
        <f t="shared" si="15"/>
        <v>318.08036613182315</v>
      </c>
      <c r="R76">
        <f t="shared" si="16"/>
        <v>2.6871606657198757</v>
      </c>
      <c r="S76" s="19">
        <f t="shared" si="17"/>
        <v>2.6835385301227287E-5</v>
      </c>
      <c r="BA76" s="2">
        <v>0.78710420999999997</v>
      </c>
      <c r="BB76">
        <v>297.36526900000001</v>
      </c>
    </row>
    <row r="77" spans="3:54" x14ac:dyDescent="0.25">
      <c r="C77" s="2">
        <v>0.80306509000000004</v>
      </c>
      <c r="D77">
        <v>258.17443500000002</v>
      </c>
      <c r="E77">
        <f t="shared" si="9"/>
        <v>257.61503839285609</v>
      </c>
      <c r="F77">
        <f t="shared" si="10"/>
        <v>0.31292456408413366</v>
      </c>
      <c r="G77" s="19">
        <f t="shared" si="11"/>
        <v>4.6947577267143381E-6</v>
      </c>
      <c r="I77" s="2">
        <v>0.80429170999999999</v>
      </c>
      <c r="J77">
        <v>282.34311700000001</v>
      </c>
      <c r="K77">
        <f t="shared" si="12"/>
        <v>283.09761257962248</v>
      </c>
      <c r="L77">
        <f t="shared" si="13"/>
        <v>0.56926357966984886</v>
      </c>
      <c r="M77" s="19">
        <f t="shared" si="14"/>
        <v>7.1409992851366406E-6</v>
      </c>
      <c r="O77" s="2">
        <v>0.79729141999999997</v>
      </c>
      <c r="P77">
        <v>318.05284399999999</v>
      </c>
      <c r="Q77">
        <f t="shared" si="15"/>
        <v>319.50110773386047</v>
      </c>
      <c r="R77">
        <f t="shared" si="16"/>
        <v>2.0974678428154756</v>
      </c>
      <c r="S77" s="19">
        <f t="shared" si="17"/>
        <v>2.0734651699734096E-5</v>
      </c>
      <c r="BA77" s="2">
        <v>0.78918695999999999</v>
      </c>
      <c r="BB77">
        <v>298.06509699999998</v>
      </c>
    </row>
    <row r="78" spans="3:54" x14ac:dyDescent="0.25">
      <c r="C78" s="2">
        <v>0.80525614000000001</v>
      </c>
      <c r="D78">
        <v>260.07538299999999</v>
      </c>
      <c r="E78">
        <f t="shared" si="9"/>
        <v>259.22361956003044</v>
      </c>
      <c r="F78">
        <f t="shared" si="10"/>
        <v>0.72550095766875322</v>
      </c>
      <c r="G78" s="19">
        <f t="shared" si="11"/>
        <v>1.0726042083981736E-5</v>
      </c>
      <c r="I78" s="2">
        <v>0.80648412000000003</v>
      </c>
      <c r="J78">
        <v>284.52878299999998</v>
      </c>
      <c r="K78">
        <f t="shared" si="12"/>
        <v>285.21038761163345</v>
      </c>
      <c r="L78">
        <f t="shared" si="13"/>
        <v>0.46458484660001981</v>
      </c>
      <c r="M78" s="19">
        <f t="shared" si="14"/>
        <v>5.7386881844947826E-6</v>
      </c>
      <c r="O78" s="2">
        <v>0.79906345000000001</v>
      </c>
      <c r="P78">
        <v>319.92395599999998</v>
      </c>
      <c r="Q78">
        <f t="shared" si="15"/>
        <v>321.34844998559595</v>
      </c>
      <c r="R78">
        <f t="shared" si="16"/>
        <v>2.0291831149990998</v>
      </c>
      <c r="S78" s="19">
        <f t="shared" si="17"/>
        <v>1.9825662879751724E-5</v>
      </c>
      <c r="BA78" s="2">
        <v>0.79229201000000005</v>
      </c>
      <c r="BB78">
        <v>299.30938800000001</v>
      </c>
    </row>
    <row r="79" spans="3:54" x14ac:dyDescent="0.25">
      <c r="C79" s="2">
        <v>0.80725131999999999</v>
      </c>
      <c r="D79">
        <v>261.88545599999998</v>
      </c>
      <c r="E79">
        <f t="shared" si="9"/>
        <v>260.84592660878485</v>
      </c>
      <c r="F79">
        <f t="shared" si="10"/>
        <v>1.0806213552000905</v>
      </c>
      <c r="G79" s="19">
        <f t="shared" si="11"/>
        <v>1.5756174621426652E-5</v>
      </c>
      <c r="I79" s="2">
        <v>0.80848149999999996</v>
      </c>
      <c r="J79">
        <v>286.79926499999999</v>
      </c>
      <c r="K79">
        <f t="shared" si="12"/>
        <v>287.38889844179698</v>
      </c>
      <c r="L79">
        <f t="shared" si="13"/>
        <v>0.34766759568536565</v>
      </c>
      <c r="M79" s="19">
        <f t="shared" si="14"/>
        <v>4.2267654247425809E-6</v>
      </c>
      <c r="O79" s="2">
        <v>0.80064146999999997</v>
      </c>
      <c r="P79">
        <v>322.076999</v>
      </c>
      <c r="Q79">
        <f t="shared" si="15"/>
        <v>323.14242994725396</v>
      </c>
      <c r="R79">
        <f t="shared" si="16"/>
        <v>1.1351431033664663</v>
      </c>
      <c r="S79" s="19">
        <f t="shared" si="17"/>
        <v>1.0942868818295282E-5</v>
      </c>
      <c r="BA79" s="2">
        <v>0.79401566999999995</v>
      </c>
      <c r="BB79">
        <v>300.08291400000002</v>
      </c>
    </row>
    <row r="80" spans="3:54" x14ac:dyDescent="0.25">
      <c r="C80" s="2">
        <v>0.80882522000000001</v>
      </c>
      <c r="D80">
        <v>263.41317400000003</v>
      </c>
      <c r="E80">
        <f t="shared" si="9"/>
        <v>262.24848137839371</v>
      </c>
      <c r="F80">
        <f t="shared" si="10"/>
        <v>1.3565089028242041</v>
      </c>
      <c r="G80" s="19">
        <f t="shared" si="11"/>
        <v>1.9550040687967373E-5</v>
      </c>
      <c r="I80" s="2">
        <v>0.81028363999999997</v>
      </c>
      <c r="J80">
        <v>289.11237599999998</v>
      </c>
      <c r="K80">
        <f t="shared" si="12"/>
        <v>289.60147639912134</v>
      </c>
      <c r="L80">
        <f t="shared" si="13"/>
        <v>0.23921920042066891</v>
      </c>
      <c r="M80" s="19">
        <f t="shared" si="14"/>
        <v>2.8619541293038263E-6</v>
      </c>
      <c r="O80" s="2">
        <v>0.80224304000000002</v>
      </c>
      <c r="P80">
        <v>324.19720100000001</v>
      </c>
      <c r="Q80">
        <f t="shared" si="15"/>
        <v>325.12458599223106</v>
      </c>
      <c r="R80">
        <f t="shared" si="16"/>
        <v>0.86004292381539327</v>
      </c>
      <c r="S80" s="19">
        <f t="shared" si="17"/>
        <v>8.1827937537060624E-6</v>
      </c>
      <c r="BA80" s="2">
        <v>0.79669299999999998</v>
      </c>
      <c r="BB80">
        <v>301.40817800000002</v>
      </c>
    </row>
    <row r="81" spans="3:54" x14ac:dyDescent="0.25">
      <c r="C81" s="2">
        <v>0.81026706999999998</v>
      </c>
      <c r="D81">
        <v>264.85029900000001</v>
      </c>
      <c r="E81">
        <f t="shared" si="9"/>
        <v>263.64221635495852</v>
      </c>
      <c r="F81">
        <f t="shared" si="10"/>
        <v>1.4594636772504332</v>
      </c>
      <c r="G81" s="19">
        <f t="shared" si="11"/>
        <v>2.0806180208572972E-5</v>
      </c>
      <c r="I81" s="2">
        <v>0.81205304</v>
      </c>
      <c r="J81">
        <v>291.29760099999999</v>
      </c>
      <c r="K81">
        <f t="shared" si="12"/>
        <v>292.04452645418917</v>
      </c>
      <c r="L81">
        <f t="shared" si="13"/>
        <v>0.55789763411571502</v>
      </c>
      <c r="M81" s="19">
        <f t="shared" si="14"/>
        <v>6.5747721025750701E-6</v>
      </c>
      <c r="O81" s="2">
        <v>0.80355547000000005</v>
      </c>
      <c r="P81">
        <v>326.276184</v>
      </c>
      <c r="Q81">
        <f t="shared" si="15"/>
        <v>326.88430717234428</v>
      </c>
      <c r="R81">
        <f t="shared" si="16"/>
        <v>0.36981379274206888</v>
      </c>
      <c r="S81" s="19">
        <f t="shared" si="17"/>
        <v>3.4738603531745514E-6</v>
      </c>
      <c r="BA81" s="2">
        <v>0.79838629000000005</v>
      </c>
      <c r="BB81">
        <v>302.36564199999998</v>
      </c>
    </row>
    <row r="82" spans="3:54" x14ac:dyDescent="0.25">
      <c r="C82" s="2">
        <v>0.81157486000000001</v>
      </c>
      <c r="D82">
        <v>266.32793800000002</v>
      </c>
      <c r="E82">
        <f t="shared" si="9"/>
        <v>265.00819849200644</v>
      </c>
      <c r="F82">
        <f t="shared" si="10"/>
        <v>1.7417123689591223</v>
      </c>
      <c r="G82" s="19">
        <f t="shared" si="11"/>
        <v>2.4555172124298909E-5</v>
      </c>
      <c r="I82" s="2">
        <v>0.81369148999999996</v>
      </c>
      <c r="J82">
        <v>293.52827600000001</v>
      </c>
      <c r="K82">
        <f t="shared" si="12"/>
        <v>294.59034300877016</v>
      </c>
      <c r="L82">
        <f t="shared" si="13"/>
        <v>1.1279863311179885</v>
      </c>
      <c r="M82" s="19">
        <f t="shared" si="14"/>
        <v>1.3091938282339376E-5</v>
      </c>
      <c r="O82" s="2">
        <v>0.80478439999999996</v>
      </c>
      <c r="P82">
        <v>328.69769700000001</v>
      </c>
      <c r="Q82">
        <f t="shared" si="15"/>
        <v>328.65495941667558</v>
      </c>
      <c r="R82">
        <f t="shared" si="16"/>
        <v>1.8265010284120948E-3</v>
      </c>
      <c r="S82" s="19">
        <f t="shared" si="17"/>
        <v>1.6905444668113394E-8</v>
      </c>
      <c r="BA82" s="2">
        <v>0.79992728999999996</v>
      </c>
      <c r="BB82">
        <v>303.49597699999998</v>
      </c>
    </row>
    <row r="83" spans="3:54" x14ac:dyDescent="0.25">
      <c r="C83" s="2">
        <v>0.81326697999999997</v>
      </c>
      <c r="D83">
        <v>268.10634599999997</v>
      </c>
      <c r="E83">
        <f t="shared" si="9"/>
        <v>266.93996755791261</v>
      </c>
      <c r="F83">
        <f t="shared" si="10"/>
        <v>1.3604386701661462</v>
      </c>
      <c r="G83" s="19">
        <f t="shared" si="11"/>
        <v>1.8926259074908829E-5</v>
      </c>
      <c r="I83" s="2">
        <v>0.81490633000000001</v>
      </c>
      <c r="J83">
        <v>295.63520799999998</v>
      </c>
      <c r="K83">
        <f t="shared" si="12"/>
        <v>296.68439190078908</v>
      </c>
      <c r="L83">
        <f t="shared" si="13"/>
        <v>1.1007868576750384</v>
      </c>
      <c r="M83" s="19">
        <f t="shared" si="14"/>
        <v>1.2594789912553121E-5</v>
      </c>
      <c r="O83" s="2">
        <v>0.80628074000000005</v>
      </c>
      <c r="P83">
        <v>330.99687699999998</v>
      </c>
      <c r="Q83">
        <f t="shared" si="15"/>
        <v>330.98944371802548</v>
      </c>
      <c r="R83">
        <f t="shared" si="16"/>
        <v>5.5253680912419935E-5</v>
      </c>
      <c r="S83" s="19">
        <f t="shared" si="17"/>
        <v>5.0432839759716405E-10</v>
      </c>
      <c r="BA83" s="2">
        <v>0.80326218999999999</v>
      </c>
      <c r="BB83">
        <v>306.09851600000002</v>
      </c>
    </row>
    <row r="84" spans="3:54" x14ac:dyDescent="0.25">
      <c r="C84" s="2">
        <v>0.81497998000000005</v>
      </c>
      <c r="D84">
        <v>270.17339600000003</v>
      </c>
      <c r="E84">
        <f t="shared" si="9"/>
        <v>269.11513376002233</v>
      </c>
      <c r="F84">
        <f t="shared" si="10"/>
        <v>1.1199189685626059</v>
      </c>
      <c r="G84" s="19">
        <f t="shared" si="11"/>
        <v>1.5342687414652412E-5</v>
      </c>
      <c r="I84" s="2">
        <v>0.81592633999999997</v>
      </c>
      <c r="J84">
        <v>297.86936600000001</v>
      </c>
      <c r="K84">
        <f t="shared" si="12"/>
        <v>298.59883440677407</v>
      </c>
      <c r="L84">
        <f t="shared" si="13"/>
        <v>0.53212415648148614</v>
      </c>
      <c r="M84" s="19">
        <f t="shared" si="14"/>
        <v>5.9973762109386729E-6</v>
      </c>
      <c r="O84" s="2">
        <v>0.80724441999999996</v>
      </c>
      <c r="P84">
        <v>333.12894999999997</v>
      </c>
      <c r="Q84">
        <f t="shared" si="15"/>
        <v>332.60767609802247</v>
      </c>
      <c r="R84">
        <f t="shared" si="16"/>
        <v>0.27172648088285722</v>
      </c>
      <c r="S84" s="19">
        <f t="shared" si="17"/>
        <v>2.4485400520757874E-6</v>
      </c>
      <c r="BA84" s="2">
        <v>0.80465971000000003</v>
      </c>
      <c r="BB84">
        <v>307.71507300000002</v>
      </c>
    </row>
    <row r="85" spans="3:54" x14ac:dyDescent="0.25">
      <c r="C85" s="2">
        <v>0.81674997999999999</v>
      </c>
      <c r="D85">
        <v>272.483024</v>
      </c>
      <c r="E85">
        <f t="shared" si="9"/>
        <v>271.63936908347483</v>
      </c>
      <c r="F85">
        <f t="shared" si="10"/>
        <v>0.7117536181770876</v>
      </c>
      <c r="G85" s="19">
        <f t="shared" si="11"/>
        <v>9.5862948512418204E-6</v>
      </c>
      <c r="I85" s="2">
        <v>0.81694619999999996</v>
      </c>
      <c r="J85">
        <v>300.07090099999999</v>
      </c>
      <c r="K85">
        <f t="shared" si="12"/>
        <v>300.67442416498398</v>
      </c>
      <c r="L85">
        <f t="shared" si="13"/>
        <v>0.3642402106722839</v>
      </c>
      <c r="M85" s="19">
        <f t="shared" si="14"/>
        <v>4.0452011672497455E-6</v>
      </c>
      <c r="O85" s="2">
        <v>0.80848494999999998</v>
      </c>
      <c r="P85">
        <v>335.64935200000002</v>
      </c>
      <c r="Q85">
        <f t="shared" si="15"/>
        <v>334.83771607459926</v>
      </c>
      <c r="R85">
        <f t="shared" si="16"/>
        <v>0.65875287540115579</v>
      </c>
      <c r="S85" s="19">
        <f t="shared" si="17"/>
        <v>5.8472397024975928E-6</v>
      </c>
      <c r="BA85" s="2">
        <v>0.80585019999999996</v>
      </c>
      <c r="BB85">
        <v>309.27004899999997</v>
      </c>
    </row>
    <row r="86" spans="3:54" x14ac:dyDescent="0.25">
      <c r="C86" s="2">
        <v>0.81815937000000005</v>
      </c>
      <c r="D86">
        <v>274.40542199999999</v>
      </c>
      <c r="E86">
        <f t="shared" si="9"/>
        <v>273.88953149597228</v>
      </c>
      <c r="F86">
        <f t="shared" si="10"/>
        <v>0.2661430121459637</v>
      </c>
      <c r="G86" s="19">
        <f t="shared" si="11"/>
        <v>3.5345138766211548E-6</v>
      </c>
      <c r="I86" s="2">
        <v>0.81813005000000005</v>
      </c>
      <c r="J86">
        <v>302.41597300000001</v>
      </c>
      <c r="K86">
        <f t="shared" si="12"/>
        <v>303.3141203864468</v>
      </c>
      <c r="L86">
        <f t="shared" si="13"/>
        <v>0.80666872778120735</v>
      </c>
      <c r="M86" s="19">
        <f t="shared" si="14"/>
        <v>8.8203489895046163E-6</v>
      </c>
      <c r="O86" s="2">
        <v>0.80966950999999998</v>
      </c>
      <c r="P86">
        <v>338.143889</v>
      </c>
      <c r="Q86">
        <f t="shared" si="15"/>
        <v>337.13757245739185</v>
      </c>
      <c r="R86">
        <f t="shared" si="16"/>
        <v>1.0126729839268143</v>
      </c>
      <c r="S86" s="19">
        <f t="shared" si="17"/>
        <v>8.8565817900673224E-6</v>
      </c>
      <c r="BA86" s="2">
        <v>0.80868682000000003</v>
      </c>
      <c r="BB86">
        <v>312.76524999999998</v>
      </c>
    </row>
    <row r="87" spans="3:54" x14ac:dyDescent="0.25">
      <c r="C87" s="2">
        <v>0.81956912000000004</v>
      </c>
      <c r="D87">
        <v>276.399809</v>
      </c>
      <c r="E87">
        <f t="shared" si="9"/>
        <v>276.39498904006518</v>
      </c>
      <c r="F87">
        <f t="shared" si="10"/>
        <v>2.3232013773278427E-5</v>
      </c>
      <c r="G87" s="19">
        <f t="shared" si="11"/>
        <v>3.040964703468873E-10</v>
      </c>
      <c r="I87" s="2">
        <v>0.81892248000000001</v>
      </c>
      <c r="J87">
        <v>304.64730900000001</v>
      </c>
      <c r="K87">
        <f t="shared" si="12"/>
        <v>305.23771920575501</v>
      </c>
      <c r="L87">
        <f t="shared" si="13"/>
        <v>0.3485842110596688</v>
      </c>
      <c r="M87" s="19">
        <f t="shared" si="14"/>
        <v>3.7558913409868813E-6</v>
      </c>
      <c r="O87" s="2">
        <v>0.81085383</v>
      </c>
      <c r="P87">
        <v>340.58748800000001</v>
      </c>
      <c r="Q87">
        <f t="shared" si="15"/>
        <v>339.62258989099138</v>
      </c>
      <c r="R87">
        <f t="shared" si="16"/>
        <v>0.93102836076842899</v>
      </c>
      <c r="S87" s="19">
        <f t="shared" si="17"/>
        <v>8.0261178376629459E-6</v>
      </c>
      <c r="BA87" s="2">
        <v>0.80961890999999997</v>
      </c>
      <c r="BB87">
        <v>314.130267</v>
      </c>
    </row>
    <row r="88" spans="3:54" x14ac:dyDescent="0.25">
      <c r="C88" s="2">
        <v>0.82078311000000004</v>
      </c>
      <c r="D88">
        <v>278.32798200000002</v>
      </c>
      <c r="E88">
        <f t="shared" si="9"/>
        <v>278.79416885067155</v>
      </c>
      <c r="F88">
        <f t="shared" si="10"/>
        <v>0.21733017973904281</v>
      </c>
      <c r="G88" s="19">
        <f t="shared" si="11"/>
        <v>2.8054743191936756E-6</v>
      </c>
      <c r="I88" s="2">
        <v>0.81980191999999996</v>
      </c>
      <c r="J88">
        <v>306.67805800000002</v>
      </c>
      <c r="K88">
        <f t="shared" si="12"/>
        <v>307.53907824122689</v>
      </c>
      <c r="L88">
        <f t="shared" si="13"/>
        <v>0.74135585580237351</v>
      </c>
      <c r="M88" s="19">
        <f t="shared" si="14"/>
        <v>7.8824516105827942E-6</v>
      </c>
      <c r="O88" s="2">
        <v>0.81175823999999996</v>
      </c>
      <c r="P88">
        <v>342.580397</v>
      </c>
      <c r="Q88">
        <f t="shared" si="15"/>
        <v>341.65873119865648</v>
      </c>
      <c r="R88">
        <f t="shared" si="16"/>
        <v>0.8494678493661969</v>
      </c>
      <c r="S88" s="19">
        <f t="shared" si="17"/>
        <v>7.2380558475630531E-6</v>
      </c>
      <c r="BA88" s="2">
        <v>0.81155412000000005</v>
      </c>
      <c r="BB88">
        <v>316.83788299999998</v>
      </c>
    </row>
    <row r="89" spans="3:54" x14ac:dyDescent="0.25">
      <c r="I89" s="2">
        <v>0.82016111000000003</v>
      </c>
      <c r="J89">
        <v>308.323353</v>
      </c>
      <c r="K89">
        <f t="shared" si="12"/>
        <v>308.5342484623211</v>
      </c>
      <c r="L89">
        <f t="shared" si="13"/>
        <v>4.447689602763253E-2</v>
      </c>
      <c r="M89" s="19">
        <f t="shared" si="14"/>
        <v>4.6786615553929513E-7</v>
      </c>
      <c r="O89" s="2">
        <v>0.81266527</v>
      </c>
      <c r="P89">
        <v>344.84354000000002</v>
      </c>
      <c r="Q89">
        <f t="shared" si="15"/>
        <v>343.83343237830616</v>
      </c>
      <c r="R89">
        <f t="shared" si="16"/>
        <v>1.0203174074040307</v>
      </c>
      <c r="S89" s="19">
        <f t="shared" si="17"/>
        <v>8.5800754463606771E-6</v>
      </c>
      <c r="BA89" s="2">
        <v>0.81215062999999998</v>
      </c>
      <c r="BB89">
        <v>318.088503</v>
      </c>
    </row>
    <row r="90" spans="3:54" x14ac:dyDescent="0.25">
      <c r="O90" s="2">
        <v>0.81351817999999998</v>
      </c>
      <c r="P90">
        <v>347.16435300000001</v>
      </c>
      <c r="Q90">
        <f t="shared" si="15"/>
        <v>346.01087523360297</v>
      </c>
      <c r="R90">
        <f t="shared" si="16"/>
        <v>1.3305109575722853</v>
      </c>
      <c r="S90" s="19">
        <f t="shared" si="17"/>
        <v>1.1039469530016779E-5</v>
      </c>
      <c r="BA90" s="2">
        <v>0.81289350000000005</v>
      </c>
      <c r="BB90">
        <v>319.56436600000001</v>
      </c>
    </row>
    <row r="91" spans="3:54" x14ac:dyDescent="0.25">
      <c r="O91" s="2">
        <v>0.81436702999999999</v>
      </c>
      <c r="P91">
        <v>349.51734699999997</v>
      </c>
      <c r="Q91">
        <f t="shared" si="15"/>
        <v>348.31747777237183</v>
      </c>
      <c r="R91">
        <f t="shared" si="16"/>
        <v>1.4396861634089535</v>
      </c>
      <c r="S91" s="19">
        <f t="shared" si="17"/>
        <v>1.1785020988217586E-5</v>
      </c>
      <c r="BA91" s="2">
        <v>0.81448823000000004</v>
      </c>
      <c r="BB91">
        <v>322.335329</v>
      </c>
    </row>
    <row r="92" spans="3:54" x14ac:dyDescent="0.25">
      <c r="O92" s="2">
        <v>0.81527055999999998</v>
      </c>
      <c r="P92">
        <v>351.62778700000001</v>
      </c>
      <c r="Q92">
        <f t="shared" si="15"/>
        <v>350.94049416097539</v>
      </c>
      <c r="R92">
        <f t="shared" si="16"/>
        <v>0.4723714465745244</v>
      </c>
      <c r="S92" s="19">
        <f t="shared" si="17"/>
        <v>3.8204741291070596E-6</v>
      </c>
      <c r="BA92" s="2">
        <v>0.81557133000000004</v>
      </c>
      <c r="BB92">
        <v>323.77245499999998</v>
      </c>
    </row>
    <row r="93" spans="3:54" x14ac:dyDescent="0.25">
      <c r="O93" s="2">
        <v>0.81609653999999998</v>
      </c>
      <c r="P93">
        <v>354.15554200000003</v>
      </c>
      <c r="Q93">
        <f t="shared" si="15"/>
        <v>353.50489453110845</v>
      </c>
      <c r="R93">
        <f t="shared" si="16"/>
        <v>0.42334212877501609</v>
      </c>
      <c r="S93" s="19">
        <f t="shared" si="17"/>
        <v>3.3752302511402835E-6</v>
      </c>
      <c r="BA93" s="2">
        <v>0.81629483999999997</v>
      </c>
      <c r="BB93">
        <v>325.02994000000001</v>
      </c>
    </row>
    <row r="94" spans="3:54" x14ac:dyDescent="0.25">
      <c r="O94" s="2">
        <v>0.81672098999999998</v>
      </c>
      <c r="P94">
        <v>356.29117200000002</v>
      </c>
      <c r="Q94">
        <f t="shared" si="15"/>
        <v>355.5590491655056</v>
      </c>
      <c r="R94">
        <f t="shared" si="16"/>
        <v>0.53600384478814223</v>
      </c>
      <c r="S94" s="19">
        <f t="shared" si="17"/>
        <v>4.2223845270843415E-6</v>
      </c>
      <c r="BA94" s="2">
        <v>0.81737183999999996</v>
      </c>
      <c r="BB94">
        <v>327.49178899999998</v>
      </c>
    </row>
    <row r="95" spans="3:54" x14ac:dyDescent="0.25">
      <c r="O95" s="2">
        <v>0.81717043</v>
      </c>
      <c r="P95">
        <v>358.08383199999997</v>
      </c>
      <c r="Q95">
        <f t="shared" si="15"/>
        <v>357.10374926486145</v>
      </c>
      <c r="R95">
        <f t="shared" si="16"/>
        <v>0.96056216771660963</v>
      </c>
      <c r="S95" s="19">
        <f t="shared" si="17"/>
        <v>7.4912803955274905E-6</v>
      </c>
      <c r="BA95" s="2">
        <v>0.81796884999999997</v>
      </c>
      <c r="BB95">
        <v>328.84660500000001</v>
      </c>
    </row>
    <row r="96" spans="3:54" x14ac:dyDescent="0.25">
      <c r="O96" s="2">
        <v>0.81789822999999995</v>
      </c>
      <c r="P96">
        <v>360.23952100000002</v>
      </c>
      <c r="Q96">
        <f t="shared" si="15"/>
        <v>359.73161519858763</v>
      </c>
      <c r="R96">
        <f t="shared" si="16"/>
        <v>0.25796830310836377</v>
      </c>
      <c r="S96" s="19">
        <f t="shared" si="17"/>
        <v>1.9878501090716503E-6</v>
      </c>
      <c r="BA96" s="2">
        <v>0.81877045999999998</v>
      </c>
      <c r="BB96">
        <v>330.65820500000001</v>
      </c>
    </row>
    <row r="97" spans="15:54" x14ac:dyDescent="0.25">
      <c r="O97" s="2">
        <v>0.81826471000000001</v>
      </c>
      <c r="P97">
        <v>361.85628700000001</v>
      </c>
      <c r="Q97">
        <f t="shared" si="15"/>
        <v>361.11793769644555</v>
      </c>
      <c r="R97">
        <f t="shared" si="16"/>
        <v>0.54515969405935238</v>
      </c>
      <c r="S97" s="19">
        <f t="shared" si="17"/>
        <v>4.1634321734962914E-6</v>
      </c>
      <c r="BA97" s="2">
        <v>0.81977646000000004</v>
      </c>
      <c r="BB97">
        <v>333.18276300000002</v>
      </c>
    </row>
    <row r="98" spans="15:54" x14ac:dyDescent="0.25">
      <c r="O98" s="2">
        <v>0.81899730999999998</v>
      </c>
      <c r="P98">
        <v>364.15410600000001</v>
      </c>
      <c r="Q98">
        <f t="shared" si="15"/>
        <v>364.02602772228659</v>
      </c>
      <c r="R98">
        <f t="shared" si="16"/>
        <v>1.6404045222037918E-2</v>
      </c>
      <c r="S98" s="19">
        <f t="shared" si="17"/>
        <v>1.2370308641703379E-7</v>
      </c>
      <c r="BA98" s="2">
        <v>0.82040270999999998</v>
      </c>
      <c r="BB98">
        <v>334.81363700000003</v>
      </c>
    </row>
    <row r="99" spans="15:54" x14ac:dyDescent="0.25">
      <c r="O99" s="2">
        <v>0.81968750000000001</v>
      </c>
      <c r="P99">
        <v>366.23759999999999</v>
      </c>
      <c r="Q99">
        <f t="shared" si="15"/>
        <v>366.94617571403273</v>
      </c>
      <c r="R99">
        <f t="shared" si="16"/>
        <v>0.5020795425170177</v>
      </c>
      <c r="S99" s="19">
        <f t="shared" si="17"/>
        <v>3.743231332868865E-6</v>
      </c>
      <c r="BA99" s="2">
        <v>0.82083203999999999</v>
      </c>
      <c r="BB99">
        <v>336.13416100000001</v>
      </c>
    </row>
    <row r="100" spans="15:54" x14ac:dyDescent="0.25">
      <c r="O100" s="2">
        <v>0.82020327999999998</v>
      </c>
      <c r="P100">
        <v>368.12012800000002</v>
      </c>
      <c r="Q100">
        <f t="shared" si="15"/>
        <v>369.25300180655188</v>
      </c>
      <c r="R100">
        <f t="shared" si="16"/>
        <v>1.283403061571293</v>
      </c>
      <c r="S100" s="19">
        <f t="shared" si="17"/>
        <v>9.4707406137095142E-6</v>
      </c>
    </row>
  </sheetData>
  <mergeCells count="1">
    <mergeCell ref="BA1:BB1"/>
  </mergeCells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535E8-3EBF-D34E-B527-F17405CD0BBB}">
  <dimension ref="A1:AQ138"/>
  <sheetViews>
    <sheetView topLeftCell="K1" workbookViewId="0">
      <selection activeCell="Y24" sqref="Y24"/>
    </sheetView>
  </sheetViews>
  <sheetFormatPr baseColWidth="10" defaultRowHeight="15.75" x14ac:dyDescent="0.25"/>
  <cols>
    <col min="3" max="3" width="10.875" style="2"/>
    <col min="6" max="6" width="11.5" customWidth="1"/>
    <col min="7" max="7" width="17" customWidth="1"/>
    <col min="8" max="8" width="6.375" customWidth="1"/>
    <col min="9" max="9" width="10.875" style="2"/>
    <col min="12" max="12" width="11.5" customWidth="1"/>
    <col min="13" max="13" width="17" customWidth="1"/>
    <col min="14" max="14" width="5.625" customWidth="1"/>
    <col min="15" max="15" width="10.875" style="2"/>
    <col min="18" max="18" width="11.625" customWidth="1"/>
    <col min="19" max="19" width="17.125" customWidth="1"/>
  </cols>
  <sheetData>
    <row r="1" spans="1:43" x14ac:dyDescent="0.25">
      <c r="A1" t="s">
        <v>22</v>
      </c>
      <c r="C1" t="s">
        <v>1</v>
      </c>
      <c r="D1">
        <v>0.3</v>
      </c>
      <c r="E1">
        <v>0.3</v>
      </c>
      <c r="F1">
        <f>_xlfn.XLOOKUP(D3+20,D3:D150,C3:C150,,-1,1)-Y9</f>
        <v>0.60182884319663976</v>
      </c>
      <c r="I1" t="s">
        <v>2</v>
      </c>
      <c r="J1">
        <v>0.4</v>
      </c>
      <c r="K1">
        <v>0.3</v>
      </c>
      <c r="L1">
        <f>_xlfn.XLOOKUP(J3+20,J3:J150,I3:I150,,-1,1)-Y10</f>
        <v>0.60252283605493617</v>
      </c>
      <c r="O1" t="s">
        <v>3</v>
      </c>
      <c r="P1">
        <v>0.5</v>
      </c>
      <c r="Q1">
        <v>0.3</v>
      </c>
      <c r="R1">
        <f>_xlfn.XLOOKUP(P3+20,P3:P150,O3:O150,,-1,1)-Y11</f>
        <v>0.5901483038773907</v>
      </c>
      <c r="T1">
        <f>_xlfn.XLOOKUP(0.1,T3:T150,O3:O150,,-1,1)-0.08</f>
        <v>0.74545660000000002</v>
      </c>
      <c r="X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T2" t="s">
        <v>54</v>
      </c>
      <c r="X2" t="s">
        <v>29</v>
      </c>
      <c r="Y2">
        <v>4.9622716192279075</v>
      </c>
      <c r="AJ2" t="s">
        <v>61</v>
      </c>
      <c r="AK2" s="10" t="s">
        <v>62</v>
      </c>
      <c r="AL2" s="11">
        <v>9.26</v>
      </c>
    </row>
    <row r="3" spans="1:43" x14ac:dyDescent="0.25">
      <c r="C3" s="2">
        <v>0.50022199000000001</v>
      </c>
      <c r="D3">
        <v>179.23995099999999</v>
      </c>
      <c r="E3">
        <f>IF(C3&lt;F$1,$Y$6+D$1^2*$Y$5/((-$Y$7*(C3/E$1-1)^$Y$8+1)),$Y$6+$Y$2*TAN($Y$3*(C3/F$1)-$Y$3)+D$1^2*$Y$5/((-$Y$7*(C3/E$1-1)^$Y$8+1)))</f>
        <v>179.63617086211718</v>
      </c>
      <c r="F3">
        <f>(E3-D3)^2</f>
        <v>0.15699017913616678</v>
      </c>
      <c r="G3" s="19">
        <f>((E3-D3)/D3)^2</f>
        <v>4.8865556830670141E-6</v>
      </c>
      <c r="I3" s="2">
        <v>0.50043932000000002</v>
      </c>
      <c r="J3">
        <v>202.79690099999999</v>
      </c>
      <c r="K3">
        <f>IF(I3&lt;L$1,$Y$6+J$1^2*$Y$5/((-$Y$7*(I3/K$1-1)^$Y$8+1)),$Y$6+$Y$2*TAN($Y$3*(I3/L$1)-$Y$3)+J$1^2*$Y$5/((-$Y$7*(I3/K$1-1)^$Y$8+1)))</f>
        <v>203.60506084269858</v>
      </c>
      <c r="L3">
        <f>(K3-J3)^2</f>
        <v>0.65312233135060382</v>
      </c>
      <c r="M3" s="19">
        <f>((K3-J3)/J3)^2</f>
        <v>1.5880782764615387E-5</v>
      </c>
      <c r="O3" s="2">
        <v>0.49929329</v>
      </c>
      <c r="P3">
        <v>235.932131</v>
      </c>
      <c r="Q3">
        <f>IF(O3&lt;R$1,$Y$6+P$1^2*$Y$5/((-$Y$7*(O3/Q$1-1)^$Y$8+1)),$Y$6+$Y$2*TAN($Y$3*(O3/R$1)-$Y$3)+P$1^2*$Y$5/((-$Y$7*(O3/Q$1-1)^$Y$8+1)))</f>
        <v>234.42220510344606</v>
      </c>
      <c r="R3">
        <f>(Q3-P3)^2</f>
        <v>2.2798762130842127</v>
      </c>
      <c r="S3" s="19">
        <f>((Q3-P3)/P3)^2</f>
        <v>4.0957843918362947E-5</v>
      </c>
      <c r="T3">
        <f>(P4-P3)/(O4-O3)/10^4</f>
        <v>1.5018275428387887E-3</v>
      </c>
      <c r="X3" t="s">
        <v>30</v>
      </c>
      <c r="Y3">
        <v>3.4787400466844338</v>
      </c>
      <c r="AJ3" t="s">
        <v>63</v>
      </c>
      <c r="AK3" s="10" t="s">
        <v>64</v>
      </c>
      <c r="AL3" s="11">
        <v>58</v>
      </c>
    </row>
    <row r="4" spans="1:43" x14ac:dyDescent="0.25">
      <c r="C4" s="2">
        <v>0.50327569000000005</v>
      </c>
      <c r="D4">
        <v>179.071156</v>
      </c>
      <c r="E4">
        <f t="shared" ref="E4:E67" si="0">IF(C4&lt;F$1,$Y$6+D$1^2*$Y$5/((-$Y$7*(C4/E$1-1)^$Y$8+1)),$Y$6+$Y$2*TAN($Y$3*(C4/F$1)-$Y$3)+D$1^2*$Y$5/((-$Y$7*(C4/E$1-1)^$Y$8+1)))</f>
        <v>179.63617086211718</v>
      </c>
      <c r="F4">
        <f t="shared" ref="F4:F67" si="1">(E4-D4)^2</f>
        <v>0.31924179441329692</v>
      </c>
      <c r="G4" s="19">
        <f t="shared" ref="G4:G67" si="2">((E4-D4)/D4)^2</f>
        <v>9.9556236061212675E-6</v>
      </c>
      <c r="I4" s="2">
        <v>0.50378469999999997</v>
      </c>
      <c r="J4">
        <v>202.77946</v>
      </c>
      <c r="K4">
        <f t="shared" ref="K4:K67" si="3">IF(I4&lt;L$1,$Y$6+J$1^2*$Y$5/((-$Y$7*(I4/K$1-1)^$Y$8+1)),$Y$6+$Y$2*TAN($Y$3*(I4/L$1)-$Y$3)+J$1^2*$Y$5/((-$Y$7*(I4/K$1-1)^$Y$8+1)))</f>
        <v>203.60506084269858</v>
      </c>
      <c r="L4">
        <f t="shared" ref="L4:L67" si="4">(K4-J4)^2</f>
        <v>0.68161675146460088</v>
      </c>
      <c r="M4" s="19">
        <f t="shared" ref="M4:M67" si="5">((K4-J4)/J4)^2</f>
        <v>1.6576480640100991E-5</v>
      </c>
      <c r="O4" s="2">
        <v>0.50234657000000005</v>
      </c>
      <c r="P4">
        <v>235.97798599999999</v>
      </c>
      <c r="Q4">
        <f t="shared" ref="Q4:Q67" si="6">IF(O4&lt;R$1,$Y$6+P$1^2*$Y$5/((-$Y$7*(O4/Q$1-1)^$Y$8+1)),$Y$6+$Y$2*TAN($Y$3*(O4/R$1)-$Y$3)+P$1^2*$Y$5/((-$Y$7*(O4/Q$1-1)^$Y$8+1)))</f>
        <v>234.42220510344606</v>
      </c>
      <c r="R4">
        <f t="shared" ref="R4:R67" si="7">(Q4-P4)^2</f>
        <v>2.4204541980821395</v>
      </c>
      <c r="S4" s="19">
        <f t="shared" ref="S4:S67" si="8">((Q4-P4)/P4)^2</f>
        <v>4.3466421638286663E-5</v>
      </c>
      <c r="T4">
        <f t="shared" ref="T4:T67" si="9">(P5-P4)/(O5-O4)/10^4</f>
        <v>-1.4547812587962158E-4</v>
      </c>
      <c r="X4" t="s">
        <v>31</v>
      </c>
      <c r="Y4">
        <v>0</v>
      </c>
      <c r="AJ4" t="s">
        <v>65</v>
      </c>
      <c r="AK4" s="10" t="s">
        <v>66</v>
      </c>
      <c r="AL4" s="11">
        <v>0.251</v>
      </c>
    </row>
    <row r="5" spans="1:43" x14ac:dyDescent="0.25">
      <c r="C5" s="2">
        <v>0.50662119999999999</v>
      </c>
      <c r="D5">
        <v>178.984555</v>
      </c>
      <c r="E5">
        <f t="shared" si="0"/>
        <v>179.63617086211718</v>
      </c>
      <c r="F5">
        <f t="shared" si="1"/>
        <v>0.42460323176271914</v>
      </c>
      <c r="G5" s="19">
        <f t="shared" si="2"/>
        <v>1.3254159200898123E-5</v>
      </c>
      <c r="I5" s="2">
        <v>0.50683807999999997</v>
      </c>
      <c r="J5">
        <v>202.77501799999999</v>
      </c>
      <c r="K5">
        <f t="shared" si="3"/>
        <v>203.60506084269858</v>
      </c>
      <c r="L5">
        <f t="shared" si="4"/>
        <v>0.68897112071515432</v>
      </c>
      <c r="M5" s="19">
        <f t="shared" si="5"/>
        <v>1.6756068260748623E-5</v>
      </c>
      <c r="O5" s="2">
        <v>0.50539995000000004</v>
      </c>
      <c r="P5">
        <v>235.973544</v>
      </c>
      <c r="Q5">
        <f t="shared" si="6"/>
        <v>234.42220510344606</v>
      </c>
      <c r="R5">
        <f t="shared" si="7"/>
        <v>2.406652371961207</v>
      </c>
      <c r="S5" s="19">
        <f t="shared" si="8"/>
        <v>4.3220196106118801E-5</v>
      </c>
      <c r="T5">
        <f t="shared" si="9"/>
        <v>-1.3809252454595597E-3</v>
      </c>
      <c r="X5" t="s">
        <v>32</v>
      </c>
      <c r="Y5">
        <v>342.41271400830561</v>
      </c>
      <c r="AJ5" t="s">
        <v>67</v>
      </c>
      <c r="AK5" s="10" t="s">
        <v>68</v>
      </c>
      <c r="AL5" s="11">
        <v>5.64</v>
      </c>
    </row>
    <row r="6" spans="1:43" x14ac:dyDescent="0.25">
      <c r="C6" s="2">
        <v>0.50967457999999999</v>
      </c>
      <c r="D6">
        <v>178.98011299999999</v>
      </c>
      <c r="E6">
        <f t="shared" si="0"/>
        <v>179.63617086211718</v>
      </c>
      <c r="F6">
        <f t="shared" si="1"/>
        <v>0.43041191844578336</v>
      </c>
      <c r="G6" s="19">
        <f t="shared" si="2"/>
        <v>1.3436146574560249E-5</v>
      </c>
      <c r="I6" s="2">
        <v>0.51018342999999999</v>
      </c>
      <c r="J6">
        <v>202.77015</v>
      </c>
      <c r="K6">
        <f t="shared" si="3"/>
        <v>203.60506084269858</v>
      </c>
      <c r="L6">
        <f t="shared" si="4"/>
        <v>0.69707611525564717</v>
      </c>
      <c r="M6" s="19">
        <f t="shared" si="5"/>
        <v>1.6953999162848259E-5</v>
      </c>
      <c r="O6" s="2">
        <v>0.50845340999999999</v>
      </c>
      <c r="P6">
        <v>235.931378</v>
      </c>
      <c r="Q6">
        <f t="shared" si="6"/>
        <v>234.42220510344606</v>
      </c>
      <c r="R6">
        <f t="shared" si="7"/>
        <v>2.277602831692993</v>
      </c>
      <c r="S6" s="19">
        <f t="shared" si="8"/>
        <v>4.0917263935861856E-5</v>
      </c>
      <c r="T6">
        <f t="shared" si="9"/>
        <v>6.0425038564043985E-5</v>
      </c>
      <c r="X6" t="s">
        <v>55</v>
      </c>
      <c r="Y6">
        <v>148.81902660136967</v>
      </c>
      <c r="AJ6" t="s">
        <v>69</v>
      </c>
      <c r="AK6" s="10" t="s">
        <v>70</v>
      </c>
      <c r="AL6" s="11">
        <v>29.7</v>
      </c>
    </row>
    <row r="7" spans="1:43" x14ac:dyDescent="0.25">
      <c r="C7" s="2">
        <v>0.51272795999999998</v>
      </c>
      <c r="D7">
        <v>178.97567100000001</v>
      </c>
      <c r="E7">
        <f t="shared" si="0"/>
        <v>179.63617086211718</v>
      </c>
      <c r="F7">
        <f t="shared" si="1"/>
        <v>0.43626006785681032</v>
      </c>
      <c r="G7" s="19">
        <f t="shared" si="2"/>
        <v>1.3619383966193738E-5</v>
      </c>
      <c r="I7" s="2">
        <v>0.51323680999999999</v>
      </c>
      <c r="J7">
        <v>202.76570799999999</v>
      </c>
      <c r="K7">
        <f t="shared" si="3"/>
        <v>203.60506084269858</v>
      </c>
      <c r="L7">
        <f t="shared" si="4"/>
        <v>0.70451319454620076</v>
      </c>
      <c r="M7" s="19">
        <f t="shared" si="5"/>
        <v>1.713563151068558E-5</v>
      </c>
      <c r="O7" s="2">
        <v>0.51150678000000005</v>
      </c>
      <c r="P7">
        <v>235.933223</v>
      </c>
      <c r="Q7">
        <f t="shared" si="6"/>
        <v>234.42220510344606</v>
      </c>
      <c r="R7">
        <f t="shared" si="7"/>
        <v>2.2831750837062859</v>
      </c>
      <c r="S7" s="19">
        <f t="shared" si="8"/>
        <v>4.1016728249124119E-5</v>
      </c>
      <c r="T7">
        <f t="shared" si="9"/>
        <v>8.8408683007358264E-4</v>
      </c>
      <c r="X7" t="s">
        <v>37</v>
      </c>
      <c r="Y7">
        <v>0</v>
      </c>
      <c r="AQ7" t="s">
        <v>71</v>
      </c>
    </row>
    <row r="8" spans="1:43" x14ac:dyDescent="0.25">
      <c r="C8" s="2">
        <v>0.51578133999999998</v>
      </c>
      <c r="D8">
        <v>178.971228</v>
      </c>
      <c r="E8">
        <f t="shared" si="0"/>
        <v>179.63617086211718</v>
      </c>
      <c r="F8">
        <f t="shared" si="1"/>
        <v>0.44214900988059563</v>
      </c>
      <c r="G8" s="19">
        <f t="shared" si="2"/>
        <v>1.3803913234603094E-5</v>
      </c>
      <c r="I8" s="2">
        <v>0.51629018999999998</v>
      </c>
      <c r="J8">
        <v>202.76126600000001</v>
      </c>
      <c r="K8">
        <f t="shared" si="3"/>
        <v>203.60506084269858</v>
      </c>
      <c r="L8">
        <f t="shared" si="4"/>
        <v>0.71198973656470665</v>
      </c>
      <c r="M8" s="19">
        <f t="shared" si="5"/>
        <v>1.7318239639274034E-5</v>
      </c>
      <c r="O8" s="2">
        <v>0.51456009999999996</v>
      </c>
      <c r="P8">
        <v>235.960217</v>
      </c>
      <c r="Q8">
        <f t="shared" si="6"/>
        <v>234.42220510344606</v>
      </c>
      <c r="R8">
        <f t="shared" si="7"/>
        <v>2.3654805939414461</v>
      </c>
      <c r="S8" s="19">
        <f t="shared" si="8"/>
        <v>4.2485605849482383E-5</v>
      </c>
      <c r="T8">
        <f t="shared" si="9"/>
        <v>-1.4551087647161792E-4</v>
      </c>
      <c r="X8" t="s">
        <v>56</v>
      </c>
      <c r="Y8">
        <v>10.287621480631802</v>
      </c>
    </row>
    <row r="9" spans="1:43" x14ac:dyDescent="0.25">
      <c r="C9" s="2">
        <v>0.51883477</v>
      </c>
      <c r="D9">
        <v>178.94163699999999</v>
      </c>
      <c r="E9">
        <f t="shared" si="0"/>
        <v>179.63617086211718</v>
      </c>
      <c r="F9">
        <f t="shared" si="1"/>
        <v>0.48237728562742965</v>
      </c>
      <c r="G9" s="19">
        <f t="shared" si="2"/>
        <v>1.5064823133941162E-5</v>
      </c>
      <c r="I9" s="2">
        <v>0.51934349000000002</v>
      </c>
      <c r="J9">
        <v>202.80083400000001</v>
      </c>
      <c r="K9">
        <f t="shared" si="3"/>
        <v>203.60506084269858</v>
      </c>
      <c r="L9">
        <f t="shared" si="4"/>
        <v>0.64678081451690816</v>
      </c>
      <c r="M9" s="19">
        <f t="shared" si="5"/>
        <v>1.5725977704474661E-5</v>
      </c>
      <c r="O9" s="2">
        <v>0.51761347999999996</v>
      </c>
      <c r="P9">
        <v>235.95577399999999</v>
      </c>
      <c r="Q9">
        <f t="shared" si="6"/>
        <v>234.42220510344606</v>
      </c>
      <c r="R9">
        <f t="shared" si="7"/>
        <v>2.3518335604776399</v>
      </c>
      <c r="S9" s="19">
        <f t="shared" si="8"/>
        <v>4.2242086820627476E-5</v>
      </c>
      <c r="T9">
        <f t="shared" si="9"/>
        <v>-5.5731315910070346E-4</v>
      </c>
      <c r="W9">
        <v>0.3</v>
      </c>
      <c r="X9" t="s">
        <v>59</v>
      </c>
      <c r="Y9">
        <v>0.22346697680336025</v>
      </c>
    </row>
    <row r="10" spans="1:43" x14ac:dyDescent="0.25">
      <c r="C10" s="2">
        <v>0.52188818000000003</v>
      </c>
      <c r="D10">
        <v>178.92462</v>
      </c>
      <c r="E10">
        <f t="shared" si="0"/>
        <v>179.63617086211718</v>
      </c>
      <c r="F10">
        <f t="shared" si="1"/>
        <v>0.50630462937969989</v>
      </c>
      <c r="G10" s="19">
        <f t="shared" si="2"/>
        <v>1.5815090858293295E-5</v>
      </c>
      <c r="I10" s="2">
        <v>0.52239681999999998</v>
      </c>
      <c r="J10">
        <v>202.82154</v>
      </c>
      <c r="K10">
        <f t="shared" si="3"/>
        <v>203.60506084269858</v>
      </c>
      <c r="L10">
        <f t="shared" si="4"/>
        <v>0.61390491094309085</v>
      </c>
      <c r="M10" s="19">
        <f t="shared" si="5"/>
        <v>1.4923577857006427E-5</v>
      </c>
      <c r="O10" s="2">
        <v>0.52066688000000005</v>
      </c>
      <c r="P10">
        <v>235.93875700000001</v>
      </c>
      <c r="Q10">
        <f t="shared" si="6"/>
        <v>234.42220510344606</v>
      </c>
      <c r="R10">
        <f t="shared" si="7"/>
        <v>2.2999296549413799</v>
      </c>
      <c r="S10" s="19">
        <f t="shared" si="8"/>
        <v>4.1315782151909192E-5</v>
      </c>
      <c r="T10">
        <f t="shared" si="9"/>
        <v>1.295942095437761E-3</v>
      </c>
      <c r="W10">
        <v>0.4</v>
      </c>
      <c r="X10" t="s">
        <v>59</v>
      </c>
      <c r="Y10">
        <v>0.22960013394506384</v>
      </c>
      <c r="AJ10" t="s">
        <v>72</v>
      </c>
    </row>
    <row r="11" spans="1:43" x14ac:dyDescent="0.25">
      <c r="C11" s="2">
        <v>0.52494149000000001</v>
      </c>
      <c r="D11">
        <v>178.95161400000001</v>
      </c>
      <c r="E11">
        <f t="shared" si="0"/>
        <v>179.63617086211718</v>
      </c>
      <c r="F11">
        <f t="shared" si="1"/>
        <v>0.46861809747171496</v>
      </c>
      <c r="G11" s="19">
        <f t="shared" si="2"/>
        <v>1.4633486695776117E-5</v>
      </c>
      <c r="I11" s="2">
        <v>0.52545030999999998</v>
      </c>
      <c r="J11">
        <v>202.75962899999999</v>
      </c>
      <c r="K11">
        <f t="shared" si="3"/>
        <v>203.60506084269858</v>
      </c>
      <c r="L11">
        <f t="shared" si="4"/>
        <v>0.71475500064872977</v>
      </c>
      <c r="M11" s="19">
        <f t="shared" si="5"/>
        <v>1.7385781879355152E-5</v>
      </c>
      <c r="O11" s="2">
        <v>0.52372017999999998</v>
      </c>
      <c r="P11">
        <v>235.97832600000001</v>
      </c>
      <c r="Q11">
        <f t="shared" si="6"/>
        <v>234.42220510344606</v>
      </c>
      <c r="R11">
        <f t="shared" si="7"/>
        <v>2.4215122446918667</v>
      </c>
      <c r="S11" s="19">
        <f t="shared" si="8"/>
        <v>4.348529668944567E-5</v>
      </c>
      <c r="T11">
        <f t="shared" si="9"/>
        <v>1.0900009825430756E-3</v>
      </c>
      <c r="W11">
        <v>0.5</v>
      </c>
      <c r="X11" t="s">
        <v>59</v>
      </c>
      <c r="Y11">
        <v>0.23667934612260932</v>
      </c>
      <c r="AJ11" t="s">
        <v>73</v>
      </c>
      <c r="AK11">
        <f>1-2*(AL5/AL3)^2</f>
        <v>0.98108822829964326</v>
      </c>
      <c r="AM11" t="s">
        <v>74</v>
      </c>
      <c r="AN11">
        <f>-0.357+0.45*EXP(-0.0375*AL6)</f>
        <v>-0.20925355682003938</v>
      </c>
    </row>
    <row r="12" spans="1:43" x14ac:dyDescent="0.25">
      <c r="C12" s="2">
        <v>0.52799492000000003</v>
      </c>
      <c r="D12">
        <v>178.922023</v>
      </c>
      <c r="E12">
        <f t="shared" si="0"/>
        <v>179.63617086211718</v>
      </c>
      <c r="F12">
        <f t="shared" si="1"/>
        <v>0.51000716896654885</v>
      </c>
      <c r="G12" s="19">
        <f t="shared" si="2"/>
        <v>1.5931207014305014E-5</v>
      </c>
      <c r="I12" s="2">
        <v>0.52850359000000002</v>
      </c>
      <c r="J12">
        <v>202.80548400000001</v>
      </c>
      <c r="K12">
        <f t="shared" si="3"/>
        <v>203.60506084269858</v>
      </c>
      <c r="L12">
        <f t="shared" si="4"/>
        <v>0.63932312737981467</v>
      </c>
      <c r="M12" s="19">
        <f t="shared" si="5"/>
        <v>1.5543936962692407E-5</v>
      </c>
      <c r="O12" s="2">
        <v>0.52677348000000002</v>
      </c>
      <c r="P12">
        <v>236.011607</v>
      </c>
      <c r="Q12">
        <f t="shared" si="6"/>
        <v>234.42220510344606</v>
      </c>
      <c r="R12">
        <f t="shared" si="7"/>
        <v>2.5261983887692532</v>
      </c>
      <c r="S12" s="19">
        <f t="shared" si="8"/>
        <v>4.5352447556268198E-5</v>
      </c>
      <c r="T12">
        <f t="shared" si="9"/>
        <v>-1.4551087647161792E-4</v>
      </c>
      <c r="AJ12" t="s">
        <v>75</v>
      </c>
      <c r="AK12">
        <f>0.0524*AL4^4-0.15*AL4^3+0.1659*AL4^2-0.0706*AL4+0.0119</f>
        <v>2.4672604524524008E-3</v>
      </c>
      <c r="AM12" t="s">
        <v>76</v>
      </c>
      <c r="AN12">
        <f>0.0524*(AL4-AN11)^4-0.15*(AL4-AN11)^3+0.1659*(AL4-AN11)^2-0.0706*(AL4-AN11)+0.0119</f>
        <v>2.2760566275989158E-3</v>
      </c>
    </row>
    <row r="13" spans="1:43" x14ac:dyDescent="0.25">
      <c r="C13" s="2">
        <v>0.53104837999999999</v>
      </c>
      <c r="D13">
        <v>178.87985699999999</v>
      </c>
      <c r="E13">
        <f t="shared" si="0"/>
        <v>179.63617086211718</v>
      </c>
      <c r="F13">
        <f t="shared" si="1"/>
        <v>0.57201065803062878</v>
      </c>
      <c r="G13" s="19">
        <f t="shared" si="2"/>
        <v>1.7876448531309753E-5</v>
      </c>
      <c r="I13" s="2">
        <v>0.53155697000000002</v>
      </c>
      <c r="J13">
        <v>202.801042</v>
      </c>
      <c r="K13">
        <f t="shared" si="3"/>
        <v>203.60506084269858</v>
      </c>
      <c r="L13">
        <f t="shared" si="4"/>
        <v>0.64644629941436738</v>
      </c>
      <c r="M13" s="19">
        <f t="shared" si="5"/>
        <v>1.5717811985669307E-5</v>
      </c>
      <c r="O13" s="2">
        <v>0.52982686000000001</v>
      </c>
      <c r="P13">
        <v>236.00716399999999</v>
      </c>
      <c r="Q13">
        <f t="shared" si="6"/>
        <v>234.42220510344606</v>
      </c>
      <c r="R13">
        <f t="shared" si="7"/>
        <v>2.5120947037654462</v>
      </c>
      <c r="S13" s="19">
        <f t="shared" si="8"/>
        <v>4.5100944354292727E-5</v>
      </c>
      <c r="T13">
        <f t="shared" si="9"/>
        <v>-1.4547764943171742E-4</v>
      </c>
      <c r="AJ13" t="s">
        <v>77</v>
      </c>
      <c r="AK13">
        <f>1/(1+AK12*AL2)</f>
        <v>0.97766348677080672</v>
      </c>
      <c r="AM13" t="s">
        <v>78</v>
      </c>
      <c r="AN13">
        <f>1/(1+AN12*AL2)</f>
        <v>0.97935875634939695</v>
      </c>
    </row>
    <row r="14" spans="1:43" x14ac:dyDescent="0.25">
      <c r="C14" s="2">
        <v>0.53410175999999998</v>
      </c>
      <c r="D14">
        <v>178.875415</v>
      </c>
      <c r="E14">
        <f t="shared" si="0"/>
        <v>179.63617086211718</v>
      </c>
      <c r="F14">
        <f t="shared" si="1"/>
        <v>0.57874948174565233</v>
      </c>
      <c r="G14" s="19">
        <f t="shared" si="2"/>
        <v>1.8087948233574293E-5</v>
      </c>
      <c r="I14" s="2">
        <v>0.53461035999999995</v>
      </c>
      <c r="J14">
        <v>202.79660000000001</v>
      </c>
      <c r="K14">
        <f t="shared" si="3"/>
        <v>203.60506084269858</v>
      </c>
      <c r="L14">
        <f t="shared" si="4"/>
        <v>0.65360893417687438</v>
      </c>
      <c r="M14" s="19">
        <f t="shared" si="5"/>
        <v>1.5892661773860425E-5</v>
      </c>
      <c r="O14" s="2">
        <v>0.53288025000000006</v>
      </c>
      <c r="P14">
        <v>236.00272200000001</v>
      </c>
      <c r="Q14">
        <f t="shared" si="6"/>
        <v>234.42220510344606</v>
      </c>
      <c r="R14">
        <f t="shared" si="7"/>
        <v>2.4980336602925139</v>
      </c>
      <c r="S14" s="19">
        <f t="shared" si="8"/>
        <v>4.4850187395091997E-5</v>
      </c>
      <c r="T14">
        <f t="shared" si="9"/>
        <v>-1.4547812588055242E-4</v>
      </c>
      <c r="V14">
        <v>0.3</v>
      </c>
      <c r="W14" t="s">
        <v>35</v>
      </c>
      <c r="Y14">
        <f>SUM(F3:F150)</f>
        <v>551.15919533130329</v>
      </c>
    </row>
    <row r="15" spans="1:43" x14ac:dyDescent="0.25">
      <c r="C15" s="2">
        <v>0.53715513999999998</v>
      </c>
      <c r="D15">
        <v>178.87097199999999</v>
      </c>
      <c r="E15">
        <f t="shared" si="0"/>
        <v>179.63617086211718</v>
      </c>
      <c r="F15">
        <f t="shared" si="1"/>
        <v>0.58552929858543945</v>
      </c>
      <c r="G15" s="19">
        <f t="shared" si="2"/>
        <v>1.8300750370174173E-5</v>
      </c>
      <c r="I15" s="2">
        <v>0.53766345000000004</v>
      </c>
      <c r="J15">
        <v>202.937647</v>
      </c>
      <c r="K15">
        <f t="shared" si="3"/>
        <v>203.60506084269858</v>
      </c>
      <c r="L15">
        <f t="shared" si="4"/>
        <v>0.44544123742568381</v>
      </c>
      <c r="M15" s="19">
        <f t="shared" si="5"/>
        <v>1.0815962651564945E-5</v>
      </c>
      <c r="O15" s="2">
        <v>0.53593363000000005</v>
      </c>
      <c r="P15">
        <v>235.99827999999999</v>
      </c>
      <c r="Q15">
        <f t="shared" si="6"/>
        <v>234.42220510344606</v>
      </c>
      <c r="R15">
        <f t="shared" si="7"/>
        <v>2.484012079547492</v>
      </c>
      <c r="S15" s="19">
        <f t="shared" si="8"/>
        <v>4.4600120072842348E-5</v>
      </c>
      <c r="T15">
        <f t="shared" si="9"/>
        <v>-1.4551087647068708E-4</v>
      </c>
      <c r="V15">
        <v>0.4</v>
      </c>
      <c r="W15" t="s">
        <v>35</v>
      </c>
      <c r="Y15">
        <f>SUM(L3:L150)</f>
        <v>201.87532036942554</v>
      </c>
      <c r="AJ15" t="s">
        <v>79</v>
      </c>
      <c r="AK15">
        <f>1/(Y5*10^-4*PI()*AL2*AK13*AK11)</f>
        <v>1.046626672387281</v>
      </c>
      <c r="AM15" t="s">
        <v>80</v>
      </c>
      <c r="AN15">
        <f>1/(Y5*10^-4*PI()*AL2*AN13*AK11)</f>
        <v>1.0448149620754714</v>
      </c>
    </row>
    <row r="16" spans="1:43" x14ac:dyDescent="0.25">
      <c r="C16" s="2">
        <v>0.54020851999999997</v>
      </c>
      <c r="D16">
        <v>178.86653000000001</v>
      </c>
      <c r="E16">
        <f t="shared" si="0"/>
        <v>179.63617086211718</v>
      </c>
      <c r="F16">
        <f t="shared" si="1"/>
        <v>0.59234705664046272</v>
      </c>
      <c r="G16" s="19">
        <f t="shared" si="2"/>
        <v>1.8514759335179007E-5</v>
      </c>
      <c r="I16" s="2">
        <v>0.54071683000000004</v>
      </c>
      <c r="J16">
        <v>202.93320499999999</v>
      </c>
      <c r="K16">
        <f t="shared" si="3"/>
        <v>203.60506084269858</v>
      </c>
      <c r="L16">
        <f t="shared" si="4"/>
        <v>0.45139027336823356</v>
      </c>
      <c r="M16" s="19">
        <f t="shared" si="5"/>
        <v>1.0960893747044026E-5</v>
      </c>
      <c r="O16" s="2">
        <v>0.53898701000000004</v>
      </c>
      <c r="P16">
        <v>235.99383700000001</v>
      </c>
      <c r="Q16">
        <f t="shared" si="6"/>
        <v>234.42220510344606</v>
      </c>
      <c r="R16">
        <f t="shared" si="7"/>
        <v>2.470026818265775</v>
      </c>
      <c r="S16" s="19">
        <f t="shared" si="8"/>
        <v>4.4350686402785177E-5</v>
      </c>
      <c r="T16">
        <f t="shared" si="9"/>
        <v>-1.4547812588055242E-4</v>
      </c>
      <c r="V16">
        <v>0.5</v>
      </c>
      <c r="W16" t="s">
        <v>35</v>
      </c>
      <c r="Y16">
        <f>SUM(R3:R150)</f>
        <v>916.83605790929914</v>
      </c>
    </row>
    <row r="17" spans="3:43" x14ac:dyDescent="0.25">
      <c r="C17" s="2">
        <v>0.54326189999999996</v>
      </c>
      <c r="D17">
        <v>178.862088</v>
      </c>
      <c r="E17">
        <f t="shared" si="0"/>
        <v>179.63617086211718</v>
      </c>
      <c r="F17">
        <f t="shared" si="1"/>
        <v>0.59920427742352966</v>
      </c>
      <c r="G17" s="19">
        <f t="shared" si="2"/>
        <v>1.8730023069592818E-5</v>
      </c>
      <c r="I17" s="2">
        <v>0.54377021000000003</v>
      </c>
      <c r="J17">
        <v>202.928763</v>
      </c>
      <c r="K17">
        <f t="shared" si="3"/>
        <v>203.60506084269858</v>
      </c>
      <c r="L17">
        <f t="shared" si="4"/>
        <v>0.45737877203874511</v>
      </c>
      <c r="M17" s="19">
        <f t="shared" si="5"/>
        <v>1.1106795818616083E-5</v>
      </c>
      <c r="O17" s="2">
        <v>0.54204039000000004</v>
      </c>
      <c r="P17">
        <v>235.989395</v>
      </c>
      <c r="Q17">
        <f t="shared" si="6"/>
        <v>234.42220510344606</v>
      </c>
      <c r="R17">
        <f t="shared" si="7"/>
        <v>2.4560841718607529</v>
      </c>
      <c r="S17" s="19">
        <f t="shared" si="8"/>
        <v>4.4101998745001696E-5</v>
      </c>
      <c r="T17">
        <f t="shared" si="9"/>
        <v>-1.4551087647161792E-4</v>
      </c>
      <c r="V17" t="s">
        <v>36</v>
      </c>
      <c r="W17" t="s">
        <v>35</v>
      </c>
      <c r="Y17">
        <f>SUM(Y14:Y16)</f>
        <v>1669.870573610028</v>
      </c>
    </row>
    <row r="18" spans="3:43" x14ac:dyDescent="0.25">
      <c r="C18" s="2">
        <v>0.54631532999999999</v>
      </c>
      <c r="D18">
        <v>178.83249599999999</v>
      </c>
      <c r="E18">
        <f t="shared" si="0"/>
        <v>179.63617086211718</v>
      </c>
      <c r="F18">
        <f t="shared" si="1"/>
        <v>0.64589328399908597</v>
      </c>
      <c r="G18" s="19">
        <f t="shared" si="2"/>
        <v>2.0196117676164539E-5</v>
      </c>
      <c r="I18" s="2">
        <v>0.54682341999999995</v>
      </c>
      <c r="J18">
        <v>203.01234099999999</v>
      </c>
      <c r="K18">
        <f t="shared" si="3"/>
        <v>203.60506084269858</v>
      </c>
      <c r="L18">
        <f t="shared" si="4"/>
        <v>0.35131681192863579</v>
      </c>
      <c r="M18" s="19">
        <f t="shared" si="5"/>
        <v>8.5242083172348323E-6</v>
      </c>
      <c r="O18" s="2">
        <v>0.54509377000000003</v>
      </c>
      <c r="P18">
        <v>235.98495199999999</v>
      </c>
      <c r="Q18">
        <f t="shared" si="6"/>
        <v>234.42220510344606</v>
      </c>
      <c r="R18">
        <f t="shared" si="7"/>
        <v>2.4421778626889465</v>
      </c>
      <c r="S18" s="19">
        <f t="shared" si="8"/>
        <v>4.3853945206937772E-5</v>
      </c>
      <c r="T18">
        <f t="shared" si="9"/>
        <v>2.3255699701631824E-3</v>
      </c>
      <c r="W18" s="8" t="s">
        <v>46</v>
      </c>
      <c r="Y18">
        <f>Y17/3</f>
        <v>556.62352453667597</v>
      </c>
    </row>
    <row r="19" spans="3:43" x14ac:dyDescent="0.25">
      <c r="C19" s="2">
        <v>0.54936879999999999</v>
      </c>
      <c r="D19">
        <v>178.78404399999999</v>
      </c>
      <c r="E19">
        <f t="shared" si="0"/>
        <v>179.63617086211718</v>
      </c>
      <c r="F19">
        <f t="shared" si="1"/>
        <v>0.72612018914168597</v>
      </c>
      <c r="G19" s="19">
        <f t="shared" si="2"/>
        <v>2.2717001095832866E-5</v>
      </c>
      <c r="I19" s="2">
        <v>0.54987675000000003</v>
      </c>
      <c r="J19">
        <v>203.03304800000001</v>
      </c>
      <c r="K19">
        <f t="shared" si="3"/>
        <v>203.60506084269858</v>
      </c>
      <c r="L19">
        <f t="shared" si="4"/>
        <v>0.32719869221209846</v>
      </c>
      <c r="M19" s="19">
        <f t="shared" si="5"/>
        <v>7.9373967729660235E-6</v>
      </c>
      <c r="O19" s="2">
        <v>0.54814700000000005</v>
      </c>
      <c r="P19">
        <v>236.05595700000001</v>
      </c>
      <c r="Q19">
        <f t="shared" si="6"/>
        <v>234.42220510344606</v>
      </c>
      <c r="R19">
        <f t="shared" si="7"/>
        <v>2.6691452594936154</v>
      </c>
      <c r="S19" s="19">
        <f t="shared" si="8"/>
        <v>4.7900746358325206E-5</v>
      </c>
      <c r="T19">
        <f t="shared" si="9"/>
        <v>2.7374140658516233E-3</v>
      </c>
      <c r="AJ19" t="s">
        <v>81</v>
      </c>
    </row>
    <row r="20" spans="3:43" x14ac:dyDescent="0.25">
      <c r="C20" s="2">
        <v>0.55242217999999998</v>
      </c>
      <c r="D20">
        <v>178.77960100000001</v>
      </c>
      <c r="E20">
        <f t="shared" si="0"/>
        <v>179.63617086211718</v>
      </c>
      <c r="F20">
        <f t="shared" si="1"/>
        <v>0.73371192868742607</v>
      </c>
      <c r="G20" s="19">
        <f t="shared" si="2"/>
        <v>2.2955653065350353E-5</v>
      </c>
      <c r="I20" s="2">
        <v>0.55293018000000005</v>
      </c>
      <c r="J20">
        <v>203.003457</v>
      </c>
      <c r="K20">
        <f t="shared" si="3"/>
        <v>203.60506084269858</v>
      </c>
      <c r="L20">
        <f t="shared" si="4"/>
        <v>0.36192718354969794</v>
      </c>
      <c r="M20" s="19">
        <f t="shared" si="5"/>
        <v>8.7824226976054435E-6</v>
      </c>
      <c r="O20" s="2">
        <v>0.55120020999999997</v>
      </c>
      <c r="P20">
        <v>236.13953599999999</v>
      </c>
      <c r="Q20">
        <f t="shared" si="6"/>
        <v>234.42220510344606</v>
      </c>
      <c r="R20">
        <f t="shared" si="7"/>
        <v>2.9492254082587319</v>
      </c>
      <c r="S20" s="19">
        <f t="shared" si="8"/>
        <v>5.2889633272911589E-5</v>
      </c>
      <c r="T20">
        <f t="shared" si="9"/>
        <v>4.722369601814296E-4</v>
      </c>
      <c r="AJ20" t="s">
        <v>82</v>
      </c>
      <c r="AK20">
        <f>1/(AK13*AK11)</f>
        <v>1.0425635557389565</v>
      </c>
      <c r="AM20" t="s">
        <v>83</v>
      </c>
      <c r="AN20">
        <f>1/(AN13*AK11)</f>
        <v>1.0407588786802868</v>
      </c>
    </row>
    <row r="21" spans="3:43" x14ac:dyDescent="0.25">
      <c r="C21" s="2">
        <v>0.55547541</v>
      </c>
      <c r="D21">
        <v>178.85149000000001</v>
      </c>
      <c r="E21">
        <f t="shared" si="0"/>
        <v>179.63617086211718</v>
      </c>
      <c r="F21">
        <f t="shared" si="1"/>
        <v>0.61572405537294572</v>
      </c>
      <c r="G21" s="19">
        <f t="shared" si="2"/>
        <v>1.9248681920859809E-5</v>
      </c>
      <c r="I21" s="2">
        <v>0.55598329999999996</v>
      </c>
      <c r="J21">
        <v>203.13733300000001</v>
      </c>
      <c r="K21">
        <f t="shared" si="3"/>
        <v>203.60506084269858</v>
      </c>
      <c r="L21">
        <f t="shared" si="4"/>
        <v>0.21876933483545372</v>
      </c>
      <c r="M21" s="19">
        <f t="shared" si="5"/>
        <v>5.3015999535800222E-6</v>
      </c>
      <c r="O21" s="2">
        <v>0.55425354999999998</v>
      </c>
      <c r="P21">
        <v>236.153955</v>
      </c>
      <c r="Q21">
        <f t="shared" si="6"/>
        <v>234.42220510344606</v>
      </c>
      <c r="R21">
        <f t="shared" si="7"/>
        <v>2.998957704214567</v>
      </c>
      <c r="S21" s="19">
        <f t="shared" si="8"/>
        <v>5.377493499242872E-5</v>
      </c>
      <c r="T21">
        <f t="shared" si="9"/>
        <v>-1.5868176206085187E-3</v>
      </c>
      <c r="V21" t="s">
        <v>124</v>
      </c>
      <c r="W21" t="s">
        <v>57</v>
      </c>
      <c r="Y21">
        <f>Y17/COUNT(E3:E133,K3:K134,Q3:Q138)</f>
        <v>4.1851392822306464</v>
      </c>
      <c r="AJ21" t="s">
        <v>84</v>
      </c>
      <c r="AK21">
        <f>(Y5*10^-4*PI()*AL2-AK20)/(Y6*10^-4*PI()*AL2)</f>
        <v>-0.1072817488591076</v>
      </c>
      <c r="AM21" t="s">
        <v>85</v>
      </c>
      <c r="AN21">
        <f>(Y5*10^-4*PI()*AL2-AN20)/(Y6*10^-4*PI()*AL2)</f>
        <v>-0.10311324528109907</v>
      </c>
      <c r="AQ21" t="s">
        <v>86</v>
      </c>
    </row>
    <row r="22" spans="3:43" x14ac:dyDescent="0.25">
      <c r="C22" s="2">
        <v>0.55852871999999998</v>
      </c>
      <c r="D22">
        <v>178.884771</v>
      </c>
      <c r="E22">
        <f t="shared" si="0"/>
        <v>179.63617086211718</v>
      </c>
      <c r="F22">
        <f t="shared" si="1"/>
        <v>0.56460175278972047</v>
      </c>
      <c r="G22" s="19">
        <f t="shared" si="2"/>
        <v>1.7643936389775307E-5</v>
      </c>
      <c r="I22" s="2">
        <v>0.55903658000000001</v>
      </c>
      <c r="J22">
        <v>203.183189</v>
      </c>
      <c r="K22">
        <f t="shared" si="3"/>
        <v>203.60506084269858</v>
      </c>
      <c r="L22">
        <f t="shared" si="4"/>
        <v>0.17797585166189442</v>
      </c>
      <c r="M22" s="19">
        <f t="shared" si="5"/>
        <v>4.3110745702524497E-6</v>
      </c>
      <c r="O22" s="2">
        <v>0.55730701999999999</v>
      </c>
      <c r="P22">
        <v>236.105502</v>
      </c>
      <c r="Q22">
        <f t="shared" si="6"/>
        <v>234.42220510344606</v>
      </c>
      <c r="R22">
        <f t="shared" si="7"/>
        <v>2.8334884419481283</v>
      </c>
      <c r="S22" s="19">
        <f t="shared" si="8"/>
        <v>5.0828726675782422E-5</v>
      </c>
      <c r="T22">
        <f t="shared" si="9"/>
        <v>1.7077755979654924E-3</v>
      </c>
      <c r="V22" t="s">
        <v>127</v>
      </c>
      <c r="X22" t="s">
        <v>58</v>
      </c>
      <c r="Y22">
        <f>SQRT(Y21)</f>
        <v>2.0457612964934708</v>
      </c>
    </row>
    <row r="23" spans="3:43" x14ac:dyDescent="0.25">
      <c r="C23" s="2">
        <v>0.56158231000000003</v>
      </c>
      <c r="D23">
        <v>178.772561</v>
      </c>
      <c r="E23">
        <f t="shared" si="0"/>
        <v>179.63617086211718</v>
      </c>
      <c r="F23">
        <f t="shared" si="1"/>
        <v>0.74582199394606641</v>
      </c>
      <c r="G23" s="19">
        <f t="shared" si="2"/>
        <v>2.3336378656411075E-5</v>
      </c>
      <c r="I23" s="2">
        <v>0.56208996</v>
      </c>
      <c r="J23">
        <v>203.17874599999999</v>
      </c>
      <c r="K23">
        <f t="shared" si="3"/>
        <v>203.60506084269858</v>
      </c>
      <c r="L23">
        <f t="shared" si="4"/>
        <v>0.18174434510512172</v>
      </c>
      <c r="M23" s="19">
        <f t="shared" si="5"/>
        <v>4.4025505954936428E-6</v>
      </c>
      <c r="O23" s="2">
        <v>0.56036028999999998</v>
      </c>
      <c r="P23">
        <v>236.157645</v>
      </c>
      <c r="Q23">
        <f t="shared" si="6"/>
        <v>234.42220510344606</v>
      </c>
      <c r="R23">
        <f t="shared" si="7"/>
        <v>3.0117516345511559</v>
      </c>
      <c r="S23" s="19">
        <f t="shared" si="8"/>
        <v>5.4002657981609982E-5</v>
      </c>
      <c r="T23">
        <f t="shared" si="9"/>
        <v>1.0899974126436028E-3</v>
      </c>
      <c r="V23" t="s">
        <v>129</v>
      </c>
      <c r="Y23">
        <f>SQRT(SUM(G3:G133,M3:M134,S3:S138)/COUNT(G3:G133,M3:M134,S3:S138))</f>
        <v>8.8104611966455474E-3</v>
      </c>
    </row>
    <row r="24" spans="3:43" x14ac:dyDescent="0.25">
      <c r="C24" s="2">
        <v>0.56463549000000002</v>
      </c>
      <c r="D24">
        <v>178.86959899999999</v>
      </c>
      <c r="E24">
        <f t="shared" si="0"/>
        <v>179.63617086211718</v>
      </c>
      <c r="F24">
        <f t="shared" si="1"/>
        <v>0.58763241978981473</v>
      </c>
      <c r="G24" s="19">
        <f t="shared" si="2"/>
        <v>1.8366765501581442E-5</v>
      </c>
      <c r="I24" s="2">
        <v>0.56514333999999999</v>
      </c>
      <c r="J24">
        <v>203.17430400000001</v>
      </c>
      <c r="K24">
        <f t="shared" si="3"/>
        <v>203.60506084269858</v>
      </c>
      <c r="L24">
        <f t="shared" si="4"/>
        <v>0.18555145753164148</v>
      </c>
      <c r="M24" s="19">
        <f t="shared" si="5"/>
        <v>4.4949701159919741E-6</v>
      </c>
      <c r="O24" s="2">
        <v>0.56341359999999996</v>
      </c>
      <c r="P24">
        <v>236.19092599999999</v>
      </c>
      <c r="Q24">
        <f t="shared" si="6"/>
        <v>234.42220510344606</v>
      </c>
      <c r="R24">
        <f t="shared" si="7"/>
        <v>3.1283736099065376</v>
      </c>
      <c r="S24" s="19">
        <f t="shared" si="8"/>
        <v>5.6077958637519442E-5</v>
      </c>
      <c r="T24">
        <f t="shared" si="9"/>
        <v>1.0899682310948375E-3</v>
      </c>
    </row>
    <row r="25" spans="3:43" x14ac:dyDescent="0.25">
      <c r="C25" s="2">
        <v>0.56768892999999998</v>
      </c>
      <c r="D25">
        <v>178.83372</v>
      </c>
      <c r="E25">
        <f t="shared" si="0"/>
        <v>179.63617086211718</v>
      </c>
      <c r="F25">
        <f t="shared" si="1"/>
        <v>0.64392738611261069</v>
      </c>
      <c r="G25" s="19">
        <f t="shared" si="2"/>
        <v>2.0134371371300628E-5</v>
      </c>
      <c r="I25" s="2">
        <v>0.56819671999999999</v>
      </c>
      <c r="J25">
        <v>203.16986199999999</v>
      </c>
      <c r="K25">
        <f t="shared" si="3"/>
        <v>203.60506084269858</v>
      </c>
      <c r="L25">
        <f t="shared" si="4"/>
        <v>0.18939803268618569</v>
      </c>
      <c r="M25" s="19">
        <f t="shared" si="5"/>
        <v>4.5883537382423892E-6</v>
      </c>
      <c r="O25" s="2">
        <v>0.5664669</v>
      </c>
      <c r="P25">
        <v>236.22420600000001</v>
      </c>
      <c r="Q25">
        <f t="shared" si="6"/>
        <v>234.42220510344606</v>
      </c>
      <c r="R25">
        <f t="shared" si="7"/>
        <v>3.2472072311812354</v>
      </c>
      <c r="S25" s="19">
        <f t="shared" si="8"/>
        <v>5.8191722089376857E-5</v>
      </c>
      <c r="T25">
        <f t="shared" si="9"/>
        <v>2.663623025122033E-4</v>
      </c>
    </row>
    <row r="26" spans="3:43" x14ac:dyDescent="0.25">
      <c r="C26" s="2">
        <v>0.57074230999999997</v>
      </c>
      <c r="D26">
        <v>178.82927799999999</v>
      </c>
      <c r="E26">
        <f t="shared" si="0"/>
        <v>179.63617086211718</v>
      </c>
      <c r="F26">
        <f t="shared" si="1"/>
        <v>0.65107609093567853</v>
      </c>
      <c r="G26" s="19">
        <f t="shared" si="2"/>
        <v>2.035890899302667E-5</v>
      </c>
      <c r="I26" s="2">
        <v>0.57125009999999998</v>
      </c>
      <c r="J26">
        <v>203.16541900000001</v>
      </c>
      <c r="K26">
        <f t="shared" si="3"/>
        <v>203.60506084269858</v>
      </c>
      <c r="L26">
        <f t="shared" si="4"/>
        <v>0.1932849498513883</v>
      </c>
      <c r="M26" s="19">
        <f t="shared" si="5"/>
        <v>4.6827229369719384E-6</v>
      </c>
      <c r="O26" s="2">
        <v>0.56952026</v>
      </c>
      <c r="P26">
        <v>236.232339</v>
      </c>
      <c r="Q26">
        <f t="shared" si="6"/>
        <v>234.42220510344606</v>
      </c>
      <c r="R26">
        <f t="shared" si="7"/>
        <v>3.2765847234535337</v>
      </c>
      <c r="S26" s="19">
        <f t="shared" si="8"/>
        <v>5.871413972445015E-5</v>
      </c>
      <c r="T26">
        <f t="shared" si="9"/>
        <v>1.9136594983728565E-3</v>
      </c>
    </row>
    <row r="27" spans="3:43" x14ac:dyDescent="0.25">
      <c r="C27" s="2">
        <v>0.57379568999999997</v>
      </c>
      <c r="D27">
        <v>178.824836</v>
      </c>
      <c r="E27">
        <f t="shared" si="0"/>
        <v>179.63617086211718</v>
      </c>
      <c r="F27">
        <f t="shared" si="1"/>
        <v>0.65826425848670034</v>
      </c>
      <c r="G27" s="19">
        <f t="shared" si="2"/>
        <v>2.0584702946435206E-5</v>
      </c>
      <c r="I27" s="2">
        <v>0.57430342000000001</v>
      </c>
      <c r="J27">
        <v>203.19241299999999</v>
      </c>
      <c r="K27">
        <f t="shared" si="3"/>
        <v>203.60506084269858</v>
      </c>
      <c r="L27">
        <f t="shared" si="4"/>
        <v>0.1702782420838001</v>
      </c>
      <c r="M27" s="19">
        <f t="shared" si="5"/>
        <v>4.1242423961990852E-6</v>
      </c>
      <c r="O27" s="2">
        <v>0.57257351999999995</v>
      </c>
      <c r="P27">
        <v>236.29076800000001</v>
      </c>
      <c r="Q27">
        <f t="shared" si="6"/>
        <v>234.42220510344606</v>
      </c>
      <c r="R27">
        <f t="shared" si="7"/>
        <v>3.4915272983781009</v>
      </c>
      <c r="S27" s="19">
        <f t="shared" si="8"/>
        <v>6.253482433081183E-5</v>
      </c>
      <c r="T27">
        <f t="shared" si="9"/>
        <v>-1.4547812588054713E-4</v>
      </c>
    </row>
    <row r="28" spans="3:43" x14ac:dyDescent="0.25">
      <c r="C28" s="2">
        <v>0.57684906999999996</v>
      </c>
      <c r="D28">
        <v>178.820393</v>
      </c>
      <c r="E28">
        <f t="shared" si="0"/>
        <v>179.63617086211718</v>
      </c>
      <c r="F28">
        <f t="shared" si="1"/>
        <v>0.66549352032048847</v>
      </c>
      <c r="G28" s="19">
        <f t="shared" si="2"/>
        <v>2.0811804673898942E-5</v>
      </c>
      <c r="I28" s="2">
        <v>0.57735661999999999</v>
      </c>
      <c r="J28">
        <v>203.28227899999999</v>
      </c>
      <c r="K28">
        <f t="shared" si="3"/>
        <v>203.60506084269858</v>
      </c>
      <c r="L28">
        <f t="shared" si="4"/>
        <v>0.10418811797589672</v>
      </c>
      <c r="M28" s="19">
        <f t="shared" si="5"/>
        <v>2.5212688096005961E-6</v>
      </c>
      <c r="O28" s="2">
        <v>0.57562690000000005</v>
      </c>
      <c r="P28">
        <v>236.286326</v>
      </c>
      <c r="Q28">
        <f t="shared" si="6"/>
        <v>234.42220510344606</v>
      </c>
      <c r="R28">
        <f t="shared" si="7"/>
        <v>3.4749467169690726</v>
      </c>
      <c r="S28" s="19">
        <f t="shared" si="8"/>
        <v>6.2240198729287299E-5</v>
      </c>
      <c r="T28">
        <f t="shared" si="9"/>
        <v>-1.4547812588055242E-4</v>
      </c>
    </row>
    <row r="29" spans="3:43" x14ac:dyDescent="0.25">
      <c r="C29" s="2">
        <v>0.57990259</v>
      </c>
      <c r="D29">
        <v>178.74590699999999</v>
      </c>
      <c r="E29">
        <f t="shared" si="0"/>
        <v>179.63617086211718</v>
      </c>
      <c r="F29">
        <f t="shared" si="1"/>
        <v>0.79256974419182313</v>
      </c>
      <c r="G29" s="19">
        <f t="shared" si="2"/>
        <v>2.4806487689212188E-5</v>
      </c>
      <c r="I29" s="2">
        <v>0.58040997000000005</v>
      </c>
      <c r="J29">
        <v>203.29041100000001</v>
      </c>
      <c r="K29">
        <f t="shared" si="3"/>
        <v>203.60506084269858</v>
      </c>
      <c r="L29">
        <f t="shared" si="4"/>
        <v>9.9004523510235823E-2</v>
      </c>
      <c r="M29" s="19">
        <f t="shared" si="5"/>
        <v>2.3956383134743727E-6</v>
      </c>
      <c r="O29" s="2">
        <v>0.57868028000000005</v>
      </c>
      <c r="P29">
        <v>236.28188399999999</v>
      </c>
      <c r="Q29">
        <f t="shared" si="6"/>
        <v>234.42220510344606</v>
      </c>
      <c r="R29">
        <f t="shared" si="7"/>
        <v>3.4584055982880439</v>
      </c>
      <c r="S29" s="19">
        <f t="shared" si="8"/>
        <v>6.1946257776361325E-5</v>
      </c>
      <c r="T29">
        <f t="shared" si="9"/>
        <v>-1.4551087647068708E-4</v>
      </c>
    </row>
    <row r="30" spans="3:43" x14ac:dyDescent="0.25">
      <c r="C30" s="2">
        <v>0.58295600999999997</v>
      </c>
      <c r="D30">
        <v>178.72260299999999</v>
      </c>
      <c r="E30">
        <f t="shared" si="0"/>
        <v>179.63617086211718</v>
      </c>
      <c r="F30">
        <f t="shared" si="1"/>
        <v>0.83460623869337403</v>
      </c>
      <c r="G30" s="19">
        <f t="shared" si="2"/>
        <v>2.6128992521225348E-5</v>
      </c>
      <c r="I30" s="2">
        <v>0.58346323</v>
      </c>
      <c r="J30">
        <v>203.34884099999999</v>
      </c>
      <c r="K30">
        <f t="shared" si="3"/>
        <v>203.60506084269858</v>
      </c>
      <c r="L30">
        <f t="shared" si="4"/>
        <v>6.5648607792487351E-2</v>
      </c>
      <c r="M30" s="19">
        <f t="shared" si="5"/>
        <v>1.5876037554071154E-6</v>
      </c>
      <c r="O30" s="2">
        <v>0.58173366000000004</v>
      </c>
      <c r="P30">
        <v>236.27744100000001</v>
      </c>
      <c r="Q30">
        <f t="shared" si="6"/>
        <v>234.42220510344606</v>
      </c>
      <c r="R30">
        <f t="shared" si="7"/>
        <v>3.4419002318623377</v>
      </c>
      <c r="S30" s="19">
        <f t="shared" si="8"/>
        <v>6.1652935608025487E-5</v>
      </c>
      <c r="T30">
        <f t="shared" si="9"/>
        <v>-1.4547812588055242E-4</v>
      </c>
    </row>
    <row r="31" spans="3:43" x14ac:dyDescent="0.25">
      <c r="C31" s="2">
        <v>0.58600923999999999</v>
      </c>
      <c r="D31">
        <v>178.79360800000001</v>
      </c>
      <c r="E31">
        <f t="shared" si="0"/>
        <v>179.63617086211718</v>
      </c>
      <c r="F31">
        <f t="shared" si="1"/>
        <v>0.70991217661908868</v>
      </c>
      <c r="G31" s="19">
        <f t="shared" si="2"/>
        <v>2.2207549999862764E-5</v>
      </c>
      <c r="I31" s="2">
        <v>0.58651660000000005</v>
      </c>
      <c r="J31">
        <v>203.350686</v>
      </c>
      <c r="K31">
        <f t="shared" si="3"/>
        <v>203.60506084269858</v>
      </c>
      <c r="L31">
        <f t="shared" si="4"/>
        <v>6.4706560597928064E-2</v>
      </c>
      <c r="M31" s="19">
        <f t="shared" si="5"/>
        <v>1.5647934961476041E-6</v>
      </c>
      <c r="O31" s="2">
        <v>0.58478704000000004</v>
      </c>
      <c r="P31">
        <v>236.272999</v>
      </c>
      <c r="Q31">
        <f t="shared" si="6"/>
        <v>234.42220510344606</v>
      </c>
      <c r="R31">
        <f t="shared" si="7"/>
        <v>3.4254380475213093</v>
      </c>
      <c r="S31" s="19">
        <f t="shared" si="8"/>
        <v>6.1360364340040758E-5</v>
      </c>
      <c r="T31">
        <f t="shared" si="9"/>
        <v>1.7077755979654924E-3</v>
      </c>
    </row>
    <row r="32" spans="3:43" x14ac:dyDescent="0.25">
      <c r="C32" s="2">
        <v>0.58906261000000004</v>
      </c>
      <c r="D32">
        <v>178.79545200000001</v>
      </c>
      <c r="E32">
        <f t="shared" si="0"/>
        <v>179.63617086211718</v>
      </c>
      <c r="F32">
        <f t="shared" si="1"/>
        <v>0.7068082051195913</v>
      </c>
      <c r="G32" s="19">
        <f t="shared" si="2"/>
        <v>2.2109995157253716E-5</v>
      </c>
      <c r="I32" s="2">
        <v>0.58956989000000004</v>
      </c>
      <c r="J32">
        <v>203.390254</v>
      </c>
      <c r="K32">
        <f t="shared" si="3"/>
        <v>203.60506084269858</v>
      </c>
      <c r="L32">
        <f t="shared" si="4"/>
        <v>4.6141979670131957E-2</v>
      </c>
      <c r="M32" s="19">
        <f t="shared" si="5"/>
        <v>1.1154136274835795E-6</v>
      </c>
      <c r="O32" s="2">
        <v>0.58784031000000003</v>
      </c>
      <c r="P32">
        <v>236.325142</v>
      </c>
      <c r="Q32">
        <f t="shared" si="6"/>
        <v>234.42220510344606</v>
      </c>
      <c r="R32">
        <f t="shared" si="7"/>
        <v>3.6211688322663371</v>
      </c>
      <c r="S32" s="19">
        <f t="shared" si="8"/>
        <v>6.4837896773867773E-5</v>
      </c>
      <c r="T32">
        <f t="shared" si="9"/>
        <v>1.9136594983719256E-3</v>
      </c>
    </row>
    <row r="33" spans="3:20" x14ac:dyDescent="0.25">
      <c r="C33" s="2">
        <v>0.59211599000000004</v>
      </c>
      <c r="D33">
        <v>178.79101</v>
      </c>
      <c r="E33">
        <f t="shared" si="0"/>
        <v>179.63617086211718</v>
      </c>
      <c r="F33">
        <f t="shared" si="1"/>
        <v>0.71429688285465986</v>
      </c>
      <c r="G33" s="19">
        <f t="shared" si="2"/>
        <v>2.234536224142581E-5</v>
      </c>
      <c r="I33" s="2">
        <v>0.59262318999999997</v>
      </c>
      <c r="J33">
        <v>203.429822</v>
      </c>
      <c r="K33">
        <f t="shared" si="3"/>
        <v>203.60506084269858</v>
      </c>
      <c r="L33">
        <f t="shared" si="4"/>
        <v>3.0708651990336275E-2</v>
      </c>
      <c r="M33" s="19">
        <f t="shared" si="5"/>
        <v>7.4204717246908586E-7</v>
      </c>
      <c r="O33" s="2">
        <v>0.59089356999999998</v>
      </c>
      <c r="P33">
        <v>236.38357099999999</v>
      </c>
      <c r="Q33">
        <f t="shared" si="6"/>
        <v>234.44400505457111</v>
      </c>
      <c r="R33">
        <f t="shared" si="7"/>
        <v>3.7619160566674323</v>
      </c>
      <c r="S33" s="19">
        <f t="shared" si="8"/>
        <v>6.7324714772108195E-5</v>
      </c>
      <c r="T33">
        <f t="shared" si="9"/>
        <v>4.7226971120154111E-4</v>
      </c>
    </row>
    <row r="34" spans="3:20" x14ac:dyDescent="0.25">
      <c r="C34" s="2">
        <v>0.59516937000000003</v>
      </c>
      <c r="D34">
        <v>178.78656799999999</v>
      </c>
      <c r="E34">
        <f t="shared" si="0"/>
        <v>179.63617086211718</v>
      </c>
      <c r="F34">
        <f t="shared" si="1"/>
        <v>0.72182502331772858</v>
      </c>
      <c r="G34" s="19">
        <f t="shared" si="2"/>
        <v>2.2581987264198761E-5</v>
      </c>
      <c r="I34" s="2">
        <v>0.59567641999999998</v>
      </c>
      <c r="J34">
        <v>203.50082599999999</v>
      </c>
      <c r="K34">
        <f t="shared" si="3"/>
        <v>203.60506084269858</v>
      </c>
      <c r="L34">
        <f t="shared" si="4"/>
        <v>1.0864902432399423E-2</v>
      </c>
      <c r="M34" s="19">
        <f t="shared" si="5"/>
        <v>2.6235749644978365E-7</v>
      </c>
      <c r="O34" s="2">
        <v>0.59394690999999999</v>
      </c>
      <c r="P34">
        <v>236.39799099999999</v>
      </c>
      <c r="Q34">
        <f t="shared" si="6"/>
        <v>234.53333686568402</v>
      </c>
      <c r="R34">
        <f t="shared" si="7"/>
        <v>3.4769350406216386</v>
      </c>
      <c r="S34" s="19">
        <f t="shared" si="8"/>
        <v>6.221699250575441E-5</v>
      </c>
      <c r="T34">
        <f t="shared" si="9"/>
        <v>3.3551903261518092E-3</v>
      </c>
    </row>
    <row r="35" spans="3:20" x14ac:dyDescent="0.25">
      <c r="C35" s="2">
        <v>0.59822266000000002</v>
      </c>
      <c r="D35">
        <v>178.82613599999999</v>
      </c>
      <c r="E35">
        <f t="shared" si="0"/>
        <v>179.63617086211718</v>
      </c>
      <c r="F35">
        <f t="shared" si="1"/>
        <v>0.65615647784521791</v>
      </c>
      <c r="G35" s="19">
        <f t="shared" si="2"/>
        <v>2.0518491822551099E-5</v>
      </c>
      <c r="I35" s="2">
        <v>0.59872966000000005</v>
      </c>
      <c r="J35">
        <v>203.571831</v>
      </c>
      <c r="K35">
        <f t="shared" si="3"/>
        <v>203.60506084269858</v>
      </c>
      <c r="L35">
        <f t="shared" si="4"/>
        <v>1.1042224457720004E-3</v>
      </c>
      <c r="M35" s="19">
        <f t="shared" si="5"/>
        <v>2.6645336249611209E-8</v>
      </c>
      <c r="O35" s="2">
        <v>0.59700008999999998</v>
      </c>
      <c r="P35">
        <v>236.50043099999999</v>
      </c>
      <c r="Q35">
        <f t="shared" si="6"/>
        <v>234.62273604194149</v>
      </c>
      <c r="R35">
        <f t="shared" si="7"/>
        <v>3.5257383555183055</v>
      </c>
      <c r="S35" s="19">
        <f t="shared" si="8"/>
        <v>6.303564589071096E-5</v>
      </c>
      <c r="T35">
        <f t="shared" si="9"/>
        <v>8.8408683007355044E-4</v>
      </c>
    </row>
    <row r="36" spans="3:20" x14ac:dyDescent="0.25">
      <c r="C36" s="2">
        <v>0.60127600999999997</v>
      </c>
      <c r="D36">
        <v>178.84055499999999</v>
      </c>
      <c r="E36">
        <f t="shared" si="0"/>
        <v>179.63617086211718</v>
      </c>
      <c r="F36">
        <f t="shared" si="1"/>
        <v>0.63300460005247638</v>
      </c>
      <c r="G36" s="19">
        <f t="shared" si="2"/>
        <v>1.9791323978738687E-5</v>
      </c>
      <c r="I36" s="2">
        <v>0.60178295999999998</v>
      </c>
      <c r="J36">
        <v>203.60511199999999</v>
      </c>
      <c r="K36">
        <f t="shared" si="3"/>
        <v>203.60506084269858</v>
      </c>
      <c r="L36">
        <f t="shared" si="4"/>
        <v>2.6170694879317097E-9</v>
      </c>
      <c r="M36" s="19">
        <f t="shared" si="5"/>
        <v>6.3130306589245371E-14</v>
      </c>
      <c r="O36" s="2">
        <v>0.60005341000000001</v>
      </c>
      <c r="P36">
        <v>236.52742499999999</v>
      </c>
      <c r="Q36">
        <f t="shared" si="6"/>
        <v>234.71226947623535</v>
      </c>
      <c r="R36">
        <f t="shared" si="7"/>
        <v>3.2947895754533021</v>
      </c>
      <c r="S36" s="19">
        <f t="shared" si="8"/>
        <v>5.8893135318788137E-5</v>
      </c>
      <c r="T36">
        <f t="shared" si="9"/>
        <v>-1.4547812587962158E-4</v>
      </c>
    </row>
    <row r="37" spans="3:20" x14ac:dyDescent="0.25">
      <c r="C37" s="2">
        <v>0.60432927999999997</v>
      </c>
      <c r="D37">
        <v>178.892698</v>
      </c>
      <c r="E37">
        <f t="shared" si="0"/>
        <v>179.70789670097909</v>
      </c>
      <c r="F37">
        <f t="shared" si="1"/>
        <v>0.6645489220780052</v>
      </c>
      <c r="G37" s="19">
        <f t="shared" si="2"/>
        <v>2.0765468309311884E-5</v>
      </c>
      <c r="I37" s="2">
        <v>0.60483626999999995</v>
      </c>
      <c r="J37">
        <v>203.63839300000001</v>
      </c>
      <c r="K37">
        <f t="shared" si="3"/>
        <v>203.67134533426918</v>
      </c>
      <c r="L37">
        <f t="shared" si="4"/>
        <v>1.0858563337870272E-3</v>
      </c>
      <c r="M37" s="19">
        <f t="shared" si="5"/>
        <v>2.6185028238204609E-8</v>
      </c>
      <c r="O37" s="2">
        <v>0.60310679</v>
      </c>
      <c r="P37">
        <v>236.52298300000001</v>
      </c>
      <c r="Q37">
        <f t="shared" si="6"/>
        <v>234.8019932865742</v>
      </c>
      <c r="R37">
        <f t="shared" si="7"/>
        <v>2.9618055937174468</v>
      </c>
      <c r="S37" s="19">
        <f t="shared" si="8"/>
        <v>5.29431593193124E-5</v>
      </c>
      <c r="T37">
        <f t="shared" si="9"/>
        <v>1.7077428461945232E-3</v>
      </c>
    </row>
    <row r="38" spans="3:20" x14ac:dyDescent="0.25">
      <c r="C38" s="2">
        <v>0.60738250000000005</v>
      </c>
      <c r="D38">
        <v>178.969989</v>
      </c>
      <c r="E38">
        <f t="shared" si="0"/>
        <v>179.79552295382871</v>
      </c>
      <c r="F38">
        <f t="shared" si="1"/>
        <v>0.68150630892406316</v>
      </c>
      <c r="G38" s="19">
        <f t="shared" si="2"/>
        <v>2.1276954153647349E-5</v>
      </c>
      <c r="I38" s="2">
        <v>0.60788958999999998</v>
      </c>
      <c r="J38">
        <v>203.66538600000001</v>
      </c>
      <c r="K38">
        <f t="shared" si="3"/>
        <v>203.75886911821203</v>
      </c>
      <c r="L38">
        <f t="shared" si="4"/>
        <v>8.7390933906426171E-3</v>
      </c>
      <c r="M38" s="19">
        <f t="shared" si="5"/>
        <v>2.1068418240307411E-7</v>
      </c>
      <c r="O38" s="2">
        <v>0.60616006</v>
      </c>
      <c r="P38">
        <v>236.57512500000001</v>
      </c>
      <c r="Q38">
        <f t="shared" si="6"/>
        <v>234.89196141356962</v>
      </c>
      <c r="R38">
        <f t="shared" si="7"/>
        <v>2.8330396586852338</v>
      </c>
      <c r="S38" s="19">
        <f t="shared" si="8"/>
        <v>5.0619109140991835E-5</v>
      </c>
      <c r="T38">
        <f t="shared" si="9"/>
        <v>2.5314913435651783E-3</v>
      </c>
    </row>
    <row r="39" spans="3:20" x14ac:dyDescent="0.25">
      <c r="C39" s="2">
        <v>0.61043572999999995</v>
      </c>
      <c r="D39">
        <v>179.04099400000001</v>
      </c>
      <c r="E39">
        <f t="shared" si="0"/>
        <v>179.88324888357724</v>
      </c>
      <c r="F39">
        <f t="shared" si="1"/>
        <v>0.70939328890968667</v>
      </c>
      <c r="G39" s="19">
        <f t="shared" si="2"/>
        <v>2.2130035722697878E-5</v>
      </c>
      <c r="I39" s="2">
        <v>0.61094296999999997</v>
      </c>
      <c r="J39">
        <v>203.660944</v>
      </c>
      <c r="K39">
        <f t="shared" si="3"/>
        <v>203.84649033548547</v>
      </c>
      <c r="L39">
        <f t="shared" si="4"/>
        <v>3.4427442612086273E-2</v>
      </c>
      <c r="M39" s="19">
        <f t="shared" si="5"/>
        <v>8.3002133961793193E-7</v>
      </c>
      <c r="O39" s="2">
        <v>0.60921327999999997</v>
      </c>
      <c r="P39">
        <v>236.65241700000001</v>
      </c>
      <c r="Q39">
        <f t="shared" si="6"/>
        <v>234.98223519087514</v>
      </c>
      <c r="R39">
        <f t="shared" si="7"/>
        <v>2.7895072755316228</v>
      </c>
      <c r="S39" s="19">
        <f t="shared" si="8"/>
        <v>4.9808746197123075E-5</v>
      </c>
      <c r="T39">
        <f t="shared" si="9"/>
        <v>1.7077428461935924E-3</v>
      </c>
    </row>
    <row r="40" spans="3:20" x14ac:dyDescent="0.25">
      <c r="C40" s="2">
        <v>0.61348910999999995</v>
      </c>
      <c r="D40">
        <v>179.036551</v>
      </c>
      <c r="E40">
        <f t="shared" si="0"/>
        <v>179.97113346423322</v>
      </c>
      <c r="F40">
        <f t="shared" si="1"/>
        <v>0.87344438245223066</v>
      </c>
      <c r="G40" s="19">
        <f t="shared" si="2"/>
        <v>2.7249080390778937E-5</v>
      </c>
      <c r="I40" s="2">
        <v>0.61399627000000001</v>
      </c>
      <c r="J40">
        <v>203.700512</v>
      </c>
      <c r="K40">
        <f t="shared" si="3"/>
        <v>203.93425970199496</v>
      </c>
      <c r="L40">
        <f t="shared" si="4"/>
        <v>5.4637988187923425E-2</v>
      </c>
      <c r="M40" s="19">
        <f t="shared" si="5"/>
        <v>1.3167716229567805E-6</v>
      </c>
      <c r="O40" s="2">
        <v>0.61226654999999996</v>
      </c>
      <c r="P40">
        <v>236.70455899999999</v>
      </c>
      <c r="Q40">
        <f t="shared" si="6"/>
        <v>235.07287796774978</v>
      </c>
      <c r="R40">
        <f t="shared" si="7"/>
        <v>2.6623829910051224</v>
      </c>
      <c r="S40" s="19">
        <f t="shared" si="8"/>
        <v>4.7517904981356434E-5</v>
      </c>
      <c r="T40">
        <f t="shared" si="9"/>
        <v>2.6633042396113758E-4</v>
      </c>
    </row>
    <row r="41" spans="3:20" x14ac:dyDescent="0.25">
      <c r="C41" s="2">
        <v>0.61654246999999995</v>
      </c>
      <c r="D41">
        <v>179.04468299999999</v>
      </c>
      <c r="E41">
        <f t="shared" si="0"/>
        <v>180.05922714423411</v>
      </c>
      <c r="F41">
        <f t="shared" si="1"/>
        <v>1.0292998205997477</v>
      </c>
      <c r="G41" s="19">
        <f t="shared" si="2"/>
        <v>3.2108427751286382E-5</v>
      </c>
      <c r="I41" s="2">
        <v>0.61704946000000005</v>
      </c>
      <c r="J41">
        <v>203.790378</v>
      </c>
      <c r="K41">
        <f t="shared" si="3"/>
        <v>204.02223144680713</v>
      </c>
      <c r="L41">
        <f t="shared" si="4"/>
        <v>5.3756020796342979E-2</v>
      </c>
      <c r="M41" s="19">
        <f t="shared" si="5"/>
        <v>1.2943739488699776E-6</v>
      </c>
      <c r="O41" s="2">
        <v>0.61531990000000003</v>
      </c>
      <c r="P41">
        <v>236.71269100000001</v>
      </c>
      <c r="Q41">
        <f t="shared" si="6"/>
        <v>235.16395202561995</v>
      </c>
      <c r="R41">
        <f t="shared" si="7"/>
        <v>2.398592410763793</v>
      </c>
      <c r="S41" s="19">
        <f t="shared" si="8"/>
        <v>4.280685977226253E-5</v>
      </c>
      <c r="T41">
        <f t="shared" si="9"/>
        <v>-1.4547764943265355E-4</v>
      </c>
    </row>
    <row r="42" spans="3:20" x14ac:dyDescent="0.25">
      <c r="C42" s="2">
        <v>0.61959573999999995</v>
      </c>
      <c r="D42">
        <v>179.09682599999999</v>
      </c>
      <c r="E42">
        <f t="shared" si="0"/>
        <v>180.14758374830706</v>
      </c>
      <c r="F42">
        <f t="shared" si="1"/>
        <v>1.1040918456273299</v>
      </c>
      <c r="G42" s="19">
        <f t="shared" si="2"/>
        <v>3.4421470837444528E-5</v>
      </c>
      <c r="I42" s="2">
        <v>0.62010255999999997</v>
      </c>
      <c r="J42">
        <v>203.93142599999999</v>
      </c>
      <c r="K42">
        <f t="shared" si="3"/>
        <v>204.11046174101884</v>
      </c>
      <c r="L42">
        <f t="shared" si="4"/>
        <v>3.2053796562168925E-2</v>
      </c>
      <c r="M42" s="19">
        <f t="shared" si="5"/>
        <v>7.7074579516674604E-7</v>
      </c>
      <c r="O42" s="2">
        <v>0.61837328999999996</v>
      </c>
      <c r="P42">
        <v>236.708249</v>
      </c>
      <c r="Q42">
        <f t="shared" si="6"/>
        <v>235.25551870821818</v>
      </c>
      <c r="R42">
        <f t="shared" si="7"/>
        <v>2.1104253006604892</v>
      </c>
      <c r="S42" s="19">
        <f t="shared" si="8"/>
        <v>3.7665453349579136E-5</v>
      </c>
      <c r="T42">
        <f t="shared" si="9"/>
        <v>-1.4547812587962158E-4</v>
      </c>
    </row>
    <row r="43" spans="3:20" x14ac:dyDescent="0.25">
      <c r="C43" s="2">
        <v>0.62264896999999997</v>
      </c>
      <c r="D43">
        <v>179.16783000000001</v>
      </c>
      <c r="E43">
        <f t="shared" si="0"/>
        <v>180.23626122852383</v>
      </c>
      <c r="F43">
        <f t="shared" si="1"/>
        <v>1.1415452900849208</v>
      </c>
      <c r="G43" s="19">
        <f t="shared" si="2"/>
        <v>3.5560927444877385E-5</v>
      </c>
      <c r="I43" s="2">
        <v>0.62315593999999996</v>
      </c>
      <c r="J43">
        <v>203.926984</v>
      </c>
      <c r="K43">
        <f t="shared" si="3"/>
        <v>204.19901758045685</v>
      </c>
      <c r="L43">
        <f t="shared" si="4"/>
        <v>7.4002268896173062E-2</v>
      </c>
      <c r="M43" s="19">
        <f t="shared" si="5"/>
        <v>1.7794903730992178E-6</v>
      </c>
      <c r="O43" s="2">
        <v>0.62142666999999996</v>
      </c>
      <c r="P43">
        <v>236.70380700000001</v>
      </c>
      <c r="Q43">
        <f t="shared" si="6"/>
        <v>235.34764035301595</v>
      </c>
      <c r="R43">
        <f t="shared" si="7"/>
        <v>1.8391879743920003</v>
      </c>
      <c r="S43" s="19">
        <f t="shared" si="8"/>
        <v>3.2825823709066232E-5</v>
      </c>
      <c r="T43">
        <f t="shared" si="9"/>
        <v>5.3317349229736639E-3</v>
      </c>
    </row>
    <row r="44" spans="3:20" x14ac:dyDescent="0.25">
      <c r="C44" s="2">
        <v>0.62570216000000001</v>
      </c>
      <c r="D44">
        <v>179.263983</v>
      </c>
      <c r="E44">
        <f t="shared" si="0"/>
        <v>180.32531690757497</v>
      </c>
      <c r="F44">
        <f t="shared" si="1"/>
        <v>1.1264296633683686</v>
      </c>
      <c r="G44" s="19">
        <f t="shared" si="2"/>
        <v>3.5052419080754375E-5</v>
      </c>
      <c r="I44" s="2">
        <v>0.62620924</v>
      </c>
      <c r="J44">
        <v>203.96566799999999</v>
      </c>
      <c r="K44">
        <f t="shared" si="3"/>
        <v>204.28794563745288</v>
      </c>
      <c r="L44">
        <f t="shared" si="4"/>
        <v>0.10386287560221309</v>
      </c>
      <c r="M44" s="19">
        <f t="shared" si="5"/>
        <v>2.4965840890835727E-6</v>
      </c>
      <c r="O44" s="2">
        <v>0.62477165999999995</v>
      </c>
      <c r="P44">
        <v>236.88215299999999</v>
      </c>
      <c r="Q44">
        <f t="shared" si="6"/>
        <v>235.44927474304296</v>
      </c>
      <c r="R44">
        <f t="shared" si="7"/>
        <v>2.0531400992602022</v>
      </c>
      <c r="S44" s="19">
        <f t="shared" si="8"/>
        <v>3.6589283223354212E-5</v>
      </c>
      <c r="T44">
        <f t="shared" si="9"/>
        <v>7.3322565692309437E-4</v>
      </c>
    </row>
    <row r="45" spans="3:20" x14ac:dyDescent="0.25">
      <c r="C45" s="2">
        <v>0.62875548000000003</v>
      </c>
      <c r="D45">
        <v>179.290977</v>
      </c>
      <c r="E45">
        <f t="shared" si="0"/>
        <v>180.41481406650843</v>
      </c>
      <c r="F45">
        <f t="shared" si="1"/>
        <v>1.263009752058271</v>
      </c>
      <c r="G45" s="19">
        <f t="shared" si="2"/>
        <v>3.9290706336345944E-5</v>
      </c>
      <c r="I45" s="2">
        <v>0.62926230999999999</v>
      </c>
      <c r="J45">
        <v>204.11840599999999</v>
      </c>
      <c r="K45">
        <f t="shared" si="3"/>
        <v>204.37729951252533</v>
      </c>
      <c r="L45">
        <f t="shared" si="4"/>
        <v>6.7025850827704694E-2</v>
      </c>
      <c r="M45" s="19">
        <f t="shared" si="5"/>
        <v>1.6087108808444256E-6</v>
      </c>
      <c r="O45" s="2">
        <v>0.62753302</v>
      </c>
      <c r="P45">
        <v>236.9024</v>
      </c>
      <c r="Q45">
        <f t="shared" si="6"/>
        <v>235.53379984798926</v>
      </c>
      <c r="R45">
        <f t="shared" si="7"/>
        <v>1.8730663760838273</v>
      </c>
      <c r="S45" s="19">
        <f t="shared" si="8"/>
        <v>3.3374459947348175E-5</v>
      </c>
      <c r="T45">
        <f t="shared" si="9"/>
        <v>4.7226816447513135E-4</v>
      </c>
    </row>
    <row r="46" spans="3:20" x14ac:dyDescent="0.25">
      <c r="C46" s="2">
        <v>0.63180864999999997</v>
      </c>
      <c r="D46">
        <v>179.393418</v>
      </c>
      <c r="E46">
        <f t="shared" si="0"/>
        <v>180.50480391898458</v>
      </c>
      <c r="F46">
        <f t="shared" si="1"/>
        <v>1.235178660917202</v>
      </c>
      <c r="G46" s="19">
        <f t="shared" si="2"/>
        <v>3.8381042865363545E-5</v>
      </c>
      <c r="I46" s="2">
        <v>0.63231552999999996</v>
      </c>
      <c r="J46">
        <v>204.195697</v>
      </c>
      <c r="K46">
        <f t="shared" si="3"/>
        <v>204.46714944411056</v>
      </c>
      <c r="L46">
        <f t="shared" si="4"/>
        <v>7.3686429413599541E-2</v>
      </c>
      <c r="M46" s="19">
        <f t="shared" si="5"/>
        <v>1.7672351486339148E-6</v>
      </c>
      <c r="O46" s="2">
        <v>0.63058636999999995</v>
      </c>
      <c r="P46">
        <v>236.91682</v>
      </c>
      <c r="Q46">
        <f t="shared" si="6"/>
        <v>235.62798520178433</v>
      </c>
      <c r="R46">
        <f t="shared" si="7"/>
        <v>1.6610951370916383</v>
      </c>
      <c r="S46" s="19">
        <f t="shared" si="8"/>
        <v>2.959393512229022E-5</v>
      </c>
      <c r="T46">
        <f t="shared" si="9"/>
        <v>3.5611301078223093E-3</v>
      </c>
    </row>
    <row r="47" spans="3:20" x14ac:dyDescent="0.25">
      <c r="C47" s="2">
        <v>0.63486197</v>
      </c>
      <c r="D47">
        <v>179.420411</v>
      </c>
      <c r="E47">
        <f t="shared" si="0"/>
        <v>180.59535602157729</v>
      </c>
      <c r="F47">
        <f t="shared" si="1"/>
        <v>1.3804958037292507</v>
      </c>
      <c r="G47" s="19">
        <f t="shared" si="2"/>
        <v>4.2883615803668362E-5</v>
      </c>
      <c r="I47" s="2">
        <v>0.63536873000000005</v>
      </c>
      <c r="J47">
        <v>204.285563</v>
      </c>
      <c r="K47">
        <f t="shared" si="3"/>
        <v>204.55755086268022</v>
      </c>
      <c r="L47">
        <f t="shared" si="4"/>
        <v>7.3977397445354157E-2</v>
      </c>
      <c r="M47" s="19">
        <f t="shared" si="5"/>
        <v>1.7726528650423027E-6</v>
      </c>
      <c r="O47" s="2">
        <v>0.63363952999999995</v>
      </c>
      <c r="P47">
        <v>237.02554699999999</v>
      </c>
      <c r="Q47">
        <f t="shared" si="6"/>
        <v>235.72299215597536</v>
      </c>
      <c r="R47">
        <f t="shared" si="7"/>
        <v>1.6966491216920199</v>
      </c>
      <c r="S47" s="19">
        <f t="shared" si="8"/>
        <v>3.0199636920423768E-5</v>
      </c>
      <c r="T47">
        <f t="shared" si="9"/>
        <v>3.1492738718323886E-3</v>
      </c>
    </row>
    <row r="48" spans="3:20" x14ac:dyDescent="0.25">
      <c r="C48" s="2">
        <v>0.63791534999999999</v>
      </c>
      <c r="D48">
        <v>179.41596899999999</v>
      </c>
      <c r="E48">
        <f t="shared" si="0"/>
        <v>180.68652993574798</v>
      </c>
      <c r="F48">
        <f t="shared" si="1"/>
        <v>1.614325091448819</v>
      </c>
      <c r="G48" s="19">
        <f t="shared" si="2"/>
        <v>5.0149754003437801E-5</v>
      </c>
      <c r="I48" s="2">
        <v>0.63842204999999996</v>
      </c>
      <c r="J48">
        <v>204.312557</v>
      </c>
      <c r="K48">
        <f t="shared" si="3"/>
        <v>204.64856978312912</v>
      </c>
      <c r="L48">
        <f t="shared" si="4"/>
        <v>0.11290459042617761</v>
      </c>
      <c r="M48" s="19">
        <f t="shared" si="5"/>
        <v>2.7047148249825308E-6</v>
      </c>
      <c r="O48" s="2">
        <v>0.63669271000000005</v>
      </c>
      <c r="P48">
        <v>237.1217</v>
      </c>
      <c r="Q48">
        <f t="shared" si="6"/>
        <v>235.8189005289363</v>
      </c>
      <c r="R48">
        <f t="shared" si="7"/>
        <v>1.6972864618038759</v>
      </c>
      <c r="S48" s="19">
        <f t="shared" si="8"/>
        <v>3.0186485128297653E-5</v>
      </c>
      <c r="T48">
        <f t="shared" si="9"/>
        <v>2.1196102513716167E-3</v>
      </c>
    </row>
    <row r="49" spans="3:20" x14ac:dyDescent="0.25">
      <c r="C49" s="2">
        <v>0.64096865000000003</v>
      </c>
      <c r="D49">
        <v>179.45553699999999</v>
      </c>
      <c r="E49">
        <f t="shared" si="0"/>
        <v>180.77838527988609</v>
      </c>
      <c r="F49">
        <f t="shared" si="1"/>
        <v>1.7499275715976197</v>
      </c>
      <c r="G49" s="19">
        <f t="shared" si="2"/>
        <v>5.4338337676163114E-5</v>
      </c>
      <c r="I49" s="2">
        <v>0.64176708000000005</v>
      </c>
      <c r="J49">
        <v>204.47204199999999</v>
      </c>
      <c r="K49">
        <f t="shared" si="3"/>
        <v>204.74906448391181</v>
      </c>
      <c r="L49">
        <f t="shared" si="4"/>
        <v>7.6741456592675339E-2</v>
      </c>
      <c r="M49" s="19">
        <f t="shared" si="5"/>
        <v>1.8355328853785176E-6</v>
      </c>
      <c r="O49" s="2">
        <v>0.63974595999999995</v>
      </c>
      <c r="P49">
        <v>237.18641700000001</v>
      </c>
      <c r="Q49">
        <f t="shared" si="6"/>
        <v>235.91578786293553</v>
      </c>
      <c r="R49">
        <f t="shared" si="7"/>
        <v>1.6144984039572121</v>
      </c>
      <c r="S49" s="19">
        <f t="shared" si="8"/>
        <v>2.8698420243464687E-5</v>
      </c>
      <c r="T49">
        <f t="shared" si="9"/>
        <v>5.2087413938795932E-3</v>
      </c>
    </row>
    <row r="50" spans="3:20" x14ac:dyDescent="0.25">
      <c r="C50" s="2">
        <v>0.64402168000000004</v>
      </c>
      <c r="D50">
        <v>179.627137</v>
      </c>
      <c r="E50">
        <f t="shared" si="0"/>
        <v>180.87098183355329</v>
      </c>
      <c r="F50">
        <f t="shared" si="1"/>
        <v>1.5471499699571931</v>
      </c>
      <c r="G50" s="19">
        <f t="shared" si="2"/>
        <v>4.794998960907385E-5</v>
      </c>
      <c r="I50" s="2">
        <v>0.64452841999999999</v>
      </c>
      <c r="J50">
        <v>204.504864</v>
      </c>
      <c r="K50">
        <f t="shared" si="3"/>
        <v>204.83269692104915</v>
      </c>
      <c r="L50">
        <f t="shared" si="4"/>
        <v>0.10747442412361863</v>
      </c>
      <c r="M50" s="19">
        <f t="shared" si="5"/>
        <v>2.5697912322814596E-6</v>
      </c>
      <c r="O50" s="2">
        <v>0.64279902</v>
      </c>
      <c r="P50">
        <v>237.34544299999999</v>
      </c>
      <c r="Q50">
        <f t="shared" si="6"/>
        <v>236.0137246086083</v>
      </c>
      <c r="R50">
        <f t="shared" si="7"/>
        <v>1.7734738739708684</v>
      </c>
      <c r="S50" s="19">
        <f t="shared" si="8"/>
        <v>3.1482049652782545E-5</v>
      </c>
      <c r="T50">
        <f t="shared" si="9"/>
        <v>2.1196102513715395E-3</v>
      </c>
    </row>
    <row r="51" spans="3:20" x14ac:dyDescent="0.25">
      <c r="C51" s="2">
        <v>0.64707482000000005</v>
      </c>
      <c r="D51">
        <v>179.74843899999999</v>
      </c>
      <c r="E51">
        <f t="shared" si="0"/>
        <v>180.96439869205108</v>
      </c>
      <c r="F51">
        <f t="shared" si="1"/>
        <v>1.478557972692973</v>
      </c>
      <c r="G51" s="19">
        <f t="shared" si="2"/>
        <v>4.5762327245927981E-5</v>
      </c>
      <c r="I51" s="2">
        <v>0.64758165000000001</v>
      </c>
      <c r="J51">
        <v>204.57586800000001</v>
      </c>
      <c r="K51">
        <f t="shared" si="3"/>
        <v>204.92594301324968</v>
      </c>
      <c r="L51">
        <f t="shared" si="4"/>
        <v>0.12255251490175301</v>
      </c>
      <c r="M51" s="19">
        <f t="shared" si="5"/>
        <v>2.9282855389736803E-6</v>
      </c>
      <c r="O51" s="2">
        <v>0.64585227000000001</v>
      </c>
      <c r="P51">
        <v>237.41015999999999</v>
      </c>
      <c r="Q51">
        <f t="shared" si="6"/>
        <v>236.11280482927992</v>
      </c>
      <c r="R51">
        <f t="shared" si="7"/>
        <v>1.6831304389940942</v>
      </c>
      <c r="S51" s="19">
        <f t="shared" si="8"/>
        <v>2.9862019364615888E-5</v>
      </c>
      <c r="T51">
        <f t="shared" si="9"/>
        <v>4.3849058828544108E-3</v>
      </c>
    </row>
    <row r="52" spans="3:20" x14ac:dyDescent="0.25">
      <c r="C52" s="2">
        <v>0.65012798999999999</v>
      </c>
      <c r="D52">
        <v>179.85087899999999</v>
      </c>
      <c r="E52">
        <f t="shared" si="0"/>
        <v>181.05870332051774</v>
      </c>
      <c r="F52">
        <f t="shared" si="1"/>
        <v>1.4588395892341508</v>
      </c>
      <c r="G52" s="19">
        <f t="shared" si="2"/>
        <v>4.5100609493963809E-5</v>
      </c>
      <c r="I52" s="2">
        <v>0.65063499999999996</v>
      </c>
      <c r="J52">
        <v>204.59028699999999</v>
      </c>
      <c r="K52">
        <f t="shared" si="3"/>
        <v>205.02007212903149</v>
      </c>
      <c r="L52">
        <f t="shared" si="4"/>
        <v>0.18471525713662387</v>
      </c>
      <c r="M52" s="19">
        <f t="shared" si="5"/>
        <v>4.4129879918301297E-6</v>
      </c>
      <c r="O52" s="2">
        <v>0.64890537999999998</v>
      </c>
      <c r="P52">
        <v>237.54403600000001</v>
      </c>
      <c r="Q52">
        <f t="shared" si="6"/>
        <v>236.2131031181774</v>
      </c>
      <c r="R52">
        <f t="shared" si="7"/>
        <v>1.7713823359166241</v>
      </c>
      <c r="S52" s="19">
        <f t="shared" si="8"/>
        <v>3.139236587763258E-5</v>
      </c>
      <c r="T52">
        <f t="shared" si="9"/>
        <v>3.1493066245679804E-3</v>
      </c>
    </row>
    <row r="53" spans="3:20" x14ac:dyDescent="0.25">
      <c r="C53" s="2">
        <v>0.65318103999999999</v>
      </c>
      <c r="D53">
        <v>180.01619199999999</v>
      </c>
      <c r="E53">
        <f t="shared" si="0"/>
        <v>181.15396334859605</v>
      </c>
      <c r="F53">
        <f t="shared" si="1"/>
        <v>1.2945236416860999</v>
      </c>
      <c r="G53" s="19">
        <f t="shared" si="2"/>
        <v>3.9947246108687014E-5</v>
      </c>
      <c r="I53" s="2">
        <v>0.65368817000000001</v>
      </c>
      <c r="J53">
        <v>204.69272799999999</v>
      </c>
      <c r="K53">
        <f t="shared" si="3"/>
        <v>205.11514685499782</v>
      </c>
      <c r="L53">
        <f t="shared" si="4"/>
        <v>0.17843768905767721</v>
      </c>
      <c r="M53" s="19">
        <f t="shared" si="5"/>
        <v>4.25874622931129E-6</v>
      </c>
      <c r="O53" s="2">
        <v>0.65195855999999996</v>
      </c>
      <c r="P53">
        <v>237.64018999999999</v>
      </c>
      <c r="Q53">
        <f t="shared" si="6"/>
        <v>236.31471533113313</v>
      </c>
      <c r="R53">
        <f t="shared" si="7"/>
        <v>1.7568830978077132</v>
      </c>
      <c r="S53" s="19">
        <f t="shared" si="8"/>
        <v>3.1110220038759489E-5</v>
      </c>
      <c r="T53">
        <f t="shared" si="9"/>
        <v>1.7077428461945232E-3</v>
      </c>
    </row>
    <row r="54" spans="3:20" x14ac:dyDescent="0.25">
      <c r="C54" s="2">
        <v>0.65623429</v>
      </c>
      <c r="D54">
        <v>180.08090899999999</v>
      </c>
      <c r="E54">
        <f t="shared" si="0"/>
        <v>181.25026379369584</v>
      </c>
      <c r="F54">
        <f t="shared" si="1"/>
        <v>1.3673906335394528</v>
      </c>
      <c r="G54" s="19">
        <f t="shared" si="2"/>
        <v>4.216549978027912E-5</v>
      </c>
      <c r="I54" s="2">
        <v>0.65644941999999995</v>
      </c>
      <c r="J54">
        <v>204.770444</v>
      </c>
      <c r="K54">
        <f t="shared" si="3"/>
        <v>205.20201242144827</v>
      </c>
      <c r="L54">
        <f t="shared" si="4"/>
        <v>0.18625130239135659</v>
      </c>
      <c r="M54" s="19">
        <f t="shared" si="5"/>
        <v>4.4418590609581644E-6</v>
      </c>
      <c r="O54" s="2">
        <v>0.65501182999999996</v>
      </c>
      <c r="P54">
        <v>237.69233199999999</v>
      </c>
      <c r="Q54">
        <f t="shared" si="6"/>
        <v>236.41773530790903</v>
      </c>
      <c r="R54">
        <f t="shared" si="7"/>
        <v>1.6245967274892343</v>
      </c>
      <c r="S54" s="19">
        <f t="shared" si="8"/>
        <v>2.8755123091544175E-5</v>
      </c>
      <c r="T54">
        <f t="shared" si="9"/>
        <v>-1.4547812587962158E-4</v>
      </c>
    </row>
    <row r="55" spans="3:20" x14ac:dyDescent="0.25">
      <c r="C55" s="2">
        <v>0.65928755999999999</v>
      </c>
      <c r="D55">
        <v>180.13305199999999</v>
      </c>
      <c r="E55">
        <f t="shared" si="0"/>
        <v>181.34767703053114</v>
      </c>
      <c r="F55">
        <f t="shared" si="1"/>
        <v>1.4753139647928033</v>
      </c>
      <c r="G55" s="19">
        <f t="shared" si="2"/>
        <v>4.5467140187607694E-5</v>
      </c>
      <c r="I55" s="2">
        <v>0.66008635000000004</v>
      </c>
      <c r="J55">
        <v>204.96634299999999</v>
      </c>
      <c r="K55">
        <f t="shared" si="3"/>
        <v>205.31780261446232</v>
      </c>
      <c r="L55">
        <f t="shared" si="4"/>
        <v>0.12352386059800846</v>
      </c>
      <c r="M55" s="19">
        <f t="shared" si="5"/>
        <v>2.9402601071841944E-6</v>
      </c>
      <c r="O55" s="2">
        <v>0.65806520999999996</v>
      </c>
      <c r="P55">
        <v>237.68789000000001</v>
      </c>
      <c r="Q55">
        <f t="shared" si="6"/>
        <v>236.52226138051543</v>
      </c>
      <c r="R55">
        <f t="shared" si="7"/>
        <v>1.3586900785615257</v>
      </c>
      <c r="S55" s="19">
        <f t="shared" si="8"/>
        <v>2.4049513388877457E-5</v>
      </c>
      <c r="T55">
        <f t="shared" si="9"/>
        <v>6.7814484513594613E-4</v>
      </c>
    </row>
    <row r="56" spans="3:20" x14ac:dyDescent="0.25">
      <c r="C56" s="2">
        <v>0.66234075999999997</v>
      </c>
      <c r="D56">
        <v>180.22291799999999</v>
      </c>
      <c r="E56">
        <f t="shared" si="0"/>
        <v>181.44628131300144</v>
      </c>
      <c r="F56">
        <f t="shared" si="1"/>
        <v>1.4966177955978655</v>
      </c>
      <c r="G56" s="19">
        <f t="shared" si="2"/>
        <v>4.6077708261699201E-5</v>
      </c>
      <c r="I56" s="2">
        <v>0.66313940000000005</v>
      </c>
      <c r="J56">
        <v>205.13165599999999</v>
      </c>
      <c r="K56">
        <f t="shared" si="3"/>
        <v>205.41630329364207</v>
      </c>
      <c r="L56">
        <f t="shared" si="4"/>
        <v>8.1024081777761062E-2</v>
      </c>
      <c r="M56" s="19">
        <f t="shared" si="5"/>
        <v>1.9255231568025207E-6</v>
      </c>
      <c r="O56" s="2">
        <v>0.66111854000000003</v>
      </c>
      <c r="P56">
        <v>237.708596</v>
      </c>
      <c r="Q56">
        <f t="shared" si="6"/>
        <v>236.62839047853322</v>
      </c>
      <c r="R56">
        <f t="shared" si="7"/>
        <v>1.1668439686073186</v>
      </c>
      <c r="S56" s="19">
        <f t="shared" si="8"/>
        <v>2.0650140545271639E-5</v>
      </c>
      <c r="T56">
        <f t="shared" si="9"/>
        <v>3.5611511969531888E-3</v>
      </c>
    </row>
    <row r="57" spans="3:20" x14ac:dyDescent="0.25">
      <c r="C57" s="2">
        <v>0.66539398000000005</v>
      </c>
      <c r="D57">
        <v>180.300209</v>
      </c>
      <c r="E57">
        <f t="shared" si="0"/>
        <v>181.54616417750907</v>
      </c>
      <c r="F57">
        <f t="shared" si="1"/>
        <v>1.5524043043616693</v>
      </c>
      <c r="G57" s="19">
        <f t="shared" si="2"/>
        <v>4.7754288404472122E-5</v>
      </c>
      <c r="I57" s="2">
        <v>0.66590059999999995</v>
      </c>
      <c r="J57">
        <v>205.234521</v>
      </c>
      <c r="K57">
        <f t="shared" si="3"/>
        <v>205.50648434111451</v>
      </c>
      <c r="L57">
        <f t="shared" si="4"/>
        <v>7.3964058910169453E-2</v>
      </c>
      <c r="M57" s="19">
        <f t="shared" si="5"/>
        <v>1.7559814010758236E-6</v>
      </c>
      <c r="O57" s="2">
        <v>0.66417170999999997</v>
      </c>
      <c r="P57">
        <v>237.81732400000001</v>
      </c>
      <c r="Q57">
        <f t="shared" si="6"/>
        <v>236.73622624606764</v>
      </c>
      <c r="R57">
        <f t="shared" si="7"/>
        <v>1.1687723535576124</v>
      </c>
      <c r="S57" s="19">
        <f t="shared" si="8"/>
        <v>2.0665358995495907E-5</v>
      </c>
      <c r="T57">
        <f t="shared" si="9"/>
        <v>3.149273871831572E-3</v>
      </c>
    </row>
    <row r="58" spans="3:20" x14ac:dyDescent="0.25">
      <c r="C58" s="2">
        <v>0.66844727000000004</v>
      </c>
      <c r="D58">
        <v>180.339777</v>
      </c>
      <c r="E58">
        <f t="shared" si="0"/>
        <v>181.64741580212001</v>
      </c>
      <c r="F58">
        <f t="shared" si="1"/>
        <v>1.7099192368098555</v>
      </c>
      <c r="G58" s="19">
        <f t="shared" si="2"/>
        <v>5.2576605286641168E-5</v>
      </c>
      <c r="I58" s="2">
        <v>0.66895397000000001</v>
      </c>
      <c r="J58">
        <v>205.236366</v>
      </c>
      <c r="K58">
        <f t="shared" si="3"/>
        <v>205.60750124913537</v>
      </c>
      <c r="L58">
        <f t="shared" si="4"/>
        <v>0.13774137315076845</v>
      </c>
      <c r="M58" s="19">
        <f t="shared" si="5"/>
        <v>3.2700604094147849E-6</v>
      </c>
      <c r="O58" s="2">
        <v>0.66722488999999996</v>
      </c>
      <c r="P58">
        <v>237.913477</v>
      </c>
      <c r="Q58">
        <f t="shared" si="6"/>
        <v>236.84588794790534</v>
      </c>
      <c r="R58">
        <f t="shared" si="7"/>
        <v>1.1397463841523767</v>
      </c>
      <c r="S58" s="19">
        <f t="shared" si="8"/>
        <v>2.0135857772509356E-5</v>
      </c>
      <c r="T58">
        <f t="shared" si="9"/>
        <v>5.0027677059484334E-3</v>
      </c>
    </row>
    <row r="59" spans="3:20" x14ac:dyDescent="0.25">
      <c r="C59" s="2">
        <v>0.67120844999999996</v>
      </c>
      <c r="D59">
        <v>180.455217</v>
      </c>
      <c r="E59">
        <f t="shared" si="0"/>
        <v>181.74023441454116</v>
      </c>
      <c r="F59">
        <f t="shared" si="1"/>
        <v>1.6512697556740439</v>
      </c>
      <c r="G59" s="19">
        <f t="shared" si="2"/>
        <v>5.0708310652842869E-5</v>
      </c>
      <c r="I59" s="2">
        <v>0.67200718000000004</v>
      </c>
      <c r="J59">
        <v>205.31994399999999</v>
      </c>
      <c r="K59">
        <f t="shared" si="3"/>
        <v>205.70996044276728</v>
      </c>
      <c r="L59">
        <f t="shared" si="4"/>
        <v>0.1521128256288512</v>
      </c>
      <c r="M59" s="19">
        <f t="shared" si="5"/>
        <v>3.6083076537781306E-6</v>
      </c>
      <c r="O59" s="2">
        <v>0.67027795999999995</v>
      </c>
      <c r="P59">
        <v>238.066215</v>
      </c>
      <c r="Q59">
        <f t="shared" si="6"/>
        <v>236.95749084151703</v>
      </c>
      <c r="R59">
        <f t="shared" si="7"/>
        <v>1.2292692596037726</v>
      </c>
      <c r="S59" s="19">
        <f t="shared" si="8"/>
        <v>2.1689597210789866E-5</v>
      </c>
      <c r="T59">
        <f t="shared" si="9"/>
        <v>4.7968124097228981E-3</v>
      </c>
    </row>
    <row r="60" spans="3:20" x14ac:dyDescent="0.25">
      <c r="C60" s="2">
        <v>0.67455337000000004</v>
      </c>
      <c r="D60">
        <v>180.67040299999999</v>
      </c>
      <c r="E60">
        <f t="shared" si="0"/>
        <v>181.85437713890585</v>
      </c>
      <c r="F60">
        <f t="shared" si="1"/>
        <v>1.4017947615978563</v>
      </c>
      <c r="G60" s="19">
        <f t="shared" si="2"/>
        <v>4.2944782362719891E-5</v>
      </c>
      <c r="I60" s="2">
        <v>0.67506027000000002</v>
      </c>
      <c r="J60">
        <v>205.46639500000001</v>
      </c>
      <c r="K60">
        <f t="shared" si="3"/>
        <v>205.81395949789382</v>
      </c>
      <c r="L60">
        <f t="shared" si="4"/>
        <v>0.12080108019617869</v>
      </c>
      <c r="M60" s="19">
        <f t="shared" si="5"/>
        <v>2.8614701216034534E-6</v>
      </c>
      <c r="O60" s="2">
        <v>0.67333105000000004</v>
      </c>
      <c r="P60">
        <v>238.21266600000001</v>
      </c>
      <c r="Q60">
        <f t="shared" si="6"/>
        <v>237.07116609911418</v>
      </c>
      <c r="R60">
        <f t="shared" si="7"/>
        <v>1.3030220237223669</v>
      </c>
      <c r="S60" s="19">
        <f t="shared" si="8"/>
        <v>2.296265268093342E-5</v>
      </c>
      <c r="T60">
        <f t="shared" si="9"/>
        <v>4.7968124097221409E-3</v>
      </c>
    </row>
    <row r="61" spans="3:20" x14ac:dyDescent="0.25">
      <c r="C61" s="2">
        <v>0.67760644000000003</v>
      </c>
      <c r="D61">
        <v>180.82942800000001</v>
      </c>
      <c r="E61">
        <f t="shared" si="0"/>
        <v>181.96029472490829</v>
      </c>
      <c r="F61">
        <f t="shared" si="1"/>
        <v>1.2788595495047961</v>
      </c>
      <c r="G61" s="19">
        <f t="shared" si="2"/>
        <v>3.9109713427344851E-5</v>
      </c>
      <c r="I61" s="2">
        <v>0.67811350000000004</v>
      </c>
      <c r="J61">
        <v>205.53739999999999</v>
      </c>
      <c r="K61">
        <f t="shared" si="3"/>
        <v>205.91960860088318</v>
      </c>
      <c r="L61">
        <f t="shared" si="4"/>
        <v>0.14608341458908475</v>
      </c>
      <c r="M61" s="19">
        <f t="shared" si="5"/>
        <v>3.4579538638822634E-6</v>
      </c>
      <c r="O61" s="2">
        <v>0.67638414000000002</v>
      </c>
      <c r="P61">
        <v>238.359117</v>
      </c>
      <c r="Q61">
        <f t="shared" si="6"/>
        <v>237.187046979564</v>
      </c>
      <c r="R61">
        <f t="shared" si="7"/>
        <v>1.3737481328048355</v>
      </c>
      <c r="S61" s="19">
        <f t="shared" si="8"/>
        <v>2.41792919603399E-5</v>
      </c>
      <c r="T61">
        <f t="shared" si="9"/>
        <v>4.1790037731892962E-3</v>
      </c>
    </row>
    <row r="62" spans="3:20" x14ac:dyDescent="0.25">
      <c r="C62" s="2">
        <v>0.68095147</v>
      </c>
      <c r="D62">
        <v>180.98802900000001</v>
      </c>
      <c r="E62">
        <f t="shared" si="0"/>
        <v>182.07837215912016</v>
      </c>
      <c r="F62">
        <f t="shared" si="1"/>
        <v>1.1888482046401141</v>
      </c>
      <c r="G62" s="19">
        <f t="shared" si="2"/>
        <v>3.6293320613429699E-5</v>
      </c>
      <c r="I62" s="2">
        <v>0.68116673000000005</v>
      </c>
      <c r="J62">
        <v>205.60840400000001</v>
      </c>
      <c r="K62">
        <f t="shared" si="3"/>
        <v>206.02700964874143</v>
      </c>
      <c r="L62">
        <f t="shared" si="4"/>
        <v>0.1752306891582244</v>
      </c>
      <c r="M62" s="19">
        <f t="shared" si="5"/>
        <v>4.1450373197647078E-6</v>
      </c>
      <c r="O62" s="2">
        <v>0.67943726000000004</v>
      </c>
      <c r="P62">
        <v>238.486707</v>
      </c>
      <c r="Q62">
        <f t="shared" si="6"/>
        <v>237.30527680717131</v>
      </c>
      <c r="R62">
        <f t="shared" si="7"/>
        <v>1.3957773005272243</v>
      </c>
      <c r="S62" s="19">
        <f t="shared" si="8"/>
        <v>2.4540746950093428E-5</v>
      </c>
      <c r="T62">
        <f t="shared" si="9"/>
        <v>2.5314585912578607E-3</v>
      </c>
    </row>
    <row r="63" spans="3:20" x14ac:dyDescent="0.25">
      <c r="C63" s="2">
        <v>0.68342084999999997</v>
      </c>
      <c r="D63">
        <v>181.015872</v>
      </c>
      <c r="E63">
        <f t="shared" si="0"/>
        <v>182.16698684362373</v>
      </c>
      <c r="F63">
        <f t="shared" si="1"/>
        <v>1.3250653832108858</v>
      </c>
      <c r="G63" s="19">
        <f t="shared" si="2"/>
        <v>4.0439334031246473E-5</v>
      </c>
      <c r="I63" s="2">
        <v>0.68421973999999997</v>
      </c>
      <c r="J63">
        <v>205.79886500000001</v>
      </c>
      <c r="K63">
        <f t="shared" si="3"/>
        <v>206.13626711051273</v>
      </c>
      <c r="L63">
        <f t="shared" si="4"/>
        <v>0.11384018417844241</v>
      </c>
      <c r="M63" s="19">
        <f t="shared" si="5"/>
        <v>2.6878785355979742E-6</v>
      </c>
      <c r="O63" s="2">
        <v>0.68249048000000001</v>
      </c>
      <c r="P63">
        <v>238.563998</v>
      </c>
      <c r="Q63">
        <f t="shared" si="6"/>
        <v>237.42600953285847</v>
      </c>
      <c r="R63">
        <f t="shared" si="7"/>
        <v>1.2950177513471188</v>
      </c>
      <c r="S63" s="19">
        <f t="shared" si="8"/>
        <v>2.2754427483025567E-5</v>
      </c>
      <c r="T63">
        <f t="shared" si="9"/>
        <v>1.7077755979654924E-3</v>
      </c>
    </row>
    <row r="64" spans="3:20" x14ac:dyDescent="0.25">
      <c r="C64" s="2">
        <v>0.68676588999999999</v>
      </c>
      <c r="D64">
        <v>181.16818499999999</v>
      </c>
      <c r="E64">
        <f t="shared" si="0"/>
        <v>182.28911013473581</v>
      </c>
      <c r="F64">
        <f t="shared" si="1"/>
        <v>1.2564731576825012</v>
      </c>
      <c r="G64" s="19">
        <f t="shared" si="2"/>
        <v>3.8281535401000656E-5</v>
      </c>
      <c r="I64" s="2">
        <v>0.68727267999999997</v>
      </c>
      <c r="J64">
        <v>206.02076299999999</v>
      </c>
      <c r="K64">
        <f t="shared" si="3"/>
        <v>206.24750476987367</v>
      </c>
      <c r="L64">
        <f t="shared" si="4"/>
        <v>5.1411830205450468E-2</v>
      </c>
      <c r="M64" s="19">
        <f t="shared" si="5"/>
        <v>1.2112703375810468E-6</v>
      </c>
      <c r="O64" s="2">
        <v>0.68554375000000001</v>
      </c>
      <c r="P64">
        <v>238.616141</v>
      </c>
      <c r="Q64">
        <f t="shared" si="6"/>
        <v>237.54940422981213</v>
      </c>
      <c r="R64">
        <f t="shared" si="7"/>
        <v>1.1379273368708553</v>
      </c>
      <c r="S64" s="19">
        <f t="shared" si="8"/>
        <v>1.998549434585205E-5</v>
      </c>
      <c r="T64">
        <f t="shared" si="9"/>
        <v>6.7814262414240775E-4</v>
      </c>
    </row>
    <row r="65" spans="3:20" x14ac:dyDescent="0.25">
      <c r="C65" s="2">
        <v>0.69011093999999995</v>
      </c>
      <c r="D65">
        <v>181.32049900000001</v>
      </c>
      <c r="E65">
        <f t="shared" si="0"/>
        <v>182.41378528714009</v>
      </c>
      <c r="F65">
        <f t="shared" si="1"/>
        <v>1.1952749056485292</v>
      </c>
      <c r="G65" s="19">
        <f t="shared" si="2"/>
        <v>3.6355823855005775E-5</v>
      </c>
      <c r="I65" s="2">
        <v>0.68974197999999998</v>
      </c>
      <c r="J65">
        <v>206.08633</v>
      </c>
      <c r="K65">
        <f t="shared" si="3"/>
        <v>206.33901287831495</v>
      </c>
      <c r="L65">
        <f t="shared" si="4"/>
        <v>6.3848636993524097E-2</v>
      </c>
      <c r="M65" s="19">
        <f t="shared" si="5"/>
        <v>1.5033263158441242E-6</v>
      </c>
      <c r="O65" s="2">
        <v>0.68859709000000002</v>
      </c>
      <c r="P65">
        <v>238.63684699999999</v>
      </c>
      <c r="Q65">
        <f t="shared" si="6"/>
        <v>237.67563343556492</v>
      </c>
      <c r="R65">
        <f t="shared" si="7"/>
        <v>0.92393151645397265</v>
      </c>
      <c r="S65" s="19">
        <f t="shared" si="8"/>
        <v>1.6224255506945702E-5</v>
      </c>
      <c r="T65">
        <f t="shared" si="9"/>
        <v>7.0913378863071133E-3</v>
      </c>
    </row>
    <row r="66" spans="3:20" x14ac:dyDescent="0.25">
      <c r="C66" s="2">
        <v>0.69287208</v>
      </c>
      <c r="D66">
        <v>181.45480000000001</v>
      </c>
      <c r="E66">
        <f t="shared" si="0"/>
        <v>182.51874477898366</v>
      </c>
      <c r="F66">
        <f t="shared" si="1"/>
        <v>1.1319784927265759</v>
      </c>
      <c r="G66" s="19">
        <f t="shared" si="2"/>
        <v>3.4379634353337231E-5</v>
      </c>
      <c r="I66" s="2">
        <v>0.69337912999999995</v>
      </c>
      <c r="J66">
        <v>206.169059</v>
      </c>
      <c r="K66">
        <f t="shared" si="3"/>
        <v>206.476459542833</v>
      </c>
      <c r="L66">
        <f t="shared" si="4"/>
        <v>9.4495093734019389E-2</v>
      </c>
      <c r="M66" s="19">
        <f t="shared" si="5"/>
        <v>2.2231168106895299E-6</v>
      </c>
      <c r="O66" s="2">
        <v>0.69165003999999997</v>
      </c>
      <c r="P66">
        <v>238.853342</v>
      </c>
      <c r="Q66">
        <f t="shared" si="6"/>
        <v>237.80486094628264</v>
      </c>
      <c r="R66">
        <f t="shared" si="7"/>
        <v>1.0993125200042508</v>
      </c>
      <c r="S66" s="19">
        <f t="shared" si="8"/>
        <v>1.9268971290393959E-5</v>
      </c>
      <c r="T66">
        <f t="shared" si="9"/>
        <v>3.5611301078232399E-3</v>
      </c>
    </row>
    <row r="67" spans="3:20" x14ac:dyDescent="0.25">
      <c r="C67" s="2">
        <v>0.69592518999999997</v>
      </c>
      <c r="D67">
        <v>181.58867699999999</v>
      </c>
      <c r="E67">
        <f t="shared" si="0"/>
        <v>182.63709466479946</v>
      </c>
      <c r="F67">
        <f t="shared" si="1"/>
        <v>1.09917959986358</v>
      </c>
      <c r="G67" s="19">
        <f t="shared" si="2"/>
        <v>3.3334283949507471E-5</v>
      </c>
      <c r="I67" s="2">
        <v>0.69643233000000004</v>
      </c>
      <c r="J67">
        <v>206.258925</v>
      </c>
      <c r="K67">
        <f t="shared" si="3"/>
        <v>206.59443964748789</v>
      </c>
      <c r="L67">
        <f t="shared" si="4"/>
        <v>0.11257007867891881</v>
      </c>
      <c r="M67" s="19">
        <f t="shared" si="5"/>
        <v>2.6460464868643264E-6</v>
      </c>
      <c r="O67" s="2">
        <v>0.69470319999999997</v>
      </c>
      <c r="P67">
        <v>238.96206900000001</v>
      </c>
      <c r="Q67">
        <f t="shared" si="6"/>
        <v>237.93730802111816</v>
      </c>
      <c r="R67">
        <f t="shared" si="7"/>
        <v>1.0501350638389035</v>
      </c>
      <c r="S67" s="19">
        <f t="shared" si="8"/>
        <v>1.8390232506720154E-5</v>
      </c>
      <c r="T67">
        <f t="shared" si="9"/>
        <v>2.2966170252486681E-3</v>
      </c>
    </row>
    <row r="68" spans="3:20" x14ac:dyDescent="0.25">
      <c r="C68" s="2">
        <v>0.69927008000000002</v>
      </c>
      <c r="D68">
        <v>181.82272399999999</v>
      </c>
      <c r="E68">
        <f t="shared" ref="E68:E131" si="10">IF(C68&lt;F$1,$Y$6+D$1^2*$Y$5/((-$Y$7*(C68/E$1-1)^$Y$8+1)),$Y$6+$Y$2*TAN($Y$3*(C68/F$1)-$Y$3)+D$1^2*$Y$5/((-$Y$7*(C68/E$1-1)^$Y$8+1)))</f>
        <v>182.76969227856748</v>
      </c>
      <c r="F68">
        <f t="shared" ref="F68:F131" si="11">(E68-D68)^2</f>
        <v>0.89674892061306022</v>
      </c>
      <c r="G68" s="19">
        <f t="shared" ref="G68:G131" si="12">((E68-D68)/D68)^2</f>
        <v>2.7125299543149787E-5</v>
      </c>
      <c r="I68" s="2">
        <v>0.69948537</v>
      </c>
      <c r="J68">
        <v>206.43052499999999</v>
      </c>
      <c r="K68">
        <f t="shared" ref="K68:K131" si="13">IF(I68&lt;L$1,$Y$6+J$1^2*$Y$5/((-$Y$7*(I68/K$1-1)^$Y$8+1)),$Y$6+$Y$2*TAN($Y$3*(I68/L$1)-$Y$3)+J$1^2*$Y$5/((-$Y$7*(I68/K$1-1)^$Y$8+1)))</f>
        <v>206.71494630843875</v>
      </c>
      <c r="L68">
        <f t="shared" ref="L68:L131" si="14">(K68-J68)^2</f>
        <v>8.0895480694019736E-2</v>
      </c>
      <c r="M68" s="19">
        <f t="shared" ref="M68:M131" si="15">((K68-J68)/J68)^2</f>
        <v>1.8983506085473841E-6</v>
      </c>
      <c r="O68" s="2">
        <v>0.69775642999999998</v>
      </c>
      <c r="P68">
        <v>239.03219000000001</v>
      </c>
      <c r="Q68">
        <f t="shared" ref="Q68:Q131" si="16">IF(O68&lt;R$1,$Y$6+P$1^2*$Y$5/((-$Y$7*(O68/Q$1-1)^$Y$8+1)),$Y$6+$Y$2*TAN($Y$3*(O68/R$1)-$Y$3)+P$1^2*$Y$5/((-$Y$7*(O68/Q$1-1)^$Y$8+1)))</f>
        <v>238.0731793070139</v>
      </c>
      <c r="R68">
        <f t="shared" ref="R68:R131" si="17">(Q68-P68)^2</f>
        <v>0.91970150926170313</v>
      </c>
      <c r="S68" s="19">
        <f t="shared" ref="S68:S131" si="18">((Q68-P68)/P68)^2</f>
        <v>1.6096598748532315E-5</v>
      </c>
      <c r="T68">
        <f t="shared" ref="T68:T131" si="19">(P69-P68)/(O69-O68)/10^4</f>
        <v>3.3552013153532669E-3</v>
      </c>
    </row>
    <row r="69" spans="3:20" x14ac:dyDescent="0.25">
      <c r="C69" s="2">
        <v>0.70203125</v>
      </c>
      <c r="D69">
        <v>181.938163</v>
      </c>
      <c r="E69">
        <f t="shared" si="10"/>
        <v>182.88161035992468</v>
      </c>
      <c r="F69">
        <f t="shared" si="11"/>
        <v>0.89009292094884074</v>
      </c>
      <c r="G69" s="19">
        <f t="shared" si="12"/>
        <v>2.6889810165946177E-5</v>
      </c>
      <c r="I69" s="2">
        <v>0.70253843000000005</v>
      </c>
      <c r="J69">
        <v>206.58955</v>
      </c>
      <c r="K69">
        <f t="shared" si="13"/>
        <v>206.83814628561902</v>
      </c>
      <c r="L69">
        <f t="shared" si="14"/>
        <v>6.1800113223571179E-2</v>
      </c>
      <c r="M69" s="19">
        <f t="shared" si="15"/>
        <v>1.4480133686198949E-6</v>
      </c>
      <c r="O69" s="2">
        <v>0.70080960000000003</v>
      </c>
      <c r="P69">
        <v>239.13462999999999</v>
      </c>
      <c r="Q69">
        <f t="shared" si="16"/>
        <v>238.21269487498165</v>
      </c>
      <c r="R69">
        <f t="shared" si="17"/>
        <v>0.8499643747425758</v>
      </c>
      <c r="S69" s="19">
        <f t="shared" si="18"/>
        <v>1.4863318291670703E-5</v>
      </c>
      <c r="T69">
        <f t="shared" si="19"/>
        <v>4.7968124097230724E-3</v>
      </c>
    </row>
    <row r="70" spans="3:20" x14ac:dyDescent="0.25">
      <c r="C70" s="2">
        <v>0.70508428999999995</v>
      </c>
      <c r="D70">
        <v>182.10976299999999</v>
      </c>
      <c r="E70">
        <f t="shared" si="10"/>
        <v>183.00811320059648</v>
      </c>
      <c r="F70">
        <f t="shared" si="11"/>
        <v>0.80703308291176556</v>
      </c>
      <c r="G70" s="19">
        <f t="shared" si="12"/>
        <v>2.4334637427484573E-5</v>
      </c>
      <c r="I70" s="2">
        <v>0.70559161000000004</v>
      </c>
      <c r="J70">
        <v>206.68570299999999</v>
      </c>
      <c r="K70">
        <f t="shared" si="13"/>
        <v>206.96421428849183</v>
      </c>
      <c r="L70">
        <f t="shared" si="14"/>
        <v>7.7568537817385999E-2</v>
      </c>
      <c r="M70" s="19">
        <f t="shared" si="15"/>
        <v>1.8157862883399199E-6</v>
      </c>
      <c r="O70" s="2">
        <v>0.70386269000000001</v>
      </c>
      <c r="P70">
        <v>239.281081</v>
      </c>
      <c r="Q70">
        <f t="shared" si="16"/>
        <v>238.35609653486068</v>
      </c>
      <c r="R70">
        <f t="shared" si="17"/>
        <v>0.85559626074906936</v>
      </c>
      <c r="S70" s="19">
        <f t="shared" si="18"/>
        <v>1.4943494009295032E-5</v>
      </c>
      <c r="T70">
        <f t="shared" si="19"/>
        <v>4.5908748485145329E-3</v>
      </c>
    </row>
    <row r="71" spans="3:20" x14ac:dyDescent="0.25">
      <c r="C71" s="2">
        <v>0.70842919999999998</v>
      </c>
      <c r="D71">
        <v>182.33123599999999</v>
      </c>
      <c r="E71">
        <f t="shared" si="10"/>
        <v>183.15024232713435</v>
      </c>
      <c r="F71">
        <f t="shared" si="11"/>
        <v>0.67077136388611491</v>
      </c>
      <c r="G71" s="19">
        <f t="shared" si="12"/>
        <v>2.0176803372067917E-5</v>
      </c>
      <c r="I71" s="2">
        <v>0.70864464999999999</v>
      </c>
      <c r="J71">
        <v>206.857303</v>
      </c>
      <c r="K71">
        <f t="shared" si="13"/>
        <v>207.09332169724075</v>
      </c>
      <c r="L71">
        <f t="shared" si="14"/>
        <v>5.570482544722169E-2</v>
      </c>
      <c r="M71" s="19">
        <f t="shared" si="15"/>
        <v>1.3018204861827763E-6</v>
      </c>
      <c r="O71" s="2">
        <v>0.70691579000000004</v>
      </c>
      <c r="P71">
        <v>239.421245</v>
      </c>
      <c r="Q71">
        <f t="shared" si="16"/>
        <v>238.50365027884192</v>
      </c>
      <c r="R71">
        <f t="shared" si="17"/>
        <v>0.84198007229717819</v>
      </c>
      <c r="S71" s="19">
        <f t="shared" si="18"/>
        <v>1.4688466031307919E-5</v>
      </c>
      <c r="T71">
        <f t="shared" si="19"/>
        <v>1.2669570628497111E-3</v>
      </c>
    </row>
    <row r="72" spans="3:20" x14ac:dyDescent="0.25">
      <c r="C72" s="2">
        <v>0.71119038000000001</v>
      </c>
      <c r="D72">
        <v>182.446676</v>
      </c>
      <c r="E72">
        <f t="shared" si="10"/>
        <v>183.27052963568141</v>
      </c>
      <c r="F72">
        <f t="shared" si="11"/>
        <v>0.67873481302548822</v>
      </c>
      <c r="G72" s="19">
        <f t="shared" si="12"/>
        <v>2.039051592295858E-5</v>
      </c>
      <c r="I72" s="2">
        <v>0.71169769000000005</v>
      </c>
      <c r="J72">
        <v>207.02890300000001</v>
      </c>
      <c r="K72">
        <f t="shared" si="13"/>
        <v>207.22566915133893</v>
      </c>
      <c r="L72">
        <f t="shared" si="14"/>
        <v>3.8716918312730879E-2</v>
      </c>
      <c r="M72" s="19">
        <f t="shared" si="15"/>
        <v>9.0331416470736677E-7</v>
      </c>
      <c r="O72" s="2">
        <v>0.70996908999999997</v>
      </c>
      <c r="P72">
        <v>239.45992899999999</v>
      </c>
      <c r="Q72">
        <f t="shared" si="16"/>
        <v>238.65564858138231</v>
      </c>
      <c r="R72">
        <f t="shared" si="17"/>
        <v>0.64686699177182982</v>
      </c>
      <c r="S72" s="19">
        <f t="shared" si="18"/>
        <v>1.1281043965419049E-5</v>
      </c>
      <c r="T72">
        <f t="shared" si="19"/>
        <v>4.5798256523092344E-3</v>
      </c>
    </row>
    <row r="73" spans="3:20" x14ac:dyDescent="0.25">
      <c r="C73" s="2">
        <v>0.71424323999999995</v>
      </c>
      <c r="D73">
        <v>182.70629700000001</v>
      </c>
      <c r="E73">
        <f t="shared" si="10"/>
        <v>183.40684282239107</v>
      </c>
      <c r="F73">
        <f t="shared" si="11"/>
        <v>0.49076444926957175</v>
      </c>
      <c r="G73" s="19">
        <f t="shared" si="12"/>
        <v>1.4701649475211786E-5</v>
      </c>
      <c r="I73" s="2">
        <v>0.71475082000000001</v>
      </c>
      <c r="J73">
        <v>207.150205</v>
      </c>
      <c r="K73">
        <f t="shared" si="13"/>
        <v>207.36146967519574</v>
      </c>
      <c r="L73">
        <f t="shared" si="14"/>
        <v>4.4632762985559689E-2</v>
      </c>
      <c r="M73" s="19">
        <f t="shared" si="15"/>
        <v>1.0401190191808079E-6</v>
      </c>
      <c r="O73" s="2">
        <v>0.71331412999999999</v>
      </c>
      <c r="P73">
        <v>239.61312599999999</v>
      </c>
      <c r="Q73">
        <f t="shared" si="16"/>
        <v>238.82762435232718</v>
      </c>
      <c r="R73">
        <f t="shared" si="17"/>
        <v>0.61701283849670985</v>
      </c>
      <c r="S73" s="19">
        <f t="shared" si="18"/>
        <v>1.0746647174512343E-5</v>
      </c>
      <c r="T73">
        <f t="shared" si="19"/>
        <v>5.8956758825221781E-3</v>
      </c>
    </row>
    <row r="74" spans="3:20" x14ac:dyDescent="0.25">
      <c r="C74" s="2">
        <v>0.71758805999999997</v>
      </c>
      <c r="D74">
        <v>182.97806700000001</v>
      </c>
      <c r="E74">
        <f t="shared" si="10"/>
        <v>183.56045532967698</v>
      </c>
      <c r="F74">
        <f t="shared" si="11"/>
        <v>0.33917616654393534</v>
      </c>
      <c r="G74" s="19">
        <f t="shared" si="12"/>
        <v>1.0130415460535505E-5</v>
      </c>
      <c r="I74" s="2">
        <v>0.71780385999999996</v>
      </c>
      <c r="J74">
        <v>207.32180500000001</v>
      </c>
      <c r="K74">
        <f t="shared" si="13"/>
        <v>207.50093967761723</v>
      </c>
      <c r="L74">
        <f t="shared" si="14"/>
        <v>3.2089232725022961E-2</v>
      </c>
      <c r="M74" s="19">
        <f t="shared" si="15"/>
        <v>7.4656799914110535E-7</v>
      </c>
      <c r="O74" s="2">
        <v>0.71665909000000005</v>
      </c>
      <c r="P74">
        <v>239.81033400000001</v>
      </c>
      <c r="Q74">
        <f t="shared" si="16"/>
        <v>239.00572483670743</v>
      </c>
      <c r="R74">
        <f t="shared" si="17"/>
        <v>0.64739590565438931</v>
      </c>
      <c r="S74" s="19">
        <f t="shared" si="18"/>
        <v>1.1257297942635698E-5</v>
      </c>
      <c r="T74">
        <f t="shared" si="19"/>
        <v>4.4328360653022106E-4</v>
      </c>
    </row>
    <row r="75" spans="3:20" x14ac:dyDescent="0.25">
      <c r="C75" s="2">
        <v>0.72034911000000001</v>
      </c>
      <c r="D75">
        <v>183.15637899999999</v>
      </c>
      <c r="E75">
        <f t="shared" si="10"/>
        <v>183.69083755728798</v>
      </c>
      <c r="F75">
        <f t="shared" si="11"/>
        <v>0.28564594945836047</v>
      </c>
      <c r="G75" s="19">
        <f t="shared" si="12"/>
        <v>8.5149866643701743E-6</v>
      </c>
      <c r="I75" s="2">
        <v>0.72085690000000002</v>
      </c>
      <c r="J75">
        <v>207.493405</v>
      </c>
      <c r="K75">
        <f t="shared" si="13"/>
        <v>207.64432452421673</v>
      </c>
      <c r="L75">
        <f t="shared" si="14"/>
        <v>2.2776702789804839E-2</v>
      </c>
      <c r="M75" s="19">
        <f t="shared" si="15"/>
        <v>5.2903238644237142E-7</v>
      </c>
      <c r="O75" s="2">
        <v>0.71971244000000001</v>
      </c>
      <c r="P75">
        <v>239.823869</v>
      </c>
      <c r="Q75">
        <f t="shared" si="16"/>
        <v>239.1740551581824</v>
      </c>
      <c r="R75">
        <f t="shared" si="17"/>
        <v>0.42225802901775411</v>
      </c>
      <c r="S75" s="19">
        <f t="shared" si="18"/>
        <v>7.3416403591028015E-6</v>
      </c>
      <c r="T75">
        <f t="shared" si="19"/>
        <v>8.2801209728537144E-3</v>
      </c>
    </row>
    <row r="76" spans="3:20" x14ac:dyDescent="0.25">
      <c r="C76" s="2">
        <v>0.72340214000000003</v>
      </c>
      <c r="D76">
        <v>183.33426600000001</v>
      </c>
      <c r="E76">
        <f t="shared" si="10"/>
        <v>183.83902771558365</v>
      </c>
      <c r="F76">
        <f t="shared" si="11"/>
        <v>0.25478438951894006</v>
      </c>
      <c r="G76" s="19">
        <f t="shared" si="12"/>
        <v>7.5802848760671865E-6</v>
      </c>
      <c r="I76" s="2">
        <v>0.72391006000000002</v>
      </c>
      <c r="J76">
        <v>207.60213200000001</v>
      </c>
      <c r="K76">
        <f t="shared" si="13"/>
        <v>207.79189027169906</v>
      </c>
      <c r="L76">
        <f t="shared" si="14"/>
        <v>3.6008201678209895E-2</v>
      </c>
      <c r="M76" s="19">
        <f t="shared" si="15"/>
        <v>8.3548337777135451E-7</v>
      </c>
      <c r="O76" s="2">
        <v>0.72247338999999999</v>
      </c>
      <c r="P76">
        <v>240.05247900000001</v>
      </c>
      <c r="Q76">
        <f t="shared" si="16"/>
        <v>239.33133761461193</v>
      </c>
      <c r="R76">
        <f t="shared" si="17"/>
        <v>0.52004489771943918</v>
      </c>
      <c r="S76" s="19">
        <f t="shared" si="18"/>
        <v>9.0246101329509121E-6</v>
      </c>
      <c r="T76">
        <f t="shared" si="19"/>
        <v>7.5968402638181701E-3</v>
      </c>
    </row>
    <row r="77" spans="3:20" x14ac:dyDescent="0.25">
      <c r="C77" s="2">
        <v>0.72674689000000003</v>
      </c>
      <c r="D77">
        <v>183.637473</v>
      </c>
      <c r="E77">
        <f t="shared" si="10"/>
        <v>184.00655136658918</v>
      </c>
      <c r="F77">
        <f t="shared" si="11"/>
        <v>0.13621884068413609</v>
      </c>
      <c r="G77" s="19">
        <f t="shared" si="12"/>
        <v>4.0393786345278743E-6</v>
      </c>
      <c r="I77" s="2">
        <v>0.72696296000000005</v>
      </c>
      <c r="J77">
        <v>207.84289200000001</v>
      </c>
      <c r="K77">
        <f t="shared" si="13"/>
        <v>207.94389914858561</v>
      </c>
      <c r="L77">
        <f t="shared" si="14"/>
        <v>1.0202444065395248E-2</v>
      </c>
      <c r="M77" s="19">
        <f t="shared" si="15"/>
        <v>2.361749701003777E-7</v>
      </c>
      <c r="O77" s="2">
        <v>0.72523437999999996</v>
      </c>
      <c r="P77">
        <v>240.262227</v>
      </c>
      <c r="Q77">
        <f t="shared" si="16"/>
        <v>239.49377050616584</v>
      </c>
      <c r="R77">
        <f t="shared" si="17"/>
        <v>0.59052538291587642</v>
      </c>
      <c r="S77" s="19">
        <f t="shared" si="18"/>
        <v>1.0229810137507661E-5</v>
      </c>
      <c r="T77">
        <f t="shared" si="19"/>
        <v>6.2451942336783414E-3</v>
      </c>
    </row>
    <row r="78" spans="3:20" x14ac:dyDescent="0.25">
      <c r="C78" s="2">
        <v>0.73009162000000005</v>
      </c>
      <c r="D78">
        <v>183.95325399999999</v>
      </c>
      <c r="E78">
        <f t="shared" si="10"/>
        <v>184.17987854799077</v>
      </c>
      <c r="F78">
        <f t="shared" si="11"/>
        <v>5.1358685752025762E-2</v>
      </c>
      <c r="G78" s="19">
        <f t="shared" si="12"/>
        <v>1.5177454954763866E-6</v>
      </c>
      <c r="I78" s="2">
        <v>0.73001587000000001</v>
      </c>
      <c r="J78">
        <v>208.083651</v>
      </c>
      <c r="K78">
        <f t="shared" si="13"/>
        <v>208.10066785708372</v>
      </c>
      <c r="L78">
        <f t="shared" si="14"/>
        <v>2.895734250076731E-4</v>
      </c>
      <c r="M78" s="19">
        <f t="shared" si="15"/>
        <v>6.6877924129135252E-9</v>
      </c>
      <c r="O78" s="2">
        <v>0.72857932000000003</v>
      </c>
      <c r="P78">
        <v>240.471125</v>
      </c>
      <c r="Q78">
        <f t="shared" si="16"/>
        <v>239.69795502257659</v>
      </c>
      <c r="R78">
        <f t="shared" si="17"/>
        <v>0.59779181398891224</v>
      </c>
      <c r="S78" s="19">
        <f t="shared" si="18"/>
        <v>1.0337704011453824E-5</v>
      </c>
      <c r="T78">
        <f t="shared" si="19"/>
        <v>4.3849386363417559E-3</v>
      </c>
    </row>
    <row r="79" spans="3:20" x14ac:dyDescent="0.25">
      <c r="C79" s="2">
        <v>0.73256063999999999</v>
      </c>
      <c r="D79">
        <v>184.16342700000001</v>
      </c>
      <c r="E79">
        <f t="shared" si="10"/>
        <v>184.31180763226087</v>
      </c>
      <c r="F79">
        <f t="shared" si="11"/>
        <v>2.2016812030130478E-2</v>
      </c>
      <c r="G79" s="19">
        <f t="shared" si="12"/>
        <v>6.491538823356752E-7</v>
      </c>
      <c r="I79" s="2">
        <v>0.73306895000000005</v>
      </c>
      <c r="J79">
        <v>208.23010199999999</v>
      </c>
      <c r="K79">
        <f t="shared" si="13"/>
        <v>208.26253430499165</v>
      </c>
      <c r="L79">
        <f t="shared" si="14"/>
        <v>1.0518544070719641E-3</v>
      </c>
      <c r="M79" s="19">
        <f t="shared" si="15"/>
        <v>2.4258760518927564E-8</v>
      </c>
      <c r="O79" s="2">
        <v>0.73163243</v>
      </c>
      <c r="P79">
        <v>240.60500200000001</v>
      </c>
      <c r="Q79">
        <f t="shared" si="16"/>
        <v>239.89194082030639</v>
      </c>
      <c r="R79">
        <f t="shared" si="17"/>
        <v>0.5084562459860642</v>
      </c>
      <c r="S79" s="19">
        <f t="shared" si="18"/>
        <v>8.7830283211924748E-6</v>
      </c>
      <c r="T79">
        <f t="shared" si="19"/>
        <v>1.676016093810387E-3</v>
      </c>
    </row>
    <row r="80" spans="3:20" x14ac:dyDescent="0.25">
      <c r="C80" s="2">
        <v>0.73561359000000004</v>
      </c>
      <c r="D80">
        <v>184.37903700000001</v>
      </c>
      <c r="E80">
        <f t="shared" si="10"/>
        <v>184.47993387605521</v>
      </c>
      <c r="F80">
        <f t="shared" si="11"/>
        <v>1.0180179597698846E-2</v>
      </c>
      <c r="G80" s="19">
        <f t="shared" si="12"/>
        <v>2.9945554213277918E-7</v>
      </c>
      <c r="I80" s="2">
        <v>0.73612200000000005</v>
      </c>
      <c r="J80">
        <v>208.39541399999999</v>
      </c>
      <c r="K80">
        <f t="shared" si="13"/>
        <v>208.42984579287867</v>
      </c>
      <c r="L80">
        <f t="shared" si="14"/>
        <v>1.1855483608401759E-3</v>
      </c>
      <c r="M80" s="19">
        <f t="shared" si="15"/>
        <v>2.7298762446157018E-8</v>
      </c>
      <c r="O80" s="2">
        <v>0.73439374000000002</v>
      </c>
      <c r="P80">
        <v>240.65128200000001</v>
      </c>
      <c r="Q80">
        <f t="shared" si="16"/>
        <v>240.07413287838972</v>
      </c>
      <c r="R80">
        <f t="shared" si="17"/>
        <v>0.33310110857552955</v>
      </c>
      <c r="S80" s="19">
        <f t="shared" si="18"/>
        <v>5.7517462611003161E-6</v>
      </c>
      <c r="T80">
        <f t="shared" si="19"/>
        <v>5.0027513199786067E-3</v>
      </c>
    </row>
    <row r="81" spans="3:20" x14ac:dyDescent="0.25">
      <c r="C81" s="2">
        <v>0.73866624999999997</v>
      </c>
      <c r="D81">
        <v>184.745541</v>
      </c>
      <c r="E81">
        <f t="shared" si="10"/>
        <v>184.65393754586006</v>
      </c>
      <c r="F81">
        <f t="shared" si="11"/>
        <v>8.3911928103685748E-3</v>
      </c>
      <c r="G81" s="19">
        <f t="shared" si="12"/>
        <v>2.4585314604629255E-7</v>
      </c>
      <c r="I81" s="2">
        <v>0.73888319999999996</v>
      </c>
      <c r="J81">
        <v>208.49827999999999</v>
      </c>
      <c r="K81">
        <f t="shared" si="13"/>
        <v>208.58617766814706</v>
      </c>
      <c r="L81">
        <f t="shared" si="14"/>
        <v>7.7260000656915089E-3</v>
      </c>
      <c r="M81" s="19">
        <f t="shared" si="15"/>
        <v>1.7772550390205577E-7</v>
      </c>
      <c r="O81" s="2">
        <v>0.73744681999999995</v>
      </c>
      <c r="P81">
        <v>240.80402000000001</v>
      </c>
      <c r="Q81">
        <f t="shared" si="16"/>
        <v>240.28360932095188</v>
      </c>
      <c r="R81">
        <f t="shared" si="17"/>
        <v>0.27082727486733182</v>
      </c>
      <c r="S81" s="19">
        <f t="shared" si="18"/>
        <v>4.6705167527463235E-6</v>
      </c>
      <c r="T81">
        <f t="shared" si="19"/>
        <v>7.6802788159486095E-3</v>
      </c>
    </row>
    <row r="82" spans="3:20" x14ac:dyDescent="0.25">
      <c r="C82" s="2">
        <v>0.74171914000000005</v>
      </c>
      <c r="D82">
        <v>184.99258699999999</v>
      </c>
      <c r="E82">
        <f t="shared" si="10"/>
        <v>184.83427786785404</v>
      </c>
      <c r="F82">
        <f t="shared" si="11"/>
        <v>2.5061781320802241E-2</v>
      </c>
      <c r="G82" s="19">
        <f t="shared" si="12"/>
        <v>7.3232402940044529E-7</v>
      </c>
      <c r="I82" s="2">
        <v>0.74193619</v>
      </c>
      <c r="J82">
        <v>208.69502800000001</v>
      </c>
      <c r="K82">
        <f t="shared" si="13"/>
        <v>208.76496328543394</v>
      </c>
      <c r="L82">
        <f t="shared" si="14"/>
        <v>4.8909441487249997E-3</v>
      </c>
      <c r="M82" s="19">
        <f t="shared" si="15"/>
        <v>1.1229708902637491E-7</v>
      </c>
      <c r="O82" s="2">
        <v>0.74049973000000002</v>
      </c>
      <c r="P82">
        <v>241.03849199999999</v>
      </c>
      <c r="Q82">
        <f t="shared" si="16"/>
        <v>240.50217381960027</v>
      </c>
      <c r="R82">
        <f t="shared" si="17"/>
        <v>0.28763719062726434</v>
      </c>
      <c r="S82" s="19">
        <f t="shared" si="18"/>
        <v>4.9507641234199095E-6</v>
      </c>
      <c r="T82">
        <f t="shared" si="19"/>
        <v>8.7101603086950467E-3</v>
      </c>
    </row>
    <row r="83" spans="3:20" x14ac:dyDescent="0.25">
      <c r="C83" s="2">
        <v>0.74477190999999998</v>
      </c>
      <c r="D83">
        <v>185.30250599999999</v>
      </c>
      <c r="E83">
        <f t="shared" si="10"/>
        <v>185.02140424361806</v>
      </c>
      <c r="F83">
        <f t="shared" si="11"/>
        <v>7.9018197441005439E-2</v>
      </c>
      <c r="G83" s="19">
        <f t="shared" si="12"/>
        <v>2.3012538759587735E-6</v>
      </c>
      <c r="I83" s="2">
        <v>0.74498902</v>
      </c>
      <c r="J83">
        <v>208.973511</v>
      </c>
      <c r="K83">
        <f t="shared" si="13"/>
        <v>208.95041593479502</v>
      </c>
      <c r="L83">
        <f t="shared" si="14"/>
        <v>5.3338203682247031E-4</v>
      </c>
      <c r="M83" s="19">
        <f t="shared" si="15"/>
        <v>1.2213943498197504E-8</v>
      </c>
      <c r="O83" s="2">
        <v>0.74355258999999996</v>
      </c>
      <c r="P83">
        <v>241.30440100000001</v>
      </c>
      <c r="Q83">
        <f t="shared" si="16"/>
        <v>240.7305912988175</v>
      </c>
      <c r="R83">
        <f t="shared" si="17"/>
        <v>0.32925757317116355</v>
      </c>
      <c r="S83" s="19">
        <f t="shared" si="18"/>
        <v>5.6546442478384865E-6</v>
      </c>
      <c r="T83">
        <f t="shared" si="19"/>
        <v>4.3849058828533205E-3</v>
      </c>
    </row>
    <row r="84" spans="3:20" x14ac:dyDescent="0.25">
      <c r="C84" s="2">
        <v>0.74782472</v>
      </c>
      <c r="D84">
        <v>185.59356299999999</v>
      </c>
      <c r="E84">
        <f t="shared" si="10"/>
        <v>185.21584082783193</v>
      </c>
      <c r="F84">
        <f t="shared" si="11"/>
        <v>0.14267403934736</v>
      </c>
      <c r="G84" s="19">
        <f t="shared" si="12"/>
        <v>4.1420862538166563E-6</v>
      </c>
      <c r="I84" s="2">
        <v>0.74804203999999996</v>
      </c>
      <c r="J84">
        <v>209.15768499999999</v>
      </c>
      <c r="K84">
        <f t="shared" si="13"/>
        <v>209.14306009042079</v>
      </c>
      <c r="L84">
        <f t="shared" si="14"/>
        <v>2.1388798019969591E-4</v>
      </c>
      <c r="M84" s="19">
        <f t="shared" si="15"/>
        <v>4.8892103977120722E-9</v>
      </c>
      <c r="O84" s="2">
        <v>0.74660570000000004</v>
      </c>
      <c r="P84">
        <v>241.438277</v>
      </c>
      <c r="Q84">
        <f t="shared" si="16"/>
        <v>240.96972586328053</v>
      </c>
      <c r="R84">
        <f t="shared" si="17"/>
        <v>0.21954016772110677</v>
      </c>
      <c r="S84" s="19">
        <f t="shared" si="18"/>
        <v>3.7661858328878475E-6</v>
      </c>
      <c r="T84">
        <f t="shared" si="19"/>
        <v>5.0027677059484334E-3</v>
      </c>
    </row>
    <row r="85" spans="3:20" x14ac:dyDescent="0.25">
      <c r="C85" s="2">
        <v>0.75087747000000005</v>
      </c>
      <c r="D85">
        <v>185.90976900000001</v>
      </c>
      <c r="E85">
        <f t="shared" si="10"/>
        <v>185.4181462491637</v>
      </c>
      <c r="F85">
        <f t="shared" si="11"/>
        <v>0.24169292913986407</v>
      </c>
      <c r="G85" s="19">
        <f t="shared" si="12"/>
        <v>6.9929355013141555E-6</v>
      </c>
      <c r="I85" s="2">
        <v>0.75167892999999997</v>
      </c>
      <c r="J85">
        <v>209.372446</v>
      </c>
      <c r="K85">
        <f t="shared" si="13"/>
        <v>209.38268758569725</v>
      </c>
      <c r="L85">
        <f t="shared" si="14"/>
        <v>1.0489007759428814E-4</v>
      </c>
      <c r="M85" s="19">
        <f t="shared" si="15"/>
        <v>2.3927391370300064E-9</v>
      </c>
      <c r="O85" s="2">
        <v>0.74965877000000003</v>
      </c>
      <c r="P85">
        <v>241.591015</v>
      </c>
      <c r="Q85">
        <f t="shared" si="16"/>
        <v>241.22049182075921</v>
      </c>
      <c r="R85">
        <f t="shared" si="17"/>
        <v>0.1372874263547037</v>
      </c>
      <c r="S85" s="19">
        <f t="shared" si="18"/>
        <v>2.3521727090667222E-6</v>
      </c>
      <c r="T85">
        <f t="shared" si="19"/>
        <v>3.9730244928176846E-3</v>
      </c>
    </row>
    <row r="86" spans="3:20" x14ac:dyDescent="0.25">
      <c r="C86" s="2">
        <v>0.75393023999999997</v>
      </c>
      <c r="D86">
        <v>186.21968799999999</v>
      </c>
      <c r="E86">
        <f t="shared" si="10"/>
        <v>185.62894766061333</v>
      </c>
      <c r="F86">
        <f t="shared" si="11"/>
        <v>0.34897414857866144</v>
      </c>
      <c r="G86" s="19">
        <f t="shared" si="12"/>
        <v>1.006333816883897E-5</v>
      </c>
      <c r="I86" s="2">
        <v>0.75443996000000002</v>
      </c>
      <c r="J86">
        <v>209.563332</v>
      </c>
      <c r="K86">
        <f t="shared" si="13"/>
        <v>209.57256759617687</v>
      </c>
      <c r="L86">
        <f t="shared" si="14"/>
        <v>8.5296236742116882E-5</v>
      </c>
      <c r="M86" s="19">
        <f t="shared" si="15"/>
        <v>1.9422238399278373E-9</v>
      </c>
      <c r="O86" s="2">
        <v>0.75271191000000004</v>
      </c>
      <c r="P86">
        <v>241.71231700000001</v>
      </c>
      <c r="Q86">
        <f t="shared" si="16"/>
        <v>241.48394356218455</v>
      </c>
      <c r="R86">
        <f t="shared" si="17"/>
        <v>5.2154427099653317E-2</v>
      </c>
      <c r="S86" s="19">
        <f t="shared" si="18"/>
        <v>8.9267550171779203E-7</v>
      </c>
      <c r="T86">
        <f t="shared" si="19"/>
        <v>8.9161567589518126E-3</v>
      </c>
    </row>
    <row r="87" spans="3:20" x14ac:dyDescent="0.25">
      <c r="C87" s="2">
        <v>0.75698303</v>
      </c>
      <c r="D87">
        <v>186.517032</v>
      </c>
      <c r="E87">
        <f t="shared" si="10"/>
        <v>185.84893165538529</v>
      </c>
      <c r="F87">
        <f t="shared" si="11"/>
        <v>0.44635807047430021</v>
      </c>
      <c r="G87" s="19">
        <f t="shared" si="12"/>
        <v>1.2830583268130835E-5</v>
      </c>
      <c r="I87" s="2">
        <v>0.75749294</v>
      </c>
      <c r="J87">
        <v>209.766368</v>
      </c>
      <c r="K87">
        <f t="shared" si="13"/>
        <v>209.79118950903026</v>
      </c>
      <c r="L87">
        <f t="shared" si="14"/>
        <v>6.1610731053931905E-4</v>
      </c>
      <c r="M87" s="19">
        <f t="shared" si="15"/>
        <v>1.400182497736171E-8</v>
      </c>
      <c r="O87" s="2">
        <v>0.75576474999999999</v>
      </c>
      <c r="P87">
        <v>241.98451299999999</v>
      </c>
      <c r="Q87">
        <f t="shared" si="16"/>
        <v>241.76121848171118</v>
      </c>
      <c r="R87">
        <f t="shared" si="17"/>
        <v>4.9860441897831793E-2</v>
      </c>
      <c r="S87" s="19">
        <f t="shared" si="18"/>
        <v>8.5149279822046335E-7</v>
      </c>
      <c r="T87">
        <f t="shared" si="19"/>
        <v>9.5340686121964148E-3</v>
      </c>
    </row>
    <row r="88" spans="3:20" x14ac:dyDescent="0.25">
      <c r="C88" s="2">
        <v>0.76032750000000004</v>
      </c>
      <c r="D88">
        <v>186.964845</v>
      </c>
      <c r="E88">
        <f t="shared" si="10"/>
        <v>186.10137499299131</v>
      </c>
      <c r="F88">
        <f t="shared" si="11"/>
        <v>0.74558045300358111</v>
      </c>
      <c r="G88" s="19">
        <f t="shared" si="12"/>
        <v>2.1329201931725148E-5</v>
      </c>
      <c r="I88" s="2">
        <v>0.76083772000000005</v>
      </c>
      <c r="J88">
        <v>210.05699999999999</v>
      </c>
      <c r="K88">
        <f t="shared" si="13"/>
        <v>210.04201504339005</v>
      </c>
      <c r="L88">
        <f t="shared" si="14"/>
        <v>2.2454892460167247E-4</v>
      </c>
      <c r="M88" s="19">
        <f t="shared" si="15"/>
        <v>5.0890493475276954E-9</v>
      </c>
      <c r="O88" s="2">
        <v>0.75881756</v>
      </c>
      <c r="P88">
        <v>242.27556999999999</v>
      </c>
      <c r="Q88">
        <f t="shared" si="16"/>
        <v>242.05365487444027</v>
      </c>
      <c r="R88">
        <f t="shared" si="17"/>
        <v>4.924632295218552E-2</v>
      </c>
      <c r="S88" s="19">
        <f t="shared" si="18"/>
        <v>8.3898570425491113E-7</v>
      </c>
      <c r="T88">
        <f t="shared" si="19"/>
        <v>6.4444364377220882E-3</v>
      </c>
    </row>
    <row r="89" spans="3:20" x14ac:dyDescent="0.25">
      <c r="C89" s="2">
        <v>0.76308838999999995</v>
      </c>
      <c r="D89">
        <v>187.231178</v>
      </c>
      <c r="E89">
        <f t="shared" si="10"/>
        <v>186.31954690578544</v>
      </c>
      <c r="F89">
        <f t="shared" si="11"/>
        <v>0.83107125193882869</v>
      </c>
      <c r="G89" s="19">
        <f t="shared" si="12"/>
        <v>2.3707290430169509E-5</v>
      </c>
      <c r="I89" s="2">
        <v>0.76359882000000001</v>
      </c>
      <c r="J89">
        <v>210.21016299999999</v>
      </c>
      <c r="K89">
        <f t="shared" si="13"/>
        <v>210.25873126625888</v>
      </c>
      <c r="L89">
        <f t="shared" si="14"/>
        <v>2.3588764873937419E-3</v>
      </c>
      <c r="M89" s="19">
        <f t="shared" si="15"/>
        <v>5.33823616942789E-8</v>
      </c>
      <c r="O89" s="2">
        <v>0.76187055000000004</v>
      </c>
      <c r="P89">
        <v>242.472318</v>
      </c>
      <c r="Q89">
        <f t="shared" si="16"/>
        <v>242.36275890383234</v>
      </c>
      <c r="R89">
        <f t="shared" si="17"/>
        <v>1.2003195553074089E-2</v>
      </c>
      <c r="S89" s="19">
        <f t="shared" si="18"/>
        <v>2.0416089129635954E-7</v>
      </c>
      <c r="T89">
        <f t="shared" si="19"/>
        <v>3.7671053407311583E-3</v>
      </c>
    </row>
    <row r="90" spans="3:20" x14ac:dyDescent="0.25">
      <c r="C90" s="2">
        <v>0.76614101000000001</v>
      </c>
      <c r="D90">
        <v>187.61654300000001</v>
      </c>
      <c r="E90">
        <f t="shared" si="10"/>
        <v>186.57196117754467</v>
      </c>
      <c r="F90">
        <f t="shared" si="11"/>
        <v>1.0911511838041237</v>
      </c>
      <c r="G90" s="19">
        <f t="shared" si="12"/>
        <v>3.0998642054948769E-5</v>
      </c>
      <c r="I90" s="2">
        <v>0.76665176999999995</v>
      </c>
      <c r="J90">
        <v>210.42577399999999</v>
      </c>
      <c r="K90">
        <f t="shared" si="13"/>
        <v>210.50940682692183</v>
      </c>
      <c r="L90">
        <f t="shared" si="14"/>
        <v>6.9944497389388986E-3</v>
      </c>
      <c r="M90" s="19">
        <f t="shared" si="15"/>
        <v>1.5796311420178343E-7</v>
      </c>
      <c r="O90" s="2">
        <v>0.76492369000000004</v>
      </c>
      <c r="P90">
        <v>242.587333</v>
      </c>
      <c r="Q90">
        <f t="shared" si="16"/>
        <v>242.69021233762561</v>
      </c>
      <c r="R90">
        <f t="shared" si="17"/>
        <v>1.0584158110284042E-2</v>
      </c>
      <c r="S90" s="19">
        <f t="shared" si="18"/>
        <v>1.7985399089490538E-7</v>
      </c>
      <c r="T90">
        <f t="shared" si="19"/>
        <v>5.7748932486806912E-3</v>
      </c>
    </row>
    <row r="91" spans="3:20" x14ac:dyDescent="0.25">
      <c r="C91" s="2">
        <v>0.76919360999999997</v>
      </c>
      <c r="D91">
        <v>188.01448300000001</v>
      </c>
      <c r="E91">
        <f t="shared" si="10"/>
        <v>186.8371401821021</v>
      </c>
      <c r="F91">
        <f t="shared" si="11"/>
        <v>1.3861361108557886</v>
      </c>
      <c r="G91" s="19">
        <f t="shared" si="12"/>
        <v>3.9212385902793495E-5</v>
      </c>
      <c r="I91" s="2">
        <v>0.76970486000000005</v>
      </c>
      <c r="J91">
        <v>210.572225</v>
      </c>
      <c r="K91">
        <f t="shared" si="13"/>
        <v>210.77270090807579</v>
      </c>
      <c r="L91">
        <f t="shared" si="14"/>
        <v>4.0190589718811745E-2</v>
      </c>
      <c r="M91" s="19">
        <f t="shared" si="15"/>
        <v>9.0640482029522204E-7</v>
      </c>
      <c r="O91" s="2">
        <v>0.76768477999999996</v>
      </c>
      <c r="P91">
        <v>242.74678299999999</v>
      </c>
      <c r="Q91">
        <f t="shared" si="16"/>
        <v>243.00372047769849</v>
      </c>
      <c r="R91">
        <f t="shared" si="17"/>
        <v>6.6016867446067218E-2</v>
      </c>
      <c r="S91" s="19">
        <f t="shared" si="18"/>
        <v>1.1203351103108329E-6</v>
      </c>
      <c r="T91">
        <f t="shared" si="19"/>
        <v>9.4411806035169105E-3</v>
      </c>
    </row>
    <row r="92" spans="3:20" x14ac:dyDescent="0.25">
      <c r="C92" s="2">
        <v>0.77224630000000005</v>
      </c>
      <c r="D92">
        <v>188.36212499999999</v>
      </c>
      <c r="E92">
        <f t="shared" si="10"/>
        <v>187.11626593270859</v>
      </c>
      <c r="F92">
        <f t="shared" si="11"/>
        <v>1.5521648155522112</v>
      </c>
      <c r="G92" s="19">
        <f t="shared" si="12"/>
        <v>4.3747241346322816E-5</v>
      </c>
      <c r="I92" s="2">
        <v>0.77275755999999995</v>
      </c>
      <c r="J92">
        <v>210.91358</v>
      </c>
      <c r="K92">
        <f t="shared" si="13"/>
        <v>211.04971814488292</v>
      </c>
      <c r="L92">
        <f t="shared" si="14"/>
        <v>1.8533594492163092E-2</v>
      </c>
      <c r="M92" s="19">
        <f t="shared" si="15"/>
        <v>4.1663002989933177E-7</v>
      </c>
      <c r="O92" s="2">
        <v>0.77102950999999997</v>
      </c>
      <c r="P92">
        <v>243.06256500000001</v>
      </c>
      <c r="Q92">
        <f t="shared" si="16"/>
        <v>243.40799037554387</v>
      </c>
      <c r="R92">
        <f t="shared" si="17"/>
        <v>0.11931869006962262</v>
      </c>
      <c r="S92" s="19">
        <f t="shared" si="18"/>
        <v>2.0196323736300347E-6</v>
      </c>
      <c r="T92">
        <f t="shared" si="19"/>
        <v>9.6291468344134636E-3</v>
      </c>
    </row>
    <row r="93" spans="3:20" x14ac:dyDescent="0.25">
      <c r="C93" s="2">
        <v>0.77529881</v>
      </c>
      <c r="D93">
        <v>188.80407500000001</v>
      </c>
      <c r="E93">
        <f t="shared" si="10"/>
        <v>187.41062991103738</v>
      </c>
      <c r="F93">
        <f t="shared" si="11"/>
        <v>1.9416892159540891</v>
      </c>
      <c r="G93" s="19">
        <f t="shared" si="12"/>
        <v>5.4469951866080094E-5</v>
      </c>
      <c r="I93" s="2">
        <v>0.77581043999999999</v>
      </c>
      <c r="J93">
        <v>211.16691299999999</v>
      </c>
      <c r="K93">
        <f t="shared" si="13"/>
        <v>211.34180243326247</v>
      </c>
      <c r="L93">
        <f t="shared" si="14"/>
        <v>3.0586313866870968E-2</v>
      </c>
      <c r="M93" s="19">
        <f t="shared" si="15"/>
        <v>6.8592305201815631E-7</v>
      </c>
      <c r="O93" s="2">
        <v>0.77437423000000005</v>
      </c>
      <c r="P93">
        <v>243.38463300000001</v>
      </c>
      <c r="Q93">
        <f t="shared" si="16"/>
        <v>243.84219853128212</v>
      </c>
      <c r="R93">
        <f t="shared" si="17"/>
        <v>0.20936621541748332</v>
      </c>
      <c r="S93" s="19">
        <f t="shared" si="18"/>
        <v>3.5344374053789829E-6</v>
      </c>
      <c r="T93">
        <f t="shared" si="19"/>
        <v>4.8639692301004839E-3</v>
      </c>
    </row>
    <row r="94" spans="3:20" x14ac:dyDescent="0.25">
      <c r="C94" s="2">
        <v>0.77835136000000005</v>
      </c>
      <c r="D94">
        <v>189.22716399999999</v>
      </c>
      <c r="E94">
        <f t="shared" si="10"/>
        <v>187.72173715145635</v>
      </c>
      <c r="F94">
        <f t="shared" si="11"/>
        <v>2.2663099963160214</v>
      </c>
      <c r="G94" s="19">
        <f t="shared" si="12"/>
        <v>6.3292515019971741E-5</v>
      </c>
      <c r="I94" s="2">
        <v>0.77886336</v>
      </c>
      <c r="J94">
        <v>211.401385</v>
      </c>
      <c r="K94">
        <f t="shared" si="13"/>
        <v>211.65039993439441</v>
      </c>
      <c r="L94">
        <f t="shared" si="14"/>
        <v>6.2008437551452161E-2</v>
      </c>
      <c r="M94" s="19">
        <f t="shared" si="15"/>
        <v>1.3875068372250026E-6</v>
      </c>
      <c r="O94" s="2">
        <v>0.77713536999999999</v>
      </c>
      <c r="P94">
        <v>243.518934</v>
      </c>
      <c r="Q94">
        <f t="shared" si="16"/>
        <v>244.2259056628609</v>
      </c>
      <c r="R94">
        <f t="shared" si="17"/>
        <v>0.49980893208829813</v>
      </c>
      <c r="S94" s="19">
        <f t="shared" si="18"/>
        <v>8.4282720451168579E-6</v>
      </c>
      <c r="T94">
        <f t="shared" si="19"/>
        <v>4.4085456836978308E-3</v>
      </c>
    </row>
    <row r="95" spans="3:20" x14ac:dyDescent="0.25">
      <c r="C95" s="2">
        <v>0.78140394999999996</v>
      </c>
      <c r="D95">
        <v>189.63139100000001</v>
      </c>
      <c r="E95">
        <f t="shared" si="10"/>
        <v>188.05126916324869</v>
      </c>
      <c r="F95">
        <f t="shared" si="11"/>
        <v>2.4967850189783563</v>
      </c>
      <c r="G95" s="19">
        <f t="shared" si="12"/>
        <v>6.9432161954820643E-5</v>
      </c>
      <c r="I95" s="2">
        <v>0.78191630999999995</v>
      </c>
      <c r="J95">
        <v>211.616996</v>
      </c>
      <c r="K95">
        <f t="shared" si="13"/>
        <v>211.97715959231491</v>
      </c>
      <c r="L95">
        <f t="shared" si="14"/>
        <v>0.12971781322917686</v>
      </c>
      <c r="M95" s="19">
        <f t="shared" si="15"/>
        <v>2.8966667124571497E-6</v>
      </c>
      <c r="O95" s="2">
        <v>0.77989653000000003</v>
      </c>
      <c r="P95">
        <v>243.64066099999999</v>
      </c>
      <c r="Q95">
        <f t="shared" si="16"/>
        <v>244.63511483517158</v>
      </c>
      <c r="R95">
        <f t="shared" si="17"/>
        <v>0.98893843028747097</v>
      </c>
      <c r="S95" s="19">
        <f t="shared" si="18"/>
        <v>1.6659797406443377E-5</v>
      </c>
      <c r="T95">
        <f t="shared" si="19"/>
        <v>1.0945276458084087E-2</v>
      </c>
    </row>
    <row r="96" spans="3:20" x14ac:dyDescent="0.25">
      <c r="C96" s="2">
        <v>0.78474838000000002</v>
      </c>
      <c r="D96">
        <v>190.09806499999999</v>
      </c>
      <c r="E96">
        <f t="shared" si="10"/>
        <v>188.43572284782672</v>
      </c>
      <c r="F96">
        <f t="shared" si="11"/>
        <v>2.7633814308920481</v>
      </c>
      <c r="G96" s="19">
        <f t="shared" si="12"/>
        <v>7.6469005566688077E-5</v>
      </c>
      <c r="I96" s="2">
        <v>0.78496895</v>
      </c>
      <c r="J96">
        <v>211.99607399999999</v>
      </c>
      <c r="K96">
        <f t="shared" si="13"/>
        <v>212.32391558320077</v>
      </c>
      <c r="L96">
        <f t="shared" si="14"/>
        <v>0.10748010367559363</v>
      </c>
      <c r="M96" s="19">
        <f t="shared" si="15"/>
        <v>2.3915113164352469E-6</v>
      </c>
      <c r="O96" s="2">
        <v>0.78324115999999999</v>
      </c>
      <c r="P96">
        <v>244.00674000000001</v>
      </c>
      <c r="Q96">
        <f t="shared" si="16"/>
        <v>245.16909228986987</v>
      </c>
      <c r="R96">
        <f t="shared" si="17"/>
        <v>1.3510628457657028</v>
      </c>
      <c r="S96" s="19">
        <f t="shared" si="18"/>
        <v>2.2691954585010698E-5</v>
      </c>
      <c r="T96">
        <f t="shared" si="19"/>
        <v>9.4411507057366451E-3</v>
      </c>
    </row>
    <row r="97" spans="3:20" x14ac:dyDescent="0.25">
      <c r="C97" s="2">
        <v>0.78750891000000001</v>
      </c>
      <c r="D97">
        <v>190.546728</v>
      </c>
      <c r="E97">
        <f t="shared" si="10"/>
        <v>188.77347986818015</v>
      </c>
      <c r="F97">
        <f t="shared" si="11"/>
        <v>3.1444089370026065</v>
      </c>
      <c r="G97" s="19">
        <f t="shared" si="12"/>
        <v>8.6603617000144821E-5</v>
      </c>
      <c r="I97" s="2">
        <v>0.78802190999999999</v>
      </c>
      <c r="J97">
        <v>212.205397</v>
      </c>
      <c r="K97">
        <f t="shared" si="13"/>
        <v>212.69287634668774</v>
      </c>
      <c r="L97">
        <f t="shared" si="14"/>
        <v>0.23763611344710089</v>
      </c>
      <c r="M97" s="19">
        <f t="shared" si="15"/>
        <v>5.2771518441680804E-6</v>
      </c>
      <c r="O97" s="2">
        <v>0.78658589000000001</v>
      </c>
      <c r="P97">
        <v>244.32252099999999</v>
      </c>
      <c r="Q97">
        <f t="shared" si="16"/>
        <v>245.75072815509162</v>
      </c>
      <c r="R97">
        <f t="shared" si="17"/>
        <v>2.039775677854919</v>
      </c>
      <c r="S97" s="19">
        <f t="shared" si="18"/>
        <v>3.4170820503556543E-5</v>
      </c>
      <c r="T97">
        <f t="shared" si="19"/>
        <v>7.3690787067054384E-3</v>
      </c>
    </row>
    <row r="98" spans="3:20" x14ac:dyDescent="0.25">
      <c r="C98" s="2">
        <v>0.79026931</v>
      </c>
      <c r="D98">
        <v>191.05826200000001</v>
      </c>
      <c r="E98">
        <f t="shared" si="10"/>
        <v>189.13166997081811</v>
      </c>
      <c r="F98">
        <f t="shared" si="11"/>
        <v>3.7117568469072477</v>
      </c>
      <c r="G98" s="19">
        <f t="shared" si="12"/>
        <v>1.0168288804722852E-4</v>
      </c>
      <c r="I98" s="2">
        <v>0.79107483999999995</v>
      </c>
      <c r="J98">
        <v>212.433582</v>
      </c>
      <c r="K98">
        <f t="shared" si="13"/>
        <v>213.0864512957549</v>
      </c>
      <c r="L98">
        <f t="shared" si="14"/>
        <v>0.42623831733949508</v>
      </c>
      <c r="M98" s="19">
        <f t="shared" si="15"/>
        <v>9.4450909540884468E-6</v>
      </c>
      <c r="O98" s="2">
        <v>0.78934689999999996</v>
      </c>
      <c r="P98">
        <v>244.525982</v>
      </c>
      <c r="Q98">
        <f t="shared" si="16"/>
        <v>246.27181311789258</v>
      </c>
      <c r="R98">
        <f t="shared" si="17"/>
        <v>3.0479262922020496</v>
      </c>
      <c r="S98" s="19">
        <f t="shared" si="18"/>
        <v>5.0974671643137262E-5</v>
      </c>
      <c r="T98">
        <f t="shared" si="19"/>
        <v>8.7101560836594129E-3</v>
      </c>
    </row>
    <row r="99" spans="3:20" x14ac:dyDescent="0.25">
      <c r="C99" s="2">
        <v>0.79361369000000004</v>
      </c>
      <c r="D99">
        <v>191.55637300000001</v>
      </c>
      <c r="E99">
        <f t="shared" si="10"/>
        <v>189.59608797153581</v>
      </c>
      <c r="F99">
        <f t="shared" si="11"/>
        <v>3.8427173928208846</v>
      </c>
      <c r="G99" s="19">
        <f t="shared" si="12"/>
        <v>1.0472376208268051E-4</v>
      </c>
      <c r="I99" s="2">
        <v>0.79412755999999995</v>
      </c>
      <c r="J99">
        <v>212.76864900000001</v>
      </c>
      <c r="K99">
        <f t="shared" si="13"/>
        <v>213.50743343859585</v>
      </c>
      <c r="L99">
        <f t="shared" si="14"/>
        <v>0.54580244671137501</v>
      </c>
      <c r="M99" s="19">
        <f t="shared" si="15"/>
        <v>1.2056471009974441E-5</v>
      </c>
      <c r="O99" s="2">
        <v>0.79239974999999996</v>
      </c>
      <c r="P99">
        <v>244.79189</v>
      </c>
      <c r="Q99">
        <f t="shared" si="16"/>
        <v>246.89726300762572</v>
      </c>
      <c r="R99">
        <f t="shared" si="17"/>
        <v>4.4325955012390104</v>
      </c>
      <c r="S99" s="19">
        <f t="shared" si="18"/>
        <v>7.3971436124668118E-5</v>
      </c>
      <c r="T99">
        <f t="shared" si="19"/>
        <v>1.200605373674065E-2</v>
      </c>
    </row>
    <row r="100" spans="3:20" x14ac:dyDescent="0.25">
      <c r="C100" s="2">
        <v>0.79666605000000001</v>
      </c>
      <c r="D100">
        <v>192.07377</v>
      </c>
      <c r="E100">
        <f t="shared" si="10"/>
        <v>190.05256040413624</v>
      </c>
      <c r="F100">
        <f t="shared" si="11"/>
        <v>4.0852882304117113</v>
      </c>
      <c r="G100" s="19">
        <f t="shared" si="12"/>
        <v>1.1073542616295265E-4</v>
      </c>
      <c r="I100" s="2">
        <v>0.79718029999999995</v>
      </c>
      <c r="J100">
        <v>213.09114299999999</v>
      </c>
      <c r="K100">
        <f t="shared" si="13"/>
        <v>213.9591148372821</v>
      </c>
      <c r="L100">
        <f t="shared" si="14"/>
        <v>0.75337511031488646</v>
      </c>
      <c r="M100" s="19">
        <f t="shared" si="15"/>
        <v>1.6591302064524168E-5</v>
      </c>
      <c r="O100" s="2">
        <v>0.79545241</v>
      </c>
      <c r="P100">
        <v>245.15839399999999</v>
      </c>
      <c r="Q100">
        <f t="shared" si="16"/>
        <v>247.5819479524929</v>
      </c>
      <c r="R100">
        <f t="shared" si="17"/>
        <v>5.8736137606440035</v>
      </c>
      <c r="S100" s="19">
        <f t="shared" si="18"/>
        <v>9.7726388417694308E-5</v>
      </c>
      <c r="T100">
        <f t="shared" si="19"/>
        <v>8.7101560836603444E-3</v>
      </c>
    </row>
    <row r="101" spans="3:20" x14ac:dyDescent="0.25">
      <c r="C101" s="2">
        <v>0.79971837000000001</v>
      </c>
      <c r="D101">
        <v>192.61631600000001</v>
      </c>
      <c r="E101">
        <f t="shared" si="10"/>
        <v>190.54414194899454</v>
      </c>
      <c r="F101">
        <f t="shared" si="11"/>
        <v>4.2939052976604444</v>
      </c>
      <c r="G101" s="19">
        <f t="shared" si="12"/>
        <v>1.1573542674441598E-4</v>
      </c>
      <c r="I101" s="2">
        <v>0.80023312999999996</v>
      </c>
      <c r="J101">
        <v>213.36962500000001</v>
      </c>
      <c r="K101">
        <f t="shared" si="13"/>
        <v>214.44530562446306</v>
      </c>
      <c r="L101">
        <f t="shared" si="14"/>
        <v>1.1570888058452102</v>
      </c>
      <c r="M101" s="19">
        <f t="shared" si="15"/>
        <v>2.5415666562605885E-5</v>
      </c>
      <c r="O101" s="2">
        <v>0.79850525999999999</v>
      </c>
      <c r="P101">
        <v>245.42430200000001</v>
      </c>
      <c r="Q101">
        <f t="shared" si="16"/>
        <v>248.33531178851581</v>
      </c>
      <c r="R101">
        <f t="shared" si="17"/>
        <v>8.4739779888347933</v>
      </c>
      <c r="S101" s="19">
        <f t="shared" si="18"/>
        <v>1.4068642781721931E-4</v>
      </c>
      <c r="T101">
        <f t="shared" si="19"/>
        <v>9.2795852592425666E-3</v>
      </c>
    </row>
    <row r="102" spans="3:20" x14ac:dyDescent="0.25">
      <c r="C102" s="2">
        <v>0.80277069999999995</v>
      </c>
      <c r="D102">
        <v>193.15257399999999</v>
      </c>
      <c r="E102">
        <f t="shared" si="10"/>
        <v>191.07539816755303</v>
      </c>
      <c r="F102">
        <f t="shared" si="11"/>
        <v>4.3146594389016979</v>
      </c>
      <c r="G102" s="19">
        <f t="shared" si="12"/>
        <v>1.1564996933704255E-4</v>
      </c>
      <c r="I102" s="2">
        <v>0.8032859</v>
      </c>
      <c r="J102">
        <v>213.67954399999999</v>
      </c>
      <c r="K102">
        <f t="shared" si="13"/>
        <v>214.97043014641272</v>
      </c>
      <c r="L102">
        <f t="shared" si="14"/>
        <v>1.6663870430003114</v>
      </c>
      <c r="M102" s="19">
        <f t="shared" si="15"/>
        <v>3.6496396289525701E-5</v>
      </c>
      <c r="O102" s="2">
        <v>0.80184999999999995</v>
      </c>
      <c r="P102">
        <v>245.73468</v>
      </c>
      <c r="Q102">
        <f t="shared" si="16"/>
        <v>249.25311832636754</v>
      </c>
      <c r="R102">
        <f t="shared" si="17"/>
        <v>12.379408256452047</v>
      </c>
      <c r="S102" s="19">
        <f t="shared" si="18"/>
        <v>2.0500619354868216E-4</v>
      </c>
      <c r="T102">
        <f t="shared" si="19"/>
        <v>7.564795363998714E-3</v>
      </c>
    </row>
    <row r="103" spans="3:20" x14ac:dyDescent="0.25">
      <c r="C103" s="2">
        <v>0.80582290999999995</v>
      </c>
      <c r="D103">
        <v>193.745418</v>
      </c>
      <c r="E103">
        <f t="shared" si="10"/>
        <v>191.65168239744415</v>
      </c>
      <c r="F103">
        <f t="shared" si="11"/>
        <v>4.3837287734099206</v>
      </c>
      <c r="G103" s="19">
        <f t="shared" si="12"/>
        <v>1.1678331398530932E-4</v>
      </c>
      <c r="I103" s="2">
        <v>0.80633860999999996</v>
      </c>
      <c r="J103">
        <v>214.02089899999999</v>
      </c>
      <c r="K103">
        <f t="shared" si="13"/>
        <v>215.53972856565414</v>
      </c>
      <c r="L103">
        <f t="shared" si="14"/>
        <v>2.3068432495051994</v>
      </c>
      <c r="M103" s="19">
        <f t="shared" si="15"/>
        <v>5.0362318718888307E-5</v>
      </c>
      <c r="O103" s="2">
        <v>0.80461099999999997</v>
      </c>
      <c r="P103">
        <v>245.943544</v>
      </c>
      <c r="Q103">
        <f t="shared" si="16"/>
        <v>250.09638385816623</v>
      </c>
      <c r="R103">
        <f t="shared" si="17"/>
        <v>17.246078887574125</v>
      </c>
      <c r="S103" s="19">
        <f t="shared" si="18"/>
        <v>2.8511463783751224E-4</v>
      </c>
      <c r="T103">
        <f t="shared" si="19"/>
        <v>1.1209074214264623E-2</v>
      </c>
    </row>
    <row r="104" spans="3:20" x14ac:dyDescent="0.25">
      <c r="C104" s="2">
        <v>0.80887525000000005</v>
      </c>
      <c r="D104">
        <v>194.27538899999999</v>
      </c>
      <c r="E104">
        <f t="shared" si="10"/>
        <v>192.27943440953754</v>
      </c>
      <c r="F104">
        <f t="shared" si="11"/>
        <v>3.9838347271881118</v>
      </c>
      <c r="G104" s="19">
        <f t="shared" si="12"/>
        <v>1.0555182303028023E-4</v>
      </c>
      <c r="I104" s="2">
        <v>0.80909938999999997</v>
      </c>
      <c r="J104">
        <v>214.33752899999999</v>
      </c>
      <c r="K104">
        <f t="shared" si="13"/>
        <v>216.09779815530212</v>
      </c>
      <c r="L104">
        <f t="shared" si="14"/>
        <v>3.0985474991080597</v>
      </c>
      <c r="M104" s="19">
        <f t="shared" si="15"/>
        <v>6.7446857355962813E-5</v>
      </c>
      <c r="O104" s="2">
        <v>0.80737179000000003</v>
      </c>
      <c r="P104">
        <v>246.25300300000001</v>
      </c>
      <c r="Q104">
        <f t="shared" si="16"/>
        <v>251.03098298714298</v>
      </c>
      <c r="R104">
        <f t="shared" si="17"/>
        <v>22.829092757538739</v>
      </c>
      <c r="S104" s="19">
        <f t="shared" si="18"/>
        <v>3.764658460811114E-4</v>
      </c>
      <c r="T104">
        <f t="shared" si="19"/>
        <v>1.0785488421959883E-2</v>
      </c>
    </row>
    <row r="105" spans="3:20" x14ac:dyDescent="0.25">
      <c r="C105" s="2">
        <v>0.81192735999999999</v>
      </c>
      <c r="D105">
        <v>194.92481799999999</v>
      </c>
      <c r="E105">
        <f t="shared" si="10"/>
        <v>192.96623408340471</v>
      </c>
      <c r="F105">
        <f t="shared" si="11"/>
        <v>3.8360509583456808</v>
      </c>
      <c r="G105" s="19">
        <f t="shared" si="12"/>
        <v>1.0096017459422E-4</v>
      </c>
      <c r="I105" s="2">
        <v>0.81186027999999999</v>
      </c>
      <c r="J105">
        <v>214.60297800000001</v>
      </c>
      <c r="K105">
        <f t="shared" si="13"/>
        <v>216.70255890814312</v>
      </c>
      <c r="L105">
        <f t="shared" si="14"/>
        <v>4.408239989839049</v>
      </c>
      <c r="M105" s="19">
        <f t="shared" si="15"/>
        <v>9.5718027737196878E-5</v>
      </c>
      <c r="O105" s="2">
        <v>0.81013261999999997</v>
      </c>
      <c r="P105">
        <v>246.55077199999999</v>
      </c>
      <c r="Q105">
        <f t="shared" si="16"/>
        <v>252.07328715103182</v>
      </c>
      <c r="R105">
        <f t="shared" si="17"/>
        <v>30.498173593376066</v>
      </c>
      <c r="S105" s="19">
        <f t="shared" si="18"/>
        <v>5.0171963609854393E-4</v>
      </c>
      <c r="T105">
        <f t="shared" si="19"/>
        <v>2.2593797381116869E-2</v>
      </c>
    </row>
    <row r="106" spans="3:20" x14ac:dyDescent="0.25">
      <c r="C106" s="2">
        <v>0.81497951000000002</v>
      </c>
      <c r="D106">
        <v>195.555385</v>
      </c>
      <c r="E106">
        <f t="shared" si="10"/>
        <v>193.72138710809389</v>
      </c>
      <c r="F106">
        <f t="shared" si="11"/>
        <v>3.3635482675160491</v>
      </c>
      <c r="G106" s="19">
        <f t="shared" si="12"/>
        <v>8.7954508298163724E-5</v>
      </c>
      <c r="I106" s="2">
        <v>0.81520466999999996</v>
      </c>
      <c r="J106">
        <v>215.088514</v>
      </c>
      <c r="K106">
        <f t="shared" si="13"/>
        <v>217.50699036077253</v>
      </c>
      <c r="L106">
        <f t="shared" si="14"/>
        <v>5.8490279076155414</v>
      </c>
      <c r="M106" s="19">
        <f t="shared" si="15"/>
        <v>1.2642974304152233E-4</v>
      </c>
      <c r="O106" s="2">
        <v>0.81230912</v>
      </c>
      <c r="P106">
        <v>247.04252600000001</v>
      </c>
      <c r="Q106">
        <f t="shared" si="16"/>
        <v>252.98409785182861</v>
      </c>
      <c r="R106">
        <f t="shared" si="17"/>
        <v>35.30227607044192</v>
      </c>
      <c r="S106" s="19">
        <f t="shared" si="18"/>
        <v>5.7844126637818032E-4</v>
      </c>
      <c r="T106">
        <f t="shared" si="19"/>
        <v>2.8568794923948433E-2</v>
      </c>
    </row>
    <row r="107" spans="3:20" x14ac:dyDescent="0.25">
      <c r="C107" s="2">
        <v>0.81773965000000004</v>
      </c>
      <c r="D107">
        <v>196.204354</v>
      </c>
      <c r="E107">
        <f t="shared" si="10"/>
        <v>194.47249734537286</v>
      </c>
      <c r="F107">
        <f t="shared" si="11"/>
        <v>2.9993274721762986</v>
      </c>
      <c r="G107" s="19">
        <f t="shared" si="12"/>
        <v>7.7912403885062149E-5</v>
      </c>
      <c r="I107" s="2">
        <v>0.81767312999999997</v>
      </c>
      <c r="J107">
        <v>215.58701500000001</v>
      </c>
      <c r="K107">
        <f t="shared" si="13"/>
        <v>218.15884893454884</v>
      </c>
      <c r="L107">
        <f t="shared" si="14"/>
        <v>6.6143297868969393</v>
      </c>
      <c r="M107" s="19">
        <f t="shared" si="15"/>
        <v>1.4231171294346287E-4</v>
      </c>
      <c r="O107" s="2">
        <v>0.81477717999999999</v>
      </c>
      <c r="P107">
        <v>247.74762100000001</v>
      </c>
      <c r="Q107">
        <f t="shared" si="16"/>
        <v>254.12880437302647</v>
      </c>
      <c r="R107">
        <f t="shared" si="17"/>
        <v>40.719501240189345</v>
      </c>
      <c r="S107" s="19">
        <f t="shared" si="18"/>
        <v>6.6341221570287206E-4</v>
      </c>
      <c r="T107">
        <f t="shared" si="19"/>
        <v>3.8990624138246464E-2</v>
      </c>
    </row>
    <row r="108" spans="3:20" x14ac:dyDescent="0.25">
      <c r="C108" s="2">
        <v>0.82020753999999996</v>
      </c>
      <c r="D108">
        <v>196.99206699999999</v>
      </c>
      <c r="E108">
        <f t="shared" si="10"/>
        <v>195.20745206863472</v>
      </c>
      <c r="F108">
        <f t="shared" si="11"/>
        <v>3.1848504532518631</v>
      </c>
      <c r="G108" s="19">
        <f t="shared" si="12"/>
        <v>8.2071348668052473E-5</v>
      </c>
      <c r="I108" s="2">
        <v>0.82014127999999997</v>
      </c>
      <c r="J108">
        <v>216.248099</v>
      </c>
      <c r="K108">
        <f t="shared" si="13"/>
        <v>218.86749043149214</v>
      </c>
      <c r="L108">
        <f t="shared" si="14"/>
        <v>6.8612114713744798</v>
      </c>
      <c r="M108" s="19">
        <f t="shared" si="15"/>
        <v>1.4672232771424556E-4</v>
      </c>
      <c r="O108" s="2">
        <v>0.81695298000000005</v>
      </c>
      <c r="P108">
        <v>248.595979</v>
      </c>
      <c r="Q108">
        <f t="shared" si="16"/>
        <v>255.2535414570616</v>
      </c>
      <c r="R108">
        <f t="shared" si="17"/>
        <v>44.32313786967611</v>
      </c>
      <c r="S108" s="19">
        <f t="shared" si="18"/>
        <v>7.1720333336568762E-4</v>
      </c>
      <c r="T108">
        <f t="shared" si="19"/>
        <v>4.5821995638955414E-2</v>
      </c>
    </row>
    <row r="109" spans="3:20" x14ac:dyDescent="0.25">
      <c r="C109" s="2">
        <v>0.82296722</v>
      </c>
      <c r="D109">
        <v>197.87906699999999</v>
      </c>
      <c r="E109">
        <f t="shared" si="10"/>
        <v>196.11135877013589</v>
      </c>
      <c r="F109">
        <f t="shared" si="11"/>
        <v>3.1247923859292634</v>
      </c>
      <c r="G109" s="19">
        <f t="shared" si="12"/>
        <v>7.9803411941729366E-5</v>
      </c>
      <c r="I109" s="2">
        <v>0.82231723000000001</v>
      </c>
      <c r="J109">
        <v>217.02277900000001</v>
      </c>
      <c r="K109">
        <f t="shared" si="13"/>
        <v>219.54582360984548</v>
      </c>
      <c r="L109">
        <f t="shared" si="14"/>
        <v>6.3657541032702829</v>
      </c>
      <c r="M109" s="19">
        <f t="shared" si="15"/>
        <v>1.351572099075975E-4</v>
      </c>
      <c r="O109" s="2">
        <v>0.81890664000000002</v>
      </c>
      <c r="P109">
        <v>249.491185</v>
      </c>
      <c r="Q109">
        <f t="shared" si="16"/>
        <v>256.37188199077104</v>
      </c>
      <c r="R109">
        <f t="shared" si="17"/>
        <v>47.343991078805679</v>
      </c>
      <c r="S109" s="19">
        <f t="shared" si="18"/>
        <v>7.6059673085867403E-4</v>
      </c>
      <c r="T109">
        <f t="shared" si="19"/>
        <v>4.7562233130972395E-2</v>
      </c>
    </row>
    <row r="110" spans="3:20" x14ac:dyDescent="0.25">
      <c r="C110" s="2">
        <v>0.82529582000000001</v>
      </c>
      <c r="D110">
        <v>198.92827500000001</v>
      </c>
      <c r="E110">
        <f t="shared" si="10"/>
        <v>196.95201705109179</v>
      </c>
      <c r="F110">
        <f t="shared" si="11"/>
        <v>3.9055954806229525</v>
      </c>
      <c r="G110" s="19">
        <f t="shared" si="12"/>
        <v>9.8694789743697617E-5</v>
      </c>
      <c r="I110" s="2">
        <v>0.82450747000000002</v>
      </c>
      <c r="J110">
        <v>217.848062</v>
      </c>
      <c r="K110">
        <f t="shared" si="13"/>
        <v>220.28624890868238</v>
      </c>
      <c r="L110">
        <f t="shared" si="14"/>
        <v>5.9447554016701529</v>
      </c>
      <c r="M110" s="19">
        <f t="shared" si="15"/>
        <v>1.2526409026134206E-4</v>
      </c>
      <c r="O110" s="2">
        <v>0.82097226000000001</v>
      </c>
      <c r="P110">
        <v>250.47363999999999</v>
      </c>
      <c r="Q110">
        <f t="shared" si="16"/>
        <v>257.68529690598933</v>
      </c>
      <c r="R110">
        <f t="shared" si="17"/>
        <v>52.007995329703789</v>
      </c>
      <c r="S110" s="19">
        <f t="shared" si="18"/>
        <v>8.2898383054386333E-4</v>
      </c>
      <c r="T110">
        <f t="shared" si="19"/>
        <v>5.8055765098523338E-2</v>
      </c>
    </row>
    <row r="111" spans="3:20" x14ac:dyDescent="0.25">
      <c r="C111" s="2">
        <v>0.8274939</v>
      </c>
      <c r="D111">
        <v>199.979185</v>
      </c>
      <c r="E111">
        <f t="shared" si="10"/>
        <v>197.82136946839267</v>
      </c>
      <c r="F111">
        <f t="shared" si="11"/>
        <v>4.6561678684458085</v>
      </c>
      <c r="G111" s="19">
        <f t="shared" si="12"/>
        <v>1.1642843002774867E-4</v>
      </c>
      <c r="I111" s="2">
        <v>0.82640559999999996</v>
      </c>
      <c r="J111">
        <v>218.75131300000001</v>
      </c>
      <c r="K111">
        <f t="shared" si="13"/>
        <v>220.9807820884692</v>
      </c>
      <c r="L111">
        <f t="shared" si="14"/>
        <v>4.9705324164396298</v>
      </c>
      <c r="M111" s="19">
        <f t="shared" si="15"/>
        <v>1.0387273660845287E-4</v>
      </c>
      <c r="O111" s="2">
        <v>0.82272210000000001</v>
      </c>
      <c r="P111">
        <v>251.48952299999999</v>
      </c>
      <c r="Q111">
        <f t="shared" si="16"/>
        <v>258.92118635169174</v>
      </c>
      <c r="R111">
        <f t="shared" si="17"/>
        <v>55.229620172878306</v>
      </c>
      <c r="S111" s="19">
        <f t="shared" si="18"/>
        <v>8.7323726787859031E-4</v>
      </c>
      <c r="T111">
        <f t="shared" si="19"/>
        <v>8.9705553382606246E-2</v>
      </c>
    </row>
    <row r="112" spans="3:20" x14ac:dyDescent="0.25">
      <c r="C112" s="2">
        <v>0.82953544000000001</v>
      </c>
      <c r="D112">
        <v>201.14013399999999</v>
      </c>
      <c r="E112">
        <f t="shared" si="10"/>
        <v>198.7045989103689</v>
      </c>
      <c r="F112">
        <f t="shared" si="11"/>
        <v>5.931831172824312</v>
      </c>
      <c r="G112" s="19">
        <f t="shared" si="12"/>
        <v>1.4661935739351662E-4</v>
      </c>
      <c r="I112" s="2">
        <v>0.82862327000000002</v>
      </c>
      <c r="J112">
        <v>219.76415700000001</v>
      </c>
      <c r="K112">
        <f t="shared" si="13"/>
        <v>221.86294138889295</v>
      </c>
      <c r="L112">
        <f t="shared" si="14"/>
        <v>4.4048959110607013</v>
      </c>
      <c r="M112" s="19">
        <f t="shared" si="15"/>
        <v>9.1205688765652143E-5</v>
      </c>
      <c r="O112" s="2">
        <v>0.82417940999999995</v>
      </c>
      <c r="P112">
        <v>252.79681099999999</v>
      </c>
      <c r="Q112">
        <f t="shared" si="16"/>
        <v>260.05077980727157</v>
      </c>
      <c r="R112">
        <f t="shared" si="17"/>
        <v>52.620063456869012</v>
      </c>
      <c r="S112" s="19">
        <f t="shared" si="18"/>
        <v>8.23394923943877E-4</v>
      </c>
      <c r="T112">
        <f t="shared" si="19"/>
        <v>0.10755611929313207</v>
      </c>
    </row>
    <row r="113" spans="3:20" x14ac:dyDescent="0.25">
      <c r="C113" s="2">
        <v>0.83113826000000002</v>
      </c>
      <c r="D113">
        <v>202.13105999999999</v>
      </c>
      <c r="E113">
        <f t="shared" si="10"/>
        <v>199.45621768890456</v>
      </c>
      <c r="F113">
        <f t="shared" si="11"/>
        <v>7.1547813892263523</v>
      </c>
      <c r="G113" s="19">
        <f t="shared" si="12"/>
        <v>1.7511778753636343E-4</v>
      </c>
      <c r="I113" s="2">
        <v>0.83037311999999996</v>
      </c>
      <c r="J113">
        <v>220.78004000000001</v>
      </c>
      <c r="K113">
        <f t="shared" si="13"/>
        <v>222.6199266298259</v>
      </c>
      <c r="L113">
        <f t="shared" si="14"/>
        <v>3.385182810612049</v>
      </c>
      <c r="M113" s="19">
        <f t="shared" si="15"/>
        <v>6.9448442686430783E-5</v>
      </c>
      <c r="O113" s="2">
        <v>0.82545659999999998</v>
      </c>
      <c r="P113">
        <v>254.17050699999999</v>
      </c>
      <c r="Q113">
        <f t="shared" si="16"/>
        <v>261.12650365684385</v>
      </c>
      <c r="R113">
        <f t="shared" si="17"/>
        <v>48.385889490023033</v>
      </c>
      <c r="S113" s="19">
        <f t="shared" si="18"/>
        <v>7.4897689204848385E-4</v>
      </c>
      <c r="T113">
        <f t="shared" si="19"/>
        <v>9.2024433828086449E-2</v>
      </c>
    </row>
    <row r="114" spans="3:20" x14ac:dyDescent="0.25">
      <c r="C114" s="2">
        <v>0.83291113999999999</v>
      </c>
      <c r="D114">
        <v>203.468954</v>
      </c>
      <c r="E114">
        <f t="shared" si="10"/>
        <v>200.3551499981109</v>
      </c>
      <c r="F114">
        <f t="shared" si="11"/>
        <v>9.695775362180532</v>
      </c>
      <c r="G114" s="19">
        <f t="shared" si="12"/>
        <v>2.3419964909186675E-4</v>
      </c>
      <c r="I114" s="2">
        <v>0.83212297000000002</v>
      </c>
      <c r="J114">
        <v>221.79592299999999</v>
      </c>
      <c r="K114">
        <f t="shared" si="13"/>
        <v>223.43788548489852</v>
      </c>
      <c r="L114">
        <f t="shared" si="14"/>
        <v>2.6960408018141484</v>
      </c>
      <c r="M114" s="19">
        <f t="shared" si="15"/>
        <v>5.4804894105385303E-5</v>
      </c>
      <c r="O114" s="2">
        <v>0.82682765000000003</v>
      </c>
      <c r="P114">
        <v>255.432208</v>
      </c>
      <c r="Q114">
        <f t="shared" si="16"/>
        <v>262.38270891601434</v>
      </c>
      <c r="R114">
        <f t="shared" si="17"/>
        <v>48.309462983516106</v>
      </c>
      <c r="S114" s="19">
        <f t="shared" si="18"/>
        <v>7.4042469444783327E-4</v>
      </c>
      <c r="T114">
        <f t="shared" si="19"/>
        <v>0.12512390883596028</v>
      </c>
    </row>
    <row r="115" spans="3:20" x14ac:dyDescent="0.25">
      <c r="C115" s="2">
        <v>0.83469846000000003</v>
      </c>
      <c r="D115">
        <v>204.77962099999999</v>
      </c>
      <c r="E115">
        <f t="shared" si="10"/>
        <v>201.34278635507826</v>
      </c>
      <c r="F115">
        <f t="shared" si="11"/>
        <v>11.811832376534284</v>
      </c>
      <c r="G115" s="19">
        <f t="shared" si="12"/>
        <v>2.8167208298640622E-4</v>
      </c>
      <c r="I115" s="2">
        <v>0.8336789</v>
      </c>
      <c r="J115">
        <v>222.975359</v>
      </c>
      <c r="K115">
        <f t="shared" si="13"/>
        <v>224.22274116458598</v>
      </c>
      <c r="L115">
        <f t="shared" si="14"/>
        <v>1.5559622645272191</v>
      </c>
      <c r="M115" s="19">
        <f t="shared" si="15"/>
        <v>3.1295746590770378E-5</v>
      </c>
      <c r="O115" s="2">
        <v>0.82809350000000004</v>
      </c>
      <c r="P115">
        <v>257.01608900000002</v>
      </c>
      <c r="Q115">
        <f t="shared" si="16"/>
        <v>263.64856270086574</v>
      </c>
      <c r="R115">
        <f t="shared" si="17"/>
        <v>43.989707392675378</v>
      </c>
      <c r="S115" s="19">
        <f t="shared" si="18"/>
        <v>6.6593286990881788E-4</v>
      </c>
      <c r="T115">
        <f t="shared" si="19"/>
        <v>0.17269971110103507</v>
      </c>
    </row>
    <row r="116" spans="3:20" x14ac:dyDescent="0.25">
      <c r="C116" s="2">
        <v>0.83663860000000001</v>
      </c>
      <c r="D116">
        <v>206.27854199999999</v>
      </c>
      <c r="E116">
        <f t="shared" si="10"/>
        <v>202.52113404408357</v>
      </c>
      <c r="F116">
        <f t="shared" si="11"/>
        <v>14.118114547184012</v>
      </c>
      <c r="G116" s="19">
        <f t="shared" si="12"/>
        <v>3.3179405105001567E-4</v>
      </c>
      <c r="I116" s="2">
        <v>0.83508254999999998</v>
      </c>
      <c r="J116">
        <v>224.156237</v>
      </c>
      <c r="K116">
        <f t="shared" si="13"/>
        <v>224.98280012594515</v>
      </c>
      <c r="L116">
        <f t="shared" si="14"/>
        <v>0.68320660117220544</v>
      </c>
      <c r="M116" s="19">
        <f t="shared" si="15"/>
        <v>1.3597228604348849E-5</v>
      </c>
      <c r="O116" s="2">
        <v>0.82899692999999997</v>
      </c>
      <c r="P116">
        <v>258.57630999999998</v>
      </c>
      <c r="Q116">
        <f t="shared" si="16"/>
        <v>264.62223113146666</v>
      </c>
      <c r="R116">
        <f t="shared" si="17"/>
        <v>36.553162327915395</v>
      </c>
      <c r="S116" s="19">
        <f t="shared" si="18"/>
        <v>5.4669800354119498E-4</v>
      </c>
      <c r="T116">
        <f t="shared" si="19"/>
        <v>0.16188008746833613</v>
      </c>
    </row>
    <row r="117" spans="3:20" x14ac:dyDescent="0.25">
      <c r="C117" s="2">
        <v>0.83833446</v>
      </c>
      <c r="D117">
        <v>207.571879</v>
      </c>
      <c r="E117">
        <f t="shared" si="10"/>
        <v>203.65567023153324</v>
      </c>
      <c r="F117">
        <f t="shared" si="11"/>
        <v>15.336691118215935</v>
      </c>
      <c r="G117" s="19">
        <f t="shared" si="12"/>
        <v>3.5595462283118719E-4</v>
      </c>
      <c r="I117" s="2">
        <v>0.83672497999999995</v>
      </c>
      <c r="J117">
        <v>225.81202200000001</v>
      </c>
      <c r="K117">
        <f t="shared" si="13"/>
        <v>225.94241751666723</v>
      </c>
      <c r="L117">
        <f t="shared" si="14"/>
        <v>1.7002990766911523E-2</v>
      </c>
      <c r="M117" s="19">
        <f t="shared" si="15"/>
        <v>3.3345036703654822E-7</v>
      </c>
      <c r="O117" s="2">
        <v>0.83003501999999996</v>
      </c>
      <c r="P117">
        <v>260.25677100000001</v>
      </c>
      <c r="Q117">
        <f t="shared" si="16"/>
        <v>265.82197351989106</v>
      </c>
      <c r="R117">
        <f t="shared" si="17"/>
        <v>30.971479087401637</v>
      </c>
      <c r="S117" s="19">
        <f t="shared" si="18"/>
        <v>4.5725437743868668E-4</v>
      </c>
      <c r="T117">
        <f t="shared" si="19"/>
        <v>0.34129593113241019</v>
      </c>
    </row>
    <row r="118" spans="3:20" x14ac:dyDescent="0.25">
      <c r="C118" s="2">
        <v>0.83971293000000002</v>
      </c>
      <c r="D118">
        <v>208.981875</v>
      </c>
      <c r="E118">
        <f t="shared" si="10"/>
        <v>204.66036967184817</v>
      </c>
      <c r="F118">
        <f t="shared" si="11"/>
        <v>18.675408301244651</v>
      </c>
      <c r="G118" s="19">
        <f t="shared" si="12"/>
        <v>4.2761493277170562E-4</v>
      </c>
      <c r="I118" s="2">
        <v>0.83838727999999996</v>
      </c>
      <c r="J118">
        <v>227.44201699999999</v>
      </c>
      <c r="K118">
        <f t="shared" si="13"/>
        <v>227.00083173343313</v>
      </c>
      <c r="L118">
        <f t="shared" si="14"/>
        <v>0.19464443943567294</v>
      </c>
      <c r="M118" s="19">
        <f t="shared" si="15"/>
        <v>3.7627087659001461E-6</v>
      </c>
      <c r="O118" s="2">
        <v>0.83050665000000001</v>
      </c>
      <c r="P118">
        <v>261.86642499999999</v>
      </c>
      <c r="Q118">
        <f t="shared" si="16"/>
        <v>266.39828471147854</v>
      </c>
      <c r="R118">
        <f t="shared" si="17"/>
        <v>20.537752444522411</v>
      </c>
      <c r="S118" s="19">
        <f t="shared" si="18"/>
        <v>2.9949755146512462E-4</v>
      </c>
      <c r="T118">
        <f t="shared" si="19"/>
        <v>0.32695315407932624</v>
      </c>
    </row>
    <row r="119" spans="3:20" x14ac:dyDescent="0.25">
      <c r="C119" s="2">
        <v>0.84125099999999997</v>
      </c>
      <c r="D119">
        <v>210.52560099999999</v>
      </c>
      <c r="E119">
        <f t="shared" si="10"/>
        <v>205.88118007033472</v>
      </c>
      <c r="F119">
        <f t="shared" si="11"/>
        <v>21.57064577191284</v>
      </c>
      <c r="G119" s="19">
        <f t="shared" si="12"/>
        <v>4.8669100009840911E-4</v>
      </c>
      <c r="I119" s="2">
        <v>0.83955438000000004</v>
      </c>
      <c r="J119">
        <v>228.83009100000001</v>
      </c>
      <c r="K119">
        <f t="shared" si="13"/>
        <v>227.80304475457606</v>
      </c>
      <c r="L119">
        <f t="shared" si="14"/>
        <v>1.0548239902394252</v>
      </c>
      <c r="M119" s="19">
        <f t="shared" si="15"/>
        <v>2.01443719592263E-5</v>
      </c>
      <c r="O119" s="2">
        <v>0.83107083999999998</v>
      </c>
      <c r="P119">
        <v>263.71106200000003</v>
      </c>
      <c r="Q119">
        <f t="shared" si="16"/>
        <v>267.11542015183005</v>
      </c>
      <c r="R119">
        <f t="shared" si="17"/>
        <v>11.589654425931538</v>
      </c>
      <c r="S119" s="19">
        <f t="shared" si="18"/>
        <v>1.6665325140947988E-4</v>
      </c>
      <c r="T119">
        <f t="shared" si="19"/>
        <v>0.2388941070433229</v>
      </c>
    </row>
    <row r="120" spans="3:20" x14ac:dyDescent="0.25">
      <c r="C120" s="2">
        <v>0.84256677999999996</v>
      </c>
      <c r="D120">
        <v>211.924162</v>
      </c>
      <c r="E120">
        <f t="shared" si="10"/>
        <v>207.02048303938426</v>
      </c>
      <c r="F120">
        <f t="shared" si="11"/>
        <v>24.046067348785421</v>
      </c>
      <c r="G120" s="19">
        <f t="shared" si="12"/>
        <v>5.3540584753304285E-4</v>
      </c>
      <c r="I120" s="2">
        <v>0.84076638999999997</v>
      </c>
      <c r="J120">
        <v>230.305848</v>
      </c>
      <c r="K120">
        <f t="shared" si="13"/>
        <v>228.69390232023895</v>
      </c>
      <c r="L120">
        <f t="shared" si="14"/>
        <v>2.5983688745003124</v>
      </c>
      <c r="M120" s="19">
        <f t="shared" si="15"/>
        <v>4.8988131340005867E-5</v>
      </c>
      <c r="O120" s="2">
        <v>0.83191404999999996</v>
      </c>
      <c r="P120">
        <v>265.72544099999999</v>
      </c>
      <c r="Q120">
        <f t="shared" si="16"/>
        <v>268.2477860062703</v>
      </c>
      <c r="R120">
        <f t="shared" si="17"/>
        <v>6.3622243306567885</v>
      </c>
      <c r="S120" s="19">
        <f t="shared" si="18"/>
        <v>9.0103716613824868E-5</v>
      </c>
      <c r="T120">
        <f t="shared" si="19"/>
        <v>0.25940256981561038</v>
      </c>
    </row>
    <row r="121" spans="3:20" x14ac:dyDescent="0.25">
      <c r="C121" s="2">
        <v>0.84412997999999995</v>
      </c>
      <c r="D121">
        <v>213.537488</v>
      </c>
      <c r="E121">
        <f t="shared" si="10"/>
        <v>208.50486205929082</v>
      </c>
      <c r="F121">
        <f t="shared" si="11"/>
        <v>25.327323859098971</v>
      </c>
      <c r="G121" s="19">
        <f t="shared" si="12"/>
        <v>5.5544497829504707E-4</v>
      </c>
      <c r="I121" s="2">
        <v>0.84199281000000004</v>
      </c>
      <c r="J121">
        <v>231.77616800000001</v>
      </c>
      <c r="K121">
        <f t="shared" si="13"/>
        <v>229.66190083290252</v>
      </c>
      <c r="L121">
        <f t="shared" si="14"/>
        <v>4.4701256538664662</v>
      </c>
      <c r="M121" s="19">
        <f t="shared" si="15"/>
        <v>8.3211274626045388E-5</v>
      </c>
      <c r="O121" s="2">
        <v>0.83278026000000005</v>
      </c>
      <c r="P121">
        <v>267.97241200000002</v>
      </c>
      <c r="Q121">
        <f t="shared" si="16"/>
        <v>269.49382196031263</v>
      </c>
      <c r="R121">
        <f t="shared" si="17"/>
        <v>2.3146882673384179</v>
      </c>
      <c r="S121" s="19">
        <f t="shared" si="18"/>
        <v>3.2233861805734965E-5</v>
      </c>
      <c r="T121">
        <f t="shared" si="19"/>
        <v>0.29581219698905142</v>
      </c>
    </row>
    <row r="122" spans="3:20" x14ac:dyDescent="0.25">
      <c r="C122" s="2">
        <v>0.84546118000000003</v>
      </c>
      <c r="D122">
        <v>214.90168499999999</v>
      </c>
      <c r="E122">
        <f t="shared" si="10"/>
        <v>209.8977324114781</v>
      </c>
      <c r="F122">
        <f t="shared" si="11"/>
        <v>25.03954150817486</v>
      </c>
      <c r="G122" s="19">
        <f t="shared" si="12"/>
        <v>5.4218404200908233E-4</v>
      </c>
      <c r="I122" s="2">
        <v>0.84329845999999997</v>
      </c>
      <c r="J122">
        <v>233.28589099999999</v>
      </c>
      <c r="K122">
        <f t="shared" si="13"/>
        <v>230.77480846333216</v>
      </c>
      <c r="L122">
        <f t="shared" si="14"/>
        <v>6.3055355059581357</v>
      </c>
      <c r="M122" s="19">
        <f t="shared" si="15"/>
        <v>1.1586306903433669E-4</v>
      </c>
      <c r="O122" s="2">
        <v>0.83336811</v>
      </c>
      <c r="P122">
        <v>269.711344</v>
      </c>
      <c r="Q122">
        <f t="shared" si="16"/>
        <v>270.39194778306916</v>
      </c>
      <c r="R122">
        <f t="shared" si="17"/>
        <v>0.46322150952805136</v>
      </c>
      <c r="S122" s="19">
        <f t="shared" si="18"/>
        <v>6.3678128523477027E-6</v>
      </c>
      <c r="T122">
        <f t="shared" si="19"/>
        <v>0.28513290939580543</v>
      </c>
    </row>
    <row r="123" spans="3:20" x14ac:dyDescent="0.25">
      <c r="C123" s="2">
        <v>0.84656883000000005</v>
      </c>
      <c r="D123">
        <v>216.26967300000001</v>
      </c>
      <c r="E123">
        <f t="shared" si="10"/>
        <v>211.16037451234635</v>
      </c>
      <c r="F123">
        <f t="shared" si="11"/>
        <v>26.10493103593998</v>
      </c>
      <c r="G123" s="19">
        <f t="shared" si="12"/>
        <v>5.5812477743561741E-4</v>
      </c>
      <c r="I123" s="2">
        <v>0.84480193000000003</v>
      </c>
      <c r="J123">
        <v>235.025273</v>
      </c>
      <c r="K123">
        <f t="shared" si="13"/>
        <v>232.17582596233433</v>
      </c>
      <c r="L123">
        <f t="shared" si="14"/>
        <v>8.1193484204616588</v>
      </c>
      <c r="M123" s="19">
        <f t="shared" si="15"/>
        <v>1.4699144077272565E-4</v>
      </c>
      <c r="O123" s="2">
        <v>0.8339704</v>
      </c>
      <c r="P123">
        <v>271.42867100000001</v>
      </c>
      <c r="Q123">
        <f t="shared" si="16"/>
        <v>271.36016589458239</v>
      </c>
      <c r="R123">
        <f t="shared" si="17"/>
        <v>4.6929494682784387E-3</v>
      </c>
      <c r="S123" s="19">
        <f t="shared" si="18"/>
        <v>6.3699267377211336E-8</v>
      </c>
      <c r="T123">
        <f t="shared" si="19"/>
        <v>0.22346774993974669</v>
      </c>
    </row>
    <row r="124" spans="3:20" x14ac:dyDescent="0.25">
      <c r="C124" s="2">
        <v>0.84796811000000005</v>
      </c>
      <c r="D124">
        <v>217.818533</v>
      </c>
      <c r="E124">
        <f t="shared" si="10"/>
        <v>212.9102624283166</v>
      </c>
      <c r="F124">
        <f t="shared" si="11"/>
        <v>24.091120004853316</v>
      </c>
      <c r="G124" s="19">
        <f t="shared" si="12"/>
        <v>5.0777034501558029E-4</v>
      </c>
      <c r="I124" s="2">
        <v>0.84598867</v>
      </c>
      <c r="J124">
        <v>236.508239</v>
      </c>
      <c r="K124">
        <f t="shared" si="13"/>
        <v>233.38464554809138</v>
      </c>
      <c r="L124">
        <f t="shared" si="14"/>
        <v>9.7568360528063991</v>
      </c>
      <c r="M124" s="19">
        <f t="shared" si="15"/>
        <v>1.7442810340097083E-4</v>
      </c>
      <c r="O124" s="2">
        <v>0.83467566999999998</v>
      </c>
      <c r="P124">
        <v>273.00472200000002</v>
      </c>
      <c r="Q124">
        <f t="shared" si="16"/>
        <v>272.56105876660041</v>
      </c>
      <c r="R124">
        <f t="shared" si="17"/>
        <v>0.19683706467059189</v>
      </c>
      <c r="S124" s="19">
        <f t="shared" si="18"/>
        <v>2.6409888175427518E-6</v>
      </c>
      <c r="T124">
        <f t="shared" si="19"/>
        <v>0.24782251947870437</v>
      </c>
    </row>
    <row r="125" spans="3:20" x14ac:dyDescent="0.25">
      <c r="C125" s="2">
        <v>0.84924608000000001</v>
      </c>
      <c r="D125">
        <v>219.35969299999999</v>
      </c>
      <c r="E125">
        <f t="shared" si="10"/>
        <v>214.6829246799972</v>
      </c>
      <c r="F125">
        <f t="shared" si="11"/>
        <v>21.87216191898175</v>
      </c>
      <c r="G125" s="19">
        <f t="shared" si="12"/>
        <v>4.5454622261528635E-4</v>
      </c>
      <c r="I125" s="2">
        <v>0.84735850000000001</v>
      </c>
      <c r="J125">
        <v>238.39800700000001</v>
      </c>
      <c r="K125">
        <f t="shared" si="13"/>
        <v>234.90973024954297</v>
      </c>
      <c r="L125">
        <f t="shared" si="14"/>
        <v>12.168074687779074</v>
      </c>
      <c r="M125" s="19">
        <f t="shared" si="15"/>
        <v>2.1409997962664156E-4</v>
      </c>
      <c r="O125" s="2">
        <v>0.83540082000000004</v>
      </c>
      <c r="P125">
        <v>274.801807</v>
      </c>
      <c r="Q125">
        <f t="shared" si="16"/>
        <v>273.87853932284912</v>
      </c>
      <c r="R125">
        <f t="shared" si="17"/>
        <v>0.85242320367157232</v>
      </c>
      <c r="S125" s="19">
        <f t="shared" si="18"/>
        <v>1.1287976451290598E-5</v>
      </c>
      <c r="T125">
        <f t="shared" si="19"/>
        <v>0.28334594207102837</v>
      </c>
    </row>
    <row r="126" spans="3:20" x14ac:dyDescent="0.25">
      <c r="C126" s="2">
        <v>0.85075761999999999</v>
      </c>
      <c r="D126">
        <v>221.19981899999999</v>
      </c>
      <c r="E126">
        <f t="shared" si="10"/>
        <v>217.03405976829211</v>
      </c>
      <c r="F126">
        <f t="shared" si="11"/>
        <v>17.353549976559435</v>
      </c>
      <c r="G126" s="19">
        <f t="shared" si="12"/>
        <v>3.5466537888365844E-4</v>
      </c>
      <c r="I126" s="2">
        <v>0.84868816999999996</v>
      </c>
      <c r="J126">
        <v>240.05441999999999</v>
      </c>
      <c r="K126">
        <f t="shared" si="13"/>
        <v>236.54306922446423</v>
      </c>
      <c r="L126">
        <f t="shared" si="14"/>
        <v>12.329584268855585</v>
      </c>
      <c r="M126" s="19">
        <f t="shared" si="15"/>
        <v>2.1395824138215931E-4</v>
      </c>
      <c r="O126" s="2">
        <v>0.83605644999999995</v>
      </c>
      <c r="P126">
        <v>276.65950800000002</v>
      </c>
      <c r="Q126">
        <f t="shared" si="16"/>
        <v>275.14924609121579</v>
      </c>
      <c r="R126">
        <f t="shared" si="17"/>
        <v>2.2808910331245857</v>
      </c>
      <c r="S126" s="19">
        <f t="shared" si="18"/>
        <v>2.9799799175476298E-5</v>
      </c>
      <c r="T126">
        <f t="shared" si="19"/>
        <v>0.23333289906050436</v>
      </c>
    </row>
    <row r="127" spans="3:20" x14ac:dyDescent="0.25">
      <c r="C127" s="2">
        <v>0.85207283</v>
      </c>
      <c r="D127">
        <v>222.89083400000001</v>
      </c>
      <c r="E127">
        <f t="shared" si="10"/>
        <v>219.34703074832967</v>
      </c>
      <c r="F127">
        <f t="shared" si="11"/>
        <v>12.558541486549275</v>
      </c>
      <c r="G127" s="19">
        <f t="shared" si="12"/>
        <v>2.5278702925883578E-4</v>
      </c>
      <c r="I127" s="2">
        <v>0.85010752999999994</v>
      </c>
      <c r="J127">
        <v>241.71365</v>
      </c>
      <c r="K127">
        <f t="shared" si="13"/>
        <v>238.48084069318159</v>
      </c>
      <c r="L127">
        <f t="shared" si="14"/>
        <v>10.45105601425173</v>
      </c>
      <c r="M127" s="19">
        <f t="shared" si="15"/>
        <v>1.7887836739305518E-4</v>
      </c>
      <c r="O127" s="2">
        <v>0.83674725999999999</v>
      </c>
      <c r="P127">
        <v>278.27139499999998</v>
      </c>
      <c r="Q127">
        <f t="shared" si="16"/>
        <v>276.57836958275277</v>
      </c>
      <c r="R127">
        <f t="shared" si="17"/>
        <v>2.8663350634451006</v>
      </c>
      <c r="S127" s="19">
        <f t="shared" si="18"/>
        <v>3.7016028937218086E-5</v>
      </c>
      <c r="T127">
        <f t="shared" si="19"/>
        <v>0.31160276309054896</v>
      </c>
    </row>
    <row r="128" spans="3:20" x14ac:dyDescent="0.25">
      <c r="C128" s="2">
        <v>0.85353754999999998</v>
      </c>
      <c r="D128">
        <v>224.48608899999999</v>
      </c>
      <c r="E128">
        <f t="shared" si="10"/>
        <v>222.27826933517269</v>
      </c>
      <c r="F128">
        <f t="shared" si="11"/>
        <v>4.8744676723981222</v>
      </c>
      <c r="G128" s="19">
        <f t="shared" si="12"/>
        <v>9.6727135582483972E-5</v>
      </c>
      <c r="I128" s="2">
        <v>0.85146513999999995</v>
      </c>
      <c r="J128">
        <v>243.40799799999999</v>
      </c>
      <c r="K128">
        <f t="shared" si="13"/>
        <v>240.55534253679699</v>
      </c>
      <c r="L128">
        <f t="shared" si="14"/>
        <v>8.1376431917419616</v>
      </c>
      <c r="M128" s="19">
        <f t="shared" si="15"/>
        <v>1.3735009206876578E-4</v>
      </c>
      <c r="O128" s="2">
        <v>0.83733356000000003</v>
      </c>
      <c r="P128">
        <v>280.098322</v>
      </c>
      <c r="Q128">
        <f t="shared" si="16"/>
        <v>277.87120249557057</v>
      </c>
      <c r="R128">
        <f t="shared" si="17"/>
        <v>4.9600612870099656</v>
      </c>
      <c r="S128" s="19">
        <f t="shared" si="18"/>
        <v>6.3221679463394941E-5</v>
      </c>
      <c r="T128">
        <f t="shared" si="19"/>
        <v>0.3385868177774618</v>
      </c>
    </row>
    <row r="129" spans="3:20" x14ac:dyDescent="0.25">
      <c r="C129" s="2">
        <v>0.85489103</v>
      </c>
      <c r="D129">
        <v>226.322474</v>
      </c>
      <c r="E129">
        <f t="shared" si="10"/>
        <v>225.39338240288234</v>
      </c>
      <c r="F129">
        <f t="shared" si="11"/>
        <v>0.86321119583464734</v>
      </c>
      <c r="G129" s="19">
        <f t="shared" si="12"/>
        <v>1.685239774829991E-5</v>
      </c>
      <c r="I129" s="2">
        <v>0.85263389999999994</v>
      </c>
      <c r="J129">
        <v>245.07431600000001</v>
      </c>
      <c r="K129">
        <f t="shared" si="13"/>
        <v>242.54550242758575</v>
      </c>
      <c r="L129">
        <f t="shared" si="14"/>
        <v>6.3948980840265968</v>
      </c>
      <c r="M129" s="19">
        <f t="shared" si="15"/>
        <v>1.0647264159573811E-4</v>
      </c>
      <c r="O129" s="2">
        <v>0.83785061999999999</v>
      </c>
      <c r="P129">
        <v>281.849019</v>
      </c>
      <c r="Q129">
        <f t="shared" si="16"/>
        <v>279.07806507743373</v>
      </c>
      <c r="R129">
        <f t="shared" si="17"/>
        <v>7.6781856409853644</v>
      </c>
      <c r="S129" s="19">
        <f t="shared" si="18"/>
        <v>9.6655273271440472E-5</v>
      </c>
      <c r="T129">
        <f t="shared" si="19"/>
        <v>0.2424022424017849</v>
      </c>
    </row>
    <row r="130" spans="3:20" x14ac:dyDescent="0.25">
      <c r="C130" s="2">
        <v>0.85627534000000005</v>
      </c>
      <c r="D130">
        <v>228.167012</v>
      </c>
      <c r="E130">
        <f t="shared" si="10"/>
        <v>229.08142962516348</v>
      </c>
      <c r="F130">
        <f t="shared" si="11"/>
        <v>0.8361595932096193</v>
      </c>
      <c r="G130" s="19">
        <f t="shared" si="12"/>
        <v>1.6061402535297881E-5</v>
      </c>
      <c r="I130" s="2">
        <v>0.85415664000000002</v>
      </c>
      <c r="J130">
        <v>247.103588</v>
      </c>
      <c r="K130">
        <f t="shared" si="13"/>
        <v>245.47808053501589</v>
      </c>
      <c r="L130">
        <f t="shared" si="14"/>
        <v>2.6422745187190695</v>
      </c>
      <c r="M130" s="19">
        <f t="shared" si="15"/>
        <v>4.3273281869419987E-5</v>
      </c>
      <c r="O130" s="2">
        <v>0.83871397999999997</v>
      </c>
      <c r="P130">
        <v>283.941823</v>
      </c>
      <c r="Q130">
        <f t="shared" si="16"/>
        <v>281.2478807732856</v>
      </c>
      <c r="R130">
        <f t="shared" si="17"/>
        <v>7.2573247208749301</v>
      </c>
      <c r="S130" s="19">
        <f t="shared" si="18"/>
        <v>9.001560876110481E-5</v>
      </c>
      <c r="T130">
        <f t="shared" si="19"/>
        <v>0.41504793851186461</v>
      </c>
    </row>
    <row r="131" spans="3:20" x14ac:dyDescent="0.25">
      <c r="C131" s="2">
        <v>0.85765986000000005</v>
      </c>
      <c r="D131">
        <v>229.90089399999999</v>
      </c>
      <c r="E131">
        <f t="shared" si="10"/>
        <v>233.4092597556367</v>
      </c>
      <c r="F131">
        <f t="shared" si="11"/>
        <v>12.308630275324294</v>
      </c>
      <c r="G131" s="19">
        <f t="shared" si="12"/>
        <v>2.3287796986530302E-4</v>
      </c>
      <c r="I131" s="2">
        <v>0.85521795</v>
      </c>
      <c r="J131">
        <v>248.51263700000001</v>
      </c>
      <c r="K131">
        <f t="shared" si="13"/>
        <v>247.79333375199499</v>
      </c>
      <c r="L131">
        <f t="shared" si="14"/>
        <v>0.51739716259057023</v>
      </c>
      <c r="M131" s="19">
        <f t="shared" si="15"/>
        <v>8.3777440350054524E-6</v>
      </c>
      <c r="O131" s="2">
        <v>0.83909259000000003</v>
      </c>
      <c r="P131">
        <v>285.51323600000001</v>
      </c>
      <c r="Q131">
        <f t="shared" si="16"/>
        <v>282.266554673435</v>
      </c>
      <c r="R131">
        <f t="shared" si="17"/>
        <v>10.540939636265936</v>
      </c>
      <c r="S131" s="19">
        <f t="shared" si="18"/>
        <v>1.2930842847446816E-4</v>
      </c>
      <c r="T131">
        <f t="shared" si="19"/>
        <v>0.21722429241585159</v>
      </c>
    </row>
    <row r="132" spans="3:20" x14ac:dyDescent="0.25">
      <c r="C132" s="2">
        <v>0.85887117999999996</v>
      </c>
      <c r="D132">
        <v>231.49126799999999</v>
      </c>
      <c r="E132">
        <f t="shared" ref="E132:E133" si="20">IF(C132&lt;F$1,$Y$6+D$1^2*$Y$5/((-$Y$7*(C132/E$1-1)^$Y$8+1)),$Y$6+$Y$2*TAN($Y$3*(C132/F$1)-$Y$3)+D$1^2*$Y$5/((-$Y$7*(C132/E$1-1)^$Y$8+1)))</f>
        <v>237.86188858229593</v>
      </c>
      <c r="F132">
        <f t="shared" ref="F132:F133" si="21">(E132-D132)^2</f>
        <v>40.584806603572687</v>
      </c>
      <c r="G132" s="19">
        <f t="shared" ref="G132:G133" si="22">((E132-D132)/D132)^2</f>
        <v>7.5734585563218542E-4</v>
      </c>
      <c r="I132" s="2">
        <v>0.85650994000000003</v>
      </c>
      <c r="J132">
        <v>250.24690899999999</v>
      </c>
      <c r="K132">
        <f t="shared" ref="K132:K134" si="23">IF(I132&lt;L$1,$Y$6+J$1^2*$Y$5/((-$Y$7*(I132/K$1-1)^$Y$8+1)),$Y$6+$Y$2*TAN($Y$3*(I132/L$1)-$Y$3)+J$1^2*$Y$5/((-$Y$7*(I132/K$1-1)^$Y$8+1)))</f>
        <v>250.97711592044206</v>
      </c>
      <c r="L132">
        <f t="shared" ref="L132:L134" si="24">(K132-J132)^2</f>
        <v>0.53320214666149424</v>
      </c>
      <c r="M132" s="19">
        <f t="shared" ref="M132:M134" si="25">((K132-J132)/J132)^2</f>
        <v>8.5144077701538603E-6</v>
      </c>
      <c r="O132" s="2">
        <v>0.83992182000000004</v>
      </c>
      <c r="P132">
        <v>287.314525</v>
      </c>
      <c r="Q132">
        <f t="shared" ref="Q132:Q138" si="26">IF(O132&lt;R$1,$Y$6+P$1^2*$Y$5/((-$Y$7*(O132/Q$1-1)^$Y$8+1)),$Y$6+$Y$2*TAN($Y$3*(O132/R$1)-$Y$3)+P$1^2*$Y$5/((-$Y$7*(O132/Q$1-1)^$Y$8+1)))</f>
        <v>284.65839868424393</v>
      </c>
      <c r="R132">
        <f t="shared" ref="R132:R138" si="27">(Q132-P132)^2</f>
        <v>7.055007005251908</v>
      </c>
      <c r="S132" s="19">
        <f t="shared" ref="S132:S138" si="28">((Q132-P132)/P132)^2</f>
        <v>8.5463816965419161E-5</v>
      </c>
      <c r="T132">
        <f t="shared" ref="T132:T138" si="29">(P133-P132)/(O133-O132)/10^4</f>
        <v>0.37202034910178639</v>
      </c>
    </row>
    <row r="133" spans="3:20" x14ac:dyDescent="0.25">
      <c r="C133" s="2">
        <v>0.85973569000000005</v>
      </c>
      <c r="D133">
        <v>232.98980299999999</v>
      </c>
      <c r="E133">
        <f t="shared" si="20"/>
        <v>241.51494793523722</v>
      </c>
      <c r="F133">
        <f t="shared" si="21"/>
        <v>72.678096166800856</v>
      </c>
      <c r="G133" s="19">
        <f t="shared" si="22"/>
        <v>1.3388431900631394E-3</v>
      </c>
      <c r="I133" s="2">
        <v>0.85789422999999998</v>
      </c>
      <c r="J133">
        <v>252.10066800000001</v>
      </c>
      <c r="K133">
        <f t="shared" si="23"/>
        <v>254.93312602335405</v>
      </c>
      <c r="L133">
        <f t="shared" si="24"/>
        <v>8.0228184540626533</v>
      </c>
      <c r="M133" s="19">
        <f t="shared" si="25"/>
        <v>1.2623476384142259E-4</v>
      </c>
      <c r="O133" s="2">
        <v>0.84047123000000001</v>
      </c>
      <c r="P133">
        <v>289.35844200000003</v>
      </c>
      <c r="Q133">
        <f t="shared" si="26"/>
        <v>286.37791556189376</v>
      </c>
      <c r="R133">
        <f t="shared" si="27"/>
        <v>8.8835378482504321</v>
      </c>
      <c r="S133" s="19">
        <f t="shared" si="28"/>
        <v>1.0609957450529161E-4</v>
      </c>
      <c r="T133">
        <f t="shared" si="29"/>
        <v>0.33718552875698504</v>
      </c>
    </row>
    <row r="134" spans="3:20" x14ac:dyDescent="0.25">
      <c r="I134" s="2">
        <v>0.85922911999999996</v>
      </c>
      <c r="J134">
        <v>254.112989</v>
      </c>
      <c r="K134">
        <f t="shared" si="23"/>
        <v>259.42112708005027</v>
      </c>
      <c r="L134">
        <f t="shared" si="24"/>
        <v>28.176329876879766</v>
      </c>
      <c r="M134" s="19">
        <f t="shared" si="25"/>
        <v>4.3634569341529592E-4</v>
      </c>
      <c r="O134" s="2">
        <v>0.84101022999999997</v>
      </c>
      <c r="P134">
        <v>291.17587200000003</v>
      </c>
      <c r="Q134">
        <f t="shared" si="26"/>
        <v>288.18207084824508</v>
      </c>
      <c r="R134">
        <f t="shared" si="27"/>
        <v>8.9628453362492717</v>
      </c>
      <c r="S134" s="19">
        <f t="shared" si="28"/>
        <v>1.057146394086963E-4</v>
      </c>
      <c r="T134">
        <f t="shared" si="29"/>
        <v>0.27196936366560731</v>
      </c>
    </row>
    <row r="135" spans="3:20" x14ac:dyDescent="0.25">
      <c r="O135" s="2">
        <v>0.84175575000000002</v>
      </c>
      <c r="P135">
        <v>293.20345800000001</v>
      </c>
      <c r="Q135">
        <f t="shared" si="26"/>
        <v>290.89244081662247</v>
      </c>
      <c r="R135">
        <f t="shared" si="27"/>
        <v>5.3408004218662768</v>
      </c>
      <c r="S135" s="19">
        <f t="shared" si="28"/>
        <v>6.2125253417198703E-5</v>
      </c>
      <c r="T135">
        <f t="shared" si="29"/>
        <v>0.28746940095744788</v>
      </c>
    </row>
    <row r="136" spans="3:20" x14ac:dyDescent="0.25">
      <c r="O136" s="2">
        <v>0.84252864999999999</v>
      </c>
      <c r="P136">
        <v>295.42530900000003</v>
      </c>
      <c r="Q136">
        <f t="shared" si="26"/>
        <v>294.00421583527293</v>
      </c>
      <c r="R136">
        <f t="shared" si="27"/>
        <v>2.0195057828340754</v>
      </c>
      <c r="S136" s="19">
        <f t="shared" si="28"/>
        <v>2.3139272692613942E-5</v>
      </c>
      <c r="T136">
        <f t="shared" si="29"/>
        <v>0.36269618691720584</v>
      </c>
    </row>
    <row r="137" spans="3:20" x14ac:dyDescent="0.25">
      <c r="O137" s="2">
        <v>0.84307991000000004</v>
      </c>
      <c r="P137">
        <v>297.42470800000001</v>
      </c>
      <c r="Q137">
        <f t="shared" si="26"/>
        <v>296.44009026278877</v>
      </c>
      <c r="R137">
        <f t="shared" si="27"/>
        <v>0.96947208843097832</v>
      </c>
      <c r="S137" s="19">
        <f t="shared" si="28"/>
        <v>1.0959259796165725E-5</v>
      </c>
      <c r="T137">
        <f t="shared" si="29"/>
        <v>0.30159242271481723</v>
      </c>
    </row>
    <row r="138" spans="3:20" x14ac:dyDescent="0.25">
      <c r="O138" s="2">
        <v>0.84378412000000003</v>
      </c>
      <c r="P138">
        <v>299.54855199999997</v>
      </c>
      <c r="Q138">
        <f t="shared" si="26"/>
        <v>299.85537747043384</v>
      </c>
      <c r="R138">
        <f t="shared" si="27"/>
        <v>9.4141869306962084E-2</v>
      </c>
      <c r="S138" s="19">
        <f t="shared" si="28"/>
        <v>1.0491760504121078E-6</v>
      </c>
      <c r="T138">
        <f t="shared" si="29"/>
        <v>3.5500615015129695E-2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DD0F4-32BE-2248-8994-AD5C3DD27B21}">
  <dimension ref="A1:AU115"/>
  <sheetViews>
    <sheetView topLeftCell="P1" workbookViewId="0">
      <selection activeCell="AD27" sqref="AD27"/>
    </sheetView>
  </sheetViews>
  <sheetFormatPr baseColWidth="10" defaultRowHeight="15.75" x14ac:dyDescent="0.25"/>
  <cols>
    <col min="3" max="3" width="10.875" style="2"/>
    <col min="6" max="6" width="11.875" customWidth="1"/>
    <col min="7" max="7" width="17.375" customWidth="1"/>
    <col min="8" max="8" width="6.375" customWidth="1"/>
    <col min="9" max="9" width="10.875" style="2"/>
    <col min="12" max="12" width="11.375" customWidth="1"/>
    <col min="13" max="13" width="16.5" customWidth="1"/>
    <col min="14" max="14" width="5.625" customWidth="1"/>
    <col min="15" max="15" width="10.875" style="2"/>
    <col min="18" max="18" width="12.125" customWidth="1"/>
    <col min="19" max="19" width="16.5" customWidth="1"/>
    <col min="20" max="20" width="5.625" customWidth="1"/>
    <col min="21" max="21" width="10.875" style="2"/>
    <col min="24" max="24" width="12.375" customWidth="1"/>
    <col min="25" max="25" width="16.875" customWidth="1"/>
  </cols>
  <sheetData>
    <row r="1" spans="1:47" x14ac:dyDescent="0.25">
      <c r="A1" t="s">
        <v>23</v>
      </c>
      <c r="C1" t="s">
        <v>8</v>
      </c>
      <c r="D1">
        <v>0.2</v>
      </c>
      <c r="E1">
        <v>0.3</v>
      </c>
      <c r="F1">
        <f>_xlfn.XLOOKUP(D3+20,D3:D150,C3:C150,,-1,1)-AD9</f>
        <v>0.6244174433110784</v>
      </c>
      <c r="I1" t="s">
        <v>24</v>
      </c>
      <c r="J1">
        <v>0.25</v>
      </c>
      <c r="K1">
        <v>0.3</v>
      </c>
      <c r="L1">
        <f>_xlfn.XLOOKUP(J3+20,J3:J150,I3:I150,,-1,1)-AD10</f>
        <v>0.60260205163375957</v>
      </c>
      <c r="O1" t="s">
        <v>1</v>
      </c>
      <c r="P1">
        <v>0.3</v>
      </c>
      <c r="Q1">
        <v>0.3</v>
      </c>
      <c r="R1">
        <f>_xlfn.XLOOKUP(P3+20,P3:P150,O3:O150,,-1,1)-AD11</f>
        <v>0.58114002549376342</v>
      </c>
      <c r="U1" t="s">
        <v>15</v>
      </c>
      <c r="V1">
        <v>0.35</v>
      </c>
      <c r="W1">
        <v>0.3</v>
      </c>
      <c r="X1">
        <f>_xlfn.XLOOKUP(V3+20,V3:V150,U3:U150,,-1,1)-AD12</f>
        <v>0.55727277023628197</v>
      </c>
      <c r="AC1" t="s">
        <v>38</v>
      </c>
      <c r="AN1" t="s">
        <v>89</v>
      </c>
      <c r="AO1" s="10" t="s">
        <v>88</v>
      </c>
      <c r="AP1" s="11">
        <v>79</v>
      </c>
    </row>
    <row r="2" spans="1:47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131</v>
      </c>
      <c r="AC2" t="s">
        <v>29</v>
      </c>
      <c r="AD2">
        <v>54.535545873581079</v>
      </c>
      <c r="AN2" t="s">
        <v>61</v>
      </c>
      <c r="AO2" s="10" t="s">
        <v>62</v>
      </c>
      <c r="AP2" s="12">
        <f>AP3^2/AP1</f>
        <v>7.9557582278481016</v>
      </c>
    </row>
    <row r="3" spans="1:47" x14ac:dyDescent="0.25">
      <c r="C3" s="2">
        <v>0.44023329999999999</v>
      </c>
      <c r="D3">
        <v>219.936958</v>
      </c>
      <c r="E3">
        <f>IF(C3&lt;F$1,$AD$6+D$1^2*$AD$5/((-$AD$7*(C3/E$1-1)^$AD$8+1)),$AD$6+$AD$2*TAN($AD$3*(C3/F$1)-$AD$3)+D$1^2*$AD$5/((-$AD$7*(C3/E$1-1)^$AD$8+1)))</f>
        <v>219.67701719638535</v>
      </c>
      <c r="F3">
        <f>(E3-D3)^2</f>
        <v>6.7569221383832229E-2</v>
      </c>
      <c r="G3" s="19">
        <f>((E3-D3)/D3)^2</f>
        <v>1.3968587307907471E-6</v>
      </c>
      <c r="I3" s="2">
        <v>0.44124434000000001</v>
      </c>
      <c r="J3">
        <v>230.92895100000001</v>
      </c>
      <c r="K3">
        <f>IF(I3&lt;L$1,$AD$6+J$1^2*$AD$5/((-$AD$7*(I3/K$1-1)^$AD$8+1)),$AD$6+$AD$2*TAN($AD$3*(I3/L$1)-$AD$3)+J$1^2*$AD$5/((-$AD$7*(I3/K$1-1)^$AD$8+1)))</f>
        <v>230.45641189454619</v>
      </c>
      <c r="L3">
        <f>(K3-J3)^2</f>
        <v>0.22329320618309573</v>
      </c>
      <c r="M3" s="19">
        <f>((K3-J3)/J3)^2</f>
        <v>4.1871521673255886E-6</v>
      </c>
      <c r="O3" s="2">
        <v>0.44084536000000002</v>
      </c>
      <c r="P3">
        <v>244.64601999999999</v>
      </c>
      <c r="Q3">
        <f>IF(O3&lt;R$1,$AD$6+P$1^2*$AD$5/((-$AD$7*(O3/Q$1-1)^$AD$8+1)),$AD$6+$AD$2*TAN($AD$3*(O3/R$1)-$AD$3)+P$1^2*$AD$5/((-$AD$7*(O3/Q$1-1)^$AD$8+1)))</f>
        <v>243.61816511310013</v>
      </c>
      <c r="R3">
        <f>(Q3-P3)^2</f>
        <v>1.0564856685239237</v>
      </c>
      <c r="S3" s="19">
        <f>((Q3-P3)/P3)^2</f>
        <v>1.7651730995436041E-5</v>
      </c>
      <c r="U3" s="2">
        <v>0.44144132000000003</v>
      </c>
      <c r="V3">
        <v>260.497568</v>
      </c>
      <c r="W3">
        <f>IF(U3&lt;X$1,$AD$6+V$1^2*$AD$5/((-$AD$7*(U3/W$1-1)^$AD$8+1)),$AD$6+$AD$2*TAN($AD$3*(U3/X$1)-$AD$3)+V$1^2*$AD$5/((-$AD$7*(U3/W$1-1)^$AD$8+1)))</f>
        <v>259.18869096657528</v>
      </c>
      <c r="X3">
        <f t="shared" ref="X3:X34" si="0">(W3-V3)^2</f>
        <v>1.7131590886266996</v>
      </c>
      <c r="Y3" s="19">
        <f>((W3-V3)/V3)^2</f>
        <v>2.5245870400018854E-5</v>
      </c>
      <c r="AC3" t="s">
        <v>30</v>
      </c>
      <c r="AD3">
        <v>2.0891263425979498</v>
      </c>
      <c r="AN3" t="s">
        <v>63</v>
      </c>
      <c r="AO3" s="10" t="s">
        <v>64</v>
      </c>
      <c r="AP3" s="11">
        <v>25.07</v>
      </c>
    </row>
    <row r="4" spans="1:47" x14ac:dyDescent="0.25">
      <c r="C4" s="2">
        <v>0.44372683000000002</v>
      </c>
      <c r="D4">
        <v>219.99041500000001</v>
      </c>
      <c r="E4">
        <f t="shared" ref="E4:E67" si="1">IF(C4&lt;F$1,$AD$6+D$1^2*$AD$5/((-$AD$7*(C4/E$1-1)^$AD$8+1)),$AD$6+$AD$2*TAN($AD$3*(C4/F$1)-$AD$3)+D$1^2*$AD$5/((-$AD$7*(C4/E$1-1)^$AD$8+1)))</f>
        <v>219.69865798345779</v>
      </c>
      <c r="F4">
        <f t="shared" ref="F4:F67" si="2">(E4-D4)^2</f>
        <v>8.5122156701617546E-2</v>
      </c>
      <c r="G4" s="19">
        <f t="shared" ref="G4:G67" si="3">((E4-D4)/D4)^2</f>
        <v>1.758875504578073E-6</v>
      </c>
      <c r="I4" s="2">
        <v>0.4444824</v>
      </c>
      <c r="J4">
        <v>230.91558699999999</v>
      </c>
      <c r="K4">
        <f t="shared" ref="K4:K67" si="4">IF(I4&lt;L$1,$AD$6+J$1^2*$AD$5/((-$AD$7*(I4/K$1-1)^$AD$8+1)),$AD$6+$AD$2*TAN($AD$3*(I4/L$1)-$AD$3)+J$1^2*$AD$5/((-$AD$7*(I4/K$1-1)^$AD$8+1)))</f>
        <v>230.48804171217336</v>
      </c>
      <c r="L4">
        <f t="shared" ref="L4:L67" si="5">(K4-J4)^2</f>
        <v>0.18279497314275772</v>
      </c>
      <c r="M4" s="19">
        <f t="shared" ref="M4:M67" si="6">((K4-J4)/J4)^2</f>
        <v>3.4281336900756242E-6</v>
      </c>
      <c r="O4" s="2">
        <v>0.44406487</v>
      </c>
      <c r="P4">
        <v>244.74758800000001</v>
      </c>
      <c r="Q4">
        <f t="shared" ref="Q4:Q67" si="7">IF(O4&lt;R$1,$AD$6+P$1^2*$AD$5/((-$AD$7*(O4/Q$1-1)^$AD$8+1)),$AD$6+$AD$2*TAN($AD$3*(O4/R$1)-$AD$3)+P$1^2*$AD$5/((-$AD$7*(O4/Q$1-1)^$AD$8+1)))</f>
        <v>243.66325975180294</v>
      </c>
      <c r="R4">
        <f t="shared" ref="R4:R67" si="8">(Q4-P4)^2</f>
        <v>1.1757677498381214</v>
      </c>
      <c r="S4" s="19">
        <f t="shared" ref="S4:S67" si="9">((Q4-P4)/P4)^2</f>
        <v>1.9628391096874327E-5</v>
      </c>
      <c r="U4" s="2">
        <v>0.44518766999999998</v>
      </c>
      <c r="V4">
        <v>260.444006</v>
      </c>
      <c r="W4">
        <f t="shared" ref="W4:W67" si="10">IF(U4&lt;X$1,$AD$6+V$1^2*$AD$5/((-$AD$7*(U4/W$1-1)^$AD$8+1)),$AD$6+$AD$2*TAN($AD$3*(U4/X$1)-$AD$3)+V$1^2*$AD$5/((-$AD$7*(U4/W$1-1)^$AD$8+1)))</f>
        <v>259.26075294151337</v>
      </c>
      <c r="X4">
        <f t="shared" si="0"/>
        <v>1.4000878004179587</v>
      </c>
      <c r="Y4" s="19">
        <f t="shared" ref="Y4:Y67" si="11">((W4-V4)/V4)^2</f>
        <v>2.0640800574367072E-5</v>
      </c>
      <c r="AC4" t="s">
        <v>31</v>
      </c>
      <c r="AD4">
        <v>0</v>
      </c>
      <c r="AN4" t="s">
        <v>65</v>
      </c>
      <c r="AO4" s="10" t="s">
        <v>66</v>
      </c>
      <c r="AP4" s="11">
        <v>0.25</v>
      </c>
      <c r="AQ4" t="s">
        <v>90</v>
      </c>
    </row>
    <row r="5" spans="1:47" x14ac:dyDescent="0.25">
      <c r="C5" s="2">
        <v>0.44721955000000002</v>
      </c>
      <c r="D5">
        <v>219.99041500000001</v>
      </c>
      <c r="E5">
        <f t="shared" si="1"/>
        <v>219.72108696307049</v>
      </c>
      <c r="F5">
        <f t="shared" si="2"/>
        <v>7.2537591476310156E-2</v>
      </c>
      <c r="G5" s="19">
        <f t="shared" si="3"/>
        <v>1.4988411684163624E-6</v>
      </c>
      <c r="I5" s="2">
        <v>0.44797512</v>
      </c>
      <c r="J5">
        <v>230.91558699999999</v>
      </c>
      <c r="K5">
        <f t="shared" si="4"/>
        <v>230.52335760762088</v>
      </c>
      <c r="L5">
        <f t="shared" si="5"/>
        <v>0.15384389624608377</v>
      </c>
      <c r="M5" s="19">
        <f t="shared" si="6"/>
        <v>2.885185706511831E-6</v>
      </c>
      <c r="O5" s="2">
        <v>0.44730292999999999</v>
      </c>
      <c r="P5">
        <v>244.73422400000001</v>
      </c>
      <c r="Q5">
        <f t="shared" si="7"/>
        <v>243.71014593187692</v>
      </c>
      <c r="R5">
        <f t="shared" si="8"/>
        <v>1.0487358896107177</v>
      </c>
      <c r="S5" s="19">
        <f t="shared" si="9"/>
        <v>1.7509619904844248E-5</v>
      </c>
      <c r="U5" s="2">
        <v>0.44842594000000002</v>
      </c>
      <c r="V5">
        <v>260.444006</v>
      </c>
      <c r="W5">
        <f t="shared" si="10"/>
        <v>259.32530650252119</v>
      </c>
      <c r="X5">
        <f t="shared" si="0"/>
        <v>1.2514885656593531</v>
      </c>
      <c r="Y5" s="19">
        <f t="shared" si="11"/>
        <v>1.845007570036967E-5</v>
      </c>
      <c r="AC5" t="s">
        <v>32</v>
      </c>
      <c r="AD5">
        <v>469.88504718083288</v>
      </c>
      <c r="AN5" t="s">
        <v>67</v>
      </c>
      <c r="AO5" s="10" t="s">
        <v>68</v>
      </c>
      <c r="AP5" s="11">
        <v>3.3</v>
      </c>
      <c r="AQ5" t="s">
        <v>90</v>
      </c>
    </row>
    <row r="6" spans="1:47" x14ac:dyDescent="0.25">
      <c r="C6" s="2">
        <v>0.45045903999999998</v>
      </c>
      <c r="D6">
        <v>220.070705</v>
      </c>
      <c r="E6">
        <f t="shared" si="1"/>
        <v>219.74260952091717</v>
      </c>
      <c r="F6">
        <f t="shared" si="2"/>
        <v>0.10764664339459384</v>
      </c>
      <c r="G6" s="19">
        <f t="shared" si="3"/>
        <v>2.2226752977263379E-6</v>
      </c>
      <c r="I6" s="2">
        <v>0.45121338</v>
      </c>
      <c r="J6">
        <v>230.91558699999999</v>
      </c>
      <c r="K6">
        <f t="shared" si="4"/>
        <v>230.55722829176577</v>
      </c>
      <c r="L6">
        <f t="shared" si="5"/>
        <v>0.12842096376729922</v>
      </c>
      <c r="M6" s="19">
        <f t="shared" si="6"/>
        <v>2.4084044808980669E-6</v>
      </c>
      <c r="O6" s="2">
        <v>0.45054128999999998</v>
      </c>
      <c r="P6">
        <v>244.740906</v>
      </c>
      <c r="Q6">
        <f t="shared" si="7"/>
        <v>243.7585949302678</v>
      </c>
      <c r="R6">
        <f t="shared" si="8"/>
        <v>0.96493503771840106</v>
      </c>
      <c r="S6" s="19">
        <f t="shared" si="9"/>
        <v>1.6109607139289389E-5</v>
      </c>
      <c r="U6" s="2">
        <v>0.45166420000000002</v>
      </c>
      <c r="V6">
        <v>260.444006</v>
      </c>
      <c r="W6">
        <f t="shared" si="10"/>
        <v>259.39199165726944</v>
      </c>
      <c r="X6">
        <f t="shared" si="0"/>
        <v>1.1067341773108088</v>
      </c>
      <c r="Y6" s="19">
        <f t="shared" si="11"/>
        <v>1.6316033491534732E-5</v>
      </c>
      <c r="AC6" t="s">
        <v>55</v>
      </c>
      <c r="AD6">
        <v>200.5308212029617</v>
      </c>
      <c r="AN6" t="s">
        <v>69</v>
      </c>
      <c r="AO6" s="10" t="s">
        <v>70</v>
      </c>
      <c r="AP6">
        <v>16</v>
      </c>
    </row>
    <row r="7" spans="1:47" x14ac:dyDescent="0.25">
      <c r="C7" s="2">
        <v>0.45369638000000001</v>
      </c>
      <c r="D7">
        <v>220.01046199999999</v>
      </c>
      <c r="E7">
        <f t="shared" si="1"/>
        <v>219.76482000964614</v>
      </c>
      <c r="F7">
        <f t="shared" si="2"/>
        <v>6.0339987424998992E-2</v>
      </c>
      <c r="G7" s="19">
        <f t="shared" si="3"/>
        <v>1.24657539159067E-6</v>
      </c>
      <c r="I7" s="2">
        <v>0.45445164999999998</v>
      </c>
      <c r="J7">
        <v>230.91558699999999</v>
      </c>
      <c r="K7">
        <f t="shared" si="4"/>
        <v>230.59220022721775</v>
      </c>
      <c r="L7">
        <f t="shared" si="5"/>
        <v>0.10457900481051394</v>
      </c>
      <c r="M7" s="19">
        <f t="shared" si="6"/>
        <v>1.9612728047259638E-6</v>
      </c>
      <c r="O7" s="2">
        <v>0.45377946000000002</v>
      </c>
      <c r="P7">
        <v>244.73422400000001</v>
      </c>
      <c r="Q7">
        <f t="shared" si="7"/>
        <v>243.80862198145999</v>
      </c>
      <c r="R7">
        <f t="shared" si="8"/>
        <v>0.85673909672535742</v>
      </c>
      <c r="S7" s="19">
        <f t="shared" si="9"/>
        <v>1.4304055091362344E-5</v>
      </c>
      <c r="U7" s="2">
        <v>0.45490246000000001</v>
      </c>
      <c r="V7">
        <v>260.444006</v>
      </c>
      <c r="W7">
        <f t="shared" si="10"/>
        <v>259.46083935725289</v>
      </c>
      <c r="X7">
        <f t="shared" si="0"/>
        <v>0.96661664741061903</v>
      </c>
      <c r="Y7" s="19">
        <f t="shared" si="11"/>
        <v>1.4250350188830886E-5</v>
      </c>
      <c r="AC7" t="s">
        <v>37</v>
      </c>
      <c r="AD7">
        <v>0.11253124292450735</v>
      </c>
      <c r="AU7" t="s">
        <v>71</v>
      </c>
    </row>
    <row r="8" spans="1:47" x14ac:dyDescent="0.25">
      <c r="C8" s="2">
        <v>0.45693475</v>
      </c>
      <c r="D8">
        <v>220.017144</v>
      </c>
      <c r="E8">
        <f t="shared" si="1"/>
        <v>219.78775001411753</v>
      </c>
      <c r="F8">
        <f t="shared" si="2"/>
        <v>5.2621600759045553E-2</v>
      </c>
      <c r="G8" s="19">
        <f t="shared" si="3"/>
        <v>1.0870537273127647E-6</v>
      </c>
      <c r="I8" s="2">
        <v>0.45768990999999998</v>
      </c>
      <c r="J8">
        <v>230.91558699999999</v>
      </c>
      <c r="K8">
        <f t="shared" si="4"/>
        <v>230.62828908389969</v>
      </c>
      <c r="L8">
        <f t="shared" si="5"/>
        <v>8.2540092595575126E-2</v>
      </c>
      <c r="M8" s="19">
        <f t="shared" si="6"/>
        <v>1.5479554352289006E-6</v>
      </c>
      <c r="O8" s="2">
        <v>0.45701792000000002</v>
      </c>
      <c r="P8">
        <v>244.74758800000001</v>
      </c>
      <c r="Q8">
        <f t="shared" si="7"/>
        <v>243.86025738349207</v>
      </c>
      <c r="R8">
        <f t="shared" si="8"/>
        <v>0.78735562299235806</v>
      </c>
      <c r="S8" s="19">
        <f t="shared" si="9"/>
        <v>1.3144197995348069E-5</v>
      </c>
      <c r="U8" s="2">
        <v>0.45814073</v>
      </c>
      <c r="V8">
        <v>260.444006</v>
      </c>
      <c r="W8">
        <f t="shared" si="10"/>
        <v>259.53188102495972</v>
      </c>
      <c r="X8">
        <f t="shared" si="0"/>
        <v>0.83197197009224111</v>
      </c>
      <c r="Y8" s="19">
        <f t="shared" si="11"/>
        <v>1.2265350439458743E-5</v>
      </c>
      <c r="AC8" t="s">
        <v>56</v>
      </c>
      <c r="AD8">
        <v>2.3868443631103498</v>
      </c>
    </row>
    <row r="9" spans="1:47" x14ac:dyDescent="0.25">
      <c r="C9" s="2">
        <v>0.46017300999999999</v>
      </c>
      <c r="D9">
        <v>220.017144</v>
      </c>
      <c r="E9">
        <f t="shared" si="1"/>
        <v>219.81140204819309</v>
      </c>
      <c r="F9">
        <f t="shared" si="2"/>
        <v>4.2329750733318482E-2</v>
      </c>
      <c r="G9" s="19">
        <f t="shared" si="3"/>
        <v>8.7444533513101542E-7</v>
      </c>
      <c r="I9" s="2">
        <v>0.46092817000000003</v>
      </c>
      <c r="J9">
        <v>230.91558699999999</v>
      </c>
      <c r="K9">
        <f t="shared" si="4"/>
        <v>230.66551109183689</v>
      </c>
      <c r="L9">
        <f t="shared" si="5"/>
        <v>6.2537959843597946E-2</v>
      </c>
      <c r="M9" s="19">
        <f t="shared" si="6"/>
        <v>1.1728357917206143E-6</v>
      </c>
      <c r="O9" s="2">
        <v>0.46025721000000003</v>
      </c>
      <c r="P9">
        <v>244.81440900000001</v>
      </c>
      <c r="Q9">
        <f t="shared" si="7"/>
        <v>243.91353373852868</v>
      </c>
      <c r="R9">
        <f t="shared" si="8"/>
        <v>0.81157623673103241</v>
      </c>
      <c r="S9" s="19">
        <f t="shared" si="9"/>
        <v>1.3541144463894523E-5</v>
      </c>
      <c r="U9" s="2">
        <v>0.46137898999999999</v>
      </c>
      <c r="V9">
        <v>260.444006</v>
      </c>
      <c r="W9">
        <f t="shared" si="10"/>
        <v>259.60514789116593</v>
      </c>
      <c r="X9">
        <f t="shared" si="0"/>
        <v>0.70368292675667965</v>
      </c>
      <c r="Y9" s="19">
        <f t="shared" si="11"/>
        <v>1.0374048652117141E-5</v>
      </c>
      <c r="AB9">
        <v>0.2</v>
      </c>
      <c r="AC9" t="s">
        <v>59</v>
      </c>
      <c r="AD9">
        <v>8.0518016688921584E-2</v>
      </c>
    </row>
    <row r="10" spans="1:47" x14ac:dyDescent="0.25">
      <c r="C10" s="2">
        <v>0.46341126999999999</v>
      </c>
      <c r="D10">
        <v>220.017144</v>
      </c>
      <c r="E10">
        <f t="shared" si="1"/>
        <v>219.83578732017997</v>
      </c>
      <c r="F10">
        <f t="shared" si="2"/>
        <v>3.2890245315343791E-2</v>
      </c>
      <c r="G10" s="19">
        <f t="shared" si="3"/>
        <v>6.7944462438516207E-7</v>
      </c>
      <c r="I10" s="2">
        <v>0.46416644000000001</v>
      </c>
      <c r="J10">
        <v>230.91558699999999</v>
      </c>
      <c r="K10">
        <f t="shared" si="4"/>
        <v>230.70388274598542</v>
      </c>
      <c r="L10">
        <f t="shared" si="5"/>
        <v>4.4818691167862731E-2</v>
      </c>
      <c r="M10" s="19">
        <f t="shared" si="6"/>
        <v>8.4052894068182647E-7</v>
      </c>
      <c r="O10" s="2">
        <v>0.46349638999999998</v>
      </c>
      <c r="P10">
        <v>244.874548</v>
      </c>
      <c r="Q10">
        <f t="shared" si="7"/>
        <v>243.96845965119763</v>
      </c>
      <c r="R10">
        <f t="shared" si="8"/>
        <v>0.82099609583540634</v>
      </c>
      <c r="S10" s="19">
        <f t="shared" si="9"/>
        <v>1.369158721339385E-5</v>
      </c>
      <c r="U10" s="2">
        <v>0.46461724999999998</v>
      </c>
      <c r="V10">
        <v>260.444006</v>
      </c>
      <c r="W10">
        <f t="shared" si="10"/>
        <v>259.68067233671405</v>
      </c>
      <c r="X10">
        <f t="shared" si="0"/>
        <v>0.58267828150554535</v>
      </c>
      <c r="Y10" s="19">
        <f t="shared" si="11"/>
        <v>8.5901371356714598E-6</v>
      </c>
      <c r="AB10">
        <v>0.25</v>
      </c>
      <c r="AC10" t="s">
        <v>59</v>
      </c>
      <c r="AD10">
        <v>7.1778198366240498E-2</v>
      </c>
      <c r="AN10" t="s">
        <v>72</v>
      </c>
    </row>
    <row r="11" spans="1:47" x14ac:dyDescent="0.25">
      <c r="C11" s="2">
        <v>0.46664953999999997</v>
      </c>
      <c r="D11">
        <v>220.017144</v>
      </c>
      <c r="E11">
        <f t="shared" si="1"/>
        <v>219.86091651747589</v>
      </c>
      <c r="F11">
        <f t="shared" si="2"/>
        <v>2.4407026295823007E-2</v>
      </c>
      <c r="G11" s="19">
        <f t="shared" si="3"/>
        <v>5.0419881806682394E-7</v>
      </c>
      <c r="I11" s="2">
        <v>0.46740470000000001</v>
      </c>
      <c r="J11">
        <v>230.91558699999999</v>
      </c>
      <c r="K11">
        <f t="shared" si="4"/>
        <v>230.74342044816598</v>
      </c>
      <c r="L11">
        <f t="shared" si="5"/>
        <v>2.9641321570412958E-2</v>
      </c>
      <c r="M11" s="19">
        <f t="shared" si="6"/>
        <v>5.558928199548462E-7</v>
      </c>
      <c r="O11" s="2">
        <v>0.46673476000000003</v>
      </c>
      <c r="P11">
        <v>244.88122999999999</v>
      </c>
      <c r="Q11">
        <f t="shared" si="7"/>
        <v>244.02504643747307</v>
      </c>
      <c r="R11">
        <f t="shared" si="8"/>
        <v>0.73305029274129263</v>
      </c>
      <c r="S11" s="19">
        <f t="shared" si="9"/>
        <v>1.2224265548544544E-5</v>
      </c>
      <c r="U11" s="2">
        <v>0.46785552000000002</v>
      </c>
      <c r="V11">
        <v>260.444006</v>
      </c>
      <c r="W11">
        <f t="shared" si="10"/>
        <v>259.75848729157548</v>
      </c>
      <c r="X11">
        <f t="shared" si="0"/>
        <v>0.46993589960002818</v>
      </c>
      <c r="Y11" s="19">
        <f t="shared" si="11"/>
        <v>6.928032073048802E-6</v>
      </c>
      <c r="AB11">
        <v>0.3</v>
      </c>
      <c r="AC11" t="s">
        <v>59</v>
      </c>
      <c r="AD11">
        <v>6.3949254506236605E-2</v>
      </c>
      <c r="AN11" t="s">
        <v>73</v>
      </c>
      <c r="AO11">
        <f>1-2*(AP5/AP3)^2</f>
        <v>0.96534633222429933</v>
      </c>
      <c r="AQ11" t="s">
        <v>74</v>
      </c>
      <c r="AR11">
        <f>-0.357+0.45*EXP(-0.0375*AP6)</f>
        <v>-0.11003476375768811</v>
      </c>
    </row>
    <row r="12" spans="1:47" x14ac:dyDescent="0.25">
      <c r="C12" s="2">
        <v>0.46988688000000001</v>
      </c>
      <c r="D12">
        <v>219.95700500000001</v>
      </c>
      <c r="E12">
        <f t="shared" si="1"/>
        <v>219.88679280722266</v>
      </c>
      <c r="F12">
        <f t="shared" si="2"/>
        <v>4.92975201460342E-3</v>
      </c>
      <c r="G12" s="19">
        <f t="shared" si="3"/>
        <v>1.0189420331413853E-7</v>
      </c>
      <c r="I12" s="2">
        <v>0.47064296999999999</v>
      </c>
      <c r="J12">
        <v>230.91558699999999</v>
      </c>
      <c r="K12">
        <f t="shared" si="4"/>
        <v>230.78414135883213</v>
      </c>
      <c r="L12">
        <f t="shared" si="5"/>
        <v>1.7277956582029214E-2</v>
      </c>
      <c r="M12" s="19">
        <f t="shared" si="6"/>
        <v>3.2403049184651467E-7</v>
      </c>
      <c r="O12" s="2">
        <v>0.46997302000000002</v>
      </c>
      <c r="P12">
        <v>244.88122999999999</v>
      </c>
      <c r="Q12">
        <f t="shared" si="7"/>
        <v>244.08332989345965</v>
      </c>
      <c r="R12">
        <f t="shared" si="8"/>
        <v>0.63664458001708513</v>
      </c>
      <c r="S12" s="19">
        <f t="shared" si="9"/>
        <v>1.0616614553235108E-5</v>
      </c>
      <c r="U12" s="2">
        <v>0.47109378000000002</v>
      </c>
      <c r="V12">
        <v>260.444006</v>
      </c>
      <c r="W12">
        <f t="shared" si="10"/>
        <v>259.83862550866013</v>
      </c>
      <c r="X12">
        <f t="shared" si="0"/>
        <v>0.36648553929490502</v>
      </c>
      <c r="Y12" s="19">
        <f t="shared" si="11"/>
        <v>5.4029146798631528E-6</v>
      </c>
      <c r="AB12">
        <v>0.35</v>
      </c>
      <c r="AC12" t="s">
        <v>59</v>
      </c>
      <c r="AD12">
        <v>6.9462619763717995E-2</v>
      </c>
      <c r="AN12" t="s">
        <v>75</v>
      </c>
      <c r="AO12">
        <f>0.0524*AP4^4-0.15*AP4^3+0.1659*AP4^2-0.0706*AP4+0.0119</f>
        <v>2.479687500000001E-3</v>
      </c>
      <c r="AQ12" t="s">
        <v>76</v>
      </c>
      <c r="AR12">
        <f>0.0524*(AP4-AR11)^4-0.15*(AP4-AR11)^3+0.1659*(AP4-AR11)^2-0.0706*(AP4-AR11)+0.0119</f>
        <v>1.8663695138192438E-3</v>
      </c>
    </row>
    <row r="13" spans="1:47" x14ac:dyDescent="0.25">
      <c r="C13" s="2">
        <v>0.47312596000000001</v>
      </c>
      <c r="D13">
        <v>220.01046199999999</v>
      </c>
      <c r="E13">
        <f t="shared" si="1"/>
        <v>219.91344878482738</v>
      </c>
      <c r="F13">
        <f t="shared" si="2"/>
        <v>9.411563918126949E-3</v>
      </c>
      <c r="G13" s="19">
        <f t="shared" si="3"/>
        <v>1.9443530695631259E-7</v>
      </c>
      <c r="I13" s="2">
        <v>0.47388122999999999</v>
      </c>
      <c r="J13">
        <v>230.91558699999999</v>
      </c>
      <c r="K13">
        <f t="shared" si="4"/>
        <v>230.82606243349488</v>
      </c>
      <c r="L13">
        <f t="shared" si="5"/>
        <v>8.0146480079269656E-3</v>
      </c>
      <c r="M13" s="19">
        <f t="shared" si="6"/>
        <v>1.5030656684751661E-7</v>
      </c>
      <c r="O13" s="2">
        <v>0.47321128000000001</v>
      </c>
      <c r="P13">
        <v>244.88122999999999</v>
      </c>
      <c r="Q13">
        <f t="shared" si="7"/>
        <v>244.14333660250063</v>
      </c>
      <c r="R13">
        <f t="shared" si="8"/>
        <v>0.54448666607315277</v>
      </c>
      <c r="S13" s="19">
        <f t="shared" si="9"/>
        <v>9.0797993802437894E-6</v>
      </c>
      <c r="U13" s="2">
        <v>0.47433205000000001</v>
      </c>
      <c r="V13">
        <v>260.444006</v>
      </c>
      <c r="W13">
        <f t="shared" si="10"/>
        <v>259.92112129024974</v>
      </c>
      <c r="X13">
        <f t="shared" si="0"/>
        <v>0.27340841969061158</v>
      </c>
      <c r="Y13" s="19">
        <f t="shared" si="11"/>
        <v>4.0307248334726528E-6</v>
      </c>
      <c r="AN13" t="s">
        <v>77</v>
      </c>
      <c r="AO13">
        <f>1/(1+AO12*AP2)</f>
        <v>0.98065386239128483</v>
      </c>
      <c r="AQ13" t="s">
        <v>78</v>
      </c>
      <c r="AR13">
        <f>1/(1+AR12*AP2)</f>
        <v>0.98536886411718139</v>
      </c>
    </row>
    <row r="14" spans="1:47" x14ac:dyDescent="0.25">
      <c r="C14" s="2">
        <v>0.47636433</v>
      </c>
      <c r="D14">
        <v>220.017144</v>
      </c>
      <c r="E14">
        <f t="shared" si="1"/>
        <v>219.94087581635654</v>
      </c>
      <c r="F14">
        <f t="shared" si="2"/>
        <v>5.8168358362731152E-3</v>
      </c>
      <c r="G14" s="19">
        <f t="shared" si="3"/>
        <v>1.2016382979189783E-7</v>
      </c>
      <c r="I14" s="2">
        <v>0.47711948999999998</v>
      </c>
      <c r="J14">
        <v>230.91558699999999</v>
      </c>
      <c r="K14">
        <f t="shared" si="4"/>
        <v>230.8692013074515</v>
      </c>
      <c r="L14">
        <f t="shared" si="5"/>
        <v>2.1516324732024235E-3</v>
      </c>
      <c r="M14" s="19">
        <f t="shared" si="6"/>
        <v>4.0351677309449057E-8</v>
      </c>
      <c r="O14" s="2">
        <v>0.47644955</v>
      </c>
      <c r="P14">
        <v>244.88122999999999</v>
      </c>
      <c r="Q14">
        <f t="shared" si="7"/>
        <v>244.20509188210752</v>
      </c>
      <c r="R14">
        <f t="shared" si="8"/>
        <v>0.45716275446716315</v>
      </c>
      <c r="S14" s="19">
        <f t="shared" si="9"/>
        <v>7.6235954952178844E-6</v>
      </c>
      <c r="U14" s="2">
        <v>0.47757031</v>
      </c>
      <c r="V14">
        <v>260.444006</v>
      </c>
      <c r="W14">
        <f t="shared" si="10"/>
        <v>260.00600853443927</v>
      </c>
      <c r="X14">
        <f t="shared" si="0"/>
        <v>0.19184177983762027</v>
      </c>
      <c r="Y14" s="19">
        <f t="shared" si="11"/>
        <v>2.8282282855959973E-6</v>
      </c>
    </row>
    <row r="15" spans="1:47" x14ac:dyDescent="0.25">
      <c r="C15" s="2">
        <v>0.47960259</v>
      </c>
      <c r="D15">
        <v>220.017144</v>
      </c>
      <c r="E15">
        <f t="shared" si="1"/>
        <v>219.96909005229821</v>
      </c>
      <c r="F15">
        <f t="shared" si="2"/>
        <v>2.3091818897262245E-3</v>
      </c>
      <c r="G15" s="19">
        <f t="shared" si="3"/>
        <v>4.7702934613567915E-8</v>
      </c>
      <c r="I15" s="2">
        <v>0.48035776000000002</v>
      </c>
      <c r="J15">
        <v>230.91558699999999</v>
      </c>
      <c r="K15">
        <f t="shared" si="4"/>
        <v>230.913575949261</v>
      </c>
      <c r="L15">
        <f t="shared" si="5"/>
        <v>4.0443250747756811E-6</v>
      </c>
      <c r="M15" s="19">
        <f t="shared" si="6"/>
        <v>7.5847200850694929E-11</v>
      </c>
      <c r="O15" s="2">
        <v>0.47968780999999999</v>
      </c>
      <c r="P15">
        <v>244.88122999999999</v>
      </c>
      <c r="Q15">
        <f t="shared" si="7"/>
        <v>244.26862092911585</v>
      </c>
      <c r="R15">
        <f t="shared" si="8"/>
        <v>0.37528987372952094</v>
      </c>
      <c r="S15" s="19">
        <f t="shared" si="9"/>
        <v>6.2582923976383724E-6</v>
      </c>
      <c r="U15" s="2">
        <v>0.48080856999999999</v>
      </c>
      <c r="V15">
        <v>260.444006</v>
      </c>
      <c r="W15">
        <f t="shared" si="10"/>
        <v>260.09332252733964</v>
      </c>
      <c r="X15">
        <f t="shared" si="0"/>
        <v>0.12297889799713245</v>
      </c>
      <c r="Y15" s="19">
        <f t="shared" si="11"/>
        <v>1.8130169462632808E-6</v>
      </c>
      <c r="AA15">
        <v>0.2</v>
      </c>
      <c r="AB15" t="s">
        <v>35</v>
      </c>
      <c r="AD15">
        <f>SUM(F3:F150)</f>
        <v>39.211613477837304</v>
      </c>
      <c r="AN15" t="s">
        <v>79</v>
      </c>
      <c r="AO15">
        <f>1/(AD5*10^-4*PI()*AP2*AO13*AO11)</f>
        <v>0.89945208251354924</v>
      </c>
      <c r="AQ15" t="s">
        <v>80</v>
      </c>
      <c r="AR15">
        <f>1/(AD5*10^-4*PI()*AP2*AR13*AO11)</f>
        <v>0.89514819360874576</v>
      </c>
    </row>
    <row r="16" spans="1:47" x14ac:dyDescent="0.25">
      <c r="C16" s="2">
        <v>0.48284085999999998</v>
      </c>
      <c r="D16">
        <v>220.017144</v>
      </c>
      <c r="E16">
        <f t="shared" si="1"/>
        <v>219.99810407505225</v>
      </c>
      <c r="F16">
        <f t="shared" si="2"/>
        <v>3.6251874201587581E-4</v>
      </c>
      <c r="G16" s="19">
        <f t="shared" si="3"/>
        <v>7.4888894302849794E-9</v>
      </c>
      <c r="I16" s="2">
        <v>0.48359602000000002</v>
      </c>
      <c r="J16">
        <v>230.91558699999999</v>
      </c>
      <c r="K16">
        <f t="shared" si="4"/>
        <v>230.95920424674131</v>
      </c>
      <c r="L16">
        <f t="shared" si="5"/>
        <v>1.9024642132931954E-3</v>
      </c>
      <c r="M16" s="19">
        <f t="shared" si="6"/>
        <v>3.5678780174442764E-8</v>
      </c>
      <c r="O16" s="2">
        <v>0.48292606999999999</v>
      </c>
      <c r="P16">
        <v>244.88122999999999</v>
      </c>
      <c r="Q16">
        <f t="shared" si="7"/>
        <v>244.33394998391051</v>
      </c>
      <c r="R16">
        <f t="shared" si="8"/>
        <v>0.29951541601089438</v>
      </c>
      <c r="S16" s="19">
        <f t="shared" si="9"/>
        <v>4.9946859273571354E-6</v>
      </c>
      <c r="U16" s="2">
        <v>0.48404683999999998</v>
      </c>
      <c r="V16">
        <v>260.444006</v>
      </c>
      <c r="W16">
        <f t="shared" si="10"/>
        <v>260.18309924008247</v>
      </c>
      <c r="X16">
        <f t="shared" si="0"/>
        <v>6.8072337370664621E-2</v>
      </c>
      <c r="Y16" s="19">
        <f t="shared" si="11"/>
        <v>1.0035567339987377E-6</v>
      </c>
      <c r="AA16">
        <v>0.25</v>
      </c>
      <c r="AB16" t="s">
        <v>35</v>
      </c>
      <c r="AD16">
        <f>SUM(L3:L150)</f>
        <v>65.098538942689899</v>
      </c>
    </row>
    <row r="17" spans="3:47" x14ac:dyDescent="0.25">
      <c r="C17" s="2">
        <v>0.48607911999999998</v>
      </c>
      <c r="D17">
        <v>220.017144</v>
      </c>
      <c r="E17">
        <f t="shared" si="1"/>
        <v>220.02792949824666</v>
      </c>
      <c r="F17">
        <f t="shared" si="2"/>
        <v>1.163269724287485E-4</v>
      </c>
      <c r="G17" s="19">
        <f t="shared" si="3"/>
        <v>2.4030752987677425E-9</v>
      </c>
      <c r="I17" s="2">
        <v>0.48683428000000001</v>
      </c>
      <c r="J17">
        <v>230.91558699999999</v>
      </c>
      <c r="K17">
        <f t="shared" si="4"/>
        <v>231.00610484333603</v>
      </c>
      <c r="L17">
        <f t="shared" si="5"/>
        <v>8.1934799622087381E-3</v>
      </c>
      <c r="M17" s="19">
        <f t="shared" si="6"/>
        <v>1.5366037815203554E-7</v>
      </c>
      <c r="O17" s="2">
        <v>0.48616433999999997</v>
      </c>
      <c r="P17">
        <v>244.88122999999999</v>
      </c>
      <c r="Q17">
        <f t="shared" si="7"/>
        <v>244.40110580378621</v>
      </c>
      <c r="R17">
        <f t="shared" si="8"/>
        <v>0.23051924378992777</v>
      </c>
      <c r="S17" s="19">
        <f t="shared" si="9"/>
        <v>3.8441133958216082E-6</v>
      </c>
      <c r="U17" s="2">
        <v>0.48728510000000003</v>
      </c>
      <c r="V17">
        <v>260.444006</v>
      </c>
      <c r="W17">
        <f t="shared" si="10"/>
        <v>260.27537449140249</v>
      </c>
      <c r="X17">
        <f t="shared" si="0"/>
        <v>2.8436585691873389E-2</v>
      </c>
      <c r="Y17" s="19">
        <f t="shared" si="11"/>
        <v>4.1922649001486861E-7</v>
      </c>
      <c r="AA17">
        <v>0.3</v>
      </c>
      <c r="AB17" t="s">
        <v>35</v>
      </c>
      <c r="AD17">
        <f>SUM(R3:R150)</f>
        <v>97.877104234967021</v>
      </c>
    </row>
    <row r="18" spans="3:47" x14ac:dyDescent="0.25">
      <c r="C18" s="2">
        <v>0.48931738000000002</v>
      </c>
      <c r="D18">
        <v>220.017144</v>
      </c>
      <c r="E18">
        <f t="shared" si="1"/>
        <v>220.0585784318985</v>
      </c>
      <c r="F18">
        <f t="shared" si="2"/>
        <v>1.7168121467509782E-3</v>
      </c>
      <c r="G18" s="19">
        <f t="shared" si="3"/>
        <v>3.5465797624954844E-8</v>
      </c>
      <c r="I18" s="2">
        <v>0.49007255</v>
      </c>
      <c r="J18">
        <v>230.91558699999999</v>
      </c>
      <c r="K18">
        <f t="shared" si="4"/>
        <v>231.05429675922599</v>
      </c>
      <c r="L18">
        <f t="shared" si="5"/>
        <v>1.9240397304535826E-2</v>
      </c>
      <c r="M18" s="19">
        <f t="shared" si="6"/>
        <v>3.6083407041290821E-7</v>
      </c>
      <c r="O18" s="2">
        <v>0.48940260000000002</v>
      </c>
      <c r="P18">
        <v>244.88122999999999</v>
      </c>
      <c r="Q18">
        <f t="shared" si="7"/>
        <v>244.47011503662122</v>
      </c>
      <c r="R18">
        <f t="shared" si="8"/>
        <v>0.16901551311392307</v>
      </c>
      <c r="S18" s="19">
        <f t="shared" si="9"/>
        <v>2.818483990234584E-6</v>
      </c>
      <c r="U18" s="2">
        <v>0.49052398000000003</v>
      </c>
      <c r="V18">
        <v>260.48409900000001</v>
      </c>
      <c r="W18">
        <f t="shared" si="10"/>
        <v>260.37020403726945</v>
      </c>
      <c r="X18">
        <f t="shared" si="0"/>
        <v>1.2972062535397748E-2</v>
      </c>
      <c r="Y18" s="19">
        <f t="shared" si="11"/>
        <v>1.9118182319944181E-7</v>
      </c>
      <c r="AA18">
        <v>0.35</v>
      </c>
      <c r="AB18" t="s">
        <v>35</v>
      </c>
      <c r="AD18">
        <f>SUM(X3:X150)</f>
        <v>212.89433649613218</v>
      </c>
    </row>
    <row r="19" spans="3:47" x14ac:dyDescent="0.25">
      <c r="C19" s="2">
        <v>0.49255565000000001</v>
      </c>
      <c r="D19">
        <v>220.017144</v>
      </c>
      <c r="E19">
        <f t="shared" si="1"/>
        <v>220.0900632345039</v>
      </c>
      <c r="F19">
        <f t="shared" si="2"/>
        <v>5.3172147606347E-3</v>
      </c>
      <c r="G19" s="19">
        <f t="shared" si="3"/>
        <v>1.0984268895462692E-7</v>
      </c>
      <c r="I19" s="2">
        <v>0.49331080999999999</v>
      </c>
      <c r="J19">
        <v>230.91558699999999</v>
      </c>
      <c r="K19">
        <f t="shared" si="4"/>
        <v>231.10379894200264</v>
      </c>
      <c r="L19">
        <f t="shared" si="5"/>
        <v>3.5423735112409892E-2</v>
      </c>
      <c r="M19" s="19">
        <f t="shared" si="6"/>
        <v>6.6433610114829622E-7</v>
      </c>
      <c r="O19" s="2">
        <v>0.49264086000000001</v>
      </c>
      <c r="P19">
        <v>244.88122999999999</v>
      </c>
      <c r="Q19">
        <f t="shared" si="7"/>
        <v>244.54100548628725</v>
      </c>
      <c r="R19">
        <f t="shared" si="8"/>
        <v>0.115752719731071</v>
      </c>
      <c r="S19" s="19">
        <f t="shared" si="9"/>
        <v>1.9302795428501942E-6</v>
      </c>
      <c r="U19" s="2">
        <v>0.49376274999999997</v>
      </c>
      <c r="V19">
        <v>260.517405</v>
      </c>
      <c r="W19">
        <f t="shared" si="10"/>
        <v>260.46760494603018</v>
      </c>
      <c r="X19">
        <f t="shared" si="0"/>
        <v>2.4800453753968093E-3</v>
      </c>
      <c r="Y19" s="19">
        <f t="shared" si="11"/>
        <v>3.6541480557450776E-8</v>
      </c>
      <c r="AN19" t="s">
        <v>81</v>
      </c>
    </row>
    <row r="20" spans="3:47" x14ac:dyDescent="0.25">
      <c r="C20" s="2">
        <v>0.49579391</v>
      </c>
      <c r="D20">
        <v>220.017144</v>
      </c>
      <c r="E20">
        <f t="shared" si="1"/>
        <v>220.122396219546</v>
      </c>
      <c r="F20">
        <f t="shared" si="2"/>
        <v>1.1078029719359981E-2</v>
      </c>
      <c r="G20" s="19">
        <f t="shared" si="3"/>
        <v>2.2884924297255967E-7</v>
      </c>
      <c r="I20" s="2">
        <v>0.49654907999999998</v>
      </c>
      <c r="J20">
        <v>230.91558699999999</v>
      </c>
      <c r="K20">
        <f t="shared" si="4"/>
        <v>231.15463133367561</v>
      </c>
      <c r="L20">
        <f t="shared" si="5"/>
        <v>5.7142193462422136E-2</v>
      </c>
      <c r="M20" s="19">
        <f t="shared" si="6"/>
        <v>1.0716436845359145E-6</v>
      </c>
      <c r="O20" s="2">
        <v>0.49587913</v>
      </c>
      <c r="P20">
        <v>244.88122999999999</v>
      </c>
      <c r="Q20">
        <f t="shared" si="7"/>
        <v>244.6138055383378</v>
      </c>
      <c r="R20">
        <f t="shared" si="8"/>
        <v>7.1515842695310902E-2</v>
      </c>
      <c r="S20" s="19">
        <f t="shared" si="9"/>
        <v>1.1925902774913041E-6</v>
      </c>
      <c r="U20" s="2">
        <v>0.49700132000000002</v>
      </c>
      <c r="V20">
        <v>260.53745199999997</v>
      </c>
      <c r="W20">
        <f t="shared" si="10"/>
        <v>260.56761275185443</v>
      </c>
      <c r="X20">
        <f t="shared" si="0"/>
        <v>9.0967095242588307E-4</v>
      </c>
      <c r="Y20" s="19">
        <f t="shared" si="11"/>
        <v>1.3401209730747881E-8</v>
      </c>
      <c r="AA20" t="s">
        <v>45</v>
      </c>
      <c r="AB20" t="s">
        <v>35</v>
      </c>
      <c r="AD20">
        <f>SUM(AD15:AD18)</f>
        <v>415.08159315162641</v>
      </c>
      <c r="AN20" t="s">
        <v>82</v>
      </c>
      <c r="AO20">
        <f>1/(AO13*AO11)</f>
        <v>1.0563336288656269</v>
      </c>
      <c r="AQ20" t="s">
        <v>83</v>
      </c>
      <c r="AR20">
        <f>1/(AR13*AO11)</f>
        <v>1.0512790598969937</v>
      </c>
    </row>
    <row r="21" spans="3:47" x14ac:dyDescent="0.25">
      <c r="C21" s="2">
        <v>0.49903217999999999</v>
      </c>
      <c r="D21">
        <v>220.017144</v>
      </c>
      <c r="E21">
        <f t="shared" si="1"/>
        <v>220.15559035249598</v>
      </c>
      <c r="F21">
        <f t="shared" si="2"/>
        <v>1.9167392519439927E-2</v>
      </c>
      <c r="G21" s="19">
        <f t="shared" si="3"/>
        <v>3.9595879221789559E-7</v>
      </c>
      <c r="I21" s="2">
        <v>0.49978734000000002</v>
      </c>
      <c r="J21">
        <v>230.91558699999999</v>
      </c>
      <c r="K21">
        <f t="shared" si="4"/>
        <v>231.20681366292405</v>
      </c>
      <c r="L21">
        <f t="shared" si="5"/>
        <v>8.4812969197884364E-2</v>
      </c>
      <c r="M21" s="19">
        <f t="shared" si="6"/>
        <v>1.5905809227890848E-6</v>
      </c>
      <c r="O21" s="2">
        <v>0.49911738999999999</v>
      </c>
      <c r="P21">
        <v>244.88122999999999</v>
      </c>
      <c r="Q21">
        <f t="shared" si="7"/>
        <v>244.68854348159815</v>
      </c>
      <c r="R21">
        <f t="shared" si="8"/>
        <v>3.7128094373823577E-2</v>
      </c>
      <c r="S21" s="19">
        <f t="shared" si="9"/>
        <v>6.1914399248077129E-7</v>
      </c>
      <c r="U21" s="2">
        <v>0.50023958000000002</v>
      </c>
      <c r="V21">
        <v>260.53745199999997</v>
      </c>
      <c r="W21">
        <f t="shared" si="10"/>
        <v>260.67026284302398</v>
      </c>
      <c r="X21">
        <f t="shared" si="0"/>
        <v>1.7638720024746524E-2</v>
      </c>
      <c r="Y21" s="19">
        <f t="shared" si="11"/>
        <v>2.598524068545874E-7</v>
      </c>
      <c r="AB21" s="8" t="s">
        <v>46</v>
      </c>
      <c r="AD21">
        <f>AD20/4</f>
        <v>103.7703982879066</v>
      </c>
      <c r="AN21" t="s">
        <v>84</v>
      </c>
      <c r="AO21">
        <f>(AD5*10^-4*PI()*AP2-AO20)/(AD6*10^-4*PI()*AP2)</f>
        <v>0.23560449545178266</v>
      </c>
      <c r="AQ21" t="s">
        <v>85</v>
      </c>
      <c r="AR21">
        <f>(AD5*10^-4*PI()*AP2-AR20)/(AD6*10^-4*PI()*AP2)</f>
        <v>0.24568939426665248</v>
      </c>
      <c r="AU21" t="s">
        <v>86</v>
      </c>
    </row>
    <row r="22" spans="3:47" x14ac:dyDescent="0.25">
      <c r="C22" s="2">
        <v>0.50227043999999998</v>
      </c>
      <c r="D22">
        <v>220.017144</v>
      </c>
      <c r="E22">
        <f t="shared" si="1"/>
        <v>220.18965846193024</v>
      </c>
      <c r="F22">
        <f t="shared" si="2"/>
        <v>2.9761239575078199E-2</v>
      </c>
      <c r="G22" s="19">
        <f t="shared" si="3"/>
        <v>6.1480582009804498E-7</v>
      </c>
      <c r="I22" s="2">
        <v>0.50302559999999996</v>
      </c>
      <c r="J22">
        <v>230.91558699999999</v>
      </c>
      <c r="K22">
        <f t="shared" si="4"/>
        <v>231.26036654949326</v>
      </c>
      <c r="L22">
        <f t="shared" si="5"/>
        <v>0.11887293774878065</v>
      </c>
      <c r="M22" s="19">
        <f t="shared" si="6"/>
        <v>2.2293409699871875E-6</v>
      </c>
      <c r="O22" s="2">
        <v>0.50235554999999998</v>
      </c>
      <c r="P22">
        <v>244.874548</v>
      </c>
      <c r="Q22">
        <f t="shared" si="7"/>
        <v>244.76524648017846</v>
      </c>
      <c r="R22">
        <f t="shared" si="8"/>
        <v>1.1946822235299063E-2</v>
      </c>
      <c r="S22" s="19">
        <f t="shared" si="9"/>
        <v>1.9923475810328674E-7</v>
      </c>
      <c r="U22" s="2">
        <v>0.50347805000000001</v>
      </c>
      <c r="V22">
        <v>260.550816</v>
      </c>
      <c r="W22">
        <f t="shared" si="10"/>
        <v>260.77561181549123</v>
      </c>
      <c r="X22">
        <f t="shared" si="0"/>
        <v>5.0533158662368897E-2</v>
      </c>
      <c r="Y22" s="19">
        <f t="shared" si="11"/>
        <v>7.4437464230246386E-7</v>
      </c>
    </row>
    <row r="23" spans="3:47" x14ac:dyDescent="0.25">
      <c r="C23" s="2">
        <v>0.50550870000000003</v>
      </c>
      <c r="D23">
        <v>220.017144</v>
      </c>
      <c r="E23">
        <f t="shared" si="1"/>
        <v>220.22461396075479</v>
      </c>
      <c r="F23">
        <f t="shared" si="2"/>
        <v>4.3043784615595236E-2</v>
      </c>
      <c r="G23" s="19">
        <f t="shared" si="3"/>
        <v>8.8919580227683145E-7</v>
      </c>
      <c r="I23" s="2">
        <v>0.50626386999999995</v>
      </c>
      <c r="J23">
        <v>230.91558699999999</v>
      </c>
      <c r="K23">
        <f t="shared" si="4"/>
        <v>231.31531106853802</v>
      </c>
      <c r="L23">
        <f t="shared" si="5"/>
        <v>0.15977933096859953</v>
      </c>
      <c r="M23" s="19">
        <f t="shared" si="6"/>
        <v>2.996498744215609E-6</v>
      </c>
      <c r="O23" s="2">
        <v>0.50559392000000003</v>
      </c>
      <c r="P23">
        <v>244.88122999999999</v>
      </c>
      <c r="Q23">
        <f t="shared" si="7"/>
        <v>244.84395194665075</v>
      </c>
      <c r="R23">
        <f t="shared" si="8"/>
        <v>1.3896532615088044E-3</v>
      </c>
      <c r="S23" s="19">
        <f t="shared" si="9"/>
        <v>2.3173703983609004E-8</v>
      </c>
      <c r="U23" s="2">
        <v>0.50671692000000002</v>
      </c>
      <c r="V23">
        <v>260.59090900000001</v>
      </c>
      <c r="W23">
        <f t="shared" si="10"/>
        <v>260.88370772032272</v>
      </c>
      <c r="X23">
        <f t="shared" si="0"/>
        <v>8.5731090622615136E-2</v>
      </c>
      <c r="Y23" s="19">
        <f t="shared" si="11"/>
        <v>1.2624663960053597E-6</v>
      </c>
    </row>
    <row r="24" spans="3:47" x14ac:dyDescent="0.25">
      <c r="C24" s="2">
        <v>0.50874808999999999</v>
      </c>
      <c r="D24">
        <v>220.09064699999999</v>
      </c>
      <c r="E24">
        <f t="shared" si="1"/>
        <v>220.26048312055681</v>
      </c>
      <c r="F24">
        <f t="shared" si="2"/>
        <v>2.8844307845791815E-2</v>
      </c>
      <c r="G24" s="19">
        <f t="shared" si="3"/>
        <v>5.9546597072782753E-7</v>
      </c>
      <c r="I24" s="2">
        <v>0.50950213</v>
      </c>
      <c r="J24">
        <v>230.91558699999999</v>
      </c>
      <c r="K24">
        <f t="shared" si="4"/>
        <v>231.37166823918872</v>
      </c>
      <c r="L24">
        <f t="shared" si="5"/>
        <v>0.20801009673993109</v>
      </c>
      <c r="M24" s="19">
        <f t="shared" si="6"/>
        <v>3.9010176716027476E-6</v>
      </c>
      <c r="O24" s="2">
        <v>0.50883217999999997</v>
      </c>
      <c r="P24">
        <v>244.88122999999999</v>
      </c>
      <c r="Q24">
        <f t="shared" si="7"/>
        <v>244.92468281533877</v>
      </c>
      <c r="R24">
        <f t="shared" si="8"/>
        <v>1.8881471608662576E-3</v>
      </c>
      <c r="S24" s="19">
        <f t="shared" si="9"/>
        <v>3.1486533076531196E-8</v>
      </c>
      <c r="U24" s="2">
        <v>0.50995509000000006</v>
      </c>
      <c r="V24">
        <v>260.584227</v>
      </c>
      <c r="W24">
        <f t="shared" si="10"/>
        <v>260.99455546086682</v>
      </c>
      <c r="X24">
        <f t="shared" si="0"/>
        <v>0.16836944579733495</v>
      </c>
      <c r="Y24" s="19">
        <f t="shared" si="11"/>
        <v>2.4795166742599365E-6</v>
      </c>
      <c r="AA24" t="s">
        <v>124</v>
      </c>
      <c r="AB24" t="s">
        <v>57</v>
      </c>
      <c r="AD24">
        <f>AD20/COUNT(E3:E104,K3:K105,Q3:Q107,W3:W115)</f>
        <v>0.98128036206058256</v>
      </c>
    </row>
    <row r="25" spans="3:47" x14ac:dyDescent="0.25">
      <c r="C25" s="2">
        <v>0.51198635000000003</v>
      </c>
      <c r="D25">
        <v>220.09064699999999</v>
      </c>
      <c r="E25">
        <f t="shared" si="1"/>
        <v>220.2972548209938</v>
      </c>
      <c r="F25">
        <f t="shared" si="2"/>
        <v>4.2686791695810154E-2</v>
      </c>
      <c r="G25" s="19">
        <f t="shared" si="3"/>
        <v>8.8123216512233117E-7</v>
      </c>
      <c r="I25" s="2">
        <v>0.51274039000000005</v>
      </c>
      <c r="J25">
        <v>230.91558699999999</v>
      </c>
      <c r="K25">
        <f t="shared" si="4"/>
        <v>231.42946005955801</v>
      </c>
      <c r="L25">
        <f t="shared" si="5"/>
        <v>0.26406552133952321</v>
      </c>
      <c r="M25" s="19">
        <f t="shared" si="6"/>
        <v>4.9522801121255505E-6</v>
      </c>
      <c r="O25" s="2">
        <v>0.51207044999999995</v>
      </c>
      <c r="P25">
        <v>244.88122999999999</v>
      </c>
      <c r="Q25">
        <f t="shared" si="7"/>
        <v>245.00747327781016</v>
      </c>
      <c r="R25">
        <f t="shared" si="8"/>
        <v>1.5937365192257129E-2</v>
      </c>
      <c r="S25" s="19">
        <f t="shared" si="9"/>
        <v>2.6576973801583134E-7</v>
      </c>
      <c r="U25" s="2">
        <v>0.51319488000000002</v>
      </c>
      <c r="V25">
        <v>260.684459</v>
      </c>
      <c r="W25">
        <f t="shared" si="10"/>
        <v>261.10827859640506</v>
      </c>
      <c r="X25">
        <f t="shared" si="0"/>
        <v>0.17962305029694225</v>
      </c>
      <c r="Y25" s="19">
        <f t="shared" si="11"/>
        <v>2.6432107089968073E-6</v>
      </c>
      <c r="AA25" t="s">
        <v>127</v>
      </c>
      <c r="AC25" t="s">
        <v>58</v>
      </c>
      <c r="AD25">
        <f>SQRT(AD24)</f>
        <v>0.99059596307504838</v>
      </c>
    </row>
    <row r="26" spans="3:47" x14ac:dyDescent="0.25">
      <c r="C26" s="2">
        <v>0.51540949999999996</v>
      </c>
      <c r="D26">
        <v>220.14880299999999</v>
      </c>
      <c r="E26">
        <f t="shared" si="1"/>
        <v>220.33713651026761</v>
      </c>
      <c r="F26">
        <f t="shared" si="2"/>
        <v>3.5469511089725826E-2</v>
      </c>
      <c r="G26" s="19">
        <f t="shared" si="3"/>
        <v>7.3185078892451627E-7</v>
      </c>
      <c r="I26" s="2">
        <v>0.51597866000000003</v>
      </c>
      <c r="J26">
        <v>230.91558699999999</v>
      </c>
      <c r="K26">
        <f t="shared" si="4"/>
        <v>231.48870903519918</v>
      </c>
      <c r="L26">
        <f t="shared" si="5"/>
        <v>0.32846886723086249</v>
      </c>
      <c r="M26" s="19">
        <f t="shared" si="6"/>
        <v>6.1600993207602872E-6</v>
      </c>
      <c r="O26" s="2">
        <v>0.51530871</v>
      </c>
      <c r="P26">
        <v>244.88122999999999</v>
      </c>
      <c r="Q26">
        <f t="shared" si="7"/>
        <v>245.09235481607701</v>
      </c>
      <c r="R26">
        <f t="shared" si="8"/>
        <v>4.4573687963554418E-2</v>
      </c>
      <c r="S26" s="19">
        <f t="shared" si="9"/>
        <v>7.4330588711292094E-7</v>
      </c>
      <c r="U26" s="2">
        <v>0.51643313999999996</v>
      </c>
      <c r="V26">
        <v>260.684459</v>
      </c>
      <c r="W26">
        <f t="shared" si="10"/>
        <v>261.22481057509538</v>
      </c>
      <c r="X26">
        <f t="shared" si="0"/>
        <v>0.29197982470804901</v>
      </c>
      <c r="Y26" s="19">
        <f t="shared" si="11"/>
        <v>4.2965766264601932E-6</v>
      </c>
      <c r="AA26" t="s">
        <v>129</v>
      </c>
      <c r="AD26">
        <f>SQRT(SUM(G3:G104,M3:M105,S3:S107,Y3:Y115)/COUNT(G3:G104,M3:M105,S3:S107,Y3:Y115))</f>
        <v>3.7292736998494787E-3</v>
      </c>
    </row>
    <row r="27" spans="3:47" x14ac:dyDescent="0.25">
      <c r="C27" s="2">
        <v>0.51839323000000004</v>
      </c>
      <c r="D27">
        <v>220.119708</v>
      </c>
      <c r="E27">
        <f t="shared" si="1"/>
        <v>220.37275897850452</v>
      </c>
      <c r="F27">
        <f t="shared" si="2"/>
        <v>6.4034797722094181E-2</v>
      </c>
      <c r="G27" s="19">
        <f t="shared" si="3"/>
        <v>1.3215943883962672E-6</v>
      </c>
      <c r="I27" s="2">
        <v>0.51921691999999997</v>
      </c>
      <c r="J27">
        <v>230.91558699999999</v>
      </c>
      <c r="K27">
        <f t="shared" si="4"/>
        <v>231.54943762830547</v>
      </c>
      <c r="L27">
        <f t="shared" si="5"/>
        <v>0.40176661900325333</v>
      </c>
      <c r="M27" s="19">
        <f t="shared" si="6"/>
        <v>7.5347240598196875E-6</v>
      </c>
      <c r="O27" s="2">
        <v>0.51854697000000005</v>
      </c>
      <c r="P27">
        <v>244.88122999999999</v>
      </c>
      <c r="Q27">
        <f t="shared" si="7"/>
        <v>245.17936040158702</v>
      </c>
      <c r="R27">
        <f t="shared" si="8"/>
        <v>8.8881736350444232E-2</v>
      </c>
      <c r="S27" s="19">
        <f t="shared" si="9"/>
        <v>1.4821819980460819E-6</v>
      </c>
      <c r="U27" s="2">
        <v>0.51967140999999994</v>
      </c>
      <c r="V27">
        <v>260.684459</v>
      </c>
      <c r="W27">
        <f t="shared" si="10"/>
        <v>261.34424969281395</v>
      </c>
      <c r="X27">
        <f t="shared" si="0"/>
        <v>0.43532375832390197</v>
      </c>
      <c r="Y27" s="19">
        <f t="shared" si="11"/>
        <v>6.4059285151893654E-6</v>
      </c>
    </row>
    <row r="28" spans="3:47" x14ac:dyDescent="0.25">
      <c r="C28" s="2">
        <v>0.52170145000000001</v>
      </c>
      <c r="D28">
        <v>220.110589</v>
      </c>
      <c r="E28">
        <f t="shared" si="1"/>
        <v>220.41320698617605</v>
      </c>
      <c r="F28">
        <f t="shared" si="2"/>
        <v>9.1577645557245207E-2</v>
      </c>
      <c r="G28" s="19">
        <f t="shared" si="3"/>
        <v>1.8901993167202793E-6</v>
      </c>
      <c r="I28" s="2">
        <v>0.52245518000000002</v>
      </c>
      <c r="J28">
        <v>230.91558699999999</v>
      </c>
      <c r="K28">
        <f t="shared" si="4"/>
        <v>231.61166937394918</v>
      </c>
      <c r="L28">
        <f t="shared" si="5"/>
        <v>0.48453067132274791</v>
      </c>
      <c r="M28" s="19">
        <f t="shared" si="6"/>
        <v>9.0868796317459409E-6</v>
      </c>
      <c r="O28" s="2">
        <v>0.52178524000000004</v>
      </c>
      <c r="P28">
        <v>244.88122999999999</v>
      </c>
      <c r="Q28">
        <f t="shared" si="7"/>
        <v>245.26852378431545</v>
      </c>
      <c r="R28">
        <f t="shared" si="8"/>
        <v>0.14999647536939023</v>
      </c>
      <c r="S28" s="19">
        <f t="shared" si="9"/>
        <v>2.5013246218131698E-6</v>
      </c>
      <c r="U28" s="2">
        <v>0.52291049000000001</v>
      </c>
      <c r="V28">
        <v>260.73791599999998</v>
      </c>
      <c r="W28">
        <f t="shared" si="10"/>
        <v>261.46667250445682</v>
      </c>
      <c r="X28">
        <f t="shared" si="0"/>
        <v>0.53108604278815164</v>
      </c>
      <c r="Y28" s="19">
        <f t="shared" si="11"/>
        <v>7.8118969924211598E-6</v>
      </c>
    </row>
    <row r="29" spans="3:47" x14ac:dyDescent="0.25">
      <c r="C29" s="2">
        <v>0.52494012000000001</v>
      </c>
      <c r="D29">
        <v>220.13731799999999</v>
      </c>
      <c r="E29">
        <f t="shared" si="1"/>
        <v>220.45378895479968</v>
      </c>
      <c r="F29">
        <f t="shared" si="2"/>
        <v>0.10015386523182336</v>
      </c>
      <c r="G29" s="19">
        <f t="shared" si="3"/>
        <v>2.0667139580449424E-6</v>
      </c>
      <c r="I29" s="2">
        <v>0.52569345000000001</v>
      </c>
      <c r="J29">
        <v>230.91558699999999</v>
      </c>
      <c r="K29">
        <f t="shared" si="4"/>
        <v>231.67542837118597</v>
      </c>
      <c r="L29">
        <f t="shared" si="5"/>
        <v>0.57735890936579759</v>
      </c>
      <c r="M29" s="19">
        <f t="shared" si="6"/>
        <v>1.0827778764553119E-5</v>
      </c>
      <c r="O29" s="2">
        <v>0.52502349999999998</v>
      </c>
      <c r="P29">
        <v>244.88122999999999</v>
      </c>
      <c r="Q29">
        <f t="shared" si="7"/>
        <v>245.35987866456574</v>
      </c>
      <c r="R29">
        <f t="shared" si="8"/>
        <v>0.22910454409057901</v>
      </c>
      <c r="S29" s="19">
        <f t="shared" si="9"/>
        <v>3.8205220202126924E-6</v>
      </c>
      <c r="U29" s="2">
        <v>0.52615007999999996</v>
      </c>
      <c r="V29">
        <v>260.82478300000002</v>
      </c>
      <c r="W29">
        <f t="shared" si="10"/>
        <v>261.59211651943912</v>
      </c>
      <c r="X29">
        <f t="shared" si="0"/>
        <v>0.58880073005478273</v>
      </c>
      <c r="Y29" s="19">
        <f t="shared" si="11"/>
        <v>8.6550709099631999E-6</v>
      </c>
    </row>
    <row r="30" spans="3:47" x14ac:dyDescent="0.25">
      <c r="C30" s="2">
        <v>0.52817910000000001</v>
      </c>
      <c r="D30">
        <v>220.18409299999999</v>
      </c>
      <c r="E30">
        <f t="shared" si="1"/>
        <v>220.49536449660715</v>
      </c>
      <c r="F30">
        <f t="shared" si="2"/>
        <v>9.6889944600062547E-2</v>
      </c>
      <c r="G30" s="19">
        <f t="shared" si="3"/>
        <v>1.9985123044364652E-6</v>
      </c>
      <c r="I30" s="2">
        <v>0.52893171000000005</v>
      </c>
      <c r="J30">
        <v>230.91558699999999</v>
      </c>
      <c r="K30">
        <f t="shared" si="4"/>
        <v>231.74073869118021</v>
      </c>
      <c r="L30">
        <f t="shared" si="5"/>
        <v>0.68087531345758401</v>
      </c>
      <c r="M30" s="19">
        <f t="shared" si="6"/>
        <v>1.2769123574212589E-5</v>
      </c>
      <c r="O30" s="2">
        <v>0.52826176999999996</v>
      </c>
      <c r="P30">
        <v>244.88122999999999</v>
      </c>
      <c r="Q30">
        <f t="shared" si="7"/>
        <v>245.45346066550869</v>
      </c>
      <c r="R30">
        <f t="shared" si="8"/>
        <v>0.32744793454852761</v>
      </c>
      <c r="S30" s="19">
        <f t="shared" si="9"/>
        <v>5.4604855149499316E-6</v>
      </c>
      <c r="U30" s="2">
        <v>0.52938865000000002</v>
      </c>
      <c r="V30">
        <v>260.84483</v>
      </c>
      <c r="W30">
        <f t="shared" si="10"/>
        <v>261.72056992322706</v>
      </c>
      <c r="X30">
        <f t="shared" si="0"/>
        <v>0.76692041313373449</v>
      </c>
      <c r="Y30" s="19">
        <f t="shared" si="11"/>
        <v>1.1271606812710419E-5</v>
      </c>
    </row>
    <row r="31" spans="3:47" x14ac:dyDescent="0.25">
      <c r="C31" s="2">
        <v>0.53141735999999995</v>
      </c>
      <c r="D31">
        <v>220.18409299999999</v>
      </c>
      <c r="E31">
        <f t="shared" si="1"/>
        <v>220.53793615012208</v>
      </c>
      <c r="F31">
        <f t="shared" si="2"/>
        <v>0.12520497488832283</v>
      </c>
      <c r="G31" s="19">
        <f t="shared" si="3"/>
        <v>2.5825557432593506E-6</v>
      </c>
      <c r="I31" s="2">
        <v>0.53216998000000004</v>
      </c>
      <c r="J31">
        <v>230.91558699999999</v>
      </c>
      <c r="K31">
        <f t="shared" si="4"/>
        <v>231.80762578776478</v>
      </c>
      <c r="L31">
        <f t="shared" si="5"/>
        <v>0.79573319887687555</v>
      </c>
      <c r="M31" s="19">
        <f t="shared" si="6"/>
        <v>1.4923166323895936E-5</v>
      </c>
      <c r="O31" s="2">
        <v>0.53150003000000001</v>
      </c>
      <c r="P31">
        <v>244.88122999999999</v>
      </c>
      <c r="Q31">
        <f t="shared" si="7"/>
        <v>245.54930510484502</v>
      </c>
      <c r="R31">
        <f t="shared" si="8"/>
        <v>0.44632434571369839</v>
      </c>
      <c r="S31" s="19">
        <f t="shared" si="9"/>
        <v>7.442855390428401E-6</v>
      </c>
      <c r="U31" s="2">
        <v>0.53237338000000001</v>
      </c>
      <c r="V31">
        <v>260.90496899999999</v>
      </c>
      <c r="W31">
        <f t="shared" si="10"/>
        <v>261.84169696121171</v>
      </c>
      <c r="X31">
        <f t="shared" si="0"/>
        <v>0.87745927331585782</v>
      </c>
      <c r="Y31" s="19">
        <f t="shared" si="11"/>
        <v>1.2890277511449198E-5</v>
      </c>
    </row>
    <row r="32" spans="3:47" x14ac:dyDescent="0.25">
      <c r="C32" s="2">
        <v>0.53465562</v>
      </c>
      <c r="D32">
        <v>220.18409299999999</v>
      </c>
      <c r="E32">
        <f t="shared" si="1"/>
        <v>220.58152937555286</v>
      </c>
      <c r="F32">
        <f t="shared" si="2"/>
        <v>0.15795567261260302</v>
      </c>
      <c r="G32" s="19">
        <f t="shared" si="3"/>
        <v>3.2580920195058232E-6</v>
      </c>
      <c r="I32" s="2">
        <v>0.53540823999999998</v>
      </c>
      <c r="J32">
        <v>230.91558699999999</v>
      </c>
      <c r="K32">
        <f t="shared" si="4"/>
        <v>231.87611490456987</v>
      </c>
      <c r="L32">
        <f t="shared" si="5"/>
        <v>0.92261385545741692</v>
      </c>
      <c r="M32" s="19">
        <f t="shared" si="6"/>
        <v>1.7302683911083495E-5</v>
      </c>
      <c r="O32" s="2">
        <v>0.53473828999999995</v>
      </c>
      <c r="P32">
        <v>244.88122999999999</v>
      </c>
      <c r="Q32">
        <f t="shared" si="7"/>
        <v>245.64744903053918</v>
      </c>
      <c r="R32">
        <f t="shared" si="8"/>
        <v>0.58709160276041661</v>
      </c>
      <c r="S32" s="19">
        <f t="shared" si="9"/>
        <v>9.790274588972541E-6</v>
      </c>
      <c r="U32" s="2">
        <v>0.53637836999999999</v>
      </c>
      <c r="V32">
        <v>261.12547899999998</v>
      </c>
      <c r="W32">
        <f t="shared" si="10"/>
        <v>262.00843155796645</v>
      </c>
      <c r="X32">
        <f t="shared" si="0"/>
        <v>0.77960521961951823</v>
      </c>
      <c r="Y32" s="19">
        <f t="shared" si="11"/>
        <v>1.1433422146114725E-5</v>
      </c>
    </row>
    <row r="33" spans="3:25" x14ac:dyDescent="0.25">
      <c r="C33" s="2">
        <v>0.53789388999999999</v>
      </c>
      <c r="D33">
        <v>220.18409299999999</v>
      </c>
      <c r="E33">
        <f t="shared" si="1"/>
        <v>220.62616103986664</v>
      </c>
      <c r="F33">
        <f t="shared" si="2"/>
        <v>0.19542415187154627</v>
      </c>
      <c r="G33" s="19">
        <f t="shared" si="3"/>
        <v>4.0309401941705066E-6</v>
      </c>
      <c r="I33" s="2">
        <v>0.53864650000000003</v>
      </c>
      <c r="J33">
        <v>230.91558699999999</v>
      </c>
      <c r="K33">
        <f t="shared" si="4"/>
        <v>231.94623253037727</v>
      </c>
      <c r="L33">
        <f t="shared" si="5"/>
        <v>1.0622302092866751</v>
      </c>
      <c r="M33" s="19">
        <f t="shared" si="6"/>
        <v>1.9921046538997815E-5</v>
      </c>
      <c r="O33" s="2">
        <v>0.53797768000000001</v>
      </c>
      <c r="P33">
        <v>244.954734</v>
      </c>
      <c r="Q33">
        <f t="shared" si="7"/>
        <v>245.74796557836385</v>
      </c>
      <c r="R33">
        <f t="shared" si="8"/>
        <v>0.6292163369135958</v>
      </c>
      <c r="S33" s="19">
        <f t="shared" si="9"/>
        <v>1.0486445786917135E-5</v>
      </c>
      <c r="U33" s="2">
        <v>0.53910986999999999</v>
      </c>
      <c r="V33">
        <v>261.26580300000001</v>
      </c>
      <c r="W33">
        <f t="shared" si="10"/>
        <v>262.12495676669744</v>
      </c>
      <c r="X33">
        <f t="shared" si="0"/>
        <v>0.7381451948303851</v>
      </c>
      <c r="Y33" s="19">
        <f t="shared" si="11"/>
        <v>1.0813758325274865E-5</v>
      </c>
    </row>
    <row r="34" spans="3:25" x14ac:dyDescent="0.25">
      <c r="C34" s="2">
        <v>0.54113215000000003</v>
      </c>
      <c r="D34">
        <v>220.18409299999999</v>
      </c>
      <c r="E34">
        <f t="shared" si="1"/>
        <v>220.67184800784449</v>
      </c>
      <c r="F34">
        <f t="shared" si="2"/>
        <v>0.23790494767738662</v>
      </c>
      <c r="G34" s="19">
        <f t="shared" si="3"/>
        <v>4.9071755297428859E-6</v>
      </c>
      <c r="I34" s="2">
        <v>0.54188477000000002</v>
      </c>
      <c r="J34">
        <v>230.91558699999999</v>
      </c>
      <c r="K34">
        <f t="shared" si="4"/>
        <v>232.01800582445628</v>
      </c>
      <c r="L34">
        <f t="shared" si="5"/>
        <v>1.2153272645155961</v>
      </c>
      <c r="M34" s="19">
        <f t="shared" si="6"/>
        <v>2.2792226002296018E-5</v>
      </c>
      <c r="O34" s="2">
        <v>0.54121717000000003</v>
      </c>
      <c r="P34">
        <v>245.034919</v>
      </c>
      <c r="Q34">
        <f t="shared" si="7"/>
        <v>245.8508627482625</v>
      </c>
      <c r="R34">
        <f t="shared" si="8"/>
        <v>0.6657642003286548</v>
      </c>
      <c r="S34" s="19">
        <f t="shared" si="9"/>
        <v>1.1088287593006494E-5</v>
      </c>
      <c r="U34" s="2">
        <v>0.54235323000000002</v>
      </c>
      <c r="V34">
        <v>261.60001399999999</v>
      </c>
      <c r="W34">
        <f t="shared" si="10"/>
        <v>262.2663255488514</v>
      </c>
      <c r="X34">
        <f t="shared" si="0"/>
        <v>0.44397108013276609</v>
      </c>
      <c r="Y34" s="19">
        <f t="shared" si="11"/>
        <v>6.4875266621562196E-6</v>
      </c>
    </row>
    <row r="35" spans="3:25" x14ac:dyDescent="0.25">
      <c r="C35" s="2">
        <v>0.54437042000000002</v>
      </c>
      <c r="D35">
        <v>220.18409299999999</v>
      </c>
      <c r="E35">
        <f t="shared" si="1"/>
        <v>220.71860812970866</v>
      </c>
      <c r="F35">
        <f t="shared" si="2"/>
        <v>0.28570642388747192</v>
      </c>
      <c r="G35" s="19">
        <f t="shared" si="3"/>
        <v>5.8931585310792359E-6</v>
      </c>
      <c r="I35" s="2">
        <v>0.54512313000000001</v>
      </c>
      <c r="J35">
        <v>230.922269</v>
      </c>
      <c r="K35">
        <f t="shared" si="4"/>
        <v>232.09146424678369</v>
      </c>
      <c r="L35">
        <f t="shared" si="5"/>
        <v>1.3670175251015668</v>
      </c>
      <c r="M35" s="19">
        <f t="shared" si="6"/>
        <v>2.5635538812091289E-5</v>
      </c>
      <c r="O35" s="2">
        <v>0.54445940999999998</v>
      </c>
      <c r="P35">
        <v>245.29552200000001</v>
      </c>
      <c r="Q35">
        <f t="shared" si="7"/>
        <v>245.956267511546</v>
      </c>
      <c r="R35">
        <f t="shared" si="8"/>
        <v>0.43658463102818129</v>
      </c>
      <c r="S35" s="19">
        <f t="shared" si="9"/>
        <v>7.2558651584511953E-6</v>
      </c>
      <c r="U35" s="2">
        <v>0.54559557000000003</v>
      </c>
      <c r="V35">
        <v>261.86719499999998</v>
      </c>
      <c r="W35">
        <f t="shared" si="10"/>
        <v>262.41096544929371</v>
      </c>
      <c r="X35">
        <f t="shared" ref="X35:X66" si="12">(W35-V35)^2</f>
        <v>0.29568630152510655</v>
      </c>
      <c r="Y35" s="19">
        <f t="shared" si="11"/>
        <v>4.3119032989011635E-6</v>
      </c>
    </row>
    <row r="36" spans="3:25" x14ac:dyDescent="0.25">
      <c r="C36" s="2">
        <v>0.54760867999999996</v>
      </c>
      <c r="D36">
        <v>220.18409299999999</v>
      </c>
      <c r="E36">
        <f t="shared" si="1"/>
        <v>220.76645912737237</v>
      </c>
      <c r="F36">
        <f t="shared" si="2"/>
        <v>0.33915030631070486</v>
      </c>
      <c r="G36" s="19">
        <f t="shared" si="3"/>
        <v>6.9955253149654747E-6</v>
      </c>
      <c r="I36" s="2">
        <v>0.54836333000000004</v>
      </c>
      <c r="J36">
        <v>231.04922999999999</v>
      </c>
      <c r="K36">
        <f t="shared" si="4"/>
        <v>232.1666773369318</v>
      </c>
      <c r="L36">
        <f t="shared" si="5"/>
        <v>1.24868855081598</v>
      </c>
      <c r="M36" s="19">
        <f t="shared" si="6"/>
        <v>2.3390800166518752E-5</v>
      </c>
      <c r="O36" s="2">
        <v>0.54770021999999996</v>
      </c>
      <c r="P36">
        <v>245.46257499999999</v>
      </c>
      <c r="Q36">
        <f t="shared" si="7"/>
        <v>246.06408611166574</v>
      </c>
      <c r="R36">
        <f t="shared" si="8"/>
        <v>0.36181561745737584</v>
      </c>
      <c r="S36" s="19">
        <f t="shared" si="9"/>
        <v>6.0050515125035803E-6</v>
      </c>
      <c r="U36" s="2">
        <v>0.54883740999999997</v>
      </c>
      <c r="V36">
        <v>262.101069</v>
      </c>
      <c r="W36">
        <f t="shared" si="10"/>
        <v>262.55895321667174</v>
      </c>
      <c r="X36">
        <f t="shared" si="12"/>
        <v>0.20965795587709626</v>
      </c>
      <c r="Y36" s="19">
        <f t="shared" si="11"/>
        <v>3.0519243388028182E-6</v>
      </c>
    </row>
    <row r="37" spans="3:25" x14ac:dyDescent="0.25">
      <c r="C37" s="2">
        <v>0.55084694000000001</v>
      </c>
      <c r="D37">
        <v>220.18409299999999</v>
      </c>
      <c r="E37">
        <f t="shared" si="1"/>
        <v>220.81541961267254</v>
      </c>
      <c r="F37">
        <f t="shared" si="2"/>
        <v>0.39857329186859886</v>
      </c>
      <c r="G37" s="19">
        <f t="shared" si="3"/>
        <v>8.2212208016746801E-6</v>
      </c>
      <c r="I37" s="2">
        <v>0.55160363999999995</v>
      </c>
      <c r="J37">
        <v>231.182872</v>
      </c>
      <c r="K37">
        <f t="shared" si="4"/>
        <v>232.24363556069363</v>
      </c>
      <c r="L37">
        <f t="shared" si="5"/>
        <v>1.1252193316954282</v>
      </c>
      <c r="M37" s="19">
        <f t="shared" si="6"/>
        <v>2.1053576150994298E-5</v>
      </c>
      <c r="O37" s="2">
        <v>0.55094164999999995</v>
      </c>
      <c r="P37">
        <v>245.66972100000001</v>
      </c>
      <c r="Q37">
        <f t="shared" si="7"/>
        <v>246.17442753151639</v>
      </c>
      <c r="R37">
        <f t="shared" si="8"/>
        <v>0.254728682955291</v>
      </c>
      <c r="S37" s="19">
        <f t="shared" si="9"/>
        <v>4.220603793041627E-6</v>
      </c>
      <c r="U37" s="2">
        <v>0.55208077</v>
      </c>
      <c r="V37">
        <v>262.43517600000001</v>
      </c>
      <c r="W37">
        <f t="shared" si="10"/>
        <v>262.71044000182314</v>
      </c>
      <c r="X37">
        <f t="shared" si="12"/>
        <v>7.5770270699685116E-2</v>
      </c>
      <c r="Y37" s="19">
        <f t="shared" si="11"/>
        <v>1.1001572032536077E-6</v>
      </c>
    </row>
    <row r="38" spans="3:25" x14ac:dyDescent="0.25">
      <c r="C38" s="2">
        <v>0.55408520999999999</v>
      </c>
      <c r="D38">
        <v>220.18409299999999</v>
      </c>
      <c r="E38">
        <f t="shared" si="1"/>
        <v>220.86550868586207</v>
      </c>
      <c r="F38">
        <f t="shared" si="2"/>
        <v>0.46432733693888573</v>
      </c>
      <c r="G38" s="19">
        <f t="shared" si="3"/>
        <v>9.5775046625218176E-6</v>
      </c>
      <c r="I38" s="2">
        <v>0.55484557999999995</v>
      </c>
      <c r="J38">
        <v>231.423429</v>
      </c>
      <c r="K38">
        <f t="shared" si="4"/>
        <v>232.32240628275483</v>
      </c>
      <c r="L38">
        <f t="shared" si="5"/>
        <v>0.80816015490925386</v>
      </c>
      <c r="M38" s="19">
        <f t="shared" si="6"/>
        <v>1.5089775756657516E-5</v>
      </c>
      <c r="O38" s="2">
        <v>0.55418511999999998</v>
      </c>
      <c r="P38">
        <v>246.01051000000001</v>
      </c>
      <c r="Q38">
        <f t="shared" si="7"/>
        <v>246.28738601718339</v>
      </c>
      <c r="R38">
        <f t="shared" si="8"/>
        <v>7.666032889133316E-2</v>
      </c>
      <c r="S38" s="19">
        <f t="shared" si="9"/>
        <v>1.2666696229778879E-6</v>
      </c>
      <c r="U38" s="2">
        <v>0.55532577000000005</v>
      </c>
      <c r="V38">
        <v>262.87619599999999</v>
      </c>
      <c r="W38">
        <f t="shared" si="10"/>
        <v>262.86549532764582</v>
      </c>
      <c r="X38">
        <f t="shared" si="12"/>
        <v>1.1450438883142272E-4</v>
      </c>
      <c r="Y38" s="19">
        <f t="shared" si="11"/>
        <v>1.65698894088086E-9</v>
      </c>
    </row>
    <row r="39" spans="3:25" x14ac:dyDescent="0.25">
      <c r="C39" s="2">
        <v>0.55732347000000004</v>
      </c>
      <c r="D39">
        <v>220.18409299999999</v>
      </c>
      <c r="E39">
        <f t="shared" si="1"/>
        <v>220.91674547300707</v>
      </c>
      <c r="F39">
        <f t="shared" si="2"/>
        <v>0.53677964620338814</v>
      </c>
      <c r="G39" s="19">
        <f t="shared" si="3"/>
        <v>1.1071951089833026E-5</v>
      </c>
      <c r="I39" s="2">
        <v>0.55808537000000003</v>
      </c>
      <c r="J39">
        <v>231.52366000000001</v>
      </c>
      <c r="K39">
        <f t="shared" si="4"/>
        <v>232.4029278456741</v>
      </c>
      <c r="L39">
        <f t="shared" si="5"/>
        <v>0.77311194443636067</v>
      </c>
      <c r="M39" s="19">
        <f t="shared" si="6"/>
        <v>1.4422867856877347E-5</v>
      </c>
      <c r="O39" s="2">
        <v>0.55742796999999999</v>
      </c>
      <c r="P39">
        <v>246.311205</v>
      </c>
      <c r="Q39">
        <f t="shared" si="7"/>
        <v>246.40291455397102</v>
      </c>
      <c r="R39">
        <f t="shared" si="8"/>
        <v>8.4106422895624498E-3</v>
      </c>
      <c r="S39" s="19">
        <f t="shared" si="9"/>
        <v>1.386311496386094E-7</v>
      </c>
      <c r="U39" s="2">
        <v>0.55857056000000005</v>
      </c>
      <c r="V39">
        <v>263.30385200000001</v>
      </c>
      <c r="W39">
        <f t="shared" si="10"/>
        <v>263.2894223274713</v>
      </c>
      <c r="X39">
        <f t="shared" si="12"/>
        <v>2.0821544928570143E-4</v>
      </c>
      <c r="Y39" s="19">
        <f t="shared" si="11"/>
        <v>3.0032986790593042E-9</v>
      </c>
    </row>
    <row r="40" spans="3:25" x14ac:dyDescent="0.25">
      <c r="C40" s="2">
        <v>0.56056172999999998</v>
      </c>
      <c r="D40">
        <v>220.18409299999999</v>
      </c>
      <c r="E40">
        <f t="shared" si="1"/>
        <v>220.9691500714348</v>
      </c>
      <c r="F40">
        <f t="shared" si="2"/>
        <v>0.6163146054097951</v>
      </c>
      <c r="G40" s="19">
        <f t="shared" si="3"/>
        <v>1.2712488663292984E-5</v>
      </c>
      <c r="I40" s="2">
        <v>0.56132464999999998</v>
      </c>
      <c r="J40">
        <v>231.59048200000001</v>
      </c>
      <c r="K40">
        <f t="shared" si="4"/>
        <v>232.4852701860022</v>
      </c>
      <c r="L40">
        <f t="shared" si="5"/>
        <v>0.80064589780908624</v>
      </c>
      <c r="M40" s="19">
        <f t="shared" si="6"/>
        <v>1.4927912115913754E-5</v>
      </c>
      <c r="O40" s="2">
        <v>0.56067082000000001</v>
      </c>
      <c r="P40">
        <v>246.61190099999999</v>
      </c>
      <c r="Q40">
        <f t="shared" si="7"/>
        <v>246.52107959232978</v>
      </c>
      <c r="R40">
        <f t="shared" si="8"/>
        <v>8.2485280911976065E-3</v>
      </c>
      <c r="S40" s="19">
        <f t="shared" si="9"/>
        <v>1.3562769965574082E-7</v>
      </c>
      <c r="U40" s="2">
        <v>0.56181638</v>
      </c>
      <c r="V40">
        <v>263.79832900000002</v>
      </c>
      <c r="W40">
        <f t="shared" si="10"/>
        <v>264.11536705754759</v>
      </c>
      <c r="X40">
        <f t="shared" si="12"/>
        <v>0.10051312993353206</v>
      </c>
      <c r="Y40" s="19">
        <f t="shared" si="11"/>
        <v>1.4443708548926311E-6</v>
      </c>
    </row>
    <row r="41" spans="3:25" x14ac:dyDescent="0.25">
      <c r="C41" s="2">
        <v>0.56379999999999997</v>
      </c>
      <c r="D41">
        <v>220.18409299999999</v>
      </c>
      <c r="E41">
        <f t="shared" si="1"/>
        <v>221.0227431200409</v>
      </c>
      <c r="F41">
        <f t="shared" si="2"/>
        <v>0.70333402384463273</v>
      </c>
      <c r="G41" s="19">
        <f t="shared" si="3"/>
        <v>1.4507405351343359E-5</v>
      </c>
      <c r="I41" s="2">
        <v>0.56456638999999997</v>
      </c>
      <c r="J41">
        <v>231.81767400000001</v>
      </c>
      <c r="K41">
        <f t="shared" si="4"/>
        <v>232.56954271898928</v>
      </c>
      <c r="L41">
        <f t="shared" si="5"/>
        <v>0.56530657059456835</v>
      </c>
      <c r="M41" s="19">
        <f t="shared" si="6"/>
        <v>1.0519399419388977E-5</v>
      </c>
      <c r="O41" s="2">
        <v>0.56391449999999999</v>
      </c>
      <c r="P41">
        <v>246.96605400000001</v>
      </c>
      <c r="Q41">
        <f t="shared" si="7"/>
        <v>246.64195870755123</v>
      </c>
      <c r="R41">
        <f t="shared" si="8"/>
        <v>0.10503775858746577</v>
      </c>
      <c r="S41" s="19">
        <f t="shared" si="9"/>
        <v>1.722149779386753E-6</v>
      </c>
      <c r="U41" s="2">
        <v>0.56480763</v>
      </c>
      <c r="V41">
        <v>264.28612399999997</v>
      </c>
      <c r="W41">
        <f t="shared" si="10"/>
        <v>264.88002972536736</v>
      </c>
      <c r="X41">
        <f t="shared" si="12"/>
        <v>0.35272401062416836</v>
      </c>
      <c r="Y41" s="19">
        <f t="shared" si="11"/>
        <v>5.0499409591203013E-6</v>
      </c>
    </row>
    <row r="42" spans="3:25" x14ac:dyDescent="0.25">
      <c r="C42" s="2">
        <v>0.56704019999999999</v>
      </c>
      <c r="D42">
        <v>220.31115700000001</v>
      </c>
      <c r="E42">
        <f t="shared" si="1"/>
        <v>221.07757850337879</v>
      </c>
      <c r="F42">
        <f t="shared" si="2"/>
        <v>0.58740192084138898</v>
      </c>
      <c r="G42" s="19">
        <f t="shared" si="3"/>
        <v>1.2102145774454952E-5</v>
      </c>
      <c r="I42" s="2">
        <v>0.56780790999999997</v>
      </c>
      <c r="J42">
        <v>232.03150199999999</v>
      </c>
      <c r="K42">
        <f t="shared" si="4"/>
        <v>232.65571085106245</v>
      </c>
      <c r="L42">
        <f t="shared" si="5"/>
        <v>0.3896366897447196</v>
      </c>
      <c r="M42" s="19">
        <f t="shared" si="6"/>
        <v>7.2371228087795332E-6</v>
      </c>
      <c r="O42" s="2">
        <v>0.56715826999999996</v>
      </c>
      <c r="P42">
        <v>247.32688899999999</v>
      </c>
      <c r="Q42">
        <f t="shared" si="7"/>
        <v>246.76557303366533</v>
      </c>
      <c r="R42">
        <f t="shared" si="8"/>
        <v>0.31507561406221402</v>
      </c>
      <c r="S42" s="19">
        <f t="shared" si="9"/>
        <v>5.1507695764703655E-6</v>
      </c>
      <c r="U42" s="2">
        <v>0.56779745999999998</v>
      </c>
      <c r="V42">
        <v>264.68026500000002</v>
      </c>
      <c r="W42">
        <f t="shared" si="10"/>
        <v>265.64789209499196</v>
      </c>
      <c r="X42">
        <f t="shared" si="12"/>
        <v>0.93630219496254063</v>
      </c>
      <c r="Y42" s="19">
        <f t="shared" si="11"/>
        <v>1.3365121768036516E-5</v>
      </c>
    </row>
    <row r="43" spans="3:25" x14ac:dyDescent="0.25">
      <c r="C43" s="2">
        <v>0.57028029999999996</v>
      </c>
      <c r="D43">
        <v>220.43143599999999</v>
      </c>
      <c r="E43">
        <f t="shared" si="1"/>
        <v>221.13364450879112</v>
      </c>
      <c r="F43">
        <f t="shared" si="2"/>
        <v>0.49309678981866351</v>
      </c>
      <c r="G43" s="19">
        <f t="shared" si="3"/>
        <v>1.0148108816338488E-5</v>
      </c>
      <c r="I43" s="2">
        <v>0.57105035999999998</v>
      </c>
      <c r="J43">
        <v>232.30546899999999</v>
      </c>
      <c r="K43">
        <f t="shared" si="4"/>
        <v>232.74383983573892</v>
      </c>
      <c r="L43">
        <f t="shared" si="5"/>
        <v>0.19216898962645379</v>
      </c>
      <c r="M43" s="19">
        <f t="shared" si="6"/>
        <v>3.5609382145027759E-6</v>
      </c>
      <c r="O43" s="2">
        <v>0.57040325999999997</v>
      </c>
      <c r="P43">
        <v>247.767909</v>
      </c>
      <c r="Q43">
        <f t="shared" si="7"/>
        <v>246.89201617847232</v>
      </c>
      <c r="R43">
        <f t="shared" si="8"/>
        <v>0.76718823480372966</v>
      </c>
      <c r="S43" s="19">
        <f t="shared" si="9"/>
        <v>1.2497174176107071E-5</v>
      </c>
      <c r="U43" s="2">
        <v>0.57078943000000004</v>
      </c>
      <c r="V43">
        <v>265.21483599999999</v>
      </c>
      <c r="W43">
        <f t="shared" si="10"/>
        <v>266.42007676203144</v>
      </c>
      <c r="X43">
        <f t="shared" si="12"/>
        <v>1.452605294462153</v>
      </c>
      <c r="Y43" s="19">
        <f t="shared" si="11"/>
        <v>2.0651518629884203E-5</v>
      </c>
    </row>
    <row r="44" spans="3:25" x14ac:dyDescent="0.25">
      <c r="C44" s="2">
        <v>0.57351938000000002</v>
      </c>
      <c r="D44">
        <v>220.48478800000001</v>
      </c>
      <c r="E44">
        <f t="shared" si="1"/>
        <v>221.1909467721982</v>
      </c>
      <c r="F44">
        <f t="shared" si="2"/>
        <v>0.49866021155246038</v>
      </c>
      <c r="G44" s="19">
        <f t="shared" si="3"/>
        <v>1.025764002601478E-5</v>
      </c>
      <c r="I44" s="2">
        <v>0.57429342000000005</v>
      </c>
      <c r="J44">
        <v>232.619529</v>
      </c>
      <c r="K44">
        <f t="shared" si="4"/>
        <v>232.8339573606635</v>
      </c>
      <c r="L44">
        <f t="shared" si="5"/>
        <v>4.5979521856837853E-2</v>
      </c>
      <c r="M44" s="19">
        <f t="shared" si="6"/>
        <v>8.4971269461541166E-7</v>
      </c>
      <c r="O44" s="2">
        <v>0.57364866999999997</v>
      </c>
      <c r="P44">
        <v>248.235658</v>
      </c>
      <c r="Q44">
        <f t="shared" si="7"/>
        <v>247.02130932717029</v>
      </c>
      <c r="R44">
        <f t="shared" si="8"/>
        <v>1.4746426992032897</v>
      </c>
      <c r="S44" s="19">
        <f t="shared" si="9"/>
        <v>2.3930869176455171E-5</v>
      </c>
      <c r="U44" s="2">
        <v>0.57378048999999998</v>
      </c>
      <c r="V44">
        <v>265.68916200000001</v>
      </c>
      <c r="W44">
        <f t="shared" si="10"/>
        <v>267.19600774255531</v>
      </c>
      <c r="X44">
        <f t="shared" si="12"/>
        <v>2.2705840918570313</v>
      </c>
      <c r="Y44" s="19">
        <f t="shared" si="11"/>
        <v>3.2165470820142491E-5</v>
      </c>
    </row>
    <row r="45" spans="3:25" x14ac:dyDescent="0.25">
      <c r="C45" s="2">
        <v>0.57676008999999995</v>
      </c>
      <c r="D45">
        <v>220.64515900000001</v>
      </c>
      <c r="E45">
        <f t="shared" si="1"/>
        <v>221.24955534563955</v>
      </c>
      <c r="F45">
        <f t="shared" si="2"/>
        <v>0.36529494262243412</v>
      </c>
      <c r="G45" s="19">
        <f t="shared" si="3"/>
        <v>7.5033439166753659E-6</v>
      </c>
      <c r="I45" s="2">
        <v>0.57748586999999996</v>
      </c>
      <c r="J45">
        <v>232.83279999999999</v>
      </c>
      <c r="K45">
        <f t="shared" si="4"/>
        <v>232.92462971773492</v>
      </c>
      <c r="L45">
        <f t="shared" si="5"/>
        <v>8.4326970592759152E-3</v>
      </c>
      <c r="M45" s="19">
        <f t="shared" si="6"/>
        <v>1.5555292320332396E-7</v>
      </c>
      <c r="O45" s="2">
        <v>0.57689336000000002</v>
      </c>
      <c r="P45">
        <v>248.656632</v>
      </c>
      <c r="Q45">
        <f t="shared" si="7"/>
        <v>247.15345828841288</v>
      </c>
      <c r="R45">
        <f t="shared" si="8"/>
        <v>2.2595312072066096</v>
      </c>
      <c r="S45" s="19">
        <f t="shared" si="9"/>
        <v>3.6544182413144995E-5</v>
      </c>
      <c r="U45" s="2">
        <v>0.57651892000000005</v>
      </c>
      <c r="V45">
        <v>266.28387099999998</v>
      </c>
      <c r="W45">
        <f t="shared" si="10"/>
        <v>267.91007242996704</v>
      </c>
      <c r="X45">
        <f t="shared" si="12"/>
        <v>2.6445310908269373</v>
      </c>
      <c r="Y45" s="19">
        <f t="shared" si="11"/>
        <v>3.7295716402373935E-5</v>
      </c>
    </row>
    <row r="46" spans="3:25" x14ac:dyDescent="0.25">
      <c r="C46" s="2">
        <v>0.58000213</v>
      </c>
      <c r="D46">
        <v>220.89239799999999</v>
      </c>
      <c r="E46">
        <f t="shared" si="1"/>
        <v>221.30949002628773</v>
      </c>
      <c r="F46">
        <f t="shared" si="2"/>
        <v>0.17396575839281891</v>
      </c>
      <c r="G46" s="19">
        <f t="shared" si="3"/>
        <v>3.5653505350719491E-6</v>
      </c>
      <c r="I46" s="2">
        <v>0.58077891999999998</v>
      </c>
      <c r="J46">
        <v>233.20755600000001</v>
      </c>
      <c r="K46">
        <f t="shared" si="4"/>
        <v>233.02023555031892</v>
      </c>
      <c r="L46">
        <f t="shared" si="5"/>
        <v>3.5088950868727875E-2</v>
      </c>
      <c r="M46" s="19">
        <f t="shared" si="6"/>
        <v>6.4518631668945761E-7</v>
      </c>
      <c r="O46" s="2">
        <v>0.57995333000000004</v>
      </c>
      <c r="P46">
        <v>249.195314</v>
      </c>
      <c r="Q46">
        <f t="shared" si="7"/>
        <v>247.28077422799976</v>
      </c>
      <c r="R46">
        <f t="shared" si="8"/>
        <v>3.6654625385707282</v>
      </c>
      <c r="S46" s="19">
        <f t="shared" si="9"/>
        <v>5.9026773225607918E-5</v>
      </c>
      <c r="U46" s="2">
        <v>0.57951140000000001</v>
      </c>
      <c r="V46">
        <v>266.85174799999999</v>
      </c>
      <c r="W46">
        <f t="shared" si="10"/>
        <v>268.69459254997327</v>
      </c>
      <c r="X46">
        <f t="shared" si="12"/>
        <v>3.3960760353662165</v>
      </c>
      <c r="Y46" s="19">
        <f t="shared" si="11"/>
        <v>4.769109578697508E-5</v>
      </c>
    </row>
    <row r="47" spans="3:25" x14ac:dyDescent="0.25">
      <c r="C47" s="2">
        <v>0.58324131000000001</v>
      </c>
      <c r="D47">
        <v>220.95253700000001</v>
      </c>
      <c r="E47">
        <f t="shared" si="1"/>
        <v>221.37069653229889</v>
      </c>
      <c r="F47">
        <f t="shared" si="2"/>
        <v>0.17485739445242385</v>
      </c>
      <c r="G47" s="19">
        <f t="shared" si="3"/>
        <v>3.5816736972715509E-6</v>
      </c>
      <c r="I47" s="2">
        <v>0.58402321000000001</v>
      </c>
      <c r="J47">
        <v>233.60180199999999</v>
      </c>
      <c r="K47">
        <f t="shared" si="4"/>
        <v>233.11652590256318</v>
      </c>
      <c r="L47">
        <f t="shared" si="5"/>
        <v>0.23549289074349988</v>
      </c>
      <c r="M47" s="19">
        <f t="shared" si="6"/>
        <v>4.3154433872638492E-6</v>
      </c>
      <c r="O47" s="2">
        <v>0.58338630999999996</v>
      </c>
      <c r="P47">
        <v>249.73245399999999</v>
      </c>
      <c r="Q47">
        <f t="shared" si="7"/>
        <v>247.86716629780625</v>
      </c>
      <c r="R47">
        <f t="shared" si="8"/>
        <v>3.4792982119552023</v>
      </c>
      <c r="S47" s="19">
        <f t="shared" si="9"/>
        <v>5.5788114592756503E-5</v>
      </c>
      <c r="U47" s="2">
        <v>0.58224953000000002</v>
      </c>
      <c r="V47">
        <v>267.42630600000001</v>
      </c>
      <c r="W47">
        <f t="shared" si="10"/>
        <v>269.41646166620461</v>
      </c>
      <c r="X47">
        <f t="shared" si="12"/>
        <v>3.9607195757262774</v>
      </c>
      <c r="Y47" s="19">
        <f t="shared" si="11"/>
        <v>5.5381644059305668E-5</v>
      </c>
    </row>
    <row r="48" spans="3:25" x14ac:dyDescent="0.25">
      <c r="C48" s="2">
        <v>0.58615609000000002</v>
      </c>
      <c r="D48">
        <v>221.02169000000001</v>
      </c>
      <c r="E48">
        <f t="shared" si="1"/>
        <v>221.42692556523252</v>
      </c>
      <c r="F48">
        <f t="shared" si="2"/>
        <v>0.16421586332931684</v>
      </c>
      <c r="G48" s="19">
        <f t="shared" si="3"/>
        <v>3.3615944433803034E-6</v>
      </c>
      <c r="I48" s="2">
        <v>0.58726497</v>
      </c>
      <c r="J48">
        <v>233.831221</v>
      </c>
      <c r="K48">
        <f t="shared" si="4"/>
        <v>233.21486246969596</v>
      </c>
      <c r="L48">
        <f t="shared" si="5"/>
        <v>0.37989783787855697</v>
      </c>
      <c r="M48" s="19">
        <f t="shared" si="6"/>
        <v>6.9480322722965636E-6</v>
      </c>
      <c r="O48" s="2">
        <v>0.58661030000000003</v>
      </c>
      <c r="P48">
        <v>250.280902</v>
      </c>
      <c r="Q48">
        <f t="shared" si="7"/>
        <v>248.6395724061299</v>
      </c>
      <c r="R48">
        <f t="shared" si="8"/>
        <v>2.6939628357137773</v>
      </c>
      <c r="S48" s="19">
        <f t="shared" si="9"/>
        <v>4.3006705718474335E-5</v>
      </c>
      <c r="U48" s="2">
        <v>0.58524273000000004</v>
      </c>
      <c r="V48">
        <v>268.04095699999999</v>
      </c>
      <c r="W48">
        <f t="shared" si="10"/>
        <v>270.21018591992441</v>
      </c>
      <c r="X48">
        <f t="shared" si="12"/>
        <v>4.7055541070364724</v>
      </c>
      <c r="Y48" s="19">
        <f t="shared" si="11"/>
        <v>6.5495046051012445E-5</v>
      </c>
    </row>
    <row r="49" spans="3:25" x14ac:dyDescent="0.25">
      <c r="C49" s="2">
        <v>0.58972141</v>
      </c>
      <c r="D49">
        <v>221.18641099999999</v>
      </c>
      <c r="E49">
        <f t="shared" si="1"/>
        <v>221.49721633468485</v>
      </c>
      <c r="F49">
        <f t="shared" si="2"/>
        <v>9.6599956068566487E-2</v>
      </c>
      <c r="G49" s="19">
        <f t="shared" si="3"/>
        <v>1.9745132180214615E-6</v>
      </c>
      <c r="I49" s="2">
        <v>0.59051003999999996</v>
      </c>
      <c r="J49">
        <v>234.27669599999999</v>
      </c>
      <c r="K49">
        <f t="shared" si="4"/>
        <v>233.31546339405529</v>
      </c>
      <c r="L49">
        <f t="shared" si="5"/>
        <v>0.92396812273124163</v>
      </c>
      <c r="M49" s="19">
        <f t="shared" si="6"/>
        <v>1.6834445153280443E-5</v>
      </c>
      <c r="O49" s="2">
        <v>0.58988090000000004</v>
      </c>
      <c r="P49">
        <v>250.91519</v>
      </c>
      <c r="Q49">
        <f t="shared" si="7"/>
        <v>249.42657347399179</v>
      </c>
      <c r="R49">
        <f t="shared" si="8"/>
        <v>2.2159791615047246</v>
      </c>
      <c r="S49" s="19">
        <f t="shared" si="9"/>
        <v>3.5197495727750152E-5</v>
      </c>
      <c r="U49" s="2">
        <v>0.58796537999999998</v>
      </c>
      <c r="V49">
        <v>268.61499400000002</v>
      </c>
      <c r="W49">
        <f t="shared" si="10"/>
        <v>270.9365292946174</v>
      </c>
      <c r="X49">
        <f t="shared" si="12"/>
        <v>5.3895261241541901</v>
      </c>
      <c r="Y49" s="19">
        <f t="shared" si="11"/>
        <v>7.4694750167862196E-5</v>
      </c>
    </row>
    <row r="50" spans="3:25" x14ac:dyDescent="0.25">
      <c r="C50" s="2">
        <v>0.59296161000000003</v>
      </c>
      <c r="D50">
        <v>221.31337199999999</v>
      </c>
      <c r="E50">
        <f t="shared" si="1"/>
        <v>221.56256810542186</v>
      </c>
      <c r="F50">
        <f t="shared" si="2"/>
        <v>6.2098698957429456E-2</v>
      </c>
      <c r="G50" s="19">
        <f t="shared" si="3"/>
        <v>1.2678480024532548E-6</v>
      </c>
      <c r="I50" s="2">
        <v>0.59375533999999996</v>
      </c>
      <c r="J50">
        <v>234.737763</v>
      </c>
      <c r="K50">
        <f t="shared" si="4"/>
        <v>233.41827813915495</v>
      </c>
      <c r="L50">
        <f t="shared" si="5"/>
        <v>1.7410402979992845</v>
      </c>
      <c r="M50" s="19">
        <f t="shared" si="6"/>
        <v>3.1596785384554281E-5</v>
      </c>
      <c r="O50" s="2">
        <v>0.59293702000000004</v>
      </c>
      <c r="P50">
        <v>251.38103000000001</v>
      </c>
      <c r="Q50">
        <f t="shared" si="7"/>
        <v>250.1652947039874</v>
      </c>
      <c r="R50">
        <f t="shared" si="8"/>
        <v>1.4780123099708695</v>
      </c>
      <c r="S50" s="19">
        <f t="shared" si="9"/>
        <v>2.3389075105669923E-5</v>
      </c>
      <c r="U50" s="2">
        <v>0.59051960999999997</v>
      </c>
      <c r="V50">
        <v>269.25031799999999</v>
      </c>
      <c r="W50">
        <f t="shared" si="10"/>
        <v>271.62187537995823</v>
      </c>
      <c r="X50">
        <f t="shared" si="12"/>
        <v>5.6242844064343585</v>
      </c>
      <c r="Y50" s="19">
        <f t="shared" si="11"/>
        <v>7.758090188265154E-5</v>
      </c>
    </row>
    <row r="51" spans="3:25" x14ac:dyDescent="0.25">
      <c r="C51" s="2">
        <v>0.59620426000000004</v>
      </c>
      <c r="D51">
        <v>221.60070300000001</v>
      </c>
      <c r="E51">
        <f t="shared" si="1"/>
        <v>221.62939928137453</v>
      </c>
      <c r="F51">
        <f t="shared" si="2"/>
        <v>8.2347656472573586E-4</v>
      </c>
      <c r="G51" s="19">
        <f t="shared" si="3"/>
        <v>1.6769069956947289E-8</v>
      </c>
      <c r="I51" s="2">
        <v>0.59699992999999996</v>
      </c>
      <c r="J51">
        <v>235.15205499999999</v>
      </c>
      <c r="K51">
        <f t="shared" si="4"/>
        <v>233.52331903542228</v>
      </c>
      <c r="L51">
        <f t="shared" si="5"/>
        <v>2.6527808423088977</v>
      </c>
      <c r="M51" s="19">
        <f t="shared" si="6"/>
        <v>4.7973766358175564E-5</v>
      </c>
      <c r="O51" s="2">
        <v>0.59586585999999997</v>
      </c>
      <c r="P51">
        <v>252.05104700000001</v>
      </c>
      <c r="Q51">
        <f t="shared" si="7"/>
        <v>250.87645511815322</v>
      </c>
      <c r="R51">
        <f t="shared" si="8"/>
        <v>1.3796660889003933</v>
      </c>
      <c r="S51" s="19">
        <f t="shared" si="9"/>
        <v>2.1716857328373079E-5</v>
      </c>
      <c r="U51" s="2">
        <v>0.59283425000000001</v>
      </c>
      <c r="V51">
        <v>269.84596699999997</v>
      </c>
      <c r="W51">
        <f t="shared" si="10"/>
        <v>272.24634470402009</v>
      </c>
      <c r="X51">
        <f t="shared" si="12"/>
        <v>5.761813121956882</v>
      </c>
      <c r="Y51" s="19">
        <f t="shared" si="11"/>
        <v>7.9127474559689142E-5</v>
      </c>
    </row>
    <row r="52" spans="3:25" x14ac:dyDescent="0.25">
      <c r="C52" s="2">
        <v>0.59944578999999998</v>
      </c>
      <c r="D52">
        <v>221.81453099999999</v>
      </c>
      <c r="E52">
        <f t="shared" si="1"/>
        <v>221.6976649440154</v>
      </c>
      <c r="F52">
        <f t="shared" si="2"/>
        <v>1.3657675041392751E-2</v>
      </c>
      <c r="G52" s="19">
        <f t="shared" si="3"/>
        <v>2.7758550786685891E-7</v>
      </c>
      <c r="I52" s="2">
        <v>0.60024635000000004</v>
      </c>
      <c r="J52">
        <v>235.68662499999999</v>
      </c>
      <c r="K52">
        <f t="shared" si="4"/>
        <v>233.63071335595112</v>
      </c>
      <c r="L52">
        <f t="shared" si="5"/>
        <v>4.2267726881357541</v>
      </c>
      <c r="M52" s="19">
        <f t="shared" si="6"/>
        <v>7.6092003233252495E-5</v>
      </c>
      <c r="O52" s="2">
        <v>0.59848075999999995</v>
      </c>
      <c r="P52">
        <v>252.588402</v>
      </c>
      <c r="Q52">
        <f t="shared" si="7"/>
        <v>251.51418170270637</v>
      </c>
      <c r="R52">
        <f t="shared" si="8"/>
        <v>1.1539492471176265</v>
      </c>
      <c r="S52" s="19">
        <f t="shared" si="9"/>
        <v>1.8086723419225154E-5</v>
      </c>
      <c r="U52" s="2">
        <v>0.59582979000000003</v>
      </c>
      <c r="V52">
        <v>270.61441100000002</v>
      </c>
      <c r="W52">
        <f t="shared" si="10"/>
        <v>273.05950615681468</v>
      </c>
      <c r="X52">
        <f t="shared" si="12"/>
        <v>5.9784903258785036</v>
      </c>
      <c r="Y52" s="19">
        <f t="shared" si="11"/>
        <v>8.1637498764530685E-5</v>
      </c>
    </row>
    <row r="53" spans="3:25" x14ac:dyDescent="0.25">
      <c r="C53" s="2">
        <v>0.60268639999999996</v>
      </c>
      <c r="D53">
        <v>221.96822</v>
      </c>
      <c r="E53">
        <f t="shared" si="1"/>
        <v>221.76739650536194</v>
      </c>
      <c r="F53">
        <f t="shared" si="2"/>
        <v>4.0330075998642217E-2</v>
      </c>
      <c r="G53" s="19">
        <f t="shared" si="3"/>
        <v>8.1855420082865378E-7</v>
      </c>
      <c r="I53" s="2">
        <v>0.60323680000000002</v>
      </c>
      <c r="J53">
        <v>236.12096299999999</v>
      </c>
      <c r="K53">
        <f t="shared" si="4"/>
        <v>233.85171904744828</v>
      </c>
      <c r="L53">
        <f t="shared" si="5"/>
        <v>5.1494681161924829</v>
      </c>
      <c r="M53" s="19">
        <f t="shared" si="6"/>
        <v>9.2361990085096312E-5</v>
      </c>
      <c r="O53" s="2">
        <v>0.60115523999999998</v>
      </c>
      <c r="P53">
        <v>253.17610999999999</v>
      </c>
      <c r="Q53">
        <f t="shared" si="7"/>
        <v>252.16930202135131</v>
      </c>
      <c r="R53">
        <f t="shared" si="8"/>
        <v>1.013662305870642</v>
      </c>
      <c r="S53" s="19">
        <f t="shared" si="9"/>
        <v>1.581422274611764E-5</v>
      </c>
      <c r="U53" s="2">
        <v>0.59908081000000002</v>
      </c>
      <c r="V53">
        <v>271.44967700000001</v>
      </c>
      <c r="W53">
        <f t="shared" si="10"/>
        <v>273.94864408942652</v>
      </c>
      <c r="X53">
        <f t="shared" si="12"/>
        <v>6.2448365140368258</v>
      </c>
      <c r="Y53" s="19">
        <f t="shared" si="11"/>
        <v>8.4750528447741187E-5</v>
      </c>
    </row>
    <row r="54" spans="3:25" x14ac:dyDescent="0.25">
      <c r="C54" s="2">
        <v>0.60597785000000004</v>
      </c>
      <c r="D54">
        <v>222.134759</v>
      </c>
      <c r="E54">
        <f t="shared" si="1"/>
        <v>221.8397725007373</v>
      </c>
      <c r="F54">
        <f t="shared" si="2"/>
        <v>8.70170347472662E-2</v>
      </c>
      <c r="G54" s="19">
        <f t="shared" si="3"/>
        <v>1.7634828394764709E-6</v>
      </c>
      <c r="I54" s="2">
        <v>0.60571649000000005</v>
      </c>
      <c r="J54">
        <v>236.43481399999999</v>
      </c>
      <c r="K54">
        <f t="shared" si="4"/>
        <v>234.40584516539988</v>
      </c>
      <c r="L54">
        <f t="shared" si="5"/>
        <v>4.1167145317785172</v>
      </c>
      <c r="M54" s="19">
        <f t="shared" si="6"/>
        <v>7.3642394739940968E-5</v>
      </c>
      <c r="O54" s="2">
        <v>0.60382539000000002</v>
      </c>
      <c r="P54">
        <v>253.748098</v>
      </c>
      <c r="Q54">
        <f t="shared" si="7"/>
        <v>252.82638425486647</v>
      </c>
      <c r="R54">
        <f t="shared" si="8"/>
        <v>0.84955622796807873</v>
      </c>
      <c r="S54" s="19">
        <f t="shared" si="9"/>
        <v>1.3194305537864943E-5</v>
      </c>
      <c r="U54" s="2">
        <v>0.60207838999999996</v>
      </c>
      <c r="V54">
        <v>272.351764</v>
      </c>
      <c r="W54">
        <f t="shared" si="10"/>
        <v>274.774832883096</v>
      </c>
      <c r="X54">
        <f t="shared" si="12"/>
        <v>5.871262812228065</v>
      </c>
      <c r="Y54" s="19">
        <f t="shared" si="11"/>
        <v>7.9153684570070816E-5</v>
      </c>
    </row>
    <row r="55" spans="3:25" x14ac:dyDescent="0.25">
      <c r="C55" s="2">
        <v>0.60942441999999997</v>
      </c>
      <c r="D55">
        <v>222.42928699999999</v>
      </c>
      <c r="E55">
        <f t="shared" si="1"/>
        <v>221.91726854892403</v>
      </c>
      <c r="F55">
        <f t="shared" si="2"/>
        <v>0.26216289424222522</v>
      </c>
      <c r="G55" s="19">
        <f t="shared" si="3"/>
        <v>5.2989190322690666E-6</v>
      </c>
      <c r="I55" s="2">
        <v>0.60845329999999997</v>
      </c>
      <c r="J55">
        <v>236.92260899999999</v>
      </c>
      <c r="K55">
        <f t="shared" si="4"/>
        <v>235.01917204669422</v>
      </c>
      <c r="L55">
        <f t="shared" si="5"/>
        <v>3.6230722352099574</v>
      </c>
      <c r="M55" s="19">
        <f t="shared" si="6"/>
        <v>6.4545204328250811E-5</v>
      </c>
      <c r="O55" s="2">
        <v>0.60708653000000001</v>
      </c>
      <c r="P55">
        <v>254.383736</v>
      </c>
      <c r="Q55">
        <f t="shared" si="7"/>
        <v>253.63319534138049</v>
      </c>
      <c r="R55">
        <f t="shared" si="8"/>
        <v>0.56331128024101318</v>
      </c>
      <c r="S55" s="19">
        <f t="shared" si="9"/>
        <v>8.7050198433674841E-6</v>
      </c>
      <c r="U55" s="2">
        <v>0.60507363000000003</v>
      </c>
      <c r="V55">
        <v>273.10005799999999</v>
      </c>
      <c r="W55">
        <f t="shared" si="10"/>
        <v>275.60672595085646</v>
      </c>
      <c r="X55">
        <f t="shared" si="12"/>
        <v>6.2833842158509619</v>
      </c>
      <c r="Y55" s="19">
        <f t="shared" si="11"/>
        <v>8.424614398480492E-5</v>
      </c>
    </row>
    <row r="56" spans="3:25" x14ac:dyDescent="0.25">
      <c r="C56" s="2">
        <v>0.61266706999999998</v>
      </c>
      <c r="D56">
        <v>222.71661800000001</v>
      </c>
      <c r="E56">
        <f t="shared" si="1"/>
        <v>221.99180890439084</v>
      </c>
      <c r="F56">
        <f t="shared" si="2"/>
        <v>0.52534822507778933</v>
      </c>
      <c r="G56" s="19">
        <f t="shared" si="3"/>
        <v>1.0591123275801314E-5</v>
      </c>
      <c r="I56" s="2">
        <v>0.61166313000000005</v>
      </c>
      <c r="J56">
        <v>237.484117</v>
      </c>
      <c r="K56">
        <f t="shared" si="4"/>
        <v>235.74099497176468</v>
      </c>
      <c r="L56">
        <f t="shared" si="5"/>
        <v>3.0384744053192141</v>
      </c>
      <c r="M56" s="19">
        <f t="shared" si="6"/>
        <v>5.387489589965134E-5</v>
      </c>
      <c r="O56" s="2">
        <v>0.60993259</v>
      </c>
      <c r="P56">
        <v>255.01308399999999</v>
      </c>
      <c r="Q56">
        <f t="shared" si="7"/>
        <v>254.34135919346883</v>
      </c>
      <c r="R56">
        <f t="shared" si="8"/>
        <v>0.45121421570932352</v>
      </c>
      <c r="S56" s="19">
        <f t="shared" si="9"/>
        <v>6.938376252932564E-6</v>
      </c>
      <c r="U56" s="2">
        <v>0.60806906999999999</v>
      </c>
      <c r="V56">
        <v>273.861715</v>
      </c>
      <c r="W56">
        <f t="shared" si="10"/>
        <v>276.44526864285791</v>
      </c>
      <c r="X56">
        <f t="shared" si="12"/>
        <v>6.6747494255243645</v>
      </c>
      <c r="Y56" s="19">
        <f t="shared" si="11"/>
        <v>8.8996375473152651E-5</v>
      </c>
    </row>
    <row r="57" spans="3:25" x14ac:dyDescent="0.25">
      <c r="C57" s="2">
        <v>0.61539979</v>
      </c>
      <c r="D57">
        <v>222.93702400000001</v>
      </c>
      <c r="E57">
        <f t="shared" si="1"/>
        <v>222.05587813517181</v>
      </c>
      <c r="F57">
        <f t="shared" si="2"/>
        <v>0.77641803510383378</v>
      </c>
      <c r="G57" s="19">
        <f t="shared" si="3"/>
        <v>1.5621805132074229E-5</v>
      </c>
      <c r="I57" s="2">
        <v>0.61450727999999999</v>
      </c>
      <c r="J57">
        <v>238.01889600000001</v>
      </c>
      <c r="K57">
        <f t="shared" si="4"/>
        <v>236.38298311785229</v>
      </c>
      <c r="L57">
        <f t="shared" si="5"/>
        <v>2.6762109579768643</v>
      </c>
      <c r="M57" s="19">
        <f t="shared" si="6"/>
        <v>4.7238649340924825E-5</v>
      </c>
      <c r="O57" s="2">
        <v>0.61262097000000004</v>
      </c>
      <c r="P57">
        <v>255.64613499999999</v>
      </c>
      <c r="Q57">
        <f t="shared" si="7"/>
        <v>255.01391071100747</v>
      </c>
      <c r="R57">
        <f t="shared" si="8"/>
        <v>0.3997075515920947</v>
      </c>
      <c r="S57" s="19">
        <f t="shared" si="9"/>
        <v>6.1159495030413114E-6</v>
      </c>
      <c r="U57" s="2">
        <v>0.61091954999999998</v>
      </c>
      <c r="V57">
        <v>274.76981599999999</v>
      </c>
      <c r="W57">
        <f t="shared" si="10"/>
        <v>277.24958421215678</v>
      </c>
      <c r="X57">
        <f t="shared" si="12"/>
        <v>6.1492503860232555</v>
      </c>
      <c r="Y57" s="19">
        <f t="shared" si="11"/>
        <v>8.1448695180681179E-5</v>
      </c>
    </row>
    <row r="58" spans="3:25" x14ac:dyDescent="0.25">
      <c r="C58" s="2">
        <v>0.61864335999999998</v>
      </c>
      <c r="D58">
        <v>223.28449499999999</v>
      </c>
      <c r="E58">
        <f t="shared" si="1"/>
        <v>222.133438277116</v>
      </c>
      <c r="F58">
        <f t="shared" si="2"/>
        <v>1.3249315792964378</v>
      </c>
      <c r="G58" s="19">
        <f t="shared" si="3"/>
        <v>2.6575186349256659E-5</v>
      </c>
      <c r="I58" s="2">
        <v>0.61749935</v>
      </c>
      <c r="J58">
        <v>238.560148</v>
      </c>
      <c r="K58">
        <f t="shared" si="4"/>
        <v>237.06095295854598</v>
      </c>
      <c r="L58">
        <f t="shared" si="5"/>
        <v>2.2475857723203077</v>
      </c>
      <c r="M58" s="19">
        <f t="shared" si="6"/>
        <v>3.9493032550600673E-5</v>
      </c>
      <c r="O58" s="2">
        <v>0.61561621</v>
      </c>
      <c r="P58">
        <v>256.39453400000002</v>
      </c>
      <c r="Q58">
        <f t="shared" si="7"/>
        <v>255.76755370360837</v>
      </c>
      <c r="R58">
        <f t="shared" si="8"/>
        <v>0.39310429206336184</v>
      </c>
      <c r="S58" s="19">
        <f t="shared" si="9"/>
        <v>5.9798495974599678E-6</v>
      </c>
      <c r="U58" s="2">
        <v>0.61336694000000003</v>
      </c>
      <c r="V58">
        <v>275.583595</v>
      </c>
      <c r="W58">
        <f t="shared" si="10"/>
        <v>277.94527441790393</v>
      </c>
      <c r="X58">
        <f t="shared" si="12"/>
        <v>5.57752967295104</v>
      </c>
      <c r="Y58" s="19">
        <f t="shared" si="11"/>
        <v>7.344042255223596E-5</v>
      </c>
    </row>
    <row r="59" spans="3:25" x14ac:dyDescent="0.25">
      <c r="C59" s="2">
        <v>0.62185710999999999</v>
      </c>
      <c r="D59">
        <v>223.60724099999999</v>
      </c>
      <c r="E59">
        <f t="shared" si="1"/>
        <v>222.21193792519836</v>
      </c>
      <c r="F59">
        <f t="shared" si="2"/>
        <v>1.946870670550888</v>
      </c>
      <c r="G59" s="19">
        <f t="shared" si="3"/>
        <v>3.8937259042204567E-5</v>
      </c>
      <c r="I59" s="2">
        <v>0.62074669999999998</v>
      </c>
      <c r="J59">
        <v>239.15485699999999</v>
      </c>
      <c r="K59">
        <f t="shared" si="4"/>
        <v>237.7999630695283</v>
      </c>
      <c r="L59">
        <f t="shared" si="5"/>
        <v>1.8357375628290236</v>
      </c>
      <c r="M59" s="19">
        <f t="shared" si="6"/>
        <v>3.2096094036025459E-5</v>
      </c>
      <c r="O59" s="2">
        <v>0.61853091000000004</v>
      </c>
      <c r="P59">
        <v>257.09912700000001</v>
      </c>
      <c r="Q59">
        <f t="shared" si="7"/>
        <v>256.50549378656501</v>
      </c>
      <c r="R59">
        <f t="shared" si="8"/>
        <v>0.35240039209316215</v>
      </c>
      <c r="S59" s="19">
        <f t="shared" si="9"/>
        <v>5.3313252565737507E-6</v>
      </c>
      <c r="U59" s="2">
        <v>0.61606855999999999</v>
      </c>
      <c r="V59">
        <v>276.38267300000001</v>
      </c>
      <c r="W59">
        <f t="shared" si="10"/>
        <v>278.71889806434461</v>
      </c>
      <c r="X59">
        <f t="shared" si="12"/>
        <v>5.4579475512719453</v>
      </c>
      <c r="Y59" s="19">
        <f t="shared" si="11"/>
        <v>7.1450904757320444E-5</v>
      </c>
    </row>
    <row r="60" spans="3:25" x14ac:dyDescent="0.25">
      <c r="C60" s="2">
        <v>0.62513019000000003</v>
      </c>
      <c r="D60">
        <v>223.95938899999999</v>
      </c>
      <c r="E60">
        <f t="shared" si="1"/>
        <v>222.42366154725931</v>
      </c>
      <c r="F60">
        <f t="shared" si="2"/>
        <v>2.3584588091013559</v>
      </c>
      <c r="G60" s="19">
        <f t="shared" si="3"/>
        <v>4.7020771178917661E-5</v>
      </c>
      <c r="I60" s="2">
        <v>0.62399393999999997</v>
      </c>
      <c r="J60">
        <v>239.742884</v>
      </c>
      <c r="K60">
        <f t="shared" si="4"/>
        <v>238.54248217678906</v>
      </c>
      <c r="L60">
        <f t="shared" si="5"/>
        <v>1.4409645371681459</v>
      </c>
      <c r="M60" s="19">
        <f t="shared" si="6"/>
        <v>2.5070433409428337E-5</v>
      </c>
      <c r="O60" s="2">
        <v>0.62171827000000002</v>
      </c>
      <c r="P60">
        <v>257.98776800000002</v>
      </c>
      <c r="Q60">
        <f t="shared" si="7"/>
        <v>257.31784268317983</v>
      </c>
      <c r="R60">
        <f t="shared" si="8"/>
        <v>0.44879993011662328</v>
      </c>
      <c r="S60" s="19">
        <f t="shared" si="9"/>
        <v>6.743021590018718E-6</v>
      </c>
      <c r="U60" s="2">
        <v>0.61840766999999996</v>
      </c>
      <c r="V60">
        <v>277.12885699999998</v>
      </c>
      <c r="W60">
        <f t="shared" si="10"/>
        <v>279.39366341814321</v>
      </c>
      <c r="X60">
        <f t="shared" si="12"/>
        <v>5.1293481116627362</v>
      </c>
      <c r="Y60" s="19">
        <f t="shared" si="11"/>
        <v>6.6788036075035454E-5</v>
      </c>
    </row>
    <row r="61" spans="3:25" x14ac:dyDescent="0.25">
      <c r="C61" s="2">
        <v>0.62862841999999997</v>
      </c>
      <c r="D61">
        <v>224.320224</v>
      </c>
      <c r="E61">
        <f t="shared" si="1"/>
        <v>223.15126291347576</v>
      </c>
      <c r="F61">
        <f t="shared" si="2"/>
        <v>1.3664700218079184</v>
      </c>
      <c r="G61" s="19">
        <f t="shared" si="3"/>
        <v>2.7155840456089476E-5</v>
      </c>
      <c r="I61" s="2">
        <v>0.62724239999999998</v>
      </c>
      <c r="J61">
        <v>240.41109700000001</v>
      </c>
      <c r="K61">
        <f t="shared" si="4"/>
        <v>239.28903121286328</v>
      </c>
      <c r="L61">
        <f t="shared" si="5"/>
        <v>1.2590316306627778</v>
      </c>
      <c r="M61" s="19">
        <f t="shared" si="6"/>
        <v>2.1783498029591496E-5</v>
      </c>
      <c r="O61" s="2">
        <v>0.62450877999999999</v>
      </c>
      <c r="P61">
        <v>258.77949599999999</v>
      </c>
      <c r="Q61">
        <f t="shared" si="7"/>
        <v>258.03385256423456</v>
      </c>
      <c r="R61">
        <f t="shared" si="8"/>
        <v>0.55598413330007534</v>
      </c>
      <c r="S61" s="19">
        <f t="shared" si="9"/>
        <v>8.3023812481611125E-6</v>
      </c>
      <c r="U61" s="2">
        <v>0.62093335999999999</v>
      </c>
      <c r="V61">
        <v>278.01778899999999</v>
      </c>
      <c r="W61">
        <f t="shared" si="10"/>
        <v>280.12756425029852</v>
      </c>
      <c r="X61">
        <f t="shared" si="12"/>
        <v>4.4511516067722079</v>
      </c>
      <c r="Y61" s="19">
        <f t="shared" si="11"/>
        <v>5.7587366209140367E-5</v>
      </c>
    </row>
    <row r="62" spans="3:25" x14ac:dyDescent="0.25">
      <c r="C62" s="2">
        <v>0.63212765999999998</v>
      </c>
      <c r="D62">
        <v>224.74788000000001</v>
      </c>
      <c r="E62">
        <f t="shared" si="1"/>
        <v>223.8813652427948</v>
      </c>
      <c r="F62">
        <f t="shared" si="2"/>
        <v>0.75084782445440268</v>
      </c>
      <c r="G62" s="19">
        <f t="shared" si="3"/>
        <v>1.4864856434552983E-5</v>
      </c>
      <c r="I62" s="2">
        <v>0.63023366000000003</v>
      </c>
      <c r="J62">
        <v>240.898788</v>
      </c>
      <c r="K62">
        <f t="shared" si="4"/>
        <v>239.97997691692868</v>
      </c>
      <c r="L62">
        <f t="shared" si="5"/>
        <v>0.84421380637468946</v>
      </c>
      <c r="M62" s="19">
        <f t="shared" si="6"/>
        <v>1.4547327643502014E-5</v>
      </c>
      <c r="O62" s="2">
        <v>0.62761621999999995</v>
      </c>
      <c r="P62">
        <v>259.53045500000002</v>
      </c>
      <c r="Q62">
        <f t="shared" si="7"/>
        <v>258.83668128298149</v>
      </c>
      <c r="R62">
        <f t="shared" si="8"/>
        <v>0.48132197042570746</v>
      </c>
      <c r="S62" s="19">
        <f t="shared" si="9"/>
        <v>7.1459344763541747E-6</v>
      </c>
      <c r="U62" s="2">
        <v>0.62392422000000003</v>
      </c>
      <c r="V62">
        <v>278.97237000000001</v>
      </c>
      <c r="W62">
        <f t="shared" si="10"/>
        <v>281.0039870440263</v>
      </c>
      <c r="X62">
        <f t="shared" si="12"/>
        <v>4.1274678135781242</v>
      </c>
      <c r="Y62" s="19">
        <f t="shared" si="11"/>
        <v>5.3034845903168401E-5</v>
      </c>
    </row>
    <row r="63" spans="3:25" x14ac:dyDescent="0.25">
      <c r="C63" s="2">
        <v>0.63536996000000001</v>
      </c>
      <c r="D63">
        <v>225.15082100000001</v>
      </c>
      <c r="E63">
        <f t="shared" si="1"/>
        <v>224.56009808398611</v>
      </c>
      <c r="F63">
        <f t="shared" si="2"/>
        <v>0.34895356350396806</v>
      </c>
      <c r="G63" s="19">
        <f t="shared" si="3"/>
        <v>6.8836783300519153E-6</v>
      </c>
      <c r="I63" s="2">
        <v>0.63373800999999996</v>
      </c>
      <c r="J63">
        <v>241.66065399999999</v>
      </c>
      <c r="K63">
        <f t="shared" si="4"/>
        <v>240.7939536962655</v>
      </c>
      <c r="L63">
        <f t="shared" si="5"/>
        <v>0.75116941649345692</v>
      </c>
      <c r="M63" s="19">
        <f t="shared" si="6"/>
        <v>1.2862518268171411E-5</v>
      </c>
      <c r="O63" s="2">
        <v>0.63069008000000004</v>
      </c>
      <c r="P63">
        <v>260.30368199999998</v>
      </c>
      <c r="Q63">
        <f t="shared" si="7"/>
        <v>259.63676414117509</v>
      </c>
      <c r="R63">
        <f t="shared" si="8"/>
        <v>0.44477943041957363</v>
      </c>
      <c r="S63" s="19">
        <f t="shared" si="9"/>
        <v>6.5642342656339947E-6</v>
      </c>
      <c r="U63" s="2">
        <v>0.62673539</v>
      </c>
      <c r="V63">
        <v>279.921381</v>
      </c>
      <c r="W63">
        <f t="shared" si="10"/>
        <v>281.83526297010377</v>
      </c>
      <c r="X63">
        <f t="shared" si="12"/>
        <v>3.6629441954883006</v>
      </c>
      <c r="Y63" s="19">
        <f t="shared" si="11"/>
        <v>4.6747475010176136E-5</v>
      </c>
    </row>
    <row r="64" spans="3:25" x14ac:dyDescent="0.25">
      <c r="C64" s="2">
        <v>0.63861752999999999</v>
      </c>
      <c r="D64">
        <v>225.48264599999999</v>
      </c>
      <c r="E64">
        <f t="shared" si="1"/>
        <v>225.24227906087117</v>
      </c>
      <c r="F64">
        <f t="shared" si="2"/>
        <v>5.7776265426157387E-2</v>
      </c>
      <c r="G64" s="19">
        <f t="shared" si="3"/>
        <v>1.1363790567325406E-6</v>
      </c>
      <c r="I64" s="2">
        <v>0.63647675000000004</v>
      </c>
      <c r="J64">
        <v>242.275306</v>
      </c>
      <c r="K64">
        <f t="shared" si="4"/>
        <v>241.43365975124192</v>
      </c>
      <c r="L64">
        <f t="shared" si="5"/>
        <v>0.7083684080485505</v>
      </c>
      <c r="M64" s="19">
        <f t="shared" si="6"/>
        <v>1.2068155088072161E-5</v>
      </c>
      <c r="O64" s="2">
        <v>0.63360607999999996</v>
      </c>
      <c r="P64">
        <v>261.12128799999999</v>
      </c>
      <c r="Q64">
        <f t="shared" si="7"/>
        <v>260.40142695616635</v>
      </c>
      <c r="R64">
        <f t="shared" si="8"/>
        <v>0.51819992242926627</v>
      </c>
      <c r="S64" s="19">
        <f t="shared" si="9"/>
        <v>7.5999858746680459E-6</v>
      </c>
      <c r="U64" s="2">
        <v>0.62943857999999997</v>
      </c>
      <c r="V64">
        <v>280.82336299999997</v>
      </c>
      <c r="W64">
        <f t="shared" si="10"/>
        <v>282.64169673817997</v>
      </c>
      <c r="X64">
        <f t="shared" si="12"/>
        <v>3.3063375834036584</v>
      </c>
      <c r="Y64" s="19">
        <f t="shared" si="11"/>
        <v>4.1925738568538355E-5</v>
      </c>
    </row>
    <row r="65" spans="3:25" x14ac:dyDescent="0.25">
      <c r="C65" s="2">
        <v>0.64135008000000004</v>
      </c>
      <c r="D65">
        <v>225.83038500000001</v>
      </c>
      <c r="E65">
        <f t="shared" si="1"/>
        <v>225.81822728529735</v>
      </c>
      <c r="F65">
        <f t="shared" si="2"/>
        <v>1.4781002679110033E-4</v>
      </c>
      <c r="G65" s="19">
        <f t="shared" si="3"/>
        <v>2.8982720313960843E-9</v>
      </c>
      <c r="I65" s="2">
        <v>0.63921468000000004</v>
      </c>
      <c r="J65">
        <v>242.8365</v>
      </c>
      <c r="K65">
        <f t="shared" si="4"/>
        <v>242.07644940573999</v>
      </c>
      <c r="L65">
        <f t="shared" si="5"/>
        <v>0.57767690583499132</v>
      </c>
      <c r="M65" s="19">
        <f t="shared" si="6"/>
        <v>9.7961872138913205E-6</v>
      </c>
      <c r="O65" s="2">
        <v>0.63649504999999995</v>
      </c>
      <c r="P65">
        <v>261.92065200000002</v>
      </c>
      <c r="Q65">
        <f t="shared" si="7"/>
        <v>261.1646524442782</v>
      </c>
      <c r="R65">
        <f t="shared" si="8"/>
        <v>0.57153532825158082</v>
      </c>
      <c r="S65" s="19">
        <f t="shared" si="9"/>
        <v>8.3311239176148121E-6</v>
      </c>
      <c r="U65" s="2">
        <v>0.63214289999999995</v>
      </c>
      <c r="V65">
        <v>281.79884900000002</v>
      </c>
      <c r="W65">
        <f t="shared" si="10"/>
        <v>283.45564033845488</v>
      </c>
      <c r="X65">
        <f t="shared" si="12"/>
        <v>2.7449575391790666</v>
      </c>
      <c r="Y65" s="19">
        <f t="shared" si="11"/>
        <v>3.4566642740232464E-5</v>
      </c>
    </row>
    <row r="66" spans="3:25" x14ac:dyDescent="0.25">
      <c r="C66" s="2">
        <v>0.64434133000000005</v>
      </c>
      <c r="D66">
        <v>226.31818000000001</v>
      </c>
      <c r="E66">
        <f t="shared" si="1"/>
        <v>226.45088512997472</v>
      </c>
      <c r="F66">
        <f t="shared" si="2"/>
        <v>1.7610651521604605E-2</v>
      </c>
      <c r="G66" s="19">
        <f t="shared" si="3"/>
        <v>3.4382427780968935E-7</v>
      </c>
      <c r="I66" s="2">
        <v>0.64192994999999997</v>
      </c>
      <c r="J66">
        <v>243.39717999999999</v>
      </c>
      <c r="K66">
        <f t="shared" si="4"/>
        <v>242.71728697821843</v>
      </c>
      <c r="L66">
        <f t="shared" si="5"/>
        <v>0.46225452106726983</v>
      </c>
      <c r="M66" s="19">
        <f t="shared" si="6"/>
        <v>7.8027929532276268E-6</v>
      </c>
      <c r="O66" s="2">
        <v>0.63941031999999998</v>
      </c>
      <c r="P66">
        <v>262.6764</v>
      </c>
      <c r="Q66">
        <f t="shared" si="7"/>
        <v>261.94073762164794</v>
      </c>
      <c r="R66">
        <f t="shared" si="8"/>
        <v>0.54119913492261007</v>
      </c>
      <c r="S66" s="19">
        <f t="shared" si="9"/>
        <v>7.8435917760652634E-6</v>
      </c>
      <c r="U66" s="2">
        <v>0.63469993999999996</v>
      </c>
      <c r="V66">
        <v>282.769094</v>
      </c>
      <c r="W66">
        <f t="shared" si="10"/>
        <v>284.23205425690963</v>
      </c>
      <c r="X66">
        <f t="shared" si="12"/>
        <v>2.1402527132971172</v>
      </c>
      <c r="Y66" s="19">
        <f t="shared" si="11"/>
        <v>2.6767091012570987E-5</v>
      </c>
    </row>
    <row r="67" spans="3:25" x14ac:dyDescent="0.25">
      <c r="C67" s="2">
        <v>0.64707762999999996</v>
      </c>
      <c r="D67">
        <v>226.77246</v>
      </c>
      <c r="E67">
        <f t="shared" si="1"/>
        <v>227.03173821383126</v>
      </c>
      <c r="F67">
        <f t="shared" si="2"/>
        <v>6.7225192167531547E-2</v>
      </c>
      <c r="G67" s="19">
        <f t="shared" si="3"/>
        <v>1.3072282655821176E-6</v>
      </c>
      <c r="I67" s="2">
        <v>0.64481478999999997</v>
      </c>
      <c r="J67">
        <v>244.06357499999999</v>
      </c>
      <c r="K67">
        <f t="shared" si="4"/>
        <v>243.40197307918066</v>
      </c>
      <c r="L67">
        <f t="shared" si="5"/>
        <v>0.43771710163181671</v>
      </c>
      <c r="M67" s="19">
        <f t="shared" si="6"/>
        <v>7.3483118364712203E-6</v>
      </c>
      <c r="O67" s="2">
        <v>0.64228554999999998</v>
      </c>
      <c r="P67">
        <v>263.41143399999999</v>
      </c>
      <c r="Q67">
        <f t="shared" si="7"/>
        <v>262.71219009600361</v>
      </c>
      <c r="R67">
        <f t="shared" si="8"/>
        <v>0.48894203727609253</v>
      </c>
      <c r="S67" s="19">
        <f t="shared" si="9"/>
        <v>7.0467381288166779E-6</v>
      </c>
      <c r="U67" s="2">
        <v>0.63725706000000004</v>
      </c>
      <c r="V67">
        <v>283.74457999999998</v>
      </c>
      <c r="W67">
        <f t="shared" si="10"/>
        <v>285.01529579871698</v>
      </c>
      <c r="X67">
        <f t="shared" ref="X67:X98" si="13">(W67-V67)^2</f>
        <v>1.6147186411089633</v>
      </c>
      <c r="Y67" s="19">
        <f t="shared" si="11"/>
        <v>2.0055879423504667E-5</v>
      </c>
    </row>
    <row r="68" spans="3:25" x14ac:dyDescent="0.25">
      <c r="C68" s="2">
        <v>0.65006878000000001</v>
      </c>
      <c r="D68">
        <v>227.25357299999999</v>
      </c>
      <c r="E68">
        <f t="shared" ref="E68:E104" si="14">IF(C68&lt;F$1,$AD$6+D$1^2*$AD$5/((-$AD$7*(C68/E$1-1)^$AD$8+1)),$AD$6+$AD$2*TAN($AD$3*(C68/F$1)-$AD$3)+D$1^2*$AD$5/((-$AD$7*(C68/E$1-1)^$AD$8+1)))</f>
        <v>227.66914178424088</v>
      </c>
      <c r="F68">
        <f t="shared" ref="F68:F104" si="15">(E68-D68)^2</f>
        <v>0.17269741443545097</v>
      </c>
      <c r="G68" s="19">
        <f t="shared" ref="G68:G104" si="16">((E68-D68)/D68)^2</f>
        <v>3.3439855739010535E-6</v>
      </c>
      <c r="I68" s="2">
        <v>0.64764962000000004</v>
      </c>
      <c r="J68">
        <v>244.59974600000001</v>
      </c>
      <c r="K68">
        <f t="shared" ref="K68:K105" si="17">IF(I68&lt;L$1,$AD$6+J$1^2*$AD$5/((-$AD$7*(I68/K$1-1)^$AD$8+1)),$AD$6+$AD$2*TAN($AD$3*(I68/L$1)-$AD$3)+J$1^2*$AD$5/((-$AD$7*(I68/K$1-1)^$AD$8+1)))</f>
        <v>244.07878976019708</v>
      </c>
      <c r="L68">
        <f t="shared" ref="L68:L105" si="18">(K68-J68)^2</f>
        <v>0.27139540378960553</v>
      </c>
      <c r="M68" s="19">
        <f t="shared" ref="M68:M105" si="19">((K68-J68)/J68)^2</f>
        <v>4.5361821466453909E-6</v>
      </c>
      <c r="O68" s="2">
        <v>0.64508927999999999</v>
      </c>
      <c r="P68">
        <v>264.223929</v>
      </c>
      <c r="Q68">
        <f t="shared" ref="Q68:Q107" si="20">IF(O68&lt;R$1,$AD$6+P$1^2*$AD$5/((-$AD$7*(O68/Q$1-1)^$AD$8+1)),$AD$6+$AD$2*TAN($AD$3*(O68/R$1)-$AD$3)+P$1^2*$AD$5/((-$AD$7*(O68/Q$1-1)^$AD$8+1)))</f>
        <v>263.47042467869494</v>
      </c>
      <c r="R68">
        <f t="shared" ref="R68:R107" si="21">(Q68-P68)^2</f>
        <v>0.56776876222539685</v>
      </c>
      <c r="S68" s="19">
        <f t="shared" ref="S68:S107" si="22">((Q68-P68)/P68)^2</f>
        <v>8.1325586163547261E-6</v>
      </c>
      <c r="U68" s="2">
        <v>0.63955835999999999</v>
      </c>
      <c r="V68">
        <v>284.63022799999999</v>
      </c>
      <c r="W68">
        <f t="shared" ref="W68:W115" si="23">IF(U68&lt;X$1,$AD$6+V$1^2*$AD$5/((-$AD$7*(U68/W$1-1)^$AD$8+1)),$AD$6+$AD$2*TAN($AD$3*(U68/X$1)-$AD$3)+V$1^2*$AD$5/((-$AD$7*(U68/W$1-1)^$AD$8+1)))</f>
        <v>285.72615807616341</v>
      </c>
      <c r="X68">
        <f t="shared" si="13"/>
        <v>1.2010627318395743</v>
      </c>
      <c r="Y68" s="19">
        <f t="shared" ref="Y68:Y115" si="24">((W68-V68)/V68)^2</f>
        <v>1.4825305447559343E-5</v>
      </c>
    </row>
    <row r="69" spans="3:25" x14ac:dyDescent="0.25">
      <c r="C69" s="2">
        <v>0.65273513000000005</v>
      </c>
      <c r="D69">
        <v>227.70012700000001</v>
      </c>
      <c r="E69">
        <f t="shared" si="14"/>
        <v>228.23960757769458</v>
      </c>
      <c r="F69">
        <f t="shared" si="15"/>
        <v>0.29103929370967335</v>
      </c>
      <c r="G69" s="19">
        <f t="shared" si="16"/>
        <v>5.6133882610794508E-6</v>
      </c>
      <c r="I69" s="2">
        <v>0.65023662999999998</v>
      </c>
      <c r="J69">
        <v>245.121996</v>
      </c>
      <c r="K69">
        <f t="shared" si="17"/>
        <v>244.70003631229488</v>
      </c>
      <c r="L69">
        <f t="shared" si="18"/>
        <v>0.17804997804819542</v>
      </c>
      <c r="M69" s="19">
        <f t="shared" si="19"/>
        <v>2.9633118362627837E-6</v>
      </c>
      <c r="O69" s="2">
        <v>0.64757812999999997</v>
      </c>
      <c r="P69">
        <v>264.92559499999999</v>
      </c>
      <c r="Q69">
        <f t="shared" si="20"/>
        <v>264.14860238002041</v>
      </c>
      <c r="R69">
        <f t="shared" si="21"/>
        <v>0.60371753150273277</v>
      </c>
      <c r="S69" s="19">
        <f t="shared" si="22"/>
        <v>8.6017328616224479E-6</v>
      </c>
      <c r="U69" s="2">
        <v>0.64185776999999999</v>
      </c>
      <c r="V69">
        <v>285.39207900000002</v>
      </c>
      <c r="W69">
        <f t="shared" si="23"/>
        <v>286.44224335859576</v>
      </c>
      <c r="X69">
        <f t="shared" si="13"/>
        <v>1.1028451800647951</v>
      </c>
      <c r="Y69" s="19">
        <f t="shared" si="24"/>
        <v>1.3540375835738994E-5</v>
      </c>
    </row>
    <row r="70" spans="3:25" x14ac:dyDescent="0.25">
      <c r="C70" s="2">
        <v>0.65535664999999999</v>
      </c>
      <c r="D70">
        <v>228.16933800000001</v>
      </c>
      <c r="E70">
        <f t="shared" si="14"/>
        <v>228.80268090138637</v>
      </c>
      <c r="F70">
        <f t="shared" si="15"/>
        <v>0.40112323073648809</v>
      </c>
      <c r="G70" s="19">
        <f t="shared" si="16"/>
        <v>7.7048333523701443E-6</v>
      </c>
      <c r="I70" s="2">
        <v>0.65342089000000003</v>
      </c>
      <c r="J70">
        <v>245.85570200000001</v>
      </c>
      <c r="K70">
        <f t="shared" si="17"/>
        <v>245.46960858078458</v>
      </c>
      <c r="L70">
        <f t="shared" si="18"/>
        <v>0.14906812836145986</v>
      </c>
      <c r="M70" s="19">
        <f t="shared" si="19"/>
        <v>2.4661769167514697E-6</v>
      </c>
      <c r="O70" s="2">
        <v>0.65053673999999995</v>
      </c>
      <c r="P70">
        <v>265.75163300000003</v>
      </c>
      <c r="Q70">
        <f t="shared" si="20"/>
        <v>264.96122687328989</v>
      </c>
      <c r="R70">
        <f t="shared" si="21"/>
        <v>0.62474184514092324</v>
      </c>
      <c r="S70" s="19">
        <f t="shared" si="22"/>
        <v>8.8460361980634672E-6</v>
      </c>
      <c r="U70" s="2">
        <v>0.64426702000000002</v>
      </c>
      <c r="V70">
        <v>286.323463</v>
      </c>
      <c r="W70">
        <f t="shared" si="23"/>
        <v>287.19892366945783</v>
      </c>
      <c r="X70">
        <f t="shared" si="13"/>
        <v>0.76643138376753939</v>
      </c>
      <c r="Y70" s="19">
        <f t="shared" si="24"/>
        <v>9.3488760910116867E-6</v>
      </c>
    </row>
    <row r="71" spans="3:25" x14ac:dyDescent="0.25">
      <c r="C71" s="2">
        <v>0.65809324999999996</v>
      </c>
      <c r="D71">
        <v>228.643664</v>
      </c>
      <c r="E71">
        <f t="shared" si="14"/>
        <v>229.39290954123234</v>
      </c>
      <c r="F71">
        <f t="shared" si="15"/>
        <v>0.56136888105654348</v>
      </c>
      <c r="G71" s="19">
        <f t="shared" si="16"/>
        <v>1.0738163003191494E-5</v>
      </c>
      <c r="I71" s="2">
        <v>0.65624978</v>
      </c>
      <c r="J71">
        <v>246.44898000000001</v>
      </c>
      <c r="K71">
        <f t="shared" si="17"/>
        <v>246.1580099512486</v>
      </c>
      <c r="L71">
        <f t="shared" si="18"/>
        <v>8.4663569270394659E-2</v>
      </c>
      <c r="M71" s="19">
        <f t="shared" si="19"/>
        <v>1.3939350023063276E-6</v>
      </c>
      <c r="O71" s="2">
        <v>0.65346378999999999</v>
      </c>
      <c r="P71">
        <v>266.66729299999997</v>
      </c>
      <c r="Q71">
        <f t="shared" si="20"/>
        <v>265.77229818865169</v>
      </c>
      <c r="R71">
        <f t="shared" si="21"/>
        <v>0.80101571234034918</v>
      </c>
      <c r="S71" s="19">
        <f t="shared" si="22"/>
        <v>1.1264230541001055E-5</v>
      </c>
      <c r="U71" s="2">
        <v>0.64652995000000002</v>
      </c>
      <c r="V71">
        <v>287.31167499999998</v>
      </c>
      <c r="W71">
        <f t="shared" si="23"/>
        <v>287.91575576731896</v>
      </c>
      <c r="X71">
        <f t="shared" si="13"/>
        <v>0.36491357344468295</v>
      </c>
      <c r="Y71" s="19">
        <f t="shared" si="24"/>
        <v>4.4206229063331588E-6</v>
      </c>
    </row>
    <row r="72" spans="3:25" x14ac:dyDescent="0.25">
      <c r="C72" s="2">
        <v>0.66108686000000005</v>
      </c>
      <c r="D72">
        <v>229.28514799999999</v>
      </c>
      <c r="E72">
        <f t="shared" si="14"/>
        <v>230.04155895264464</v>
      </c>
      <c r="F72">
        <f t="shared" si="15"/>
        <v>0.57215752928077634</v>
      </c>
      <c r="G72" s="19">
        <f t="shared" si="16"/>
        <v>1.0883379400236878E-5</v>
      </c>
      <c r="I72" s="2">
        <v>0.65912641999999999</v>
      </c>
      <c r="J72">
        <v>247.11076399999999</v>
      </c>
      <c r="K72">
        <f t="shared" si="17"/>
        <v>246.86276104109876</v>
      </c>
      <c r="L72">
        <f t="shared" si="18"/>
        <v>6.150546762376255E-2</v>
      </c>
      <c r="M72" s="19">
        <f t="shared" si="19"/>
        <v>1.0072340477953119E-6</v>
      </c>
      <c r="O72" s="2">
        <v>0.65597817000000003</v>
      </c>
      <c r="P72">
        <v>267.32460600000002</v>
      </c>
      <c r="Q72">
        <f t="shared" si="20"/>
        <v>266.47485661039508</v>
      </c>
      <c r="R72">
        <f t="shared" si="21"/>
        <v>0.72207402513396424</v>
      </c>
      <c r="S72" s="19">
        <f t="shared" si="22"/>
        <v>1.0104244619761061E-5</v>
      </c>
      <c r="U72" s="2">
        <v>0.64904594000000004</v>
      </c>
      <c r="V72">
        <v>288.20855299999999</v>
      </c>
      <c r="W72">
        <f t="shared" si="23"/>
        <v>288.71987835404627</v>
      </c>
      <c r="X72">
        <f t="shared" si="13"/>
        <v>0.26145361769055142</v>
      </c>
      <c r="Y72" s="19">
        <f t="shared" si="24"/>
        <v>3.1476100660512269E-6</v>
      </c>
    </row>
    <row r="73" spans="3:25" x14ac:dyDescent="0.25">
      <c r="C73" s="2">
        <v>0.66433502</v>
      </c>
      <c r="D73">
        <v>229.933314</v>
      </c>
      <c r="E73">
        <f t="shared" si="14"/>
        <v>230.7490735864169</v>
      </c>
      <c r="F73">
        <f t="shared" si="15"/>
        <v>0.66546370283107581</v>
      </c>
      <c r="G73" s="19">
        <f t="shared" si="16"/>
        <v>1.2586951959483294E-5</v>
      </c>
      <c r="I73" s="2">
        <v>0.66232721000000006</v>
      </c>
      <c r="J73">
        <v>247.673677</v>
      </c>
      <c r="K73">
        <f t="shared" si="17"/>
        <v>247.65275074081188</v>
      </c>
      <c r="L73">
        <f t="shared" si="18"/>
        <v>4.379083236081941E-4</v>
      </c>
      <c r="M73" s="19">
        <f t="shared" si="19"/>
        <v>7.1387717538664799E-9</v>
      </c>
      <c r="O73" s="2">
        <v>0.65818469000000002</v>
      </c>
      <c r="P73">
        <v>267.97967</v>
      </c>
      <c r="Q73">
        <f t="shared" si="20"/>
        <v>267.09596834841244</v>
      </c>
      <c r="R73">
        <f t="shared" si="21"/>
        <v>0.78092860901857697</v>
      </c>
      <c r="S73" s="19">
        <f t="shared" si="22"/>
        <v>1.0874458428834798E-5</v>
      </c>
      <c r="U73" s="2">
        <v>0.65130737999999999</v>
      </c>
      <c r="V73">
        <v>289.09930600000001</v>
      </c>
      <c r="W73">
        <f t="shared" si="23"/>
        <v>289.44921548099194</v>
      </c>
      <c r="X73">
        <f t="shared" si="13"/>
        <v>0.12243664488803878</v>
      </c>
      <c r="Y73" s="19">
        <f t="shared" si="24"/>
        <v>1.4649315145977076E-6</v>
      </c>
    </row>
    <row r="74" spans="3:25" x14ac:dyDescent="0.25">
      <c r="C74" s="2">
        <v>0.66760907000000003</v>
      </c>
      <c r="D74">
        <v>230.67057600000001</v>
      </c>
      <c r="E74">
        <f t="shared" si="14"/>
        <v>231.46633592603649</v>
      </c>
      <c r="F74">
        <f t="shared" si="15"/>
        <v>0.63323385988558667</v>
      </c>
      <c r="G74" s="19">
        <f t="shared" si="16"/>
        <v>1.1900897890195144E-5</v>
      </c>
      <c r="I74" s="2">
        <v>0.66535454999999999</v>
      </c>
      <c r="J74">
        <v>248.38176000000001</v>
      </c>
      <c r="K74">
        <f t="shared" si="17"/>
        <v>248.40579809278313</v>
      </c>
      <c r="L74">
        <f t="shared" si="18"/>
        <v>5.7782990464966548E-4</v>
      </c>
      <c r="M74" s="19">
        <f t="shared" si="19"/>
        <v>9.3661393310334598E-9</v>
      </c>
      <c r="O74" s="2">
        <v>0.66049862999999998</v>
      </c>
      <c r="P74">
        <v>268.66775200000001</v>
      </c>
      <c r="Q74">
        <f t="shared" si="20"/>
        <v>267.75203467569281</v>
      </c>
      <c r="R74">
        <f t="shared" si="21"/>
        <v>0.83853821803632889</v>
      </c>
      <c r="S74" s="19">
        <f t="shared" si="22"/>
        <v>1.1616940854096164E-5</v>
      </c>
      <c r="U74" s="2">
        <v>0.65368762999999996</v>
      </c>
      <c r="V74">
        <v>290.08894500000002</v>
      </c>
      <c r="W74">
        <f t="shared" si="23"/>
        <v>290.2237639803173</v>
      </c>
      <c r="X74">
        <f t="shared" si="13"/>
        <v>1.8176157453790386E-2</v>
      </c>
      <c r="Y74" s="19">
        <f t="shared" si="24"/>
        <v>2.1599302111119141E-7</v>
      </c>
    </row>
    <row r="75" spans="3:25" x14ac:dyDescent="0.25">
      <c r="C75" s="2">
        <v>0.67032314000000004</v>
      </c>
      <c r="D75">
        <v>231.27631700000001</v>
      </c>
      <c r="E75">
        <f t="shared" si="14"/>
        <v>232.06419834313016</v>
      </c>
      <c r="F75">
        <f t="shared" si="15"/>
        <v>0.62075701085257284</v>
      </c>
      <c r="G75" s="19">
        <f t="shared" si="16"/>
        <v>1.1605378461738553E-5</v>
      </c>
      <c r="I75" s="2">
        <v>0.66835049000000002</v>
      </c>
      <c r="J75">
        <v>249.08124799999999</v>
      </c>
      <c r="K75">
        <f t="shared" si="17"/>
        <v>249.15686906220617</v>
      </c>
      <c r="L75">
        <f t="shared" si="18"/>
        <v>5.7185450491911687E-3</v>
      </c>
      <c r="M75" s="19">
        <f t="shared" si="19"/>
        <v>9.2172948575154903E-8</v>
      </c>
      <c r="O75" s="2">
        <v>0.66355330999999995</v>
      </c>
      <c r="P75">
        <v>269.49542300000002</v>
      </c>
      <c r="Q75">
        <f t="shared" si="20"/>
        <v>268.62572990567037</v>
      </c>
      <c r="R75">
        <f t="shared" si="21"/>
        <v>0.75636607832467784</v>
      </c>
      <c r="S75" s="19">
        <f t="shared" si="22"/>
        <v>1.0414280140394105E-5</v>
      </c>
      <c r="U75" s="2">
        <v>0.65587461999999996</v>
      </c>
      <c r="V75">
        <v>291.01984900000002</v>
      </c>
      <c r="W75">
        <f t="shared" si="23"/>
        <v>290.94181172041186</v>
      </c>
      <c r="X75">
        <f t="shared" si="13"/>
        <v>6.0898170055204946E-3</v>
      </c>
      <c r="Y75" s="19">
        <f t="shared" si="24"/>
        <v>7.1904988395040646E-8</v>
      </c>
    </row>
    <row r="76" spans="3:25" x14ac:dyDescent="0.25">
      <c r="C76" s="2">
        <v>0.67336655000000001</v>
      </c>
      <c r="D76">
        <v>231.86280199999999</v>
      </c>
      <c r="E76">
        <f t="shared" si="14"/>
        <v>232.73830429769953</v>
      </c>
      <c r="F76">
        <f t="shared" si="15"/>
        <v>0.76650427327717496</v>
      </c>
      <c r="G76" s="19">
        <f t="shared" si="16"/>
        <v>1.4257796789855052E-5</v>
      </c>
      <c r="I76" s="2">
        <v>0.67133810999999999</v>
      </c>
      <c r="J76">
        <v>249.677922</v>
      </c>
      <c r="K76">
        <f t="shared" si="17"/>
        <v>249.91185083619987</v>
      </c>
      <c r="L76">
        <f t="shared" si="18"/>
        <v>5.4722700405830146E-2</v>
      </c>
      <c r="M76" s="19">
        <f t="shared" si="19"/>
        <v>8.7782357080784289E-7</v>
      </c>
      <c r="O76" s="2">
        <v>0.66642323999999997</v>
      </c>
      <c r="P76">
        <v>270.30014199999999</v>
      </c>
      <c r="Q76">
        <f t="shared" si="20"/>
        <v>269.45471761155329</v>
      </c>
      <c r="R76">
        <f t="shared" si="21"/>
        <v>0.71474239658047989</v>
      </c>
      <c r="S76" s="19">
        <f t="shared" si="22"/>
        <v>9.7826608246816918E-6</v>
      </c>
      <c r="U76" s="2">
        <v>0.65798986000000004</v>
      </c>
      <c r="V76">
        <v>291.975393</v>
      </c>
      <c r="W76">
        <f t="shared" si="23"/>
        <v>291.64226221725704</v>
      </c>
      <c r="X76">
        <f t="shared" si="13"/>
        <v>0.11097611841093422</v>
      </c>
      <c r="Y76" s="19">
        <f t="shared" si="24"/>
        <v>1.3017782981341912E-6</v>
      </c>
    </row>
    <row r="77" spans="3:25" x14ac:dyDescent="0.25">
      <c r="C77" s="2">
        <v>0.67631034999999995</v>
      </c>
      <c r="D77">
        <v>232.559181</v>
      </c>
      <c r="E77">
        <f t="shared" si="14"/>
        <v>233.39422387391568</v>
      </c>
      <c r="F77">
        <f t="shared" si="15"/>
        <v>0.69729660127736248</v>
      </c>
      <c r="G77" s="19">
        <f t="shared" si="16"/>
        <v>1.2892898680823539E-5</v>
      </c>
      <c r="I77" s="2">
        <v>0.67438025000000001</v>
      </c>
      <c r="J77">
        <v>250.44322199999999</v>
      </c>
      <c r="K77">
        <f t="shared" si="17"/>
        <v>250.68699110032236</v>
      </c>
      <c r="L77">
        <f t="shared" si="18"/>
        <v>5.9423374271976546E-2</v>
      </c>
      <c r="M77" s="19">
        <f t="shared" si="19"/>
        <v>9.4741170084076248E-7</v>
      </c>
      <c r="O77" s="2">
        <v>0.66940778999999995</v>
      </c>
      <c r="P77">
        <v>271.17025999999998</v>
      </c>
      <c r="Q77">
        <f t="shared" si="20"/>
        <v>270.32545265447277</v>
      </c>
      <c r="R77">
        <f t="shared" si="21"/>
        <v>0.71369945105673949</v>
      </c>
      <c r="S77" s="19">
        <f t="shared" si="22"/>
        <v>9.7057979838679177E-6</v>
      </c>
      <c r="U77" s="2">
        <v>0.66035913000000002</v>
      </c>
      <c r="V77">
        <v>292.90337299999999</v>
      </c>
      <c r="W77">
        <f t="shared" si="23"/>
        <v>292.43396029996995</v>
      </c>
      <c r="X77">
        <f t="shared" si="13"/>
        <v>0.22034828294948677</v>
      </c>
      <c r="Y77" s="19">
        <f t="shared" si="24"/>
        <v>2.5683897306268218E-6</v>
      </c>
    </row>
    <row r="78" spans="3:25" x14ac:dyDescent="0.25">
      <c r="C78" s="2">
        <v>0.67950931000000003</v>
      </c>
      <c r="D78">
        <v>233.30192500000001</v>
      </c>
      <c r="E78">
        <f t="shared" si="14"/>
        <v>234.11151033904332</v>
      </c>
      <c r="F78">
        <f t="shared" si="15"/>
        <v>0.6554284211938699</v>
      </c>
      <c r="G78" s="19">
        <f t="shared" si="16"/>
        <v>1.2041722791216726E-5</v>
      </c>
      <c r="I78" s="2">
        <v>0.67748993000000002</v>
      </c>
      <c r="J78">
        <v>251.25200000000001</v>
      </c>
      <c r="K78">
        <f t="shared" si="17"/>
        <v>251.48624179558803</v>
      </c>
      <c r="L78">
        <f t="shared" si="18"/>
        <v>5.4869218800299456E-2</v>
      </c>
      <c r="M78" s="19">
        <f t="shared" si="19"/>
        <v>8.6917999488611275E-7</v>
      </c>
      <c r="O78" s="2">
        <v>0.67200022000000004</v>
      </c>
      <c r="P78">
        <v>271.84228200000001</v>
      </c>
      <c r="Q78">
        <f t="shared" si="20"/>
        <v>271.08916120628163</v>
      </c>
      <c r="R78">
        <f t="shared" si="21"/>
        <v>0.56719092993100395</v>
      </c>
      <c r="S78" s="19">
        <f t="shared" si="22"/>
        <v>7.6752982914521333E-6</v>
      </c>
      <c r="U78" s="2">
        <v>0.66272938000000003</v>
      </c>
      <c r="V78">
        <v>293.895669</v>
      </c>
      <c r="W78">
        <f t="shared" si="23"/>
        <v>293.23370790186669</v>
      </c>
      <c r="X78">
        <f t="shared" si="13"/>
        <v>0.43819249544184968</v>
      </c>
      <c r="Y78" s="19">
        <f t="shared" si="24"/>
        <v>5.0731600430684496E-6</v>
      </c>
    </row>
    <row r="79" spans="3:25" x14ac:dyDescent="0.25">
      <c r="C79" s="2">
        <v>0.68268508999999999</v>
      </c>
      <c r="D79">
        <v>233.926233</v>
      </c>
      <c r="E79">
        <f t="shared" si="14"/>
        <v>234.82845329869593</v>
      </c>
      <c r="F79">
        <f t="shared" si="15"/>
        <v>0.81400146737898604</v>
      </c>
      <c r="G79" s="19">
        <f t="shared" si="16"/>
        <v>1.4875354804096053E-5</v>
      </c>
      <c r="I79" s="2">
        <v>0.68054908999999997</v>
      </c>
      <c r="J79">
        <v>251.94701499999999</v>
      </c>
      <c r="K79">
        <f t="shared" si="17"/>
        <v>252.27956655172005</v>
      </c>
      <c r="L79">
        <f t="shared" si="18"/>
        <v>0.11059053455141879</v>
      </c>
      <c r="M79" s="19">
        <f t="shared" si="19"/>
        <v>1.7422060704492252E-6</v>
      </c>
      <c r="O79" s="2">
        <v>0.67486349999999995</v>
      </c>
      <c r="P79">
        <v>272.71228500000001</v>
      </c>
      <c r="Q79">
        <f t="shared" si="20"/>
        <v>271.94087625084728</v>
      </c>
      <c r="R79">
        <f t="shared" si="21"/>
        <v>0.59507145826937424</v>
      </c>
      <c r="S79" s="19">
        <f t="shared" si="22"/>
        <v>8.0012845581986377E-6</v>
      </c>
      <c r="U79" s="2">
        <v>0.66499143999999999</v>
      </c>
      <c r="V79">
        <v>294.82725699999997</v>
      </c>
      <c r="W79">
        <f t="shared" si="23"/>
        <v>294.00433606375248</v>
      </c>
      <c r="X79">
        <f t="shared" si="13"/>
        <v>0.67719886731446022</v>
      </c>
      <c r="Y79" s="19">
        <f t="shared" si="24"/>
        <v>7.7907803328814515E-6</v>
      </c>
    </row>
    <row r="80" spans="3:25" x14ac:dyDescent="0.25">
      <c r="C80" s="2">
        <v>0.68582617000000001</v>
      </c>
      <c r="D80">
        <v>234.70979800000001</v>
      </c>
      <c r="E80">
        <f t="shared" si="14"/>
        <v>235.5425281942135</v>
      </c>
      <c r="F80">
        <f t="shared" si="15"/>
        <v>0.69343957635484776</v>
      </c>
      <c r="G80" s="19">
        <f t="shared" si="16"/>
        <v>1.2587694233666165E-5</v>
      </c>
      <c r="I80" s="2">
        <v>0.68337270999999999</v>
      </c>
      <c r="J80">
        <v>252.60958600000001</v>
      </c>
      <c r="K80">
        <f t="shared" si="17"/>
        <v>253.01824327787938</v>
      </c>
      <c r="L80">
        <f t="shared" si="18"/>
        <v>0.16700077076377737</v>
      </c>
      <c r="M80" s="19">
        <f t="shared" si="19"/>
        <v>2.6170909845844288E-6</v>
      </c>
      <c r="O80" s="2">
        <v>0.67765892999999999</v>
      </c>
      <c r="P80">
        <v>273.50671599999998</v>
      </c>
      <c r="Q80">
        <f t="shared" si="20"/>
        <v>272.78098210621118</v>
      </c>
      <c r="R80">
        <f t="shared" si="21"/>
        <v>0.52668968459385235</v>
      </c>
      <c r="S80" s="19">
        <f t="shared" si="22"/>
        <v>7.0407483600692139E-6</v>
      </c>
      <c r="U80" s="2">
        <v>0.66725288000000005</v>
      </c>
      <c r="V80">
        <v>295.71800999999999</v>
      </c>
      <c r="W80">
        <f t="shared" si="23"/>
        <v>294.78214192152126</v>
      </c>
      <c r="X80">
        <f t="shared" si="13"/>
        <v>0.8758490603154776</v>
      </c>
      <c r="Y80" s="19">
        <f t="shared" si="24"/>
        <v>1.0015524977255877E-5</v>
      </c>
    </row>
    <row r="81" spans="3:25" x14ac:dyDescent="0.25">
      <c r="C81" s="2">
        <v>0.68895693999999996</v>
      </c>
      <c r="D81">
        <v>235.43650299999999</v>
      </c>
      <c r="E81">
        <f t="shared" si="14"/>
        <v>236.25938223888915</v>
      </c>
      <c r="F81">
        <f t="shared" si="15"/>
        <v>0.67713024179479953</v>
      </c>
      <c r="G81" s="19">
        <f t="shared" si="16"/>
        <v>1.2215875943700533E-5</v>
      </c>
      <c r="I81" s="2">
        <v>0.68623544000000003</v>
      </c>
      <c r="J81">
        <v>253.399295</v>
      </c>
      <c r="K81">
        <f t="shared" si="17"/>
        <v>253.77367248312262</v>
      </c>
      <c r="L81">
        <f t="shared" si="18"/>
        <v>0.14015849986923434</v>
      </c>
      <c r="M81" s="19">
        <f t="shared" si="19"/>
        <v>2.1827733162059716E-6</v>
      </c>
      <c r="O81" s="2">
        <v>0.68002499999999999</v>
      </c>
      <c r="P81">
        <v>274.225416</v>
      </c>
      <c r="Q81">
        <f t="shared" si="20"/>
        <v>273.49886736160272</v>
      </c>
      <c r="R81">
        <f t="shared" si="21"/>
        <v>0.5278729239569353</v>
      </c>
      <c r="S81" s="19">
        <f t="shared" si="22"/>
        <v>7.0196260739522799E-6</v>
      </c>
      <c r="U81" s="2">
        <v>0.66947564000000004</v>
      </c>
      <c r="V81">
        <v>296.69061699999997</v>
      </c>
      <c r="W81">
        <f t="shared" si="23"/>
        <v>295.55401866993856</v>
      </c>
      <c r="X81">
        <f t="shared" si="13"/>
        <v>1.291855763898403</v>
      </c>
      <c r="Y81" s="19">
        <f t="shared" si="24"/>
        <v>1.467595609284718E-5</v>
      </c>
    </row>
    <row r="82" spans="3:25" x14ac:dyDescent="0.25">
      <c r="C82" s="2">
        <v>0.69179278</v>
      </c>
      <c r="D82">
        <v>236.127228</v>
      </c>
      <c r="E82">
        <f t="shared" si="14"/>
        <v>236.91329786535564</v>
      </c>
      <c r="F82">
        <f t="shared" si="15"/>
        <v>0.61790583322023807</v>
      </c>
      <c r="G82" s="19">
        <f t="shared" si="16"/>
        <v>1.1082306510635788E-5</v>
      </c>
      <c r="I82" s="2">
        <v>0.68876009999999999</v>
      </c>
      <c r="J82">
        <v>254.00254100000001</v>
      </c>
      <c r="K82">
        <f t="shared" si="17"/>
        <v>254.44551229136437</v>
      </c>
      <c r="L82">
        <f t="shared" si="18"/>
        <v>0.19622356497300733</v>
      </c>
      <c r="M82" s="19">
        <f t="shared" si="19"/>
        <v>3.0414104875620477E-6</v>
      </c>
      <c r="O82" s="2">
        <v>0.68244738999999999</v>
      </c>
      <c r="P82">
        <v>274.88490000000002</v>
      </c>
      <c r="Q82">
        <f t="shared" si="20"/>
        <v>274.24049239192777</v>
      </c>
      <c r="R82">
        <f t="shared" si="21"/>
        <v>0.4152611653413889</v>
      </c>
      <c r="S82" s="19">
        <f t="shared" si="22"/>
        <v>5.4956561328445785E-6</v>
      </c>
      <c r="U82" s="2">
        <v>0.67155045999999996</v>
      </c>
      <c r="V82">
        <v>297.61466000000001</v>
      </c>
      <c r="W82">
        <f t="shared" si="23"/>
        <v>296.28127495680889</v>
      </c>
      <c r="X82">
        <f t="shared" si="13"/>
        <v>1.7779156734058081</v>
      </c>
      <c r="Y82" s="19">
        <f t="shared" si="24"/>
        <v>2.0072548617201148E-5</v>
      </c>
    </row>
    <row r="83" spans="3:25" x14ac:dyDescent="0.25">
      <c r="C83" s="2">
        <v>0.69464037999999995</v>
      </c>
      <c r="D83">
        <v>236.84622400000001</v>
      </c>
      <c r="E83">
        <f t="shared" si="14"/>
        <v>237.57448501431304</v>
      </c>
      <c r="F83">
        <f t="shared" si="15"/>
        <v>0.53036410496824926</v>
      </c>
      <c r="G83" s="19">
        <f t="shared" si="16"/>
        <v>9.454557182873883E-6</v>
      </c>
      <c r="I83" s="2">
        <v>0.69153242999999998</v>
      </c>
      <c r="J83">
        <v>254.73386099999999</v>
      </c>
      <c r="K83">
        <f t="shared" si="17"/>
        <v>255.18952009911129</v>
      </c>
      <c r="L83">
        <f t="shared" si="18"/>
        <v>0.2076252146029226</v>
      </c>
      <c r="M83" s="19">
        <f t="shared" si="19"/>
        <v>3.19968140830232E-6</v>
      </c>
      <c r="O83" s="2">
        <v>0.68523460000000003</v>
      </c>
      <c r="P83">
        <v>275.70772499999998</v>
      </c>
      <c r="Q83">
        <f t="shared" si="20"/>
        <v>275.10236566993188</v>
      </c>
      <c r="R83">
        <f t="shared" si="21"/>
        <v>0.36645991850049553</v>
      </c>
      <c r="S83" s="19">
        <f t="shared" si="22"/>
        <v>4.8209054204598301E-6</v>
      </c>
      <c r="U83" s="2">
        <v>0.6737725</v>
      </c>
      <c r="V83">
        <v>298.54026900000002</v>
      </c>
      <c r="W83">
        <f t="shared" si="23"/>
        <v>297.06753533837099</v>
      </c>
      <c r="X83">
        <f t="shared" si="13"/>
        <v>2.1689444380952674</v>
      </c>
      <c r="Y83" s="19">
        <f t="shared" si="24"/>
        <v>2.4335629635226237E-5</v>
      </c>
    </row>
    <row r="84" spans="3:25" x14ac:dyDescent="0.25">
      <c r="C84" s="2">
        <v>0.69751006000000004</v>
      </c>
      <c r="D84">
        <v>237.528828</v>
      </c>
      <c r="E84">
        <f t="shared" si="14"/>
        <v>238.24559003244451</v>
      </c>
      <c r="F84">
        <f t="shared" si="15"/>
        <v>0.51374781115398016</v>
      </c>
      <c r="G84" s="19">
        <f t="shared" si="16"/>
        <v>9.1057837625757735E-6</v>
      </c>
      <c r="I84" s="2">
        <v>0.69436328000000003</v>
      </c>
      <c r="J84">
        <v>255.50389699999999</v>
      </c>
      <c r="K84">
        <f t="shared" si="17"/>
        <v>255.9562047202555</v>
      </c>
      <c r="L84">
        <f t="shared" si="18"/>
        <v>0.20458227380273158</v>
      </c>
      <c r="M84" s="19">
        <f t="shared" si="19"/>
        <v>3.1338120363397237E-6</v>
      </c>
      <c r="O84" s="2">
        <v>0.68757480999999998</v>
      </c>
      <c r="P84">
        <v>276.36594700000001</v>
      </c>
      <c r="Q84">
        <f t="shared" si="20"/>
        <v>275.83328140972924</v>
      </c>
      <c r="R84">
        <f t="shared" si="21"/>
        <v>0.28373263105850471</v>
      </c>
      <c r="S84" s="19">
        <f t="shared" si="22"/>
        <v>3.7148409670828649E-6</v>
      </c>
      <c r="U84" s="2">
        <v>0.67588762000000002</v>
      </c>
      <c r="V84">
        <v>299.48819099999997</v>
      </c>
      <c r="W84">
        <f t="shared" si="23"/>
        <v>297.82323813002125</v>
      </c>
      <c r="X84">
        <f t="shared" si="13"/>
        <v>2.7720680592503757</v>
      </c>
      <c r="Y84" s="19">
        <f t="shared" si="24"/>
        <v>3.0906119795555439E-5</v>
      </c>
    </row>
    <row r="85" spans="3:25" x14ac:dyDescent="0.25">
      <c r="C85" s="2">
        <v>0.69996992999999996</v>
      </c>
      <c r="D85">
        <v>238.24650600000001</v>
      </c>
      <c r="E85">
        <f t="shared" si="14"/>
        <v>238.82481653005883</v>
      </c>
      <c r="F85">
        <f t="shared" si="15"/>
        <v>0.33444306917690725</v>
      </c>
      <c r="G85" s="19">
        <f t="shared" si="16"/>
        <v>5.8920865798404452E-6</v>
      </c>
      <c r="I85" s="2">
        <v>0.69726737999999999</v>
      </c>
      <c r="J85">
        <v>256.11186600000002</v>
      </c>
      <c r="K85">
        <f t="shared" si="17"/>
        <v>256.75028471517982</v>
      </c>
      <c r="L85">
        <f t="shared" si="18"/>
        <v>0.40757845589182146</v>
      </c>
      <c r="M85" s="19">
        <f t="shared" si="19"/>
        <v>6.2137219966149451E-6</v>
      </c>
      <c r="O85" s="2">
        <v>0.68969325000000004</v>
      </c>
      <c r="P85">
        <v>277.00676900000002</v>
      </c>
      <c r="Q85">
        <f t="shared" si="20"/>
        <v>276.5008017299873</v>
      </c>
      <c r="R85">
        <f t="shared" si="21"/>
        <v>0.25600287832412272</v>
      </c>
      <c r="S85" s="19">
        <f t="shared" si="22"/>
        <v>3.3362922361639885E-6</v>
      </c>
      <c r="U85" s="2">
        <v>0.67789547999999999</v>
      </c>
      <c r="V85">
        <v>300.43611299999998</v>
      </c>
      <c r="W85">
        <f t="shared" si="23"/>
        <v>298.54733438308813</v>
      </c>
      <c r="X85">
        <f t="shared" si="13"/>
        <v>3.5674846637034405</v>
      </c>
      <c r="Y85" s="19">
        <f t="shared" si="24"/>
        <v>3.9523722898756346E-5</v>
      </c>
    </row>
    <row r="86" spans="3:25" x14ac:dyDescent="0.25">
      <c r="C86" s="2">
        <v>0.70226971000000005</v>
      </c>
      <c r="D86">
        <v>238.88183000000001</v>
      </c>
      <c r="E86">
        <f t="shared" si="14"/>
        <v>239.36975741846325</v>
      </c>
      <c r="F86">
        <f t="shared" si="15"/>
        <v>0.23807316568820525</v>
      </c>
      <c r="G86" s="19">
        <f t="shared" si="16"/>
        <v>4.1719991576990989E-6</v>
      </c>
      <c r="I86" s="2">
        <v>0.70005061999999996</v>
      </c>
      <c r="J86">
        <v>256.749236</v>
      </c>
      <c r="K86">
        <f t="shared" si="17"/>
        <v>257.51873071438592</v>
      </c>
      <c r="L86">
        <f t="shared" si="18"/>
        <v>0.59212211546788107</v>
      </c>
      <c r="M86" s="19">
        <f t="shared" si="19"/>
        <v>8.9824118140458275E-6</v>
      </c>
      <c r="O86" s="2">
        <v>0.69255164000000002</v>
      </c>
      <c r="P86">
        <v>277.83490799999998</v>
      </c>
      <c r="Q86">
        <f t="shared" si="20"/>
        <v>277.41055558810478</v>
      </c>
      <c r="R86">
        <f t="shared" si="21"/>
        <v>0.18007496948127311</v>
      </c>
      <c r="S86" s="19">
        <f t="shared" si="22"/>
        <v>2.3328119325385774E-6</v>
      </c>
      <c r="U86" s="2">
        <v>0.68030478000000005</v>
      </c>
      <c r="V86">
        <v>301.37076400000001</v>
      </c>
      <c r="W86">
        <f t="shared" si="23"/>
        <v>299.42503990833279</v>
      </c>
      <c r="X86">
        <f t="shared" si="13"/>
        <v>3.7858422408942136</v>
      </c>
      <c r="Y86" s="19">
        <f t="shared" si="24"/>
        <v>4.168312535519427E-5</v>
      </c>
    </row>
    <row r="87" spans="3:25" x14ac:dyDescent="0.25">
      <c r="C87" s="2">
        <v>0.70493545999999996</v>
      </c>
      <c r="D87">
        <v>239.57748100000001</v>
      </c>
      <c r="E87">
        <f t="shared" si="14"/>
        <v>240.00566640325218</v>
      </c>
      <c r="F87">
        <f t="shared" si="15"/>
        <v>0.18334273955822528</v>
      </c>
      <c r="G87" s="19">
        <f t="shared" si="16"/>
        <v>3.194270773511465E-6</v>
      </c>
      <c r="I87" s="2">
        <v>0.70314750000000004</v>
      </c>
      <c r="J87">
        <v>257.67349400000001</v>
      </c>
      <c r="K87">
        <f t="shared" si="17"/>
        <v>258.38258171581992</v>
      </c>
      <c r="L87">
        <f t="shared" si="18"/>
        <v>0.50280538872671043</v>
      </c>
      <c r="M87" s="19">
        <f t="shared" si="19"/>
        <v>7.5728687631421459E-6</v>
      </c>
      <c r="O87" s="2">
        <v>0.69495697000000001</v>
      </c>
      <c r="P87">
        <v>278.50903</v>
      </c>
      <c r="Q87">
        <f t="shared" si="20"/>
        <v>278.18440510968054</v>
      </c>
      <c r="R87">
        <f t="shared" si="21"/>
        <v>0.10538131941491852</v>
      </c>
      <c r="S87" s="19">
        <f t="shared" si="22"/>
        <v>1.3585795415041856E-6</v>
      </c>
      <c r="U87" s="2">
        <v>0.68246088000000005</v>
      </c>
      <c r="V87">
        <v>302.38708500000001</v>
      </c>
      <c r="W87">
        <f t="shared" si="23"/>
        <v>300.21887373616568</v>
      </c>
      <c r="X87">
        <f t="shared" si="13"/>
        <v>4.7011400846180926</v>
      </c>
      <c r="Y87" s="19">
        <f t="shared" si="24"/>
        <v>5.1413446244634862E-5</v>
      </c>
    </row>
    <row r="88" spans="3:25" x14ac:dyDescent="0.25">
      <c r="C88" s="2">
        <v>0.70770279999999997</v>
      </c>
      <c r="D88">
        <v>240.271086</v>
      </c>
      <c r="E88">
        <f t="shared" si="14"/>
        <v>240.67078880051494</v>
      </c>
      <c r="F88">
        <f t="shared" si="15"/>
        <v>0.15976232873948956</v>
      </c>
      <c r="G88" s="19">
        <f t="shared" si="16"/>
        <v>2.767396323233947E-6</v>
      </c>
      <c r="I88" s="2">
        <v>0.70586603000000003</v>
      </c>
      <c r="J88">
        <v>258.39326199999999</v>
      </c>
      <c r="K88">
        <f t="shared" si="17"/>
        <v>259.14878906751773</v>
      </c>
      <c r="L88">
        <f t="shared" si="18"/>
        <v>0.57082114975194442</v>
      </c>
      <c r="M88" s="19">
        <f t="shared" si="19"/>
        <v>8.5494403553200783E-6</v>
      </c>
      <c r="O88" s="2">
        <v>0.69776680999999996</v>
      </c>
      <c r="P88">
        <v>279.370653</v>
      </c>
      <c r="Q88">
        <f t="shared" si="20"/>
        <v>279.09827443570407</v>
      </c>
      <c r="R88">
        <f t="shared" si="21"/>
        <v>7.4190082287914363E-2</v>
      </c>
      <c r="S88" s="19">
        <f t="shared" si="22"/>
        <v>9.5057040077854328E-7</v>
      </c>
      <c r="U88" s="2">
        <v>0.68497847000000001</v>
      </c>
      <c r="V88">
        <v>303.38856900000002</v>
      </c>
      <c r="W88">
        <f t="shared" si="23"/>
        <v>301.15606199270746</v>
      </c>
      <c r="X88">
        <f t="shared" si="13"/>
        <v>4.9840875376103559</v>
      </c>
      <c r="Y88" s="19">
        <f t="shared" si="24"/>
        <v>5.4148600231635869E-5</v>
      </c>
    </row>
    <row r="89" spans="3:25" x14ac:dyDescent="0.25">
      <c r="C89" s="2">
        <v>0.71082774000000004</v>
      </c>
      <c r="D89">
        <v>241.11266000000001</v>
      </c>
      <c r="E89">
        <f t="shared" si="14"/>
        <v>241.42816760155804</v>
      </c>
      <c r="F89">
        <f t="shared" si="15"/>
        <v>9.9545046640906382E-2</v>
      </c>
      <c r="G89" s="19">
        <f t="shared" si="16"/>
        <v>1.7122990898449023E-6</v>
      </c>
      <c r="I89" s="2">
        <v>0.70828716000000003</v>
      </c>
      <c r="J89">
        <v>259.10398300000003</v>
      </c>
      <c r="K89">
        <f t="shared" si="17"/>
        <v>259.8375793652296</v>
      </c>
      <c r="L89">
        <f t="shared" si="18"/>
        <v>0.53816362707804133</v>
      </c>
      <c r="M89" s="19">
        <f t="shared" si="19"/>
        <v>8.0161560596095329E-6</v>
      </c>
      <c r="O89" s="2">
        <v>0.70100435999999999</v>
      </c>
      <c r="P89">
        <v>280.33279800000003</v>
      </c>
      <c r="Q89">
        <f t="shared" si="20"/>
        <v>280.16485701731017</v>
      </c>
      <c r="R89">
        <f t="shared" si="21"/>
        <v>2.8204173666834632E-2</v>
      </c>
      <c r="S89" s="19">
        <f t="shared" si="22"/>
        <v>3.5889347017189183E-7</v>
      </c>
      <c r="U89" s="2">
        <v>0.68749461999999995</v>
      </c>
      <c r="V89">
        <v>304.44726800000001</v>
      </c>
      <c r="W89">
        <f t="shared" si="23"/>
        <v>302.10404820571978</v>
      </c>
      <c r="X89">
        <f t="shared" si="13"/>
        <v>5.4906790043066858</v>
      </c>
      <c r="Y89" s="19">
        <f t="shared" si="24"/>
        <v>5.9238205276095436E-5</v>
      </c>
    </row>
    <row r="90" spans="3:25" x14ac:dyDescent="0.25">
      <c r="C90" s="2">
        <v>0.71371825</v>
      </c>
      <c r="D90">
        <v>241.92054300000001</v>
      </c>
      <c r="E90">
        <f t="shared" si="14"/>
        <v>242.13489432096202</v>
      </c>
      <c r="F90">
        <f t="shared" si="15"/>
        <v>4.5946488798158457E-2</v>
      </c>
      <c r="G90" s="19">
        <f t="shared" si="16"/>
        <v>7.8506719688694188E-7</v>
      </c>
      <c r="I90" s="2">
        <v>0.7111343</v>
      </c>
      <c r="J90">
        <v>259.91723200000001</v>
      </c>
      <c r="K90">
        <f t="shared" si="17"/>
        <v>260.65551371059018</v>
      </c>
      <c r="L90">
        <f t="shared" si="18"/>
        <v>0.54505988419195084</v>
      </c>
      <c r="M90" s="19">
        <f t="shared" si="19"/>
        <v>8.0681520269283959E-6</v>
      </c>
      <c r="O90" s="2">
        <v>0.70412558999999997</v>
      </c>
      <c r="P90">
        <v>281.28555799999998</v>
      </c>
      <c r="Q90">
        <f t="shared" si="20"/>
        <v>281.20737055591155</v>
      </c>
      <c r="R90">
        <f t="shared" si="21"/>
        <v>6.1132764130810606E-3</v>
      </c>
      <c r="S90" s="19">
        <f t="shared" si="22"/>
        <v>7.7264351410549351E-8</v>
      </c>
      <c r="U90" s="2">
        <v>0.68980005</v>
      </c>
      <c r="V90">
        <v>305.301965</v>
      </c>
      <c r="W90">
        <f t="shared" si="23"/>
        <v>302.98285675381908</v>
      </c>
      <c r="X90">
        <f t="shared" si="13"/>
        <v>5.3782630575043306</v>
      </c>
      <c r="Y90" s="19">
        <f t="shared" si="24"/>
        <v>5.7700933749719513E-5</v>
      </c>
    </row>
    <row r="91" spans="3:25" x14ac:dyDescent="0.25">
      <c r="C91" s="2">
        <v>0.71639646999999995</v>
      </c>
      <c r="D91">
        <v>242.66986399999999</v>
      </c>
      <c r="E91">
        <f t="shared" si="14"/>
        <v>242.79518671915815</v>
      </c>
      <c r="F91">
        <f t="shared" si="15"/>
        <v>1.5705783937195784E-2</v>
      </c>
      <c r="G91" s="19">
        <f t="shared" si="16"/>
        <v>2.6670301489992026E-7</v>
      </c>
      <c r="I91" s="2">
        <v>0.71371319</v>
      </c>
      <c r="J91">
        <v>260.71129100000002</v>
      </c>
      <c r="K91">
        <f t="shared" si="17"/>
        <v>261.40401432574521</v>
      </c>
      <c r="L91">
        <f t="shared" si="18"/>
        <v>0.47986560603147893</v>
      </c>
      <c r="M91" s="19">
        <f t="shared" si="19"/>
        <v>7.0599226517751792E-6</v>
      </c>
      <c r="O91" s="2">
        <v>0.70649125000000002</v>
      </c>
      <c r="P91">
        <v>281.99125299999997</v>
      </c>
      <c r="Q91">
        <f t="shared" si="20"/>
        <v>282.00713401760942</v>
      </c>
      <c r="R91">
        <f t="shared" si="21"/>
        <v>2.5220672031149664E-4</v>
      </c>
      <c r="S91" s="19">
        <f t="shared" si="22"/>
        <v>3.1716509078973743E-9</v>
      </c>
      <c r="U91" s="2">
        <v>0.69210221000000005</v>
      </c>
      <c r="V91">
        <v>306.243967</v>
      </c>
      <c r="W91">
        <f t="shared" si="23"/>
        <v>303.8704187685164</v>
      </c>
      <c r="X91">
        <f t="shared" si="13"/>
        <v>5.6337312071789079</v>
      </c>
      <c r="Y91" s="19">
        <f t="shared" si="24"/>
        <v>6.0070471203916671E-5</v>
      </c>
    </row>
    <row r="92" spans="3:25" x14ac:dyDescent="0.25">
      <c r="C92" s="2">
        <v>0.71909730999999999</v>
      </c>
      <c r="D92">
        <v>243.41815800000001</v>
      </c>
      <c r="E92">
        <f t="shared" si="14"/>
        <v>243.46655721688921</v>
      </c>
      <c r="F92">
        <f t="shared" si="15"/>
        <v>2.3424841954886623E-3</v>
      </c>
      <c r="G92" s="19">
        <f t="shared" si="16"/>
        <v>3.9533997096460215E-8</v>
      </c>
      <c r="I92" s="2">
        <v>0.71614712999999997</v>
      </c>
      <c r="J92">
        <v>261.46570300000002</v>
      </c>
      <c r="K92">
        <f t="shared" si="17"/>
        <v>262.11729003257142</v>
      </c>
      <c r="L92">
        <f t="shared" si="18"/>
        <v>0.42456566101520143</v>
      </c>
      <c r="M92" s="19">
        <f t="shared" si="19"/>
        <v>6.2103404120465404E-6</v>
      </c>
      <c r="O92" s="2">
        <v>0.70926104999999995</v>
      </c>
      <c r="P92">
        <v>282.846205</v>
      </c>
      <c r="Q92">
        <f t="shared" si="20"/>
        <v>282.95437948823115</v>
      </c>
      <c r="R92">
        <f t="shared" si="21"/>
        <v>1.1701719904072688E-2</v>
      </c>
      <c r="S92" s="19">
        <f t="shared" si="22"/>
        <v>1.4626788656387609E-7</v>
      </c>
      <c r="U92" s="2">
        <v>0.69451076</v>
      </c>
      <c r="V92">
        <v>307.129411</v>
      </c>
      <c r="W92">
        <f t="shared" si="23"/>
        <v>304.80996915095488</v>
      </c>
      <c r="X92">
        <f t="shared" si="13"/>
        <v>5.3798104911018445</v>
      </c>
      <c r="Y92" s="19">
        <f t="shared" si="24"/>
        <v>5.7032730417084948E-5</v>
      </c>
    </row>
    <row r="93" spans="3:25" x14ac:dyDescent="0.25">
      <c r="C93" s="2">
        <v>0.72190573999999996</v>
      </c>
      <c r="D93">
        <v>244.18743799999999</v>
      </c>
      <c r="E93">
        <f t="shared" si="14"/>
        <v>244.17071788050691</v>
      </c>
      <c r="F93">
        <f t="shared" si="15"/>
        <v>2.7956239586262688E-4</v>
      </c>
      <c r="G93" s="19">
        <f t="shared" si="16"/>
        <v>4.6884805332588038E-9</v>
      </c>
      <c r="I93" s="2">
        <v>0.71888297999999995</v>
      </c>
      <c r="J93">
        <v>262.28159099999999</v>
      </c>
      <c r="K93">
        <f t="shared" si="17"/>
        <v>262.92720387998622</v>
      </c>
      <c r="L93">
        <f t="shared" si="18"/>
        <v>0.41681599080411591</v>
      </c>
      <c r="M93" s="19">
        <f t="shared" si="19"/>
        <v>6.059108830001153E-6</v>
      </c>
      <c r="O93" s="2">
        <v>0.71221864000000001</v>
      </c>
      <c r="P93">
        <v>283.74457999999998</v>
      </c>
      <c r="Q93">
        <f t="shared" si="20"/>
        <v>283.97915356161974</v>
      </c>
      <c r="R93">
        <f t="shared" si="21"/>
        <v>5.5024755810976718E-2</v>
      </c>
      <c r="S93" s="19">
        <f t="shared" si="22"/>
        <v>6.8344406248683828E-7</v>
      </c>
      <c r="U93" s="2">
        <v>0.69691859</v>
      </c>
      <c r="V93">
        <v>307.96707800000001</v>
      </c>
      <c r="W93">
        <f t="shared" si="23"/>
        <v>305.76074641739774</v>
      </c>
      <c r="X93">
        <f t="shared" si="13"/>
        <v>4.8678990523882568</v>
      </c>
      <c r="Y93" s="19">
        <f t="shared" si="24"/>
        <v>5.1325475153179383E-5</v>
      </c>
    </row>
    <row r="94" spans="3:25" x14ac:dyDescent="0.25">
      <c r="C94" s="2">
        <v>0.72443444999999995</v>
      </c>
      <c r="D94">
        <v>244.908725</v>
      </c>
      <c r="E94">
        <f t="shared" si="14"/>
        <v>244.81018127490623</v>
      </c>
      <c r="F94">
        <f t="shared" si="15"/>
        <v>9.7108657553577771E-3</v>
      </c>
      <c r="G94" s="19">
        <f t="shared" si="16"/>
        <v>1.6190096437645981E-7</v>
      </c>
      <c r="I94" s="2">
        <v>0.72205308000000001</v>
      </c>
      <c r="J94">
        <v>263.25551100000001</v>
      </c>
      <c r="K94">
        <f t="shared" si="17"/>
        <v>263.87680865887944</v>
      </c>
      <c r="L94">
        <f t="shared" si="18"/>
        <v>0.38601078092905766</v>
      </c>
      <c r="M94" s="19">
        <f t="shared" si="19"/>
        <v>5.5698627204081065E-6</v>
      </c>
      <c r="O94" s="2">
        <v>0.71508068000000002</v>
      </c>
      <c r="P94">
        <v>284.53296599999999</v>
      </c>
      <c r="Q94">
        <f t="shared" si="20"/>
        <v>284.98431444182268</v>
      </c>
      <c r="R94">
        <f t="shared" si="21"/>
        <v>0.20371541593576845</v>
      </c>
      <c r="S94" s="19">
        <f t="shared" si="22"/>
        <v>2.5162785353276206E-6</v>
      </c>
      <c r="U94" s="2">
        <v>0.69921944000000003</v>
      </c>
      <c r="V94">
        <v>308.823666</v>
      </c>
      <c r="W94">
        <f t="shared" si="23"/>
        <v>306.68031353059007</v>
      </c>
      <c r="X94">
        <f t="shared" si="13"/>
        <v>4.5939598081256587</v>
      </c>
      <c r="Y94" s="19">
        <f t="shared" si="24"/>
        <v>4.8168823950801227E-5</v>
      </c>
    </row>
    <row r="95" spans="3:25" x14ac:dyDescent="0.25">
      <c r="C95" s="2">
        <v>0.72709604999999999</v>
      </c>
      <c r="D95">
        <v>245.76422199999999</v>
      </c>
      <c r="E95">
        <f t="shared" si="14"/>
        <v>245.48898668790901</v>
      </c>
      <c r="F95">
        <f t="shared" si="15"/>
        <v>7.5754477021821642E-2</v>
      </c>
      <c r="G95" s="19">
        <f t="shared" si="16"/>
        <v>1.2542120990112072E-6</v>
      </c>
      <c r="I95" s="2">
        <v>0.72505940000000002</v>
      </c>
      <c r="J95">
        <v>264.13176700000002</v>
      </c>
      <c r="K95">
        <f t="shared" si="17"/>
        <v>264.78876089760774</v>
      </c>
      <c r="L95">
        <f t="shared" si="18"/>
        <v>0.43164098149378283</v>
      </c>
      <c r="M95" s="19">
        <f t="shared" si="19"/>
        <v>6.1870182621434914E-6</v>
      </c>
      <c r="O95" s="2">
        <v>0.71793660000000004</v>
      </c>
      <c r="P95">
        <v>285.43304899999998</v>
      </c>
      <c r="Q95">
        <f t="shared" si="20"/>
        <v>286.00097567809024</v>
      </c>
      <c r="R95">
        <f t="shared" si="21"/>
        <v>0.32254071168663717</v>
      </c>
      <c r="S95" s="19">
        <f t="shared" si="22"/>
        <v>3.9589136253806186E-6</v>
      </c>
      <c r="U95" s="2">
        <v>0.70141145999999999</v>
      </c>
      <c r="V95">
        <v>309.57705299999998</v>
      </c>
      <c r="W95">
        <f t="shared" si="23"/>
        <v>307.56667073117944</v>
      </c>
      <c r="X95">
        <f t="shared" si="13"/>
        <v>4.0416368667880036</v>
      </c>
      <c r="Y95" s="19">
        <f t="shared" si="24"/>
        <v>4.2171569751166812E-5</v>
      </c>
    </row>
    <row r="96" spans="3:25" x14ac:dyDescent="0.25">
      <c r="C96" s="2">
        <v>0.72963749</v>
      </c>
      <c r="D96">
        <v>246.65898899999999</v>
      </c>
      <c r="E96">
        <f t="shared" si="14"/>
        <v>246.14280031583382</v>
      </c>
      <c r="F96">
        <f t="shared" si="15"/>
        <v>0.2664507576611988</v>
      </c>
      <c r="G96" s="19">
        <f t="shared" si="16"/>
        <v>4.3794852231527468E-6</v>
      </c>
      <c r="I96" s="2">
        <v>0.72786947999999996</v>
      </c>
      <c r="J96">
        <v>265.00938300000001</v>
      </c>
      <c r="K96">
        <f t="shared" si="17"/>
        <v>265.65155870807388</v>
      </c>
      <c r="L96">
        <f t="shared" si="18"/>
        <v>0.41238964004016909</v>
      </c>
      <c r="M96" s="19">
        <f t="shared" si="19"/>
        <v>5.8719891517246477E-6</v>
      </c>
      <c r="O96" s="2">
        <v>0.72083438</v>
      </c>
      <c r="P96">
        <v>286.27031899999997</v>
      </c>
      <c r="Q96">
        <f t="shared" si="20"/>
        <v>287.04691532102873</v>
      </c>
      <c r="R96">
        <f t="shared" si="21"/>
        <v>0.60310184583540849</v>
      </c>
      <c r="S96" s="19">
        <f t="shared" si="22"/>
        <v>7.3593255293162598E-6</v>
      </c>
      <c r="U96" s="2">
        <v>0.70387078999999997</v>
      </c>
      <c r="V96">
        <v>310.41931399999999</v>
      </c>
      <c r="W96">
        <f t="shared" si="23"/>
        <v>308.57337211030864</v>
      </c>
      <c r="X96">
        <f t="shared" si="13"/>
        <v>3.407501460117258</v>
      </c>
      <c r="Y96" s="19">
        <f t="shared" si="24"/>
        <v>3.5362143399388478E-5</v>
      </c>
    </row>
    <row r="97" spans="3:25" x14ac:dyDescent="0.25">
      <c r="C97" s="2">
        <v>0.73255477999999996</v>
      </c>
      <c r="D97">
        <v>247.53367900000001</v>
      </c>
      <c r="E97">
        <f t="shared" si="14"/>
        <v>246.90032461280751</v>
      </c>
      <c r="F97">
        <f t="shared" si="15"/>
        <v>0.40113777977598386</v>
      </c>
      <c r="G97" s="19">
        <f t="shared" si="16"/>
        <v>6.5467381857439874E-6</v>
      </c>
      <c r="I97" s="2">
        <v>0.73008810999999996</v>
      </c>
      <c r="J97">
        <v>265.71208999999999</v>
      </c>
      <c r="K97">
        <f t="shared" si="17"/>
        <v>266.34005014289352</v>
      </c>
      <c r="L97">
        <f t="shared" si="18"/>
        <v>0.39433394106286007</v>
      </c>
      <c r="M97" s="19">
        <f t="shared" si="19"/>
        <v>5.5852359967765514E-6</v>
      </c>
      <c r="O97" s="2">
        <v>0.72360460999999998</v>
      </c>
      <c r="P97">
        <v>287.15302800000001</v>
      </c>
      <c r="Q97">
        <f t="shared" si="20"/>
        <v>288.06078050023683</v>
      </c>
      <c r="R97">
        <f t="shared" si="21"/>
        <v>0.82401460168620655</v>
      </c>
      <c r="S97" s="19">
        <f t="shared" si="22"/>
        <v>9.9932811751566432E-6</v>
      </c>
      <c r="U97" s="2">
        <v>0.70631113999999995</v>
      </c>
      <c r="V97">
        <v>311.374503</v>
      </c>
      <c r="W97">
        <f t="shared" si="23"/>
        <v>309.58545389455224</v>
      </c>
      <c r="X97">
        <f t="shared" si="13"/>
        <v>3.2006967017034276</v>
      </c>
      <c r="Y97" s="19">
        <f t="shared" si="24"/>
        <v>3.3012501018822968E-5</v>
      </c>
    </row>
    <row r="98" spans="3:25" x14ac:dyDescent="0.25">
      <c r="C98" s="2">
        <v>0.73500195000000001</v>
      </c>
      <c r="D98">
        <v>248.33275699999999</v>
      </c>
      <c r="E98">
        <f t="shared" si="14"/>
        <v>247.54173403965845</v>
      </c>
      <c r="F98">
        <f t="shared" si="15"/>
        <v>0.62571732378748712</v>
      </c>
      <c r="G98" s="19">
        <f t="shared" si="16"/>
        <v>1.014635746714945E-5</v>
      </c>
      <c r="I98" s="2">
        <v>0.73275020000000002</v>
      </c>
      <c r="J98">
        <v>266.53716600000001</v>
      </c>
      <c r="K98">
        <f t="shared" si="17"/>
        <v>267.17488780767246</v>
      </c>
      <c r="L98">
        <f t="shared" si="18"/>
        <v>0.40668910398101593</v>
      </c>
      <c r="M98" s="19">
        <f t="shared" si="19"/>
        <v>5.7246242445922891E-6</v>
      </c>
      <c r="O98" s="2">
        <v>0.72615943999999999</v>
      </c>
      <c r="P98">
        <v>287.97871600000002</v>
      </c>
      <c r="Q98">
        <f t="shared" si="20"/>
        <v>289.00827846794334</v>
      </c>
      <c r="R98">
        <f t="shared" si="21"/>
        <v>1.0599988753975433</v>
      </c>
      <c r="S98" s="19">
        <f t="shared" si="22"/>
        <v>1.2781582350620371E-5</v>
      </c>
      <c r="U98" s="2">
        <v>0.70886612999999998</v>
      </c>
      <c r="V98">
        <v>312.21033199999999</v>
      </c>
      <c r="W98">
        <f t="shared" si="23"/>
        <v>310.65950909461571</v>
      </c>
      <c r="X98">
        <f t="shared" si="13"/>
        <v>2.4050516838645386</v>
      </c>
      <c r="Y98" s="19">
        <f t="shared" si="24"/>
        <v>2.4673449539215723E-5</v>
      </c>
    </row>
    <row r="99" spans="3:25" x14ac:dyDescent="0.25">
      <c r="C99" s="2">
        <v>0.73755645999999997</v>
      </c>
      <c r="D99">
        <v>249.13721100000001</v>
      </c>
      <c r="E99">
        <f t="shared" si="14"/>
        <v>248.21725176102501</v>
      </c>
      <c r="F99">
        <f t="shared" si="15"/>
        <v>0.84632500137545497</v>
      </c>
      <c r="G99" s="19">
        <f t="shared" si="16"/>
        <v>1.3635151691982008E-5</v>
      </c>
      <c r="I99" s="2">
        <v>0.73526550999999996</v>
      </c>
      <c r="J99">
        <v>267.38960100000003</v>
      </c>
      <c r="K99">
        <f t="shared" si="17"/>
        <v>267.97268373242093</v>
      </c>
      <c r="L99">
        <f t="shared" si="18"/>
        <v>0.33998547284742914</v>
      </c>
      <c r="M99" s="19">
        <f t="shared" si="19"/>
        <v>4.7552278819330581E-6</v>
      </c>
      <c r="O99" s="2">
        <v>0.72895593999999997</v>
      </c>
      <c r="P99">
        <v>288.842938</v>
      </c>
      <c r="Q99">
        <f t="shared" si="20"/>
        <v>290.05952866153962</v>
      </c>
      <c r="R99">
        <f t="shared" si="21"/>
        <v>1.4800928377453919</v>
      </c>
      <c r="S99" s="19">
        <f t="shared" si="22"/>
        <v>1.7740483396619407E-5</v>
      </c>
      <c r="U99" s="2">
        <v>0.71138301999999998</v>
      </c>
      <c r="V99">
        <v>313.16587600000003</v>
      </c>
      <c r="W99">
        <f t="shared" si="23"/>
        <v>311.73238862324143</v>
      </c>
      <c r="X99">
        <f t="shared" ref="X99:X115" si="25">(W99-V99)^2</f>
        <v>2.054886059326229</v>
      </c>
      <c r="Y99" s="19">
        <f t="shared" si="24"/>
        <v>2.0952646184656875E-5</v>
      </c>
    </row>
    <row r="100" spans="3:25" x14ac:dyDescent="0.25">
      <c r="C100" s="2">
        <v>0.73988273000000004</v>
      </c>
      <c r="D100">
        <v>249.86407800000001</v>
      </c>
      <c r="E100">
        <f t="shared" si="14"/>
        <v>248.83786892373493</v>
      </c>
      <c r="F100">
        <f t="shared" si="15"/>
        <v>1.0531050682088201</v>
      </c>
      <c r="G100" s="19">
        <f t="shared" si="16"/>
        <v>1.6868017983134084E-5</v>
      </c>
      <c r="I100" s="2">
        <v>0.73763301999999997</v>
      </c>
      <c r="J100">
        <v>268.20280500000001</v>
      </c>
      <c r="K100">
        <f t="shared" si="17"/>
        <v>268.73180214173749</v>
      </c>
      <c r="L100">
        <f t="shared" si="18"/>
        <v>0.27983797596642057</v>
      </c>
      <c r="M100" s="19">
        <f t="shared" si="19"/>
        <v>3.8902724688754783E-6</v>
      </c>
      <c r="O100" s="2">
        <v>0.73192813000000001</v>
      </c>
      <c r="P100">
        <v>289.82120099999997</v>
      </c>
      <c r="Q100">
        <f t="shared" si="20"/>
        <v>291.19350843563547</v>
      </c>
      <c r="R100">
        <f t="shared" si="21"/>
        <v>1.8832276979004583</v>
      </c>
      <c r="S100" s="19">
        <f t="shared" si="22"/>
        <v>2.2420357299307595E-5</v>
      </c>
      <c r="U100" s="2">
        <v>0.71389977000000004</v>
      </c>
      <c r="V100">
        <v>314.11325299999999</v>
      </c>
      <c r="W100">
        <f t="shared" si="23"/>
        <v>312.82036029884074</v>
      </c>
      <c r="X100">
        <f t="shared" si="25"/>
        <v>1.6715715367108523</v>
      </c>
      <c r="Y100" s="19">
        <f t="shared" si="24"/>
        <v>1.6941522875659372E-5</v>
      </c>
    </row>
    <row r="101" spans="3:25" x14ac:dyDescent="0.25">
      <c r="C101" s="2">
        <v>0.74218187999999996</v>
      </c>
      <c r="D101">
        <v>250.609253</v>
      </c>
      <c r="E101">
        <f t="shared" si="14"/>
        <v>249.45649853892732</v>
      </c>
      <c r="F101">
        <f t="shared" si="15"/>
        <v>1.3288428475229535</v>
      </c>
      <c r="G101" s="19">
        <f t="shared" si="16"/>
        <v>2.115823415993981E-5</v>
      </c>
      <c r="I101" s="2">
        <v>0.74006519000000004</v>
      </c>
      <c r="J101">
        <v>268.96584000000001</v>
      </c>
      <c r="K101">
        <f t="shared" si="17"/>
        <v>269.52015830589346</v>
      </c>
      <c r="L101">
        <f t="shared" si="18"/>
        <v>0.30726878424857995</v>
      </c>
      <c r="M101" s="19">
        <f t="shared" si="19"/>
        <v>4.2474100486991776E-6</v>
      </c>
      <c r="O101" s="2">
        <v>0.73473670999999996</v>
      </c>
      <c r="P101">
        <v>290.60033700000002</v>
      </c>
      <c r="Q101">
        <f t="shared" si="20"/>
        <v>292.28137216004194</v>
      </c>
      <c r="R101">
        <f t="shared" si="21"/>
        <v>2.8258792092971481</v>
      </c>
      <c r="S101" s="19">
        <f t="shared" si="22"/>
        <v>3.3462729828451931E-5</v>
      </c>
      <c r="U101" s="2">
        <v>0.71656397999999999</v>
      </c>
      <c r="V101">
        <v>315.07696499999997</v>
      </c>
      <c r="W101">
        <f t="shared" si="23"/>
        <v>313.98907173106113</v>
      </c>
      <c r="X101">
        <f t="shared" si="25"/>
        <v>1.1835117646024398</v>
      </c>
      <c r="Y101" s="19">
        <f t="shared" si="24"/>
        <v>1.1921729742978652E-5</v>
      </c>
    </row>
    <row r="102" spans="3:25" x14ac:dyDescent="0.25">
      <c r="C102" s="2">
        <v>0.74462905000000001</v>
      </c>
      <c r="D102">
        <v>251.408331</v>
      </c>
      <c r="E102">
        <f t="shared" si="14"/>
        <v>250.12083940680719</v>
      </c>
      <c r="F102">
        <f t="shared" si="15"/>
        <v>1.657634602542164</v>
      </c>
      <c r="G102" s="19">
        <f t="shared" si="16"/>
        <v>2.6225844027679338E-5</v>
      </c>
      <c r="I102" s="2">
        <v>0.74221956</v>
      </c>
      <c r="J102">
        <v>269.74375099999997</v>
      </c>
      <c r="K102">
        <f t="shared" si="17"/>
        <v>270.22585332186964</v>
      </c>
      <c r="L102">
        <f t="shared" si="18"/>
        <v>0.23242264875211818</v>
      </c>
      <c r="M102" s="19">
        <f t="shared" si="19"/>
        <v>3.1942997050730792E-6</v>
      </c>
      <c r="O102" s="2">
        <v>0.73706408999999995</v>
      </c>
      <c r="P102">
        <v>291.40070700000001</v>
      </c>
      <c r="Q102">
        <f t="shared" si="20"/>
        <v>293.19522008219599</v>
      </c>
      <c r="R102">
        <f t="shared" si="21"/>
        <v>3.2202772021725035</v>
      </c>
      <c r="S102" s="19">
        <f t="shared" si="22"/>
        <v>3.7923818133540023E-5</v>
      </c>
      <c r="U102" s="2">
        <v>0.71922942000000001</v>
      </c>
      <c r="V102">
        <v>316.12234599999999</v>
      </c>
      <c r="W102">
        <f t="shared" si="23"/>
        <v>315.1763393483136</v>
      </c>
      <c r="X102">
        <f t="shared" si="25"/>
        <v>0.89492858503489292</v>
      </c>
      <c r="Y102" s="19">
        <f t="shared" si="24"/>
        <v>8.9552556350505964E-6</v>
      </c>
    </row>
    <row r="103" spans="3:25" x14ac:dyDescent="0.25">
      <c r="C103" s="2">
        <v>0.74707562999999999</v>
      </c>
      <c r="D103">
        <v>252.16854799999999</v>
      </c>
      <c r="E103">
        <f t="shared" si="14"/>
        <v>250.79124865361092</v>
      </c>
      <c r="F103">
        <f t="shared" si="15"/>
        <v>1.8969534895637477</v>
      </c>
      <c r="G103" s="19">
        <f t="shared" si="16"/>
        <v>2.9831483237787641E-5</v>
      </c>
      <c r="I103" s="2">
        <v>0.74473553999999997</v>
      </c>
      <c r="J103">
        <v>270.640084</v>
      </c>
      <c r="K103">
        <f t="shared" si="17"/>
        <v>271.0590109900827</v>
      </c>
      <c r="L103">
        <f t="shared" si="18"/>
        <v>0.17549982301974706</v>
      </c>
      <c r="M103" s="19">
        <f t="shared" si="19"/>
        <v>2.3960310607574719E-6</v>
      </c>
      <c r="O103" s="2">
        <v>0.73961913000000001</v>
      </c>
      <c r="P103">
        <v>292.239462</v>
      </c>
      <c r="Q103">
        <f t="shared" si="20"/>
        <v>294.2117428307734</v>
      </c>
      <c r="R103">
        <f t="shared" si="21"/>
        <v>3.8898916754362123</v>
      </c>
      <c r="S103" s="19">
        <f t="shared" si="22"/>
        <v>4.5547001155227189E-5</v>
      </c>
      <c r="U103" s="2">
        <v>0.72174563999999997</v>
      </c>
      <c r="V103">
        <v>317.03399200000001</v>
      </c>
      <c r="W103">
        <f t="shared" si="23"/>
        <v>316.31417667835666</v>
      </c>
      <c r="X103">
        <f t="shared" si="25"/>
        <v>0.51813409727252302</v>
      </c>
      <c r="Y103" s="19">
        <f t="shared" si="24"/>
        <v>5.1550219010070222E-6</v>
      </c>
    </row>
    <row r="104" spans="3:25" x14ac:dyDescent="0.25">
      <c r="C104" s="2">
        <v>0.74961831000000001</v>
      </c>
      <c r="D104">
        <v>253.02016399999999</v>
      </c>
      <c r="E104">
        <f t="shared" si="14"/>
        <v>251.49477458087944</v>
      </c>
      <c r="F104">
        <f t="shared" si="15"/>
        <v>2.3268128799649519</v>
      </c>
      <c r="G104" s="19">
        <f t="shared" si="16"/>
        <v>3.634554566024288E-5</v>
      </c>
      <c r="I104" s="2">
        <v>0.74740010999999995</v>
      </c>
      <c r="J104">
        <v>271.62829599999998</v>
      </c>
      <c r="K104">
        <f t="shared" si="17"/>
        <v>271.95224918289802</v>
      </c>
      <c r="L104">
        <f t="shared" si="18"/>
        <v>0.10494566470976936</v>
      </c>
      <c r="M104" s="19">
        <f t="shared" si="19"/>
        <v>1.4223762243706613E-6</v>
      </c>
      <c r="O104" s="2">
        <v>0.74242969000000003</v>
      </c>
      <c r="P104">
        <v>293.14845400000002</v>
      </c>
      <c r="Q104">
        <f t="shared" si="20"/>
        <v>295.34645080812999</v>
      </c>
      <c r="R104">
        <f t="shared" si="21"/>
        <v>4.8311899685495439</v>
      </c>
      <c r="S104" s="19">
        <f t="shared" si="22"/>
        <v>5.6218454017073052E-5</v>
      </c>
      <c r="U104" s="2">
        <v>0.72426243999999995</v>
      </c>
      <c r="V104">
        <v>317.98443200000003</v>
      </c>
      <c r="W104">
        <f t="shared" si="23"/>
        <v>317.46932341245969</v>
      </c>
      <c r="X104">
        <f t="shared" si="25"/>
        <v>0.26533685695780374</v>
      </c>
      <c r="Y104" s="19">
        <f t="shared" si="24"/>
        <v>2.6241331287795675E-6</v>
      </c>
    </row>
    <row r="105" spans="3:25" x14ac:dyDescent="0.25">
      <c r="I105" s="2">
        <v>0.75017281000000002</v>
      </c>
      <c r="J105">
        <v>272.67313200000001</v>
      </c>
      <c r="K105">
        <f t="shared" si="17"/>
        <v>272.89396547971342</v>
      </c>
      <c r="L105">
        <f t="shared" si="18"/>
        <v>4.8767425762331174E-2</v>
      </c>
      <c r="M105" s="19">
        <f t="shared" si="19"/>
        <v>6.5591133830214987E-7</v>
      </c>
      <c r="O105" s="2">
        <v>0.74494497999999998</v>
      </c>
      <c r="P105">
        <v>293.99986799999999</v>
      </c>
      <c r="Q105">
        <f t="shared" si="20"/>
        <v>296.37707075132073</v>
      </c>
      <c r="R105">
        <f t="shared" si="21"/>
        <v>5.6510929208868852</v>
      </c>
      <c r="S105" s="19">
        <f t="shared" si="22"/>
        <v>6.5378985553948466E-5</v>
      </c>
      <c r="U105" s="2">
        <v>0.72678010000000004</v>
      </c>
      <c r="V105">
        <v>318.99101999999999</v>
      </c>
      <c r="W105">
        <f t="shared" si="23"/>
        <v>318.64242650692989</v>
      </c>
      <c r="X105">
        <f t="shared" si="25"/>
        <v>0.12151742341081231</v>
      </c>
      <c r="Y105" s="19">
        <f t="shared" si="24"/>
        <v>1.1942125691073196E-6</v>
      </c>
    </row>
    <row r="106" spans="3:25" x14ac:dyDescent="0.25">
      <c r="O106" s="2">
        <v>0.74760731999999996</v>
      </c>
      <c r="P106">
        <v>294.84148199999998</v>
      </c>
      <c r="Q106">
        <f t="shared" si="20"/>
        <v>297.48397928954478</v>
      </c>
      <c r="R106">
        <f t="shared" si="21"/>
        <v>6.9827919252515738</v>
      </c>
      <c r="S106" s="19">
        <f t="shared" si="22"/>
        <v>8.0325221177307332E-5</v>
      </c>
      <c r="U106" s="2">
        <v>0.7291512</v>
      </c>
      <c r="V106">
        <v>320.03844299999997</v>
      </c>
      <c r="W106">
        <f t="shared" si="23"/>
        <v>319.76376883291846</v>
      </c>
      <c r="X106">
        <f t="shared" si="25"/>
        <v>7.5445898061923491E-2</v>
      </c>
      <c r="Y106" s="19">
        <f t="shared" si="24"/>
        <v>7.3659935582369778E-7</v>
      </c>
    </row>
    <row r="107" spans="3:25" x14ac:dyDescent="0.25">
      <c r="O107" s="2">
        <v>0.74982565999999995</v>
      </c>
      <c r="P107">
        <v>295.52506399999999</v>
      </c>
      <c r="Q107">
        <f t="shared" si="20"/>
        <v>298.41924175655788</v>
      </c>
      <c r="R107">
        <f t="shared" si="21"/>
        <v>8.3762648865544875</v>
      </c>
      <c r="S107" s="19">
        <f t="shared" si="22"/>
        <v>9.5909529980917353E-5</v>
      </c>
      <c r="U107" s="2">
        <v>0.73152172999999998</v>
      </c>
      <c r="V107">
        <v>321.04911499999997</v>
      </c>
      <c r="W107">
        <f t="shared" si="23"/>
        <v>320.90133007720863</v>
      </c>
      <c r="X107">
        <f t="shared" si="25"/>
        <v>2.1840383404443879E-2</v>
      </c>
      <c r="Y107" s="19">
        <f t="shared" si="24"/>
        <v>2.1189333865708278E-7</v>
      </c>
    </row>
    <row r="108" spans="3:25" x14ac:dyDescent="0.25">
      <c r="U108" s="2">
        <v>0.73389324</v>
      </c>
      <c r="V108">
        <v>322.12410199999999</v>
      </c>
      <c r="W108">
        <f t="shared" si="23"/>
        <v>322.05632637510001</v>
      </c>
      <c r="X108">
        <f t="shared" si="25"/>
        <v>4.5935353305827757E-3</v>
      </c>
      <c r="Y108" s="19">
        <f t="shared" si="24"/>
        <v>4.4269092513608685E-8</v>
      </c>
    </row>
    <row r="109" spans="3:25" x14ac:dyDescent="0.25">
      <c r="U109" s="2">
        <v>0.73626362999999995</v>
      </c>
      <c r="V109">
        <v>323.125585</v>
      </c>
      <c r="W109">
        <f t="shared" si="23"/>
        <v>323.22821788171723</v>
      </c>
      <c r="X109">
        <f t="shared" si="25"/>
        <v>1.0533508409582322E-2</v>
      </c>
      <c r="Y109" s="19">
        <f t="shared" si="24"/>
        <v>1.0088587217833133E-7</v>
      </c>
    </row>
    <row r="110" spans="3:25" x14ac:dyDescent="0.25">
      <c r="U110" s="2">
        <v>0.73848652999999997</v>
      </c>
      <c r="V110">
        <v>324.10738099999998</v>
      </c>
      <c r="W110">
        <f t="shared" si="23"/>
        <v>324.34348124331694</v>
      </c>
      <c r="X110">
        <f t="shared" si="25"/>
        <v>5.5743324894331855E-2</v>
      </c>
      <c r="Y110" s="19">
        <f t="shared" si="24"/>
        <v>5.3065837937149707E-7</v>
      </c>
    </row>
    <row r="111" spans="3:25" x14ac:dyDescent="0.25">
      <c r="U111" s="2">
        <v>0.74071030999999998</v>
      </c>
      <c r="V111">
        <v>325.146928</v>
      </c>
      <c r="W111">
        <f t="shared" si="23"/>
        <v>325.475399370915</v>
      </c>
      <c r="X111">
        <f t="shared" si="25"/>
        <v>0.10789344151077747</v>
      </c>
      <c r="Y111" s="19">
        <f t="shared" si="24"/>
        <v>1.0205534046231888E-6</v>
      </c>
    </row>
    <row r="112" spans="3:25" x14ac:dyDescent="0.25">
      <c r="U112" s="2">
        <v>0.74293328000000003</v>
      </c>
      <c r="V112">
        <v>326.13397400000002</v>
      </c>
      <c r="W112">
        <f t="shared" si="23"/>
        <v>326.62355605038482</v>
      </c>
      <c r="X112">
        <f t="shared" si="25"/>
        <v>0.23969058405898208</v>
      </c>
      <c r="Y112" s="19">
        <f t="shared" si="24"/>
        <v>2.2535068822958113E-6</v>
      </c>
    </row>
    <row r="113" spans="21:25" x14ac:dyDescent="0.25">
      <c r="U113" s="2">
        <v>0.74500906</v>
      </c>
      <c r="V113">
        <v>327.12101899999999</v>
      </c>
      <c r="W113">
        <f t="shared" si="23"/>
        <v>327.71112512771799</v>
      </c>
      <c r="X113">
        <f t="shared" si="25"/>
        <v>0.34822524197033483</v>
      </c>
      <c r="Y113" s="19">
        <f t="shared" si="24"/>
        <v>3.2541933108946707E-6</v>
      </c>
    </row>
    <row r="114" spans="21:25" x14ac:dyDescent="0.25">
      <c r="U114" s="2">
        <v>0.74708485000000002</v>
      </c>
      <c r="V114">
        <v>328.10806500000001</v>
      </c>
      <c r="W114">
        <f t="shared" si="23"/>
        <v>328.81400155960608</v>
      </c>
      <c r="X114">
        <f t="shared" si="25"/>
        <v>0.49834642618845854</v>
      </c>
      <c r="Y114" s="19">
        <f t="shared" si="24"/>
        <v>4.629110383809525E-6</v>
      </c>
    </row>
    <row r="115" spans="21:25" x14ac:dyDescent="0.25">
      <c r="U115" s="2">
        <v>0.74916192999999998</v>
      </c>
      <c r="V115">
        <v>329.18017300000002</v>
      </c>
      <c r="W115">
        <f t="shared" si="23"/>
        <v>329.93327914515652</v>
      </c>
      <c r="X115">
        <f t="shared" si="25"/>
        <v>0.56716886587247384</v>
      </c>
      <c r="Y115" s="19">
        <f t="shared" si="24"/>
        <v>5.2341365010525886E-6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53694-DDAB-6748-98B6-058779FBDB2F}">
  <dimension ref="A1:BU99"/>
  <sheetViews>
    <sheetView topLeftCell="AS1" workbookViewId="0">
      <selection activeCell="BB35" sqref="BB35"/>
    </sheetView>
  </sheetViews>
  <sheetFormatPr baseColWidth="10" defaultRowHeight="15.75" x14ac:dyDescent="0.25"/>
  <cols>
    <col min="3" max="3" width="10.875" style="2"/>
    <col min="6" max="6" width="12.125" customWidth="1"/>
    <col min="7" max="7" width="17.5" customWidth="1"/>
    <col min="8" max="8" width="6.375" customWidth="1"/>
    <col min="9" max="9" width="10.875" style="2"/>
    <col min="12" max="12" width="11.5" customWidth="1"/>
    <col min="13" max="13" width="16.875" customWidth="1"/>
    <col min="14" max="14" width="5.625" customWidth="1"/>
    <col min="15" max="15" width="10.875" style="2"/>
    <col min="18" max="18" width="12" customWidth="1"/>
    <col min="19" max="19" width="16.875" customWidth="1"/>
    <col min="20" max="20" width="6.375" customWidth="1"/>
    <col min="21" max="21" width="10.875" style="2"/>
    <col min="24" max="24" width="12.375" customWidth="1"/>
    <col min="25" max="25" width="17.125" customWidth="1"/>
    <col min="26" max="26" width="5.625" customWidth="1"/>
    <col min="27" max="27" width="10.875" style="2"/>
    <col min="30" max="30" width="12" customWidth="1"/>
    <col min="31" max="31" width="17.375" customWidth="1"/>
    <col min="32" max="32" width="6.375" customWidth="1"/>
    <col min="33" max="33" width="10.875" style="2"/>
    <col min="36" max="36" width="12.625" customWidth="1"/>
    <col min="37" max="37" width="16.875" customWidth="1"/>
    <col min="38" max="38" width="5.875" customWidth="1"/>
    <col min="39" max="39" width="10.875" style="2"/>
    <col min="42" max="42" width="11.875" customWidth="1"/>
    <col min="43" max="43" width="17.125" customWidth="1"/>
    <col min="44" max="44" width="6.375" customWidth="1"/>
    <col min="45" max="45" width="10.875" style="2"/>
    <col min="48" max="48" width="12" customWidth="1"/>
    <col min="49" max="49" width="16.625" customWidth="1"/>
  </cols>
  <sheetData>
    <row r="1" spans="1:73" x14ac:dyDescent="0.25">
      <c r="A1" t="s">
        <v>25</v>
      </c>
      <c r="C1" t="s">
        <v>8</v>
      </c>
      <c r="D1">
        <v>0.2</v>
      </c>
      <c r="E1">
        <v>0.3</v>
      </c>
      <c r="F1">
        <f>_xlfn.XLOOKUP(D3+20,D3:D150,C3:C150,,-1,1)-BB9</f>
        <v>0.32409231155594853</v>
      </c>
      <c r="I1" t="s">
        <v>1</v>
      </c>
      <c r="J1">
        <v>0.3</v>
      </c>
      <c r="K1">
        <v>0.3</v>
      </c>
      <c r="L1">
        <f>_xlfn.XLOOKUP(J3+20,J3:J150,I3:I150,,-1,1)-BB10</f>
        <v>0.33557066205191255</v>
      </c>
      <c r="O1" t="s">
        <v>15</v>
      </c>
      <c r="P1">
        <v>0.35</v>
      </c>
      <c r="Q1">
        <v>0.3</v>
      </c>
      <c r="R1">
        <f>_xlfn.XLOOKUP(P3+20,P3:P150,O3:O150,,-1,1)-BB11</f>
        <v>0.33841662301595465</v>
      </c>
      <c r="U1" t="s">
        <v>2</v>
      </c>
      <c r="V1">
        <v>0.4</v>
      </c>
      <c r="W1">
        <v>0.3</v>
      </c>
      <c r="X1">
        <f>_xlfn.XLOOKUP(V3+20,V3:V150,U3:U150,,-1,1)-BB12</f>
        <v>0.35125261346518727</v>
      </c>
      <c r="AA1" t="s">
        <v>16</v>
      </c>
      <c r="AB1">
        <v>0.45</v>
      </c>
      <c r="AC1">
        <v>0.3</v>
      </c>
      <c r="AD1">
        <f>_xlfn.XLOOKUP(AB3+20,AB3:AB150,AA3:AA150,,-1,1)-BB13</f>
        <v>0.34345961669451142</v>
      </c>
      <c r="AG1" t="s">
        <v>3</v>
      </c>
      <c r="AH1">
        <v>0.5</v>
      </c>
      <c r="AI1">
        <v>0.3</v>
      </c>
      <c r="AJ1">
        <f>_xlfn.XLOOKUP(AH3+20,AH3:AH150,AG3:AG150,,-1,1)-BB14</f>
        <v>0.32696913623319585</v>
      </c>
      <c r="AM1" t="s">
        <v>26</v>
      </c>
      <c r="AN1">
        <v>0.55000000000000004</v>
      </c>
      <c r="AO1">
        <v>0.3</v>
      </c>
      <c r="AP1">
        <f>_xlfn.XLOOKUP(AN3+20,AN3:AN150,AM3:AM150,,-1,1)-BB15</f>
        <v>0.30708317555556064</v>
      </c>
      <c r="AS1" t="s">
        <v>27</v>
      </c>
      <c r="AT1">
        <v>0.6</v>
      </c>
      <c r="AU1">
        <v>0.3</v>
      </c>
      <c r="AV1">
        <f>_xlfn.XLOOKUP(AT3+20,AT3:AT150,AS3:AS150,,-1,1)-BB16</f>
        <v>0.2857809594255501</v>
      </c>
      <c r="BA1" t="s">
        <v>38</v>
      </c>
    </row>
    <row r="2" spans="1:7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131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131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131</v>
      </c>
      <c r="AL2" s="1"/>
      <c r="AM2" s="3" t="s">
        <v>4</v>
      </c>
      <c r="AN2" s="1" t="s">
        <v>5</v>
      </c>
      <c r="AO2" s="1" t="s">
        <v>33</v>
      </c>
      <c r="AP2" s="1" t="s">
        <v>34</v>
      </c>
      <c r="AQ2" s="1" t="s">
        <v>131</v>
      </c>
      <c r="AR2" s="1"/>
      <c r="AS2" s="3" t="s">
        <v>4</v>
      </c>
      <c r="AT2" s="1" t="s">
        <v>5</v>
      </c>
      <c r="AU2" s="1" t="s">
        <v>33</v>
      </c>
      <c r="AV2" s="1" t="s">
        <v>34</v>
      </c>
      <c r="AW2" s="1" t="s">
        <v>131</v>
      </c>
      <c r="BA2" t="s">
        <v>29</v>
      </c>
      <c r="BB2">
        <v>8.6082719796658562</v>
      </c>
      <c r="BN2" t="s">
        <v>61</v>
      </c>
      <c r="BO2" s="10" t="s">
        <v>62</v>
      </c>
      <c r="BP2" s="11">
        <v>8.43</v>
      </c>
    </row>
    <row r="3" spans="1:73" x14ac:dyDescent="0.25">
      <c r="C3" s="2">
        <v>0.42141424999999999</v>
      </c>
      <c r="D3">
        <v>209.37025</v>
      </c>
      <c r="E3">
        <f>IF(C3&lt;F$1,$BB$6+D$1^2*$BB$5/((-$BB$7*(C3/E$1-1)^$BB$8+1)),$BB$6+$BB$2*TAN($BB$3*(C3/F$1)-$BB$3)+D$1^2*$BB$5/((-$BB$7*(C3/E$1-1)^$BB$8+1)))</f>
        <v>208.04301667899074</v>
      </c>
      <c r="F3">
        <f>(E3-D3)^2</f>
        <v>1.7615482883972686</v>
      </c>
      <c r="G3" s="19">
        <f>((E3-D3)/D3)^2</f>
        <v>4.0185058928901623E-5</v>
      </c>
      <c r="I3" s="2">
        <v>0.42119461000000002</v>
      </c>
      <c r="J3">
        <v>231.12597400000001</v>
      </c>
      <c r="K3">
        <f>IF(I3&lt;L$1,$BB$6+J$1^2*$BB$5/((-$BB$7*(I3/K$1-1)^$BB$8+1)),$BB$6+$BB$2*TAN($BB$3*(I3/L$1)-$BB$3)+J$1^2*$BB$5/((-$BB$7*(I3/K$1-1)^$BB$8+1)))</f>
        <v>229.03502896635251</v>
      </c>
      <c r="L3">
        <f>(K3-J3)^2</f>
        <v>4.3720511337351464</v>
      </c>
      <c r="M3" s="19">
        <f>((K3-J3)/J3)^2</f>
        <v>8.1844165316880341E-5</v>
      </c>
      <c r="O3" s="2">
        <v>0.42126844000000002</v>
      </c>
      <c r="P3">
        <v>244.169928</v>
      </c>
      <c r="Q3">
        <f>IF(O3&lt;R$1,$BB$6+P$1^2*$BB$5/((-$BB$7*(O3/Q$1-1)^$BB$8+1)),$BB$6+$BB$2*TAN($BB$3*(O3/R$1)-$BB$3)+P$1^2*$BB$5/((-$BB$7*(O3/Q$1-1)^$BB$8+1)))</f>
        <v>242.84095172184516</v>
      </c>
      <c r="R3">
        <f>(Q3-P3)^2</f>
        <v>1.7661779478982917</v>
      </c>
      <c r="S3" s="19">
        <f>((Q3-P3)/P3)^2</f>
        <v>2.9624437148204777E-5</v>
      </c>
      <c r="U3" s="2">
        <v>0.42204954</v>
      </c>
      <c r="V3">
        <v>261.045413</v>
      </c>
      <c r="W3">
        <f>IF(U3&lt;X$1,$BB$6+V$1^2*$BB$5/((-$BB$7*(U3/W$1-1)^$BB$8+1)),$BB$6+$BB$2*TAN($BB$3*(U3/X$1)-$BB$3)+V$1^2*$BB$5/((-$BB$7*(U3/W$1-1)^$BB$8+1)))</f>
        <v>258.51409611565589</v>
      </c>
      <c r="X3">
        <f>(W3-V3)^2</f>
        <v>6.4075651689655606</v>
      </c>
      <c r="Y3" s="19">
        <f>((W3-V3)/V3)^2</f>
        <v>9.4028801209797186E-5</v>
      </c>
      <c r="AA3" s="2">
        <v>0.42146618000000002</v>
      </c>
      <c r="AB3">
        <v>279.10238500000003</v>
      </c>
      <c r="AC3">
        <f>IF(AA3&lt;AD$1,$BB$6+AB$1^2*$BB$5/((-$BB$7*(AA3/AC$1-1)^$BB$8+1)),$BB$6+$BB$2*TAN($BB$3*(AA3/AD$1)-$BB$3)+AB$1^2*$BB$5/((-$BB$7*(AA3/AC$1-1)^$BB$8+1)))</f>
        <v>276.89001751366607</v>
      </c>
      <c r="AD3">
        <f>(AC3-AB3)^2</f>
        <v>4.8945698945876455</v>
      </c>
      <c r="AE3" s="19">
        <f>((AC3-AB3)/AB3)^2</f>
        <v>6.283294841324289E-5</v>
      </c>
      <c r="AG3" s="2">
        <v>0.42089918999999998</v>
      </c>
      <c r="AH3">
        <v>300.05279999999999</v>
      </c>
      <c r="AI3">
        <f>IF(AG3&lt;AJ$1,$BB$6+AH$1^2*$BB$5/((-$BB$7*(AG3/AI$1-1)^$BB$8+1)),$BB$6+$BB$2*TAN($BB$3*(AG3/AJ$1)-$BB$3)+AH$1^2*$BB$5/((-$BB$7*(AG3/AI$1-1)^$BB$8+1)))</f>
        <v>297.69548398174857</v>
      </c>
      <c r="AJ3">
        <f>(AI3-AH3)^2</f>
        <v>5.5569388099047492</v>
      </c>
      <c r="AK3" s="19">
        <f>((AI3-AH3)/AH3)^2</f>
        <v>6.1722036485752438E-5</v>
      </c>
      <c r="AM3" s="2">
        <v>0.4220506</v>
      </c>
      <c r="AN3">
        <v>321.792236</v>
      </c>
      <c r="AO3">
        <f>IF(AM3&lt;AP$1,$BB$6+AN$1^2*$BB$5/((-$BB$7*(AM3/AO$1-1)^$BB$8+1)),$BB$6+$BB$2*TAN($BB$3*(AM3/AP$1)-$BB$3)+AN$1^2*$BB$5/((-$BB$7*(AM3/AO$1-1)^$BB$8+1)))</f>
        <v>320.89111887987042</v>
      </c>
      <c r="AP3">
        <f>(AO3-AN3)^2</f>
        <v>0.81201206419063476</v>
      </c>
      <c r="AQ3" s="19">
        <f>((AO3-AN3)/AN3)^2</f>
        <v>7.8417204971244731E-6</v>
      </c>
      <c r="AS3" s="2">
        <v>0.42150805000000002</v>
      </c>
      <c r="AT3">
        <v>347.05935499999998</v>
      </c>
      <c r="AU3">
        <f>IF(AS3&lt;AV$1,$BB$6+AT$1^2*$BB$5/((-$BB$7*(AS3/AU$1-1)^$BB$8+1)),$BB$6+$BB$2*TAN($BB$3*(AS3/AV$1)-$BB$3)+AT$1^2*$BB$5/((-$BB$7*(AS3/AU$1-1)^$BB$8+1)))</f>
        <v>346.39640531551356</v>
      </c>
      <c r="AV3">
        <f>(AU3-AT3)^2</f>
        <v>0.43950228416064469</v>
      </c>
      <c r="AW3" s="19">
        <f>((AU3-AT3)/AT3)^2</f>
        <v>3.6488299657977397E-6</v>
      </c>
      <c r="BA3" t="s">
        <v>30</v>
      </c>
      <c r="BB3">
        <v>0.91625947521971252</v>
      </c>
      <c r="BN3" t="s">
        <v>63</v>
      </c>
      <c r="BO3" s="10" t="s">
        <v>64</v>
      </c>
      <c r="BP3">
        <v>28.08</v>
      </c>
    </row>
    <row r="4" spans="1:73" x14ac:dyDescent="0.25">
      <c r="C4" s="2">
        <v>0.42518460000000002</v>
      </c>
      <c r="D4">
        <v>209.31372300000001</v>
      </c>
      <c r="E4">
        <f t="shared" ref="E4:E67" si="0">IF(C4&lt;F$1,$BB$6+D$1^2*$BB$5/((-$BB$7*(C4/E$1-1)^$BB$8+1)),$BB$6+$BB$2*TAN($BB$3*(C4/F$1)-$BB$3)+D$1^2*$BB$5/((-$BB$7*(C4/E$1-1)^$BB$8+1)))</f>
        <v>208.14243555363745</v>
      </c>
      <c r="F4">
        <f t="shared" ref="F4:F67" si="1">(E4-D4)^2</f>
        <v>1.371914282006516</v>
      </c>
      <c r="G4" s="19">
        <f t="shared" ref="G4:G67" si="2">((E4-D4)/D4)^2</f>
        <v>3.131349709506598E-5</v>
      </c>
      <c r="I4" s="2">
        <v>0.42496549</v>
      </c>
      <c r="J4">
        <v>231.16328999999999</v>
      </c>
      <c r="K4">
        <f t="shared" ref="K4:K67" si="3">IF(I4&lt;L$1,$BB$6+J$1^2*$BB$5/((-$BB$7*(I4/K$1-1)^$BB$8+1)),$BB$6+$BB$2*TAN($BB$3*(I4/L$1)-$BB$3)+J$1^2*$BB$5/((-$BB$7*(I4/K$1-1)^$BB$8+1)))</f>
        <v>229.12902090409582</v>
      </c>
      <c r="L4">
        <f t="shared" ref="L4:L67" si="4">(K4-J4)^2</f>
        <v>4.1382507545507474</v>
      </c>
      <c r="M4" s="19">
        <f t="shared" ref="M4:M67" si="5">((K4-J4)/J4)^2</f>
        <v>7.7442447348724777E-5</v>
      </c>
      <c r="O4" s="2">
        <v>0.42503869999999999</v>
      </c>
      <c r="P4">
        <v>244.09776099999999</v>
      </c>
      <c r="Q4">
        <f t="shared" ref="Q4:Q67" si="6">IF(O4&lt;R$1,$BB$6+P$1^2*$BB$5/((-$BB$7*(O4/Q$1-1)^$BB$8+1)),$BB$6+$BB$2*TAN($BB$3*(O4/R$1)-$BB$3)+P$1^2*$BB$5/((-$BB$7*(O4/Q$1-1)^$BB$8+1)))</f>
        <v>242.93375333571555</v>
      </c>
      <c r="R4">
        <f t="shared" ref="R4:R67" si="7">(Q4-P4)^2</f>
        <v>1.354913842512919</v>
      </c>
      <c r="S4" s="19">
        <f t="shared" ref="S4:S67" si="8">((Q4-P4)/P4)^2</f>
        <v>2.2739666345648554E-5</v>
      </c>
      <c r="U4" s="2">
        <v>0.42582002000000002</v>
      </c>
      <c r="V4">
        <v>261.01234699999998</v>
      </c>
      <c r="W4">
        <f t="shared" ref="W4:W67" si="9">IF(U4&lt;X$1,$BB$6+V$1^2*$BB$5/((-$BB$7*(U4/W$1-1)^$BB$8+1)),$BB$6+$BB$2*TAN($BB$3*(U4/X$1)-$BB$3)+V$1^2*$BB$5/((-$BB$7*(U4/W$1-1)^$BB$8+1)))</f>
        <v>258.60206541145766</v>
      </c>
      <c r="X4">
        <f t="shared" ref="X4:X67" si="10">(W4-V4)^2</f>
        <v>5.8094573360660817</v>
      </c>
      <c r="Y4" s="19">
        <f t="shared" ref="Y4:Y67" si="11">((W4-V4)/V4)^2</f>
        <v>8.5273377148367449E-5</v>
      </c>
      <c r="AA4" s="2">
        <v>0.42523670000000002</v>
      </c>
      <c r="AB4">
        <v>279.07713999999999</v>
      </c>
      <c r="AC4">
        <f t="shared" ref="AC4:AC67" si="12">IF(AA4&lt;AD$1,$BB$6+AB$1^2*$BB$5/((-$BB$7*(AA4/AC$1-1)^$BB$8+1)),$BB$6+$BB$2*TAN($BB$3*(AA4/AD$1)-$BB$3)+AB$1^2*$BB$5/((-$BB$7*(AA4/AC$1-1)^$BB$8+1)))</f>
        <v>276.98088854057266</v>
      </c>
      <c r="AD4">
        <f t="shared" ref="AD4:AD67" si="13">(AC4-AB4)^2</f>
        <v>4.3942701811511755</v>
      </c>
      <c r="AE4" s="19">
        <f t="shared" ref="AE4:AE67" si="14">((AC4-AB4)/AB4)^2</f>
        <v>5.6420668637147499E-5</v>
      </c>
      <c r="AG4" s="2">
        <v>0.42466992999999997</v>
      </c>
      <c r="AH4">
        <v>300.06665500000003</v>
      </c>
      <c r="AI4">
        <f t="shared" ref="AI4:AI67" si="15">IF(AG4&lt;AJ$1,$BB$6+AH$1^2*$BB$5/((-$BB$7*(AG4/AI$1-1)^$BB$8+1)),$BB$6+$BB$2*TAN($BB$3*(AG4/AJ$1)-$BB$3)+AH$1^2*$BB$5/((-$BB$7*(AG4/AI$1-1)^$BB$8+1)))</f>
        <v>297.79360338104283</v>
      </c>
      <c r="AJ4">
        <f t="shared" ref="AJ4:AJ67" si="16">(AI4-AH4)^2</f>
        <v>5.1667636624439348</v>
      </c>
      <c r="AK4" s="19">
        <f t="shared" ref="AK4:AK67" si="17">((AI4-AH4)/AH4)^2</f>
        <v>5.7382983220552983E-5</v>
      </c>
      <c r="AM4" s="2">
        <v>0.42582099000000001</v>
      </c>
      <c r="AN4">
        <v>321.74353000000002</v>
      </c>
      <c r="AO4">
        <f t="shared" ref="AO4:AO67" si="18">IF(AM4&lt;AP$1,$BB$6+AN$1^2*$BB$5/((-$BB$7*(AM4/AO$1-1)^$BB$8+1)),$BB$6+$BB$2*TAN($BB$3*(AM4/AP$1)-$BB$3)+AN$1^2*$BB$5/((-$BB$7*(AM4/AO$1-1)^$BB$8+1)))</f>
        <v>321.00110750066801</v>
      </c>
      <c r="AP4">
        <f t="shared" ref="AP4:AP67" si="19">(AO4-AN4)^2</f>
        <v>0.55119116751438557</v>
      </c>
      <c r="AQ4" s="19">
        <f t="shared" ref="AQ4:AQ67" si="20">((AO4-AN4)/AN4)^2</f>
        <v>5.3245462647225908E-6</v>
      </c>
      <c r="AS4" s="2">
        <v>0.42527857000000002</v>
      </c>
      <c r="AT4">
        <v>347.034109</v>
      </c>
      <c r="AU4">
        <f t="shared" ref="AU4:AU67" si="21">IF(AS4&lt;AV$1,$BB$6+AT$1^2*$BB$5/((-$BB$7*(AS4/AU$1-1)^$BB$8+1)),$BB$6+$BB$2*TAN($BB$3*(AS4/AV$1)-$BB$3)+AT$1^2*$BB$5/((-$BB$7*(AS4/AU$1-1)^$BB$8+1)))</f>
        <v>346.52408442662852</v>
      </c>
      <c r="AV4">
        <f t="shared" ref="AV4:AV67" si="22">(AU4-AT4)^2</f>
        <v>0.26012506544276165</v>
      </c>
      <c r="AW4" s="19">
        <f t="shared" ref="AW4:AW67" si="23">((AU4-AT4)/AT4)^2</f>
        <v>2.1599210527727058E-6</v>
      </c>
      <c r="BA4" t="s">
        <v>31</v>
      </c>
      <c r="BB4">
        <v>0</v>
      </c>
      <c r="BN4" t="s">
        <v>65</v>
      </c>
      <c r="BO4" s="10" t="s">
        <v>66</v>
      </c>
      <c r="BP4">
        <v>0.28999999999999998</v>
      </c>
    </row>
    <row r="5" spans="1:73" x14ac:dyDescent="0.25">
      <c r="C5" s="2">
        <v>0.42895547000000001</v>
      </c>
      <c r="D5">
        <v>209.35103899999999</v>
      </c>
      <c r="E5">
        <f t="shared" si="0"/>
        <v>208.24250211921157</v>
      </c>
      <c r="F5">
        <f t="shared" si="1"/>
        <v>1.2288540160681216</v>
      </c>
      <c r="G5" s="19">
        <f t="shared" si="2"/>
        <v>2.803819500454328E-5</v>
      </c>
      <c r="I5" s="2">
        <v>0.42873613999999999</v>
      </c>
      <c r="J5">
        <v>231.16150400000001</v>
      </c>
      <c r="K5">
        <f t="shared" si="3"/>
        <v>229.2235106818778</v>
      </c>
      <c r="L5">
        <f t="shared" si="4"/>
        <v>3.7558181010863332</v>
      </c>
      <c r="M5" s="19">
        <f t="shared" si="5"/>
        <v>7.0286760589210928E-5</v>
      </c>
      <c r="O5" s="2">
        <v>0.42880940000000001</v>
      </c>
      <c r="P5">
        <v>244.10379599999999</v>
      </c>
      <c r="Q5">
        <f t="shared" si="6"/>
        <v>243.02704742139198</v>
      </c>
      <c r="R5">
        <f t="shared" si="7"/>
        <v>1.159387501534358</v>
      </c>
      <c r="S5" s="19">
        <f t="shared" si="8"/>
        <v>1.9457164386306766E-5</v>
      </c>
      <c r="U5" s="2">
        <v>0.42959067000000001</v>
      </c>
      <c r="V5">
        <v>261.01056199999999</v>
      </c>
      <c r="W5">
        <f t="shared" si="9"/>
        <v>258.69041793764399</v>
      </c>
      <c r="X5">
        <f t="shared" si="10"/>
        <v>5.3830684700858367</v>
      </c>
      <c r="Y5" s="19">
        <f t="shared" si="11"/>
        <v>7.901576340050503E-5</v>
      </c>
      <c r="AA5" s="2">
        <v>0.42900735000000001</v>
      </c>
      <c r="AB5">
        <v>279.075354</v>
      </c>
      <c r="AC5">
        <f t="shared" si="12"/>
        <v>277.07221528674967</v>
      </c>
      <c r="AD5">
        <f t="shared" si="13"/>
        <v>4.012564704522215</v>
      </c>
      <c r="AE5" s="19">
        <f t="shared" si="14"/>
        <v>5.1520382665164998E-5</v>
      </c>
      <c r="AG5" s="2">
        <v>0.42844058000000002</v>
      </c>
      <c r="AH5">
        <v>300.06486999999998</v>
      </c>
      <c r="AI5">
        <f t="shared" si="15"/>
        <v>297.89236001295382</v>
      </c>
      <c r="AJ5">
        <f t="shared" si="16"/>
        <v>4.719799643815346</v>
      </c>
      <c r="AK5" s="19">
        <f t="shared" si="17"/>
        <v>5.241954610726868E-5</v>
      </c>
      <c r="AM5" s="2">
        <v>0.42959164</v>
      </c>
      <c r="AN5">
        <v>321.74174399999998</v>
      </c>
      <c r="AO5">
        <f t="shared" si="18"/>
        <v>321.11209269783814</v>
      </c>
      <c r="AP5">
        <f t="shared" si="19"/>
        <v>0.39646076231410909</v>
      </c>
      <c r="AQ5" s="19">
        <f t="shared" si="20"/>
        <v>3.8298819570258295E-6</v>
      </c>
      <c r="AS5" s="2">
        <v>0.42904935999999999</v>
      </c>
      <c r="AT5">
        <v>347.05578400000002</v>
      </c>
      <c r="AU5">
        <f t="shared" si="21"/>
        <v>346.65334199245092</v>
      </c>
      <c r="AV5">
        <f t="shared" si="22"/>
        <v>0.16195956944014825</v>
      </c>
      <c r="AW5" s="19">
        <f t="shared" si="23"/>
        <v>1.3446462348527305E-6</v>
      </c>
      <c r="BA5" t="s">
        <v>32</v>
      </c>
      <c r="BB5">
        <v>427.43830829452486</v>
      </c>
      <c r="BN5" t="s">
        <v>67</v>
      </c>
      <c r="BO5" s="10" t="s">
        <v>68</v>
      </c>
      <c r="BP5">
        <v>3.3</v>
      </c>
    </row>
    <row r="6" spans="1:73" x14ac:dyDescent="0.25">
      <c r="C6" s="2">
        <v>0.43272639000000002</v>
      </c>
      <c r="D6">
        <v>209.396174</v>
      </c>
      <c r="E6">
        <f t="shared" si="0"/>
        <v>208.34323450444137</v>
      </c>
      <c r="F6">
        <f t="shared" si="1"/>
        <v>1.1086815813072677</v>
      </c>
      <c r="G6" s="19">
        <f t="shared" si="2"/>
        <v>2.5285372050790247E-5</v>
      </c>
      <c r="I6" s="2">
        <v>0.43250678999999997</v>
      </c>
      <c r="J6">
        <v>231.159719</v>
      </c>
      <c r="K6">
        <f t="shared" si="3"/>
        <v>229.31853148004734</v>
      </c>
      <c r="L6">
        <f t="shared" si="4"/>
        <v>3.3899714836294077</v>
      </c>
      <c r="M6" s="19">
        <f t="shared" si="5"/>
        <v>6.3441249679104233E-5</v>
      </c>
      <c r="O6" s="2">
        <v>0.43258023000000001</v>
      </c>
      <c r="P6">
        <v>244.13329100000001</v>
      </c>
      <c r="Q6">
        <f t="shared" si="6"/>
        <v>243.1208541758869</v>
      </c>
      <c r="R6">
        <f t="shared" si="7"/>
        <v>1.0250283228202393</v>
      </c>
      <c r="S6" s="19">
        <f t="shared" si="8"/>
        <v>1.7198154829896717E-5</v>
      </c>
      <c r="U6" s="2">
        <v>0.43336131999999999</v>
      </c>
      <c r="V6">
        <v>261.00877700000001</v>
      </c>
      <c r="W6">
        <f t="shared" si="9"/>
        <v>258.77917540409499</v>
      </c>
      <c r="X6">
        <f t="shared" si="10"/>
        <v>4.9711232764622286</v>
      </c>
      <c r="Y6" s="19">
        <f t="shared" si="11"/>
        <v>7.2969993863197374E-5</v>
      </c>
      <c r="AA6" s="2">
        <v>0.432778</v>
      </c>
      <c r="AB6">
        <v>279.07356900000002</v>
      </c>
      <c r="AC6">
        <f t="shared" si="12"/>
        <v>277.16402399839535</v>
      </c>
      <c r="AD6">
        <f t="shared" si="13"/>
        <v>3.6463621131533781</v>
      </c>
      <c r="AE6" s="19">
        <f t="shared" si="14"/>
        <v>4.6819026841589349E-5</v>
      </c>
      <c r="AG6" s="2">
        <v>0.43221124</v>
      </c>
      <c r="AH6">
        <v>300.063085</v>
      </c>
      <c r="AI6">
        <f t="shared" si="15"/>
        <v>297.99179367630182</v>
      </c>
      <c r="AJ6">
        <f t="shared" si="16"/>
        <v>4.2902477476273431</v>
      </c>
      <c r="AK6" s="19">
        <f t="shared" si="17"/>
        <v>4.764937757117609E-5</v>
      </c>
      <c r="AM6" s="2">
        <v>0.43336265000000002</v>
      </c>
      <c r="AN6">
        <v>321.80252000000002</v>
      </c>
      <c r="AO6">
        <f t="shared" si="18"/>
        <v>321.22412988872816</v>
      </c>
      <c r="AP6">
        <f t="shared" si="19"/>
        <v>0.33453512081707243</v>
      </c>
      <c r="AQ6" s="19">
        <f t="shared" si="20"/>
        <v>3.2304486129567654E-6</v>
      </c>
      <c r="AS6" s="2">
        <v>0.43282067000000002</v>
      </c>
      <c r="AT6">
        <v>347.17129999999997</v>
      </c>
      <c r="AU6">
        <f t="shared" si="21"/>
        <v>346.78426596346196</v>
      </c>
      <c r="AV6">
        <f t="shared" si="22"/>
        <v>0.14979534543890691</v>
      </c>
      <c r="AW6" s="19">
        <f t="shared" si="23"/>
        <v>1.2428270225574082E-6</v>
      </c>
      <c r="BA6" t="s">
        <v>55</v>
      </c>
      <c r="BB6">
        <v>188.51515369234042</v>
      </c>
      <c r="BN6" t="s">
        <v>69</v>
      </c>
      <c r="BO6" s="10" t="s">
        <v>70</v>
      </c>
      <c r="BP6">
        <v>17.5</v>
      </c>
    </row>
    <row r="7" spans="1:73" x14ac:dyDescent="0.25">
      <c r="C7" s="2">
        <v>0.43649704</v>
      </c>
      <c r="D7">
        <v>209.39438899999999</v>
      </c>
      <c r="E7">
        <f t="shared" si="0"/>
        <v>208.4446554503204</v>
      </c>
      <c r="F7">
        <f t="shared" si="1"/>
        <v>0.9019938153869993</v>
      </c>
      <c r="G7" s="19">
        <f t="shared" si="2"/>
        <v>2.0571856194225991E-5</v>
      </c>
      <c r="I7" s="2">
        <v>0.43627745000000001</v>
      </c>
      <c r="J7">
        <v>231.15793400000001</v>
      </c>
      <c r="K7">
        <f t="shared" si="3"/>
        <v>229.41411196897889</v>
      </c>
      <c r="L7">
        <f t="shared" si="4"/>
        <v>3.0409152758746414</v>
      </c>
      <c r="M7" s="19">
        <f t="shared" si="5"/>
        <v>5.6909754450302118E-5</v>
      </c>
      <c r="O7" s="2">
        <v>0.43635091999999998</v>
      </c>
      <c r="P7">
        <v>244.13932600000001</v>
      </c>
      <c r="Q7">
        <f t="shared" si="6"/>
        <v>243.21519572779007</v>
      </c>
      <c r="R7">
        <f t="shared" si="7"/>
        <v>0.85401676001481086</v>
      </c>
      <c r="S7" s="19">
        <f t="shared" si="8"/>
        <v>1.4328176121951024E-5</v>
      </c>
      <c r="U7" s="2">
        <v>0.43713197999999998</v>
      </c>
      <c r="V7">
        <v>261.00699100000003</v>
      </c>
      <c r="W7">
        <f t="shared" si="9"/>
        <v>258.86836488590961</v>
      </c>
      <c r="X7">
        <f t="shared" si="10"/>
        <v>4.5737216558694644</v>
      </c>
      <c r="Y7" s="19">
        <f t="shared" si="11"/>
        <v>6.7137544184816856E-5</v>
      </c>
      <c r="AA7" s="2">
        <v>0.43654865999999998</v>
      </c>
      <c r="AB7">
        <v>279.07178399999998</v>
      </c>
      <c r="AC7">
        <f t="shared" si="12"/>
        <v>277.25634575493706</v>
      </c>
      <c r="AD7">
        <f t="shared" si="13"/>
        <v>3.2958160216371399</v>
      </c>
      <c r="AE7" s="19">
        <f t="shared" si="14"/>
        <v>4.2318581631919931E-5</v>
      </c>
      <c r="AG7" s="2">
        <v>0.43598188999999998</v>
      </c>
      <c r="AH7">
        <v>300.06129900000002</v>
      </c>
      <c r="AI7">
        <f t="shared" si="15"/>
        <v>298.09194298282324</v>
      </c>
      <c r="AJ7">
        <f t="shared" si="16"/>
        <v>3.8783631223903843</v>
      </c>
      <c r="AK7" s="19">
        <f t="shared" si="17"/>
        <v>4.3075318623979689E-5</v>
      </c>
      <c r="AM7" s="2">
        <v>0.43713357000000003</v>
      </c>
      <c r="AN7">
        <v>321.84765499999997</v>
      </c>
      <c r="AO7">
        <f t="shared" si="18"/>
        <v>321.33726088216105</v>
      </c>
      <c r="AP7">
        <f t="shared" si="19"/>
        <v>0.26050215552457728</v>
      </c>
      <c r="AQ7" s="19">
        <f t="shared" si="20"/>
        <v>2.514841525330277E-6</v>
      </c>
      <c r="AS7" s="2">
        <v>0.43659150000000002</v>
      </c>
      <c r="AT7">
        <v>347.20079600000003</v>
      </c>
      <c r="AU7">
        <f t="shared" si="21"/>
        <v>346.91690494688066</v>
      </c>
      <c r="AV7">
        <f t="shared" si="22"/>
        <v>8.0594130041220374E-2</v>
      </c>
      <c r="AW7" s="19">
        <f t="shared" si="23"/>
        <v>6.6856246033091812E-7</v>
      </c>
      <c r="BA7" t="s">
        <v>37</v>
      </c>
      <c r="BB7">
        <v>7.7974153586316914E-3</v>
      </c>
      <c r="BU7" t="s">
        <v>71</v>
      </c>
    </row>
    <row r="8" spans="1:73" x14ac:dyDescent="0.25">
      <c r="C8" s="2">
        <v>0.44026769999999998</v>
      </c>
      <c r="D8">
        <v>209.39260300000001</v>
      </c>
      <c r="E8">
        <f t="shared" si="0"/>
        <v>208.54680471314379</v>
      </c>
      <c r="F8">
        <f t="shared" si="1"/>
        <v>0.71537474204892104</v>
      </c>
      <c r="G8" s="19">
        <f t="shared" si="2"/>
        <v>1.6315896092277846E-5</v>
      </c>
      <c r="I8" s="2">
        <v>0.4400481</v>
      </c>
      <c r="J8">
        <v>231.156148</v>
      </c>
      <c r="K8">
        <f t="shared" si="3"/>
        <v>229.51028108684309</v>
      </c>
      <c r="L8">
        <f t="shared" si="4"/>
        <v>2.7088778958246493</v>
      </c>
      <c r="M8" s="19">
        <f t="shared" si="5"/>
        <v>5.0696564728725782E-5</v>
      </c>
      <c r="O8" s="2">
        <v>0.44012161999999999</v>
      </c>
      <c r="P8">
        <v>244.14536100000001</v>
      </c>
      <c r="Q8">
        <f t="shared" si="6"/>
        <v>243.31010582948807</v>
      </c>
      <c r="R8">
        <f t="shared" si="7"/>
        <v>0.69765119986693402</v>
      </c>
      <c r="S8" s="19">
        <f t="shared" si="8"/>
        <v>1.1704190777281051E-5</v>
      </c>
      <c r="U8" s="2">
        <v>0.44090263000000002</v>
      </c>
      <c r="V8">
        <v>261.00520599999999</v>
      </c>
      <c r="W8">
        <f t="shared" si="9"/>
        <v>258.9580140232448</v>
      </c>
      <c r="X8">
        <f t="shared" si="10"/>
        <v>4.1909949896908092</v>
      </c>
      <c r="Y8" s="19">
        <f t="shared" si="11"/>
        <v>6.152035061878129E-5</v>
      </c>
      <c r="AA8" s="2">
        <v>0.44031931000000002</v>
      </c>
      <c r="AB8">
        <v>279.069998</v>
      </c>
      <c r="AC8">
        <f t="shared" si="12"/>
        <v>277.34921249375532</v>
      </c>
      <c r="AD8">
        <f t="shared" si="13"/>
        <v>2.9611027585017635</v>
      </c>
      <c r="AE8" s="19">
        <f t="shared" si="14"/>
        <v>3.8021319123787753E-5</v>
      </c>
      <c r="AG8" s="2">
        <v>0.43975254000000003</v>
      </c>
      <c r="AH8">
        <v>300.05951399999998</v>
      </c>
      <c r="AI8">
        <f t="shared" si="15"/>
        <v>298.19284944149865</v>
      </c>
      <c r="AJ8">
        <f t="shared" si="16"/>
        <v>3.4844365739649543</v>
      </c>
      <c r="AK8" s="19">
        <f t="shared" si="17"/>
        <v>3.8700605557635102E-5</v>
      </c>
      <c r="AM8" s="2">
        <v>0.44090457999999999</v>
      </c>
      <c r="AN8">
        <v>321.90843100000001</v>
      </c>
      <c r="AO8">
        <f t="shared" si="18"/>
        <v>321.45154921274855</v>
      </c>
      <c r="AP8">
        <f t="shared" si="19"/>
        <v>0.20874096752208968</v>
      </c>
      <c r="AQ8" s="19">
        <f t="shared" si="20"/>
        <v>2.0143873686691586E-6</v>
      </c>
      <c r="AS8" s="2">
        <v>0.44036216</v>
      </c>
      <c r="AT8">
        <v>347.19900999999999</v>
      </c>
      <c r="AU8">
        <f t="shared" si="21"/>
        <v>347.05135744485085</v>
      </c>
      <c r="AV8">
        <f t="shared" si="22"/>
        <v>2.1801277042068745E-2</v>
      </c>
      <c r="AW8" s="19">
        <f t="shared" si="23"/>
        <v>1.8085269192844663E-7</v>
      </c>
      <c r="BA8" t="s">
        <v>56</v>
      </c>
      <c r="BB8">
        <v>7.3192143841271768</v>
      </c>
    </row>
    <row r="9" spans="1:73" x14ac:dyDescent="0.25">
      <c r="C9" s="2">
        <v>0.44403835000000003</v>
      </c>
      <c r="D9">
        <v>209.390818</v>
      </c>
      <c r="E9">
        <f t="shared" si="0"/>
        <v>208.64971506054709</v>
      </c>
      <c r="F9">
        <f t="shared" si="1"/>
        <v>0.54923356686573022</v>
      </c>
      <c r="G9" s="19">
        <f t="shared" si="2"/>
        <v>1.252684790995913E-5</v>
      </c>
      <c r="I9" s="2">
        <v>0.44381874999999998</v>
      </c>
      <c r="J9">
        <v>231.15436299999999</v>
      </c>
      <c r="K9">
        <f t="shared" si="3"/>
        <v>229.60706963982241</v>
      </c>
      <c r="L9">
        <f t="shared" si="4"/>
        <v>2.3941167424496155</v>
      </c>
      <c r="M9" s="19">
        <f t="shared" si="5"/>
        <v>4.4806511624464282E-5</v>
      </c>
      <c r="O9" s="2">
        <v>0.44389227999999997</v>
      </c>
      <c r="P9">
        <v>244.143575</v>
      </c>
      <c r="Q9">
        <f t="shared" si="6"/>
        <v>243.40561451839875</v>
      </c>
      <c r="R9">
        <f t="shared" si="7"/>
        <v>0.5445856724051471</v>
      </c>
      <c r="S9" s="19">
        <f t="shared" si="8"/>
        <v>9.1364106609578456E-6</v>
      </c>
      <c r="U9" s="2">
        <v>0.44467328</v>
      </c>
      <c r="V9">
        <v>261.003421</v>
      </c>
      <c r="W9">
        <f t="shared" si="9"/>
        <v>259.04815255214703</v>
      </c>
      <c r="X9">
        <f t="shared" si="10"/>
        <v>3.823074703169373</v>
      </c>
      <c r="Y9" s="19">
        <f t="shared" si="11"/>
        <v>5.6120351799311719E-5</v>
      </c>
      <c r="AA9" s="2">
        <v>0.44409027000000001</v>
      </c>
      <c r="AB9">
        <v>279.12295399999999</v>
      </c>
      <c r="AC9">
        <f t="shared" si="12"/>
        <v>277.44266632573073</v>
      </c>
      <c r="AD9">
        <f t="shared" si="13"/>
        <v>2.8233666683012193</v>
      </c>
      <c r="AE9" s="19">
        <f t="shared" si="14"/>
        <v>3.6238997742359057E-5</v>
      </c>
      <c r="AG9" s="2">
        <v>0.44352320000000001</v>
      </c>
      <c r="AH9">
        <v>300.05772899999999</v>
      </c>
      <c r="AI9">
        <f t="shared" si="15"/>
        <v>298.2945568548252</v>
      </c>
      <c r="AJ9">
        <f t="shared" si="16"/>
        <v>3.1087760135202784</v>
      </c>
      <c r="AK9" s="19">
        <f t="shared" si="17"/>
        <v>3.4528665724917486E-5</v>
      </c>
      <c r="AM9" s="2">
        <v>0.44467522999999998</v>
      </c>
      <c r="AN9">
        <v>321.90664500000003</v>
      </c>
      <c r="AO9">
        <f t="shared" si="18"/>
        <v>321.56704255347142</v>
      </c>
      <c r="AP9">
        <f t="shared" si="19"/>
        <v>0.11532982168821186</v>
      </c>
      <c r="AQ9" s="19">
        <f t="shared" si="20"/>
        <v>1.1129655893852052E-6</v>
      </c>
      <c r="AS9" s="2">
        <v>0.44413280999999999</v>
      </c>
      <c r="AT9">
        <v>347.197225</v>
      </c>
      <c r="AU9">
        <f t="shared" si="21"/>
        <v>347.1877221986017</v>
      </c>
      <c r="AV9">
        <f t="shared" si="22"/>
        <v>9.0303234415499902E-5</v>
      </c>
      <c r="AW9" s="19">
        <f t="shared" si="23"/>
        <v>7.4911900480414008E-10</v>
      </c>
      <c r="AZ9">
        <v>0.2</v>
      </c>
      <c r="BA9" t="s">
        <v>59</v>
      </c>
      <c r="BB9">
        <v>0.41793963844405146</v>
      </c>
    </row>
    <row r="10" spans="1:73" x14ac:dyDescent="0.25">
      <c r="C10" s="2">
        <v>0.44780900000000001</v>
      </c>
      <c r="D10">
        <v>209.38903300000001</v>
      </c>
      <c r="E10">
        <f t="shared" si="0"/>
        <v>208.75342115056552</v>
      </c>
      <c r="F10">
        <f t="shared" si="1"/>
        <v>0.40400242314154156</v>
      </c>
      <c r="G10" s="19">
        <f t="shared" si="2"/>
        <v>9.2145919360733287E-6</v>
      </c>
      <c r="I10" s="2">
        <v>0.44758941000000002</v>
      </c>
      <c r="J10">
        <v>231.15257700000001</v>
      </c>
      <c r="K10">
        <f t="shared" si="3"/>
        <v>229.70450963302818</v>
      </c>
      <c r="L10">
        <f t="shared" si="4"/>
        <v>2.0968990992887204</v>
      </c>
      <c r="M10" s="19">
        <f t="shared" si="5"/>
        <v>3.9244613301217712E-5</v>
      </c>
      <c r="O10" s="2">
        <v>0.44766293000000001</v>
      </c>
      <c r="P10">
        <v>244.14178999999999</v>
      </c>
      <c r="Q10">
        <f t="shared" si="6"/>
        <v>243.50175522287412</v>
      </c>
      <c r="R10">
        <f t="shared" si="7"/>
        <v>0.40964451593055223</v>
      </c>
      <c r="S10" s="19">
        <f t="shared" si="8"/>
        <v>6.872628936654493E-6</v>
      </c>
      <c r="U10" s="2">
        <v>0.44844429000000002</v>
      </c>
      <c r="V10">
        <v>261.06419599999998</v>
      </c>
      <c r="W10">
        <f t="shared" si="9"/>
        <v>259.13882015962008</v>
      </c>
      <c r="X10">
        <f t="shared" si="10"/>
        <v>3.7070721267186051</v>
      </c>
      <c r="Y10" s="19">
        <f t="shared" si="11"/>
        <v>5.4392172808391217E-5</v>
      </c>
      <c r="AA10" s="2">
        <v>0.44786110000000001</v>
      </c>
      <c r="AB10">
        <v>279.15244899999999</v>
      </c>
      <c r="AC10">
        <f t="shared" si="12"/>
        <v>277.53673243335572</v>
      </c>
      <c r="AD10">
        <f t="shared" si="13"/>
        <v>2.6105400237287366</v>
      </c>
      <c r="AE10" s="19">
        <f t="shared" si="14"/>
        <v>3.3500205528192313E-5</v>
      </c>
      <c r="AG10" s="2">
        <v>0.44729384999999999</v>
      </c>
      <c r="AH10">
        <v>300.05594300000001</v>
      </c>
      <c r="AI10">
        <f t="shared" si="15"/>
        <v>298.39711069001515</v>
      </c>
      <c r="AJ10">
        <f t="shared" si="16"/>
        <v>2.7517246326497049</v>
      </c>
      <c r="AK10" s="19">
        <f t="shared" si="17"/>
        <v>3.0563318386287385E-5</v>
      </c>
      <c r="AM10" s="2">
        <v>0.44844588000000002</v>
      </c>
      <c r="AN10">
        <v>321.90485999999999</v>
      </c>
      <c r="AO10">
        <f t="shared" si="18"/>
        <v>321.68381675879561</v>
      </c>
      <c r="AP10">
        <f t="shared" si="19"/>
        <v>4.8860114482133357E-2</v>
      </c>
      <c r="AQ10" s="19">
        <f t="shared" si="20"/>
        <v>4.7151923414451346E-7</v>
      </c>
      <c r="AS10" s="2">
        <v>0.44790354999999998</v>
      </c>
      <c r="AT10">
        <v>347.21107999999998</v>
      </c>
      <c r="AU10">
        <f t="shared" si="21"/>
        <v>347.3261015747097</v>
      </c>
      <c r="AV10">
        <f t="shared" si="22"/>
        <v>1.3229962648702543E-2</v>
      </c>
      <c r="AW10" s="19">
        <f t="shared" si="23"/>
        <v>1.0974164521138912E-7</v>
      </c>
      <c r="AZ10">
        <v>0.3</v>
      </c>
      <c r="BA10" t="s">
        <v>59</v>
      </c>
      <c r="BB10">
        <v>0.41000875794808744</v>
      </c>
      <c r="BN10" t="s">
        <v>72</v>
      </c>
    </row>
    <row r="11" spans="1:73" x14ac:dyDescent="0.25">
      <c r="C11" s="2">
        <v>0.45157965999999999</v>
      </c>
      <c r="D11">
        <v>209.387247</v>
      </c>
      <c r="E11">
        <f t="shared" si="0"/>
        <v>208.85795879732382</v>
      </c>
      <c r="F11">
        <f t="shared" si="1"/>
        <v>0.28014600149218577</v>
      </c>
      <c r="G11" s="19">
        <f t="shared" si="2"/>
        <v>6.3897515856371494E-6</v>
      </c>
      <c r="I11" s="2">
        <v>0.45135962000000002</v>
      </c>
      <c r="J11">
        <v>231.07259099999999</v>
      </c>
      <c r="K11">
        <f t="shared" si="3"/>
        <v>229.80262208518934</v>
      </c>
      <c r="L11">
        <f t="shared" si="4"/>
        <v>1.612821044585333</v>
      </c>
      <c r="M11" s="19">
        <f t="shared" si="5"/>
        <v>3.0205728427779375E-5</v>
      </c>
      <c r="O11" s="2">
        <v>0.45143358</v>
      </c>
      <c r="P11">
        <v>244.140005</v>
      </c>
      <c r="Q11">
        <f t="shared" si="6"/>
        <v>243.5985623613316</v>
      </c>
      <c r="R11">
        <f t="shared" si="7"/>
        <v>0.29316013096819948</v>
      </c>
      <c r="S11" s="19">
        <f t="shared" si="8"/>
        <v>4.918435820742322E-6</v>
      </c>
      <c r="U11" s="2">
        <v>0.45221507999999999</v>
      </c>
      <c r="V11">
        <v>261.085871</v>
      </c>
      <c r="W11">
        <f t="shared" si="9"/>
        <v>259.23003557100549</v>
      </c>
      <c r="X11">
        <f t="shared" si="10"/>
        <v>3.4441251395112373</v>
      </c>
      <c r="Y11" s="19">
        <f t="shared" si="11"/>
        <v>5.0525681806406629E-5</v>
      </c>
      <c r="AA11" s="2">
        <v>0.45163175999999999</v>
      </c>
      <c r="AB11">
        <v>279.15066300000001</v>
      </c>
      <c r="AC11">
        <f t="shared" si="12"/>
        <v>277.63144782485045</v>
      </c>
      <c r="AD11">
        <f t="shared" si="13"/>
        <v>2.3080147484046911</v>
      </c>
      <c r="AE11" s="19">
        <f t="shared" si="14"/>
        <v>2.9618376697634613E-5</v>
      </c>
      <c r="AG11" s="2">
        <v>0.45106449999999998</v>
      </c>
      <c r="AH11">
        <v>300.05415799999997</v>
      </c>
      <c r="AI11">
        <f t="shared" si="15"/>
        <v>298.50055989823687</v>
      </c>
      <c r="AJ11">
        <f t="shared" si="16"/>
        <v>2.4136670618019083</v>
      </c>
      <c r="AK11" s="19">
        <f t="shared" si="17"/>
        <v>2.6808842613224889E-5</v>
      </c>
      <c r="AM11" s="2">
        <v>0.45221654</v>
      </c>
      <c r="AN11">
        <v>321.903075</v>
      </c>
      <c r="AO11">
        <f t="shared" si="18"/>
        <v>321.80194099220137</v>
      </c>
      <c r="AP11">
        <f t="shared" si="19"/>
        <v>1.0228087533414301E-2</v>
      </c>
      <c r="AQ11" s="19">
        <f t="shared" si="20"/>
        <v>9.870614380240073E-8</v>
      </c>
      <c r="AS11" s="2">
        <v>0.45167459999999998</v>
      </c>
      <c r="AT11">
        <v>347.279675</v>
      </c>
      <c r="AU11">
        <f t="shared" si="21"/>
        <v>347.46660861263672</v>
      </c>
      <c r="AV11">
        <f t="shared" si="22"/>
        <v>3.4944175533415875E-2</v>
      </c>
      <c r="AW11" s="19">
        <f t="shared" si="23"/>
        <v>2.8974507685283405E-7</v>
      </c>
      <c r="AZ11">
        <v>0.35</v>
      </c>
      <c r="BA11" t="s">
        <v>59</v>
      </c>
      <c r="BB11">
        <v>0.39969824698404532</v>
      </c>
      <c r="BN11" t="s">
        <v>73</v>
      </c>
      <c r="BO11">
        <f>1-2*(BP5/BP3)^2</f>
        <v>0.97237745635181527</v>
      </c>
      <c r="BQ11" t="s">
        <v>74</v>
      </c>
      <c r="BR11">
        <f>-0.357+0.45*EXP(-0.0375*BP6)</f>
        <v>-0.12354307545574977</v>
      </c>
    </row>
    <row r="12" spans="1:73" x14ac:dyDescent="0.25">
      <c r="C12" s="2">
        <v>0.45535030999999998</v>
      </c>
      <c r="D12">
        <v>209.38546199999999</v>
      </c>
      <c r="E12">
        <f t="shared" si="0"/>
        <v>208.96336420239732</v>
      </c>
      <c r="F12">
        <f t="shared" si="1"/>
        <v>0.17816655074102838</v>
      </c>
      <c r="G12" s="19">
        <f t="shared" si="2"/>
        <v>4.0638074589873267E-6</v>
      </c>
      <c r="I12" s="2">
        <v>0.45513036000000001</v>
      </c>
      <c r="J12">
        <v>231.086446</v>
      </c>
      <c r="K12">
        <f t="shared" si="3"/>
        <v>229.90146692047588</v>
      </c>
      <c r="L12">
        <f t="shared" si="4"/>
        <v>1.4041754189098117</v>
      </c>
      <c r="M12" s="19">
        <f t="shared" si="5"/>
        <v>2.6294954239242456E-5</v>
      </c>
      <c r="O12" s="2">
        <v>0.45520423999999998</v>
      </c>
      <c r="P12">
        <v>244.13821899999999</v>
      </c>
      <c r="Q12">
        <f t="shared" si="6"/>
        <v>243.69607195888807</v>
      </c>
      <c r="R12">
        <f t="shared" si="7"/>
        <v>0.19549400596402858</v>
      </c>
      <c r="S12" s="19">
        <f t="shared" si="8"/>
        <v>3.2799098113101943E-6</v>
      </c>
      <c r="U12" s="2">
        <v>0.45598572999999998</v>
      </c>
      <c r="V12">
        <v>261.08408600000001</v>
      </c>
      <c r="W12">
        <f t="shared" si="9"/>
        <v>259.32183504515234</v>
      </c>
      <c r="X12">
        <f t="shared" si="10"/>
        <v>3.1055284278615347</v>
      </c>
      <c r="Y12" s="19">
        <f t="shared" si="11"/>
        <v>4.5559055020575554E-5</v>
      </c>
      <c r="AA12" s="2">
        <v>0.45540240999999998</v>
      </c>
      <c r="AB12">
        <v>279.14887800000002</v>
      </c>
      <c r="AC12">
        <f t="shared" si="12"/>
        <v>277.72685675312874</v>
      </c>
      <c r="AD12">
        <f t="shared" si="13"/>
        <v>2.0221444265533544</v>
      </c>
      <c r="AE12" s="19">
        <f t="shared" si="14"/>
        <v>2.5950181369478315E-5</v>
      </c>
      <c r="AG12" s="2">
        <v>0.45483516000000002</v>
      </c>
      <c r="AH12">
        <v>300.05237299999999</v>
      </c>
      <c r="AI12">
        <f t="shared" si="15"/>
        <v>298.60495632919822</v>
      </c>
      <c r="AJ12">
        <f t="shared" si="16"/>
        <v>2.0950150189148848</v>
      </c>
      <c r="AK12" s="19">
        <f t="shared" si="17"/>
        <v>2.3269819210471862E-5</v>
      </c>
      <c r="AM12" s="2">
        <v>0.45598718999999999</v>
      </c>
      <c r="AN12">
        <v>321.90128900000002</v>
      </c>
      <c r="AO12">
        <f t="shared" si="18"/>
        <v>321.92148761843453</v>
      </c>
      <c r="AP12">
        <f t="shared" si="19"/>
        <v>4.0798418666276512E-4</v>
      </c>
      <c r="AQ12" s="19">
        <f t="shared" si="20"/>
        <v>3.9372944875985049E-9</v>
      </c>
      <c r="AS12" s="2">
        <v>0.45544551999999999</v>
      </c>
      <c r="AT12">
        <v>347.32481100000001</v>
      </c>
      <c r="AU12">
        <f t="shared" si="21"/>
        <v>347.60933810275935</v>
      </c>
      <c r="AV12">
        <f t="shared" si="22"/>
        <v>8.0955672204624726E-2</v>
      </c>
      <c r="AW12" s="19">
        <f t="shared" si="23"/>
        <v>6.7108211890500352E-7</v>
      </c>
      <c r="AZ12">
        <v>0.4</v>
      </c>
      <c r="BA12" t="s">
        <v>59</v>
      </c>
      <c r="BB12">
        <v>0.39141276653481277</v>
      </c>
      <c r="BN12" t="s">
        <v>75</v>
      </c>
      <c r="BO12">
        <f>0.0524*BP4^4-0.15*BP4^3+0.1659*BP4^2-0.0706*BP4+0.0119</f>
        <v>2.0904552440000005E-3</v>
      </c>
      <c r="BQ12" t="s">
        <v>76</v>
      </c>
      <c r="BR12">
        <f>0.0524*(BP4-BR11)^4-0.15*(BP4-BR11)^3+0.1659*(BP4-BR11)^2-0.0706*(BP4-BR11)+0.0119</f>
        <v>1.9997844199046884E-3</v>
      </c>
    </row>
    <row r="13" spans="1:73" x14ac:dyDescent="0.25">
      <c r="C13" s="2">
        <v>0.45912096000000002</v>
      </c>
      <c r="D13">
        <v>209.38367700000001</v>
      </c>
      <c r="E13">
        <f t="shared" si="0"/>
        <v>209.0696756945577</v>
      </c>
      <c r="F13">
        <f t="shared" si="1"/>
        <v>9.8596819819470868E-2</v>
      </c>
      <c r="G13" s="19">
        <f t="shared" si="2"/>
        <v>2.2489368613893624E-6</v>
      </c>
      <c r="I13" s="2">
        <v>0.45890088000000001</v>
      </c>
      <c r="J13">
        <v>231.06120000000001</v>
      </c>
      <c r="K13">
        <f t="shared" si="3"/>
        <v>230.00106043953775</v>
      </c>
      <c r="L13">
        <f t="shared" si="4"/>
        <v>1.1238958876571159</v>
      </c>
      <c r="M13" s="19">
        <f t="shared" si="5"/>
        <v>2.1050966162072154E-5</v>
      </c>
      <c r="O13" s="2">
        <v>0.45897489000000002</v>
      </c>
      <c r="P13">
        <v>244.13643400000001</v>
      </c>
      <c r="Q13">
        <f t="shared" si="6"/>
        <v>243.79432098391726</v>
      </c>
      <c r="R13">
        <f t="shared" si="7"/>
        <v>0.11704131577323514</v>
      </c>
      <c r="S13" s="19">
        <f t="shared" si="8"/>
        <v>1.963694853964434E-6</v>
      </c>
      <c r="U13" s="2">
        <v>0.45975638000000002</v>
      </c>
      <c r="V13">
        <v>261.08229999999998</v>
      </c>
      <c r="W13">
        <f t="shared" si="9"/>
        <v>259.41425826351553</v>
      </c>
      <c r="X13">
        <f t="shared" si="10"/>
        <v>2.7823632346540266</v>
      </c>
      <c r="Y13" s="19">
        <f t="shared" si="11"/>
        <v>4.0818680922969486E-5</v>
      </c>
      <c r="AA13" s="2">
        <v>0.4591732</v>
      </c>
      <c r="AB13">
        <v>279.17055299999998</v>
      </c>
      <c r="AC13">
        <f t="shared" si="12"/>
        <v>277.82300571133351</v>
      </c>
      <c r="AD13">
        <f t="shared" si="13"/>
        <v>1.8158836951923711</v>
      </c>
      <c r="AE13" s="19">
        <f t="shared" si="14"/>
        <v>2.3299618786382822E-5</v>
      </c>
      <c r="AG13" s="2">
        <v>0.45860581</v>
      </c>
      <c r="AH13">
        <v>300.05058700000001</v>
      </c>
      <c r="AI13">
        <f t="shared" si="15"/>
        <v>298.7103541155202</v>
      </c>
      <c r="AJ13">
        <f t="shared" si="16"/>
        <v>1.7962241846410543</v>
      </c>
      <c r="AK13" s="19">
        <f t="shared" si="17"/>
        <v>1.9951317413426088E-5</v>
      </c>
      <c r="AM13" s="2">
        <v>0.45975783999999997</v>
      </c>
      <c r="AN13">
        <v>321.89950399999998</v>
      </c>
      <c r="AO13">
        <f t="shared" si="18"/>
        <v>322.0425343949662</v>
      </c>
      <c r="AP13">
        <f t="shared" si="19"/>
        <v>2.0457693884192177E-2</v>
      </c>
      <c r="AQ13" s="19">
        <f t="shared" si="20"/>
        <v>1.9743132529510652E-7</v>
      </c>
      <c r="AS13" s="2">
        <v>0.45921591</v>
      </c>
      <c r="AT13">
        <v>347.27610499999997</v>
      </c>
      <c r="AU13">
        <f t="shared" si="21"/>
        <v>347.75439218333736</v>
      </c>
      <c r="AV13">
        <f t="shared" si="22"/>
        <v>0.22875862974481034</v>
      </c>
      <c r="AW13" s="19">
        <f t="shared" si="23"/>
        <v>1.8968268245987226E-6</v>
      </c>
      <c r="AZ13">
        <v>0.45</v>
      </c>
      <c r="BA13" t="s">
        <v>59</v>
      </c>
      <c r="BB13">
        <v>0.38354102330548856</v>
      </c>
      <c r="BN13" t="s">
        <v>77</v>
      </c>
      <c r="BO13">
        <f>1/(1+BO12*BP2)</f>
        <v>0.98268263815517487</v>
      </c>
      <c r="BQ13" t="s">
        <v>78</v>
      </c>
      <c r="BR13">
        <f>1/(1+BR12*BP2)</f>
        <v>0.98342130402520789</v>
      </c>
    </row>
    <row r="14" spans="1:73" x14ac:dyDescent="0.25">
      <c r="C14" s="2">
        <v>0.46289162</v>
      </c>
      <c r="D14">
        <v>209.381891</v>
      </c>
      <c r="E14">
        <f t="shared" si="0"/>
        <v>209.17693298940981</v>
      </c>
      <c r="F14">
        <f t="shared" si="1"/>
        <v>4.200778610508827E-2</v>
      </c>
      <c r="G14" s="19">
        <f t="shared" si="2"/>
        <v>9.5818983309069103E-7</v>
      </c>
      <c r="I14" s="2">
        <v>0.46267153</v>
      </c>
      <c r="J14">
        <v>231.059415</v>
      </c>
      <c r="K14">
        <f t="shared" si="3"/>
        <v>230.10144931254098</v>
      </c>
      <c r="L14">
        <f t="shared" si="4"/>
        <v>0.91769825834883811</v>
      </c>
      <c r="M14" s="19">
        <f t="shared" si="5"/>
        <v>1.7189077456079003E-5</v>
      </c>
      <c r="O14" s="2">
        <v>0.46274541000000002</v>
      </c>
      <c r="P14">
        <v>244.111188</v>
      </c>
      <c r="Q14">
        <f t="shared" si="6"/>
        <v>243.89334559847441</v>
      </c>
      <c r="R14">
        <f t="shared" si="7"/>
        <v>4.7455311902435113E-2</v>
      </c>
      <c r="S14" s="19">
        <f t="shared" si="8"/>
        <v>7.9636004711317115E-7</v>
      </c>
      <c r="U14" s="2">
        <v>0.46352704</v>
      </c>
      <c r="V14">
        <v>261.08051499999999</v>
      </c>
      <c r="W14">
        <f t="shared" si="9"/>
        <v>259.50734383229246</v>
      </c>
      <c r="X14">
        <f t="shared" si="10"/>
        <v>2.4748675229062678</v>
      </c>
      <c r="Y14" s="19">
        <f t="shared" si="11"/>
        <v>3.630805922233364E-5</v>
      </c>
      <c r="AA14" s="2">
        <v>0.46294389000000002</v>
      </c>
      <c r="AB14">
        <v>279.17658799999998</v>
      </c>
      <c r="AC14">
        <f t="shared" si="12"/>
        <v>277.91993381747733</v>
      </c>
      <c r="AD14">
        <f t="shared" si="13"/>
        <v>1.5791797344516754</v>
      </c>
      <c r="AE14" s="19">
        <f t="shared" si="14"/>
        <v>2.0261592274820823E-5</v>
      </c>
      <c r="AG14" s="2">
        <v>0.46237645999999999</v>
      </c>
      <c r="AH14">
        <v>300.04880200000002</v>
      </c>
      <c r="AI14">
        <f t="shared" si="15"/>
        <v>298.8168115724709</v>
      </c>
      <c r="AJ14">
        <f t="shared" si="16"/>
        <v>1.5178004135233998</v>
      </c>
      <c r="AK14" s="19">
        <f t="shared" si="17"/>
        <v>1.6858963585410678E-5</v>
      </c>
      <c r="AM14" s="2">
        <v>0.46352850000000001</v>
      </c>
      <c r="AN14">
        <v>321.897719</v>
      </c>
      <c r="AO14">
        <f t="shared" si="18"/>
        <v>322.16516388077218</v>
      </c>
      <c r="AP14">
        <f t="shared" si="19"/>
        <v>7.1526764251250263E-2</v>
      </c>
      <c r="AQ14" s="19">
        <f t="shared" si="20"/>
        <v>6.9029190465689803E-7</v>
      </c>
      <c r="AS14" s="2">
        <v>0.46298655999999999</v>
      </c>
      <c r="AT14">
        <v>347.27431899999999</v>
      </c>
      <c r="AU14">
        <f t="shared" si="21"/>
        <v>347.90192622225334</v>
      </c>
      <c r="AV14">
        <f t="shared" si="22"/>
        <v>0.39389082542456055</v>
      </c>
      <c r="AW14" s="19">
        <f t="shared" si="23"/>
        <v>3.266107903577634E-6</v>
      </c>
      <c r="AZ14">
        <v>0.5</v>
      </c>
      <c r="BA14" t="s">
        <v>59</v>
      </c>
      <c r="BB14">
        <v>0.38626751376680418</v>
      </c>
    </row>
    <row r="15" spans="1:73" x14ac:dyDescent="0.25">
      <c r="C15" s="2">
        <v>0.46666226999999999</v>
      </c>
      <c r="D15">
        <v>209.38010600000001</v>
      </c>
      <c r="E15">
        <f t="shared" si="0"/>
        <v>209.28517641005968</v>
      </c>
      <c r="F15">
        <f t="shared" si="1"/>
        <v>9.0116270462402073E-3</v>
      </c>
      <c r="G15" s="19">
        <f t="shared" si="2"/>
        <v>2.0555705128983558E-7</v>
      </c>
      <c r="I15" s="2">
        <v>0.46644217999999998</v>
      </c>
      <c r="J15">
        <v>231.05762899999999</v>
      </c>
      <c r="K15">
        <f t="shared" si="3"/>
        <v>230.20266926000551</v>
      </c>
      <c r="L15">
        <f t="shared" si="4"/>
        <v>0.73095615701143635</v>
      </c>
      <c r="M15" s="19">
        <f t="shared" si="5"/>
        <v>1.3691489685944756E-5</v>
      </c>
      <c r="O15" s="2">
        <v>0.46651610999999998</v>
      </c>
      <c r="P15">
        <v>244.117223</v>
      </c>
      <c r="Q15">
        <f t="shared" si="6"/>
        <v>243.9931952728125</v>
      </c>
      <c r="R15">
        <f t="shared" si="7"/>
        <v>1.5382877111295906E-2</v>
      </c>
      <c r="S15" s="19">
        <f t="shared" si="8"/>
        <v>2.5813133577367626E-7</v>
      </c>
      <c r="U15" s="2">
        <v>0.46729768999999999</v>
      </c>
      <c r="V15">
        <v>261.07873000000001</v>
      </c>
      <c r="W15">
        <f t="shared" si="9"/>
        <v>259.60113182613412</v>
      </c>
      <c r="X15">
        <f t="shared" si="10"/>
        <v>2.1832963634118001</v>
      </c>
      <c r="Y15" s="19">
        <f t="shared" si="11"/>
        <v>3.2030941814318601E-5</v>
      </c>
      <c r="AA15" s="2">
        <v>0.46671486000000001</v>
      </c>
      <c r="AB15">
        <v>279.22954299999998</v>
      </c>
      <c r="AC15">
        <f t="shared" si="12"/>
        <v>278.01769888892187</v>
      </c>
      <c r="AD15">
        <f t="shared" si="13"/>
        <v>1.4685661495546891</v>
      </c>
      <c r="AE15" s="19">
        <f t="shared" si="14"/>
        <v>1.8835223694621713E-5</v>
      </c>
      <c r="AG15" s="2">
        <v>0.46614712000000003</v>
      </c>
      <c r="AH15">
        <v>300.04701599999999</v>
      </c>
      <c r="AI15">
        <f t="shared" si="15"/>
        <v>298.92439063243251</v>
      </c>
      <c r="AJ15">
        <f t="shared" si="16"/>
        <v>1.2602877159060191</v>
      </c>
      <c r="AK15" s="19">
        <f t="shared" si="17"/>
        <v>1.3998808712970263E-5</v>
      </c>
      <c r="AM15" s="2">
        <v>0.46729915</v>
      </c>
      <c r="AN15">
        <v>321.89593300000001</v>
      </c>
      <c r="AO15">
        <f t="shared" si="18"/>
        <v>322.28946279285742</v>
      </c>
      <c r="AP15">
        <f t="shared" si="19"/>
        <v>0.1548656978663939</v>
      </c>
      <c r="AQ15" s="19">
        <f t="shared" si="20"/>
        <v>1.4945975110121403E-6</v>
      </c>
      <c r="AS15" s="2">
        <v>0.46675744000000002</v>
      </c>
      <c r="AT15">
        <v>347.31163500000002</v>
      </c>
      <c r="AU15">
        <f t="shared" si="21"/>
        <v>348.05207267266667</v>
      </c>
      <c r="AV15">
        <f t="shared" si="22"/>
        <v>0.54824794710399649</v>
      </c>
      <c r="AW15" s="19">
        <f t="shared" si="23"/>
        <v>4.5450466920345666E-6</v>
      </c>
      <c r="AZ15">
        <v>0.55000000000000004</v>
      </c>
      <c r="BA15" t="s">
        <v>59</v>
      </c>
      <c r="BB15">
        <v>0.37148393444443939</v>
      </c>
      <c r="BN15" t="s">
        <v>79</v>
      </c>
      <c r="BO15">
        <f>1/(BB5*10^-4*PI()*BP2*BO13*BO11)</f>
        <v>0.92448729188435297</v>
      </c>
      <c r="BQ15" t="s">
        <v>80</v>
      </c>
      <c r="BR15">
        <f>1/(BB5*10^-4*PI()*BP2*BR13*BO11)</f>
        <v>0.92379289243724005</v>
      </c>
    </row>
    <row r="16" spans="1:73" x14ac:dyDescent="0.25">
      <c r="C16" s="2">
        <v>0.47043291999999998</v>
      </c>
      <c r="D16">
        <v>209.378321</v>
      </c>
      <c r="E16">
        <f t="shared" si="0"/>
        <v>209.39444868304952</v>
      </c>
      <c r="F16">
        <f t="shared" si="1"/>
        <v>2.6010216054571931E-4</v>
      </c>
      <c r="G16" s="19">
        <f t="shared" si="2"/>
        <v>5.9330845033119846E-9</v>
      </c>
      <c r="I16" s="2">
        <v>0.47021284000000002</v>
      </c>
      <c r="J16">
        <v>231.05584400000001</v>
      </c>
      <c r="K16">
        <f t="shared" si="3"/>
        <v>230.30476149881974</v>
      </c>
      <c r="L16">
        <f t="shared" si="4"/>
        <v>0.56412492357920097</v>
      </c>
      <c r="M16" s="19">
        <f t="shared" si="5"/>
        <v>1.05667485480877E-5</v>
      </c>
      <c r="O16" s="2">
        <v>0.47028684999999998</v>
      </c>
      <c r="P16">
        <v>244.131078</v>
      </c>
      <c r="Q16">
        <f t="shared" si="6"/>
        <v>244.09390980915569</v>
      </c>
      <c r="R16">
        <f t="shared" si="7"/>
        <v>1.3814744106392148E-3</v>
      </c>
      <c r="S16" s="19">
        <f t="shared" si="8"/>
        <v>2.3179107365686434E-8</v>
      </c>
      <c r="U16" s="2">
        <v>0.47106833999999997</v>
      </c>
      <c r="V16">
        <v>261.07694400000003</v>
      </c>
      <c r="W16">
        <f t="shared" si="9"/>
        <v>259.69566543457194</v>
      </c>
      <c r="X16">
        <f t="shared" si="10"/>
        <v>1.9079304753110826</v>
      </c>
      <c r="Y16" s="19">
        <f t="shared" si="11"/>
        <v>2.7991456954778612E-5</v>
      </c>
      <c r="AA16" s="2">
        <v>0.47048582</v>
      </c>
      <c r="AB16">
        <v>279.28249899999997</v>
      </c>
      <c r="AC16">
        <f t="shared" si="12"/>
        <v>278.11634446093467</v>
      </c>
      <c r="AD16">
        <f t="shared" si="13"/>
        <v>1.3599164089826097</v>
      </c>
      <c r="AE16" s="19">
        <f t="shared" si="14"/>
        <v>1.7435113156662993E-5</v>
      </c>
      <c r="AG16" s="2">
        <v>0.46991777000000001</v>
      </c>
      <c r="AH16">
        <v>300.045231</v>
      </c>
      <c r="AI16">
        <f t="shared" si="15"/>
        <v>299.03315624293862</v>
      </c>
      <c r="AJ16">
        <f t="shared" si="16"/>
        <v>1.0242953138808601</v>
      </c>
      <c r="AK16" s="19">
        <f t="shared" si="17"/>
        <v>1.1377627974549617E-5</v>
      </c>
      <c r="AM16" s="2">
        <v>0.47106979999999998</v>
      </c>
      <c r="AN16">
        <v>321.89414799999997</v>
      </c>
      <c r="AO16">
        <f t="shared" si="18"/>
        <v>322.41552432767963</v>
      </c>
      <c r="AP16">
        <f t="shared" si="19"/>
        <v>0.27183327506472948</v>
      </c>
      <c r="AQ16" s="19">
        <f t="shared" si="20"/>
        <v>2.6234721299598509E-6</v>
      </c>
      <c r="AS16" s="2">
        <v>0.47052835999999998</v>
      </c>
      <c r="AT16">
        <v>347.35676999999998</v>
      </c>
      <c r="AU16">
        <f t="shared" si="21"/>
        <v>348.20496588368724</v>
      </c>
      <c r="AV16">
        <f t="shared" si="22"/>
        <v>0.71943625710400105</v>
      </c>
      <c r="AW16" s="19">
        <f t="shared" si="23"/>
        <v>5.9626701548531329E-6</v>
      </c>
      <c r="AZ16">
        <v>0.6</v>
      </c>
      <c r="BA16" t="s">
        <v>59</v>
      </c>
      <c r="BB16">
        <v>0.35076517057444995</v>
      </c>
    </row>
    <row r="17" spans="3:73" x14ac:dyDescent="0.25">
      <c r="C17" s="2">
        <v>0.47420358000000001</v>
      </c>
      <c r="D17">
        <v>209.37653499999999</v>
      </c>
      <c r="E17">
        <f t="shared" si="0"/>
        <v>209.50479419145907</v>
      </c>
      <c r="F17">
        <f t="shared" si="1"/>
        <v>1.6450420193736839E-2</v>
      </c>
      <c r="G17" s="19">
        <f t="shared" si="2"/>
        <v>3.7525024024885267E-7</v>
      </c>
      <c r="I17" s="2">
        <v>0.47398349000000001</v>
      </c>
      <c r="J17">
        <v>231.054059</v>
      </c>
      <c r="K17">
        <f t="shared" si="3"/>
        <v>230.40776835843468</v>
      </c>
      <c r="L17">
        <f t="shared" si="4"/>
        <v>0.41769159337490663</v>
      </c>
      <c r="M17" s="19">
        <f t="shared" si="5"/>
        <v>7.8239943822636332E-6</v>
      </c>
      <c r="O17" s="2">
        <v>0.47405705999999997</v>
      </c>
      <c r="P17">
        <v>244.05109100000001</v>
      </c>
      <c r="Q17">
        <f t="shared" si="6"/>
        <v>244.19551951308881</v>
      </c>
      <c r="R17">
        <f t="shared" si="7"/>
        <v>2.0859595393041001E-2</v>
      </c>
      <c r="S17" s="19">
        <f t="shared" si="8"/>
        <v>3.5022276575469015E-7</v>
      </c>
      <c r="U17" s="2">
        <v>0.47483900000000001</v>
      </c>
      <c r="V17">
        <v>261.07515899999999</v>
      </c>
      <c r="W17">
        <f t="shared" si="9"/>
        <v>259.79099040462501</v>
      </c>
      <c r="X17">
        <f t="shared" si="10"/>
        <v>1.6490889813473462</v>
      </c>
      <c r="Y17" s="19">
        <f t="shared" si="11"/>
        <v>2.4194295884011647E-5</v>
      </c>
      <c r="AA17" s="2">
        <v>0.47425665</v>
      </c>
      <c r="AB17">
        <v>279.31199400000003</v>
      </c>
      <c r="AC17">
        <f t="shared" si="12"/>
        <v>278.21592149539964</v>
      </c>
      <c r="AD17">
        <f t="shared" si="13"/>
        <v>1.2013749353409628</v>
      </c>
      <c r="AE17" s="19">
        <f t="shared" si="14"/>
        <v>1.5399243858282132E-5</v>
      </c>
      <c r="AG17" s="2">
        <v>0.47368842</v>
      </c>
      <c r="AH17">
        <v>300.04344600000002</v>
      </c>
      <c r="AI17">
        <f t="shared" si="15"/>
        <v>299.14317835965915</v>
      </c>
      <c r="AJ17">
        <f t="shared" si="16"/>
        <v>0.81048182424492055</v>
      </c>
      <c r="AK17" s="19">
        <f t="shared" si="17"/>
        <v>9.0027458585977735E-6</v>
      </c>
      <c r="AM17" s="2">
        <v>0.47484059000000001</v>
      </c>
      <c r="AN17">
        <v>321.91582299999999</v>
      </c>
      <c r="AO17">
        <f t="shared" si="18"/>
        <v>322.54345204195965</v>
      </c>
      <c r="AP17">
        <f t="shared" si="19"/>
        <v>0.39391821431120672</v>
      </c>
      <c r="AQ17" s="19">
        <f t="shared" si="20"/>
        <v>3.8012060753102985E-6</v>
      </c>
      <c r="AS17" s="2">
        <v>0.47429901000000002</v>
      </c>
      <c r="AT17">
        <v>347.354985</v>
      </c>
      <c r="AU17">
        <f t="shared" si="21"/>
        <v>348.3607437412885</v>
      </c>
      <c r="AV17">
        <f t="shared" si="22"/>
        <v>1.0115506456782333</v>
      </c>
      <c r="AW17" s="19">
        <f t="shared" si="23"/>
        <v>8.383793249113259E-6</v>
      </c>
    </row>
    <row r="18" spans="3:73" x14ac:dyDescent="0.25">
      <c r="C18" s="2">
        <v>0.47797423</v>
      </c>
      <c r="D18">
        <v>209.37475000000001</v>
      </c>
      <c r="E18">
        <f t="shared" si="0"/>
        <v>209.61625818392397</v>
      </c>
      <c r="F18">
        <f t="shared" si="1"/>
        <v>5.832620290225364E-2</v>
      </c>
      <c r="G18" s="19">
        <f t="shared" si="2"/>
        <v>1.3305006549675378E-6</v>
      </c>
      <c r="I18" s="2">
        <v>0.47775413999999999</v>
      </c>
      <c r="J18">
        <v>231.05227300000001</v>
      </c>
      <c r="K18">
        <f t="shared" si="3"/>
        <v>230.51173503374298</v>
      </c>
      <c r="L18">
        <f t="shared" si="4"/>
        <v>0.29218129296529038</v>
      </c>
      <c r="M18" s="19">
        <f t="shared" si="5"/>
        <v>5.4730815090089683E-6</v>
      </c>
      <c r="O18" s="2">
        <v>0.47782766999999998</v>
      </c>
      <c r="P18">
        <v>244.04148599999999</v>
      </c>
      <c r="Q18">
        <f t="shared" si="6"/>
        <v>244.29809753159213</v>
      </c>
      <c r="R18">
        <f t="shared" si="7"/>
        <v>6.584947814606501E-2</v>
      </c>
      <c r="S18" s="19">
        <f t="shared" si="8"/>
        <v>1.1056687011976548E-6</v>
      </c>
      <c r="U18" s="2">
        <v>0.47860965</v>
      </c>
      <c r="V18">
        <v>261.073374</v>
      </c>
      <c r="W18">
        <f t="shared" si="9"/>
        <v>259.88715445705424</v>
      </c>
      <c r="X18">
        <f t="shared" si="10"/>
        <v>1.4071168040664579</v>
      </c>
      <c r="Y18" s="19">
        <f t="shared" si="11"/>
        <v>2.0644529324246541E-5</v>
      </c>
      <c r="AA18" s="2">
        <v>0.47802729999999999</v>
      </c>
      <c r="AB18">
        <v>279.31020899999999</v>
      </c>
      <c r="AC18">
        <f t="shared" si="12"/>
        <v>278.31648611780736</v>
      </c>
      <c r="AD18">
        <f t="shared" si="13"/>
        <v>0.98748516659322416</v>
      </c>
      <c r="AE18" s="19">
        <f t="shared" si="14"/>
        <v>1.2657763036417444E-5</v>
      </c>
      <c r="AG18" s="2">
        <v>0.47745907999999998</v>
      </c>
      <c r="AH18">
        <v>300.04165999999998</v>
      </c>
      <c r="AI18">
        <f t="shared" si="15"/>
        <v>299.25453140232463</v>
      </c>
      <c r="AJ18">
        <f t="shared" si="16"/>
        <v>0.6195714292783604</v>
      </c>
      <c r="AK18" s="19">
        <f t="shared" si="17"/>
        <v>6.8822154386309873E-6</v>
      </c>
      <c r="AM18" s="2">
        <v>0.47861146999999998</v>
      </c>
      <c r="AN18">
        <v>321.95313800000002</v>
      </c>
      <c r="AO18">
        <f t="shared" si="18"/>
        <v>322.67334950816974</v>
      </c>
      <c r="AP18">
        <f t="shared" si="19"/>
        <v>0.51870461650009048</v>
      </c>
      <c r="AQ18" s="19">
        <f t="shared" si="20"/>
        <v>5.0042014963555122E-6</v>
      </c>
      <c r="AS18" s="2">
        <v>0.47806957999999999</v>
      </c>
      <c r="AT18">
        <v>347.337559</v>
      </c>
      <c r="AU18">
        <f t="shared" si="21"/>
        <v>348.51957411741967</v>
      </c>
      <c r="AV18">
        <f t="shared" si="22"/>
        <v>1.3971597378086285</v>
      </c>
      <c r="AW18" s="19">
        <f t="shared" si="23"/>
        <v>1.1580906793712656E-5</v>
      </c>
    </row>
    <row r="19" spans="3:73" x14ac:dyDescent="0.25">
      <c r="C19" s="2">
        <v>0.48174487999999999</v>
      </c>
      <c r="D19">
        <v>209.37296499999999</v>
      </c>
      <c r="E19">
        <f t="shared" si="0"/>
        <v>209.72888863487665</v>
      </c>
      <c r="F19">
        <f t="shared" si="1"/>
        <v>0.12668163386381423</v>
      </c>
      <c r="G19" s="19">
        <f t="shared" si="2"/>
        <v>2.889831025929227E-6</v>
      </c>
      <c r="I19" s="2">
        <v>0.48152479999999998</v>
      </c>
      <c r="J19">
        <v>231.050488</v>
      </c>
      <c r="K19">
        <f t="shared" si="3"/>
        <v>230.61670891954518</v>
      </c>
      <c r="L19">
        <f t="shared" si="4"/>
        <v>0.18816429064023465</v>
      </c>
      <c r="M19" s="19">
        <f t="shared" si="5"/>
        <v>3.5247102974205585E-6</v>
      </c>
      <c r="O19" s="2">
        <v>0.48159832000000002</v>
      </c>
      <c r="P19">
        <v>244.03970100000001</v>
      </c>
      <c r="Q19">
        <f t="shared" si="6"/>
        <v>244.40168496451355</v>
      </c>
      <c r="R19">
        <f t="shared" si="7"/>
        <v>0.13103239056494081</v>
      </c>
      <c r="S19" s="19">
        <f t="shared" si="8"/>
        <v>2.2001773828751867E-6</v>
      </c>
      <c r="U19" s="2">
        <v>0.48238029999999998</v>
      </c>
      <c r="V19">
        <v>261.07158800000002</v>
      </c>
      <c r="W19">
        <f t="shared" si="9"/>
        <v>259.98420899623983</v>
      </c>
      <c r="X19">
        <f t="shared" si="10"/>
        <v>1.1823930978185049</v>
      </c>
      <c r="Y19" s="19">
        <f t="shared" si="11"/>
        <v>1.7347730401594358E-5</v>
      </c>
      <c r="AA19" s="2">
        <v>0.48179796000000003</v>
      </c>
      <c r="AB19">
        <v>279.308423</v>
      </c>
      <c r="AC19">
        <f t="shared" si="12"/>
        <v>278.41810454659174</v>
      </c>
      <c r="AD19">
        <f t="shared" si="13"/>
        <v>0.79266694847929342</v>
      </c>
      <c r="AE19" s="19">
        <f t="shared" si="14"/>
        <v>1.0160677906683822E-5</v>
      </c>
      <c r="AG19" s="2">
        <v>0.48122973000000002</v>
      </c>
      <c r="AH19">
        <v>300.03987499999999</v>
      </c>
      <c r="AI19">
        <f t="shared" si="15"/>
        <v>299.36729366667203</v>
      </c>
      <c r="AJ19">
        <f t="shared" si="16"/>
        <v>0.45236564994122835</v>
      </c>
      <c r="AK19" s="19">
        <f t="shared" si="17"/>
        <v>5.0249491115998424E-6</v>
      </c>
      <c r="AM19" s="2">
        <v>0.48238265000000002</v>
      </c>
      <c r="AN19">
        <v>322.04519399999998</v>
      </c>
      <c r="AO19">
        <f t="shared" si="18"/>
        <v>322.80533613469311</v>
      </c>
      <c r="AP19">
        <f t="shared" si="19"/>
        <v>0.5778160649358226</v>
      </c>
      <c r="AQ19" s="19">
        <f t="shared" si="20"/>
        <v>5.5712925952128558E-6</v>
      </c>
      <c r="AS19" s="2">
        <v>0.48183983000000002</v>
      </c>
      <c r="AT19">
        <v>347.26539300000002</v>
      </c>
      <c r="AU19">
        <f t="shared" si="21"/>
        <v>348.68161723184221</v>
      </c>
      <c r="AV19">
        <f t="shared" si="22"/>
        <v>2.00569107485701</v>
      </c>
      <c r="AW19" s="19">
        <f t="shared" si="23"/>
        <v>1.6631868052676557E-5</v>
      </c>
      <c r="AY19">
        <v>0.2</v>
      </c>
      <c r="AZ19" t="s">
        <v>35</v>
      </c>
      <c r="BB19">
        <f>SUM(F3:F150)</f>
        <v>127.25229046154323</v>
      </c>
      <c r="BN19" t="s">
        <v>81</v>
      </c>
    </row>
    <row r="20" spans="3:73" x14ac:dyDescent="0.25">
      <c r="C20" s="2">
        <v>0.48551554000000002</v>
      </c>
      <c r="D20">
        <v>209.37117900000001</v>
      </c>
      <c r="E20">
        <f t="shared" si="0"/>
        <v>209.84273549075499</v>
      </c>
      <c r="F20">
        <f t="shared" si="1"/>
        <v>0.22236552397314929</v>
      </c>
      <c r="G20" s="19">
        <f t="shared" si="2"/>
        <v>5.0726355024711085E-6</v>
      </c>
      <c r="I20" s="2">
        <v>0.48529545000000002</v>
      </c>
      <c r="J20">
        <v>231.04870299999999</v>
      </c>
      <c r="K20">
        <f t="shared" si="3"/>
        <v>230.72273890621497</v>
      </c>
      <c r="L20">
        <f t="shared" si="4"/>
        <v>0.10625259043708794</v>
      </c>
      <c r="M20" s="19">
        <f t="shared" si="5"/>
        <v>1.9903637669233863E-6</v>
      </c>
      <c r="O20" s="2">
        <v>0.48536906000000002</v>
      </c>
      <c r="P20">
        <v>244.05355499999999</v>
      </c>
      <c r="Q20">
        <f t="shared" si="6"/>
        <v>244.50633673502594</v>
      </c>
      <c r="R20">
        <f t="shared" si="7"/>
        <v>0.20501129957311059</v>
      </c>
      <c r="S20" s="19">
        <f t="shared" si="8"/>
        <v>3.4419734996364935E-6</v>
      </c>
      <c r="U20" s="2">
        <v>0.48615096000000002</v>
      </c>
      <c r="V20">
        <v>261.06980299999998</v>
      </c>
      <c r="W20">
        <f t="shared" si="9"/>
        <v>260.082208565656</v>
      </c>
      <c r="X20">
        <f t="shared" si="10"/>
        <v>0.975342766747197</v>
      </c>
      <c r="Y20" s="19">
        <f t="shared" si="11"/>
        <v>1.4310143361848089E-5</v>
      </c>
      <c r="AA20" s="2">
        <v>0.48556909999999998</v>
      </c>
      <c r="AB20">
        <v>279.39265899999998</v>
      </c>
      <c r="AC20">
        <f t="shared" si="12"/>
        <v>278.52085480100209</v>
      </c>
      <c r="AD20">
        <f t="shared" si="13"/>
        <v>0.76004256139035753</v>
      </c>
      <c r="AE20" s="19">
        <f t="shared" si="14"/>
        <v>9.7366135061189554E-6</v>
      </c>
      <c r="AG20" s="2">
        <v>0.48500038000000001</v>
      </c>
      <c r="AH20">
        <v>300.03809000000001</v>
      </c>
      <c r="AI20">
        <f t="shared" si="15"/>
        <v>299.48154942566856</v>
      </c>
      <c r="AJ20">
        <f t="shared" si="16"/>
        <v>0.30973741087718021</v>
      </c>
      <c r="AK20" s="19">
        <f t="shared" si="17"/>
        <v>3.4406530355648938E-6</v>
      </c>
      <c r="AM20" s="2">
        <v>0.48615339000000002</v>
      </c>
      <c r="AN20">
        <v>322.05904900000002</v>
      </c>
      <c r="AO20">
        <f t="shared" si="18"/>
        <v>322.9395049738269</v>
      </c>
      <c r="AP20">
        <f t="shared" si="19"/>
        <v>0.77520272184744587</v>
      </c>
      <c r="AQ20" s="19">
        <f t="shared" si="20"/>
        <v>7.4738482659260852E-6</v>
      </c>
      <c r="AS20" s="2">
        <v>0.48561048000000001</v>
      </c>
      <c r="AT20">
        <v>347.26360699999998</v>
      </c>
      <c r="AU20">
        <f t="shared" si="21"/>
        <v>348.84708612569523</v>
      </c>
      <c r="AV20">
        <f t="shared" si="22"/>
        <v>2.5074061415125888</v>
      </c>
      <c r="AW20" s="19">
        <f t="shared" si="23"/>
        <v>2.0792472771644943E-5</v>
      </c>
      <c r="AY20">
        <v>0.3</v>
      </c>
      <c r="AZ20" t="s">
        <v>35</v>
      </c>
      <c r="BB20">
        <f>SUM(L3:L150)</f>
        <v>78.51505037572035</v>
      </c>
      <c r="BN20" t="s">
        <v>82</v>
      </c>
      <c r="BO20">
        <f>1/(BO13*BO11)</f>
        <v>1.046530368489677</v>
      </c>
      <c r="BQ20" t="s">
        <v>83</v>
      </c>
      <c r="BR20">
        <f>1/(BR13*BO11)</f>
        <v>1.0457443002379598</v>
      </c>
    </row>
    <row r="21" spans="3:73" x14ac:dyDescent="0.25">
      <c r="C21" s="2">
        <v>0.48928619000000001</v>
      </c>
      <c r="D21">
        <v>209.369394</v>
      </c>
      <c r="E21">
        <f t="shared" si="0"/>
        <v>209.95784986646225</v>
      </c>
      <c r="F21">
        <f t="shared" si="1"/>
        <v>0.34628030677384275</v>
      </c>
      <c r="G21" s="19">
        <f t="shared" si="2"/>
        <v>7.8995327065273222E-6</v>
      </c>
      <c r="I21" s="2">
        <v>0.48906628000000002</v>
      </c>
      <c r="J21">
        <v>231.07819799999999</v>
      </c>
      <c r="K21">
        <f t="shared" si="3"/>
        <v>230.82988234135877</v>
      </c>
      <c r="L21">
        <f t="shared" si="4"/>
        <v>6.166066632642183E-2</v>
      </c>
      <c r="M21" s="19">
        <f t="shared" si="5"/>
        <v>1.1547561110452321E-6</v>
      </c>
      <c r="O21" s="2">
        <v>0.48914012000000001</v>
      </c>
      <c r="P21">
        <v>244.122151</v>
      </c>
      <c r="Q21">
        <f t="shared" si="6"/>
        <v>244.61211585716242</v>
      </c>
      <c r="R21">
        <f t="shared" si="7"/>
        <v>0.2400655612541904</v>
      </c>
      <c r="S21" s="19">
        <f t="shared" si="8"/>
        <v>4.0282413823123648E-6</v>
      </c>
      <c r="U21" s="2">
        <v>0.48992161000000001</v>
      </c>
      <c r="V21">
        <v>261.068018</v>
      </c>
      <c r="W21">
        <f t="shared" si="9"/>
        <v>260.18121027122709</v>
      </c>
      <c r="X21">
        <f t="shared" si="10"/>
        <v>0.78642794781136338</v>
      </c>
      <c r="Y21" s="19">
        <f t="shared" si="11"/>
        <v>1.1538559523548699E-5</v>
      </c>
      <c r="AA21" s="2">
        <v>0.48933975000000002</v>
      </c>
      <c r="AB21">
        <v>279.390874</v>
      </c>
      <c r="AC21">
        <f t="shared" si="12"/>
        <v>278.62477977025168</v>
      </c>
      <c r="AD21">
        <f t="shared" si="13"/>
        <v>0.58690036885366992</v>
      </c>
      <c r="AE21" s="19">
        <f t="shared" si="14"/>
        <v>7.5186514103027756E-6</v>
      </c>
      <c r="AG21" s="2">
        <v>0.48877103999999999</v>
      </c>
      <c r="AH21">
        <v>300.03630399999997</v>
      </c>
      <c r="AI21">
        <f t="shared" si="15"/>
        <v>299.59738840853691</v>
      </c>
      <c r="AJ21">
        <f t="shared" si="16"/>
        <v>0.19264689642936586</v>
      </c>
      <c r="AK21" s="19">
        <f t="shared" si="17"/>
        <v>2.1400031022812068E-6</v>
      </c>
      <c r="AM21" s="2">
        <v>0.48992444000000002</v>
      </c>
      <c r="AN21">
        <v>322.12764499999997</v>
      </c>
      <c r="AO21">
        <f t="shared" si="18"/>
        <v>323.07600937709429</v>
      </c>
      <c r="AP21">
        <f t="shared" si="19"/>
        <v>0.89939499174150095</v>
      </c>
      <c r="AQ21" s="19">
        <f t="shared" si="20"/>
        <v>8.6675123616688069E-6</v>
      </c>
      <c r="AS21" s="2">
        <v>0.48938162000000002</v>
      </c>
      <c r="AT21">
        <v>347.34784300000001</v>
      </c>
      <c r="AU21">
        <f t="shared" si="21"/>
        <v>349.01617994693947</v>
      </c>
      <c r="AV21">
        <f t="shared" si="22"/>
        <v>2.7833481685232853</v>
      </c>
      <c r="AW21" s="19">
        <f t="shared" si="23"/>
        <v>2.3069507494848671E-5</v>
      </c>
      <c r="AY21">
        <v>0.35</v>
      </c>
      <c r="AZ21" t="s">
        <v>35</v>
      </c>
      <c r="BB21">
        <f>SUM(R3:R150)</f>
        <v>91.41813163337315</v>
      </c>
      <c r="BN21" t="s">
        <v>84</v>
      </c>
      <c r="BO21">
        <f>(BB5*10^-4*PI()*BP2-BO20)/(BB6*10^-4*PI()*BP2)</f>
        <v>0.17121713336831754</v>
      </c>
      <c r="BQ21" t="s">
        <v>85</v>
      </c>
      <c r="BR21">
        <f>(BB5*10^-4*PI()*BP2-BR20)/(BB6*10^-4*PI()*BP2)</f>
        <v>0.17279161117098293</v>
      </c>
      <c r="BU21" t="s">
        <v>86</v>
      </c>
    </row>
    <row r="22" spans="3:73" x14ac:dyDescent="0.25">
      <c r="C22" s="2">
        <v>0.49305711000000002</v>
      </c>
      <c r="D22">
        <v>209.41452899999999</v>
      </c>
      <c r="E22">
        <f t="shared" si="0"/>
        <v>210.07429436535213</v>
      </c>
      <c r="F22">
        <f t="shared" si="1"/>
        <v>0.43529033731824723</v>
      </c>
      <c r="G22" s="19">
        <f t="shared" si="2"/>
        <v>9.9257974363165586E-6</v>
      </c>
      <c r="I22" s="2">
        <v>0.49283675999999998</v>
      </c>
      <c r="J22">
        <v>231.045132</v>
      </c>
      <c r="K22">
        <f t="shared" si="3"/>
        <v>230.93817865633491</v>
      </c>
      <c r="L22">
        <f t="shared" si="4"/>
        <v>1.1439017721141332E-2</v>
      </c>
      <c r="M22" s="19">
        <f t="shared" si="5"/>
        <v>2.1428663625939124E-7</v>
      </c>
      <c r="O22" s="2">
        <v>0.49291108</v>
      </c>
      <c r="P22">
        <v>244.175107</v>
      </c>
      <c r="Q22">
        <f t="shared" si="6"/>
        <v>244.71907024975707</v>
      </c>
      <c r="R22">
        <f t="shared" si="7"/>
        <v>0.29589601708627239</v>
      </c>
      <c r="S22" s="19">
        <f t="shared" si="8"/>
        <v>4.9629093877027043E-6</v>
      </c>
      <c r="U22" s="2">
        <v>0.49369225999999999</v>
      </c>
      <c r="V22">
        <v>261.06623200000001</v>
      </c>
      <c r="W22">
        <f t="shared" si="9"/>
        <v>260.28127556506087</v>
      </c>
      <c r="X22">
        <f t="shared" si="10"/>
        <v>0.61615660475237555</v>
      </c>
      <c r="Y22" s="19">
        <f t="shared" si="11"/>
        <v>9.0404428725829835E-6</v>
      </c>
      <c r="AA22" s="2">
        <v>0.49311044999999998</v>
      </c>
      <c r="AB22">
        <v>279.39690899999999</v>
      </c>
      <c r="AC22">
        <f t="shared" si="12"/>
        <v>278.72996791541806</v>
      </c>
      <c r="AD22">
        <f t="shared" si="13"/>
        <v>0.44481041030332868</v>
      </c>
      <c r="AE22" s="19">
        <f t="shared" si="14"/>
        <v>5.6981220666484087E-6</v>
      </c>
      <c r="AG22" s="2">
        <v>0.49254168999999998</v>
      </c>
      <c r="AH22">
        <v>300.03451899999999</v>
      </c>
      <c r="AI22">
        <f t="shared" si="15"/>
        <v>299.7149052266451</v>
      </c>
      <c r="AJ22">
        <f t="shared" si="16"/>
        <v>0.10215296411814975</v>
      </c>
      <c r="AK22" s="19">
        <f t="shared" si="17"/>
        <v>1.1347717783754321E-6</v>
      </c>
      <c r="AM22" s="2">
        <v>0.49369519000000001</v>
      </c>
      <c r="AN22">
        <v>322.14150000000001</v>
      </c>
      <c r="AO22">
        <f t="shared" si="18"/>
        <v>323.21496225386682</v>
      </c>
      <c r="AP22">
        <f t="shared" si="19"/>
        <v>1.1523212104768068</v>
      </c>
      <c r="AQ22" s="19">
        <f t="shared" si="20"/>
        <v>1.110401916687973E-5</v>
      </c>
      <c r="AS22" s="2">
        <v>0.49315262999999998</v>
      </c>
      <c r="AT22">
        <v>347.40861899999999</v>
      </c>
      <c r="AU22">
        <f t="shared" si="21"/>
        <v>349.18907819750109</v>
      </c>
      <c r="AV22">
        <f t="shared" si="22"/>
        <v>3.1700349539662689</v>
      </c>
      <c r="AW22" s="19">
        <f t="shared" si="23"/>
        <v>2.6265330700534011E-5</v>
      </c>
      <c r="AY22">
        <v>0.4</v>
      </c>
      <c r="AZ22" t="s">
        <v>35</v>
      </c>
      <c r="BB22">
        <f>SUM(X3:X150)</f>
        <v>82.219271865726569</v>
      </c>
    </row>
    <row r="23" spans="3:73" x14ac:dyDescent="0.25">
      <c r="C23" s="2">
        <v>0.49682788999999999</v>
      </c>
      <c r="D23">
        <v>209.436204</v>
      </c>
      <c r="E23">
        <f t="shared" si="0"/>
        <v>210.19211264651136</v>
      </c>
      <c r="F23">
        <f t="shared" si="1"/>
        <v>0.57139788187063323</v>
      </c>
      <c r="G23" s="19">
        <f t="shared" si="2"/>
        <v>1.3026720967190901E-5</v>
      </c>
      <c r="I23" s="2">
        <v>0.49660741000000003</v>
      </c>
      <c r="J23">
        <v>231.04334700000001</v>
      </c>
      <c r="K23">
        <f t="shared" si="3"/>
        <v>231.04770007471149</v>
      </c>
      <c r="L23">
        <f t="shared" si="4"/>
        <v>1.894925944367786E-5</v>
      </c>
      <c r="M23" s="19">
        <f t="shared" si="5"/>
        <v>3.5498116250552226E-10</v>
      </c>
      <c r="O23" s="2">
        <v>0.49668191</v>
      </c>
      <c r="P23">
        <v>244.20460199999999</v>
      </c>
      <c r="Q23">
        <f t="shared" si="6"/>
        <v>244.82726189753808</v>
      </c>
      <c r="R23">
        <f t="shared" si="7"/>
        <v>0.38770534800213885</v>
      </c>
      <c r="S23" s="19">
        <f t="shared" si="8"/>
        <v>6.5012086406044102E-6</v>
      </c>
      <c r="U23" s="2">
        <v>0.49746291999999998</v>
      </c>
      <c r="V23">
        <v>261.06444699999997</v>
      </c>
      <c r="W23">
        <f t="shared" si="9"/>
        <v>260.38246971433421</v>
      </c>
      <c r="X23">
        <f t="shared" si="10"/>
        <v>0.46509301816404641</v>
      </c>
      <c r="Y23" s="19">
        <f t="shared" si="11"/>
        <v>6.8240838880149709E-6</v>
      </c>
      <c r="AA23" s="2">
        <v>0.49688132000000002</v>
      </c>
      <c r="AB23">
        <v>279.43422399999997</v>
      </c>
      <c r="AC23">
        <f t="shared" si="12"/>
        <v>278.83650124687722</v>
      </c>
      <c r="AD23">
        <f t="shared" si="13"/>
        <v>0.35727248960064317</v>
      </c>
      <c r="AE23" s="19">
        <f t="shared" si="14"/>
        <v>4.5755192294312387E-6</v>
      </c>
      <c r="AG23" s="2">
        <v>0.49631251999999998</v>
      </c>
      <c r="AH23">
        <v>300.06401399999999</v>
      </c>
      <c r="AI23">
        <f t="shared" si="15"/>
        <v>299.8342073398511</v>
      </c>
      <c r="AJ23">
        <f t="shared" si="16"/>
        <v>5.2811101048783428E-2</v>
      </c>
      <c r="AK23" s="19">
        <f t="shared" si="17"/>
        <v>5.8653967327642956E-7</v>
      </c>
      <c r="AM23" s="2">
        <v>0.49746583999999999</v>
      </c>
      <c r="AN23">
        <v>322.13971400000003</v>
      </c>
      <c r="AO23">
        <f t="shared" si="18"/>
        <v>323.35651431135784</v>
      </c>
      <c r="AP23">
        <f t="shared" si="19"/>
        <v>1.480602997720476</v>
      </c>
      <c r="AQ23" s="19">
        <f t="shared" si="20"/>
        <v>1.4267572458076281E-5</v>
      </c>
      <c r="AS23" s="2">
        <v>0.49692389999999997</v>
      </c>
      <c r="AT23">
        <v>347.51631500000002</v>
      </c>
      <c r="AU23">
        <f t="shared" si="21"/>
        <v>349.36601944069514</v>
      </c>
      <c r="AV23">
        <f t="shared" si="22"/>
        <v>3.4214065179272484</v>
      </c>
      <c r="AW23" s="19">
        <f t="shared" si="23"/>
        <v>2.8330502751951471E-5</v>
      </c>
      <c r="AY23">
        <v>0.45</v>
      </c>
      <c r="AZ23" t="s">
        <v>35</v>
      </c>
      <c r="BB23">
        <f>SUM(AD3:AD150)</f>
        <v>106.52379376950391</v>
      </c>
    </row>
    <row r="24" spans="3:73" x14ac:dyDescent="0.25">
      <c r="C24" s="2">
        <v>0.50059841000000005</v>
      </c>
      <c r="D24">
        <v>209.41095799999999</v>
      </c>
      <c r="E24">
        <f t="shared" si="0"/>
        <v>210.31135944880256</v>
      </c>
      <c r="F24">
        <f t="shared" si="1"/>
        <v>0.81072276900576512</v>
      </c>
      <c r="G24" s="19">
        <f t="shared" si="2"/>
        <v>1.8487303166227715E-5</v>
      </c>
      <c r="I24" s="2">
        <v>0.50037805999999996</v>
      </c>
      <c r="J24">
        <v>231.041561</v>
      </c>
      <c r="K24">
        <f t="shared" si="3"/>
        <v>231.15850209146069</v>
      </c>
      <c r="L24">
        <f t="shared" si="4"/>
        <v>1.3675218872017123E-2</v>
      </c>
      <c r="M24" s="19">
        <f t="shared" si="5"/>
        <v>2.5618521711595657E-7</v>
      </c>
      <c r="O24" s="2">
        <v>0.50045295999999995</v>
      </c>
      <c r="P24">
        <v>244.27319700000001</v>
      </c>
      <c r="Q24">
        <f t="shared" si="6"/>
        <v>244.93676739212324</v>
      </c>
      <c r="R24">
        <f t="shared" si="7"/>
        <v>0.44032566530258177</v>
      </c>
      <c r="S24" s="19">
        <f t="shared" si="8"/>
        <v>7.3794223484360189E-6</v>
      </c>
      <c r="U24" s="2">
        <v>0.50123366000000003</v>
      </c>
      <c r="V24">
        <v>261.07830200000001</v>
      </c>
      <c r="W24">
        <f t="shared" si="9"/>
        <v>260.48486368996026</v>
      </c>
      <c r="X24">
        <f t="shared" si="10"/>
        <v>0.35216902782282733</v>
      </c>
      <c r="Y24" s="19">
        <f t="shared" si="11"/>
        <v>5.1666566266111673E-6</v>
      </c>
      <c r="AA24" s="2">
        <v>0.50065219999999999</v>
      </c>
      <c r="AB24">
        <v>279.47153900000001</v>
      </c>
      <c r="AC24">
        <f t="shared" si="12"/>
        <v>278.94445897114457</v>
      </c>
      <c r="AD24">
        <f t="shared" si="13"/>
        <v>0.2778133568182482</v>
      </c>
      <c r="AE24" s="19">
        <f t="shared" si="14"/>
        <v>3.5569515454118629E-6</v>
      </c>
      <c r="AG24" s="2">
        <v>0.50008366000000004</v>
      </c>
      <c r="AH24">
        <v>300.14825000000002</v>
      </c>
      <c r="AI24">
        <f t="shared" si="15"/>
        <v>299.9554072486942</v>
      </c>
      <c r="AJ24">
        <f t="shared" si="16"/>
        <v>3.7188326731197638E-2</v>
      </c>
      <c r="AK24" s="19">
        <f t="shared" si="17"/>
        <v>4.1279554993982328E-7</v>
      </c>
      <c r="AM24" s="2">
        <v>0.50123649000000003</v>
      </c>
      <c r="AN24">
        <v>322.13792899999999</v>
      </c>
      <c r="AO24">
        <f t="shared" si="18"/>
        <v>323.50082225437154</v>
      </c>
      <c r="AP24">
        <f t="shared" si="19"/>
        <v>1.857478022811492</v>
      </c>
      <c r="AQ24" s="19">
        <f t="shared" si="20"/>
        <v>1.78994612457077E-5</v>
      </c>
      <c r="AS24" s="2">
        <v>0.50069503999999998</v>
      </c>
      <c r="AT24">
        <v>347.600551</v>
      </c>
      <c r="AU24">
        <f t="shared" si="21"/>
        <v>349.54722068493993</v>
      </c>
      <c r="AV24">
        <f t="shared" si="22"/>
        <v>3.7895228622641421</v>
      </c>
      <c r="AW24" s="19">
        <f t="shared" si="23"/>
        <v>3.1363434819924354E-5</v>
      </c>
      <c r="AY24">
        <v>0.5</v>
      </c>
      <c r="AZ24" t="s">
        <v>35</v>
      </c>
      <c r="BB24">
        <f>SUM(AJ3:AJ150)</f>
        <v>87.447058642288681</v>
      </c>
    </row>
    <row r="25" spans="3:73" x14ac:dyDescent="0.25">
      <c r="C25" s="2">
        <v>0.50436928999999997</v>
      </c>
      <c r="D25">
        <v>209.448274</v>
      </c>
      <c r="E25">
        <f t="shared" si="0"/>
        <v>210.43211575902552</v>
      </c>
      <c r="F25">
        <f t="shared" si="1"/>
        <v>0.96794460680243588</v>
      </c>
      <c r="G25" s="19">
        <f t="shared" si="2"/>
        <v>2.2064644404747293E-5</v>
      </c>
      <c r="I25" s="2">
        <v>0.50414871999999999</v>
      </c>
      <c r="J25">
        <v>231.03977599999999</v>
      </c>
      <c r="K25">
        <f t="shared" si="3"/>
        <v>231.27064851837233</v>
      </c>
      <c r="L25">
        <f t="shared" si="4"/>
        <v>5.3302119739584992E-2</v>
      </c>
      <c r="M25" s="19">
        <f t="shared" si="5"/>
        <v>9.9855265540169939E-7</v>
      </c>
      <c r="O25" s="2">
        <v>0.50422445999999999</v>
      </c>
      <c r="P25">
        <v>244.419994</v>
      </c>
      <c r="Q25">
        <f t="shared" si="6"/>
        <v>245.04766406440669</v>
      </c>
      <c r="R25">
        <f t="shared" si="7"/>
        <v>0.39396970975229384</v>
      </c>
      <c r="S25" s="19">
        <f t="shared" si="8"/>
        <v>6.5946139098646265E-6</v>
      </c>
      <c r="U25" s="2">
        <v>0.50500471000000002</v>
      </c>
      <c r="V25">
        <v>261.14689800000002</v>
      </c>
      <c r="W25">
        <f t="shared" si="9"/>
        <v>260.58853729949249</v>
      </c>
      <c r="X25">
        <f t="shared" si="10"/>
        <v>0.31176667187126528</v>
      </c>
      <c r="Y25" s="19">
        <f t="shared" si="11"/>
        <v>4.5715128398271538E-6</v>
      </c>
      <c r="AA25" s="2">
        <v>0.50442284999999998</v>
      </c>
      <c r="AB25">
        <v>279.46975400000002</v>
      </c>
      <c r="AC25">
        <f t="shared" si="12"/>
        <v>279.05392311698222</v>
      </c>
      <c r="AD25">
        <f t="shared" si="13"/>
        <v>0.17291532327136688</v>
      </c>
      <c r="AE25" s="19">
        <f t="shared" si="14"/>
        <v>2.2139298491228264E-6</v>
      </c>
      <c r="AG25" s="2">
        <v>0.50385440000000004</v>
      </c>
      <c r="AH25">
        <v>300.162105</v>
      </c>
      <c r="AI25">
        <f t="shared" si="15"/>
        <v>300.07859711708778</v>
      </c>
      <c r="AJ25">
        <f t="shared" si="16"/>
        <v>6.9735665084802662E-3</v>
      </c>
      <c r="AK25" s="19">
        <f t="shared" si="17"/>
        <v>7.7400403101591144E-8</v>
      </c>
      <c r="AM25" s="2">
        <v>0.50500785000000004</v>
      </c>
      <c r="AN25">
        <v>322.26126599999998</v>
      </c>
      <c r="AO25">
        <f t="shared" si="18"/>
        <v>323.6480770818024</v>
      </c>
      <c r="AP25">
        <f t="shared" si="19"/>
        <v>1.9232449766100002</v>
      </c>
      <c r="AQ25" s="19">
        <f t="shared" si="20"/>
        <v>1.8519036557003101E-5</v>
      </c>
      <c r="AS25" s="2">
        <v>0.50446676000000001</v>
      </c>
      <c r="AT25">
        <v>347.78644800000001</v>
      </c>
      <c r="AU25">
        <f t="shared" si="21"/>
        <v>349.73296760349723</v>
      </c>
      <c r="AV25">
        <f t="shared" si="22"/>
        <v>3.7889385667989837</v>
      </c>
      <c r="AW25" s="19">
        <f t="shared" si="23"/>
        <v>3.1325084672967411E-5</v>
      </c>
      <c r="AY25">
        <v>0.55000000000000004</v>
      </c>
      <c r="AZ25" t="s">
        <v>35</v>
      </c>
      <c r="BB25">
        <f>SUM(AP3:AP150)</f>
        <v>106.92265860662089</v>
      </c>
    </row>
    <row r="26" spans="3:73" x14ac:dyDescent="0.25">
      <c r="C26" s="2">
        <v>0.50813993999999996</v>
      </c>
      <c r="D26">
        <v>209.44648799999999</v>
      </c>
      <c r="E26">
        <f t="shared" si="0"/>
        <v>210.55442683821801</v>
      </c>
      <c r="F26">
        <f t="shared" si="1"/>
        <v>1.2275284692318924</v>
      </c>
      <c r="G26" s="19">
        <f t="shared" si="2"/>
        <v>2.7982428851858031E-5</v>
      </c>
      <c r="I26" s="2">
        <v>0.50791936999999998</v>
      </c>
      <c r="J26">
        <v>231.03799100000001</v>
      </c>
      <c r="K26">
        <f t="shared" si="3"/>
        <v>231.38420562690345</v>
      </c>
      <c r="L26">
        <f t="shared" si="4"/>
        <v>0.11986456788189251</v>
      </c>
      <c r="M26" s="19">
        <f t="shared" si="5"/>
        <v>2.2455566984215378E-6</v>
      </c>
      <c r="O26" s="2">
        <v>0.50799541999999998</v>
      </c>
      <c r="P26">
        <v>244.47295</v>
      </c>
      <c r="Q26">
        <f t="shared" si="6"/>
        <v>245.15999706397656</v>
      </c>
      <c r="R26">
        <f t="shared" si="7"/>
        <v>0.47203366811881714</v>
      </c>
      <c r="S26" s="19">
        <f t="shared" si="8"/>
        <v>7.897894895885318E-6</v>
      </c>
      <c r="U26" s="2">
        <v>0.50877536000000001</v>
      </c>
      <c r="V26">
        <v>261.14511199999998</v>
      </c>
      <c r="W26">
        <f t="shared" si="9"/>
        <v>260.69354893044374</v>
      </c>
      <c r="X26">
        <f t="shared" si="10"/>
        <v>0.20390920578705687</v>
      </c>
      <c r="Y26" s="19">
        <f t="shared" si="11"/>
        <v>2.9900126826798437E-6</v>
      </c>
      <c r="AA26" s="2">
        <v>0.50819349999999996</v>
      </c>
      <c r="AB26">
        <v>279.46796799999998</v>
      </c>
      <c r="AC26">
        <f t="shared" si="12"/>
        <v>279.16499498784003</v>
      </c>
      <c r="AD26">
        <f t="shared" si="13"/>
        <v>9.1792646097274888E-2</v>
      </c>
      <c r="AE26" s="19">
        <f t="shared" si="14"/>
        <v>1.1752866823016352E-6</v>
      </c>
      <c r="AG26" s="2">
        <v>0.50762527999999996</v>
      </c>
      <c r="AH26">
        <v>300.19941999999998</v>
      </c>
      <c r="AI26">
        <f t="shared" si="15"/>
        <v>300.2039168990969</v>
      </c>
      <c r="AJ26">
        <f t="shared" si="16"/>
        <v>2.0222101487888633E-5</v>
      </c>
      <c r="AK26" s="19">
        <f t="shared" si="17"/>
        <v>2.2439159623261919E-10</v>
      </c>
      <c r="AM26" s="2">
        <v>0.50877930000000005</v>
      </c>
      <c r="AN26">
        <v>322.40024199999999</v>
      </c>
      <c r="AO26">
        <f t="shared" si="18"/>
        <v>323.7984291790595</v>
      </c>
      <c r="AP26">
        <f t="shared" si="19"/>
        <v>1.9549273876863764</v>
      </c>
      <c r="AQ26" s="19">
        <f t="shared" si="20"/>
        <v>1.880788292283228E-5</v>
      </c>
      <c r="AS26" s="2">
        <v>0.50861592</v>
      </c>
      <c r="AT26">
        <v>347.98780699999998</v>
      </c>
      <c r="AU26">
        <f t="shared" si="21"/>
        <v>349.94284126286277</v>
      </c>
      <c r="AV26">
        <f t="shared" si="22"/>
        <v>3.822158968967476</v>
      </c>
      <c r="AW26" s="19">
        <f t="shared" si="23"/>
        <v>3.156317561547098E-5</v>
      </c>
      <c r="AY26">
        <v>0.6</v>
      </c>
      <c r="AZ26" t="s">
        <v>35</v>
      </c>
      <c r="BB26">
        <f>SUM(AV3:AV150)</f>
        <v>563.41688277823175</v>
      </c>
    </row>
    <row r="27" spans="3:73" x14ac:dyDescent="0.25">
      <c r="C27" s="2">
        <v>0.51191059999999999</v>
      </c>
      <c r="D27">
        <v>209.444703</v>
      </c>
      <c r="E27">
        <f t="shared" si="0"/>
        <v>210.67836733055552</v>
      </c>
      <c r="F27">
        <f t="shared" si="1"/>
        <v>1.5219276804849817</v>
      </c>
      <c r="G27" s="19">
        <f t="shared" si="2"/>
        <v>3.4694070247536571E-5</v>
      </c>
      <c r="I27" s="2">
        <v>0.51169019999999998</v>
      </c>
      <c r="J27">
        <v>231.067486</v>
      </c>
      <c r="K27">
        <f t="shared" si="3"/>
        <v>231.49924966255739</v>
      </c>
      <c r="L27">
        <f t="shared" si="4"/>
        <v>0.18641986030496902</v>
      </c>
      <c r="M27" s="19">
        <f t="shared" si="5"/>
        <v>3.4915197230920619E-6</v>
      </c>
      <c r="O27" s="2">
        <v>0.51176681999999996</v>
      </c>
      <c r="P27">
        <v>244.604106</v>
      </c>
      <c r="Q27">
        <f t="shared" si="6"/>
        <v>245.27387410715406</v>
      </c>
      <c r="R27">
        <f t="shared" si="7"/>
        <v>0.44858931736072671</v>
      </c>
      <c r="S27" s="19">
        <f t="shared" si="8"/>
        <v>7.4975857453076122E-6</v>
      </c>
      <c r="U27" s="2">
        <v>0.51254602000000005</v>
      </c>
      <c r="V27">
        <v>261.143327</v>
      </c>
      <c r="W27">
        <f t="shared" si="9"/>
        <v>260.79999261089955</v>
      </c>
      <c r="X27">
        <f t="shared" si="10"/>
        <v>0.11787850273897806</v>
      </c>
      <c r="Y27" s="19">
        <f t="shared" si="11"/>
        <v>1.7285292990825526E-6</v>
      </c>
      <c r="AA27" s="2">
        <v>0.51196441999999998</v>
      </c>
      <c r="AB27">
        <v>279.513104</v>
      </c>
      <c r="AC27">
        <f t="shared" si="12"/>
        <v>279.27778359146112</v>
      </c>
      <c r="AD27">
        <f t="shared" si="13"/>
        <v>5.537569467490655E-2</v>
      </c>
      <c r="AE27" s="19">
        <f t="shared" si="14"/>
        <v>7.0878552747608949E-7</v>
      </c>
      <c r="AG27" s="2">
        <v>0.51139593000000005</v>
      </c>
      <c r="AH27">
        <v>300.19763499999999</v>
      </c>
      <c r="AI27">
        <f t="shared" si="15"/>
        <v>300.33148466506373</v>
      </c>
      <c r="AJ27">
        <f t="shared" si="16"/>
        <v>1.7915732837674121E-2</v>
      </c>
      <c r="AK27" s="19">
        <f t="shared" si="17"/>
        <v>1.9880167745385905E-7</v>
      </c>
      <c r="AM27" s="2">
        <v>0.51255070999999996</v>
      </c>
      <c r="AN27">
        <v>322.53139900000002</v>
      </c>
      <c r="AO27">
        <f t="shared" si="18"/>
        <v>323.95205836125268</v>
      </c>
      <c r="AP27">
        <f t="shared" si="19"/>
        <v>2.0182730207148167</v>
      </c>
      <c r="AQ27" s="19">
        <f t="shared" si="20"/>
        <v>1.9401527071431885E-5</v>
      </c>
      <c r="AS27" s="2">
        <v>0.51200966000000003</v>
      </c>
      <c r="AT27">
        <v>348.06440199999997</v>
      </c>
      <c r="AU27">
        <f t="shared" si="21"/>
        <v>350.11907553930178</v>
      </c>
      <c r="AV27">
        <f t="shared" si="22"/>
        <v>4.2216833531069957</v>
      </c>
      <c r="AW27" s="19">
        <f t="shared" si="23"/>
        <v>3.4847083747365237E-5</v>
      </c>
    </row>
    <row r="28" spans="3:73" x14ac:dyDescent="0.25">
      <c r="C28" s="2">
        <v>0.51568124999999998</v>
      </c>
      <c r="D28">
        <v>209.44291799999999</v>
      </c>
      <c r="E28">
        <f t="shared" si="0"/>
        <v>210.8040066614912</v>
      </c>
      <c r="F28">
        <f t="shared" si="1"/>
        <v>1.8525623444399308</v>
      </c>
      <c r="G28" s="19">
        <f t="shared" si="2"/>
        <v>4.223198282729036E-5</v>
      </c>
      <c r="I28" s="2">
        <v>0.51546115999999997</v>
      </c>
      <c r="J28">
        <v>231.120441</v>
      </c>
      <c r="K28">
        <f t="shared" si="3"/>
        <v>231.61585348659648</v>
      </c>
      <c r="L28">
        <f t="shared" si="4"/>
        <v>0.24543353187570613</v>
      </c>
      <c r="M28" s="19">
        <f t="shared" si="5"/>
        <v>4.5947002288323986E-6</v>
      </c>
      <c r="O28" s="2">
        <v>0.5155381</v>
      </c>
      <c r="P28">
        <v>244.711803</v>
      </c>
      <c r="Q28">
        <f t="shared" si="6"/>
        <v>245.38936158068788</v>
      </c>
      <c r="R28">
        <f t="shared" si="7"/>
        <v>0.45908563026376403</v>
      </c>
      <c r="S28" s="19">
        <f t="shared" si="8"/>
        <v>7.6662656719545463E-6</v>
      </c>
      <c r="U28" s="2">
        <v>0.51631667000000003</v>
      </c>
      <c r="V28">
        <v>261.14154200000002</v>
      </c>
      <c r="W28">
        <f t="shared" si="9"/>
        <v>260.90795576337945</v>
      </c>
      <c r="X28">
        <f t="shared" si="10"/>
        <v>5.4562529938559721E-2</v>
      </c>
      <c r="Y28" s="19">
        <f t="shared" si="11"/>
        <v>8.000968689970835E-7</v>
      </c>
      <c r="AA28" s="2">
        <v>0.51573530000000001</v>
      </c>
      <c r="AB28">
        <v>279.55041899999998</v>
      </c>
      <c r="AC28">
        <f t="shared" si="12"/>
        <v>279.39238718307416</v>
      </c>
      <c r="AD28">
        <f t="shared" si="13"/>
        <v>2.4974055160873827E-2</v>
      </c>
      <c r="AE28" s="19">
        <f t="shared" si="14"/>
        <v>3.1957203746235195E-7</v>
      </c>
      <c r="AG28" s="2">
        <v>0.51516693999999996</v>
      </c>
      <c r="AH28">
        <v>300.25841000000003</v>
      </c>
      <c r="AI28">
        <f t="shared" si="15"/>
        <v>300.46145938588302</v>
      </c>
      <c r="AJ28">
        <f t="shared" si="16"/>
        <v>4.1229053107459938E-2</v>
      </c>
      <c r="AK28" s="19">
        <f t="shared" si="17"/>
        <v>4.5731242342319795E-7</v>
      </c>
      <c r="AM28" s="2">
        <v>0.51632153999999997</v>
      </c>
      <c r="AN28">
        <v>322.56089400000002</v>
      </c>
      <c r="AO28">
        <f t="shared" si="18"/>
        <v>324.10913867704937</v>
      </c>
      <c r="AP28">
        <f t="shared" si="19"/>
        <v>2.3970615800116581</v>
      </c>
      <c r="AQ28" s="19">
        <f t="shared" si="20"/>
        <v>2.3038582937900274E-5</v>
      </c>
      <c r="AS28" s="2">
        <v>0.51578142000000005</v>
      </c>
      <c r="AT28">
        <v>348.25812000000002</v>
      </c>
      <c r="AU28">
        <f t="shared" si="21"/>
        <v>350.32005623130271</v>
      </c>
      <c r="AV28">
        <f t="shared" si="22"/>
        <v>4.2515810219587626</v>
      </c>
      <c r="AW28" s="19">
        <f t="shared" si="23"/>
        <v>3.50548374254412E-5</v>
      </c>
      <c r="AY28" t="s">
        <v>36</v>
      </c>
      <c r="AZ28" t="s">
        <v>35</v>
      </c>
      <c r="BB28">
        <f>SUM(BB19:BB26)</f>
        <v>1243.7151381330086</v>
      </c>
    </row>
    <row r="29" spans="3:73" x14ac:dyDescent="0.25">
      <c r="C29" s="2">
        <v>0.51945220999999997</v>
      </c>
      <c r="D29">
        <v>209.49587299999999</v>
      </c>
      <c r="E29">
        <f t="shared" si="0"/>
        <v>210.93142905745913</v>
      </c>
      <c r="F29">
        <f t="shared" si="1"/>
        <v>2.060821194107624</v>
      </c>
      <c r="G29" s="19">
        <f t="shared" si="2"/>
        <v>4.6955813418945116E-5</v>
      </c>
      <c r="I29" s="2">
        <v>0.51923182000000001</v>
      </c>
      <c r="J29">
        <v>231.11865599999999</v>
      </c>
      <c r="K29">
        <f t="shared" si="3"/>
        <v>231.73408188573018</v>
      </c>
      <c r="L29">
        <f t="shared" si="4"/>
        <v>0.37874902082678857</v>
      </c>
      <c r="M29" s="19">
        <f t="shared" si="5"/>
        <v>7.0905759300686174E-6</v>
      </c>
      <c r="O29" s="2">
        <v>0.51930924000000001</v>
      </c>
      <c r="P29">
        <v>244.79603900000001</v>
      </c>
      <c r="Q29">
        <f t="shared" si="6"/>
        <v>245.50654659376914</v>
      </c>
      <c r="R29">
        <f t="shared" si="7"/>
        <v>0.50482104080360868</v>
      </c>
      <c r="S29" s="19">
        <f t="shared" si="8"/>
        <v>8.4242001235153944E-6</v>
      </c>
      <c r="U29" s="2">
        <v>0.52008732000000002</v>
      </c>
      <c r="V29">
        <v>261.13975599999998</v>
      </c>
      <c r="W29">
        <f t="shared" si="9"/>
        <v>261.01753214152018</v>
      </c>
      <c r="X29">
        <f t="shared" si="10"/>
        <v>1.4938671581689987E-2</v>
      </c>
      <c r="Y29" s="19">
        <f t="shared" si="11"/>
        <v>2.190614669845154E-7</v>
      </c>
      <c r="AA29" s="2">
        <v>0.51950594999999999</v>
      </c>
      <c r="AB29">
        <v>279.54863399999999</v>
      </c>
      <c r="AC29">
        <f t="shared" si="12"/>
        <v>279.50891403598075</v>
      </c>
      <c r="AD29">
        <f t="shared" si="13"/>
        <v>1.5776755416898123E-3</v>
      </c>
      <c r="AE29" s="19">
        <f t="shared" si="14"/>
        <v>2.0188448482714808E-8</v>
      </c>
      <c r="AG29" s="2">
        <v>0.51893820999999996</v>
      </c>
      <c r="AH29">
        <v>300.366107</v>
      </c>
      <c r="AI29">
        <f t="shared" si="15"/>
        <v>300.59398607907991</v>
      </c>
      <c r="AJ29">
        <f t="shared" si="16"/>
        <v>5.1928874682308841E-2</v>
      </c>
      <c r="AK29" s="19">
        <f t="shared" si="17"/>
        <v>5.7558180907731158E-7</v>
      </c>
      <c r="AM29" s="2">
        <v>0.52009227999999996</v>
      </c>
      <c r="AN29">
        <v>322.574749</v>
      </c>
      <c r="AO29">
        <f t="shared" si="18"/>
        <v>324.26989915203399</v>
      </c>
      <c r="AP29">
        <f t="shared" si="19"/>
        <v>2.8735340379408556</v>
      </c>
      <c r="AQ29" s="19">
        <f t="shared" si="20"/>
        <v>2.7615671619400386E-5</v>
      </c>
      <c r="AS29" s="2">
        <v>0.51955313999999997</v>
      </c>
      <c r="AT29">
        <v>348.44401699999997</v>
      </c>
      <c r="AU29">
        <f t="shared" si="21"/>
        <v>350.52673531114954</v>
      </c>
      <c r="AV29">
        <f t="shared" si="22"/>
        <v>4.337715563597687</v>
      </c>
      <c r="AW29" s="19">
        <f t="shared" si="23"/>
        <v>3.5726876362822863E-5</v>
      </c>
      <c r="AZ29" s="8" t="s">
        <v>46</v>
      </c>
      <c r="BB29">
        <f>BB28/8</f>
        <v>155.46439226662608</v>
      </c>
    </row>
    <row r="30" spans="3:73" x14ac:dyDescent="0.25">
      <c r="C30" s="2">
        <v>0.52322303999999997</v>
      </c>
      <c r="D30">
        <v>209.52536799999999</v>
      </c>
      <c r="E30">
        <f t="shared" si="0"/>
        <v>211.0606965959584</v>
      </c>
      <c r="F30">
        <f t="shared" si="1"/>
        <v>2.3572338975676486</v>
      </c>
      <c r="G30" s="19">
        <f t="shared" si="2"/>
        <v>5.3694456840010609E-5</v>
      </c>
      <c r="I30" s="2">
        <v>0.52300290999999999</v>
      </c>
      <c r="J30">
        <v>231.19507200000001</v>
      </c>
      <c r="K30">
        <f t="shared" si="3"/>
        <v>231.85404026090785</v>
      </c>
      <c r="L30">
        <f t="shared" si="4"/>
        <v>0.43423916888390424</v>
      </c>
      <c r="M30" s="19">
        <f t="shared" si="5"/>
        <v>8.1240361889967681E-6</v>
      </c>
      <c r="O30" s="2">
        <v>0.52308041999999999</v>
      </c>
      <c r="P30">
        <v>244.88809499999999</v>
      </c>
      <c r="Q30">
        <f t="shared" si="6"/>
        <v>245.62552763619323</v>
      </c>
      <c r="R30">
        <f t="shared" si="7"/>
        <v>0.54380689292290152</v>
      </c>
      <c r="S30" s="19">
        <f t="shared" si="8"/>
        <v>9.0679551292217765E-6</v>
      </c>
      <c r="U30" s="2">
        <v>0.52385797999999995</v>
      </c>
      <c r="V30">
        <v>261.13797099999999</v>
      </c>
      <c r="W30">
        <f t="shared" si="9"/>
        <v>261.12882133323023</v>
      </c>
      <c r="X30">
        <f t="shared" si="10"/>
        <v>8.3716401997620545E-5</v>
      </c>
      <c r="Y30" s="19">
        <f t="shared" si="11"/>
        <v>1.2276385115378866E-9</v>
      </c>
      <c r="AA30" s="2">
        <v>0.52327665000000001</v>
      </c>
      <c r="AB30">
        <v>279.55466799999999</v>
      </c>
      <c r="AC30">
        <f t="shared" si="12"/>
        <v>279.62749420356994</v>
      </c>
      <c r="AD30">
        <f t="shared" si="13"/>
        <v>5.3036559264111934E-3</v>
      </c>
      <c r="AE30" s="19">
        <f t="shared" si="14"/>
        <v>6.7864373555394257E-8</v>
      </c>
      <c r="AG30" s="2">
        <v>0.52270886000000005</v>
      </c>
      <c r="AH30">
        <v>300.36432100000002</v>
      </c>
      <c r="AI30">
        <f t="shared" si="15"/>
        <v>300.7291907970129</v>
      </c>
      <c r="AJ30">
        <f t="shared" si="16"/>
        <v>0.13312996877222497</v>
      </c>
      <c r="AK30" s="19">
        <f t="shared" si="17"/>
        <v>1.4756356652742936E-6</v>
      </c>
      <c r="AM30" s="2">
        <v>0.52386372999999997</v>
      </c>
      <c r="AN30">
        <v>322.71372600000001</v>
      </c>
      <c r="AO30">
        <f t="shared" si="18"/>
        <v>324.43459791809425</v>
      </c>
      <c r="AP30">
        <f t="shared" si="19"/>
        <v>2.9614001584853717</v>
      </c>
      <c r="AQ30" s="19">
        <f t="shared" si="20"/>
        <v>2.8435588445215353E-5</v>
      </c>
      <c r="AS30" s="2">
        <v>0.52332440999999996</v>
      </c>
      <c r="AT30">
        <v>348.55171300000001</v>
      </c>
      <c r="AU30">
        <f t="shared" si="21"/>
        <v>350.73943586570198</v>
      </c>
      <c r="AV30">
        <f t="shared" si="22"/>
        <v>4.7861313371152461</v>
      </c>
      <c r="AW30" s="19">
        <f t="shared" si="23"/>
        <v>3.9395822228749223E-5</v>
      </c>
    </row>
    <row r="31" spans="3:73" x14ac:dyDescent="0.25">
      <c r="C31" s="2">
        <v>0.52699370000000001</v>
      </c>
      <c r="D31">
        <v>209.523583</v>
      </c>
      <c r="E31">
        <f t="shared" si="0"/>
        <v>211.19188815349213</v>
      </c>
      <c r="F31">
        <f t="shared" si="1"/>
        <v>2.7832420851683914</v>
      </c>
      <c r="G31" s="19">
        <f t="shared" si="2"/>
        <v>6.3399401526767192E-5</v>
      </c>
      <c r="I31" s="2">
        <v>0.52677414</v>
      </c>
      <c r="J31">
        <v>231.29494800000001</v>
      </c>
      <c r="K31">
        <f t="shared" si="3"/>
        <v>231.97580668998228</v>
      </c>
      <c r="L31">
        <f t="shared" si="4"/>
        <v>0.46356855572437672</v>
      </c>
      <c r="M31" s="19">
        <f t="shared" si="5"/>
        <v>8.6652615500721726E-6</v>
      </c>
      <c r="O31" s="2">
        <v>0.52685161000000003</v>
      </c>
      <c r="P31">
        <v>244.98015100000001</v>
      </c>
      <c r="Q31">
        <f t="shared" si="6"/>
        <v>245.74640213878115</v>
      </c>
      <c r="R31">
        <f t="shared" si="7"/>
        <v>0.58714080768339916</v>
      </c>
      <c r="S31" s="19">
        <f t="shared" si="8"/>
        <v>9.7831895914833727E-6</v>
      </c>
      <c r="U31" s="2">
        <v>0.52762863000000004</v>
      </c>
      <c r="V31">
        <v>261.13618500000001</v>
      </c>
      <c r="W31">
        <f t="shared" si="9"/>
        <v>261.24192820309963</v>
      </c>
      <c r="X31">
        <f t="shared" si="10"/>
        <v>1.1181625001767705E-2</v>
      </c>
      <c r="Y31" s="19">
        <f t="shared" si="11"/>
        <v>1.6397242253694875E-7</v>
      </c>
      <c r="AA31" s="2">
        <v>0.52704804999999999</v>
      </c>
      <c r="AB31">
        <v>279.68582500000002</v>
      </c>
      <c r="AC31">
        <f t="shared" si="12"/>
        <v>279.74827805802624</v>
      </c>
      <c r="AD31">
        <f t="shared" si="13"/>
        <v>3.9003844568266145E-3</v>
      </c>
      <c r="AE31" s="19">
        <f t="shared" si="14"/>
        <v>4.9861633817835304E-8</v>
      </c>
      <c r="AG31" s="2">
        <v>0.52647951999999998</v>
      </c>
      <c r="AH31">
        <v>300.36253599999998</v>
      </c>
      <c r="AI31">
        <f t="shared" si="15"/>
        <v>300.86726286971486</v>
      </c>
      <c r="AJ31">
        <f t="shared" si="16"/>
        <v>0.25474921301218806</v>
      </c>
      <c r="AK31" s="19">
        <f t="shared" si="17"/>
        <v>2.8237180246845613E-6</v>
      </c>
      <c r="AM31" s="2">
        <v>0.52763446999999997</v>
      </c>
      <c r="AN31">
        <v>322.72758099999999</v>
      </c>
      <c r="AO31">
        <f t="shared" si="18"/>
        <v>324.60341039260538</v>
      </c>
      <c r="AP31">
        <f t="shared" si="19"/>
        <v>3.5187359101623312</v>
      </c>
      <c r="AQ31" s="19">
        <f t="shared" si="20"/>
        <v>3.3784267544998993E-5</v>
      </c>
      <c r="AS31" s="2">
        <v>0.52709638999999997</v>
      </c>
      <c r="AT31">
        <v>348.78453100000002</v>
      </c>
      <c r="AU31">
        <f t="shared" si="21"/>
        <v>350.95859402453459</v>
      </c>
      <c r="AV31">
        <f t="shared" si="22"/>
        <v>4.7265500346484268</v>
      </c>
      <c r="AW31" s="19">
        <f t="shared" si="23"/>
        <v>3.8853471567810756E-5</v>
      </c>
    </row>
    <row r="32" spans="3:73" x14ac:dyDescent="0.25">
      <c r="C32" s="2">
        <v>0.53076462000000002</v>
      </c>
      <c r="D32">
        <v>209.56871799999999</v>
      </c>
      <c r="E32">
        <f t="shared" si="0"/>
        <v>211.32510310320586</v>
      </c>
      <c r="F32">
        <f t="shared" si="1"/>
        <v>3.0848886307635022</v>
      </c>
      <c r="G32" s="19">
        <f t="shared" si="2"/>
        <v>7.0240335386523016E-5</v>
      </c>
      <c r="I32" s="2">
        <v>0.53054546000000002</v>
      </c>
      <c r="J32">
        <v>231.41046399999999</v>
      </c>
      <c r="K32">
        <f t="shared" si="3"/>
        <v>232.09947138230689</v>
      </c>
      <c r="L32">
        <f t="shared" si="4"/>
        <v>0.47473117287340305</v>
      </c>
      <c r="M32" s="19">
        <f t="shared" si="5"/>
        <v>8.8650617286677984E-6</v>
      </c>
      <c r="O32" s="2">
        <v>0.53062372000000002</v>
      </c>
      <c r="P32">
        <v>245.23642899999999</v>
      </c>
      <c r="Q32">
        <f t="shared" si="6"/>
        <v>245.86930405097303</v>
      </c>
      <c r="R32">
        <f t="shared" si="7"/>
        <v>0.40053083014412949</v>
      </c>
      <c r="S32" s="19">
        <f t="shared" si="8"/>
        <v>6.6598735546216654E-6</v>
      </c>
      <c r="U32" s="2">
        <v>0.53139990000000004</v>
      </c>
      <c r="V32">
        <v>261.24388199999999</v>
      </c>
      <c r="W32">
        <f t="shared" si="9"/>
        <v>261.35698410757777</v>
      </c>
      <c r="X32">
        <f t="shared" si="10"/>
        <v>1.279208673853754E-2</v>
      </c>
      <c r="Y32" s="19">
        <f t="shared" si="11"/>
        <v>1.8743433008453581E-7</v>
      </c>
      <c r="AA32" s="2">
        <v>0.53081875000000001</v>
      </c>
      <c r="AB32">
        <v>279.69186000000002</v>
      </c>
      <c r="AC32">
        <f t="shared" si="12"/>
        <v>279.8713582567774</v>
      </c>
      <c r="AD32">
        <f t="shared" si="13"/>
        <v>3.2219624186117755E-2</v>
      </c>
      <c r="AE32" s="19">
        <f t="shared" si="14"/>
        <v>4.1187062263449007E-7</v>
      </c>
      <c r="AG32" s="2">
        <v>0.53025016999999997</v>
      </c>
      <c r="AH32">
        <v>300.36075099999999</v>
      </c>
      <c r="AI32">
        <f t="shared" si="15"/>
        <v>301.00837962520637</v>
      </c>
      <c r="AJ32">
        <f t="shared" si="16"/>
        <v>0.41942283618670595</v>
      </c>
      <c r="AK32" s="19">
        <f t="shared" si="17"/>
        <v>4.6490659781209581E-6</v>
      </c>
      <c r="AM32" s="2">
        <v>0.53140569999999998</v>
      </c>
      <c r="AN32">
        <v>322.82745699999998</v>
      </c>
      <c r="AO32">
        <f t="shared" si="18"/>
        <v>324.77664264573053</v>
      </c>
      <c r="AP32">
        <f t="shared" si="19"/>
        <v>3.7993246815220276</v>
      </c>
      <c r="AQ32" s="19">
        <f t="shared" si="20"/>
        <v>3.6455703113603217E-5</v>
      </c>
      <c r="AS32" s="2">
        <v>0.53086858999999997</v>
      </c>
      <c r="AT32">
        <v>349.05644999999998</v>
      </c>
      <c r="AU32">
        <f t="shared" si="21"/>
        <v>351.18457881308848</v>
      </c>
      <c r="AV32">
        <f t="shared" si="22"/>
        <v>4.5289322450974447</v>
      </c>
      <c r="AW32" s="19">
        <f t="shared" si="23"/>
        <v>3.7171020848495517E-5</v>
      </c>
      <c r="AY32" t="s">
        <v>124</v>
      </c>
      <c r="AZ32" t="s">
        <v>57</v>
      </c>
      <c r="BB32">
        <f>BB28/COUNT(E3:E97,K3:K95,Q3:Q95,W3:W95,AC3:AC99,AI3:AI99,AO3:AO98,AU3:AU88)</f>
        <v>1.6582868508440114</v>
      </c>
    </row>
    <row r="33" spans="3:54" x14ac:dyDescent="0.25">
      <c r="C33" s="2">
        <v>0.53453583999999998</v>
      </c>
      <c r="D33">
        <v>209.66859400000001</v>
      </c>
      <c r="E33">
        <f t="shared" si="0"/>
        <v>211.46043175939462</v>
      </c>
      <c r="F33">
        <f t="shared" si="1"/>
        <v>3.2106825559922978</v>
      </c>
      <c r="G33" s="19">
        <f t="shared" si="2"/>
        <v>7.3034927530884501E-5</v>
      </c>
      <c r="I33" s="2">
        <v>0.53431638000000004</v>
      </c>
      <c r="J33">
        <v>231.4556</v>
      </c>
      <c r="K33">
        <f t="shared" si="3"/>
        <v>232.22511468881655</v>
      </c>
      <c r="L33">
        <f t="shared" si="4"/>
        <v>0.59215285630442027</v>
      </c>
      <c r="M33" s="19">
        <f t="shared" si="5"/>
        <v>1.1053465058958551E-5</v>
      </c>
      <c r="O33" s="2">
        <v>0.53439477000000002</v>
      </c>
      <c r="P33">
        <v>245.305025</v>
      </c>
      <c r="Q33">
        <f t="shared" si="6"/>
        <v>245.99427882424533</v>
      </c>
      <c r="R33">
        <f t="shared" si="7"/>
        <v>0.47507083423680813</v>
      </c>
      <c r="S33" s="19">
        <f t="shared" si="8"/>
        <v>7.8948790222929691E-6</v>
      </c>
      <c r="U33" s="2">
        <v>0.53517157999999998</v>
      </c>
      <c r="V33">
        <v>261.42195900000002</v>
      </c>
      <c r="W33">
        <f t="shared" si="9"/>
        <v>261.47410240209257</v>
      </c>
      <c r="X33">
        <f t="shared" si="10"/>
        <v>2.7189343817857615E-3</v>
      </c>
      <c r="Y33" s="19">
        <f t="shared" si="11"/>
        <v>3.9784563451243156E-8</v>
      </c>
      <c r="AA33" s="2">
        <v>0.53458954000000003</v>
      </c>
      <c r="AB33">
        <v>279.71353499999998</v>
      </c>
      <c r="AC33">
        <f t="shared" si="12"/>
        <v>279.99690619277459</v>
      </c>
      <c r="AD33">
        <f t="shared" si="13"/>
        <v>8.0299232894504857E-2</v>
      </c>
      <c r="AE33" s="19">
        <f t="shared" si="14"/>
        <v>1.0263238770280086E-6</v>
      </c>
      <c r="AG33" s="2">
        <v>0.53402126999999999</v>
      </c>
      <c r="AH33">
        <v>300.43716599999999</v>
      </c>
      <c r="AI33">
        <f t="shared" si="15"/>
        <v>301.15274822375329</v>
      </c>
      <c r="AJ33">
        <f t="shared" si="16"/>
        <v>0.51205791895172026</v>
      </c>
      <c r="AK33" s="19">
        <f t="shared" si="17"/>
        <v>5.6729868065967918E-6</v>
      </c>
      <c r="AM33" s="2">
        <v>0.53517674999999998</v>
      </c>
      <c r="AN33">
        <v>322.896052</v>
      </c>
      <c r="AO33">
        <f t="shared" si="18"/>
        <v>324.95453332972824</v>
      </c>
      <c r="AP33">
        <f t="shared" si="19"/>
        <v>4.2373453848397347</v>
      </c>
      <c r="AQ33" s="19">
        <f t="shared" si="20"/>
        <v>4.0641375174944333E-5</v>
      </c>
      <c r="AS33" s="2">
        <v>0.53464056999999998</v>
      </c>
      <c r="AT33">
        <v>349.28926799999999</v>
      </c>
      <c r="AU33">
        <f t="shared" si="21"/>
        <v>351.41778569664496</v>
      </c>
      <c r="AV33">
        <f t="shared" si="22"/>
        <v>4.5305875849307773</v>
      </c>
      <c r="AW33" s="19">
        <f t="shared" si="23"/>
        <v>3.7135052863717767E-5</v>
      </c>
      <c r="AY33" t="s">
        <v>127</v>
      </c>
      <c r="BA33" t="s">
        <v>58</v>
      </c>
      <c r="BB33">
        <f>SQRT(BB32)</f>
        <v>1.28774487024566</v>
      </c>
    </row>
    <row r="34" spans="3:54" x14ac:dyDescent="0.25">
      <c r="C34" s="2">
        <v>0.53830663000000001</v>
      </c>
      <c r="D34">
        <v>209.690269</v>
      </c>
      <c r="E34">
        <f t="shared" si="0"/>
        <v>211.59794058987603</v>
      </c>
      <c r="F34">
        <f t="shared" si="1"/>
        <v>3.6392108948201449</v>
      </c>
      <c r="G34" s="19">
        <f t="shared" si="2"/>
        <v>8.2765752947573144E-5</v>
      </c>
      <c r="I34" s="2">
        <v>0.53808747999999995</v>
      </c>
      <c r="J34">
        <v>231.532015</v>
      </c>
      <c r="K34">
        <f t="shared" si="3"/>
        <v>232.35285770931603</v>
      </c>
      <c r="L34">
        <f t="shared" si="4"/>
        <v>0.6737827534372729</v>
      </c>
      <c r="M34" s="19">
        <f t="shared" si="5"/>
        <v>1.2568914949822485E-5</v>
      </c>
      <c r="O34" s="2">
        <v>0.53816626999999995</v>
      </c>
      <c r="P34">
        <v>245.45182199999999</v>
      </c>
      <c r="Q34">
        <f t="shared" si="6"/>
        <v>246.12149244584299</v>
      </c>
      <c r="R34">
        <f t="shared" si="7"/>
        <v>0.44845850603555742</v>
      </c>
      <c r="S34" s="19">
        <f t="shared" si="8"/>
        <v>7.4437151463979379E-6</v>
      </c>
      <c r="U34" s="2">
        <v>0.53894253999999997</v>
      </c>
      <c r="V34">
        <v>261.47491500000001</v>
      </c>
      <c r="W34">
        <f t="shared" si="9"/>
        <v>261.59337400927285</v>
      </c>
      <c r="X34">
        <f t="shared" si="10"/>
        <v>1.4032536877902775E-2</v>
      </c>
      <c r="Y34" s="19">
        <f t="shared" si="11"/>
        <v>2.0524667546435622E-7</v>
      </c>
      <c r="AA34" s="2">
        <v>0.53836032</v>
      </c>
      <c r="AB34">
        <v>279.73521</v>
      </c>
      <c r="AC34">
        <f t="shared" si="12"/>
        <v>280.12507396616144</v>
      </c>
      <c r="AD34">
        <f t="shared" si="13"/>
        <v>0.15199391211113036</v>
      </c>
      <c r="AE34" s="19">
        <f t="shared" si="14"/>
        <v>1.9423698365479546E-6</v>
      </c>
      <c r="AG34" s="2">
        <v>0.53779266999999997</v>
      </c>
      <c r="AH34">
        <v>300.56832300000002</v>
      </c>
      <c r="AI34">
        <f t="shared" si="15"/>
        <v>301.30056533127015</v>
      </c>
      <c r="AJ34">
        <f t="shared" si="16"/>
        <v>0.53617883170391323</v>
      </c>
      <c r="AK34" s="19">
        <f t="shared" si="17"/>
        <v>5.935034497495134E-6</v>
      </c>
      <c r="AM34" s="2">
        <v>0.53894847000000001</v>
      </c>
      <c r="AN34">
        <v>323.08195000000001</v>
      </c>
      <c r="AO34">
        <f t="shared" si="18"/>
        <v>325.13740961487213</v>
      </c>
      <c r="AP34">
        <f t="shared" si="19"/>
        <v>4.2249142283702446</v>
      </c>
      <c r="AQ34" s="19">
        <f t="shared" si="20"/>
        <v>4.0475526405116262E-5</v>
      </c>
      <c r="AS34" s="2">
        <v>0.53841269000000003</v>
      </c>
      <c r="AT34">
        <v>349.545547</v>
      </c>
      <c r="AU34">
        <f t="shared" si="21"/>
        <v>351.6586871219701</v>
      </c>
      <c r="AV34">
        <f t="shared" si="22"/>
        <v>4.4653611750798285</v>
      </c>
      <c r="AW34" s="19">
        <f t="shared" si="23"/>
        <v>3.6546773721105846E-5</v>
      </c>
      <c r="AY34" t="s">
        <v>129</v>
      </c>
      <c r="BB34">
        <f>SQRT(SUM(G3:G97,M3:M95,S3:S95,Y3:Y95,AE3:AE99,AK3:AK99,AQ3:AQ98,AW3:AW88)/COUNT(G3:G97,M3:M95,S3:S95,Y3:Y95,AE3:AE99,AK3:AK99,AQ3:AQ98,AW3:AW88))</f>
        <v>4.3318201993598699E-3</v>
      </c>
    </row>
    <row r="35" spans="3:54" x14ac:dyDescent="0.25">
      <c r="C35" s="2">
        <v>0.54207727999999999</v>
      </c>
      <c r="D35">
        <v>209.68848399999999</v>
      </c>
      <c r="E35">
        <f t="shared" si="0"/>
        <v>211.737737013443</v>
      </c>
      <c r="F35">
        <f t="shared" si="1"/>
        <v>4.1994379131052444</v>
      </c>
      <c r="G35" s="19">
        <f t="shared" si="2"/>
        <v>9.5508495761144574E-5</v>
      </c>
      <c r="I35" s="2">
        <v>0.54185866000000005</v>
      </c>
      <c r="J35">
        <v>231.62407099999999</v>
      </c>
      <c r="K35">
        <f t="shared" si="3"/>
        <v>232.48280482632174</v>
      </c>
      <c r="L35">
        <f t="shared" si="4"/>
        <v>0.73742378446919898</v>
      </c>
      <c r="M35" s="19">
        <f t="shared" si="5"/>
        <v>1.3745158749312169E-5</v>
      </c>
      <c r="O35" s="2">
        <v>0.54193807000000005</v>
      </c>
      <c r="P35">
        <v>245.65335899999999</v>
      </c>
      <c r="Q35">
        <f t="shared" si="6"/>
        <v>246.25106373643357</v>
      </c>
      <c r="R35">
        <f t="shared" si="7"/>
        <v>0.3572509519551238</v>
      </c>
      <c r="S35" s="19">
        <f t="shared" si="8"/>
        <v>5.9200855249196701E-6</v>
      </c>
      <c r="U35" s="2">
        <v>0.54271318999999996</v>
      </c>
      <c r="V35">
        <v>261.47312899999997</v>
      </c>
      <c r="W35">
        <f t="shared" si="9"/>
        <v>261.71494497278843</v>
      </c>
      <c r="X35">
        <f t="shared" si="10"/>
        <v>5.8474964695628531E-2</v>
      </c>
      <c r="Y35" s="19">
        <f t="shared" si="11"/>
        <v>8.5529481688590544E-7</v>
      </c>
      <c r="AA35" s="2">
        <v>0.54213133000000002</v>
      </c>
      <c r="AB35">
        <v>279.79598499999997</v>
      </c>
      <c r="AC35">
        <f t="shared" si="12"/>
        <v>280.25603505685933</v>
      </c>
      <c r="AD35">
        <f t="shared" si="13"/>
        <v>0.21164605481629931</v>
      </c>
      <c r="AE35" s="19">
        <f t="shared" si="14"/>
        <v>2.70350527350213E-6</v>
      </c>
      <c r="AG35" s="2">
        <v>0.54156411999999998</v>
      </c>
      <c r="AH35">
        <v>300.70729999999998</v>
      </c>
      <c r="AI35">
        <f t="shared" si="15"/>
        <v>301.45203578949952</v>
      </c>
      <c r="AJ35">
        <f t="shared" si="16"/>
        <v>0.55463139616150825</v>
      </c>
      <c r="AK35" s="19">
        <f t="shared" si="17"/>
        <v>6.1336149352396465E-6</v>
      </c>
      <c r="AM35" s="2">
        <v>0.54309790000000002</v>
      </c>
      <c r="AN35">
        <v>323.33022999999997</v>
      </c>
      <c r="AO35">
        <f t="shared" si="18"/>
        <v>325.34468713981875</v>
      </c>
      <c r="AP35">
        <f t="shared" si="19"/>
        <v>4.0580375681668341</v>
      </c>
      <c r="AQ35" s="19">
        <f t="shared" si="20"/>
        <v>3.881713168442895E-5</v>
      </c>
      <c r="AS35" s="2">
        <v>0.54256291999999995</v>
      </c>
      <c r="AT35">
        <v>349.93629900000002</v>
      </c>
      <c r="AU35">
        <f t="shared" si="21"/>
        <v>351.93319163400304</v>
      </c>
      <c r="AV35">
        <f t="shared" si="22"/>
        <v>3.9875801917355109</v>
      </c>
      <c r="AW35" s="19">
        <f t="shared" si="23"/>
        <v>3.2563527265909542E-5</v>
      </c>
    </row>
    <row r="36" spans="3:54" x14ac:dyDescent="0.25">
      <c r="C36" s="2">
        <v>0.54622618000000001</v>
      </c>
      <c r="D36">
        <v>209.84292199999999</v>
      </c>
      <c r="E36">
        <f t="shared" si="0"/>
        <v>211.89432835633653</v>
      </c>
      <c r="F36">
        <f t="shared" si="1"/>
        <v>4.2082680388179696</v>
      </c>
      <c r="G36" s="19">
        <f t="shared" si="2"/>
        <v>9.5568494289029483E-5</v>
      </c>
      <c r="I36" s="2">
        <v>0.54563024000000004</v>
      </c>
      <c r="J36">
        <v>231.786509</v>
      </c>
      <c r="K36">
        <f t="shared" si="3"/>
        <v>232.61508098583278</v>
      </c>
      <c r="L36">
        <f t="shared" si="4"/>
        <v>0.68653153570687808</v>
      </c>
      <c r="M36" s="19">
        <f t="shared" si="5"/>
        <v>1.2778626668143168E-5</v>
      </c>
      <c r="O36" s="2">
        <v>0.54570978999999997</v>
      </c>
      <c r="P36">
        <v>245.839257</v>
      </c>
      <c r="Q36">
        <f t="shared" si="6"/>
        <v>246.38311020216543</v>
      </c>
      <c r="R36">
        <f t="shared" si="7"/>
        <v>0.29577630550558398</v>
      </c>
      <c r="S36" s="19">
        <f t="shared" si="8"/>
        <v>4.8939655800568081E-6</v>
      </c>
      <c r="U36" s="2">
        <v>0.54648419999999998</v>
      </c>
      <c r="V36">
        <v>261.533905</v>
      </c>
      <c r="W36">
        <f t="shared" si="9"/>
        <v>261.83897909501303</v>
      </c>
      <c r="X36">
        <f t="shared" si="10"/>
        <v>9.3070203448016919E-2</v>
      </c>
      <c r="Y36" s="19">
        <f t="shared" si="11"/>
        <v>1.3606758179445203E-6</v>
      </c>
      <c r="AA36" s="2">
        <v>0.54590243000000005</v>
      </c>
      <c r="AB36">
        <v>279.87240100000002</v>
      </c>
      <c r="AC36">
        <f t="shared" si="12"/>
        <v>280.38996035228263</v>
      </c>
      <c r="AD36">
        <f t="shared" si="13"/>
        <v>0.267867683135188</v>
      </c>
      <c r="AE36" s="19">
        <f t="shared" si="14"/>
        <v>3.4197957968002135E-6</v>
      </c>
      <c r="AG36" s="2">
        <v>0.54533522000000001</v>
      </c>
      <c r="AH36">
        <v>300.78371600000003</v>
      </c>
      <c r="AI36">
        <f t="shared" si="15"/>
        <v>301.60737066505271</v>
      </c>
      <c r="AJ36">
        <f t="shared" si="16"/>
        <v>0.67840700726305259</v>
      </c>
      <c r="AK36" s="19">
        <f t="shared" si="17"/>
        <v>7.4986258410723736E-6</v>
      </c>
      <c r="AM36" s="2">
        <v>0.54649221000000003</v>
      </c>
      <c r="AN36">
        <v>323.508486</v>
      </c>
      <c r="AO36">
        <f t="shared" si="18"/>
        <v>325.51927831439116</v>
      </c>
      <c r="AP36">
        <f t="shared" si="19"/>
        <v>4.0432857316145316</v>
      </c>
      <c r="AQ36" s="19">
        <f t="shared" si="20"/>
        <v>3.8633413178580828E-5</v>
      </c>
      <c r="AS36" s="2">
        <v>0.54595762000000003</v>
      </c>
      <c r="AT36">
        <v>350.18322499999999</v>
      </c>
      <c r="AU36">
        <f t="shared" si="21"/>
        <v>352.16555291206743</v>
      </c>
      <c r="AV36">
        <f t="shared" si="22"/>
        <v>3.929623950961628</v>
      </c>
      <c r="AW36" s="19">
        <f t="shared" si="23"/>
        <v>3.2045002964883482E-5</v>
      </c>
    </row>
    <row r="37" spans="3:54" x14ac:dyDescent="0.25">
      <c r="C37" s="2">
        <v>0.54999745</v>
      </c>
      <c r="D37">
        <v>209.95061899999999</v>
      </c>
      <c r="E37">
        <f t="shared" si="0"/>
        <v>212.03930294871216</v>
      </c>
      <c r="F37">
        <f t="shared" si="1"/>
        <v>4.3626006376078763</v>
      </c>
      <c r="G37" s="19">
        <f t="shared" si="2"/>
        <v>9.8971724984639635E-5</v>
      </c>
      <c r="I37" s="2">
        <v>0.54940173999999997</v>
      </c>
      <c r="J37">
        <v>231.93330499999999</v>
      </c>
      <c r="K37">
        <f t="shared" si="3"/>
        <v>232.74978941287472</v>
      </c>
      <c r="L37">
        <f t="shared" si="4"/>
        <v>0.666646796467391</v>
      </c>
      <c r="M37" s="19">
        <f t="shared" si="5"/>
        <v>1.2392803488903659E-5</v>
      </c>
      <c r="O37" s="2">
        <v>0.54948158999999996</v>
      </c>
      <c r="P37">
        <v>246.04079400000001</v>
      </c>
      <c r="Q37">
        <f t="shared" si="6"/>
        <v>246.51777534326573</v>
      </c>
      <c r="R37">
        <f t="shared" si="7"/>
        <v>0.22751120182357076</v>
      </c>
      <c r="S37" s="19">
        <f t="shared" si="8"/>
        <v>3.7582749116993187E-6</v>
      </c>
      <c r="U37" s="2">
        <v>0.55025537999999996</v>
      </c>
      <c r="V37">
        <v>261.62596100000002</v>
      </c>
      <c r="W37">
        <f t="shared" si="9"/>
        <v>261.96562146721294</v>
      </c>
      <c r="X37">
        <f t="shared" si="10"/>
        <v>0.11536923298730105</v>
      </c>
      <c r="Y37" s="19">
        <f t="shared" si="11"/>
        <v>1.6854983515989593E-6</v>
      </c>
      <c r="AA37" s="2">
        <v>0.54967312000000002</v>
      </c>
      <c r="AB37">
        <v>279.87843600000002</v>
      </c>
      <c r="AC37">
        <f t="shared" si="12"/>
        <v>280.52701796104748</v>
      </c>
      <c r="AD37">
        <f t="shared" si="13"/>
        <v>0.42065856019616249</v>
      </c>
      <c r="AE37" s="19">
        <f t="shared" si="14"/>
        <v>5.3702048730104389E-6</v>
      </c>
      <c r="AG37" s="2">
        <v>0.54910652999999998</v>
      </c>
      <c r="AH37">
        <v>300.89923199999998</v>
      </c>
      <c r="AI37">
        <f t="shared" si="15"/>
        <v>301.76683460027425</v>
      </c>
      <c r="AJ37">
        <f t="shared" si="16"/>
        <v>0.75273427200267018</v>
      </c>
      <c r="AK37" s="19">
        <f t="shared" si="17"/>
        <v>8.3137992082182376E-6</v>
      </c>
      <c r="AM37" s="2">
        <v>0.55064155000000004</v>
      </c>
      <c r="AN37">
        <v>323.74112500000001</v>
      </c>
      <c r="AO37">
        <f t="shared" si="18"/>
        <v>325.73925240473659</v>
      </c>
      <c r="AP37">
        <f t="shared" si="19"/>
        <v>3.9925131255593351</v>
      </c>
      <c r="AQ37" s="19">
        <f t="shared" si="20"/>
        <v>3.8093476522795394E-5</v>
      </c>
      <c r="AS37" s="2">
        <v>0.55010802999999997</v>
      </c>
      <c r="AT37">
        <v>350.60354799999999</v>
      </c>
      <c r="AU37">
        <f t="shared" si="21"/>
        <v>352.45983972480701</v>
      </c>
      <c r="AV37">
        <f t="shared" si="22"/>
        <v>3.4458189675870292</v>
      </c>
      <c r="AW37" s="19">
        <f t="shared" si="23"/>
        <v>2.8032371746105001E-5</v>
      </c>
    </row>
    <row r="38" spans="3:54" x14ac:dyDescent="0.25">
      <c r="C38" s="2">
        <v>0.55339150000000004</v>
      </c>
      <c r="D38">
        <v>210.081954</v>
      </c>
      <c r="E38">
        <f t="shared" si="0"/>
        <v>212.17201949671428</v>
      </c>
      <c r="F38">
        <f t="shared" si="1"/>
        <v>4.3683737805555456</v>
      </c>
      <c r="G38" s="19">
        <f t="shared" si="2"/>
        <v>9.8978825335482141E-5</v>
      </c>
      <c r="I38" s="2">
        <v>0.55317340999999998</v>
      </c>
      <c r="J38">
        <v>232.11138299999999</v>
      </c>
      <c r="K38">
        <f t="shared" si="3"/>
        <v>232.88706551726114</v>
      </c>
      <c r="L38">
        <f t="shared" si="4"/>
        <v>0.60168336758458751</v>
      </c>
      <c r="M38" s="19">
        <f t="shared" si="5"/>
        <v>1.1167992866409033E-5</v>
      </c>
      <c r="O38" s="2">
        <v>0.55325338999999996</v>
      </c>
      <c r="P38">
        <v>246.242332</v>
      </c>
      <c r="Q38">
        <f t="shared" si="6"/>
        <v>246.65520225428324</v>
      </c>
      <c r="R38">
        <f t="shared" si="7"/>
        <v>0.17046184687190258</v>
      </c>
      <c r="S38" s="19">
        <f t="shared" si="8"/>
        <v>2.8112648248825367E-6</v>
      </c>
      <c r="U38" s="2">
        <v>0.55402713999999997</v>
      </c>
      <c r="V38">
        <v>261.81967800000001</v>
      </c>
      <c r="W38">
        <f t="shared" si="9"/>
        <v>262.0950466566108</v>
      </c>
      <c r="X38">
        <f t="shared" si="10"/>
        <v>7.582789704363363E-2</v>
      </c>
      <c r="Y38" s="19">
        <f t="shared" si="11"/>
        <v>1.1061765382147086E-6</v>
      </c>
      <c r="AA38" s="2">
        <v>0.55344378000000005</v>
      </c>
      <c r="AB38">
        <v>279.87665099999998</v>
      </c>
      <c r="AC38">
        <f t="shared" si="12"/>
        <v>280.66741886518548</v>
      </c>
      <c r="AD38">
        <f t="shared" si="13"/>
        <v>0.62531381661003438</v>
      </c>
      <c r="AE38" s="19">
        <f t="shared" si="14"/>
        <v>7.9829735019954644E-6</v>
      </c>
      <c r="AG38" s="2">
        <v>0.55287821000000004</v>
      </c>
      <c r="AH38">
        <v>301.07730900000001</v>
      </c>
      <c r="AI38">
        <f t="shared" si="15"/>
        <v>301.93069219697423</v>
      </c>
      <c r="AJ38">
        <f t="shared" si="16"/>
        <v>0.728262880877942</v>
      </c>
      <c r="AK38" s="19">
        <f t="shared" si="17"/>
        <v>8.0340054756768692E-6</v>
      </c>
      <c r="AM38" s="2">
        <v>0.55403546999999997</v>
      </c>
      <c r="AN38">
        <v>323.84899999999999</v>
      </c>
      <c r="AO38">
        <f t="shared" si="18"/>
        <v>325.92485266858353</v>
      </c>
      <c r="AP38">
        <f t="shared" si="19"/>
        <v>4.3091643016653896</v>
      </c>
      <c r="AQ38" s="19">
        <f t="shared" si="20"/>
        <v>4.1087331180598524E-5</v>
      </c>
      <c r="AS38" s="2">
        <v>0.55425826</v>
      </c>
      <c r="AT38">
        <v>350.99430000000001</v>
      </c>
      <c r="AU38">
        <f t="shared" si="21"/>
        <v>352.76607190559093</v>
      </c>
      <c r="AV38">
        <f t="shared" si="22"/>
        <v>3.1391756854412951</v>
      </c>
      <c r="AW38" s="19">
        <f t="shared" si="23"/>
        <v>2.5480942882430085E-5</v>
      </c>
    </row>
    <row r="39" spans="3:54" x14ac:dyDescent="0.25">
      <c r="C39" s="2">
        <v>0.55716330999999997</v>
      </c>
      <c r="D39">
        <v>210.283492</v>
      </c>
      <c r="E39">
        <f t="shared" si="0"/>
        <v>212.32210948406205</v>
      </c>
      <c r="F39">
        <f t="shared" si="1"/>
        <v>4.1559612463235167</v>
      </c>
      <c r="G39" s="19">
        <f t="shared" si="2"/>
        <v>9.3985558916333383E-5</v>
      </c>
      <c r="I39" s="2">
        <v>0.55694467999999997</v>
      </c>
      <c r="J39">
        <v>232.21907899999999</v>
      </c>
      <c r="K39">
        <f t="shared" si="3"/>
        <v>233.02702168287001</v>
      </c>
      <c r="L39">
        <f t="shared" si="4"/>
        <v>0.65277137880320679</v>
      </c>
      <c r="M39" s="19">
        <f t="shared" si="5"/>
        <v>1.2105014323698715E-5</v>
      </c>
      <c r="O39" s="2">
        <v>0.55702523999999998</v>
      </c>
      <c r="P39">
        <v>246.45169000000001</v>
      </c>
      <c r="Q39">
        <f t="shared" si="6"/>
        <v>246.79554710495344</v>
      </c>
      <c r="R39">
        <f t="shared" si="7"/>
        <v>0.11823770862695343</v>
      </c>
      <c r="S39" s="19">
        <f t="shared" si="8"/>
        <v>1.9466703026857989E-6</v>
      </c>
      <c r="U39" s="2">
        <v>0.55779851000000003</v>
      </c>
      <c r="V39">
        <v>261.943015</v>
      </c>
      <c r="W39">
        <f t="shared" si="9"/>
        <v>262.22739126598702</v>
      </c>
      <c r="X39">
        <f t="shared" si="10"/>
        <v>8.0869860656720818E-2</v>
      </c>
      <c r="Y39" s="19">
        <f t="shared" si="11"/>
        <v>1.1786179495132167E-6</v>
      </c>
      <c r="AA39" s="2">
        <v>0.55721491999999995</v>
      </c>
      <c r="AB39">
        <v>279.96088700000001</v>
      </c>
      <c r="AC39">
        <f t="shared" si="12"/>
        <v>280.81139256595316</v>
      </c>
      <c r="AD39">
        <f t="shared" si="13"/>
        <v>0.7233597177172747</v>
      </c>
      <c r="AE39" s="19">
        <f t="shared" si="14"/>
        <v>9.2291052458506605E-6</v>
      </c>
      <c r="AG39" s="2">
        <v>0.55664961000000002</v>
      </c>
      <c r="AH39">
        <v>301.20846599999999</v>
      </c>
      <c r="AI39">
        <f t="shared" si="15"/>
        <v>302.09918816930315</v>
      </c>
      <c r="AJ39">
        <f t="shared" si="16"/>
        <v>0.79338598288812756</v>
      </c>
      <c r="AK39" s="19">
        <f t="shared" si="17"/>
        <v>8.7448059076752632E-6</v>
      </c>
      <c r="AM39" s="2">
        <v>0.55818502999999997</v>
      </c>
      <c r="AN39">
        <v>324.12074000000001</v>
      </c>
      <c r="AO39">
        <f t="shared" si="18"/>
        <v>326.15915771494633</v>
      </c>
      <c r="AP39">
        <f t="shared" si="19"/>
        <v>4.1551467806069757</v>
      </c>
      <c r="AQ39" s="19">
        <f t="shared" si="20"/>
        <v>3.9552389536981566E-5</v>
      </c>
      <c r="AS39" s="2">
        <v>0.55727556</v>
      </c>
      <c r="AT39">
        <v>351.23358500000001</v>
      </c>
      <c r="AU39">
        <f t="shared" si="21"/>
        <v>352.99669486690777</v>
      </c>
      <c r="AV39">
        <f t="shared" si="22"/>
        <v>3.1085564027875301</v>
      </c>
      <c r="AW39" s="19">
        <f t="shared" si="23"/>
        <v>2.5198035227201376E-5</v>
      </c>
    </row>
    <row r="40" spans="3:54" x14ac:dyDescent="0.25">
      <c r="C40" s="2">
        <v>0.56093470999999995</v>
      </c>
      <c r="D40">
        <v>210.414648</v>
      </c>
      <c r="E40">
        <f t="shared" si="0"/>
        <v>212.47504255606918</v>
      </c>
      <c r="F40">
        <f t="shared" si="1"/>
        <v>4.2452257266795304</v>
      </c>
      <c r="G40" s="19">
        <f t="shared" si="2"/>
        <v>9.5884597080821002E-5</v>
      </c>
      <c r="I40" s="2">
        <v>0.56071621999999999</v>
      </c>
      <c r="J40">
        <v>232.373696</v>
      </c>
      <c r="K40">
        <f t="shared" si="3"/>
        <v>233.16982339680879</v>
      </c>
      <c r="L40">
        <f t="shared" si="4"/>
        <v>0.63381883194955557</v>
      </c>
      <c r="M40" s="19">
        <f t="shared" si="5"/>
        <v>1.1737921679765682E-5</v>
      </c>
      <c r="O40" s="2">
        <v>0.56079696000000001</v>
      </c>
      <c r="P40">
        <v>246.637587</v>
      </c>
      <c r="Q40">
        <f t="shared" si="6"/>
        <v>246.93896628899984</v>
      </c>
      <c r="R40">
        <f t="shared" si="7"/>
        <v>9.0829475838049026E-2</v>
      </c>
      <c r="S40" s="19">
        <f t="shared" si="8"/>
        <v>1.4931666535421866E-6</v>
      </c>
      <c r="U40" s="2">
        <v>0.56156996000000003</v>
      </c>
      <c r="V40">
        <v>262.08199200000001</v>
      </c>
      <c r="W40">
        <f t="shared" si="9"/>
        <v>262.36285131740902</v>
      </c>
      <c r="X40">
        <f t="shared" si="10"/>
        <v>7.8881956175455362E-2</v>
      </c>
      <c r="Y40" s="19">
        <f t="shared" si="11"/>
        <v>1.1484267768107834E-6</v>
      </c>
      <c r="AA40" s="2">
        <v>0.56098627999999995</v>
      </c>
      <c r="AB40">
        <v>280.08422300000001</v>
      </c>
      <c r="AC40">
        <f t="shared" si="12"/>
        <v>280.95915293289659</v>
      </c>
      <c r="AD40">
        <f t="shared" si="13"/>
        <v>0.76550238747840982</v>
      </c>
      <c r="AE40" s="19">
        <f t="shared" si="14"/>
        <v>9.7581897246323656E-6</v>
      </c>
      <c r="AG40" s="2">
        <v>0.56042062000000004</v>
      </c>
      <c r="AH40">
        <v>301.26924200000002</v>
      </c>
      <c r="AI40">
        <f t="shared" si="15"/>
        <v>302.27260593826281</v>
      </c>
      <c r="AJ40">
        <f t="shared" si="16"/>
        <v>1.0067391926062237</v>
      </c>
      <c r="AK40" s="19">
        <f t="shared" si="17"/>
        <v>1.1091936805969054E-5</v>
      </c>
      <c r="AM40" s="2">
        <v>0.56157952</v>
      </c>
      <c r="AN40">
        <v>324.33027600000003</v>
      </c>
      <c r="AO40">
        <f t="shared" si="18"/>
        <v>326.35722799871962</v>
      </c>
      <c r="AP40">
        <f t="shared" si="19"/>
        <v>4.1085344051133665</v>
      </c>
      <c r="AQ40" s="19">
        <f t="shared" si="20"/>
        <v>3.9058174811216254E-5</v>
      </c>
      <c r="AS40" s="2">
        <v>0.56104953000000002</v>
      </c>
      <c r="AT40">
        <v>351.818308</v>
      </c>
      <c r="AU40">
        <f t="shared" si="21"/>
        <v>353.29520407229478</v>
      </c>
      <c r="AV40">
        <f t="shared" si="22"/>
        <v>2.1812220083597427</v>
      </c>
      <c r="AW40" s="19">
        <f t="shared" si="23"/>
        <v>1.7622316613774066E-5</v>
      </c>
    </row>
    <row r="41" spans="3:54" x14ac:dyDescent="0.25">
      <c r="C41" s="2">
        <v>0.56470606999999995</v>
      </c>
      <c r="D41">
        <v>210.53798499999999</v>
      </c>
      <c r="E41">
        <f t="shared" si="0"/>
        <v>212.6309643469431</v>
      </c>
      <c r="F41">
        <f t="shared" si="1"/>
        <v>4.3805625467304088</v>
      </c>
      <c r="G41" s="19">
        <f t="shared" si="2"/>
        <v>9.8825486610596805E-5</v>
      </c>
      <c r="I41" s="2">
        <v>0.56448825000000002</v>
      </c>
      <c r="J41">
        <v>232.61433400000001</v>
      </c>
      <c r="K41">
        <f t="shared" si="3"/>
        <v>233.31562845832644</v>
      </c>
      <c r="L41">
        <f t="shared" si="4"/>
        <v>0.49181391727936086</v>
      </c>
      <c r="M41" s="19">
        <f t="shared" si="5"/>
        <v>9.0892462179580455E-6</v>
      </c>
      <c r="O41" s="2">
        <v>0.56456956000000003</v>
      </c>
      <c r="P41">
        <v>246.97988699999999</v>
      </c>
      <c r="Q41">
        <f t="shared" si="6"/>
        <v>247.0856717890843</v>
      </c>
      <c r="R41">
        <f t="shared" si="7"/>
        <v>1.1190421601612092E-2</v>
      </c>
      <c r="S41" s="19">
        <f t="shared" si="8"/>
        <v>1.8345234764168001E-7</v>
      </c>
      <c r="U41" s="2">
        <v>0.56534158000000001</v>
      </c>
      <c r="V41">
        <v>262.25224900000001</v>
      </c>
      <c r="W41">
        <f t="shared" si="9"/>
        <v>262.50162104425829</v>
      </c>
      <c r="X41">
        <f t="shared" si="10"/>
        <v>6.2186416457553489E-2</v>
      </c>
      <c r="Y41" s="19">
        <f t="shared" si="11"/>
        <v>9.0418456364785926E-7</v>
      </c>
      <c r="AA41" s="2">
        <v>0.56475812999999997</v>
      </c>
      <c r="AB41">
        <v>280.29358100000002</v>
      </c>
      <c r="AC41">
        <f t="shared" si="12"/>
        <v>281.11094807599278</v>
      </c>
      <c r="AD41">
        <f t="shared" si="13"/>
        <v>0.66808893691695947</v>
      </c>
      <c r="AE41" s="19">
        <f t="shared" si="14"/>
        <v>8.5037008925774663E-6</v>
      </c>
      <c r="AG41" s="2">
        <v>0.56419193999999995</v>
      </c>
      <c r="AH41">
        <v>301.38475799999998</v>
      </c>
      <c r="AI41">
        <f t="shared" si="15"/>
        <v>302.45128493855498</v>
      </c>
      <c r="AJ41">
        <f t="shared" si="16"/>
        <v>1.1374797106635017</v>
      </c>
      <c r="AK41" s="19">
        <f t="shared" si="17"/>
        <v>1.2522789750613753E-5</v>
      </c>
      <c r="AM41" s="2">
        <v>0.56535212000000001</v>
      </c>
      <c r="AN41">
        <v>324.67257599999999</v>
      </c>
      <c r="AO41">
        <f t="shared" si="18"/>
        <v>326.58453790602886</v>
      </c>
      <c r="AP41">
        <f t="shared" si="19"/>
        <v>3.6555983301055273</v>
      </c>
      <c r="AQ41" s="19">
        <f t="shared" si="20"/>
        <v>3.4679055176441159E-5</v>
      </c>
      <c r="AS41" s="2">
        <v>0.56482164999999995</v>
      </c>
      <c r="AT41">
        <v>352.07458700000001</v>
      </c>
      <c r="AU41">
        <f t="shared" si="21"/>
        <v>353.60540186528453</v>
      </c>
      <c r="AV41">
        <f t="shared" si="22"/>
        <v>2.3433941517760819</v>
      </c>
      <c r="AW41" s="19">
        <f t="shared" si="23"/>
        <v>1.890496966089238E-5</v>
      </c>
    </row>
    <row r="42" spans="3:54" x14ac:dyDescent="0.25">
      <c r="C42" s="2">
        <v>0.56809958999999999</v>
      </c>
      <c r="D42">
        <v>210.575479</v>
      </c>
      <c r="E42">
        <f t="shared" si="0"/>
        <v>212.77393465704574</v>
      </c>
      <c r="F42">
        <f t="shared" si="1"/>
        <v>4.8332072759964229</v>
      </c>
      <c r="G42" s="19">
        <f t="shared" si="2"/>
        <v>1.0899832549812694E-4</v>
      </c>
      <c r="I42" s="2">
        <v>0.56825956</v>
      </c>
      <c r="J42">
        <v>232.729851</v>
      </c>
      <c r="K42">
        <f t="shared" si="3"/>
        <v>233.46454666012357</v>
      </c>
      <c r="L42">
        <f t="shared" si="4"/>
        <v>0.53977771300441924</v>
      </c>
      <c r="M42" s="19">
        <f t="shared" si="5"/>
        <v>9.965767845628726E-6</v>
      </c>
      <c r="O42" s="2">
        <v>0.56834203000000005</v>
      </c>
      <c r="P42">
        <v>247.29872599999999</v>
      </c>
      <c r="Q42">
        <f t="shared" si="6"/>
        <v>247.23580792525365</v>
      </c>
      <c r="R42">
        <f t="shared" si="7"/>
        <v>3.9586841297854173E-3</v>
      </c>
      <c r="S42" s="19">
        <f t="shared" si="8"/>
        <v>6.4730221327879471E-8</v>
      </c>
      <c r="U42" s="2">
        <v>0.56911263000000001</v>
      </c>
      <c r="V42">
        <v>262.32084500000002</v>
      </c>
      <c r="W42">
        <f t="shared" si="9"/>
        <v>262.6438747366031</v>
      </c>
      <c r="X42">
        <f t="shared" si="10"/>
        <v>0.10434821072985229</v>
      </c>
      <c r="Y42" s="19">
        <f t="shared" si="11"/>
        <v>1.5164196425233195E-6</v>
      </c>
      <c r="AA42" s="2">
        <v>0.56852930999999995</v>
      </c>
      <c r="AB42">
        <v>280.38563699999997</v>
      </c>
      <c r="AC42">
        <f t="shared" si="12"/>
        <v>281.26698179743528</v>
      </c>
      <c r="AD42">
        <f t="shared" si="13"/>
        <v>0.77676865196627687</v>
      </c>
      <c r="AE42" s="19">
        <f t="shared" si="14"/>
        <v>9.880528266560604E-6</v>
      </c>
      <c r="AG42" s="2">
        <v>0.56796396000000005</v>
      </c>
      <c r="AH42">
        <v>301.62539600000002</v>
      </c>
      <c r="AI42">
        <f t="shared" si="15"/>
        <v>302.63557212725414</v>
      </c>
      <c r="AJ42">
        <f t="shared" si="16"/>
        <v>1.0204558080741171</v>
      </c>
      <c r="AK42" s="19">
        <f t="shared" si="17"/>
        <v>1.1216526627637653E-5</v>
      </c>
      <c r="AM42" s="2">
        <v>0.56912441000000003</v>
      </c>
      <c r="AN42">
        <v>324.96013499999998</v>
      </c>
      <c r="AO42">
        <f t="shared" si="18"/>
        <v>326.81983666147369</v>
      </c>
      <c r="AP42">
        <f t="shared" si="19"/>
        <v>3.4584902696880668</v>
      </c>
      <c r="AQ42" s="19">
        <f t="shared" si="20"/>
        <v>3.275113726197283E-5</v>
      </c>
      <c r="AS42" s="2">
        <v>0.56859548999999998</v>
      </c>
      <c r="AT42">
        <v>352.63585</v>
      </c>
      <c r="AU42">
        <f t="shared" si="21"/>
        <v>353.92834961250946</v>
      </c>
      <c r="AV42">
        <f t="shared" si="22"/>
        <v>1.6705552483371029</v>
      </c>
      <c r="AW42" s="19">
        <f t="shared" si="23"/>
        <v>1.3434079666042696E-5</v>
      </c>
    </row>
    <row r="43" spans="3:54" x14ac:dyDescent="0.25">
      <c r="C43" s="2">
        <v>0.57224892999999999</v>
      </c>
      <c r="D43">
        <v>210.80811800000001</v>
      </c>
      <c r="E43">
        <f t="shared" si="0"/>
        <v>212.95234421798713</v>
      </c>
      <c r="F43">
        <f t="shared" si="1"/>
        <v>4.5977060739033693</v>
      </c>
      <c r="G43" s="19">
        <f t="shared" si="2"/>
        <v>1.0345858676585953E-4</v>
      </c>
      <c r="I43" s="2">
        <v>0.57203097000000003</v>
      </c>
      <c r="J43">
        <v>232.861007</v>
      </c>
      <c r="K43">
        <f t="shared" si="3"/>
        <v>233.61677516373561</v>
      </c>
      <c r="L43">
        <f t="shared" si="4"/>
        <v>0.57118551731629541</v>
      </c>
      <c r="M43" s="19">
        <f t="shared" si="5"/>
        <v>1.0533765469566463E-5</v>
      </c>
      <c r="O43" s="2">
        <v>0.57211405000000004</v>
      </c>
      <c r="P43">
        <v>247.539365</v>
      </c>
      <c r="Q43">
        <f t="shared" si="6"/>
        <v>247.38955427674586</v>
      </c>
      <c r="R43">
        <f t="shared" si="7"/>
        <v>2.2443252801931091E-2</v>
      </c>
      <c r="S43" s="19">
        <f t="shared" si="8"/>
        <v>3.6626654885711844E-7</v>
      </c>
      <c r="U43" s="2">
        <v>0.57288351000000004</v>
      </c>
      <c r="V43">
        <v>262.35816</v>
      </c>
      <c r="W43">
        <f t="shared" si="9"/>
        <v>262.78984049260742</v>
      </c>
      <c r="X43">
        <f t="shared" si="10"/>
        <v>0.18634804769779076</v>
      </c>
      <c r="Y43" s="19">
        <f t="shared" si="11"/>
        <v>2.7072957055831994E-6</v>
      </c>
      <c r="AA43" s="2">
        <v>0.57230013999999996</v>
      </c>
      <c r="AB43">
        <v>280.41513200000003</v>
      </c>
      <c r="AC43">
        <f t="shared" si="12"/>
        <v>281.42753147869439</v>
      </c>
      <c r="AD43">
        <f t="shared" si="13"/>
        <v>1.0249527044606173</v>
      </c>
      <c r="AE43" s="19">
        <f t="shared" si="14"/>
        <v>1.3034696824805788E-5</v>
      </c>
      <c r="AG43" s="2">
        <v>0.57173549999999995</v>
      </c>
      <c r="AH43">
        <v>301.780013</v>
      </c>
      <c r="AI43">
        <f t="shared" si="15"/>
        <v>302.82575664713431</v>
      </c>
      <c r="AJ43">
        <f t="shared" si="16"/>
        <v>1.0935797755217804</v>
      </c>
      <c r="AK43" s="19">
        <f t="shared" si="17"/>
        <v>1.2007968059668584E-5</v>
      </c>
      <c r="AM43" s="2">
        <v>0.57327419000000002</v>
      </c>
      <c r="AN43">
        <v>325.27097600000002</v>
      </c>
      <c r="AO43">
        <f t="shared" si="18"/>
        <v>327.08852560767457</v>
      </c>
      <c r="AP43">
        <f t="shared" si="19"/>
        <v>3.303486576357912</v>
      </c>
      <c r="AQ43" s="19">
        <f t="shared" si="20"/>
        <v>3.1223524231675968E-5</v>
      </c>
      <c r="AS43" s="2">
        <v>0.57236902000000001</v>
      </c>
      <c r="AT43">
        <v>353.14237200000002</v>
      </c>
      <c r="AU43">
        <f t="shared" si="21"/>
        <v>354.26470340691253</v>
      </c>
      <c r="AV43">
        <f t="shared" si="22"/>
        <v>1.2596277869422099</v>
      </c>
      <c r="AW43" s="19">
        <f t="shared" si="23"/>
        <v>1.0100493021116753E-5</v>
      </c>
    </row>
    <row r="44" spans="3:54" x14ac:dyDescent="0.25">
      <c r="C44" s="2">
        <v>0.57602059999999999</v>
      </c>
      <c r="D44">
        <v>210.98619500000001</v>
      </c>
      <c r="E44">
        <f t="shared" si="0"/>
        <v>213.1181083351369</v>
      </c>
      <c r="F44">
        <f t="shared" si="1"/>
        <v>4.5450544685344809</v>
      </c>
      <c r="G44" s="19">
        <f t="shared" si="2"/>
        <v>1.0210123899474973E-4</v>
      </c>
      <c r="I44" s="2">
        <v>0.57580295000000004</v>
      </c>
      <c r="J44">
        <v>233.09382500000001</v>
      </c>
      <c r="K44">
        <f t="shared" si="3"/>
        <v>233.77250865106174</v>
      </c>
      <c r="L44">
        <f t="shared" si="4"/>
        <v>0.4606114982184828</v>
      </c>
      <c r="M44" s="19">
        <f t="shared" si="5"/>
        <v>8.4776061794600588E-6</v>
      </c>
      <c r="O44" s="2">
        <v>0.57588594999999998</v>
      </c>
      <c r="P44">
        <v>247.75654299999999</v>
      </c>
      <c r="Q44">
        <f t="shared" si="6"/>
        <v>247.54712765748366</v>
      </c>
      <c r="R44">
        <f t="shared" si="7"/>
        <v>4.3854785681234736E-2</v>
      </c>
      <c r="S44" s="19">
        <f t="shared" si="8"/>
        <v>7.1444158908523616E-7</v>
      </c>
      <c r="U44" s="2">
        <v>0.57665500000000003</v>
      </c>
      <c r="V44">
        <v>262.50495699999999</v>
      </c>
      <c r="W44">
        <f t="shared" si="9"/>
        <v>262.93977596373702</v>
      </c>
      <c r="X44">
        <f t="shared" si="10"/>
        <v>0.18906753122534431</v>
      </c>
      <c r="Y44" s="19">
        <f t="shared" si="11"/>
        <v>2.7437335625884313E-6</v>
      </c>
      <c r="AA44" s="2">
        <v>0.57607164</v>
      </c>
      <c r="AB44">
        <v>280.56192900000002</v>
      </c>
      <c r="AC44">
        <f t="shared" si="12"/>
        <v>281.5929230831332</v>
      </c>
      <c r="AD44">
        <f t="shared" si="13"/>
        <v>1.0629487994556266</v>
      </c>
      <c r="AE44" s="19">
        <f t="shared" si="14"/>
        <v>1.3503764891239996E-5</v>
      </c>
      <c r="AG44" s="2">
        <v>0.57512949999999996</v>
      </c>
      <c r="AH44">
        <v>301.90352799999999</v>
      </c>
      <c r="AI44">
        <f t="shared" si="15"/>
        <v>303.00226749088989</v>
      </c>
      <c r="AJ44">
        <f t="shared" si="16"/>
        <v>1.2072284688409918</v>
      </c>
      <c r="AK44" s="19">
        <f t="shared" si="17"/>
        <v>1.324503444639715E-5</v>
      </c>
      <c r="AM44" s="2">
        <v>0.57666868000000004</v>
      </c>
      <c r="AN44">
        <v>325.48051199999998</v>
      </c>
      <c r="AO44">
        <f t="shared" si="18"/>
        <v>327.31645619621293</v>
      </c>
      <c r="AP44">
        <f t="shared" si="19"/>
        <v>3.3706910916080131</v>
      </c>
      <c r="AQ44" s="19">
        <f t="shared" si="20"/>
        <v>3.1817713888671265E-5</v>
      </c>
      <c r="AS44" s="2">
        <v>0.57614211000000004</v>
      </c>
      <c r="AT44">
        <v>353.57069300000001</v>
      </c>
      <c r="AU44">
        <f t="shared" si="21"/>
        <v>354.61532886284056</v>
      </c>
      <c r="AV44">
        <f t="shared" si="22"/>
        <v>1.0912640859326215</v>
      </c>
      <c r="AW44" s="19">
        <f t="shared" si="23"/>
        <v>8.7292582712578186E-6</v>
      </c>
    </row>
    <row r="45" spans="3:54" x14ac:dyDescent="0.25">
      <c r="C45" s="2">
        <v>0.57979223000000002</v>
      </c>
      <c r="D45">
        <v>211.156453</v>
      </c>
      <c r="E45">
        <f t="shared" si="0"/>
        <v>213.28745894114752</v>
      </c>
      <c r="F45">
        <f t="shared" si="1"/>
        <v>4.5411863212060313</v>
      </c>
      <c r="G45" s="19">
        <f t="shared" si="2"/>
        <v>1.0184989949348796E-4</v>
      </c>
      <c r="I45" s="2">
        <v>0.57995300000000005</v>
      </c>
      <c r="J45">
        <v>233.45158699999999</v>
      </c>
      <c r="K45">
        <f t="shared" si="3"/>
        <v>233.94809550413422</v>
      </c>
      <c r="L45">
        <f t="shared" si="4"/>
        <v>0.24652069467760704</v>
      </c>
      <c r="M45" s="19">
        <f t="shared" si="5"/>
        <v>4.5233450894143566E-6</v>
      </c>
      <c r="O45" s="2">
        <v>0.58003643999999999</v>
      </c>
      <c r="P45">
        <v>248.19250500000001</v>
      </c>
      <c r="Q45">
        <f t="shared" si="6"/>
        <v>247.72520316850665</v>
      </c>
      <c r="R45">
        <f t="shared" si="7"/>
        <v>0.21837100171704729</v>
      </c>
      <c r="S45" s="19">
        <f t="shared" si="8"/>
        <v>3.545011444151222E-6</v>
      </c>
      <c r="U45" s="2">
        <v>0.58042596000000002</v>
      </c>
      <c r="V45">
        <v>262.55620099999999</v>
      </c>
      <c r="W45">
        <f t="shared" si="9"/>
        <v>263.09387617498169</v>
      </c>
      <c r="X45">
        <f t="shared" si="10"/>
        <v>0.28909459379160213</v>
      </c>
      <c r="Y45" s="19">
        <f t="shared" si="11"/>
        <v>4.1936811795846397E-6</v>
      </c>
      <c r="AA45" s="2">
        <v>0.58022110999999998</v>
      </c>
      <c r="AB45">
        <v>280.81802900000002</v>
      </c>
      <c r="AC45">
        <f t="shared" si="12"/>
        <v>281.78080890658248</v>
      </c>
      <c r="AD45">
        <f t="shared" si="13"/>
        <v>0.92694514851892018</v>
      </c>
      <c r="AE45" s="19">
        <f t="shared" si="14"/>
        <v>1.175449734322612E-5</v>
      </c>
      <c r="AG45" s="2">
        <v>0.57927929</v>
      </c>
      <c r="AH45">
        <v>302.21436899999998</v>
      </c>
      <c r="AI45">
        <f t="shared" si="15"/>
        <v>303.22541775089928</v>
      </c>
      <c r="AJ45">
        <f t="shared" si="16"/>
        <v>1.022219576695047</v>
      </c>
      <c r="AK45" s="19">
        <f t="shared" si="17"/>
        <v>1.1192161679919304E-5</v>
      </c>
      <c r="AM45" s="2">
        <v>0.58044194999999998</v>
      </c>
      <c r="AN45">
        <v>325.94011399999999</v>
      </c>
      <c r="AO45">
        <f t="shared" si="18"/>
        <v>327.57895797901449</v>
      </c>
      <c r="AP45">
        <f t="shared" si="19"/>
        <v>2.6858095875520651</v>
      </c>
      <c r="AQ45" s="19">
        <f t="shared" si="20"/>
        <v>2.5281311139555019E-5</v>
      </c>
      <c r="AS45" s="2">
        <v>0.57953796000000002</v>
      </c>
      <c r="AT45">
        <v>354.02094199999999</v>
      </c>
      <c r="AU45">
        <f t="shared" si="21"/>
        <v>354.94391280463572</v>
      </c>
      <c r="AV45">
        <f t="shared" si="22"/>
        <v>0.8518751062099168</v>
      </c>
      <c r="AW45" s="19">
        <f t="shared" si="23"/>
        <v>6.7970117492640342E-6</v>
      </c>
    </row>
    <row r="46" spans="3:54" x14ac:dyDescent="0.25">
      <c r="C46" s="2">
        <v>0.58356412000000002</v>
      </c>
      <c r="D46">
        <v>211.37363099999999</v>
      </c>
      <c r="E46">
        <f t="shared" si="0"/>
        <v>213.46057972953761</v>
      </c>
      <c r="F46">
        <f t="shared" si="1"/>
        <v>4.3553549997187053</v>
      </c>
      <c r="G46" s="19">
        <f t="shared" si="2"/>
        <v>9.7481441789665585E-5</v>
      </c>
      <c r="I46" s="2">
        <v>0.58334739999999996</v>
      </c>
      <c r="J46">
        <v>233.64548300000001</v>
      </c>
      <c r="K46">
        <f t="shared" si="3"/>
        <v>234.09519264819551</v>
      </c>
      <c r="L46">
        <f t="shared" si="4"/>
        <v>0.20223876768011506</v>
      </c>
      <c r="M46" s="19">
        <f t="shared" si="5"/>
        <v>3.7046708793523511E-6</v>
      </c>
      <c r="O46" s="2">
        <v>0.58343159</v>
      </c>
      <c r="P46">
        <v>248.51934299999999</v>
      </c>
      <c r="Q46">
        <f t="shared" si="6"/>
        <v>247.87472811239377</v>
      </c>
      <c r="R46">
        <f t="shared" si="7"/>
        <v>0.41552835332358462</v>
      </c>
      <c r="S46" s="19">
        <f t="shared" si="8"/>
        <v>6.7279114886395054E-6</v>
      </c>
      <c r="U46" s="2">
        <v>0.58419829999999995</v>
      </c>
      <c r="V46">
        <v>262.85329100000001</v>
      </c>
      <c r="W46">
        <f t="shared" si="9"/>
        <v>263.25247518130271</v>
      </c>
      <c r="X46">
        <f t="shared" si="10"/>
        <v>0.15934801060230752</v>
      </c>
      <c r="Y46" s="19">
        <f t="shared" si="11"/>
        <v>2.3063212901379505E-6</v>
      </c>
      <c r="AA46" s="2">
        <v>0.58361501999999998</v>
      </c>
      <c r="AB46">
        <v>280.925904</v>
      </c>
      <c r="AC46">
        <f t="shared" si="12"/>
        <v>281.93937951311545</v>
      </c>
      <c r="AD46">
        <f t="shared" si="13"/>
        <v>1.0271326156846288</v>
      </c>
      <c r="AE46" s="19">
        <f t="shared" si="14"/>
        <v>1.3014963243934845E-5</v>
      </c>
      <c r="AG46" s="2">
        <v>0.58305108999999999</v>
      </c>
      <c r="AH46">
        <v>302.415907</v>
      </c>
      <c r="AI46">
        <f t="shared" si="15"/>
        <v>303.43567470010942</v>
      </c>
      <c r="AJ46">
        <f t="shared" si="16"/>
        <v>1.0399261621864397</v>
      </c>
      <c r="AK46" s="19">
        <f t="shared" si="17"/>
        <v>1.1370858149781177E-5</v>
      </c>
      <c r="AM46" s="2">
        <v>0.58421517000000001</v>
      </c>
      <c r="AN46">
        <v>326.39189499999998</v>
      </c>
      <c r="AO46">
        <f t="shared" si="18"/>
        <v>327.85165518922827</v>
      </c>
      <c r="AP46">
        <f t="shared" si="19"/>
        <v>2.1308998100558161</v>
      </c>
      <c r="AQ46" s="19">
        <f t="shared" si="20"/>
        <v>2.0002500924130754E-5</v>
      </c>
      <c r="AS46" s="2">
        <v>0.58368951999999996</v>
      </c>
      <c r="AT46">
        <v>354.646298</v>
      </c>
      <c r="AU46">
        <f t="shared" si="21"/>
        <v>355.36348316381509</v>
      </c>
      <c r="AV46">
        <f t="shared" si="22"/>
        <v>0.5143545591964751</v>
      </c>
      <c r="AW46" s="19">
        <f t="shared" si="23"/>
        <v>4.089514309418373E-6</v>
      </c>
    </row>
    <row r="47" spans="3:54" x14ac:dyDescent="0.25">
      <c r="C47" s="2">
        <v>0.58733588000000003</v>
      </c>
      <c r="D47">
        <v>211.56734800000001</v>
      </c>
      <c r="E47">
        <f t="shared" si="0"/>
        <v>213.6376321461255</v>
      </c>
      <c r="F47">
        <f t="shared" si="1"/>
        <v>4.2860764456985398</v>
      </c>
      <c r="G47" s="19">
        <f t="shared" si="2"/>
        <v>9.575525747234689E-5</v>
      </c>
      <c r="I47" s="2">
        <v>0.58749691000000004</v>
      </c>
      <c r="J47">
        <v>233.909403</v>
      </c>
      <c r="K47">
        <f t="shared" si="3"/>
        <v>234.27950310751436</v>
      </c>
      <c r="L47">
        <f t="shared" si="4"/>
        <v>0.13697408958214147</v>
      </c>
      <c r="M47" s="19">
        <f t="shared" si="5"/>
        <v>2.5034738624764117E-6</v>
      </c>
      <c r="O47" s="2">
        <v>0.58720375000000002</v>
      </c>
      <c r="P47">
        <v>248.78344200000001</v>
      </c>
      <c r="Q47">
        <f t="shared" si="6"/>
        <v>248.04515718574226</v>
      </c>
      <c r="R47">
        <f t="shared" si="7"/>
        <v>0.54506446696360478</v>
      </c>
      <c r="S47" s="19">
        <f t="shared" si="8"/>
        <v>8.8065321883397921E-6</v>
      </c>
      <c r="U47" s="2">
        <v>0.58797014999999997</v>
      </c>
      <c r="V47">
        <v>263.06264900000002</v>
      </c>
      <c r="W47">
        <f t="shared" si="9"/>
        <v>263.41576556718542</v>
      </c>
      <c r="X47">
        <f t="shared" si="10"/>
        <v>0.12469131002079795</v>
      </c>
      <c r="Y47" s="19">
        <f t="shared" si="11"/>
        <v>1.8018465790242179E-6</v>
      </c>
      <c r="AA47" s="2">
        <v>0.58738630000000003</v>
      </c>
      <c r="AB47">
        <v>281.03359999999998</v>
      </c>
      <c r="AC47">
        <f t="shared" si="12"/>
        <v>282.12106891339772</v>
      </c>
      <c r="AD47">
        <f t="shared" si="13"/>
        <v>1.1825886376064672</v>
      </c>
      <c r="AE47" s="19">
        <f t="shared" si="14"/>
        <v>1.497328905523404E-5</v>
      </c>
      <c r="AG47" s="2">
        <v>0.58682343000000003</v>
      </c>
      <c r="AH47">
        <v>302.71128599999997</v>
      </c>
      <c r="AI47">
        <f t="shared" si="15"/>
        <v>303.65349396154721</v>
      </c>
      <c r="AJ47">
        <f t="shared" si="16"/>
        <v>0.88775584280300501</v>
      </c>
      <c r="AK47" s="19">
        <f t="shared" si="17"/>
        <v>9.6880486975673522E-6</v>
      </c>
      <c r="AM47" s="2">
        <v>0.58798700999999998</v>
      </c>
      <c r="AN47">
        <v>326.60125299999999</v>
      </c>
      <c r="AO47">
        <f t="shared" si="18"/>
        <v>328.1350815321249</v>
      </c>
      <c r="AP47">
        <f t="shared" si="19"/>
        <v>2.3526299659604701</v>
      </c>
      <c r="AQ47" s="19">
        <f t="shared" si="20"/>
        <v>2.205555198176081E-5</v>
      </c>
      <c r="AS47" s="2">
        <v>0.58746441999999999</v>
      </c>
      <c r="AT47">
        <v>355.39524399999999</v>
      </c>
      <c r="AU47">
        <f t="shared" si="21"/>
        <v>355.76318625727856</v>
      </c>
      <c r="AV47">
        <f t="shared" si="22"/>
        <v>0.13538150469125021</v>
      </c>
      <c r="AW47" s="19">
        <f t="shared" si="23"/>
        <v>1.0718551856644182E-6</v>
      </c>
    </row>
    <row r="48" spans="3:54" x14ac:dyDescent="0.25">
      <c r="C48" s="2">
        <v>0.59110768000000002</v>
      </c>
      <c r="D48">
        <v>211.76888600000001</v>
      </c>
      <c r="E48">
        <f t="shared" si="0"/>
        <v>213.8188130141175</v>
      </c>
      <c r="F48">
        <f t="shared" si="1"/>
        <v>4.2022007632086318</v>
      </c>
      <c r="G48" s="19">
        <f t="shared" si="2"/>
        <v>9.3702783750164965E-5</v>
      </c>
      <c r="I48" s="2">
        <v>0.59089122999999999</v>
      </c>
      <c r="J48">
        <v>234.087659</v>
      </c>
      <c r="K48">
        <f t="shared" si="3"/>
        <v>234.43413285706859</v>
      </c>
      <c r="L48">
        <f t="shared" si="4"/>
        <v>0.12004413363198443</v>
      </c>
      <c r="M48" s="19">
        <f t="shared" si="5"/>
        <v>2.1907050261674223E-6</v>
      </c>
      <c r="O48" s="2">
        <v>0.59097622000000005</v>
      </c>
      <c r="P48">
        <v>249.102281</v>
      </c>
      <c r="Q48">
        <f t="shared" si="6"/>
        <v>248.22037468900638</v>
      </c>
      <c r="R48">
        <f t="shared" si="7"/>
        <v>0.77775874137038981</v>
      </c>
      <c r="S48" s="19">
        <f t="shared" si="8"/>
        <v>1.2533994282214379E-5</v>
      </c>
      <c r="U48" s="2">
        <v>0.59174203999999997</v>
      </c>
      <c r="V48">
        <v>263.27982700000001</v>
      </c>
      <c r="W48">
        <f t="shared" si="9"/>
        <v>263.58405498514389</v>
      </c>
      <c r="X48">
        <f t="shared" si="10"/>
        <v>9.2554666944706113E-2</v>
      </c>
      <c r="Y48" s="19">
        <f t="shared" si="11"/>
        <v>1.3352517459899297E-6</v>
      </c>
      <c r="AA48" s="2">
        <v>0.59078030000000004</v>
      </c>
      <c r="AB48">
        <v>281.15711499999998</v>
      </c>
      <c r="AC48">
        <f t="shared" si="12"/>
        <v>282.28980438518408</v>
      </c>
      <c r="AD48">
        <f t="shared" si="13"/>
        <v>1.2829852433087521</v>
      </c>
      <c r="AE48" s="19">
        <f t="shared" si="14"/>
        <v>1.6230186287544088E-5</v>
      </c>
      <c r="AG48" s="2">
        <v>0.59059527000000001</v>
      </c>
      <c r="AH48">
        <v>302.92064299999998</v>
      </c>
      <c r="AI48">
        <f t="shared" si="15"/>
        <v>303.8792808030704</v>
      </c>
      <c r="AJ48">
        <f t="shared" si="16"/>
        <v>0.91898643747567521</v>
      </c>
      <c r="AK48" s="19">
        <f t="shared" si="17"/>
        <v>1.0015009417746095E-5</v>
      </c>
      <c r="AM48" s="2">
        <v>0.59176015000000004</v>
      </c>
      <c r="AN48">
        <v>327.03739400000001</v>
      </c>
      <c r="AO48">
        <f t="shared" si="18"/>
        <v>328.43011418026947</v>
      </c>
      <c r="AP48">
        <f t="shared" si="19"/>
        <v>1.9396695005298084</v>
      </c>
      <c r="AQ48" s="19">
        <f t="shared" si="20"/>
        <v>1.8135640993653214E-5</v>
      </c>
      <c r="AS48" s="2">
        <v>0.59123853000000004</v>
      </c>
      <c r="AT48">
        <v>356.00342799999999</v>
      </c>
      <c r="AU48">
        <f t="shared" si="21"/>
        <v>356.18134019962827</v>
      </c>
      <c r="AV48">
        <f t="shared" si="22"/>
        <v>3.1652750776573341E-2</v>
      </c>
      <c r="AW48" s="19">
        <f t="shared" si="23"/>
        <v>2.4974862078011628E-7</v>
      </c>
    </row>
    <row r="49" spans="3:49" x14ac:dyDescent="0.25">
      <c r="C49" s="2">
        <v>0.59525764000000003</v>
      </c>
      <c r="D49">
        <v>212.111007</v>
      </c>
      <c r="E49">
        <f t="shared" si="0"/>
        <v>214.02316544848262</v>
      </c>
      <c r="F49">
        <f t="shared" si="1"/>
        <v>3.6563499321034389</v>
      </c>
      <c r="G49" s="19">
        <f t="shared" si="2"/>
        <v>8.1268331183846388E-5</v>
      </c>
      <c r="I49" s="2">
        <v>0.59466426999999999</v>
      </c>
      <c r="J49">
        <v>234.50816</v>
      </c>
      <c r="K49">
        <f t="shared" si="3"/>
        <v>234.61031363403058</v>
      </c>
      <c r="L49">
        <f t="shared" si="4"/>
        <v>1.0435364945651943E-2</v>
      </c>
      <c r="M49" s="19">
        <f t="shared" si="5"/>
        <v>1.8975434255268729E-7</v>
      </c>
      <c r="O49" s="2">
        <v>0.59474903999999995</v>
      </c>
      <c r="P49">
        <v>249.48368199999999</v>
      </c>
      <c r="Q49">
        <f t="shared" si="6"/>
        <v>248.40065404971023</v>
      </c>
      <c r="R49">
        <f t="shared" si="7"/>
        <v>1.1729495411088411</v>
      </c>
      <c r="S49" s="19">
        <f t="shared" si="8"/>
        <v>1.8844952181618259E-5</v>
      </c>
      <c r="U49" s="2">
        <v>0.59551385000000001</v>
      </c>
      <c r="V49">
        <v>263.48136399999999</v>
      </c>
      <c r="W49">
        <f t="shared" si="9"/>
        <v>263.75764036879195</v>
      </c>
      <c r="X49">
        <f t="shared" si="10"/>
        <v>7.6328631952875897E-2</v>
      </c>
      <c r="Y49" s="19">
        <f t="shared" si="11"/>
        <v>1.0994808574061327E-6</v>
      </c>
      <c r="AA49" s="2">
        <v>0.59530740000000004</v>
      </c>
      <c r="AB49">
        <v>281.45995699999997</v>
      </c>
      <c r="AC49">
        <f t="shared" si="12"/>
        <v>282.52306479728435</v>
      </c>
      <c r="AD49">
        <f t="shared" si="13"/>
        <v>1.130198188646834</v>
      </c>
      <c r="AE49" s="19">
        <f t="shared" si="14"/>
        <v>1.4266629173716565E-5</v>
      </c>
      <c r="AG49" s="2">
        <v>0.59398989999999996</v>
      </c>
      <c r="AH49">
        <v>303.15364</v>
      </c>
      <c r="AI49">
        <f t="shared" si="15"/>
        <v>304.08973097033976</v>
      </c>
      <c r="AJ49">
        <f t="shared" si="16"/>
        <v>0.87626630475163791</v>
      </c>
      <c r="AK49" s="19">
        <f t="shared" si="17"/>
        <v>9.5347769419605327E-6</v>
      </c>
      <c r="AM49" s="2">
        <v>0.59553350000000005</v>
      </c>
      <c r="AN49">
        <v>327.51263599999999</v>
      </c>
      <c r="AO49">
        <f t="shared" si="18"/>
        <v>328.73739412272357</v>
      </c>
      <c r="AP49">
        <f t="shared" si="19"/>
        <v>1.5000324591774015</v>
      </c>
      <c r="AQ49" s="19">
        <f t="shared" si="20"/>
        <v>1.3984422481236385E-5</v>
      </c>
      <c r="AS49" s="2">
        <v>0.59501351999999996</v>
      </c>
      <c r="AT49">
        <v>356.76801399999999</v>
      </c>
      <c r="AU49">
        <f t="shared" si="21"/>
        <v>356.61938742264567</v>
      </c>
      <c r="AV49">
        <f t="shared" si="22"/>
        <v>2.2089859496059946E-2</v>
      </c>
      <c r="AW49" s="19">
        <f t="shared" si="23"/>
        <v>1.7354860690120098E-7</v>
      </c>
    </row>
    <row r="50" spans="3:49" x14ac:dyDescent="0.25">
      <c r="C50" s="2">
        <v>0.59865204000000005</v>
      </c>
      <c r="D50">
        <v>212.304903</v>
      </c>
      <c r="E50">
        <f t="shared" si="0"/>
        <v>214.19440221466195</v>
      </c>
      <c r="F50">
        <f t="shared" si="1"/>
        <v>3.5702072822081368</v>
      </c>
      <c r="G50" s="19">
        <f t="shared" si="2"/>
        <v>7.9208790836698026E-5</v>
      </c>
      <c r="I50" s="2">
        <v>0.59843674000000002</v>
      </c>
      <c r="J50">
        <v>234.826999</v>
      </c>
      <c r="K50">
        <f t="shared" si="3"/>
        <v>234.79122727871609</v>
      </c>
      <c r="L50">
        <f t="shared" si="4"/>
        <v>1.2796160436135758E-3</v>
      </c>
      <c r="M50" s="19">
        <f t="shared" si="5"/>
        <v>2.3205109415170234E-8</v>
      </c>
      <c r="O50" s="2">
        <v>0.59852141999999997</v>
      </c>
      <c r="P50">
        <v>249.78688099999999</v>
      </c>
      <c r="Q50">
        <f t="shared" si="6"/>
        <v>248.58624324997351</v>
      </c>
      <c r="R50">
        <f t="shared" si="7"/>
        <v>1.4415310067886664</v>
      </c>
      <c r="S50" s="19">
        <f t="shared" si="8"/>
        <v>2.3103870308572258E-5</v>
      </c>
      <c r="U50" s="2">
        <v>0.59928530000000002</v>
      </c>
      <c r="V50">
        <v>263.620341</v>
      </c>
      <c r="W50">
        <f t="shared" si="9"/>
        <v>263.93682803714211</v>
      </c>
      <c r="X50">
        <f t="shared" si="10"/>
        <v>0.10016404467899147</v>
      </c>
      <c r="Y50" s="19">
        <f t="shared" si="11"/>
        <v>1.4412987777291181E-6</v>
      </c>
      <c r="AA50" s="2">
        <v>0.59870140000000005</v>
      </c>
      <c r="AB50">
        <v>281.58347199999997</v>
      </c>
      <c r="AC50">
        <f t="shared" si="12"/>
        <v>282.70446114678123</v>
      </c>
      <c r="AD50">
        <f t="shared" si="13"/>
        <v>1.256616667201367</v>
      </c>
      <c r="AE50" s="19">
        <f t="shared" si="14"/>
        <v>1.5848512127460422E-5</v>
      </c>
      <c r="AG50" s="2">
        <v>0.59814038999999997</v>
      </c>
      <c r="AH50">
        <v>303.58960300000001</v>
      </c>
      <c r="AI50">
        <f t="shared" si="15"/>
        <v>304.35694013876628</v>
      </c>
      <c r="AJ50">
        <f t="shared" si="16"/>
        <v>0.58880628452999906</v>
      </c>
      <c r="AK50" s="19">
        <f t="shared" si="17"/>
        <v>6.3884963094350835E-6</v>
      </c>
      <c r="AM50" s="2">
        <v>0.59930609999999995</v>
      </c>
      <c r="AN50">
        <v>327.85493500000001</v>
      </c>
      <c r="AO50">
        <f t="shared" si="18"/>
        <v>329.05760559868031</v>
      </c>
      <c r="AP50">
        <f t="shared" si="19"/>
        <v>1.4464165689300299</v>
      </c>
      <c r="AQ50" s="19">
        <f t="shared" si="20"/>
        <v>1.3456432512247852E-5</v>
      </c>
      <c r="AS50" s="2">
        <v>0.59878825000000002</v>
      </c>
      <c r="AT50">
        <v>357.485679</v>
      </c>
      <c r="AU50">
        <f t="shared" si="21"/>
        <v>357.07855278714135</v>
      </c>
      <c r="AV50">
        <f t="shared" si="22"/>
        <v>0.16575175319663232</v>
      </c>
      <c r="AW50" s="19">
        <f t="shared" si="23"/>
        <v>1.2970025613599554E-6</v>
      </c>
    </row>
    <row r="51" spans="3:49" x14ac:dyDescent="0.25">
      <c r="C51" s="2">
        <v>0.60242496000000001</v>
      </c>
      <c r="D51">
        <v>212.701944</v>
      </c>
      <c r="E51">
        <f t="shared" si="0"/>
        <v>214.38926437269095</v>
      </c>
      <c r="F51">
        <f t="shared" si="1"/>
        <v>2.84705004009792</v>
      </c>
      <c r="G51" s="19">
        <f t="shared" si="2"/>
        <v>6.2929195847968749E-5</v>
      </c>
      <c r="I51" s="2">
        <v>0.60220881000000004</v>
      </c>
      <c r="J51">
        <v>235.075457</v>
      </c>
      <c r="K51">
        <f t="shared" si="3"/>
        <v>234.97713676692024</v>
      </c>
      <c r="L51">
        <f t="shared" si="4"/>
        <v>9.6668682328585314E-3</v>
      </c>
      <c r="M51" s="19">
        <f t="shared" si="5"/>
        <v>1.7493278917521416E-7</v>
      </c>
      <c r="O51" s="2">
        <v>0.60267115999999998</v>
      </c>
      <c r="P51">
        <v>250.089901</v>
      </c>
      <c r="Q51">
        <f t="shared" si="6"/>
        <v>248.79691595656735</v>
      </c>
      <c r="R51">
        <f t="shared" si="7"/>
        <v>1.6718103225405345</v>
      </c>
      <c r="S51" s="19">
        <f t="shared" si="8"/>
        <v>2.6729737463070229E-5</v>
      </c>
      <c r="U51" s="2">
        <v>0.60305768000000004</v>
      </c>
      <c r="V51">
        <v>263.92354</v>
      </c>
      <c r="W51">
        <f t="shared" si="9"/>
        <v>264.12201969175158</v>
      </c>
      <c r="X51">
        <f t="shared" si="10"/>
        <v>3.9394188037799163E-2</v>
      </c>
      <c r="Y51" s="19">
        <f t="shared" si="11"/>
        <v>5.655563696598798E-7</v>
      </c>
      <c r="AA51" s="2">
        <v>0.60247289000000004</v>
      </c>
      <c r="AB51">
        <v>281.73026900000002</v>
      </c>
      <c r="AC51">
        <f t="shared" si="12"/>
        <v>282.91300204509594</v>
      </c>
      <c r="AD51">
        <f t="shared" si="13"/>
        <v>1.3988574559618563</v>
      </c>
      <c r="AE51" s="19">
        <f t="shared" si="14"/>
        <v>1.7624079456391058E-5</v>
      </c>
      <c r="AG51" s="2">
        <v>0.60191267999999998</v>
      </c>
      <c r="AH51">
        <v>303.877162</v>
      </c>
      <c r="AI51">
        <f t="shared" si="15"/>
        <v>304.60983059283637</v>
      </c>
      <c r="AJ51">
        <f t="shared" si="16"/>
        <v>0.53680326692883507</v>
      </c>
      <c r="AK51" s="19">
        <f t="shared" si="17"/>
        <v>5.813250354313946E-6</v>
      </c>
      <c r="AM51" s="2">
        <v>0.60307949999999999</v>
      </c>
      <c r="AN51">
        <v>328.33799699999997</v>
      </c>
      <c r="AO51">
        <f t="shared" si="18"/>
        <v>329.39169467980014</v>
      </c>
      <c r="AP51">
        <f t="shared" si="19"/>
        <v>1.1102788004162532</v>
      </c>
      <c r="AQ51" s="19">
        <f t="shared" si="20"/>
        <v>1.0298874324384004E-5</v>
      </c>
      <c r="AS51" s="2">
        <v>0.60256310999999996</v>
      </c>
      <c r="AT51">
        <v>358.22680500000001</v>
      </c>
      <c r="AU51">
        <f t="shared" si="21"/>
        <v>357.56033930629769</v>
      </c>
      <c r="AV51">
        <f t="shared" si="22"/>
        <v>0.44417652088211595</v>
      </c>
      <c r="AW51" s="19">
        <f t="shared" si="23"/>
        <v>3.4613015654309863E-6</v>
      </c>
    </row>
    <row r="52" spans="3:49" x14ac:dyDescent="0.25">
      <c r="C52" s="2">
        <v>0.60619734000000003</v>
      </c>
      <c r="D52">
        <v>213.005143</v>
      </c>
      <c r="E52">
        <f t="shared" si="0"/>
        <v>214.58909482490077</v>
      </c>
      <c r="F52">
        <f t="shared" si="1"/>
        <v>2.5089033836064649</v>
      </c>
      <c r="G52" s="19">
        <f t="shared" si="2"/>
        <v>5.5297278545723077E-5</v>
      </c>
      <c r="I52" s="2">
        <v>0.60598123000000004</v>
      </c>
      <c r="J52">
        <v>235.38647700000001</v>
      </c>
      <c r="K52">
        <f t="shared" si="3"/>
        <v>235.16835028421579</v>
      </c>
      <c r="L52">
        <f t="shared" si="4"/>
        <v>4.7579264138811125E-2</v>
      </c>
      <c r="M52" s="19">
        <f t="shared" si="5"/>
        <v>8.5872617934540809E-7</v>
      </c>
      <c r="O52" s="2">
        <v>0.60568801999999999</v>
      </c>
      <c r="P52">
        <v>250.25269599999999</v>
      </c>
      <c r="Q52">
        <f t="shared" si="6"/>
        <v>248.95459698876664</v>
      </c>
      <c r="R52">
        <f t="shared" si="7"/>
        <v>1.6850610429649937</v>
      </c>
      <c r="S52" s="19">
        <f t="shared" si="8"/>
        <v>2.6906555765309095E-5</v>
      </c>
      <c r="U52" s="2">
        <v>0.60682935000000005</v>
      </c>
      <c r="V52">
        <v>264.10161799999997</v>
      </c>
      <c r="W52">
        <f t="shared" si="9"/>
        <v>264.31349444190118</v>
      </c>
      <c r="X52">
        <f t="shared" si="10"/>
        <v>4.4891626632717202E-2</v>
      </c>
      <c r="Y52" s="19">
        <f t="shared" si="11"/>
        <v>6.4361064487855087E-7</v>
      </c>
      <c r="AA52" s="2">
        <v>0.60624518999999999</v>
      </c>
      <c r="AB52">
        <v>282.01782800000001</v>
      </c>
      <c r="AC52">
        <f t="shared" si="12"/>
        <v>283.12936104279265</v>
      </c>
      <c r="AD52">
        <f t="shared" si="13"/>
        <v>1.2355057052198732</v>
      </c>
      <c r="AE52" s="19">
        <f t="shared" si="14"/>
        <v>1.5534297860290961E-5</v>
      </c>
      <c r="AG52" s="2">
        <v>0.60568493000000001</v>
      </c>
      <c r="AH52">
        <v>304.156901</v>
      </c>
      <c r="AI52">
        <f t="shared" si="15"/>
        <v>304.87287688892593</v>
      </c>
      <c r="AJ52">
        <f t="shared" si="16"/>
        <v>0.5126214735232687</v>
      </c>
      <c r="AK52" s="19">
        <f t="shared" si="17"/>
        <v>5.5411696324967522E-6</v>
      </c>
      <c r="AM52" s="2">
        <v>0.60685285</v>
      </c>
      <c r="AN52">
        <v>328.81323900000001</v>
      </c>
      <c r="AO52">
        <f t="shared" si="18"/>
        <v>329.74045697668396</v>
      </c>
      <c r="AP52">
        <f t="shared" si="19"/>
        <v>0.85973317628587542</v>
      </c>
      <c r="AQ52" s="19">
        <f t="shared" si="20"/>
        <v>7.951793542217565E-6</v>
      </c>
      <c r="AS52" s="2">
        <v>0.6063385</v>
      </c>
      <c r="AT52">
        <v>359.06177200000002</v>
      </c>
      <c r="AU52">
        <f t="shared" si="21"/>
        <v>358.06637512123484</v>
      </c>
      <c r="AV52">
        <f t="shared" si="22"/>
        <v>0.99081494625545741</v>
      </c>
      <c r="AW52" s="19">
        <f t="shared" si="23"/>
        <v>7.6851829317144373E-6</v>
      </c>
    </row>
    <row r="53" spans="3:49" x14ac:dyDescent="0.25">
      <c r="C53" s="2">
        <v>0.60996971</v>
      </c>
      <c r="D53">
        <v>213.30834200000001</v>
      </c>
      <c r="E53">
        <f t="shared" si="0"/>
        <v>214.7941693045976</v>
      </c>
      <c r="F53">
        <f t="shared" si="1"/>
        <v>2.2076827790877456</v>
      </c>
      <c r="G53" s="19">
        <f t="shared" si="2"/>
        <v>4.8520022086005127E-5</v>
      </c>
      <c r="I53" s="2">
        <v>0.60975431999999996</v>
      </c>
      <c r="J53">
        <v>235.814798</v>
      </c>
      <c r="K53">
        <f t="shared" si="3"/>
        <v>235.36517318442171</v>
      </c>
      <c r="L53">
        <f t="shared" si="4"/>
        <v>0.20216247478381072</v>
      </c>
      <c r="M53" s="19">
        <f t="shared" si="5"/>
        <v>3.6354521759399834E-6</v>
      </c>
      <c r="O53" s="2">
        <v>0.60983834000000003</v>
      </c>
      <c r="P53">
        <v>250.65737799999999</v>
      </c>
      <c r="Q53">
        <f t="shared" si="6"/>
        <v>249.17809554846758</v>
      </c>
      <c r="R53">
        <f t="shared" si="7"/>
        <v>2.1882765714117451</v>
      </c>
      <c r="S53" s="19">
        <f t="shared" si="8"/>
        <v>3.4829017683256458E-5</v>
      </c>
      <c r="U53" s="2">
        <v>0.61060150999999996</v>
      </c>
      <c r="V53">
        <v>264.36571600000002</v>
      </c>
      <c r="W53">
        <f t="shared" si="9"/>
        <v>264.51169304985285</v>
      </c>
      <c r="X53">
        <f t="shared" si="10"/>
        <v>2.1309299083736036E-2</v>
      </c>
      <c r="Y53" s="19">
        <f t="shared" si="11"/>
        <v>3.0490103462400481E-7</v>
      </c>
      <c r="AA53" s="2">
        <v>0.61001733999999996</v>
      </c>
      <c r="AB53">
        <v>282.281926</v>
      </c>
      <c r="AC53">
        <f t="shared" si="12"/>
        <v>283.35396103082724</v>
      </c>
      <c r="AD53">
        <f t="shared" si="13"/>
        <v>1.1492591073207556</v>
      </c>
      <c r="AE53" s="19">
        <f t="shared" si="14"/>
        <v>1.4422874020972015E-5</v>
      </c>
      <c r="AG53" s="2">
        <v>0.60945757</v>
      </c>
      <c r="AH53">
        <v>304.50702000000001</v>
      </c>
      <c r="AI53">
        <f t="shared" si="15"/>
        <v>305.14673515766401</v>
      </c>
      <c r="AJ53">
        <f t="shared" si="16"/>
        <v>0.40923548294507622</v>
      </c>
      <c r="AK53" s="19">
        <f t="shared" si="17"/>
        <v>4.4134546058139154E-6</v>
      </c>
      <c r="AM53" s="2">
        <v>0.61062612000000005</v>
      </c>
      <c r="AN53">
        <v>329.27284100000003</v>
      </c>
      <c r="AO53">
        <f t="shared" si="18"/>
        <v>330.10481184646574</v>
      </c>
      <c r="AP53">
        <f t="shared" si="19"/>
        <v>0.69217548936886719</v>
      </c>
      <c r="AQ53" s="19">
        <f t="shared" si="20"/>
        <v>6.3841692905222026E-6</v>
      </c>
      <c r="AS53" s="2">
        <v>0.61011335</v>
      </c>
      <c r="AT53">
        <v>359.80289800000003</v>
      </c>
      <c r="AU53">
        <f t="shared" si="21"/>
        <v>358.59821275348105</v>
      </c>
      <c r="AV53">
        <f t="shared" si="22"/>
        <v>1.451266543180489</v>
      </c>
      <c r="AW53" s="19">
        <f t="shared" si="23"/>
        <v>1.1210316375223611E-5</v>
      </c>
    </row>
    <row r="54" spans="3:49" x14ac:dyDescent="0.25">
      <c r="C54" s="2">
        <v>0.61374169999999995</v>
      </c>
      <c r="D54">
        <v>213.54115999999999</v>
      </c>
      <c r="E54">
        <f t="shared" si="0"/>
        <v>215.00473001525947</v>
      </c>
      <c r="F54">
        <f t="shared" si="1"/>
        <v>2.1420371895666284</v>
      </c>
      <c r="G54" s="19">
        <f t="shared" si="2"/>
        <v>4.6974677971961247E-5</v>
      </c>
      <c r="I54" s="2">
        <v>0.61352660999999997</v>
      </c>
      <c r="J54">
        <v>236.10235700000001</v>
      </c>
      <c r="K54">
        <f t="shared" si="3"/>
        <v>235.56783196955416</v>
      </c>
      <c r="L54">
        <f t="shared" si="4"/>
        <v>0.28571700817313567</v>
      </c>
      <c r="M54" s="19">
        <f t="shared" si="5"/>
        <v>5.1254906848675565E-6</v>
      </c>
      <c r="O54" s="2">
        <v>0.61361116000000004</v>
      </c>
      <c r="P54">
        <v>251.03877800000001</v>
      </c>
      <c r="Q54">
        <f t="shared" si="6"/>
        <v>249.38823712637463</v>
      </c>
      <c r="R54">
        <f t="shared" si="7"/>
        <v>2.7242851755080135</v>
      </c>
      <c r="S54" s="19">
        <f t="shared" si="8"/>
        <v>4.3228577308023611E-5</v>
      </c>
      <c r="U54" s="2">
        <v>0.61437401999999997</v>
      </c>
      <c r="V54">
        <v>264.69237600000002</v>
      </c>
      <c r="W54">
        <f t="shared" si="9"/>
        <v>264.71701342670309</v>
      </c>
      <c r="X54">
        <f t="shared" si="10"/>
        <v>6.0700279454895022E-4</v>
      </c>
      <c r="Y54" s="19">
        <f t="shared" si="11"/>
        <v>8.6637881799299176E-9</v>
      </c>
      <c r="AA54" s="2">
        <v>0.61341157000000002</v>
      </c>
      <c r="AB54">
        <v>282.44454200000001</v>
      </c>
      <c r="AC54">
        <f t="shared" si="12"/>
        <v>283.56352629844656</v>
      </c>
      <c r="AD54">
        <f t="shared" si="13"/>
        <v>1.2521258601699146</v>
      </c>
      <c r="AE54" s="19">
        <f t="shared" si="14"/>
        <v>1.5695733334100392E-5</v>
      </c>
      <c r="AG54" s="2">
        <v>0.61323075000000005</v>
      </c>
      <c r="AH54">
        <v>304.95098200000001</v>
      </c>
      <c r="AI54">
        <f t="shared" si="15"/>
        <v>305.43208334007784</v>
      </c>
      <c r="AJ54">
        <f t="shared" si="16"/>
        <v>0.2314584994246818</v>
      </c>
      <c r="AK54" s="19">
        <f t="shared" si="17"/>
        <v>2.4889321682918552E-6</v>
      </c>
      <c r="AM54" s="2">
        <v>0.61439999999999995</v>
      </c>
      <c r="AN54">
        <v>329.84192400000001</v>
      </c>
      <c r="AO54">
        <f t="shared" si="18"/>
        <v>330.48581250443925</v>
      </c>
      <c r="AP54">
        <f t="shared" si="19"/>
        <v>0.41459240614900944</v>
      </c>
      <c r="AQ54" s="19">
        <f t="shared" si="20"/>
        <v>3.8107427578303919E-6</v>
      </c>
      <c r="AS54" s="2">
        <v>0.61388896999999998</v>
      </c>
      <c r="AT54">
        <v>360.676965</v>
      </c>
      <c r="AU54">
        <f t="shared" si="21"/>
        <v>359.15787319200064</v>
      </c>
      <c r="AV54">
        <f t="shared" si="22"/>
        <v>2.3076399211307628</v>
      </c>
      <c r="AW54" s="19">
        <f t="shared" si="23"/>
        <v>1.7739085638544146E-5</v>
      </c>
    </row>
    <row r="55" spans="3:49" x14ac:dyDescent="0.25">
      <c r="C55" s="2">
        <v>0.61751518000000005</v>
      </c>
      <c r="D55">
        <v>214.039862</v>
      </c>
      <c r="E55">
        <f t="shared" si="0"/>
        <v>215.2211625230544</v>
      </c>
      <c r="F55">
        <f t="shared" si="1"/>
        <v>1.3954709257686075</v>
      </c>
      <c r="G55" s="19">
        <f t="shared" si="2"/>
        <v>3.0460110039745612E-5</v>
      </c>
      <c r="I55" s="2">
        <v>0.61729935000000002</v>
      </c>
      <c r="J55">
        <v>236.46811700000001</v>
      </c>
      <c r="K55">
        <f t="shared" si="3"/>
        <v>235.77671407771231</v>
      </c>
      <c r="L55">
        <f t="shared" si="4"/>
        <v>0.47803800094796217</v>
      </c>
      <c r="M55" s="19">
        <f t="shared" si="5"/>
        <v>8.5490377623091715E-6</v>
      </c>
      <c r="O55" s="2">
        <v>0.61738309999999996</v>
      </c>
      <c r="P55">
        <v>251.26377600000001</v>
      </c>
      <c r="Q55">
        <f t="shared" si="6"/>
        <v>249.60535854479329</v>
      </c>
      <c r="R55">
        <f t="shared" si="7"/>
        <v>2.7503484557343225</v>
      </c>
      <c r="S55" s="19">
        <f t="shared" si="8"/>
        <v>4.3564020742410514E-5</v>
      </c>
      <c r="U55" s="2">
        <v>0.61814617999999999</v>
      </c>
      <c r="V55">
        <v>264.95647400000001</v>
      </c>
      <c r="W55">
        <f t="shared" si="9"/>
        <v>264.92984444201608</v>
      </c>
      <c r="X55">
        <f t="shared" si="10"/>
        <v>7.0913335841991379E-4</v>
      </c>
      <c r="Y55" s="19">
        <f t="shared" si="11"/>
        <v>1.0101336629337294E-8</v>
      </c>
      <c r="AA55" s="2">
        <v>0.61793843999999998</v>
      </c>
      <c r="AB55">
        <v>282.70828299999999</v>
      </c>
      <c r="AC55">
        <f t="shared" si="12"/>
        <v>283.85472670326897</v>
      </c>
      <c r="AD55">
        <f t="shared" si="13"/>
        <v>1.3143331647650738</v>
      </c>
      <c r="AE55" s="19">
        <f t="shared" si="14"/>
        <v>1.6444792605755748E-5</v>
      </c>
      <c r="AG55" s="2">
        <v>0.61700303999999995</v>
      </c>
      <c r="AH55">
        <v>305.238541</v>
      </c>
      <c r="AI55">
        <f t="shared" si="15"/>
        <v>305.72951514462193</v>
      </c>
      <c r="AJ55">
        <f t="shared" si="16"/>
        <v>0.24105561068723586</v>
      </c>
      <c r="AK55" s="19">
        <f t="shared" si="17"/>
        <v>2.5872506594857247E-6</v>
      </c>
      <c r="AM55" s="2">
        <v>0.61817336000000001</v>
      </c>
      <c r="AN55">
        <v>330.31716499999999</v>
      </c>
      <c r="AO55">
        <f t="shared" si="18"/>
        <v>330.88439317279756</v>
      </c>
      <c r="AP55">
        <f t="shared" si="19"/>
        <v>0.32174780001527004</v>
      </c>
      <c r="AQ55" s="19">
        <f t="shared" si="20"/>
        <v>2.9488542054381558E-6</v>
      </c>
      <c r="AS55" s="2">
        <v>0.61766483999999999</v>
      </c>
      <c r="AT55">
        <v>361.59795400000002</v>
      </c>
      <c r="AU55">
        <f t="shared" si="21"/>
        <v>359.74727664159593</v>
      </c>
      <c r="AV55">
        <f t="shared" si="22"/>
        <v>3.4250066849095195</v>
      </c>
      <c r="AW55" s="19">
        <f t="shared" si="23"/>
        <v>2.6194462693210355E-5</v>
      </c>
    </row>
    <row r="56" spans="3:49" x14ac:dyDescent="0.25">
      <c r="C56" s="2">
        <v>0.62128782999999999</v>
      </c>
      <c r="D56">
        <v>214.389982</v>
      </c>
      <c r="E56">
        <f t="shared" si="0"/>
        <v>215.44363053038668</v>
      </c>
      <c r="F56">
        <f t="shared" si="1"/>
        <v>1.1101752255860129</v>
      </c>
      <c r="G56" s="19">
        <f t="shared" si="2"/>
        <v>2.415363815519961E-5</v>
      </c>
      <c r="I56" s="2">
        <v>0.62107164000000004</v>
      </c>
      <c r="J56">
        <v>236.75567599999999</v>
      </c>
      <c r="K56">
        <f t="shared" si="3"/>
        <v>235.99210945252241</v>
      </c>
      <c r="L56">
        <f t="shared" si="4"/>
        <v>0.58303387242683236</v>
      </c>
      <c r="M56" s="19">
        <f t="shared" si="5"/>
        <v>1.0401428484471585E-5</v>
      </c>
      <c r="O56" s="2">
        <v>0.62115494000000004</v>
      </c>
      <c r="P56">
        <v>251.47313399999999</v>
      </c>
      <c r="Q56">
        <f t="shared" si="6"/>
        <v>249.8299037711113</v>
      </c>
      <c r="R56">
        <f t="shared" si="7"/>
        <v>2.700205585133554</v>
      </c>
      <c r="S56" s="19">
        <f t="shared" si="8"/>
        <v>4.2698600698623029E-5</v>
      </c>
      <c r="U56" s="2">
        <v>0.62191825000000001</v>
      </c>
      <c r="V56">
        <v>265.20493299999998</v>
      </c>
      <c r="W56">
        <f t="shared" si="9"/>
        <v>265.15065185065623</v>
      </c>
      <c r="X56">
        <f t="shared" si="10"/>
        <v>2.9464431740786178E-3</v>
      </c>
      <c r="Y56" s="19">
        <f t="shared" si="11"/>
        <v>4.1892364498365419E-8</v>
      </c>
      <c r="AA56" s="2">
        <v>0.62095526999999995</v>
      </c>
      <c r="AB56">
        <v>282.86325799999997</v>
      </c>
      <c r="AC56">
        <f t="shared" si="12"/>
        <v>284.05665652770006</v>
      </c>
      <c r="AD56">
        <f t="shared" si="13"/>
        <v>1.4242000459167257</v>
      </c>
      <c r="AE56" s="19">
        <f t="shared" si="14"/>
        <v>1.7799914529758197E-5</v>
      </c>
      <c r="AG56" s="2">
        <v>0.62077590999999999</v>
      </c>
      <c r="AH56">
        <v>305.62776100000002</v>
      </c>
      <c r="AI56">
        <f t="shared" si="15"/>
        <v>306.03989174966682</v>
      </c>
      <c r="AJ56">
        <f t="shared" si="16"/>
        <v>0.16985175482091935</v>
      </c>
      <c r="AK56" s="19">
        <f t="shared" si="17"/>
        <v>1.8183791308901987E-6</v>
      </c>
      <c r="AM56" s="2">
        <v>0.62194680000000002</v>
      </c>
      <c r="AN56">
        <v>330.80804699999999</v>
      </c>
      <c r="AO56">
        <f t="shared" si="18"/>
        <v>331.30173115233231</v>
      </c>
      <c r="AP56">
        <f t="shared" si="19"/>
        <v>0.24372404226408231</v>
      </c>
      <c r="AQ56" s="19">
        <f t="shared" si="20"/>
        <v>2.2271334551425888E-6</v>
      </c>
      <c r="AS56" s="2">
        <v>0.62144094000000005</v>
      </c>
      <c r="AT56">
        <v>362.558042</v>
      </c>
      <c r="AU56">
        <f t="shared" si="21"/>
        <v>360.36857962361</v>
      </c>
      <c r="AV56">
        <f t="shared" si="22"/>
        <v>4.7937454976273335</v>
      </c>
      <c r="AW56" s="19">
        <f t="shared" si="23"/>
        <v>3.6468666877381385E-5</v>
      </c>
    </row>
    <row r="57" spans="3:49" x14ac:dyDescent="0.25">
      <c r="C57" s="2">
        <v>0.62506024999999998</v>
      </c>
      <c r="D57">
        <v>214.70100099999999</v>
      </c>
      <c r="E57">
        <f t="shared" si="0"/>
        <v>215.67247976579046</v>
      </c>
      <c r="F57">
        <f t="shared" si="1"/>
        <v>0.94377099238176532</v>
      </c>
      <c r="G57" s="19">
        <f t="shared" si="2"/>
        <v>2.047380140310117E-5</v>
      </c>
      <c r="I57" s="2">
        <v>0.62522186000000002</v>
      </c>
      <c r="J57">
        <v>237.14471800000001</v>
      </c>
      <c r="K57">
        <f t="shared" si="3"/>
        <v>236.2370675633008</v>
      </c>
      <c r="L57">
        <f t="shared" si="4"/>
        <v>0.82382931524027381</v>
      </c>
      <c r="M57" s="19">
        <f t="shared" si="5"/>
        <v>1.4649079302335825E-5</v>
      </c>
      <c r="O57" s="2">
        <v>0.62492718999999997</v>
      </c>
      <c r="P57">
        <v>251.75287299999999</v>
      </c>
      <c r="Q57">
        <f t="shared" si="6"/>
        <v>250.06232978891452</v>
      </c>
      <c r="R57">
        <f t="shared" si="7"/>
        <v>2.8579363485471685</v>
      </c>
      <c r="S57" s="19">
        <f t="shared" si="8"/>
        <v>4.5092434301949866E-5</v>
      </c>
      <c r="U57" s="2">
        <v>0.62569023000000001</v>
      </c>
      <c r="V57">
        <v>265.43775099999999</v>
      </c>
      <c r="W57">
        <f t="shared" si="9"/>
        <v>265.37991455107539</v>
      </c>
      <c r="X57">
        <f t="shared" si="10"/>
        <v>3.3450548242083453E-3</v>
      </c>
      <c r="Y57" s="19">
        <f t="shared" si="11"/>
        <v>4.7476408948172412E-8</v>
      </c>
      <c r="AA57" s="2">
        <v>0.62510575999999995</v>
      </c>
      <c r="AB57">
        <v>283.29921999999999</v>
      </c>
      <c r="AC57">
        <f t="shared" si="12"/>
        <v>284.34539764276053</v>
      </c>
      <c r="AD57">
        <f t="shared" si="13"/>
        <v>1.0944876602120002</v>
      </c>
      <c r="AE57" s="19">
        <f t="shared" si="14"/>
        <v>1.3637039922508562E-5</v>
      </c>
      <c r="AG57" s="2">
        <v>0.62454951999999997</v>
      </c>
      <c r="AH57">
        <v>306.149923</v>
      </c>
      <c r="AI57">
        <f t="shared" si="15"/>
        <v>306.36402629737574</v>
      </c>
      <c r="AJ57">
        <f t="shared" si="16"/>
        <v>4.5840221947165964E-2</v>
      </c>
      <c r="AK57" s="19">
        <f t="shared" si="17"/>
        <v>4.8907830976001862E-7</v>
      </c>
      <c r="AM57" s="2">
        <v>0.62572072999999995</v>
      </c>
      <c r="AN57">
        <v>331.384951</v>
      </c>
      <c r="AO57">
        <f t="shared" si="18"/>
        <v>331.73906785720055</v>
      </c>
      <c r="AP57">
        <f t="shared" si="19"/>
        <v>0.12539874855359595</v>
      </c>
      <c r="AQ57" s="19">
        <f t="shared" si="20"/>
        <v>1.1418988565098485E-6</v>
      </c>
      <c r="AS57" s="2">
        <v>0.62521654999999998</v>
      </c>
      <c r="AT57">
        <v>363.43211000000002</v>
      </c>
      <c r="AU57">
        <f t="shared" si="21"/>
        <v>361.02399949577455</v>
      </c>
      <c r="AV57">
        <f t="shared" si="22"/>
        <v>5.7989962005610778</v>
      </c>
      <c r="AW57" s="19">
        <f t="shared" si="23"/>
        <v>4.390421669229462E-5</v>
      </c>
    </row>
    <row r="58" spans="3:49" x14ac:dyDescent="0.25">
      <c r="C58" s="2">
        <v>0.628834</v>
      </c>
      <c r="D58">
        <v>215.246624</v>
      </c>
      <c r="E58">
        <f t="shared" si="0"/>
        <v>215.908139740819</v>
      </c>
      <c r="F58">
        <f t="shared" si="1"/>
        <v>0.4376030753513086</v>
      </c>
      <c r="G58" s="19">
        <f t="shared" si="2"/>
        <v>9.4451240957107803E-6</v>
      </c>
      <c r="I58" s="2">
        <v>0.62861674999999995</v>
      </c>
      <c r="J58">
        <v>237.42463499999999</v>
      </c>
      <c r="K58">
        <f t="shared" si="3"/>
        <v>236.44400647203508</v>
      </c>
      <c r="L58">
        <f t="shared" si="4"/>
        <v>0.9616323098586268</v>
      </c>
      <c r="M58" s="19">
        <f t="shared" si="5"/>
        <v>1.7059153958208585E-5</v>
      </c>
      <c r="O58" s="2">
        <v>0.62907763999999999</v>
      </c>
      <c r="P58">
        <v>252.181015</v>
      </c>
      <c r="Q58">
        <f t="shared" si="6"/>
        <v>250.32767586781335</v>
      </c>
      <c r="R58">
        <f t="shared" si="7"/>
        <v>3.4348659388943554</v>
      </c>
      <c r="S58" s="19">
        <f t="shared" si="8"/>
        <v>5.4011347783121382E-5</v>
      </c>
      <c r="U58" s="2">
        <v>0.62984057999999998</v>
      </c>
      <c r="V58">
        <v>265.85025300000001</v>
      </c>
      <c r="W58">
        <f t="shared" si="9"/>
        <v>265.64255872723902</v>
      </c>
      <c r="X58">
        <f t="shared" si="10"/>
        <v>4.3136910937716079E-2</v>
      </c>
      <c r="Y58" s="19">
        <f t="shared" si="11"/>
        <v>6.1034428989328194E-7</v>
      </c>
      <c r="AA58" s="2">
        <v>0.62925531999999995</v>
      </c>
      <c r="AB58">
        <v>283.57096000000001</v>
      </c>
      <c r="AC58">
        <f t="shared" si="12"/>
        <v>284.64750223861063</v>
      </c>
      <c r="AD58">
        <f t="shared" si="13"/>
        <v>1.1589431915127517</v>
      </c>
      <c r="AE58" s="19">
        <f t="shared" si="14"/>
        <v>1.4412477474633165E-5</v>
      </c>
      <c r="AG58" s="2">
        <v>0.6283223</v>
      </c>
      <c r="AH58">
        <v>306.523504</v>
      </c>
      <c r="AI58">
        <f t="shared" si="15"/>
        <v>306.70262574600849</v>
      </c>
      <c r="AJ58">
        <f t="shared" si="16"/>
        <v>3.2084599893130304E-2</v>
      </c>
      <c r="AK58" s="19">
        <f t="shared" si="17"/>
        <v>3.4148298166238847E-7</v>
      </c>
      <c r="AM58" s="2">
        <v>0.62949421000000005</v>
      </c>
      <c r="AN58">
        <v>331.88365299999998</v>
      </c>
      <c r="AO58">
        <f t="shared" si="18"/>
        <v>332.1975666900272</v>
      </c>
      <c r="AP58">
        <f t="shared" si="19"/>
        <v>9.8541804786505927E-2</v>
      </c>
      <c r="AQ58" s="19">
        <f t="shared" si="20"/>
        <v>8.9464098232280509E-7</v>
      </c>
      <c r="AS58" s="2">
        <v>0.62899305000000005</v>
      </c>
      <c r="AT58">
        <v>364.46258</v>
      </c>
      <c r="AU58">
        <f t="shared" si="21"/>
        <v>361.71632735835055</v>
      </c>
      <c r="AV58">
        <f t="shared" si="22"/>
        <v>7.5419035717665732</v>
      </c>
      <c r="AW58" s="19">
        <f t="shared" si="23"/>
        <v>5.6777345607090691E-5</v>
      </c>
    </row>
    <row r="59" spans="3:49" x14ac:dyDescent="0.25">
      <c r="C59" s="2">
        <v>0.63260660000000002</v>
      </c>
      <c r="D59">
        <v>215.58892399999999</v>
      </c>
      <c r="E59">
        <f t="shared" si="0"/>
        <v>216.15080844867197</v>
      </c>
      <c r="F59">
        <f t="shared" si="1"/>
        <v>0.31571413365940953</v>
      </c>
      <c r="G59" s="19">
        <f t="shared" si="2"/>
        <v>6.7926796700706183E-6</v>
      </c>
      <c r="I59" s="2">
        <v>0.63238925999999995</v>
      </c>
      <c r="J59">
        <v>237.751295</v>
      </c>
      <c r="K59">
        <f t="shared" si="3"/>
        <v>236.6812751951542</v>
      </c>
      <c r="L59">
        <f t="shared" si="4"/>
        <v>1.1449423827622423</v>
      </c>
      <c r="M59" s="19">
        <f t="shared" si="5"/>
        <v>2.0255261285122754E-5</v>
      </c>
      <c r="O59" s="2">
        <v>0.63247176999999999</v>
      </c>
      <c r="P59">
        <v>252.327991</v>
      </c>
      <c r="Q59">
        <f t="shared" si="6"/>
        <v>250.55258950854221</v>
      </c>
      <c r="R59">
        <f t="shared" si="7"/>
        <v>3.152050455870528</v>
      </c>
      <c r="S59" s="19">
        <f t="shared" si="8"/>
        <v>4.9506508796829656E-5</v>
      </c>
      <c r="U59" s="2">
        <v>0.63323543000000004</v>
      </c>
      <c r="V59">
        <v>266.12234999999998</v>
      </c>
      <c r="W59">
        <f t="shared" si="9"/>
        <v>265.86596854487431</v>
      </c>
      <c r="X59">
        <f t="shared" si="10"/>
        <v>6.5731450532359473E-2</v>
      </c>
      <c r="Y59" s="19">
        <f t="shared" si="11"/>
        <v>9.2813364568400835E-7</v>
      </c>
      <c r="AA59" s="2">
        <v>0.63264989999999999</v>
      </c>
      <c r="AB59">
        <v>283.79613699999999</v>
      </c>
      <c r="AC59">
        <f t="shared" si="12"/>
        <v>284.90525536770542</v>
      </c>
      <c r="AD59">
        <f t="shared" si="13"/>
        <v>1.2301435535815677</v>
      </c>
      <c r="AE59" s="19">
        <f t="shared" si="14"/>
        <v>1.5273650052709673E-5</v>
      </c>
      <c r="AG59" s="2">
        <v>0.63209561000000003</v>
      </c>
      <c r="AH59">
        <v>306.990925</v>
      </c>
      <c r="AI59">
        <f t="shared" si="15"/>
        <v>307.05670548415668</v>
      </c>
      <c r="AJ59">
        <f t="shared" si="16"/>
        <v>4.3270720958866775E-3</v>
      </c>
      <c r="AK59" s="19">
        <f t="shared" si="17"/>
        <v>4.5913780793299539E-8</v>
      </c>
      <c r="AM59" s="2">
        <v>0.63326850000000001</v>
      </c>
      <c r="AN59">
        <v>332.52311700000001</v>
      </c>
      <c r="AO59">
        <f t="shared" si="18"/>
        <v>332.67874290265604</v>
      </c>
      <c r="AP59">
        <f t="shared" si="19"/>
        <v>2.4219421577503172E-2</v>
      </c>
      <c r="AQ59" s="19">
        <f t="shared" si="20"/>
        <v>2.1903831060852307E-7</v>
      </c>
      <c r="AS59" s="2">
        <v>0.63276931999999997</v>
      </c>
      <c r="AT59">
        <v>365.45394900000002</v>
      </c>
      <c r="AU59">
        <f t="shared" si="21"/>
        <v>362.44814357531305</v>
      </c>
      <c r="AV59">
        <f t="shared" si="22"/>
        <v>9.0348662510776094</v>
      </c>
      <c r="AW59" s="19">
        <f t="shared" si="23"/>
        <v>6.7648225591640285E-5</v>
      </c>
    </row>
    <row r="60" spans="3:49" x14ac:dyDescent="0.25">
      <c r="C60" s="2">
        <v>0.63637991000000005</v>
      </c>
      <c r="D60">
        <v>216.05634499999999</v>
      </c>
      <c r="E60">
        <f t="shared" si="0"/>
        <v>216.40097867609097</v>
      </c>
      <c r="F60">
        <f t="shared" si="1"/>
        <v>0.11877237069598164</v>
      </c>
      <c r="G60" s="19">
        <f t="shared" si="2"/>
        <v>2.544376497087379E-6</v>
      </c>
      <c r="I60" s="2">
        <v>0.63616163999999997</v>
      </c>
      <c r="J60">
        <v>238.05449400000001</v>
      </c>
      <c r="K60">
        <f t="shared" si="3"/>
        <v>236.92664652932686</v>
      </c>
      <c r="L60">
        <f t="shared" si="4"/>
        <v>1.2720399171038126</v>
      </c>
      <c r="M60" s="19">
        <f t="shared" si="5"/>
        <v>2.2446465792288669E-5</v>
      </c>
      <c r="O60" s="2">
        <v>0.63624389000000003</v>
      </c>
      <c r="P60">
        <v>252.58426900000001</v>
      </c>
      <c r="Q60">
        <f t="shared" si="6"/>
        <v>250.81139461034732</v>
      </c>
      <c r="R60">
        <f t="shared" si="7"/>
        <v>3.1430836014863806</v>
      </c>
      <c r="S60" s="19">
        <f t="shared" si="8"/>
        <v>4.9265549879959305E-5</v>
      </c>
      <c r="U60" s="2">
        <v>0.63738552000000004</v>
      </c>
      <c r="V60">
        <v>266.487932</v>
      </c>
      <c r="W60">
        <f t="shared" si="9"/>
        <v>266.15021495402516</v>
      </c>
      <c r="X60">
        <f t="shared" si="10"/>
        <v>0.11405280314197308</v>
      </c>
      <c r="Y60" s="19">
        <f t="shared" si="11"/>
        <v>1.6060197081718696E-6</v>
      </c>
      <c r="AA60" s="2">
        <v>0.63642244999999997</v>
      </c>
      <c r="AB60">
        <v>284.13061699999997</v>
      </c>
      <c r="AC60">
        <f t="shared" si="12"/>
        <v>285.20359826174973</v>
      </c>
      <c r="AD60">
        <f t="shared" si="13"/>
        <v>1.1512887880661071</v>
      </c>
      <c r="AE60" s="19">
        <f t="shared" si="14"/>
        <v>1.4260941764908925E-5</v>
      </c>
      <c r="AG60" s="2">
        <v>0.63586878999999996</v>
      </c>
      <c r="AH60">
        <v>307.434887</v>
      </c>
      <c r="AI60">
        <f t="shared" si="15"/>
        <v>307.42715741321643</v>
      </c>
      <c r="AJ60">
        <f t="shared" si="16"/>
        <v>5.9746511844720234E-5</v>
      </c>
      <c r="AK60" s="19">
        <f t="shared" si="17"/>
        <v>6.3212979028783762E-10</v>
      </c>
      <c r="AM60" s="2">
        <v>0.6370422</v>
      </c>
      <c r="AN60">
        <v>333.06091900000001</v>
      </c>
      <c r="AO60">
        <f t="shared" si="18"/>
        <v>333.18387252941625</v>
      </c>
      <c r="AP60">
        <f t="shared" si="19"/>
        <v>1.5117570395909224E-2</v>
      </c>
      <c r="AQ60" s="19">
        <f t="shared" si="20"/>
        <v>1.3628079158905494E-7</v>
      </c>
      <c r="AS60" s="2">
        <v>0.63654613000000004</v>
      </c>
      <c r="AT60">
        <v>366.53915999999998</v>
      </c>
      <c r="AU60">
        <f t="shared" si="21"/>
        <v>363.22263622691264</v>
      </c>
      <c r="AV60">
        <f t="shared" si="22"/>
        <v>10.999329937453487</v>
      </c>
      <c r="AW60" s="19">
        <f t="shared" si="23"/>
        <v>8.1870127911272978E-5</v>
      </c>
    </row>
    <row r="61" spans="3:49" x14ac:dyDescent="0.25">
      <c r="C61" s="2">
        <v>0.64015327</v>
      </c>
      <c r="D61">
        <v>216.531587</v>
      </c>
      <c r="E61">
        <f t="shared" si="0"/>
        <v>216.65900693139201</v>
      </c>
      <c r="F61">
        <f t="shared" si="1"/>
        <v>1.6235838915945079E-2</v>
      </c>
      <c r="G61" s="19">
        <f t="shared" si="2"/>
        <v>3.4628383291280143E-7</v>
      </c>
      <c r="I61" s="2">
        <v>0.64031209</v>
      </c>
      <c r="J61">
        <v>238.48263600000001</v>
      </c>
      <c r="K61">
        <f t="shared" si="3"/>
        <v>237.20652267335601</v>
      </c>
      <c r="L61">
        <f t="shared" si="4"/>
        <v>1.6284652224384375</v>
      </c>
      <c r="M61" s="19">
        <f t="shared" si="5"/>
        <v>2.8632875268819428E-5</v>
      </c>
      <c r="O61" s="2">
        <v>0.63963815999999996</v>
      </c>
      <c r="P61">
        <v>252.754705</v>
      </c>
      <c r="Q61">
        <f t="shared" si="6"/>
        <v>251.05266284130161</v>
      </c>
      <c r="R61">
        <f t="shared" si="7"/>
        <v>2.8969475099866755</v>
      </c>
      <c r="S61" s="19">
        <f t="shared" si="8"/>
        <v>4.5346328402146733E-5</v>
      </c>
      <c r="U61" s="2">
        <v>0.64078040999999997</v>
      </c>
      <c r="V61">
        <v>266.76784900000001</v>
      </c>
      <c r="W61">
        <f t="shared" si="9"/>
        <v>266.39237559866388</v>
      </c>
      <c r="X61">
        <f t="shared" si="10"/>
        <v>0.14098027511092792</v>
      </c>
      <c r="Y61" s="19">
        <f t="shared" si="11"/>
        <v>1.9810314931217715E-6</v>
      </c>
      <c r="AA61" s="2">
        <v>0.64019504999999999</v>
      </c>
      <c r="AB61">
        <v>284.472916</v>
      </c>
      <c r="AC61">
        <f t="shared" si="12"/>
        <v>285.51520162837238</v>
      </c>
      <c r="AD61">
        <f t="shared" si="13"/>
        <v>1.0863593311116135</v>
      </c>
      <c r="AE61" s="19">
        <f t="shared" si="14"/>
        <v>1.3424300028891677E-5</v>
      </c>
      <c r="AG61" s="2">
        <v>0.63964169999999998</v>
      </c>
      <c r="AH61">
        <v>307.83192700000001</v>
      </c>
      <c r="AI61">
        <f t="shared" si="15"/>
        <v>307.81497679845245</v>
      </c>
      <c r="AJ61">
        <f t="shared" si="16"/>
        <v>2.8730933250286012E-4</v>
      </c>
      <c r="AK61" s="19">
        <f t="shared" si="17"/>
        <v>3.0319526259576457E-9</v>
      </c>
      <c r="AM61" s="2">
        <v>0.64081657999999997</v>
      </c>
      <c r="AN61">
        <v>333.716024</v>
      </c>
      <c r="AO61">
        <f t="shared" si="18"/>
        <v>333.71468070487288</v>
      </c>
      <c r="AP61">
        <f t="shared" si="19"/>
        <v>1.8044417985668654E-6</v>
      </c>
      <c r="AQ61" s="19">
        <f t="shared" si="20"/>
        <v>1.6202750981303648E-11</v>
      </c>
      <c r="AS61" s="2">
        <v>0.64032288999999998</v>
      </c>
      <c r="AT61">
        <v>367.61655100000002</v>
      </c>
      <c r="AU61">
        <f t="shared" si="21"/>
        <v>364.0430154562585</v>
      </c>
      <c r="AV61">
        <f t="shared" si="22"/>
        <v>12.770156282383956</v>
      </c>
      <c r="AW61" s="19">
        <f t="shared" si="23"/>
        <v>9.4494406122456879E-5</v>
      </c>
    </row>
    <row r="62" spans="3:49" x14ac:dyDescent="0.25">
      <c r="C62" s="2">
        <v>0.64392612999999999</v>
      </c>
      <c r="D62">
        <v>216.92080799999999</v>
      </c>
      <c r="E62">
        <f t="shared" si="0"/>
        <v>216.92527756850234</v>
      </c>
      <c r="F62">
        <f t="shared" si="1"/>
        <v>1.9977042597146888E-5</v>
      </c>
      <c r="G62" s="19">
        <f t="shared" si="2"/>
        <v>4.2454992525365651E-10</v>
      </c>
      <c r="I62" s="2">
        <v>0.64370693000000001</v>
      </c>
      <c r="J62">
        <v>238.75473299999999</v>
      </c>
      <c r="K62">
        <f t="shared" si="3"/>
        <v>237.44360266361576</v>
      </c>
      <c r="L62">
        <f t="shared" si="4"/>
        <v>1.7190627589870082</v>
      </c>
      <c r="M62" s="19">
        <f t="shared" si="5"/>
        <v>3.0156973386921132E-5</v>
      </c>
      <c r="O62" s="2">
        <v>0.64416561000000006</v>
      </c>
      <c r="P62">
        <v>253.12010799999999</v>
      </c>
      <c r="Q62">
        <f t="shared" si="6"/>
        <v>251.38758969484871</v>
      </c>
      <c r="R62">
        <f t="shared" si="7"/>
        <v>3.0016196776842423</v>
      </c>
      <c r="S62" s="19">
        <f t="shared" si="8"/>
        <v>4.6849220530765312E-5</v>
      </c>
      <c r="U62" s="2">
        <v>0.64493089999999997</v>
      </c>
      <c r="V62">
        <v>267.20381200000003</v>
      </c>
      <c r="W62">
        <f t="shared" si="9"/>
        <v>266.70095471878506</v>
      </c>
      <c r="X62">
        <f t="shared" si="10"/>
        <v>0.25286544527091331</v>
      </c>
      <c r="Y62" s="19">
        <f t="shared" si="11"/>
        <v>3.5416381463151761E-6</v>
      </c>
      <c r="AA62" s="2">
        <v>0.64396779000000004</v>
      </c>
      <c r="AB62">
        <v>284.83867600000002</v>
      </c>
      <c r="AC62">
        <f t="shared" si="12"/>
        <v>285.84088512478502</v>
      </c>
      <c r="AD62">
        <f t="shared" si="13"/>
        <v>1.0044231298023099</v>
      </c>
      <c r="AE62" s="19">
        <f t="shared" si="14"/>
        <v>1.2379947081330962E-5</v>
      </c>
      <c r="AG62" s="2">
        <v>0.64341554000000001</v>
      </c>
      <c r="AH62">
        <v>308.39319</v>
      </c>
      <c r="AI62">
        <f t="shared" si="15"/>
        <v>308.22136831412473</v>
      </c>
      <c r="AJ62">
        <f t="shared" si="16"/>
        <v>2.9522691737020844E-2</v>
      </c>
      <c r="AK62" s="19">
        <f t="shared" si="17"/>
        <v>3.1041764030581427E-7</v>
      </c>
      <c r="AM62" s="2">
        <v>0.64421309999999998</v>
      </c>
      <c r="AN62">
        <v>334.28528599999999</v>
      </c>
      <c r="AO62">
        <f t="shared" si="18"/>
        <v>334.21559682581028</v>
      </c>
      <c r="AP62">
        <f t="shared" si="19"/>
        <v>4.856580999243014E-3</v>
      </c>
      <c r="AQ62" s="19">
        <f t="shared" si="20"/>
        <v>4.346063970032634E-8</v>
      </c>
      <c r="AS62" s="2">
        <v>0.64372127000000001</v>
      </c>
      <c r="AT62">
        <v>368.51254699999998</v>
      </c>
      <c r="AU62">
        <f t="shared" si="21"/>
        <v>364.82344006585754</v>
      </c>
      <c r="AV62">
        <f t="shared" si="22"/>
        <v>13.609509971537863</v>
      </c>
      <c r="AW62" s="19">
        <f t="shared" si="23"/>
        <v>1.0021619969204798E-4</v>
      </c>
    </row>
    <row r="63" spans="3:49" x14ac:dyDescent="0.25">
      <c r="C63" s="2">
        <v>0.64769887000000004</v>
      </c>
      <c r="D63">
        <v>217.28656799999999</v>
      </c>
      <c r="E63">
        <f t="shared" si="0"/>
        <v>217.20026608640603</v>
      </c>
      <c r="F63">
        <f t="shared" si="1"/>
        <v>7.4480202899787629E-3</v>
      </c>
      <c r="G63" s="19">
        <f t="shared" si="2"/>
        <v>1.5775207858318027E-7</v>
      </c>
      <c r="I63" s="2">
        <v>0.64710146999999996</v>
      </c>
      <c r="J63">
        <v>238.97209000000001</v>
      </c>
      <c r="K63">
        <f t="shared" si="3"/>
        <v>237.68840111006767</v>
      </c>
      <c r="L63">
        <f t="shared" si="4"/>
        <v>1.647857166135712</v>
      </c>
      <c r="M63" s="19">
        <f t="shared" si="5"/>
        <v>2.885527391485735E-5</v>
      </c>
      <c r="O63" s="2">
        <v>0.64756035999999995</v>
      </c>
      <c r="P63">
        <v>253.376565</v>
      </c>
      <c r="Q63">
        <f t="shared" si="6"/>
        <v>251.64912806417522</v>
      </c>
      <c r="R63">
        <f t="shared" si="7"/>
        <v>2.9840383672517183</v>
      </c>
      <c r="S63" s="19">
        <f t="shared" si="8"/>
        <v>4.6480577406034541E-5</v>
      </c>
      <c r="U63" s="2">
        <v>0.64832592</v>
      </c>
      <c r="V63">
        <v>267.50718999999998</v>
      </c>
      <c r="W63">
        <f t="shared" si="9"/>
        <v>266.96420657034622</v>
      </c>
      <c r="X63">
        <f t="shared" si="10"/>
        <v>0.2948310048785589</v>
      </c>
      <c r="Y63" s="19">
        <f t="shared" si="11"/>
        <v>4.1200476028922264E-6</v>
      </c>
      <c r="AA63" s="2">
        <v>0.64811810000000003</v>
      </c>
      <c r="AB63">
        <v>285.243358</v>
      </c>
      <c r="AC63">
        <f t="shared" si="12"/>
        <v>286.2164448668745</v>
      </c>
      <c r="AD63">
        <f t="shared" si="13"/>
        <v>0.9468980504836233</v>
      </c>
      <c r="AE63" s="19">
        <f t="shared" si="14"/>
        <v>1.1637833550181658E-5</v>
      </c>
      <c r="AG63" s="2">
        <v>0.64718903000000005</v>
      </c>
      <c r="AH63">
        <v>308.89189199999998</v>
      </c>
      <c r="AI63">
        <f t="shared" si="15"/>
        <v>308.64734471762637</v>
      </c>
      <c r="AJ63">
        <f t="shared" si="16"/>
        <v>5.9803373316321462E-2</v>
      </c>
      <c r="AK63" s="19">
        <f t="shared" si="17"/>
        <v>6.2677644129551355E-7</v>
      </c>
      <c r="AM63" s="2">
        <v>0.64836523000000001</v>
      </c>
      <c r="AN63">
        <v>335.01059199999997</v>
      </c>
      <c r="AO63">
        <f t="shared" si="18"/>
        <v>334.85982557466912</v>
      </c>
      <c r="AP63">
        <f t="shared" si="19"/>
        <v>2.2730515007045059E-2</v>
      </c>
      <c r="AQ63" s="19">
        <f t="shared" si="20"/>
        <v>2.0253132272164759E-7</v>
      </c>
      <c r="AS63" s="2">
        <v>0.64749829000000003</v>
      </c>
      <c r="AT63">
        <v>369.63685800000002</v>
      </c>
      <c r="AU63">
        <f t="shared" si="21"/>
        <v>365.74143105705969</v>
      </c>
      <c r="AV63">
        <f t="shared" si="22"/>
        <v>15.174351067785464</v>
      </c>
      <c r="AW63" s="19">
        <f t="shared" si="23"/>
        <v>1.1106049058598649E-4</v>
      </c>
    </row>
    <row r="64" spans="3:49" x14ac:dyDescent="0.25">
      <c r="C64" s="2">
        <v>0.65147231000000005</v>
      </c>
      <c r="D64">
        <v>217.77744999999999</v>
      </c>
      <c r="E64">
        <f t="shared" si="0"/>
        <v>217.48451473659583</v>
      </c>
      <c r="F64">
        <f t="shared" si="1"/>
        <v>8.5811068545664976E-2</v>
      </c>
      <c r="G64" s="19">
        <f t="shared" si="2"/>
        <v>1.8093287888539236E-6</v>
      </c>
      <c r="I64" s="2">
        <v>0.65125164999999996</v>
      </c>
      <c r="J64">
        <v>239.35331199999999</v>
      </c>
      <c r="K64">
        <f t="shared" si="3"/>
        <v>237.99878599568379</v>
      </c>
      <c r="L64">
        <f t="shared" si="4"/>
        <v>1.8347406963688071</v>
      </c>
      <c r="M64" s="19">
        <f t="shared" si="5"/>
        <v>3.2025492080187374E-5</v>
      </c>
      <c r="O64" s="2">
        <v>0.65133185999999998</v>
      </c>
      <c r="P64">
        <v>253.52336199999999</v>
      </c>
      <c r="Q64">
        <f t="shared" si="6"/>
        <v>251.95078222810707</v>
      </c>
      <c r="R64">
        <f t="shared" si="7"/>
        <v>2.4730071389667838</v>
      </c>
      <c r="S64" s="19">
        <f t="shared" si="8"/>
        <v>3.8475954206699536E-5</v>
      </c>
      <c r="U64" s="2">
        <v>0.65209817000000003</v>
      </c>
      <c r="V64">
        <v>267.78692799999999</v>
      </c>
      <c r="W64">
        <f t="shared" si="9"/>
        <v>267.2688432250078</v>
      </c>
      <c r="X64">
        <f t="shared" si="10"/>
        <v>0.26841183407870767</v>
      </c>
      <c r="Y64" s="19">
        <f t="shared" si="11"/>
        <v>3.7430265991613378E-6</v>
      </c>
      <c r="AA64" s="2">
        <v>0.65151329999999996</v>
      </c>
      <c r="AB64">
        <v>285.57801699999999</v>
      </c>
      <c r="AC64">
        <f t="shared" si="12"/>
        <v>286.53796623305766</v>
      </c>
      <c r="AD64">
        <f t="shared" si="13"/>
        <v>0.92150253004801053</v>
      </c>
      <c r="AE64" s="19">
        <f t="shared" si="14"/>
        <v>1.1299181497383906E-5</v>
      </c>
      <c r="AG64" s="2">
        <v>0.65058475999999998</v>
      </c>
      <c r="AH64">
        <v>309.32039200000003</v>
      </c>
      <c r="AI64">
        <f t="shared" si="15"/>
        <v>309.04845805784356</v>
      </c>
      <c r="AJ64">
        <f t="shared" si="16"/>
        <v>7.3948068896755925E-2</v>
      </c>
      <c r="AK64" s="19">
        <f t="shared" si="17"/>
        <v>7.7287584335793418E-7</v>
      </c>
      <c r="AM64" s="2">
        <v>0.65251767999999999</v>
      </c>
      <c r="AN64">
        <v>335.792351</v>
      </c>
      <c r="AO64">
        <f t="shared" si="18"/>
        <v>335.54156799564726</v>
      </c>
      <c r="AP64">
        <f t="shared" si="19"/>
        <v>6.2892115272186702E-2</v>
      </c>
      <c r="AQ64" s="19">
        <f t="shared" si="20"/>
        <v>5.5776929582238469E-7</v>
      </c>
      <c r="AS64" s="2">
        <v>0.65051988999999999</v>
      </c>
      <c r="AT64">
        <v>370.63469400000002</v>
      </c>
      <c r="AU64">
        <f t="shared" si="21"/>
        <v>366.51702077268862</v>
      </c>
      <c r="AV64">
        <f t="shared" si="22"/>
        <v>16.955232806917078</v>
      </c>
      <c r="AW64" s="19">
        <f t="shared" si="23"/>
        <v>1.2342741047898496E-4</v>
      </c>
    </row>
    <row r="65" spans="3:49" x14ac:dyDescent="0.25">
      <c r="C65" s="2">
        <v>0.65524512999999995</v>
      </c>
      <c r="D65">
        <v>218.15885</v>
      </c>
      <c r="E65">
        <f t="shared" si="0"/>
        <v>217.77843681540006</v>
      </c>
      <c r="F65">
        <f t="shared" si="1"/>
        <v>0.14471419101747182</v>
      </c>
      <c r="G65" s="19">
        <f t="shared" si="2"/>
        <v>3.0406431194005991E-6</v>
      </c>
      <c r="I65" s="2">
        <v>0.65540160999999997</v>
      </c>
      <c r="J65">
        <v>239.69543300000001</v>
      </c>
      <c r="K65">
        <f t="shared" si="3"/>
        <v>238.32208090650593</v>
      </c>
      <c r="L65">
        <f t="shared" si="4"/>
        <v>1.8860959727045641</v>
      </c>
      <c r="M65" s="19">
        <f t="shared" si="5"/>
        <v>3.2827988230095008E-5</v>
      </c>
      <c r="O65" s="2">
        <v>0.65510347999999996</v>
      </c>
      <c r="P65">
        <v>253.69361900000001</v>
      </c>
      <c r="Q65">
        <f t="shared" si="6"/>
        <v>252.2647840698686</v>
      </c>
      <c r="R65">
        <f t="shared" si="7"/>
        <v>2.0415692575636473</v>
      </c>
      <c r="S65" s="19">
        <f t="shared" si="8"/>
        <v>3.1720865592603184E-5</v>
      </c>
      <c r="U65" s="2">
        <v>0.65587125999999996</v>
      </c>
      <c r="V65">
        <v>268.21524899999997</v>
      </c>
      <c r="W65">
        <f t="shared" si="9"/>
        <v>267.58707558384862</v>
      </c>
      <c r="X65">
        <f t="shared" si="10"/>
        <v>0.39460184075926402</v>
      </c>
      <c r="Y65" s="19">
        <f t="shared" si="11"/>
        <v>5.4851963204251595E-6</v>
      </c>
      <c r="AA65" s="2">
        <v>0.65528682999999999</v>
      </c>
      <c r="AB65">
        <v>286.08453900000001</v>
      </c>
      <c r="AC65">
        <f t="shared" si="12"/>
        <v>286.91133498222109</v>
      </c>
      <c r="AD65">
        <f t="shared" si="13"/>
        <v>0.68359159621692955</v>
      </c>
      <c r="AE65" s="19">
        <f t="shared" si="14"/>
        <v>8.3523356693231551E-6</v>
      </c>
      <c r="AG65" s="2">
        <v>0.65473625999999996</v>
      </c>
      <c r="AH65">
        <v>309.936217</v>
      </c>
      <c r="AI65">
        <f t="shared" si="15"/>
        <v>309.56315959401343</v>
      </c>
      <c r="AJ65">
        <f t="shared" si="16"/>
        <v>0.13917182816142976</v>
      </c>
      <c r="AK65" s="19">
        <f t="shared" si="17"/>
        <v>1.4487941258844525E-6</v>
      </c>
      <c r="AM65" s="2">
        <v>0.65591458999999996</v>
      </c>
      <c r="AN65">
        <v>336.43028299999997</v>
      </c>
      <c r="AO65">
        <f t="shared" si="18"/>
        <v>336.12903894235785</v>
      </c>
      <c r="AP65">
        <f t="shared" si="19"/>
        <v>9.0747982264690538E-2</v>
      </c>
      <c r="AQ65" s="19">
        <f t="shared" si="20"/>
        <v>8.0176448661444344E-7</v>
      </c>
      <c r="AS65" s="2">
        <v>0.65391865999999998</v>
      </c>
      <c r="AT65">
        <v>371.60107099999999</v>
      </c>
      <c r="AU65">
        <f t="shared" si="21"/>
        <v>367.43648971013499</v>
      </c>
      <c r="AV65">
        <f t="shared" si="22"/>
        <v>17.343737319893609</v>
      </c>
      <c r="AW65" s="19">
        <f t="shared" si="23"/>
        <v>1.2559974950834176E-4</v>
      </c>
    </row>
    <row r="66" spans="3:49" x14ac:dyDescent="0.25">
      <c r="C66" s="2">
        <v>0.65901790999999998</v>
      </c>
      <c r="D66">
        <v>218.53243000000001</v>
      </c>
      <c r="E66">
        <f t="shared" si="0"/>
        <v>218.08262205071333</v>
      </c>
      <c r="F66">
        <f t="shared" si="1"/>
        <v>0.20232719124148787</v>
      </c>
      <c r="G66" s="19">
        <f t="shared" si="2"/>
        <v>4.2366487834260693E-6</v>
      </c>
      <c r="I66" s="2">
        <v>0.65879619</v>
      </c>
      <c r="J66">
        <v>239.92060900000001</v>
      </c>
      <c r="K66">
        <f t="shared" si="3"/>
        <v>238.59671261973224</v>
      </c>
      <c r="L66">
        <f t="shared" si="4"/>
        <v>1.7527016256861008</v>
      </c>
      <c r="M66" s="19">
        <f t="shared" si="5"/>
        <v>3.0448989133723225E-5</v>
      </c>
      <c r="O66" s="2">
        <v>0.65887554999999998</v>
      </c>
      <c r="P66">
        <v>253.94207700000001</v>
      </c>
      <c r="Q66">
        <f t="shared" si="6"/>
        <v>252.59189434282143</v>
      </c>
      <c r="R66">
        <f t="shared" si="7"/>
        <v>1.8229932077458066</v>
      </c>
      <c r="S66" s="19">
        <f t="shared" si="8"/>
        <v>2.8269343031798892E-5</v>
      </c>
      <c r="U66" s="2">
        <v>0.65964411999999994</v>
      </c>
      <c r="V66">
        <v>268.60446999999999</v>
      </c>
      <c r="W66">
        <f t="shared" si="9"/>
        <v>267.91964235067036</v>
      </c>
      <c r="X66">
        <f t="shared" si="10"/>
        <v>0.46898890928635206</v>
      </c>
      <c r="Y66" s="19">
        <f t="shared" si="11"/>
        <v>6.5003404209053714E-6</v>
      </c>
      <c r="AA66" s="2">
        <v>0.65905952000000001</v>
      </c>
      <c r="AB66">
        <v>286.44247899999999</v>
      </c>
      <c r="AC66">
        <f t="shared" si="12"/>
        <v>287.30248756131135</v>
      </c>
      <c r="AD66">
        <f t="shared" si="13"/>
        <v>0.73961472552883634</v>
      </c>
      <c r="AE66" s="19">
        <f t="shared" si="14"/>
        <v>9.0142729022269146E-6</v>
      </c>
      <c r="AG66" s="2">
        <v>0.65850947999999998</v>
      </c>
      <c r="AH66">
        <v>310.38799799999998</v>
      </c>
      <c r="AI66">
        <f t="shared" si="15"/>
        <v>310.0556221301166</v>
      </c>
      <c r="AJ66">
        <f t="shared" si="16"/>
        <v>0.11047371888073257</v>
      </c>
      <c r="AK66" s="19">
        <f t="shared" si="17"/>
        <v>1.1466982097247802E-6</v>
      </c>
      <c r="AM66" s="2">
        <v>0.65968941000000003</v>
      </c>
      <c r="AN66">
        <v>337.163588</v>
      </c>
      <c r="AO66">
        <f t="shared" si="18"/>
        <v>336.81539908826062</v>
      </c>
      <c r="AP66">
        <f t="shared" si="19"/>
        <v>0.12123551825825711</v>
      </c>
      <c r="AQ66" s="19">
        <f t="shared" si="20"/>
        <v>1.066469745832487E-6</v>
      </c>
      <c r="AS66" s="2">
        <v>0.65731815000000005</v>
      </c>
      <c r="AT66">
        <v>372.69256999999999</v>
      </c>
      <c r="AU66">
        <f t="shared" si="21"/>
        <v>368.40969932069481</v>
      </c>
      <c r="AV66">
        <f t="shared" si="22"/>
        <v>18.342981255651985</v>
      </c>
      <c r="AW66" s="19">
        <f t="shared" si="23"/>
        <v>1.3205913636825441E-4</v>
      </c>
    </row>
    <row r="67" spans="3:49" x14ac:dyDescent="0.25">
      <c r="C67" s="2">
        <v>0.66279109000000003</v>
      </c>
      <c r="D67">
        <v>218.97639100000001</v>
      </c>
      <c r="E67">
        <f t="shared" si="0"/>
        <v>218.39769220462233</v>
      </c>
      <c r="F67">
        <f t="shared" si="1"/>
        <v>0.3348922957715732</v>
      </c>
      <c r="G67" s="19">
        <f t="shared" si="2"/>
        <v>6.9841019302120977E-6</v>
      </c>
      <c r="I67" s="2">
        <v>0.66294609999999998</v>
      </c>
      <c r="J67">
        <v>240.25491</v>
      </c>
      <c r="K67">
        <f t="shared" si="3"/>
        <v>238.94564930503654</v>
      </c>
      <c r="L67">
        <f t="shared" si="4"/>
        <v>1.7141635673761912</v>
      </c>
      <c r="M67" s="19">
        <f t="shared" si="5"/>
        <v>2.969666750878791E-5</v>
      </c>
      <c r="O67" s="2">
        <v>0.66264758000000001</v>
      </c>
      <c r="P67">
        <v>254.182715</v>
      </c>
      <c r="Q67">
        <f t="shared" si="6"/>
        <v>252.93285090621467</v>
      </c>
      <c r="R67">
        <f t="shared" si="7"/>
        <v>1.5621602529338336</v>
      </c>
      <c r="S67" s="19">
        <f t="shared" si="8"/>
        <v>2.417873387243022E-5</v>
      </c>
      <c r="U67" s="2">
        <v>0.66341645999999999</v>
      </c>
      <c r="V67">
        <v>268.89984900000002</v>
      </c>
      <c r="W67">
        <f t="shared" si="9"/>
        <v>268.26739318449586</v>
      </c>
      <c r="X67">
        <f t="shared" si="10"/>
        <v>0.40000035856503036</v>
      </c>
      <c r="Y67" s="19">
        <f t="shared" si="11"/>
        <v>5.5319629647367963E-6</v>
      </c>
      <c r="AA67" s="2">
        <v>0.66283274000000003</v>
      </c>
      <c r="AB67">
        <v>286.89425999999997</v>
      </c>
      <c r="AC67">
        <f t="shared" si="12"/>
        <v>287.71267284365524</v>
      </c>
      <c r="AD67">
        <f t="shared" si="13"/>
        <v>0.66979958265990036</v>
      </c>
      <c r="AE67" s="19">
        <f t="shared" si="14"/>
        <v>8.1376902333217366E-6</v>
      </c>
      <c r="AG67" s="2">
        <v>0.66228332000000001</v>
      </c>
      <c r="AH67">
        <v>310.94926099999998</v>
      </c>
      <c r="AI67">
        <f t="shared" si="15"/>
        <v>310.57318410355958</v>
      </c>
      <c r="AJ67">
        <f t="shared" si="16"/>
        <v>0.14143383203623966</v>
      </c>
      <c r="AK67" s="19">
        <f t="shared" si="17"/>
        <v>1.4627639561276537E-6</v>
      </c>
      <c r="AM67" s="2">
        <v>0.66346426999999997</v>
      </c>
      <c r="AN67">
        <v>337.90471400000001</v>
      </c>
      <c r="AO67">
        <f t="shared" si="18"/>
        <v>337.53937059521752</v>
      </c>
      <c r="AP67">
        <f t="shared" si="19"/>
        <v>0.13347580341806456</v>
      </c>
      <c r="AQ67" s="19">
        <f t="shared" si="20"/>
        <v>1.1689987387764461E-6</v>
      </c>
      <c r="AS67" s="2">
        <v>0.66028447000000001</v>
      </c>
      <c r="AT67">
        <v>373.73148800000001</v>
      </c>
      <c r="AU67">
        <f t="shared" si="21"/>
        <v>369.30594269604183</v>
      </c>
      <c r="AV67">
        <f t="shared" si="22"/>
        <v>19.585451237386369</v>
      </c>
      <c r="AW67" s="19">
        <f t="shared" si="23"/>
        <v>1.4022136867996473E-4</v>
      </c>
    </row>
    <row r="68" spans="3:49" x14ac:dyDescent="0.25">
      <c r="C68" s="2">
        <v>0.66656400000000005</v>
      </c>
      <c r="D68">
        <v>219.37343200000001</v>
      </c>
      <c r="E68">
        <f t="shared" ref="E68:E97" si="24">IF(C68&lt;F$1,$BB$6+D$1^2*$BB$5/((-$BB$7*(C68/E$1-1)^$BB$8+1)),$BB$6+$BB$2*TAN($BB$3*(C68/F$1)-$BB$3)+D$1^2*$BB$5/((-$BB$7*(C68/E$1-1)^$BB$8+1)))</f>
        <v>218.72421758291509</v>
      </c>
      <c r="F68">
        <f t="shared" ref="F68:F97" si="25">(E68-D68)^2</f>
        <v>0.42147935935091263</v>
      </c>
      <c r="G68" s="19">
        <f t="shared" ref="G68:G97" si="26">((E68-D68)/D68)^2</f>
        <v>8.7580667721384622E-6</v>
      </c>
      <c r="I68" s="2">
        <v>0.66634073000000005</v>
      </c>
      <c r="J68">
        <v>240.48790700000001</v>
      </c>
      <c r="K68">
        <f t="shared" ref="K68:K95" si="27">IF(I68&lt;L$1,$BB$6+J$1^2*$BB$5/((-$BB$7*(I68/K$1-1)^$BB$8+1)),$BB$6+$BB$2*TAN($BB$3*(I68/L$1)-$BB$3)+J$1^2*$BB$5/((-$BB$7*(I68/K$1-1)^$BB$8+1)))</f>
        <v>239.24248427806054</v>
      </c>
      <c r="L68">
        <f t="shared" ref="L68:L95" si="28">(K68-J68)^2</f>
        <v>1.5510777563230997</v>
      </c>
      <c r="M68" s="19">
        <f t="shared" ref="M68:M95" si="29">((K68-J68)/J68)^2</f>
        <v>2.6819278149407697E-5</v>
      </c>
      <c r="O68" s="2">
        <v>0.66642014000000005</v>
      </c>
      <c r="P68">
        <v>254.51719499999999</v>
      </c>
      <c r="Q68">
        <f t="shared" ref="Q68:Q95" si="30">IF(O68&lt;R$1,$BB$6+P$1^2*$BB$5/((-$BB$7*(O68/Q$1-1)^$BB$8+1)),$BB$6+$BB$2*TAN($BB$3*(O68/R$1)-$BB$3)+P$1^2*$BB$5/((-$BB$7*(O68/Q$1-1)^$BB$8+1)))</f>
        <v>253.28853791728187</v>
      </c>
      <c r="R68">
        <f t="shared" ref="R68:R95" si="31">(Q68-P68)^2</f>
        <v>1.5095982269133892</v>
      </c>
      <c r="S68" s="19">
        <f t="shared" ref="S68:S95" si="32">((Q68-P68)/P68)^2</f>
        <v>2.3303820180507265E-5</v>
      </c>
      <c r="U68" s="2">
        <v>0.66718906</v>
      </c>
      <c r="V68">
        <v>269.24214899999998</v>
      </c>
      <c r="W68">
        <f t="shared" ref="W68:W95" si="33">IF(U68&lt;X$1,$BB$6+V$1^2*$BB$5/((-$BB$7*(U68/W$1-1)^$BB$8+1)),$BB$6+$BB$2*TAN($BB$3*(U68/X$1)-$BB$3)+V$1^2*$BB$5/((-$BB$7*(U68/W$1-1)^$BB$8+1)))</f>
        <v>268.63133623907572</v>
      </c>
      <c r="X68">
        <f t="shared" ref="X68:X95" si="34">(W68-V68)^2</f>
        <v>0.37309222890791904</v>
      </c>
      <c r="Y68" s="19">
        <f t="shared" ref="Y68:Y95" si="35">((W68-V68)/V68)^2</f>
        <v>5.1467148445651364E-6</v>
      </c>
      <c r="AA68" s="2">
        <v>0.66660596000000005</v>
      </c>
      <c r="AB68">
        <v>287.34604200000001</v>
      </c>
      <c r="AC68">
        <f t="shared" ref="AC68:AC99" si="36">IF(AA68&lt;AD$1,$BB$6+AB$1^2*$BB$5/((-$BB$7*(AA68/AC$1-1)^$BB$8+1)),$BB$6+$BB$2*TAN($BB$3*(AA68/AD$1)-$BB$3)+AB$1^2*$BB$5/((-$BB$7*(AA68/AC$1-1)^$BB$8+1)))</f>
        <v>288.14302040940481</v>
      </c>
      <c r="AD68">
        <f t="shared" ref="AD68:AD98" si="37">(AC68-AB68)^2</f>
        <v>0.63517458505740643</v>
      </c>
      <c r="AE68" s="19">
        <f t="shared" ref="AE68:AE99" si="38">((AC68-AB68)/AB68)^2</f>
        <v>7.69276868478643E-6</v>
      </c>
      <c r="AG68" s="2">
        <v>0.66605707999999997</v>
      </c>
      <c r="AH68">
        <v>311.49488400000001</v>
      </c>
      <c r="AI68">
        <f t="shared" ref="AI68:AI99" si="39">IF(AG68&lt;AJ$1,$BB$6+AH$1^2*$BB$5/((-$BB$7*(AG68/AI$1-1)^$BB$8+1)),$BB$6+$BB$2*TAN($BB$3*(AG68/AJ$1)-$BB$3)+AH$1^2*$BB$5/((-$BB$7*(AG68/AI$1-1)^$BB$8+1)))</f>
        <v>311.11733945683847</v>
      </c>
      <c r="AJ68">
        <f t="shared" ref="AJ68:AJ99" si="40">(AI68-AH68)^2</f>
        <v>0.14253988207106202</v>
      </c>
      <c r="AK68" s="19">
        <f t="shared" ref="AK68:AK99" si="41">((AI68-AH68)/AH68)^2</f>
        <v>1.4690431713878926E-6</v>
      </c>
      <c r="AM68" s="2">
        <v>0.66723988000000001</v>
      </c>
      <c r="AN68">
        <v>338.77878199999998</v>
      </c>
      <c r="AO68">
        <f t="shared" ref="AO68:AO98" si="42">IF(AM68&lt;AP$1,$BB$6+AN$1^2*$BB$5/((-$BB$7*(AM68/AO$1-1)^$BB$8+1)),$BB$6+$BB$2*TAN($BB$3*(AM68/AP$1)-$BB$3)+AN$1^2*$BB$5/((-$BB$7*(AM68/AO$1-1)^$BB$8+1)))</f>
        <v>338.30366729476816</v>
      </c>
      <c r="AP68">
        <f t="shared" ref="AP68:AP98" si="43">(AO68-AN68)^2</f>
        <v>0.22573398312751675</v>
      </c>
      <c r="AQ68" s="19">
        <f t="shared" ref="AQ68:AQ98" si="44">((AO68-AN68)/AN68)^2</f>
        <v>1.9668196578882966E-6</v>
      </c>
      <c r="AS68" s="2">
        <v>0.66330869000000003</v>
      </c>
      <c r="AT68">
        <v>374.67702600000001</v>
      </c>
      <c r="AU68">
        <f t="shared" ref="AU68:AU88" si="45">IF(AS68&lt;AV$1,$BB$6+AT$1^2*$BB$5/((-$BB$7*(AS68/AU$1-1)^$BB$8+1)),$BB$6+$BB$2*TAN($BB$3*(AS68/AV$1)-$BB$3)+AT$1^2*$BB$5/((-$BB$7*(AS68/AU$1-1)^$BB$8+1)))</f>
        <v>370.26814767832229</v>
      </c>
      <c r="AV68">
        <f t="shared" ref="AV68:AV88" si="46">(AU68-AT68)^2</f>
        <v>19.438208055359738</v>
      </c>
      <c r="AW68" s="19">
        <f t="shared" ref="AW68:AW88" si="47">((AU68-AT68)/AT68)^2</f>
        <v>1.3846566555805764E-4</v>
      </c>
    </row>
    <row r="69" spans="3:49" x14ac:dyDescent="0.25">
      <c r="C69" s="2">
        <v>0.67033690999999995</v>
      </c>
      <c r="D69">
        <v>219.77047300000001</v>
      </c>
      <c r="E69">
        <f t="shared" si="24"/>
        <v>219.06289050053834</v>
      </c>
      <c r="F69">
        <f t="shared" si="25"/>
        <v>0.50067299354441752</v>
      </c>
      <c r="G69" s="19">
        <f t="shared" si="26"/>
        <v>1.0366102057144191E-5</v>
      </c>
      <c r="I69" s="2">
        <v>0.67049073000000003</v>
      </c>
      <c r="J69">
        <v>240.83784800000001</v>
      </c>
      <c r="K69">
        <f t="shared" si="27"/>
        <v>239.62016321509145</v>
      </c>
      <c r="L69">
        <f t="shared" si="28"/>
        <v>1.4827562353977966</v>
      </c>
      <c r="M69" s="19">
        <f t="shared" si="29"/>
        <v>2.5563498154712389E-5</v>
      </c>
      <c r="O69" s="2">
        <v>0.67019225000000004</v>
      </c>
      <c r="P69">
        <v>254.77347399999999</v>
      </c>
      <c r="Q69">
        <f t="shared" si="30"/>
        <v>253.65974897344802</v>
      </c>
      <c r="R69">
        <f t="shared" si="31"/>
        <v>1.2403834347681981</v>
      </c>
      <c r="S69" s="19">
        <f t="shared" si="32"/>
        <v>1.9109421490214024E-5</v>
      </c>
      <c r="U69" s="2">
        <v>0.67058428999999997</v>
      </c>
      <c r="V69">
        <v>269.58291700000001</v>
      </c>
      <c r="W69">
        <f t="shared" si="33"/>
        <v>268.97352387533772</v>
      </c>
      <c r="X69">
        <f t="shared" si="34"/>
        <v>0.37135998038566947</v>
      </c>
      <c r="Y69" s="19">
        <f t="shared" si="35"/>
        <v>5.1098760272860603E-6</v>
      </c>
      <c r="AA69" s="2">
        <v>0.67037899999999995</v>
      </c>
      <c r="AB69">
        <v>287.76654300000001</v>
      </c>
      <c r="AC69">
        <f t="shared" si="36"/>
        <v>288.59477160905328</v>
      </c>
      <c r="AD69">
        <f t="shared" si="37"/>
        <v>0.68596262885431325</v>
      </c>
      <c r="AE69" s="19">
        <f t="shared" si="38"/>
        <v>8.2836140669410457E-6</v>
      </c>
      <c r="AG69" s="2">
        <v>0.66983123</v>
      </c>
      <c r="AH69">
        <v>312.11088799999999</v>
      </c>
      <c r="AI69">
        <f t="shared" si="39"/>
        <v>311.68985441675989</v>
      </c>
      <c r="AJ69">
        <f t="shared" si="40"/>
        <v>0.17726927821600064</v>
      </c>
      <c r="AK69" s="19">
        <f t="shared" si="41"/>
        <v>1.8197663823246473E-6</v>
      </c>
      <c r="AM69" s="2">
        <v>0.67101496000000005</v>
      </c>
      <c r="AN69">
        <v>339.55900800000001</v>
      </c>
      <c r="AO69">
        <f t="shared" si="42"/>
        <v>339.11080321006932</v>
      </c>
      <c r="AP69">
        <f t="shared" si="43"/>
        <v>0.2008875337168094</v>
      </c>
      <c r="AQ69" s="19">
        <f t="shared" si="44"/>
        <v>1.7422981468459452E-6</v>
      </c>
      <c r="AS69" s="2">
        <v>0.66563265999999999</v>
      </c>
      <c r="AT69">
        <v>375.439367</v>
      </c>
      <c r="AU69">
        <f t="shared" si="45"/>
        <v>371.0430205079864</v>
      </c>
      <c r="AV69">
        <f t="shared" si="46"/>
        <v>19.327862477840341</v>
      </c>
      <c r="AW69" s="19">
        <f t="shared" si="47"/>
        <v>1.3712107485195642E-4</v>
      </c>
    </row>
    <row r="70" spans="3:49" x14ac:dyDescent="0.25">
      <c r="C70" s="2">
        <v>0.67411003999999997</v>
      </c>
      <c r="D70">
        <v>220.206614</v>
      </c>
      <c r="E70">
        <f t="shared" si="24"/>
        <v>219.41445051011732</v>
      </c>
      <c r="F70">
        <f t="shared" si="25"/>
        <v>0.62752299470311057</v>
      </c>
      <c r="G70" s="19">
        <f t="shared" si="26"/>
        <v>1.2941032457183134E-5</v>
      </c>
      <c r="I70" s="2">
        <v>0.67388526000000004</v>
      </c>
      <c r="J70">
        <v>241.055205</v>
      </c>
      <c r="K70">
        <f t="shared" si="27"/>
        <v>239.94188330898052</v>
      </c>
      <c r="L70">
        <f t="shared" si="28"/>
        <v>1.2394851876944721</v>
      </c>
      <c r="M70" s="19">
        <f t="shared" si="29"/>
        <v>2.1330857491306928E-5</v>
      </c>
      <c r="O70" s="2">
        <v>0.67396445000000005</v>
      </c>
      <c r="P70">
        <v>255.04539199999999</v>
      </c>
      <c r="Q70">
        <f t="shared" si="30"/>
        <v>254.0474808171428</v>
      </c>
      <c r="R70">
        <f t="shared" si="31"/>
        <v>0.99582672887144508</v>
      </c>
      <c r="S70" s="19">
        <f t="shared" si="32"/>
        <v>1.5309070258767495E-5</v>
      </c>
      <c r="U70" s="2">
        <v>0.67511224000000003</v>
      </c>
      <c r="V70">
        <v>270.03605099999999</v>
      </c>
      <c r="W70">
        <f t="shared" si="33"/>
        <v>269.45286091144521</v>
      </c>
      <c r="X70">
        <f t="shared" si="34"/>
        <v>0.34011067938852341</v>
      </c>
      <c r="Y70" s="19">
        <f t="shared" si="35"/>
        <v>4.6641957874969223E-6</v>
      </c>
      <c r="AA70" s="2">
        <v>0.67415270999999999</v>
      </c>
      <c r="AB70">
        <v>288.30434500000001</v>
      </c>
      <c r="AC70">
        <f t="shared" si="36"/>
        <v>289.06938298153227</v>
      </c>
      <c r="AD70">
        <f t="shared" si="37"/>
        <v>0.5852831131869537</v>
      </c>
      <c r="AE70" s="19">
        <f t="shared" si="38"/>
        <v>7.0414746251636603E-6</v>
      </c>
      <c r="AG70" s="2">
        <v>0.67360507000000003</v>
      </c>
      <c r="AH70">
        <v>312.67215099999999</v>
      </c>
      <c r="AI70">
        <f t="shared" si="39"/>
        <v>312.29243845202404</v>
      </c>
      <c r="AJ70">
        <f t="shared" si="40"/>
        <v>0.14418161909038171</v>
      </c>
      <c r="AK70" s="19">
        <f t="shared" si="41"/>
        <v>1.4747944529510764E-6</v>
      </c>
      <c r="AM70" s="2">
        <v>0.67479047999999997</v>
      </c>
      <c r="AN70">
        <v>340.41743500000001</v>
      </c>
      <c r="AO70">
        <f t="shared" si="42"/>
        <v>339.96397908119064</v>
      </c>
      <c r="AP70">
        <f t="shared" si="43"/>
        <v>0.20562227030324823</v>
      </c>
      <c r="AQ70" s="19">
        <f t="shared" si="44"/>
        <v>1.7743796984883712E-6</v>
      </c>
      <c r="AS70" s="2">
        <v>0.66865465000000002</v>
      </c>
      <c r="AT70">
        <v>376.50758400000001</v>
      </c>
      <c r="AU70">
        <f t="shared" si="45"/>
        <v>372.09988916442421</v>
      </c>
      <c r="AV70">
        <f t="shared" si="46"/>
        <v>19.427773763561547</v>
      </c>
      <c r="AW70" s="19">
        <f t="shared" si="47"/>
        <v>1.3704890824203534E-4</v>
      </c>
    </row>
    <row r="71" spans="3:49" x14ac:dyDescent="0.25">
      <c r="C71" s="2">
        <v>0.67788294999999998</v>
      </c>
      <c r="D71">
        <v>220.60365400000001</v>
      </c>
      <c r="E71">
        <f t="shared" si="24"/>
        <v>219.77962826221528</v>
      </c>
      <c r="F71">
        <f t="shared" si="25"/>
        <v>0.67901841653165684</v>
      </c>
      <c r="G71" s="19">
        <f t="shared" si="26"/>
        <v>1.3952632330553761E-5</v>
      </c>
      <c r="I71" s="2">
        <v>0.67803522000000005</v>
      </c>
      <c r="J71">
        <v>241.39732599999999</v>
      </c>
      <c r="K71">
        <f t="shared" si="27"/>
        <v>240.3518121438629</v>
      </c>
      <c r="L71">
        <f t="shared" si="28"/>
        <v>1.093099223374651</v>
      </c>
      <c r="M71" s="19">
        <f t="shared" si="29"/>
        <v>1.8758351764797038E-5</v>
      </c>
      <c r="O71" s="2">
        <v>0.67773678999999998</v>
      </c>
      <c r="P71">
        <v>255.34077099999999</v>
      </c>
      <c r="Q71">
        <f t="shared" si="30"/>
        <v>254.45275141383712</v>
      </c>
      <c r="R71">
        <f t="shared" si="31"/>
        <v>0.78857878540887361</v>
      </c>
      <c r="S71" s="19">
        <f t="shared" si="32"/>
        <v>1.2094968971928314E-5</v>
      </c>
      <c r="U71" s="2">
        <v>0.67850734999999995</v>
      </c>
      <c r="V71">
        <v>270.35506900000001</v>
      </c>
      <c r="W71">
        <f t="shared" si="33"/>
        <v>269.8305908464414</v>
      </c>
      <c r="X71">
        <f t="shared" si="34"/>
        <v>0.27507733356025782</v>
      </c>
      <c r="Y71" s="19">
        <f t="shared" si="35"/>
        <v>3.7634467232458729E-6</v>
      </c>
      <c r="AA71" s="2">
        <v>0.67792589000000003</v>
      </c>
      <c r="AB71">
        <v>288.74830600000001</v>
      </c>
      <c r="AC71">
        <f t="shared" si="36"/>
        <v>289.56814962940138</v>
      </c>
      <c r="AD71">
        <f t="shared" si="37"/>
        <v>0.67214357666999747</v>
      </c>
      <c r="AE71" s="19">
        <f t="shared" si="38"/>
        <v>8.0616355852285446E-6</v>
      </c>
      <c r="AG71" s="2">
        <v>0.67737926000000004</v>
      </c>
      <c r="AH71">
        <v>313.295975</v>
      </c>
      <c r="AI71">
        <f t="shared" si="39"/>
        <v>312.92714264449592</v>
      </c>
      <c r="AJ71">
        <f t="shared" si="40"/>
        <v>0.13603730646668985</v>
      </c>
      <c r="AK71" s="19">
        <f t="shared" si="41"/>
        <v>1.3859526509744679E-6</v>
      </c>
      <c r="AM71" s="2">
        <v>0.67856711000000003</v>
      </c>
      <c r="AN71">
        <v>341.47136599999999</v>
      </c>
      <c r="AO71">
        <f t="shared" si="42"/>
        <v>340.86661974784317</v>
      </c>
      <c r="AP71">
        <f t="shared" si="43"/>
        <v>0.36571802949771404</v>
      </c>
      <c r="AQ71" s="19">
        <f t="shared" si="44"/>
        <v>3.1364458022862756E-6</v>
      </c>
      <c r="AS71" s="2">
        <v>0.67167686999999998</v>
      </c>
      <c r="AT71">
        <v>377.61490199999997</v>
      </c>
      <c r="AU71">
        <f t="shared" si="45"/>
        <v>373.21644814899139</v>
      </c>
      <c r="AV71">
        <f t="shared" si="46"/>
        <v>19.346396279452232</v>
      </c>
      <c r="AW71" s="19">
        <f t="shared" si="47"/>
        <v>1.3567562468821433E-4</v>
      </c>
    </row>
    <row r="72" spans="3:49" x14ac:dyDescent="0.25">
      <c r="C72" s="2">
        <v>0.68165598999999999</v>
      </c>
      <c r="D72">
        <v>221.02415500000001</v>
      </c>
      <c r="E72">
        <f t="shared" si="24"/>
        <v>220.15928671975664</v>
      </c>
      <c r="F72">
        <f t="shared" si="25"/>
        <v>0.74799714217112634</v>
      </c>
      <c r="G72" s="19">
        <f t="shared" si="26"/>
        <v>1.5311595971209811E-5</v>
      </c>
      <c r="I72" s="2">
        <v>0.68142988999999998</v>
      </c>
      <c r="J72">
        <v>241.63814300000001</v>
      </c>
      <c r="K72">
        <f t="shared" si="27"/>
        <v>240.70151804537767</v>
      </c>
      <c r="L72">
        <f t="shared" si="28"/>
        <v>0.87726630562131125</v>
      </c>
      <c r="M72" s="19">
        <f t="shared" si="29"/>
        <v>1.5024515294428204E-5</v>
      </c>
      <c r="O72" s="2">
        <v>0.68150960999999999</v>
      </c>
      <c r="P72">
        <v>255.722172</v>
      </c>
      <c r="Q72">
        <f t="shared" si="30"/>
        <v>254.87668434850593</v>
      </c>
      <c r="R72">
        <f t="shared" si="31"/>
        <v>0.71484936882895445</v>
      </c>
      <c r="S72" s="19">
        <f t="shared" si="32"/>
        <v>1.0931449908979683E-5</v>
      </c>
      <c r="U72" s="2">
        <v>0.68190267000000004</v>
      </c>
      <c r="V72">
        <v>270.711477</v>
      </c>
      <c r="W72">
        <f t="shared" si="33"/>
        <v>270.22503383198102</v>
      </c>
      <c r="X72">
        <f t="shared" si="34"/>
        <v>0.23662695571234119</v>
      </c>
      <c r="Y72" s="19">
        <f t="shared" si="35"/>
        <v>3.2288723773004258E-6</v>
      </c>
      <c r="AA72" s="2">
        <v>0.68169990000000003</v>
      </c>
      <c r="AB72">
        <v>289.34084999999999</v>
      </c>
      <c r="AC72">
        <f t="shared" si="36"/>
        <v>290.0928020998947</v>
      </c>
      <c r="AD72">
        <f t="shared" si="37"/>
        <v>0.56543196053606193</v>
      </c>
      <c r="AE72" s="19">
        <f t="shared" si="38"/>
        <v>6.7539967455646944E-6</v>
      </c>
      <c r="AG72" s="2">
        <v>0.68115296999999997</v>
      </c>
      <c r="AH72">
        <v>313.833778</v>
      </c>
      <c r="AI72">
        <f t="shared" si="39"/>
        <v>313.59591248526141</v>
      </c>
      <c r="AJ72">
        <f t="shared" si="40"/>
        <v>5.6580003101852988E-2</v>
      </c>
      <c r="AK72" s="19">
        <f t="shared" si="41"/>
        <v>5.7446503052501924E-7</v>
      </c>
      <c r="AM72" s="2">
        <v>0.68234351999999998</v>
      </c>
      <c r="AN72">
        <v>342.48619500000001</v>
      </c>
      <c r="AO72">
        <f t="shared" si="42"/>
        <v>341.82194567829345</v>
      </c>
      <c r="AP72">
        <f t="shared" si="43"/>
        <v>0.44122716138762968</v>
      </c>
      <c r="AQ72" s="19">
        <f t="shared" si="44"/>
        <v>3.761630196554549E-6</v>
      </c>
      <c r="AS72" s="2">
        <v>0.67432095999999997</v>
      </c>
      <c r="AT72">
        <v>378.58774599999998</v>
      </c>
      <c r="AU72">
        <f t="shared" si="45"/>
        <v>374.24584803642261</v>
      </c>
      <c r="AV72">
        <f t="shared" si="46"/>
        <v>18.852077926117286</v>
      </c>
      <c r="AW72" s="19">
        <f t="shared" si="47"/>
        <v>1.3153039391115007E-4</v>
      </c>
    </row>
    <row r="73" spans="3:49" x14ac:dyDescent="0.25">
      <c r="C73" s="2">
        <v>0.68542886000000003</v>
      </c>
      <c r="D73">
        <v>221.413376</v>
      </c>
      <c r="E73">
        <f t="shared" si="24"/>
        <v>220.55428840210243</v>
      </c>
      <c r="F73">
        <f t="shared" si="25"/>
        <v>0.73803150086141744</v>
      </c>
      <c r="G73" s="19">
        <f t="shared" si="26"/>
        <v>1.5054529641843059E-5</v>
      </c>
      <c r="I73" s="2">
        <v>0.68520249</v>
      </c>
      <c r="J73">
        <v>241.98044300000001</v>
      </c>
      <c r="K73">
        <f t="shared" si="27"/>
        <v>241.10627118202868</v>
      </c>
      <c r="L73">
        <f t="shared" si="28"/>
        <v>0.76417636733530059</v>
      </c>
      <c r="M73" s="19">
        <f t="shared" si="29"/>
        <v>1.3050677800063219E-5</v>
      </c>
      <c r="O73" s="2">
        <v>0.68528243</v>
      </c>
      <c r="P73">
        <v>256.10357199999999</v>
      </c>
      <c r="Q73">
        <f t="shared" si="30"/>
        <v>255.32038958138406</v>
      </c>
      <c r="R73">
        <f t="shared" si="31"/>
        <v>0.61337470082908596</v>
      </c>
      <c r="S73" s="19">
        <f t="shared" si="32"/>
        <v>9.3517865889251921E-6</v>
      </c>
      <c r="U73" s="2">
        <v>0.68567626000000004</v>
      </c>
      <c r="V73">
        <v>271.22753</v>
      </c>
      <c r="W73">
        <f t="shared" si="33"/>
        <v>270.68416607043162</v>
      </c>
      <c r="X73">
        <f t="shared" si="34"/>
        <v>0.29524435995599801</v>
      </c>
      <c r="Y73" s="19">
        <f t="shared" si="35"/>
        <v>4.0134150240904426E-6</v>
      </c>
      <c r="AA73" s="2">
        <v>0.68585145999999997</v>
      </c>
      <c r="AB73">
        <v>289.964495</v>
      </c>
      <c r="AC73">
        <f t="shared" si="36"/>
        <v>290.70170169357812</v>
      </c>
      <c r="AD73">
        <f t="shared" si="37"/>
        <v>0.54347370905637871</v>
      </c>
      <c r="AE73" s="19">
        <f t="shared" si="38"/>
        <v>6.4638146206440296E-6</v>
      </c>
      <c r="AG73" s="2">
        <v>0.68492677000000002</v>
      </c>
      <c r="AH73">
        <v>314.38722000000001</v>
      </c>
      <c r="AI73">
        <f t="shared" si="39"/>
        <v>314.3010852258414</v>
      </c>
      <c r="AJ73">
        <f t="shared" si="40"/>
        <v>7.4191993193545259E-3</v>
      </c>
      <c r="AK73" s="19">
        <f t="shared" si="41"/>
        <v>7.506323406156253E-8</v>
      </c>
      <c r="AM73" s="2">
        <v>0.68612010000000001</v>
      </c>
      <c r="AN73">
        <v>343.53230500000001</v>
      </c>
      <c r="AO73">
        <f t="shared" si="42"/>
        <v>342.83388158072057</v>
      </c>
      <c r="AP73">
        <f t="shared" si="43"/>
        <v>0.48779527259797895</v>
      </c>
      <c r="AQ73" s="19">
        <f t="shared" si="44"/>
        <v>4.1333522717470698E-6</v>
      </c>
      <c r="AS73" s="2">
        <v>0.67734280999999996</v>
      </c>
      <c r="AT73">
        <v>379.63079199999999</v>
      </c>
      <c r="AU73">
        <f t="shared" si="45"/>
        <v>375.48696827685131</v>
      </c>
      <c r="AV73">
        <f t="shared" si="46"/>
        <v>17.171275048529715</v>
      </c>
      <c r="AW73" s="19">
        <f t="shared" si="47"/>
        <v>1.1914605929824958E-4</v>
      </c>
    </row>
    <row r="74" spans="3:49" x14ac:dyDescent="0.25">
      <c r="C74" s="2">
        <v>0.68920186000000005</v>
      </c>
      <c r="D74">
        <v>221.82605599999999</v>
      </c>
      <c r="E74">
        <f t="shared" si="24"/>
        <v>220.96562704947368</v>
      </c>
      <c r="F74">
        <f t="shared" si="25"/>
        <v>0.74033797890381159</v>
      </c>
      <c r="G74" s="19">
        <f t="shared" si="26"/>
        <v>1.5045440714211226E-5</v>
      </c>
      <c r="I74" s="2">
        <v>0.68935239999999998</v>
      </c>
      <c r="J74">
        <v>242.31474399999999</v>
      </c>
      <c r="K74">
        <f t="shared" si="27"/>
        <v>241.57231229289329</v>
      </c>
      <c r="L74">
        <f t="shared" si="28"/>
        <v>0.55120483971737422</v>
      </c>
      <c r="M74" s="19">
        <f t="shared" si="29"/>
        <v>9.3875733126061887E-6</v>
      </c>
      <c r="O74" s="2">
        <v>0.68905437000000003</v>
      </c>
      <c r="P74">
        <v>256.32857000000001</v>
      </c>
      <c r="Q74">
        <f t="shared" si="30"/>
        <v>255.78500107935832</v>
      </c>
      <c r="R74">
        <f t="shared" si="31"/>
        <v>0.29546717148757146</v>
      </c>
      <c r="S74" s="19">
        <f t="shared" si="32"/>
        <v>4.4969204527818082E-6</v>
      </c>
      <c r="U74" s="2">
        <v>0.68982679000000002</v>
      </c>
      <c r="V74">
        <v>271.671313</v>
      </c>
      <c r="W74">
        <f t="shared" si="33"/>
        <v>271.21600224709033</v>
      </c>
      <c r="X74">
        <f t="shared" si="34"/>
        <v>0.20730788171516859</v>
      </c>
      <c r="Y74" s="19">
        <f t="shared" si="35"/>
        <v>2.8088480804867899E-6</v>
      </c>
      <c r="AA74" s="2">
        <v>0.68924775999999999</v>
      </c>
      <c r="AB74">
        <v>290.49465600000002</v>
      </c>
      <c r="AC74">
        <f t="shared" si="36"/>
        <v>291.22618053895314</v>
      </c>
      <c r="AD74">
        <f t="shared" si="37"/>
        <v>0.53512815109058087</v>
      </c>
      <c r="AE74" s="19">
        <f t="shared" si="38"/>
        <v>6.341346777960783E-6</v>
      </c>
      <c r="AG74" s="2">
        <v>0.68870123000000005</v>
      </c>
      <c r="AH74">
        <v>315.05796500000002</v>
      </c>
      <c r="AI74">
        <f t="shared" si="39"/>
        <v>315.04518987425558</v>
      </c>
      <c r="AJ74">
        <f t="shared" si="40"/>
        <v>1.6320383778625812E-4</v>
      </c>
      <c r="AK74" s="19">
        <f t="shared" si="41"/>
        <v>1.644180298996817E-9</v>
      </c>
      <c r="AM74" s="2">
        <v>0.68989685999999995</v>
      </c>
      <c r="AN74">
        <v>344.60969599999999</v>
      </c>
      <c r="AO74">
        <f t="shared" si="42"/>
        <v>343.90660593032095</v>
      </c>
      <c r="AP74">
        <f t="shared" si="43"/>
        <v>0.4943356460812709</v>
      </c>
      <c r="AQ74" s="19">
        <f t="shared" si="44"/>
        <v>4.16262168962226E-6</v>
      </c>
      <c r="AS74" s="2">
        <v>0.67998775</v>
      </c>
      <c r="AT74">
        <v>380.75221800000003</v>
      </c>
      <c r="AU74">
        <f t="shared" si="45"/>
        <v>376.63414122638687</v>
      </c>
      <c r="AV74">
        <f t="shared" si="46"/>
        <v>16.958556313372128</v>
      </c>
      <c r="AW74" s="19">
        <f t="shared" si="47"/>
        <v>1.1697794672091301E-4</v>
      </c>
    </row>
    <row r="75" spans="3:49" x14ac:dyDescent="0.25">
      <c r="C75" s="2">
        <v>0.69297463999999998</v>
      </c>
      <c r="D75">
        <v>222.199637</v>
      </c>
      <c r="E75">
        <f t="shared" si="24"/>
        <v>221.39430293371183</v>
      </c>
      <c r="F75">
        <f t="shared" si="25"/>
        <v>0.64856295832423549</v>
      </c>
      <c r="G75" s="19">
        <f t="shared" si="26"/>
        <v>1.3136069899898807E-5</v>
      </c>
      <c r="I75" s="2">
        <v>0.69274663000000003</v>
      </c>
      <c r="J75">
        <v>242.47735900000001</v>
      </c>
      <c r="K75">
        <f t="shared" si="27"/>
        <v>241.97070829827118</v>
      </c>
      <c r="L75">
        <f t="shared" si="28"/>
        <v>0.25669493356231604</v>
      </c>
      <c r="M75" s="19">
        <f t="shared" si="29"/>
        <v>4.3659113256579382E-6</v>
      </c>
      <c r="O75" s="2">
        <v>0.69282767999999995</v>
      </c>
      <c r="P75">
        <v>256.79599200000001</v>
      </c>
      <c r="Q75">
        <f t="shared" si="30"/>
        <v>256.27213742363841</v>
      </c>
      <c r="R75">
        <f t="shared" si="31"/>
        <v>0.2744236171749917</v>
      </c>
      <c r="S75" s="19">
        <f t="shared" si="32"/>
        <v>4.1614530789917012E-6</v>
      </c>
      <c r="U75" s="2">
        <v>0.69360010000000005</v>
      </c>
      <c r="V75">
        <v>272.138734</v>
      </c>
      <c r="W75">
        <f t="shared" si="33"/>
        <v>271.72554046614226</v>
      </c>
      <c r="X75">
        <f t="shared" si="34"/>
        <v>0.17072889642184436</v>
      </c>
      <c r="Y75" s="19">
        <f t="shared" si="35"/>
        <v>2.3052939625939464E-6</v>
      </c>
      <c r="AA75" s="2">
        <v>0.69302258000000005</v>
      </c>
      <c r="AB75">
        <v>291.22796199999999</v>
      </c>
      <c r="AC75">
        <f t="shared" si="36"/>
        <v>291.83876324894328</v>
      </c>
      <c r="AD75">
        <f t="shared" si="37"/>
        <v>0.37307816571068225</v>
      </c>
      <c r="AE75" s="19">
        <f t="shared" si="38"/>
        <v>4.3987946758469165E-6</v>
      </c>
      <c r="AG75" s="2">
        <v>0.69247524000000005</v>
      </c>
      <c r="AH75">
        <v>315.650508</v>
      </c>
      <c r="AI75">
        <f t="shared" si="39"/>
        <v>315.83060803270314</v>
      </c>
      <c r="AJ75">
        <f t="shared" si="40"/>
        <v>3.2436021779671184E-2</v>
      </c>
      <c r="AK75" s="19">
        <f t="shared" si="41"/>
        <v>3.2554767507665345E-7</v>
      </c>
      <c r="AM75" s="2">
        <v>0.69367424</v>
      </c>
      <c r="AN75">
        <v>345.79656799999998</v>
      </c>
      <c r="AO75">
        <f t="shared" si="42"/>
        <v>345.04481274673651</v>
      </c>
      <c r="AP75">
        <f t="shared" si="43"/>
        <v>0.56513596080922113</v>
      </c>
      <c r="AQ75" s="19">
        <f t="shared" si="44"/>
        <v>4.7261944516766625E-6</v>
      </c>
      <c r="AS75" s="2">
        <v>0.68263214999999999</v>
      </c>
      <c r="AT75">
        <v>381.77980200000002</v>
      </c>
      <c r="AU75">
        <f t="shared" si="45"/>
        <v>377.84226041455025</v>
      </c>
      <c r="AV75">
        <f t="shared" si="46"/>
        <v>15.504233737146246</v>
      </c>
      <c r="AW75" s="19">
        <f t="shared" si="47"/>
        <v>1.0637128612341752E-4</v>
      </c>
    </row>
    <row r="76" spans="3:49" x14ac:dyDescent="0.25">
      <c r="C76" s="2">
        <v>0.69674758999999997</v>
      </c>
      <c r="D76">
        <v>222.60449700000001</v>
      </c>
      <c r="E76">
        <f t="shared" si="24"/>
        <v>221.8414833975695</v>
      </c>
      <c r="F76">
        <f t="shared" si="25"/>
        <v>0.58218975749397606</v>
      </c>
      <c r="G76" s="19">
        <f t="shared" si="26"/>
        <v>1.1748886096394584E-5</v>
      </c>
      <c r="I76" s="2">
        <v>0.69651852000000003</v>
      </c>
      <c r="J76">
        <v>242.694537</v>
      </c>
      <c r="K76">
        <f t="shared" si="27"/>
        <v>242.43275816868876</v>
      </c>
      <c r="L76">
        <f t="shared" si="28"/>
        <v>6.8528156522674882E-2</v>
      </c>
      <c r="M76" s="19">
        <f t="shared" si="29"/>
        <v>1.1634535467287658E-6</v>
      </c>
      <c r="O76" s="2">
        <v>0.69660107999999998</v>
      </c>
      <c r="P76">
        <v>257.27905299999998</v>
      </c>
      <c r="Q76">
        <f t="shared" si="30"/>
        <v>256.78308523092443</v>
      </c>
      <c r="R76">
        <f t="shared" si="31"/>
        <v>0.24598402796177651</v>
      </c>
      <c r="S76" s="19">
        <f t="shared" si="32"/>
        <v>3.7161912099605894E-6</v>
      </c>
      <c r="U76" s="2">
        <v>0.69737313999999995</v>
      </c>
      <c r="V76">
        <v>272.559235</v>
      </c>
      <c r="W76">
        <f t="shared" si="33"/>
        <v>272.26151763533846</v>
      </c>
      <c r="X76">
        <f t="shared" si="34"/>
        <v>8.8635629221010592E-2</v>
      </c>
      <c r="Y76" s="19">
        <f t="shared" si="35"/>
        <v>1.1931266019898536E-6</v>
      </c>
      <c r="AA76" s="2">
        <v>0.69679676999999995</v>
      </c>
      <c r="AB76">
        <v>291.851786</v>
      </c>
      <c r="AC76">
        <f t="shared" si="36"/>
        <v>292.48444878220675</v>
      </c>
      <c r="AD76">
        <f t="shared" si="37"/>
        <v>0.40026219598958657</v>
      </c>
      <c r="AE76" s="19">
        <f t="shared" si="38"/>
        <v>4.6991560036454158E-6</v>
      </c>
      <c r="AG76" s="2">
        <v>0.69625000999999997</v>
      </c>
      <c r="AH76">
        <v>316.37599399999999</v>
      </c>
      <c r="AI76">
        <f t="shared" si="39"/>
        <v>316.66039867656445</v>
      </c>
      <c r="AJ76">
        <f t="shared" si="40"/>
        <v>8.0886020051737062E-2</v>
      </c>
      <c r="AK76" s="19">
        <f t="shared" si="41"/>
        <v>8.0810244625168792E-7</v>
      </c>
      <c r="AM76" s="2">
        <v>0.69745122999999998</v>
      </c>
      <c r="AN76">
        <v>346.91305999999997</v>
      </c>
      <c r="AO76">
        <f t="shared" si="42"/>
        <v>346.25317927761478</v>
      </c>
      <c r="AP76">
        <f t="shared" si="43"/>
        <v>0.43544256777560858</v>
      </c>
      <c r="AQ76" s="19">
        <f t="shared" si="44"/>
        <v>3.6181751193344772E-6</v>
      </c>
      <c r="AS76" s="2">
        <v>0.68486309000000001</v>
      </c>
      <c r="AT76">
        <v>382.62136600000002</v>
      </c>
      <c r="AU76">
        <f t="shared" si="45"/>
        <v>378.91246887841749</v>
      </c>
      <c r="AV76">
        <f t="shared" si="46"/>
        <v>13.755917858483237</v>
      </c>
      <c r="AW76" s="19">
        <f t="shared" si="47"/>
        <v>9.3961758953453744E-5</v>
      </c>
    </row>
    <row r="77" spans="3:49" x14ac:dyDescent="0.25">
      <c r="C77" s="2">
        <v>0.70052055000000002</v>
      </c>
      <c r="D77">
        <v>223.00935799999999</v>
      </c>
      <c r="E77">
        <f t="shared" si="24"/>
        <v>222.30836728230804</v>
      </c>
      <c r="F77">
        <f t="shared" si="25"/>
        <v>0.49138798629027686</v>
      </c>
      <c r="G77" s="19">
        <f t="shared" si="26"/>
        <v>9.8804871916146557E-6</v>
      </c>
      <c r="I77" s="2">
        <v>0.70029125999999997</v>
      </c>
      <c r="J77">
        <v>243.06029699999999</v>
      </c>
      <c r="K77">
        <f t="shared" si="27"/>
        <v>242.91652481054882</v>
      </c>
      <c r="L77">
        <f t="shared" si="28"/>
        <v>2.0670442459583018E-2</v>
      </c>
      <c r="M77" s="19">
        <f t="shared" si="29"/>
        <v>3.4988209999811636E-7</v>
      </c>
      <c r="O77" s="2">
        <v>0.70037393999999997</v>
      </c>
      <c r="P77">
        <v>257.668274</v>
      </c>
      <c r="Q77">
        <f t="shared" si="30"/>
        <v>257.31930466805704</v>
      </c>
      <c r="R77">
        <f t="shared" si="31"/>
        <v>0.12177959463671122</v>
      </c>
      <c r="S77" s="19">
        <f t="shared" si="32"/>
        <v>1.8342250800958853E-6</v>
      </c>
      <c r="U77" s="2">
        <v>0.70114582999999997</v>
      </c>
      <c r="V77">
        <v>272.91717499999999</v>
      </c>
      <c r="W77">
        <f t="shared" si="33"/>
        <v>272.82567029924297</v>
      </c>
      <c r="X77">
        <f t="shared" si="34"/>
        <v>8.3731102606306382E-3</v>
      </c>
      <c r="Y77" s="19">
        <f t="shared" si="35"/>
        <v>1.1241520992733909E-7</v>
      </c>
      <c r="AA77" s="2">
        <v>0.70057153999999999</v>
      </c>
      <c r="AB77">
        <v>292.577271</v>
      </c>
      <c r="AC77">
        <f t="shared" si="36"/>
        <v>293.16566749095432</v>
      </c>
      <c r="AD77">
        <f t="shared" si="37"/>
        <v>0.34621043056736162</v>
      </c>
      <c r="AE77" s="19">
        <f t="shared" si="38"/>
        <v>4.0444454167732235E-6</v>
      </c>
      <c r="AG77" s="2">
        <v>0.70002483000000004</v>
      </c>
      <c r="AH77">
        <v>317.10929900000002</v>
      </c>
      <c r="AI77">
        <f t="shared" si="39"/>
        <v>317.53744701706387</v>
      </c>
      <c r="AJ77">
        <f t="shared" si="40"/>
        <v>0.18331072451570457</v>
      </c>
      <c r="AK77" s="19">
        <f t="shared" si="41"/>
        <v>1.8229296917446095E-6</v>
      </c>
      <c r="AM77" s="2">
        <v>0.70085027</v>
      </c>
      <c r="AN77">
        <v>347.926357</v>
      </c>
      <c r="AO77">
        <f t="shared" si="42"/>
        <v>347.40520273476727</v>
      </c>
      <c r="AP77">
        <f t="shared" si="43"/>
        <v>0.27160176817026033</v>
      </c>
      <c r="AQ77" s="19">
        <f t="shared" si="44"/>
        <v>2.2436645875883959E-6</v>
      </c>
      <c r="AS77" s="2">
        <v>0.68788837999999997</v>
      </c>
      <c r="AT77">
        <v>383.75629700000002</v>
      </c>
      <c r="AU77">
        <f t="shared" si="45"/>
        <v>380.44406791869596</v>
      </c>
      <c r="AV77">
        <f t="shared" si="46"/>
        <v>10.970861487036295</v>
      </c>
      <c r="AW77" s="19">
        <f t="shared" si="47"/>
        <v>7.4495442168868561E-5</v>
      </c>
    </row>
    <row r="78" spans="3:49" x14ac:dyDescent="0.25">
      <c r="C78" s="2">
        <v>0.70429302000000005</v>
      </c>
      <c r="D78">
        <v>223.32819699999999</v>
      </c>
      <c r="E78">
        <f t="shared" si="24"/>
        <v>222.79620811756536</v>
      </c>
      <c r="F78">
        <f t="shared" si="25"/>
        <v>0.28301217103404885</v>
      </c>
      <c r="G78" s="19">
        <f t="shared" si="26"/>
        <v>5.6743744771303151E-6</v>
      </c>
      <c r="I78" s="2">
        <v>0.70368618000000005</v>
      </c>
      <c r="J78">
        <v>243.34632400000001</v>
      </c>
      <c r="K78">
        <f t="shared" si="27"/>
        <v>243.37147972169862</v>
      </c>
      <c r="L78">
        <f t="shared" si="28"/>
        <v>6.328103341779191E-4</v>
      </c>
      <c r="M78" s="19">
        <f t="shared" si="29"/>
        <v>1.0686216841877339E-8</v>
      </c>
      <c r="O78" s="2">
        <v>0.70414715999999999</v>
      </c>
      <c r="P78">
        <v>258.12005499999998</v>
      </c>
      <c r="Q78">
        <f t="shared" si="30"/>
        <v>257.88259375021408</v>
      </c>
      <c r="R78">
        <f t="shared" si="31"/>
        <v>5.6387845149879115E-2</v>
      </c>
      <c r="S78" s="19">
        <f t="shared" si="32"/>
        <v>8.4633441358136197E-7</v>
      </c>
      <c r="U78" s="2">
        <v>0.70529702999999999</v>
      </c>
      <c r="V78">
        <v>273.47825999999998</v>
      </c>
      <c r="W78">
        <f t="shared" si="33"/>
        <v>273.48130263444722</v>
      </c>
      <c r="X78">
        <f t="shared" si="34"/>
        <v>9.2576243795332188E-6</v>
      </c>
      <c r="Y78" s="19">
        <f t="shared" si="35"/>
        <v>1.2378098649827419E-10</v>
      </c>
      <c r="AA78" s="2">
        <v>0.70434604999999995</v>
      </c>
      <c r="AB78">
        <v>293.25583599999999</v>
      </c>
      <c r="AC78">
        <f t="shared" si="36"/>
        <v>293.88467327408205</v>
      </c>
      <c r="AD78">
        <f t="shared" si="37"/>
        <v>0.39543631727495476</v>
      </c>
      <c r="AE78" s="19">
        <f t="shared" si="38"/>
        <v>4.5981509627645888E-6</v>
      </c>
      <c r="AG78" s="2">
        <v>0.70379959999999997</v>
      </c>
      <c r="AH78">
        <v>317.83478500000001</v>
      </c>
      <c r="AI78">
        <f t="shared" si="39"/>
        <v>318.46500473709966</v>
      </c>
      <c r="AJ78">
        <f t="shared" si="40"/>
        <v>0.39717691702995317</v>
      </c>
      <c r="AK78" s="19">
        <f t="shared" si="41"/>
        <v>3.9317070197615293E-6</v>
      </c>
      <c r="AM78" s="2">
        <v>0.70424953000000001</v>
      </c>
      <c r="AN78">
        <v>348.97875599999998</v>
      </c>
      <c r="AO78">
        <f t="shared" si="42"/>
        <v>348.62297735680499</v>
      </c>
      <c r="AP78">
        <f t="shared" si="43"/>
        <v>0.12657844295366144</v>
      </c>
      <c r="AQ78" s="19">
        <f t="shared" si="44"/>
        <v>1.0393498763461602E-6</v>
      </c>
      <c r="AS78" s="2">
        <v>0.69094898000000005</v>
      </c>
      <c r="AT78">
        <v>384.934955</v>
      </c>
      <c r="AU78">
        <f t="shared" si="45"/>
        <v>382.09561387157271</v>
      </c>
      <c r="AV78">
        <f t="shared" si="46"/>
        <v>8.0618580435787734</v>
      </c>
      <c r="AW78" s="19">
        <f t="shared" si="47"/>
        <v>5.4407709930828069E-5</v>
      </c>
    </row>
    <row r="79" spans="3:49" x14ac:dyDescent="0.25">
      <c r="C79" s="2">
        <v>0.70806495000000003</v>
      </c>
      <c r="D79">
        <v>223.55319499999999</v>
      </c>
      <c r="E79">
        <f t="shared" si="24"/>
        <v>223.30642359510813</v>
      </c>
      <c r="F79">
        <f t="shared" si="25"/>
        <v>6.089612627230203E-2</v>
      </c>
      <c r="G79" s="19">
        <f t="shared" si="26"/>
        <v>1.2185066532944631E-6</v>
      </c>
      <c r="I79" s="2">
        <v>0.70783668</v>
      </c>
      <c r="J79">
        <v>243.783998</v>
      </c>
      <c r="K79">
        <f t="shared" si="27"/>
        <v>243.9546266040457</v>
      </c>
      <c r="L79">
        <f t="shared" si="28"/>
        <v>2.91141205185853E-2</v>
      </c>
      <c r="M79" s="19">
        <f t="shared" si="29"/>
        <v>4.8988403380298444E-7</v>
      </c>
      <c r="O79" s="2">
        <v>0.70792082999999995</v>
      </c>
      <c r="P79">
        <v>258.650038</v>
      </c>
      <c r="Q79">
        <f t="shared" si="30"/>
        <v>258.47478151679422</v>
      </c>
      <c r="R79">
        <f t="shared" si="31"/>
        <v>3.071483490565486E-2</v>
      </c>
      <c r="S79" s="19">
        <f t="shared" si="32"/>
        <v>4.5911670214989783E-7</v>
      </c>
      <c r="U79" s="2">
        <v>0.70869236000000002</v>
      </c>
      <c r="V79">
        <v>273.83637800000002</v>
      </c>
      <c r="W79">
        <f t="shared" si="33"/>
        <v>274.04656966329458</v>
      </c>
      <c r="X79">
        <f t="shared" si="34"/>
        <v>4.4180535318530209E-2</v>
      </c>
      <c r="Y79" s="19">
        <f t="shared" si="35"/>
        <v>5.8918094156811856E-7</v>
      </c>
      <c r="AA79" s="2">
        <v>0.70812094999999997</v>
      </c>
      <c r="AB79">
        <v>294.00478199999998</v>
      </c>
      <c r="AC79">
        <f t="shared" si="36"/>
        <v>294.64418874913389</v>
      </c>
      <c r="AD79">
        <f t="shared" si="37"/>
        <v>0.4088409908379968</v>
      </c>
      <c r="AE79" s="19">
        <f t="shared" si="38"/>
        <v>4.7298312198011965E-6</v>
      </c>
      <c r="AG79" s="2">
        <v>0.70719686999999998</v>
      </c>
      <c r="AH79">
        <v>318.53527800000001</v>
      </c>
      <c r="AI79">
        <f t="shared" si="39"/>
        <v>319.34592261748037</v>
      </c>
      <c r="AJ79">
        <f t="shared" si="40"/>
        <v>0.65714469584988511</v>
      </c>
      <c r="AK79" s="19">
        <f t="shared" si="41"/>
        <v>6.4765829371961426E-6</v>
      </c>
      <c r="AM79" s="2">
        <v>0.70689349000000001</v>
      </c>
      <c r="AN79">
        <v>349.92813899999999</v>
      </c>
      <c r="AO79">
        <f t="shared" si="42"/>
        <v>349.61859878888049</v>
      </c>
      <c r="AP79">
        <f t="shared" si="43"/>
        <v>9.5815142299902858E-2</v>
      </c>
      <c r="AQ79" s="19">
        <f t="shared" si="44"/>
        <v>7.8248570941256271E-7</v>
      </c>
      <c r="AS79" s="2">
        <v>0.69434947999999996</v>
      </c>
      <c r="AT79">
        <v>386.20631700000001</v>
      </c>
      <c r="AU79">
        <f t="shared" si="45"/>
        <v>384.06309248944251</v>
      </c>
      <c r="AV79">
        <f t="shared" si="46"/>
        <v>4.5934113026544443</v>
      </c>
      <c r="AW79" s="19">
        <f t="shared" si="47"/>
        <v>3.0796161508004027E-5</v>
      </c>
    </row>
    <row r="80" spans="3:49" x14ac:dyDescent="0.25">
      <c r="C80" s="2">
        <v>0.71221579999999995</v>
      </c>
      <c r="D80">
        <v>224.05171899999999</v>
      </c>
      <c r="E80">
        <f t="shared" si="24"/>
        <v>223.89569878652662</v>
      </c>
      <c r="F80">
        <f t="shared" si="25"/>
        <v>2.4342307012275504E-2</v>
      </c>
      <c r="G80" s="19">
        <f t="shared" si="26"/>
        <v>4.8491450477944374E-7</v>
      </c>
      <c r="I80" s="2">
        <v>0.71161052000000002</v>
      </c>
      <c r="J80">
        <v>244.34526099999999</v>
      </c>
      <c r="K80">
        <f t="shared" si="27"/>
        <v>244.51229612780043</v>
      </c>
      <c r="L80">
        <f t="shared" si="28"/>
        <v>2.7900733919306597E-2</v>
      </c>
      <c r="M80" s="19">
        <f t="shared" si="29"/>
        <v>4.67312918059662E-7</v>
      </c>
      <c r="O80" s="2">
        <v>0.71169417999999995</v>
      </c>
      <c r="P80">
        <v>259.12527999999998</v>
      </c>
      <c r="Q80">
        <f t="shared" si="30"/>
        <v>259.09770409613213</v>
      </c>
      <c r="R80">
        <f t="shared" si="31"/>
        <v>7.604304741284407E-4</v>
      </c>
      <c r="S80" s="19">
        <f t="shared" si="32"/>
        <v>1.1325045200871427E-8</v>
      </c>
      <c r="U80" s="2">
        <v>0.71246615999999996</v>
      </c>
      <c r="V80">
        <v>274.38982099999998</v>
      </c>
      <c r="W80">
        <f t="shared" si="33"/>
        <v>274.70759339789777</v>
      </c>
      <c r="X80">
        <f t="shared" si="34"/>
        <v>0.10097929686570742</v>
      </c>
      <c r="Y80" s="19">
        <f t="shared" si="35"/>
        <v>1.341208661911966E-6</v>
      </c>
      <c r="AA80" s="2">
        <v>0.71189625000000001</v>
      </c>
      <c r="AB80">
        <v>294.82410900000002</v>
      </c>
      <c r="AC80">
        <f t="shared" si="36"/>
        <v>295.44704230393677</v>
      </c>
      <c r="AD80">
        <f t="shared" si="37"/>
        <v>0.38804590115355225</v>
      </c>
      <c r="AE80" s="19">
        <f t="shared" si="38"/>
        <v>4.4643384411325638E-6</v>
      </c>
      <c r="AG80" s="2">
        <v>0.71021628999999997</v>
      </c>
      <c r="AH80">
        <v>319.14992899999999</v>
      </c>
      <c r="AI80">
        <f t="shared" si="39"/>
        <v>320.16787497860241</v>
      </c>
      <c r="AJ80">
        <f t="shared" si="40"/>
        <v>1.0362140153528523</v>
      </c>
      <c r="AK80" s="19">
        <f t="shared" si="41"/>
        <v>1.0173255637570954E-5</v>
      </c>
      <c r="AM80" s="2">
        <v>0.70991565000000001</v>
      </c>
      <c r="AN80">
        <v>351.02592600000003</v>
      </c>
      <c r="AO80">
        <f t="shared" si="42"/>
        <v>350.81191358148783</v>
      </c>
      <c r="AP80">
        <f t="shared" si="43"/>
        <v>4.5801315277440038E-2</v>
      </c>
      <c r="AQ80" s="19">
        <f t="shared" si="44"/>
        <v>3.7170599231504798E-7</v>
      </c>
      <c r="AS80" s="2">
        <v>0.69699454999999999</v>
      </c>
      <c r="AT80">
        <v>387.351203</v>
      </c>
      <c r="AU80">
        <f t="shared" si="45"/>
        <v>385.69958814571453</v>
      </c>
      <c r="AV80">
        <f t="shared" si="46"/>
        <v>2.7278316268964122</v>
      </c>
      <c r="AW80" s="19">
        <f t="shared" si="47"/>
        <v>1.8180580339635094E-5</v>
      </c>
    </row>
    <row r="81" spans="3:49" x14ac:dyDescent="0.25">
      <c r="C81" s="2">
        <v>0.71598969000000001</v>
      </c>
      <c r="D81">
        <v>224.622513</v>
      </c>
      <c r="E81">
        <f t="shared" si="24"/>
        <v>224.45860028150108</v>
      </c>
      <c r="F81">
        <f t="shared" si="25"/>
        <v>2.68673792857064E-2</v>
      </c>
      <c r="G81" s="19">
        <f t="shared" si="26"/>
        <v>5.3249893427848541E-7</v>
      </c>
      <c r="I81" s="2">
        <v>0.71538369999999996</v>
      </c>
      <c r="J81">
        <v>244.789222</v>
      </c>
      <c r="K81">
        <f t="shared" si="27"/>
        <v>245.09783664079066</v>
      </c>
      <c r="L81">
        <f t="shared" si="28"/>
        <v>9.524299651035141E-2</v>
      </c>
      <c r="M81" s="19">
        <f t="shared" si="29"/>
        <v>1.5894558406226038E-6</v>
      </c>
      <c r="O81" s="2">
        <v>0.71546851</v>
      </c>
      <c r="P81">
        <v>259.77256399999999</v>
      </c>
      <c r="Q81">
        <f t="shared" si="30"/>
        <v>259.75370511527922</v>
      </c>
      <c r="R81">
        <f t="shared" si="31"/>
        <v>3.5565753291133474E-4</v>
      </c>
      <c r="S81" s="19">
        <f t="shared" si="32"/>
        <v>5.2704227203494257E-9</v>
      </c>
      <c r="U81" s="2">
        <v>0.71623981999999997</v>
      </c>
      <c r="V81">
        <v>274.919804</v>
      </c>
      <c r="W81">
        <f t="shared" si="33"/>
        <v>275.40539737294222</v>
      </c>
      <c r="X81">
        <f t="shared" si="34"/>
        <v>0.23580092384540102</v>
      </c>
      <c r="Y81" s="19">
        <f t="shared" si="35"/>
        <v>3.1198481112983588E-6</v>
      </c>
      <c r="AA81" s="2">
        <v>0.71567164000000005</v>
      </c>
      <c r="AB81">
        <v>295.65907600000003</v>
      </c>
      <c r="AC81">
        <f t="shared" si="36"/>
        <v>296.29623025385212</v>
      </c>
      <c r="AD81">
        <f t="shared" si="37"/>
        <v>0.40596554320181161</v>
      </c>
      <c r="AE81" s="19">
        <f t="shared" si="38"/>
        <v>4.6441553986058985E-6</v>
      </c>
      <c r="AG81" s="2">
        <v>0.71323665000000003</v>
      </c>
      <c r="AH81">
        <v>319.92880100000002</v>
      </c>
      <c r="AI81">
        <f t="shared" si="39"/>
        <v>321.02900649586667</v>
      </c>
      <c r="AJ81">
        <f t="shared" si="40"/>
        <v>1.210452133135173</v>
      </c>
      <c r="AK81" s="19">
        <f t="shared" si="41"/>
        <v>1.1826083560470956E-5</v>
      </c>
      <c r="AM81" s="2">
        <v>0.71331686000000005</v>
      </c>
      <c r="AN81">
        <v>352.42241000000001</v>
      </c>
      <c r="AO81">
        <f t="shared" si="42"/>
        <v>352.23010175317472</v>
      </c>
      <c r="AP81">
        <f t="shared" si="43"/>
        <v>3.6982461797017224E-2</v>
      </c>
      <c r="AQ81" s="19">
        <f t="shared" si="44"/>
        <v>2.977616647079172E-7</v>
      </c>
      <c r="AS81" s="2">
        <v>0.70001701999999999</v>
      </c>
      <c r="AT81">
        <v>388.50373100000002</v>
      </c>
      <c r="AU81">
        <f t="shared" si="45"/>
        <v>387.69502801005211</v>
      </c>
      <c r="AV81">
        <f t="shared" si="46"/>
        <v>0.65400052595067881</v>
      </c>
      <c r="AW81" s="19">
        <f t="shared" si="47"/>
        <v>4.3329902297753772E-6</v>
      </c>
    </row>
    <row r="82" spans="3:49" x14ac:dyDescent="0.25">
      <c r="C82" s="2">
        <v>0.71938541</v>
      </c>
      <c r="D82">
        <v>225.04930200000001</v>
      </c>
      <c r="E82">
        <f t="shared" si="24"/>
        <v>224.98878730854898</v>
      </c>
      <c r="F82">
        <f t="shared" si="25"/>
        <v>3.6620278814137059E-3</v>
      </c>
      <c r="G82" s="19">
        <f t="shared" si="26"/>
        <v>7.2304662946015447E-8</v>
      </c>
      <c r="I82" s="2">
        <v>0.71915717999999995</v>
      </c>
      <c r="J82">
        <v>245.287924</v>
      </c>
      <c r="K82">
        <f t="shared" si="27"/>
        <v>245.71332655813339</v>
      </c>
      <c r="L82">
        <f t="shared" si="28"/>
        <v>0.18096733646642793</v>
      </c>
      <c r="M82" s="19">
        <f t="shared" si="29"/>
        <v>3.0077924109105808E-6</v>
      </c>
      <c r="O82" s="2">
        <v>0.71924204000000003</v>
      </c>
      <c r="P82">
        <v>260.27908600000001</v>
      </c>
      <c r="Q82">
        <f t="shared" si="30"/>
        <v>260.44478067474711</v>
      </c>
      <c r="R82">
        <f t="shared" si="31"/>
        <v>2.7454725239547621E-2</v>
      </c>
      <c r="S82" s="19">
        <f t="shared" si="32"/>
        <v>4.0526449375327573E-7</v>
      </c>
      <c r="U82" s="2">
        <v>0.72001318000000003</v>
      </c>
      <c r="V82">
        <v>275.39504499999998</v>
      </c>
      <c r="W82">
        <f t="shared" si="33"/>
        <v>276.14256020769966</v>
      </c>
      <c r="X82">
        <f t="shared" si="34"/>
        <v>0.55877898574229246</v>
      </c>
      <c r="Y82" s="19">
        <f t="shared" si="35"/>
        <v>7.3676302271755383E-6</v>
      </c>
      <c r="AA82" s="2">
        <v>0.71944724999999998</v>
      </c>
      <c r="AB82">
        <v>296.533143</v>
      </c>
      <c r="AC82">
        <f t="shared" si="36"/>
        <v>297.19510824818934</v>
      </c>
      <c r="AD82">
        <f t="shared" si="37"/>
        <v>0.43819798981038344</v>
      </c>
      <c r="AE82" s="19">
        <f t="shared" si="38"/>
        <v>4.9833787897735957E-6</v>
      </c>
      <c r="AG82" s="2">
        <v>0.71625717</v>
      </c>
      <c r="AH82">
        <v>320.73724399999998</v>
      </c>
      <c r="AI82">
        <f t="shared" si="39"/>
        <v>321.93137378060533</v>
      </c>
      <c r="AJ82">
        <f t="shared" si="40"/>
        <v>1.4259459329285844</v>
      </c>
      <c r="AK82" s="19">
        <f t="shared" si="41"/>
        <v>1.3861309879711104E-5</v>
      </c>
      <c r="AM82" s="2">
        <v>0.71633999000000004</v>
      </c>
      <c r="AN82">
        <v>353.69223899999997</v>
      </c>
      <c r="AO82">
        <f t="shared" si="42"/>
        <v>353.56220867262721</v>
      </c>
      <c r="AP82">
        <f t="shared" si="43"/>
        <v>1.6907886036668436E-2</v>
      </c>
      <c r="AQ82" s="19">
        <f t="shared" si="44"/>
        <v>1.3515690910250611E-7</v>
      </c>
      <c r="AS82" s="2">
        <v>0.70228405000000005</v>
      </c>
      <c r="AT82">
        <v>389.52978400000001</v>
      </c>
      <c r="AU82">
        <f t="shared" si="45"/>
        <v>389.2877870118341</v>
      </c>
      <c r="AV82">
        <f t="shared" si="46"/>
        <v>5.8562542281370873E-2</v>
      </c>
      <c r="AW82" s="19">
        <f t="shared" si="47"/>
        <v>3.8595669754410123E-7</v>
      </c>
    </row>
    <row r="83" spans="3:49" x14ac:dyDescent="0.25">
      <c r="C83" s="2">
        <v>0.72315921000000005</v>
      </c>
      <c r="D83">
        <v>225.602745</v>
      </c>
      <c r="E83">
        <f t="shared" si="24"/>
        <v>225.60621457850365</v>
      </c>
      <c r="F83">
        <f t="shared" si="25"/>
        <v>1.2037974993022802E-5</v>
      </c>
      <c r="G83" s="19">
        <f t="shared" si="26"/>
        <v>2.3651826125146319E-10</v>
      </c>
      <c r="I83" s="2">
        <v>0.72293101999999998</v>
      </c>
      <c r="J83">
        <v>245.849187</v>
      </c>
      <c r="K83">
        <f t="shared" si="27"/>
        <v>246.36088715576747</v>
      </c>
      <c r="L83">
        <f t="shared" si="28"/>
        <v>0.26183704941245428</v>
      </c>
      <c r="M83" s="19">
        <f t="shared" si="29"/>
        <v>4.3320508466745112E-6</v>
      </c>
      <c r="O83" s="2">
        <v>0.72301694000000005</v>
      </c>
      <c r="P83">
        <v>261.028032</v>
      </c>
      <c r="Q83">
        <f t="shared" si="30"/>
        <v>261.17384387136514</v>
      </c>
      <c r="R83">
        <f t="shared" si="31"/>
        <v>2.1261101831004187E-2</v>
      </c>
      <c r="S83" s="19">
        <f t="shared" si="32"/>
        <v>3.1204086235125671E-7</v>
      </c>
      <c r="U83" s="2">
        <v>0.72378754999999995</v>
      </c>
      <c r="V83">
        <v>276.05014999999997</v>
      </c>
      <c r="W83">
        <f t="shared" si="33"/>
        <v>276.922197695801</v>
      </c>
      <c r="X83">
        <f t="shared" si="34"/>
        <v>0.76046718375188482</v>
      </c>
      <c r="Y83" s="19">
        <f t="shared" si="35"/>
        <v>9.9794016602759949E-6</v>
      </c>
      <c r="AA83" s="2">
        <v>0.72322348000000003</v>
      </c>
      <c r="AB83">
        <v>297.51669299999998</v>
      </c>
      <c r="AC83">
        <f t="shared" si="36"/>
        <v>298.14740690108681</v>
      </c>
      <c r="AD83">
        <f t="shared" si="37"/>
        <v>0.39780002502417444</v>
      </c>
      <c r="AE83" s="19">
        <f t="shared" si="38"/>
        <v>4.4940937722138281E-6</v>
      </c>
      <c r="AG83" s="2">
        <v>0.71965674000000002</v>
      </c>
      <c r="AH83">
        <v>321.84438299999999</v>
      </c>
      <c r="AI83">
        <f t="shared" si="39"/>
        <v>322.9992728316447</v>
      </c>
      <c r="AJ83">
        <f t="shared" si="40"/>
        <v>1.3337705232363453</v>
      </c>
      <c r="AK83" s="19">
        <f t="shared" si="41"/>
        <v>1.2876245463034886E-5</v>
      </c>
      <c r="AM83" s="2">
        <v>0.71942346000000001</v>
      </c>
      <c r="AN83">
        <v>354.953487</v>
      </c>
      <c r="AO83">
        <f t="shared" si="42"/>
        <v>354.9953096691288</v>
      </c>
      <c r="AP83">
        <f t="shared" si="43"/>
        <v>1.7491356530575407E-3</v>
      </c>
      <c r="AQ83" s="19">
        <f t="shared" si="44"/>
        <v>1.3882912878638363E-8</v>
      </c>
      <c r="AS83" s="2">
        <v>0.70490805999999995</v>
      </c>
      <c r="AT83">
        <v>390.56641999999999</v>
      </c>
      <c r="AU83">
        <f t="shared" si="45"/>
        <v>391.24417251520538</v>
      </c>
      <c r="AV83">
        <f t="shared" si="46"/>
        <v>0.45934847186722433</v>
      </c>
      <c r="AW83" s="19">
        <f t="shared" si="47"/>
        <v>3.0112892522877513E-6</v>
      </c>
    </row>
    <row r="84" spans="3:49" x14ac:dyDescent="0.25">
      <c r="C84" s="2">
        <v>0.72693317999999996</v>
      </c>
      <c r="D84">
        <v>226.187468</v>
      </c>
      <c r="E84">
        <f t="shared" si="24"/>
        <v>226.25553497306203</v>
      </c>
      <c r="F84">
        <f t="shared" si="25"/>
        <v>4.6331128218272417E-3</v>
      </c>
      <c r="G84" s="19">
        <f t="shared" si="26"/>
        <v>9.0559871562210582E-8</v>
      </c>
      <c r="I84" s="2">
        <v>0.72670504000000002</v>
      </c>
      <c r="J84">
        <v>246.44173000000001</v>
      </c>
      <c r="K84">
        <f t="shared" si="27"/>
        <v>247.04278779218654</v>
      </c>
      <c r="L84">
        <f t="shared" si="28"/>
        <v>0.36127046954815506</v>
      </c>
      <c r="M84" s="19">
        <f t="shared" si="29"/>
        <v>5.9484520600781371E-6</v>
      </c>
      <c r="O84" s="2">
        <v>0.72679095999999999</v>
      </c>
      <c r="P84">
        <v>261.62057499999997</v>
      </c>
      <c r="Q84">
        <f t="shared" si="30"/>
        <v>261.94320137689846</v>
      </c>
      <c r="R84">
        <f t="shared" si="31"/>
        <v>0.1040877790706424</v>
      </c>
      <c r="S84" s="19">
        <f t="shared" si="32"/>
        <v>1.5207434352920978E-6</v>
      </c>
      <c r="U84" s="2">
        <v>0.72756217999999995</v>
      </c>
      <c r="V84">
        <v>276.75217500000002</v>
      </c>
      <c r="W84">
        <f t="shared" si="33"/>
        <v>277.74728637670597</v>
      </c>
      <c r="X84">
        <f t="shared" si="34"/>
        <v>0.99024665204961038</v>
      </c>
      <c r="Y84" s="19">
        <f t="shared" si="35"/>
        <v>1.2928891694463934E-5</v>
      </c>
      <c r="AA84" s="2">
        <v>0.72700063999999998</v>
      </c>
      <c r="AB84">
        <v>298.66446400000001</v>
      </c>
      <c r="AC84">
        <f t="shared" si="36"/>
        <v>299.15719015597432</v>
      </c>
      <c r="AD84">
        <f t="shared" si="37"/>
        <v>0.24277906478122019</v>
      </c>
      <c r="AE84" s="19">
        <f t="shared" si="38"/>
        <v>2.7217242958640179E-6</v>
      </c>
      <c r="AG84" s="2">
        <v>0.72263849999999996</v>
      </c>
      <c r="AH84">
        <v>322.944389</v>
      </c>
      <c r="AI84">
        <f t="shared" si="39"/>
        <v>323.98433749357787</v>
      </c>
      <c r="AJ84">
        <f t="shared" si="40"/>
        <v>1.0814928692948755</v>
      </c>
      <c r="AK84" s="19">
        <f t="shared" si="41"/>
        <v>1.0369747312339407E-5</v>
      </c>
      <c r="AM84" s="2">
        <v>0.72207246000000003</v>
      </c>
      <c r="AN84">
        <v>356.27798999999999</v>
      </c>
      <c r="AO84">
        <f t="shared" si="42"/>
        <v>356.29056135538792</v>
      </c>
      <c r="AP84">
        <f t="shared" si="43"/>
        <v>1.5803897628972806E-4</v>
      </c>
      <c r="AQ84" s="19">
        <f t="shared" si="44"/>
        <v>1.2450483607400089E-9</v>
      </c>
      <c r="AS84" s="2">
        <v>0.70755599000000002</v>
      </c>
      <c r="AT84">
        <v>391.70152999999999</v>
      </c>
      <c r="AU84">
        <f t="shared" si="45"/>
        <v>393.35296579655153</v>
      </c>
      <c r="AV84">
        <f t="shared" si="46"/>
        <v>2.7272401901318153</v>
      </c>
      <c r="AW84" s="19">
        <f t="shared" si="47"/>
        <v>1.7775132732698268E-5</v>
      </c>
    </row>
    <row r="85" spans="3:49" x14ac:dyDescent="0.25">
      <c r="C85" s="2">
        <v>0.73070751</v>
      </c>
      <c r="D85">
        <v>226.83475200000001</v>
      </c>
      <c r="E85">
        <f t="shared" si="24"/>
        <v>226.93924821157921</v>
      </c>
      <c r="F85">
        <f t="shared" si="25"/>
        <v>1.0919458234405599E-2</v>
      </c>
      <c r="G85" s="19">
        <f t="shared" si="26"/>
        <v>2.122178496097357E-7</v>
      </c>
      <c r="I85" s="2">
        <v>0.73085690000000003</v>
      </c>
      <c r="J85">
        <v>247.120116</v>
      </c>
      <c r="K85">
        <f t="shared" si="27"/>
        <v>247.83558938731005</v>
      </c>
      <c r="L85">
        <f t="shared" si="28"/>
        <v>0.51190216794892451</v>
      </c>
      <c r="M85" s="19">
        <f t="shared" si="29"/>
        <v>8.3824461186810579E-6</v>
      </c>
      <c r="O85" s="2">
        <v>0.73056546</v>
      </c>
      <c r="P85">
        <v>262.29914000000002</v>
      </c>
      <c r="Q85">
        <f t="shared" si="30"/>
        <v>262.75611182844864</v>
      </c>
      <c r="R85">
        <f t="shared" si="31"/>
        <v>0.20882325199567109</v>
      </c>
      <c r="S85" s="19">
        <f t="shared" si="32"/>
        <v>3.0351846794617581E-6</v>
      </c>
      <c r="U85" s="2">
        <v>0.73133740000000003</v>
      </c>
      <c r="V85">
        <v>277.55586199999999</v>
      </c>
      <c r="W85">
        <f t="shared" si="33"/>
        <v>278.62131717074675</v>
      </c>
      <c r="X85">
        <f t="shared" si="34"/>
        <v>1.1351947208710054</v>
      </c>
      <c r="Y85" s="19">
        <f t="shared" si="35"/>
        <v>1.4735658718851687E-5</v>
      </c>
      <c r="AA85" s="2">
        <v>0.73077806999999995</v>
      </c>
      <c r="AB85">
        <v>299.85915699999998</v>
      </c>
      <c r="AC85">
        <f t="shared" si="36"/>
        <v>300.22863542576641</v>
      </c>
      <c r="AD85">
        <f t="shared" si="37"/>
        <v>0.13651430710684004</v>
      </c>
      <c r="AE85" s="19">
        <f t="shared" si="38"/>
        <v>1.5182508665973185E-6</v>
      </c>
      <c r="AG85" s="2">
        <v>0.72566379000000003</v>
      </c>
      <c r="AH85">
        <v>324.07932</v>
      </c>
      <c r="AI85">
        <f t="shared" si="39"/>
        <v>325.03292517785093</v>
      </c>
      <c r="AJ85">
        <f t="shared" si="40"/>
        <v>0.90936283522410721</v>
      </c>
      <c r="AK85" s="19">
        <f t="shared" si="41"/>
        <v>8.6583385506077538E-6</v>
      </c>
      <c r="AM85" s="2">
        <v>0.72472146999999998</v>
      </c>
      <c r="AN85">
        <v>357.60249399999998</v>
      </c>
      <c r="AO85">
        <f t="shared" si="42"/>
        <v>357.64896291538037</v>
      </c>
      <c r="AP85">
        <f t="shared" si="43"/>
        <v>2.1593600966296088E-3</v>
      </c>
      <c r="AQ85" s="19">
        <f t="shared" si="44"/>
        <v>1.6885891471756808E-8</v>
      </c>
      <c r="AS85" s="2">
        <v>0.71022498000000001</v>
      </c>
      <c r="AT85">
        <v>392.94317999999998</v>
      </c>
      <c r="AU85">
        <f t="shared" si="45"/>
        <v>395.62986890466163</v>
      </c>
      <c r="AV85">
        <f t="shared" si="46"/>
        <v>7.2182972704320205</v>
      </c>
      <c r="AW85" s="19">
        <f t="shared" si="47"/>
        <v>4.6749315102223945E-5</v>
      </c>
    </row>
    <row r="86" spans="3:49" x14ac:dyDescent="0.25">
      <c r="C86" s="2">
        <v>0.73448179000000002</v>
      </c>
      <c r="D86">
        <v>227.47421600000001</v>
      </c>
      <c r="E86">
        <f t="shared" si="24"/>
        <v>227.65999711048374</v>
      </c>
      <c r="F86">
        <f t="shared" si="25"/>
        <v>3.4514621012568275E-2</v>
      </c>
      <c r="G86" s="19">
        <f t="shared" si="26"/>
        <v>6.6701984512365423E-7</v>
      </c>
      <c r="I86" s="2">
        <v>0.73425351999999999</v>
      </c>
      <c r="J86">
        <v>247.705018</v>
      </c>
      <c r="K86">
        <f t="shared" si="27"/>
        <v>248.51986731362086</v>
      </c>
      <c r="L86">
        <f t="shared" si="28"/>
        <v>0.6639794039084006</v>
      </c>
      <c r="M86" s="19">
        <f t="shared" si="29"/>
        <v>1.0821438582322937E-5</v>
      </c>
      <c r="O86" s="2">
        <v>0.73433996999999995</v>
      </c>
      <c r="P86">
        <v>262.97770500000001</v>
      </c>
      <c r="Q86">
        <f t="shared" si="30"/>
        <v>263.61575471257504</v>
      </c>
      <c r="R86">
        <f t="shared" si="31"/>
        <v>0.40710743571707242</v>
      </c>
      <c r="S86" s="19">
        <f t="shared" si="32"/>
        <v>5.8866900924755979E-6</v>
      </c>
      <c r="U86" s="2">
        <v>0.73511318999999997</v>
      </c>
      <c r="V86">
        <v>278.46120999999999</v>
      </c>
      <c r="W86">
        <f t="shared" si="33"/>
        <v>279.54804118128584</v>
      </c>
      <c r="X86">
        <f t="shared" si="34"/>
        <v>1.1812020166151855</v>
      </c>
      <c r="Y86" s="19">
        <f t="shared" si="35"/>
        <v>1.523332710715099E-5</v>
      </c>
      <c r="AA86" s="2">
        <v>0.73455563000000001</v>
      </c>
      <c r="AB86">
        <v>301.07730900000001</v>
      </c>
      <c r="AC86">
        <f t="shared" si="36"/>
        <v>301.36645840966679</v>
      </c>
      <c r="AD86">
        <f t="shared" si="37"/>
        <v>8.3607381110645654E-2</v>
      </c>
      <c r="AE86" s="19">
        <f t="shared" si="38"/>
        <v>9.2233474379495183E-7</v>
      </c>
      <c r="AG86" s="2">
        <v>0.72868907999999999</v>
      </c>
      <c r="AH86">
        <v>325.21425099999999</v>
      </c>
      <c r="AI86">
        <f t="shared" si="39"/>
        <v>326.13404202683739</v>
      </c>
      <c r="AJ86">
        <f t="shared" si="40"/>
        <v>0.84601553305060173</v>
      </c>
      <c r="AK86" s="19">
        <f t="shared" si="41"/>
        <v>7.9990645296299703E-6</v>
      </c>
      <c r="AM86" s="2">
        <v>0.72774890999999997</v>
      </c>
      <c r="AN86">
        <v>359.11621200000002</v>
      </c>
      <c r="AO86">
        <f t="shared" si="42"/>
        <v>359.28394761263428</v>
      </c>
      <c r="AP86">
        <f t="shared" si="43"/>
        <v>2.8135235745790584E-2</v>
      </c>
      <c r="AQ86" s="19">
        <f t="shared" si="44"/>
        <v>2.1816271797349703E-7</v>
      </c>
      <c r="AS86" s="2">
        <v>0.71324763000000002</v>
      </c>
      <c r="AT86">
        <v>394.12698799999998</v>
      </c>
      <c r="AU86">
        <f t="shared" si="45"/>
        <v>398.41348898533988</v>
      </c>
      <c r="AV86">
        <f t="shared" si="46"/>
        <v>18.374090697319922</v>
      </c>
      <c r="AW86" s="19">
        <f t="shared" si="47"/>
        <v>1.1828604392168163E-4</v>
      </c>
    </row>
    <row r="87" spans="3:49" x14ac:dyDescent="0.25">
      <c r="C87" s="2">
        <v>0.73825704999999997</v>
      </c>
      <c r="D87">
        <v>228.28572299999999</v>
      </c>
      <c r="E87">
        <f t="shared" si="24"/>
        <v>228.42099223554666</v>
      </c>
      <c r="F87">
        <f t="shared" si="25"/>
        <v>1.8297766085381278E-2</v>
      </c>
      <c r="G87" s="19">
        <f t="shared" si="26"/>
        <v>3.5110787331672996E-7</v>
      </c>
      <c r="I87" s="2">
        <v>0.73802869000000004</v>
      </c>
      <c r="J87">
        <v>248.50088500000001</v>
      </c>
      <c r="K87">
        <f t="shared" si="27"/>
        <v>249.3209621263434</v>
      </c>
      <c r="L87">
        <f t="shared" si="28"/>
        <v>0.67252649315163593</v>
      </c>
      <c r="M87" s="19">
        <f t="shared" si="29"/>
        <v>1.0890642898813893E-5</v>
      </c>
      <c r="O87" s="2">
        <v>0.73811486999999998</v>
      </c>
      <c r="P87">
        <v>263.726651</v>
      </c>
      <c r="Q87">
        <f t="shared" si="30"/>
        <v>264.52581687813364</v>
      </c>
      <c r="R87">
        <f t="shared" si="31"/>
        <v>0.63866610077310471</v>
      </c>
      <c r="S87" s="19">
        <f t="shared" si="32"/>
        <v>9.182603362139542E-6</v>
      </c>
      <c r="U87" s="2">
        <v>0.73888893</v>
      </c>
      <c r="V87">
        <v>279.35873800000002</v>
      </c>
      <c r="W87">
        <f t="shared" si="33"/>
        <v>280.53142109765173</v>
      </c>
      <c r="X87">
        <f t="shared" si="34"/>
        <v>1.3751856475180182</v>
      </c>
      <c r="Y87" s="19">
        <f t="shared" si="35"/>
        <v>1.7621253980598393E-5</v>
      </c>
      <c r="AA87" s="2">
        <v>0.73833358000000004</v>
      </c>
      <c r="AB87">
        <v>302.36584299999998</v>
      </c>
      <c r="AC87">
        <f t="shared" si="36"/>
        <v>302.5759693247914</v>
      </c>
      <c r="AD87">
        <f t="shared" si="37"/>
        <v>4.4153072370348309E-2</v>
      </c>
      <c r="AE87" s="19">
        <f t="shared" si="38"/>
        <v>4.8294254985987221E-7</v>
      </c>
      <c r="AG87" s="2">
        <v>0.73133702</v>
      </c>
      <c r="AH87">
        <v>326.34936099999999</v>
      </c>
      <c r="AI87">
        <f t="shared" si="39"/>
        <v>327.14349986785641</v>
      </c>
      <c r="AJ87">
        <f t="shared" si="40"/>
        <v>0.6306565414402735</v>
      </c>
      <c r="AK87" s="19">
        <f t="shared" si="41"/>
        <v>5.9214405229838271E-6</v>
      </c>
      <c r="AM87" s="2">
        <v>0.73033694999999998</v>
      </c>
      <c r="AN87">
        <v>360.33639399999998</v>
      </c>
      <c r="AO87">
        <f t="shared" si="42"/>
        <v>360.7561825414391</v>
      </c>
      <c r="AP87">
        <f t="shared" si="43"/>
        <v>0.17622241952358211</v>
      </c>
      <c r="AQ87" s="19">
        <f t="shared" si="44"/>
        <v>1.3572032894289897E-6</v>
      </c>
      <c r="AS87" s="2">
        <v>0.71589332000000006</v>
      </c>
      <c r="AT87">
        <v>395.38135599999998</v>
      </c>
      <c r="AU87">
        <f t="shared" si="45"/>
        <v>401.05067672595737</v>
      </c>
      <c r="AV87">
        <f t="shared" si="46"/>
        <v>32.141197493770036</v>
      </c>
      <c r="AW87" s="19">
        <f t="shared" si="47"/>
        <v>2.0560311032476284E-4</v>
      </c>
    </row>
    <row r="88" spans="3:49" x14ac:dyDescent="0.25">
      <c r="C88" s="2">
        <v>0.74203195</v>
      </c>
      <c r="D88">
        <v>229.03466900000001</v>
      </c>
      <c r="E88">
        <f t="shared" si="24"/>
        <v>229.2252985829771</v>
      </c>
      <c r="F88">
        <f t="shared" si="25"/>
        <v>3.6339637906021308E-2</v>
      </c>
      <c r="G88" s="19">
        <f t="shared" si="26"/>
        <v>6.9275256516196143E-7</v>
      </c>
      <c r="I88" s="2">
        <v>0.74180398999999997</v>
      </c>
      <c r="J88">
        <v>249.320212</v>
      </c>
      <c r="K88">
        <f t="shared" si="27"/>
        <v>250.16799095912862</v>
      </c>
      <c r="L88">
        <f t="shared" si="28"/>
        <v>0.71872916354120331</v>
      </c>
      <c r="M88" s="19">
        <f t="shared" si="29"/>
        <v>1.156246130584566E-5</v>
      </c>
      <c r="O88" s="2">
        <v>0.74189013000000004</v>
      </c>
      <c r="P88">
        <v>264.53815700000001</v>
      </c>
      <c r="Q88">
        <f t="shared" si="30"/>
        <v>265.49026089766494</v>
      </c>
      <c r="R88">
        <f t="shared" si="31"/>
        <v>0.9065018319487449</v>
      </c>
      <c r="S88" s="19">
        <f t="shared" si="32"/>
        <v>1.2953646435639531E-5</v>
      </c>
      <c r="U88" s="2">
        <v>0.74266538000000004</v>
      </c>
      <c r="V88">
        <v>280.38138700000002</v>
      </c>
      <c r="W88">
        <f t="shared" si="33"/>
        <v>281.57619417433546</v>
      </c>
      <c r="X88">
        <f t="shared" si="34"/>
        <v>1.4275641838434328</v>
      </c>
      <c r="Y88" s="19">
        <f t="shared" si="35"/>
        <v>1.8159223915725737E-5</v>
      </c>
      <c r="AA88" s="2">
        <v>0.74211172000000003</v>
      </c>
      <c r="AB88">
        <v>303.68565699999999</v>
      </c>
      <c r="AC88">
        <f t="shared" si="36"/>
        <v>303.86287293897141</v>
      </c>
      <c r="AD88">
        <f t="shared" si="37"/>
        <v>3.1405489025520192E-2</v>
      </c>
      <c r="AE88" s="19">
        <f t="shared" si="38"/>
        <v>3.4053127054604132E-7</v>
      </c>
      <c r="AG88" s="2">
        <v>0.73360652000000004</v>
      </c>
      <c r="AH88">
        <v>327.29525599999999</v>
      </c>
      <c r="AI88">
        <f t="shared" si="39"/>
        <v>328.04449966088885</v>
      </c>
      <c r="AJ88">
        <f t="shared" si="40"/>
        <v>0.56136606338212769</v>
      </c>
      <c r="AK88" s="19">
        <f t="shared" si="41"/>
        <v>5.2404276992459179E-6</v>
      </c>
      <c r="AM88" s="2">
        <v>0.73260612000000003</v>
      </c>
      <c r="AN88">
        <v>361.73952300000002</v>
      </c>
      <c r="AO88">
        <f t="shared" si="42"/>
        <v>362.10731180913172</v>
      </c>
      <c r="AP88">
        <f t="shared" si="43"/>
        <v>0.13526860812251101</v>
      </c>
      <c r="AQ88" s="19">
        <f t="shared" si="44"/>
        <v>1.033725187037803E-6</v>
      </c>
      <c r="AS88" s="2">
        <v>0.71915794</v>
      </c>
      <c r="AT88">
        <v>396.81969299999997</v>
      </c>
      <c r="AU88">
        <f t="shared" si="45"/>
        <v>404.59926241213446</v>
      </c>
      <c r="AV88">
        <f t="shared" si="46"/>
        <v>60.521700238218607</v>
      </c>
      <c r="AW88" s="19">
        <f t="shared" si="47"/>
        <v>3.843480540745046E-4</v>
      </c>
    </row>
    <row r="89" spans="3:49" x14ac:dyDescent="0.25">
      <c r="C89" s="2">
        <v>0.74542918000000002</v>
      </c>
      <c r="D89">
        <v>229.72734199999999</v>
      </c>
      <c r="E89">
        <f t="shared" si="24"/>
        <v>229.98927015727051</v>
      </c>
      <c r="F89">
        <f t="shared" si="25"/>
        <v>6.8606359571129039E-2</v>
      </c>
      <c r="G89" s="19">
        <f t="shared" si="26"/>
        <v>1.2999869712077722E-6</v>
      </c>
      <c r="I89" s="2">
        <v>0.74557941999999999</v>
      </c>
      <c r="J89">
        <v>250.16299900000001</v>
      </c>
      <c r="K89">
        <f t="shared" si="27"/>
        <v>251.06461079110971</v>
      </c>
      <c r="L89">
        <f t="shared" si="28"/>
        <v>0.81290382186804355</v>
      </c>
      <c r="M89" s="19">
        <f t="shared" si="29"/>
        <v>1.2989517401285508E-5</v>
      </c>
      <c r="O89" s="2">
        <v>0.74566555999999995</v>
      </c>
      <c r="P89">
        <v>265.380944</v>
      </c>
      <c r="Q89">
        <f t="shared" si="30"/>
        <v>266.51341393258929</v>
      </c>
      <c r="R89">
        <f t="shared" si="31"/>
        <v>1.2824881482187864</v>
      </c>
      <c r="S89" s="19">
        <f t="shared" si="32"/>
        <v>1.8210165430577186E-5</v>
      </c>
      <c r="U89" s="2">
        <v>0.74644222999999998</v>
      </c>
      <c r="V89">
        <v>281.47441800000001</v>
      </c>
      <c r="W89">
        <f t="shared" si="33"/>
        <v>282.68730320782834</v>
      </c>
      <c r="X89">
        <f t="shared" si="34"/>
        <v>1.4710905273687511</v>
      </c>
      <c r="Y89" s="19">
        <f t="shared" si="35"/>
        <v>1.8567846593326865E-5</v>
      </c>
      <c r="AA89" s="2">
        <v>0.74551239000000002</v>
      </c>
      <c r="AB89">
        <v>304.98829899999998</v>
      </c>
      <c r="AC89">
        <f t="shared" si="36"/>
        <v>305.09257531683494</v>
      </c>
      <c r="AD89">
        <f t="shared" si="37"/>
        <v>1.087355025266396E-2</v>
      </c>
      <c r="AE89" s="19">
        <f t="shared" si="38"/>
        <v>1.1689744267686065E-7</v>
      </c>
      <c r="AG89" s="2">
        <v>0.73591706000000001</v>
      </c>
      <c r="AH89">
        <v>328.35012499999999</v>
      </c>
      <c r="AI89">
        <f t="shared" si="39"/>
        <v>328.99747694150381</v>
      </c>
      <c r="AJ89">
        <f t="shared" si="40"/>
        <v>0.41906453616875744</v>
      </c>
      <c r="AK89" s="19">
        <f t="shared" si="41"/>
        <v>3.886928374080246E-6</v>
      </c>
      <c r="AM89" s="2">
        <v>0.73525375000000004</v>
      </c>
      <c r="AN89">
        <v>363.33797600000003</v>
      </c>
      <c r="AO89">
        <f t="shared" si="42"/>
        <v>363.75958800249009</v>
      </c>
      <c r="AP89">
        <f t="shared" si="43"/>
        <v>0.17775668064368233</v>
      </c>
      <c r="AQ89" s="19">
        <f t="shared" si="44"/>
        <v>1.3464937647402551E-6</v>
      </c>
    </row>
    <row r="90" spans="3:49" x14ac:dyDescent="0.25">
      <c r="C90" s="2">
        <v>0.74882702000000001</v>
      </c>
      <c r="D90">
        <v>230.52949599999999</v>
      </c>
      <c r="E90">
        <f t="shared" si="24"/>
        <v>230.79449849072418</v>
      </c>
      <c r="F90">
        <f t="shared" si="25"/>
        <v>7.0226320090022123E-2</v>
      </c>
      <c r="G90" s="19">
        <f t="shared" si="26"/>
        <v>1.3214383609355318E-6</v>
      </c>
      <c r="I90" s="2">
        <v>0.74935569999999996</v>
      </c>
      <c r="J90">
        <v>251.15436800000001</v>
      </c>
      <c r="K90">
        <f t="shared" si="27"/>
        <v>252.01505151152173</v>
      </c>
      <c r="L90">
        <f t="shared" si="28"/>
        <v>0.74077610700537244</v>
      </c>
      <c r="M90" s="19">
        <f t="shared" si="29"/>
        <v>1.174371477547987E-5</v>
      </c>
      <c r="O90" s="2">
        <v>0.74944153000000002</v>
      </c>
      <c r="P90">
        <v>266.31757299999998</v>
      </c>
      <c r="Q90">
        <f t="shared" si="30"/>
        <v>267.60022284670271</v>
      </c>
      <c r="R90">
        <f t="shared" si="31"/>
        <v>1.6451906292465239</v>
      </c>
      <c r="S90" s="19">
        <f t="shared" si="32"/>
        <v>2.3196185783014281E-5</v>
      </c>
      <c r="U90" s="2">
        <v>0.75022036999999997</v>
      </c>
      <c r="V90">
        <v>282.79423300000002</v>
      </c>
      <c r="W90">
        <f t="shared" si="33"/>
        <v>283.87060202138707</v>
      </c>
      <c r="X90">
        <f t="shared" si="34"/>
        <v>1.1585702702017195</v>
      </c>
      <c r="Y90" s="19">
        <f t="shared" si="35"/>
        <v>1.4487094151731466E-5</v>
      </c>
      <c r="AA90" s="2">
        <v>0.74891359999999996</v>
      </c>
      <c r="AB90">
        <v>306.38478300000003</v>
      </c>
      <c r="AC90">
        <f t="shared" si="36"/>
        <v>306.39539542134366</v>
      </c>
      <c r="AD90">
        <f t="shared" si="37"/>
        <v>1.1262348677489019E-4</v>
      </c>
      <c r="AE90" s="19">
        <f t="shared" si="38"/>
        <v>1.1997605716593994E-9</v>
      </c>
      <c r="AG90" s="2">
        <v>0.73856350999999998</v>
      </c>
      <c r="AH90">
        <v>329.73914600000001</v>
      </c>
      <c r="AI90">
        <f t="shared" si="39"/>
        <v>330.13551851217272</v>
      </c>
      <c r="AJ90">
        <f t="shared" si="40"/>
        <v>0.15711116840611145</v>
      </c>
      <c r="AK90" s="19">
        <f t="shared" si="41"/>
        <v>1.4449939899619919E-6</v>
      </c>
      <c r="AM90" s="2">
        <v>0.73776423000000002</v>
      </c>
      <c r="AN90">
        <v>364.87686500000001</v>
      </c>
      <c r="AO90">
        <f t="shared" si="42"/>
        <v>365.40660190766448</v>
      </c>
      <c r="AP90">
        <f t="shared" si="43"/>
        <v>0.28062119134191665</v>
      </c>
      <c r="AQ90" s="19">
        <f t="shared" si="44"/>
        <v>2.107792274530665E-6</v>
      </c>
    </row>
    <row r="91" spans="3:49" x14ac:dyDescent="0.25">
      <c r="C91" s="2">
        <v>0.75184799999999996</v>
      </c>
      <c r="D91">
        <v>231.41785100000001</v>
      </c>
      <c r="E91">
        <f t="shared" si="24"/>
        <v>231.54761434651985</v>
      </c>
      <c r="F91">
        <f t="shared" si="25"/>
        <v>1.6838526100027382E-2</v>
      </c>
      <c r="G91" s="19">
        <f t="shared" si="26"/>
        <v>3.1442014366355144E-7</v>
      </c>
      <c r="I91" s="2">
        <v>0.75313193</v>
      </c>
      <c r="J91">
        <v>252.13791699999999</v>
      </c>
      <c r="K91">
        <f t="shared" si="27"/>
        <v>253.02358308410578</v>
      </c>
      <c r="L91">
        <f t="shared" si="28"/>
        <v>0.7844044125352897</v>
      </c>
      <c r="M91" s="19">
        <f t="shared" si="29"/>
        <v>1.2338538107615291E-5</v>
      </c>
      <c r="O91" s="2">
        <v>0.75321806999999996</v>
      </c>
      <c r="P91">
        <v>267.355863</v>
      </c>
      <c r="Q91">
        <f t="shared" si="30"/>
        <v>268.75608579637628</v>
      </c>
      <c r="R91">
        <f t="shared" si="31"/>
        <v>1.9606238794918189</v>
      </c>
      <c r="S91" s="19">
        <f t="shared" si="32"/>
        <v>2.7429308746782339E-5</v>
      </c>
      <c r="U91" s="2">
        <v>0.75399881000000002</v>
      </c>
      <c r="V91">
        <v>284.16878800000001</v>
      </c>
      <c r="W91">
        <f t="shared" si="33"/>
        <v>285.13199607300589</v>
      </c>
      <c r="X91">
        <f t="shared" si="34"/>
        <v>0.92776979190371489</v>
      </c>
      <c r="Y91" s="19">
        <f t="shared" si="35"/>
        <v>1.1489138844541602E-5</v>
      </c>
      <c r="AA91" s="2">
        <v>0.75214338000000003</v>
      </c>
      <c r="AB91">
        <v>307.773527</v>
      </c>
      <c r="AC91">
        <f t="shared" si="36"/>
        <v>307.70516681096865</v>
      </c>
      <c r="AD91">
        <f t="shared" si="37"/>
        <v>4.6731154444022531E-3</v>
      </c>
      <c r="AE91" s="19">
        <f t="shared" si="38"/>
        <v>4.9333733907964872E-8</v>
      </c>
      <c r="AG91" s="2">
        <v>0.74121044999999997</v>
      </c>
      <c r="AH91">
        <v>331.21418799999998</v>
      </c>
      <c r="AI91">
        <f t="shared" si="39"/>
        <v>331.32619642563088</v>
      </c>
      <c r="AJ91">
        <f t="shared" si="40"/>
        <v>1.2545887412313793E-2</v>
      </c>
      <c r="AK91" s="19">
        <f t="shared" si="41"/>
        <v>1.1436246867458753E-7</v>
      </c>
      <c r="AM91" s="2">
        <v>0.74010456000000002</v>
      </c>
      <c r="AN91">
        <v>366.636754</v>
      </c>
      <c r="AO91">
        <f t="shared" si="42"/>
        <v>367.01715588681463</v>
      </c>
      <c r="AP91">
        <f t="shared" si="43"/>
        <v>0.14470559549213713</v>
      </c>
      <c r="AQ91" s="19">
        <f t="shared" si="44"/>
        <v>1.0764982453878431E-6</v>
      </c>
    </row>
    <row r="92" spans="3:49" x14ac:dyDescent="0.25">
      <c r="C92" s="2">
        <v>0.75486955</v>
      </c>
      <c r="D92">
        <v>232.40786700000001</v>
      </c>
      <c r="E92">
        <f t="shared" si="24"/>
        <v>232.33855079364281</v>
      </c>
      <c r="F92">
        <f t="shared" si="25"/>
        <v>4.8047364637539853E-3</v>
      </c>
      <c r="G92" s="19">
        <f t="shared" si="26"/>
        <v>8.8954499869304329E-8</v>
      </c>
      <c r="I92" s="2">
        <v>0.75690842000000003</v>
      </c>
      <c r="J92">
        <v>253.168387</v>
      </c>
      <c r="K92">
        <f t="shared" si="27"/>
        <v>254.09527525877286</v>
      </c>
      <c r="L92">
        <f t="shared" si="28"/>
        <v>0.85912184425098914</v>
      </c>
      <c r="M92" s="19">
        <f t="shared" si="29"/>
        <v>1.3404043001707878E-5</v>
      </c>
      <c r="O92" s="2">
        <v>0.75699470000000002</v>
      </c>
      <c r="P92">
        <v>268.40979299999998</v>
      </c>
      <c r="Q92">
        <f t="shared" si="30"/>
        <v>269.98684254383829</v>
      </c>
      <c r="R92">
        <f t="shared" si="31"/>
        <v>2.4870852637206333</v>
      </c>
      <c r="S92" s="19">
        <f t="shared" si="32"/>
        <v>3.452184195723082E-5</v>
      </c>
      <c r="U92" s="2">
        <v>0.75777839999999996</v>
      </c>
      <c r="V92">
        <v>285.746666</v>
      </c>
      <c r="W92">
        <f t="shared" si="33"/>
        <v>286.47870108174129</v>
      </c>
      <c r="X92">
        <f t="shared" si="34"/>
        <v>0.53587536089997312</v>
      </c>
      <c r="Y92" s="19">
        <f t="shared" si="35"/>
        <v>6.5629855073091811E-6</v>
      </c>
      <c r="AA92" s="2">
        <v>0.75482393000000003</v>
      </c>
      <c r="AB92">
        <v>309.07934499999999</v>
      </c>
      <c r="AC92">
        <f t="shared" si="36"/>
        <v>308.84976953318863</v>
      </c>
      <c r="AD92">
        <f t="shared" si="37"/>
        <v>5.2704894961651351E-2</v>
      </c>
      <c r="AE92" s="19">
        <f t="shared" si="38"/>
        <v>5.517101650012971E-7</v>
      </c>
      <c r="AG92" s="2">
        <v>0.74385710999999999</v>
      </c>
      <c r="AH92">
        <v>332.64059800000001</v>
      </c>
      <c r="AI92">
        <f t="shared" si="39"/>
        <v>332.57223889722684</v>
      </c>
      <c r="AJ92">
        <f t="shared" si="40"/>
        <v>4.6729669319531264E-3</v>
      </c>
      <c r="AK92" s="19">
        <f t="shared" si="41"/>
        <v>4.2232053805084234E-8</v>
      </c>
      <c r="AM92" s="2">
        <v>0.74206649000000002</v>
      </c>
      <c r="AN92">
        <v>368.21158300000002</v>
      </c>
      <c r="AO92">
        <f t="shared" si="42"/>
        <v>368.4266809648899</v>
      </c>
      <c r="AP92">
        <f t="shared" si="43"/>
        <v>4.6267134499767326E-2</v>
      </c>
      <c r="AQ92" s="19">
        <f t="shared" si="44"/>
        <v>3.4125396841375586E-7</v>
      </c>
    </row>
    <row r="93" spans="3:49" x14ac:dyDescent="0.25">
      <c r="C93" s="2">
        <v>0.75789099999999998</v>
      </c>
      <c r="D93">
        <v>233.38053199999999</v>
      </c>
      <c r="E93">
        <f t="shared" si="24"/>
        <v>233.16994931152479</v>
      </c>
      <c r="F93">
        <f t="shared" si="25"/>
        <v>4.4345068685442759E-2</v>
      </c>
      <c r="G93" s="19">
        <f t="shared" si="26"/>
        <v>8.1417184689334682E-7</v>
      </c>
      <c r="I93" s="2">
        <v>0.76106351999999999</v>
      </c>
      <c r="J93">
        <v>254.417642</v>
      </c>
      <c r="K93">
        <f t="shared" si="27"/>
        <v>255.35396346545645</v>
      </c>
      <c r="L93">
        <f t="shared" si="28"/>
        <v>0.87669788667450366</v>
      </c>
      <c r="M93" s="19">
        <f t="shared" si="29"/>
        <v>1.354426721364094E-5</v>
      </c>
      <c r="O93" s="2">
        <v>0.76077198999999995</v>
      </c>
      <c r="P93">
        <v>269.58102500000001</v>
      </c>
      <c r="Q93">
        <f t="shared" si="30"/>
        <v>271.29936841463456</v>
      </c>
      <c r="R93">
        <f t="shared" si="31"/>
        <v>2.9527040906179121</v>
      </c>
      <c r="S93" s="19">
        <f t="shared" si="32"/>
        <v>4.0629481983706635E-5</v>
      </c>
      <c r="U93" s="2">
        <v>0.76138731999999998</v>
      </c>
      <c r="V93">
        <v>287.45131099999998</v>
      </c>
      <c r="W93">
        <f t="shared" si="33"/>
        <v>287.85094599894785</v>
      </c>
      <c r="X93">
        <f t="shared" si="34"/>
        <v>0.15970813238406761</v>
      </c>
      <c r="Y93" s="19">
        <f t="shared" si="35"/>
        <v>1.9328512997535101E-6</v>
      </c>
      <c r="AA93" s="2">
        <v>0.75690619999999997</v>
      </c>
      <c r="AB93">
        <v>310.23876999999999</v>
      </c>
      <c r="AC93">
        <f t="shared" si="36"/>
        <v>309.77718053549535</v>
      </c>
      <c r="AD93">
        <f t="shared" si="37"/>
        <v>0.21306483374168123</v>
      </c>
      <c r="AE93" s="19">
        <f t="shared" si="38"/>
        <v>2.2137044379455327E-6</v>
      </c>
      <c r="AG93" s="2">
        <v>0.74616024000000003</v>
      </c>
      <c r="AH93">
        <v>333.93512500000003</v>
      </c>
      <c r="AI93">
        <f t="shared" si="39"/>
        <v>333.70426415771522</v>
      </c>
      <c r="AJ93">
        <f t="shared" si="40"/>
        <v>5.3296728500453028E-2</v>
      </c>
      <c r="AK93" s="19">
        <f t="shared" si="41"/>
        <v>4.7794326506156706E-7</v>
      </c>
      <c r="AM93" s="2">
        <v>0.74417259999999996</v>
      </c>
      <c r="AN93">
        <v>370.06772899999999</v>
      </c>
      <c r="AO93">
        <f t="shared" si="42"/>
        <v>370.00367279298212</v>
      </c>
      <c r="AP93">
        <f t="shared" si="43"/>
        <v>4.1031976575162553E-3</v>
      </c>
      <c r="AQ93" s="19">
        <f t="shared" si="44"/>
        <v>2.9961255501320769E-8</v>
      </c>
    </row>
    <row r="94" spans="3:49" x14ac:dyDescent="0.25">
      <c r="C94" s="2">
        <v>0.76053490999999995</v>
      </c>
      <c r="D94">
        <v>234.32038499999999</v>
      </c>
      <c r="E94">
        <f t="shared" si="24"/>
        <v>233.9330994094048</v>
      </c>
      <c r="F94">
        <f t="shared" si="25"/>
        <v>0.14999012868266029</v>
      </c>
      <c r="G94" s="19">
        <f t="shared" si="26"/>
        <v>2.731759947743619E-6</v>
      </c>
      <c r="I94" s="2">
        <v>0.76446367000000004</v>
      </c>
      <c r="J94">
        <v>255.628153</v>
      </c>
      <c r="K94">
        <f t="shared" si="27"/>
        <v>256.45158869101658</v>
      </c>
      <c r="L94">
        <f t="shared" si="28"/>
        <v>0.67804633723995966</v>
      </c>
      <c r="M94" s="19">
        <f t="shared" si="29"/>
        <v>1.0376287825870351E-5</v>
      </c>
      <c r="O94" s="2">
        <v>0.76454964000000003</v>
      </c>
      <c r="P94">
        <v>270.814818</v>
      </c>
      <c r="Q94">
        <f t="shared" si="30"/>
        <v>272.70106516703078</v>
      </c>
      <c r="R94">
        <f t="shared" si="31"/>
        <v>3.5579283751316209</v>
      </c>
      <c r="S94" s="19">
        <f t="shared" si="32"/>
        <v>4.8512354553609703E-5</v>
      </c>
      <c r="U94" s="2">
        <v>0.76482585000000003</v>
      </c>
      <c r="V94">
        <v>289.33355399999999</v>
      </c>
      <c r="W94">
        <f t="shared" si="33"/>
        <v>289.24385548090311</v>
      </c>
      <c r="X94">
        <f t="shared" si="34"/>
        <v>8.0458243281742187E-3</v>
      </c>
      <c r="Y94" s="19">
        <f t="shared" si="35"/>
        <v>9.6110966069209502E-8</v>
      </c>
      <c r="AA94" s="2">
        <v>0.75917785000000004</v>
      </c>
      <c r="AB94">
        <v>311.56345199999998</v>
      </c>
      <c r="AC94">
        <f t="shared" si="36"/>
        <v>310.82923645390758</v>
      </c>
      <c r="AD94">
        <f t="shared" si="37"/>
        <v>0.53907246812376186</v>
      </c>
      <c r="AE94" s="19">
        <f t="shared" si="38"/>
        <v>5.553338389956008E-6</v>
      </c>
      <c r="AG94" s="2">
        <v>0.74829321999999998</v>
      </c>
      <c r="AH94">
        <v>335.45066800000001</v>
      </c>
      <c r="AI94">
        <f t="shared" si="39"/>
        <v>334.79438807970394</v>
      </c>
      <c r="AJ94">
        <f t="shared" si="40"/>
        <v>0.43070333378381842</v>
      </c>
      <c r="AK94" s="19">
        <f t="shared" si="41"/>
        <v>3.8275503400853414E-6</v>
      </c>
      <c r="AM94" s="2">
        <v>0.74646696000000001</v>
      </c>
      <c r="AN94">
        <v>372.03745600000002</v>
      </c>
      <c r="AO94">
        <f t="shared" si="42"/>
        <v>371.80148641840668</v>
      </c>
      <c r="AP94">
        <f t="shared" si="43"/>
        <v>5.5681643437334907E-2</v>
      </c>
      <c r="AQ94" s="19">
        <f t="shared" si="44"/>
        <v>4.0228951442969571E-7</v>
      </c>
    </row>
    <row r="95" spans="3:49" x14ac:dyDescent="0.25">
      <c r="C95" s="2">
        <v>0.76317944000000004</v>
      </c>
      <c r="D95">
        <v>235.369719</v>
      </c>
      <c r="E95">
        <f t="shared" si="24"/>
        <v>234.73207473043053</v>
      </c>
      <c r="F95">
        <f t="shared" si="25"/>
        <v>0.40659021451479277</v>
      </c>
      <c r="G95" s="19">
        <f t="shared" si="26"/>
        <v>7.3393186614073932E-6</v>
      </c>
      <c r="I95" s="2">
        <v>0.76807015000000001</v>
      </c>
      <c r="J95">
        <v>256.90190999999999</v>
      </c>
      <c r="K95">
        <f t="shared" si="27"/>
        <v>257.68845493716026</v>
      </c>
      <c r="L95">
        <f t="shared" si="28"/>
        <v>0.61865293817245648</v>
      </c>
      <c r="M95" s="19">
        <f t="shared" si="29"/>
        <v>9.3737294298065427E-6</v>
      </c>
      <c r="O95" s="2">
        <v>0.7681559</v>
      </c>
      <c r="P95">
        <v>272.05025599999999</v>
      </c>
      <c r="Q95">
        <f t="shared" si="30"/>
        <v>274.1299613799365</v>
      </c>
      <c r="R95">
        <f t="shared" si="31"/>
        <v>4.3251744673368764</v>
      </c>
      <c r="S95" s="19">
        <f t="shared" si="32"/>
        <v>5.8439346764293035E-5</v>
      </c>
      <c r="U95" s="2">
        <v>0.76792154000000001</v>
      </c>
      <c r="V95">
        <v>291.20520599999998</v>
      </c>
      <c r="W95">
        <f t="shared" si="33"/>
        <v>290.57530543724749</v>
      </c>
      <c r="X95">
        <f t="shared" si="34"/>
        <v>0.39677471895589361</v>
      </c>
      <c r="Y95" s="19">
        <f t="shared" si="35"/>
        <v>4.6789211143643617E-6</v>
      </c>
      <c r="AA95" s="2">
        <v>0.76129170000000002</v>
      </c>
      <c r="AB95">
        <v>312.79373099999998</v>
      </c>
      <c r="AC95">
        <f t="shared" si="36"/>
        <v>311.84794691659687</v>
      </c>
      <c r="AD95">
        <f t="shared" si="37"/>
        <v>0.89450753241866421</v>
      </c>
      <c r="AE95" s="19">
        <f t="shared" si="38"/>
        <v>9.142562149538631E-6</v>
      </c>
      <c r="AG95" s="2">
        <v>0.75080294999999997</v>
      </c>
      <c r="AH95">
        <v>336.85692499999999</v>
      </c>
      <c r="AI95">
        <f t="shared" si="39"/>
        <v>336.13119881857153</v>
      </c>
      <c r="AJ95">
        <f t="shared" si="40"/>
        <v>0.52667849041072845</v>
      </c>
      <c r="AK95" s="19">
        <f t="shared" si="41"/>
        <v>4.6414601099952929E-6</v>
      </c>
      <c r="AM95" s="2">
        <v>0.74824193999999999</v>
      </c>
      <c r="AN95">
        <v>373.78930400000002</v>
      </c>
      <c r="AO95">
        <f t="shared" si="42"/>
        <v>373.25290563828457</v>
      </c>
      <c r="AP95">
        <f t="shared" si="43"/>
        <v>0.28772320245100991</v>
      </c>
      <c r="AQ95" s="19">
        <f t="shared" si="44"/>
        <v>2.0593072371616429E-6</v>
      </c>
    </row>
    <row r="96" spans="3:49" x14ac:dyDescent="0.25">
      <c r="C96" s="2">
        <v>0.76592311999999996</v>
      </c>
      <c r="D96">
        <v>236.560258</v>
      </c>
      <c r="E96">
        <f t="shared" si="24"/>
        <v>235.60134260728884</v>
      </c>
      <c r="F96">
        <f t="shared" si="25"/>
        <v>0.91951873037840293</v>
      </c>
      <c r="G96" s="19">
        <f t="shared" si="26"/>
        <v>1.6431492381598925E-5</v>
      </c>
      <c r="AA96" s="2">
        <v>0.76325270999999995</v>
      </c>
      <c r="AB96">
        <v>314.20741700000002</v>
      </c>
      <c r="AC96">
        <f t="shared" si="36"/>
        <v>312.82902648146228</v>
      </c>
      <c r="AD96">
        <f t="shared" si="37"/>
        <v>1.8999604215947454</v>
      </c>
      <c r="AE96" s="19">
        <f t="shared" si="38"/>
        <v>1.9244724093950683E-5</v>
      </c>
      <c r="AG96" s="2">
        <v>0.75293564000000002</v>
      </c>
      <c r="AH96">
        <v>338.32070800000002</v>
      </c>
      <c r="AI96">
        <f t="shared" si="39"/>
        <v>337.31561574281204</v>
      </c>
      <c r="AJ96">
        <f t="shared" si="40"/>
        <v>1.0102104454592333</v>
      </c>
      <c r="AK96" s="19">
        <f t="shared" si="41"/>
        <v>8.825812417683575E-6</v>
      </c>
      <c r="AM96" s="2">
        <v>0.74993865000000004</v>
      </c>
      <c r="AN96">
        <v>375.561961</v>
      </c>
      <c r="AO96">
        <f t="shared" si="42"/>
        <v>374.6925609095216</v>
      </c>
      <c r="AP96">
        <f t="shared" si="43"/>
        <v>0.75585651732383863</v>
      </c>
      <c r="AQ96" s="19">
        <f t="shared" si="44"/>
        <v>5.3589063303828364E-6</v>
      </c>
    </row>
    <row r="97" spans="3:43" x14ac:dyDescent="0.25">
      <c r="C97" s="2">
        <v>0.76894947999999996</v>
      </c>
      <c r="D97">
        <v>237.88458299999999</v>
      </c>
      <c r="E97">
        <f t="shared" si="24"/>
        <v>236.61142886382109</v>
      </c>
      <c r="F97">
        <f t="shared" si="25"/>
        <v>1.6209214544694479</v>
      </c>
      <c r="G97" s="19">
        <f t="shared" si="26"/>
        <v>2.8643717172707289E-5</v>
      </c>
      <c r="AA97" s="2">
        <v>0.76545569999999996</v>
      </c>
      <c r="AB97">
        <v>315.87565899999998</v>
      </c>
      <c r="AC97">
        <f t="shared" si="36"/>
        <v>313.97468032679194</v>
      </c>
      <c r="AD97">
        <f t="shared" si="37"/>
        <v>3.6137199159918163</v>
      </c>
      <c r="AE97" s="19">
        <f t="shared" si="38"/>
        <v>3.6217808430370907E-5</v>
      </c>
      <c r="AG97" s="2">
        <v>0.75506881000000003</v>
      </c>
      <c r="AH97">
        <v>339.86845499999998</v>
      </c>
      <c r="AI97">
        <f t="shared" si="39"/>
        <v>338.54720957857234</v>
      </c>
      <c r="AJ97">
        <f t="shared" si="40"/>
        <v>1.7456894636435223</v>
      </c>
      <c r="AK97" s="19">
        <f t="shared" si="41"/>
        <v>1.5112811870411818E-5</v>
      </c>
      <c r="AM97" s="2">
        <v>0.75161312999999996</v>
      </c>
      <c r="AN97">
        <v>377.45178399999998</v>
      </c>
      <c r="AO97">
        <f t="shared" si="42"/>
        <v>376.16602733132129</v>
      </c>
      <c r="AP97">
        <f t="shared" si="43"/>
        <v>1.6531702110517144</v>
      </c>
      <c r="AQ97" s="19">
        <f t="shared" si="44"/>
        <v>1.1603649612988234E-5</v>
      </c>
    </row>
    <row r="98" spans="3:43" x14ac:dyDescent="0.25">
      <c r="AA98" s="2">
        <v>0.76748654999999999</v>
      </c>
      <c r="AB98">
        <v>317.41142400000001</v>
      </c>
      <c r="AC98">
        <f t="shared" si="36"/>
        <v>315.07373286398757</v>
      </c>
      <c r="AD98">
        <f t="shared" si="37"/>
        <v>5.4647998473911237</v>
      </c>
      <c r="AE98" s="19">
        <f t="shared" si="38"/>
        <v>5.4241183045638073E-5</v>
      </c>
      <c r="AG98" s="2">
        <v>0.75706479999999998</v>
      </c>
      <c r="AH98">
        <v>341.354286</v>
      </c>
      <c r="AI98">
        <f t="shared" si="39"/>
        <v>339.74422884085209</v>
      </c>
      <c r="AJ98">
        <f t="shared" si="40"/>
        <v>2.5922840557234506</v>
      </c>
      <c r="AK98" s="19">
        <f t="shared" si="41"/>
        <v>2.2247021182764865E-5</v>
      </c>
      <c r="AM98" s="2">
        <v>0.75316698000000004</v>
      </c>
      <c r="AN98">
        <v>379.44920500000001</v>
      </c>
      <c r="AO98">
        <f t="shared" si="42"/>
        <v>377.58253216924516</v>
      </c>
      <c r="AP98">
        <f t="shared" si="43"/>
        <v>3.4844674570783285</v>
      </c>
      <c r="AQ98" s="19">
        <f t="shared" si="44"/>
        <v>2.4200766326837127E-5</v>
      </c>
    </row>
    <row r="99" spans="3:43" x14ac:dyDescent="0.25">
      <c r="AA99" s="2">
        <v>0.76903725999999994</v>
      </c>
      <c r="AB99">
        <v>318.853994</v>
      </c>
      <c r="AC99">
        <f t="shared" si="36"/>
        <v>315.94203817874194</v>
      </c>
      <c r="AD99">
        <f>(AC99-AB99)^2</f>
        <v>8.4794867049587115</v>
      </c>
      <c r="AE99" s="19">
        <f t="shared" si="38"/>
        <v>8.3403800507626767E-5</v>
      </c>
      <c r="AG99" s="2">
        <v>0.75892537999999998</v>
      </c>
      <c r="AH99">
        <v>343.08817199999999</v>
      </c>
      <c r="AI99">
        <f t="shared" si="39"/>
        <v>340.90079117868095</v>
      </c>
      <c r="AJ99">
        <f t="shared" si="40"/>
        <v>4.7846348574743525</v>
      </c>
      <c r="AK99" s="19">
        <f t="shared" si="41"/>
        <v>4.0647824609403932E-5</v>
      </c>
    </row>
  </sheetData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594D4-E5A5-284F-9D2A-8193ADA88743}">
  <dimension ref="A1:G25"/>
  <sheetViews>
    <sheetView workbookViewId="0">
      <selection activeCell="A26" sqref="A26"/>
    </sheetView>
  </sheetViews>
  <sheetFormatPr baseColWidth="10" defaultRowHeight="15.75" x14ac:dyDescent="0.25"/>
  <sheetData>
    <row r="1" spans="1:7" x14ac:dyDescent="0.25">
      <c r="A1" s="21" t="s">
        <v>137</v>
      </c>
      <c r="B1" s="21"/>
      <c r="C1" s="22"/>
      <c r="D1" s="22"/>
      <c r="E1" s="22"/>
      <c r="F1" s="22"/>
      <c r="G1" s="22"/>
    </row>
    <row r="2" spans="1:7" x14ac:dyDescent="0.25">
      <c r="A2" s="21" t="s">
        <v>138</v>
      </c>
      <c r="B2" s="22"/>
      <c r="C2" s="22"/>
      <c r="D2" s="22"/>
      <c r="E2" s="22"/>
      <c r="F2" s="22"/>
      <c r="G2" s="22"/>
    </row>
    <row r="3" spans="1:7" x14ac:dyDescent="0.25">
      <c r="A3" s="22"/>
      <c r="B3" s="22"/>
      <c r="C3" s="22"/>
      <c r="D3" s="22"/>
      <c r="E3" s="22"/>
      <c r="F3" s="22"/>
      <c r="G3" s="22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2"/>
      <c r="B5" s="22"/>
      <c r="C5" s="22"/>
      <c r="D5" s="22"/>
      <c r="E5" s="22"/>
      <c r="F5" s="22"/>
      <c r="G5" s="22"/>
    </row>
    <row r="6" spans="1:7" x14ac:dyDescent="0.25">
      <c r="A6" s="22"/>
      <c r="B6" s="22"/>
      <c r="C6" s="22"/>
      <c r="D6" s="22"/>
      <c r="E6" s="22"/>
      <c r="F6" s="22"/>
      <c r="G6" s="22"/>
    </row>
    <row r="7" spans="1:7" x14ac:dyDescent="0.25">
      <c r="A7" s="22"/>
      <c r="B7" s="22"/>
      <c r="C7" s="22"/>
      <c r="D7" s="22"/>
      <c r="E7" s="22"/>
      <c r="F7" s="22"/>
      <c r="G7" s="22"/>
    </row>
    <row r="8" spans="1:7" x14ac:dyDescent="0.25">
      <c r="A8" s="22"/>
      <c r="B8" s="22"/>
      <c r="C8" s="22"/>
      <c r="D8" s="22"/>
      <c r="E8" s="22"/>
      <c r="F8" s="22"/>
      <c r="G8" s="22"/>
    </row>
    <row r="9" spans="1:7" x14ac:dyDescent="0.25">
      <c r="A9" s="22" t="s">
        <v>139</v>
      </c>
      <c r="B9" s="22"/>
      <c r="C9" s="22"/>
      <c r="D9" s="22"/>
      <c r="E9" s="22"/>
      <c r="F9" s="22"/>
      <c r="G9" s="22"/>
    </row>
    <row r="10" spans="1:7" x14ac:dyDescent="0.25">
      <c r="A10" s="38" t="s">
        <v>151</v>
      </c>
      <c r="B10" s="23"/>
      <c r="C10" s="23"/>
      <c r="D10" s="23"/>
      <c r="E10" s="23"/>
      <c r="F10" s="23"/>
      <c r="G10" s="23"/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x14ac:dyDescent="0.25">
      <c r="A12" s="22" t="s">
        <v>140</v>
      </c>
      <c r="B12" s="22"/>
      <c r="C12" s="22"/>
      <c r="D12" s="22"/>
      <c r="E12" s="22"/>
      <c r="F12" s="22"/>
      <c r="G12" s="22"/>
    </row>
    <row r="13" spans="1:7" x14ac:dyDescent="0.25">
      <c r="A13" s="22" t="s">
        <v>141</v>
      </c>
      <c r="B13" s="22"/>
      <c r="C13" s="22"/>
      <c r="D13" s="22"/>
      <c r="E13" s="22"/>
      <c r="F13" s="22"/>
      <c r="G13" s="22"/>
    </row>
    <row r="14" spans="1:7" x14ac:dyDescent="0.25">
      <c r="A14" s="22" t="s">
        <v>142</v>
      </c>
      <c r="B14" s="22"/>
      <c r="C14" s="22"/>
      <c r="D14" s="22"/>
      <c r="E14" s="22"/>
      <c r="F14" s="22"/>
      <c r="G14" s="22"/>
    </row>
    <row r="15" spans="1:7" x14ac:dyDescent="0.25">
      <c r="A15" s="22"/>
      <c r="B15" s="22"/>
      <c r="C15" s="22"/>
      <c r="D15" s="22"/>
      <c r="E15" s="22"/>
      <c r="F15" s="22"/>
      <c r="G15" s="22"/>
    </row>
    <row r="16" spans="1:7" x14ac:dyDescent="0.25">
      <c r="A16" s="22" t="s">
        <v>143</v>
      </c>
      <c r="B16" s="22"/>
      <c r="C16" s="22"/>
      <c r="D16" s="22"/>
      <c r="E16" s="22"/>
      <c r="F16" s="22"/>
      <c r="G16" s="22"/>
    </row>
    <row r="17" spans="1:7" x14ac:dyDescent="0.25">
      <c r="A17" s="22" t="s">
        <v>144</v>
      </c>
      <c r="B17" s="22"/>
      <c r="C17" s="22"/>
      <c r="D17" s="22"/>
      <c r="E17" s="22"/>
      <c r="F17" s="22"/>
      <c r="G17" s="22"/>
    </row>
    <row r="18" spans="1:7" x14ac:dyDescent="0.25">
      <c r="A18" s="22" t="s">
        <v>145</v>
      </c>
      <c r="B18" s="22"/>
      <c r="C18" s="22"/>
      <c r="D18" s="22"/>
      <c r="E18" s="22"/>
      <c r="F18" s="22"/>
      <c r="G18" s="22"/>
    </row>
    <row r="19" spans="1:7" x14ac:dyDescent="0.25">
      <c r="A19" s="22" t="s">
        <v>146</v>
      </c>
      <c r="B19" s="22"/>
      <c r="C19" s="22"/>
      <c r="D19" s="22"/>
      <c r="E19" s="22"/>
      <c r="F19" s="22"/>
      <c r="G19" s="22"/>
    </row>
    <row r="20" spans="1:7" x14ac:dyDescent="0.25">
      <c r="A20" s="22"/>
      <c r="B20" s="22"/>
      <c r="C20" s="22"/>
      <c r="D20" s="22"/>
      <c r="E20" s="22"/>
      <c r="F20" s="22"/>
      <c r="G20" s="22"/>
    </row>
    <row r="21" spans="1:7" x14ac:dyDescent="0.25">
      <c r="A21" s="25" t="s">
        <v>147</v>
      </c>
      <c r="B21" s="24"/>
      <c r="C21" s="24"/>
      <c r="D21" s="22"/>
      <c r="E21" s="22"/>
      <c r="F21" s="22"/>
      <c r="G21" s="22"/>
    </row>
    <row r="22" spans="1:7" x14ac:dyDescent="0.25">
      <c r="A22" s="22"/>
      <c r="B22" s="22"/>
      <c r="C22" s="22"/>
      <c r="D22" s="22"/>
      <c r="E22" s="22"/>
      <c r="F22" s="22"/>
      <c r="G22" s="22"/>
    </row>
    <row r="23" spans="1:7" x14ac:dyDescent="0.25">
      <c r="A23" s="22" t="s">
        <v>148</v>
      </c>
      <c r="B23" s="22"/>
      <c r="C23" s="22"/>
      <c r="D23" s="22"/>
      <c r="E23" s="22"/>
      <c r="F23" s="22"/>
      <c r="G23" s="22"/>
    </row>
    <row r="24" spans="1:7" x14ac:dyDescent="0.25">
      <c r="A24" s="25" t="s">
        <v>149</v>
      </c>
      <c r="B24" s="26"/>
      <c r="C24" s="26"/>
      <c r="D24" s="22"/>
      <c r="E24" s="22"/>
      <c r="F24" s="22"/>
      <c r="G24" s="22"/>
    </row>
    <row r="25" spans="1:7" x14ac:dyDescent="0.25">
      <c r="A25" s="22"/>
      <c r="B25" s="22"/>
      <c r="C25" s="22"/>
      <c r="D25" s="22"/>
      <c r="E25" s="22"/>
      <c r="F25" s="22"/>
      <c r="G25" s="22"/>
    </row>
  </sheetData>
  <hyperlinks>
    <hyperlink ref="A21" r:id="rId1" xr:uid="{7B10E5D3-E1B7-AB46-8764-BB3A3406C6FF}"/>
    <hyperlink ref="A24" r:id="rId2" xr:uid="{99DA537B-B9B6-EA46-B074-1C0D59BC06B6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706C4-B20C-5749-9360-874B55DD3AB1}">
  <dimension ref="A1:AQ114"/>
  <sheetViews>
    <sheetView topLeftCell="J1" workbookViewId="0">
      <selection activeCell="X25" sqref="X25"/>
    </sheetView>
  </sheetViews>
  <sheetFormatPr baseColWidth="10" defaultRowHeight="15.75" x14ac:dyDescent="0.25"/>
  <cols>
    <col min="2" max="2" width="14.875" customWidth="1"/>
    <col min="3" max="3" width="11.125" style="2" bestFit="1" customWidth="1"/>
    <col min="4" max="4" width="11.125" bestFit="1" customWidth="1"/>
    <col min="6" max="6" width="12.125" bestFit="1" customWidth="1"/>
    <col min="7" max="7" width="17.375" customWidth="1"/>
    <col min="8" max="8" width="6.375" customWidth="1"/>
    <col min="9" max="9" width="10.875" style="2"/>
    <col min="10" max="10" width="11.125" bestFit="1" customWidth="1"/>
    <col min="11" max="11" width="12.125" bestFit="1" customWidth="1"/>
    <col min="12" max="12" width="11.375" customWidth="1"/>
    <col min="13" max="13" width="16.625" customWidth="1"/>
    <col min="14" max="14" width="5.625" customWidth="1"/>
    <col min="15" max="15" width="10.875" style="2"/>
    <col min="18" max="18" width="11.375" customWidth="1"/>
    <col min="19" max="19" width="17.5" customWidth="1"/>
  </cols>
  <sheetData>
    <row r="1" spans="1:43" x14ac:dyDescent="0.25">
      <c r="A1" t="s">
        <v>0</v>
      </c>
      <c r="B1" t="s">
        <v>132</v>
      </c>
      <c r="C1"/>
      <c r="D1">
        <v>0.3</v>
      </c>
      <c r="E1">
        <v>0.3</v>
      </c>
      <c r="F1">
        <f>_xlfn.XLOOKUP(D3+20,D3:D150,C3:C150,,-1,1)-X9</f>
        <v>0.67068085640666619</v>
      </c>
      <c r="I1"/>
      <c r="J1">
        <v>0.4</v>
      </c>
      <c r="K1">
        <v>0.3</v>
      </c>
      <c r="L1">
        <f>_xlfn.XLOOKUP(J3+20,J3:J150,I3:I150,,-1,1)-X10</f>
        <v>0.84488786999999999</v>
      </c>
      <c r="O1"/>
      <c r="P1">
        <v>0.5</v>
      </c>
      <c r="Q1">
        <v>0.3</v>
      </c>
      <c r="R1">
        <f>_xlfn.XLOOKUP(P3+20,P3:P150,O3:O150,,-1,1)-X11</f>
        <v>0.53451986202504975</v>
      </c>
      <c r="W1" t="s">
        <v>38</v>
      </c>
    </row>
    <row r="2" spans="1:43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W2" t="s">
        <v>29</v>
      </c>
      <c r="X2">
        <v>6.2240530735739661</v>
      </c>
      <c r="AJ2" t="s">
        <v>61</v>
      </c>
      <c r="AK2" s="10" t="s">
        <v>62</v>
      </c>
      <c r="AL2" s="11">
        <v>6.91</v>
      </c>
    </row>
    <row r="3" spans="1:43" x14ac:dyDescent="0.25">
      <c r="C3" s="2">
        <v>0.60010322999999999</v>
      </c>
      <c r="D3">
        <v>189.936047</v>
      </c>
      <c r="E3">
        <f>IF(C3&lt;F$1,$X$6+D$1^2*$X$5/((-$X$7*(C3/E$1-1)^$X$8+1)),$X$6+$X$2*TAN($X$3*(C3/F$1)-$X$3)+D$1^2*$X$5/((-$X$7*(C3/E$1-1)^$X$8+1)))</f>
        <v>191.37169188540059</v>
      </c>
      <c r="F3">
        <f>(E3-D3)^2</f>
        <v>2.0610762369768785</v>
      </c>
      <c r="G3" s="19">
        <f>((E3-D3)/D3)^2</f>
        <v>5.7131978743872128E-5</v>
      </c>
      <c r="I3" s="2">
        <v>0.60012105999999998</v>
      </c>
      <c r="J3">
        <v>225.687352</v>
      </c>
      <c r="K3">
        <f>IF(I3&lt;L$1,$X$6+J$1^2*$X$5/((-$X$7*(I3/K$1-1)^$X$8+1)),$X$6+$X$2*TAN($X$3*(I3/L$1)-$X$3)+J$1^2*$X$5/((-$X$7*(I3/K$1-1)^$X$8+1)))</f>
        <v>227.88314382147769</v>
      </c>
      <c r="L3">
        <f>(K3-J3)^2</f>
        <v>4.8215017232682849</v>
      </c>
      <c r="M3" s="20">
        <f>((K3-J3)/J3)^2</f>
        <v>9.4660301714165416E-5</v>
      </c>
      <c r="O3" s="2">
        <v>0.60059797999999998</v>
      </c>
      <c r="P3">
        <v>275.08282600000001</v>
      </c>
      <c r="Q3">
        <f>IF(O3&lt;R$1,$X$6+P$1^2*$X$5/((-$X$7*(O3/Q$1-1)^$X$8+1)),$X$6+$X$2*TAN($X$3*(O3/R$1)-$X$3)+P$1^2*$X$5/((-$X$7*(O3/Q$1-1)^$X$8+1)))</f>
        <v>276.15789884976402</v>
      </c>
      <c r="R3">
        <f>(Q3-P3)^2</f>
        <v>1.155781632299715</v>
      </c>
      <c r="S3" s="20">
        <f>((Q3-P3)/P3)^2</f>
        <v>1.5273860991378969E-5</v>
      </c>
      <c r="W3" t="s">
        <v>30</v>
      </c>
      <c r="X3">
        <v>1.7046102306734103</v>
      </c>
      <c r="AJ3" t="s">
        <v>63</v>
      </c>
      <c r="AK3" s="10" t="s">
        <v>64</v>
      </c>
      <c r="AL3" s="11">
        <v>50.4</v>
      </c>
    </row>
    <row r="4" spans="1:43" x14ac:dyDescent="0.25">
      <c r="C4" s="2">
        <v>0.60288063000000003</v>
      </c>
      <c r="D4">
        <v>190.00293300000001</v>
      </c>
      <c r="E4">
        <f t="shared" ref="E4:E67" si="0">IF(C4&lt;F$1,$X$6+D$1^2*$X$5/((-$X$7*(C4/E$1-1)^$X$8+1)),$X$6+$X$2*TAN($X$3*(C4/F$1)-$X$3)+D$1^2*$X$5/((-$X$7*(C4/E$1-1)^$X$8+1)))</f>
        <v>191.37196690698732</v>
      </c>
      <c r="F4">
        <f t="shared" ref="F4:F67" si="1">(E4-D4)^2</f>
        <v>1.8742538384809437</v>
      </c>
      <c r="G4" s="19">
        <f t="shared" ref="G4:G67" si="2">((E4-D4)/D4)^2</f>
        <v>5.1916786002760622E-5</v>
      </c>
      <c r="I4" s="2">
        <v>0.60318309999999997</v>
      </c>
      <c r="J4">
        <v>225.657352</v>
      </c>
      <c r="K4">
        <f t="shared" ref="K4:K67" si="3">IF(I4&lt;L$1,$X$6+J$1^2*$X$5/((-$X$7*(I4/K$1-1)^$X$8+1)),$X$6+$X$2*TAN($X$3*(I4/L$1)-$X$3)+J$1^2*$X$5/((-$X$7*(I4/K$1-1)^$X$8+1)))</f>
        <v>227.88368670001543</v>
      </c>
      <c r="L4">
        <f t="shared" ref="L4:L67" si="4">(K4-J4)^2</f>
        <v>4.956566196492787</v>
      </c>
      <c r="M4" s="20">
        <f t="shared" ref="M4:M67" si="5">((K4-J4)/J4)^2</f>
        <v>9.7337891745952546E-5</v>
      </c>
      <c r="O4" s="2">
        <v>0.60365968999999997</v>
      </c>
      <c r="P4">
        <v>275.11005399999999</v>
      </c>
      <c r="Q4">
        <f t="shared" ref="Q4:Q67" si="6">IF(O4&lt;R$1,$X$6+P$1^2*$X$5/((-$X$7*(O4/Q$1-1)^$X$8+1)),$X$6+$X$2*TAN($X$3*(O4/R$1)-$X$3)+P$1^2*$X$5/((-$X$7*(O4/Q$1-1)^$X$8+1)))</f>
        <v>276.22245168183468</v>
      </c>
      <c r="R4">
        <f t="shared" ref="R4:R67" si="7">(Q4-P4)^2</f>
        <v>1.2374286025511994</v>
      </c>
      <c r="S4" s="20">
        <f t="shared" ref="S4:S67" si="8">((Q4-P4)/P4)^2</f>
        <v>1.6349603542864753E-5</v>
      </c>
      <c r="W4" t="s">
        <v>31</v>
      </c>
      <c r="X4">
        <v>0</v>
      </c>
      <c r="AJ4" t="s">
        <v>65</v>
      </c>
      <c r="AK4" s="10" t="s">
        <v>66</v>
      </c>
      <c r="AL4" s="11">
        <v>0.22</v>
      </c>
    </row>
    <row r="5" spans="1:43" x14ac:dyDescent="0.25">
      <c r="C5" s="2">
        <v>0.60594241000000004</v>
      </c>
      <c r="D5">
        <v>190.01871600000001</v>
      </c>
      <c r="E5">
        <f t="shared" si="0"/>
        <v>191.37231109744843</v>
      </c>
      <c r="F5">
        <f t="shared" si="1"/>
        <v>1.8322196878363961</v>
      </c>
      <c r="G5" s="19">
        <f t="shared" si="2"/>
        <v>5.0744010376731986E-5</v>
      </c>
      <c r="I5" s="2">
        <v>0.60624493999999995</v>
      </c>
      <c r="J5">
        <v>225.661689</v>
      </c>
      <c r="K5">
        <f t="shared" si="3"/>
        <v>227.8843066515862</v>
      </c>
      <c r="L5">
        <f t="shared" si="4"/>
        <v>4.9400292251425775</v>
      </c>
      <c r="M5" s="20">
        <f t="shared" si="5"/>
        <v>9.7009406922114567E-5</v>
      </c>
      <c r="O5" s="2">
        <v>0.60672108000000002</v>
      </c>
      <c r="P5">
        <v>275.19451199999997</v>
      </c>
      <c r="Q5">
        <f t="shared" si="6"/>
        <v>276.2873998620795</v>
      </c>
      <c r="R5">
        <f t="shared" si="7"/>
        <v>1.1944038790807476</v>
      </c>
      <c r="S5" s="20">
        <f t="shared" si="8"/>
        <v>1.5771451599903305E-5</v>
      </c>
      <c r="W5" t="s">
        <v>32</v>
      </c>
      <c r="X5">
        <v>521.57018396407727</v>
      </c>
      <c r="AJ5" t="s">
        <v>67</v>
      </c>
      <c r="AK5" s="10" t="s">
        <v>68</v>
      </c>
      <c r="AL5" s="11">
        <v>6.02</v>
      </c>
    </row>
    <row r="6" spans="1:43" x14ac:dyDescent="0.25">
      <c r="C6" s="2">
        <v>0.60871967999999999</v>
      </c>
      <c r="D6">
        <v>190.10849400000001</v>
      </c>
      <c r="E6">
        <f t="shared" si="0"/>
        <v>191.37266502149282</v>
      </c>
      <c r="F6">
        <f t="shared" si="1"/>
        <v>1.5981283715821846</v>
      </c>
      <c r="G6" s="19">
        <f t="shared" si="2"/>
        <v>4.4218969633912336E-5</v>
      </c>
      <c r="I6" s="2">
        <v>0.60902270000000003</v>
      </c>
      <c r="J6">
        <v>225.66562300000001</v>
      </c>
      <c r="K6">
        <f t="shared" si="3"/>
        <v>227.88494416396742</v>
      </c>
      <c r="L6">
        <f t="shared" si="4"/>
        <v>4.9253864288336482</v>
      </c>
      <c r="M6" s="20">
        <f t="shared" si="5"/>
        <v>9.6718487995300342E-5</v>
      </c>
      <c r="O6" s="2">
        <v>0.60949812000000003</v>
      </c>
      <c r="P6">
        <v>275.32434999999998</v>
      </c>
      <c r="Q6">
        <f t="shared" si="6"/>
        <v>276.34668840717308</v>
      </c>
      <c r="R6">
        <f t="shared" si="7"/>
        <v>1.0451758187812206</v>
      </c>
      <c r="S6" s="20">
        <f t="shared" si="8"/>
        <v>1.3787962962834699E-5</v>
      </c>
      <c r="W6" t="s">
        <v>55</v>
      </c>
      <c r="X6">
        <v>144.42840033613845</v>
      </c>
      <c r="AJ6" t="s">
        <v>69</v>
      </c>
      <c r="AK6" s="10" t="s">
        <v>70</v>
      </c>
      <c r="AL6" s="11">
        <v>35</v>
      </c>
    </row>
    <row r="7" spans="1:43" x14ac:dyDescent="0.25">
      <c r="C7" s="2">
        <v>0.61149713999999999</v>
      </c>
      <c r="D7">
        <v>190.16393400000001</v>
      </c>
      <c r="E7">
        <f t="shared" si="0"/>
        <v>191.37306342801884</v>
      </c>
      <c r="F7">
        <f t="shared" si="1"/>
        <v>1.4619939737011345</v>
      </c>
      <c r="G7" s="19">
        <f t="shared" si="2"/>
        <v>4.0428653392750326E-5</v>
      </c>
      <c r="I7" s="2">
        <v>0.61180009999999996</v>
      </c>
      <c r="J7">
        <v>225.73250999999999</v>
      </c>
      <c r="K7">
        <f t="shared" si="3"/>
        <v>227.8856615825481</v>
      </c>
      <c r="L7">
        <f t="shared" si="4"/>
        <v>4.6360617374294097</v>
      </c>
      <c r="M7" s="20">
        <f t="shared" si="5"/>
        <v>9.0983154308214718E-5</v>
      </c>
      <c r="O7" s="2">
        <v>0.61227545000000005</v>
      </c>
      <c r="P7">
        <v>275.40268200000003</v>
      </c>
      <c r="Q7">
        <f t="shared" si="6"/>
        <v>276.40636265953106</v>
      </c>
      <c r="R7">
        <f t="shared" si="7"/>
        <v>1.0073748663166395</v>
      </c>
      <c r="S7" s="20">
        <f t="shared" si="8"/>
        <v>1.3281734072917543E-5</v>
      </c>
      <c r="W7" t="s">
        <v>37</v>
      </c>
      <c r="X7">
        <v>4.1867543851660793E-5</v>
      </c>
      <c r="AQ7" t="s">
        <v>71</v>
      </c>
    </row>
    <row r="8" spans="1:43" x14ac:dyDescent="0.25">
      <c r="C8" s="2">
        <v>0.61427489000000002</v>
      </c>
      <c r="D8">
        <v>190.167869</v>
      </c>
      <c r="E8">
        <f t="shared" si="0"/>
        <v>191.37351145655481</v>
      </c>
      <c r="F8">
        <f t="shared" si="1"/>
        <v>1.4535737330475236</v>
      </c>
      <c r="G8" s="19">
        <f t="shared" si="2"/>
        <v>4.0194144240240874E-5</v>
      </c>
      <c r="I8" s="2">
        <v>0.61457768999999995</v>
      </c>
      <c r="J8">
        <v>225.76505900000001</v>
      </c>
      <c r="K8">
        <f t="shared" si="3"/>
        <v>227.88646823195151</v>
      </c>
      <c r="L8">
        <f t="shared" si="4"/>
        <v>4.5003771294090669</v>
      </c>
      <c r="M8" s="20">
        <f t="shared" si="5"/>
        <v>8.829486611725034E-5</v>
      </c>
      <c r="O8" s="2">
        <v>0.61505317999999998</v>
      </c>
      <c r="P8">
        <v>275.41233999999997</v>
      </c>
      <c r="Q8">
        <f t="shared" si="6"/>
        <v>276.46645061789712</v>
      </c>
      <c r="R8">
        <f t="shared" si="7"/>
        <v>1.111149194763515</v>
      </c>
      <c r="S8" s="20">
        <f t="shared" si="8"/>
        <v>1.4648919267935354E-5</v>
      </c>
      <c r="W8" t="s">
        <v>56</v>
      </c>
      <c r="X8">
        <v>14.151373352778659</v>
      </c>
    </row>
    <row r="9" spans="1:43" x14ac:dyDescent="0.25">
      <c r="C9" s="2">
        <v>0.61705264999999998</v>
      </c>
      <c r="D9">
        <v>190.17180300000001</v>
      </c>
      <c r="E9">
        <f t="shared" si="0"/>
        <v>191.37401471925136</v>
      </c>
      <c r="F9">
        <f t="shared" si="1"/>
        <v>1.4453130179052915</v>
      </c>
      <c r="G9" s="19">
        <f t="shared" si="2"/>
        <v>3.9964065891368769E-5</v>
      </c>
      <c r="I9" s="2">
        <v>0.61735525000000002</v>
      </c>
      <c r="J9">
        <v>225.80333099999999</v>
      </c>
      <c r="K9">
        <f t="shared" si="3"/>
        <v>227.88737420626461</v>
      </c>
      <c r="L9">
        <f t="shared" si="4"/>
        <v>4.3432360855777352</v>
      </c>
      <c r="M9" s="20">
        <f t="shared" si="5"/>
        <v>8.5182964176527069E-5</v>
      </c>
      <c r="O9" s="2">
        <v>0.61783043999999998</v>
      </c>
      <c r="P9">
        <v>275.502118</v>
      </c>
      <c r="Q9">
        <f t="shared" si="6"/>
        <v>276.5269606417105</v>
      </c>
      <c r="R9">
        <f t="shared" si="7"/>
        <v>1.0503024402681698</v>
      </c>
      <c r="S9" s="20">
        <f t="shared" si="8"/>
        <v>1.3837718470486735E-5</v>
      </c>
      <c r="V9">
        <v>0.3</v>
      </c>
      <c r="W9" t="s">
        <v>59</v>
      </c>
      <c r="X9">
        <v>0.1879299635933338</v>
      </c>
    </row>
    <row r="10" spans="1:43" x14ac:dyDescent="0.25">
      <c r="C10" s="2">
        <v>0.61983041000000005</v>
      </c>
      <c r="D10">
        <v>190.175738</v>
      </c>
      <c r="E10">
        <f t="shared" si="0"/>
        <v>191.37457944971908</v>
      </c>
      <c r="F10">
        <f t="shared" si="1"/>
        <v>1.437220821564553</v>
      </c>
      <c r="G10" s="19">
        <f t="shared" si="2"/>
        <v>3.9738665615151949E-5</v>
      </c>
      <c r="I10" s="2">
        <v>0.62013271000000003</v>
      </c>
      <c r="J10">
        <v>225.85877099999999</v>
      </c>
      <c r="K10">
        <f t="shared" si="3"/>
        <v>227.88839067643201</v>
      </c>
      <c r="L10">
        <f t="shared" si="4"/>
        <v>4.1193560309600175</v>
      </c>
      <c r="M10" s="20">
        <f t="shared" si="5"/>
        <v>8.0752394283301241E-5</v>
      </c>
      <c r="O10" s="2">
        <v>0.62060771000000003</v>
      </c>
      <c r="P10">
        <v>275.59189600000002</v>
      </c>
      <c r="Q10">
        <f t="shared" si="6"/>
        <v>276.58793213106355</v>
      </c>
      <c r="R10">
        <f t="shared" si="7"/>
        <v>0.99208797438401253</v>
      </c>
      <c r="S10" s="20">
        <f t="shared" si="8"/>
        <v>1.3062229203070373E-5</v>
      </c>
      <c r="V10">
        <v>0.4</v>
      </c>
      <c r="W10" t="s">
        <v>59</v>
      </c>
      <c r="X10">
        <v>0</v>
      </c>
      <c r="AJ10" t="s">
        <v>72</v>
      </c>
    </row>
    <row r="11" spans="1:43" x14ac:dyDescent="0.25">
      <c r="C11" s="2">
        <v>0.62260815999999997</v>
      </c>
      <c r="D11">
        <v>190.17967200000001</v>
      </c>
      <c r="E11">
        <f t="shared" si="0"/>
        <v>191.37521252117526</v>
      </c>
      <c r="F11">
        <f t="shared" si="1"/>
        <v>1.4293171377719796</v>
      </c>
      <c r="G11" s="19">
        <f t="shared" si="2"/>
        <v>3.95184964670869E-5</v>
      </c>
      <c r="I11" s="2">
        <v>0.62291014</v>
      </c>
      <c r="J11">
        <v>225.91993500000001</v>
      </c>
      <c r="K11">
        <f t="shared" si="3"/>
        <v>227.8895300097451</v>
      </c>
      <c r="L11">
        <f t="shared" si="4"/>
        <v>3.8793045024127686</v>
      </c>
      <c r="M11" s="20">
        <f t="shared" si="5"/>
        <v>7.6005454723747969E-5</v>
      </c>
      <c r="O11" s="2">
        <v>0.62338517000000004</v>
      </c>
      <c r="P11">
        <v>275.64876700000002</v>
      </c>
      <c r="Q11">
        <f t="shared" si="6"/>
        <v>276.64940016113519</v>
      </c>
      <c r="R11">
        <f t="shared" si="7"/>
        <v>1.0012667231633625</v>
      </c>
      <c r="S11" s="20">
        <f t="shared" si="8"/>
        <v>1.3177641076954705E-5</v>
      </c>
      <c r="V11">
        <v>0.5</v>
      </c>
      <c r="W11" t="s">
        <v>59</v>
      </c>
      <c r="X11">
        <v>0.28598335797495023</v>
      </c>
      <c r="AJ11" t="s">
        <v>73</v>
      </c>
      <c r="AK11">
        <f>1-2*(AL5/AL3)^2</f>
        <v>0.97146604938271608</v>
      </c>
      <c r="AM11" t="s">
        <v>74</v>
      </c>
      <c r="AN11">
        <f>-0.357+0.45*EXP(-0.0375*AL6)</f>
        <v>-0.23588414307186722</v>
      </c>
    </row>
    <row r="12" spans="1:43" x14ac:dyDescent="0.25">
      <c r="C12" s="2">
        <v>0.62538579000000005</v>
      </c>
      <c r="D12">
        <v>190.20649900000001</v>
      </c>
      <c r="E12">
        <f t="shared" si="0"/>
        <v>191.37592147865649</v>
      </c>
      <c r="F12">
        <f t="shared" si="1"/>
        <v>1.3675489335870794</v>
      </c>
      <c r="G12" s="19">
        <f t="shared" si="2"/>
        <v>3.7800032342116016E-5</v>
      </c>
      <c r="I12" s="2">
        <v>0.62568780000000002</v>
      </c>
      <c r="J12">
        <v>225.94103799999999</v>
      </c>
      <c r="K12">
        <f t="shared" si="3"/>
        <v>227.89080593321819</v>
      </c>
      <c r="L12">
        <f t="shared" si="4"/>
        <v>3.8015949934059612</v>
      </c>
      <c r="M12" s="20">
        <f t="shared" si="5"/>
        <v>7.4469014705879724E-5</v>
      </c>
      <c r="O12" s="2">
        <v>0.62616172999999997</v>
      </c>
      <c r="P12">
        <v>275.86301900000001</v>
      </c>
      <c r="Q12">
        <f t="shared" si="6"/>
        <v>276.71137367641654</v>
      </c>
      <c r="R12">
        <f t="shared" si="7"/>
        <v>0.71970565699780198</v>
      </c>
      <c r="S12" s="20">
        <f t="shared" si="8"/>
        <v>9.4573170092393455E-6</v>
      </c>
      <c r="AJ12" t="s">
        <v>75</v>
      </c>
      <c r="AK12">
        <f>0.0524*AL4^4-0.15*AL4^3+0.1659*AL4^2-0.0706*AL4+0.0119</f>
        <v>2.9231101440000025E-3</v>
      </c>
      <c r="AM12" t="s">
        <v>76</v>
      </c>
      <c r="AN12">
        <f>0.0524*(AL4-AN11)^4-0.15*(AL4-AN11)^3+0.1659*(AL4-AN11)^2-0.0706*(AL4-AN11)+0.0119</f>
        <v>2.2449876487731779E-3</v>
      </c>
    </row>
    <row r="13" spans="1:43" x14ac:dyDescent="0.25">
      <c r="C13" s="2">
        <v>0.62816331000000003</v>
      </c>
      <c r="D13">
        <v>190.25049300000001</v>
      </c>
      <c r="E13">
        <f t="shared" si="0"/>
        <v>191.37671465355638</v>
      </c>
      <c r="F13">
        <f t="shared" si="1"/>
        <v>1.2683752129392465</v>
      </c>
      <c r="G13" s="19">
        <f t="shared" si="2"/>
        <v>3.5042587353300376E-5</v>
      </c>
      <c r="I13" s="2">
        <v>0.62846548999999996</v>
      </c>
      <c r="J13">
        <v>225.95641800000001</v>
      </c>
      <c r="K13">
        <f t="shared" si="3"/>
        <v>227.8922333540433</v>
      </c>
      <c r="L13">
        <f t="shared" si="4"/>
        <v>3.7473810849497298</v>
      </c>
      <c r="M13" s="20">
        <f t="shared" si="5"/>
        <v>7.3397031842112838E-5</v>
      </c>
      <c r="O13" s="2">
        <v>0.62893926</v>
      </c>
      <c r="P13">
        <v>275.907014</v>
      </c>
      <c r="Q13">
        <f t="shared" si="6"/>
        <v>276.77393009736738</v>
      </c>
      <c r="R13">
        <f t="shared" si="7"/>
        <v>0.75154351987468826</v>
      </c>
      <c r="S13" s="20">
        <f t="shared" si="8"/>
        <v>9.8725343236707053E-6</v>
      </c>
      <c r="AJ13" t="s">
        <v>77</v>
      </c>
      <c r="AK13">
        <f>1/(1+AK12*AL2)</f>
        <v>0.98020121837898111</v>
      </c>
      <c r="AM13" t="s">
        <v>78</v>
      </c>
      <c r="AN13">
        <f>1/(1+AN12*AL2)</f>
        <v>0.98472410818909406</v>
      </c>
    </row>
    <row r="14" spans="1:43" x14ac:dyDescent="0.25">
      <c r="C14" s="2">
        <v>0.63094083999999995</v>
      </c>
      <c r="D14">
        <v>190.294488</v>
      </c>
      <c r="E14">
        <f t="shared" si="0"/>
        <v>191.37760124739776</v>
      </c>
      <c r="F14">
        <f t="shared" si="1"/>
        <v>1.1731343066885251</v>
      </c>
      <c r="G14" s="19">
        <f t="shared" si="2"/>
        <v>3.2396292957372478E-5</v>
      </c>
      <c r="I14" s="2">
        <v>0.63124294999999997</v>
      </c>
      <c r="J14">
        <v>226.01185899999999</v>
      </c>
      <c r="K14">
        <f t="shared" si="3"/>
        <v>227.89382859693393</v>
      </c>
      <c r="L14">
        <f t="shared" si="4"/>
        <v>3.5418095637837044</v>
      </c>
      <c r="M14" s="20">
        <f t="shared" si="5"/>
        <v>6.9336633469630973E-5</v>
      </c>
      <c r="O14" s="2">
        <v>0.63171626000000003</v>
      </c>
      <c r="P14">
        <v>276.042575</v>
      </c>
      <c r="Q14">
        <f t="shared" si="6"/>
        <v>276.83707402971925</v>
      </c>
      <c r="R14">
        <f t="shared" si="7"/>
        <v>0.6312287082248258</v>
      </c>
      <c r="S14" s="20">
        <f t="shared" si="8"/>
        <v>8.2838953223017235E-6</v>
      </c>
    </row>
    <row r="15" spans="1:43" x14ac:dyDescent="0.25">
      <c r="C15" s="2">
        <v>0.63371840000000002</v>
      </c>
      <c r="D15">
        <v>190.33276000000001</v>
      </c>
      <c r="E15">
        <f t="shared" si="0"/>
        <v>191.37859134978828</v>
      </c>
      <c r="F15">
        <f t="shared" si="1"/>
        <v>1.0937632121999605</v>
      </c>
      <c r="G15" s="19">
        <f t="shared" si="2"/>
        <v>3.019230162659564E-5</v>
      </c>
      <c r="I15" s="2">
        <v>0.63402048</v>
      </c>
      <c r="J15">
        <v>226.05585400000001</v>
      </c>
      <c r="K15">
        <f t="shared" si="3"/>
        <v>227.89560992582238</v>
      </c>
      <c r="L15">
        <f t="shared" si="4"/>
        <v>3.3847018665985393</v>
      </c>
      <c r="M15" s="20">
        <f t="shared" si="5"/>
        <v>6.6235208030675252E-5</v>
      </c>
      <c r="O15" s="2">
        <v>0.63449392000000004</v>
      </c>
      <c r="P15">
        <v>276.06367799999998</v>
      </c>
      <c r="Q15">
        <f t="shared" si="6"/>
        <v>276.90087367066701</v>
      </c>
      <c r="R15">
        <f t="shared" si="7"/>
        <v>0.70089659098361634</v>
      </c>
      <c r="S15" s="20">
        <f t="shared" si="8"/>
        <v>9.1967717497684576E-6</v>
      </c>
      <c r="U15">
        <v>0.3</v>
      </c>
      <c r="V15" t="s">
        <v>35</v>
      </c>
      <c r="X15">
        <f>SUM(F3:F150)</f>
        <v>323.52511494760074</v>
      </c>
      <c r="AJ15" t="s">
        <v>79</v>
      </c>
      <c r="AK15">
        <f>1/(X5*10^-4*PI()*AL2*AK13*AK11)</f>
        <v>0.92750542348169773</v>
      </c>
      <c r="AM15" t="s">
        <v>80</v>
      </c>
      <c r="AN15">
        <f>1/(X5*10^-4*PI()*AL2*AN13*AK11)</f>
        <v>0.92324534211088161</v>
      </c>
    </row>
    <row r="16" spans="1:43" x14ac:dyDescent="0.25">
      <c r="C16" s="2">
        <v>0.63649630999999995</v>
      </c>
      <c r="D16">
        <v>190.30951099999999</v>
      </c>
      <c r="E16">
        <f t="shared" si="0"/>
        <v>191.37969617084417</v>
      </c>
      <c r="F16">
        <f t="shared" si="1"/>
        <v>1.1452962998947944</v>
      </c>
      <c r="G16" s="19">
        <f t="shared" si="2"/>
        <v>3.1622548764685674E-5</v>
      </c>
      <c r="I16" s="2">
        <v>0.63679752000000001</v>
      </c>
      <c r="J16">
        <v>226.18569199999999</v>
      </c>
      <c r="K16">
        <f t="shared" si="3"/>
        <v>227.89759681688864</v>
      </c>
      <c r="L16">
        <f t="shared" si="4"/>
        <v>2.9306181020865552</v>
      </c>
      <c r="M16" s="20">
        <f t="shared" si="5"/>
        <v>5.7283424105350306E-5</v>
      </c>
      <c r="O16" s="2">
        <v>0.63727155000000002</v>
      </c>
      <c r="P16">
        <v>276.09050400000001</v>
      </c>
      <c r="Q16">
        <f t="shared" si="6"/>
        <v>276.96535755990942</v>
      </c>
      <c r="R16">
        <f t="shared" si="7"/>
        <v>0.76536875128616966</v>
      </c>
      <c r="S16" s="20">
        <f t="shared" si="8"/>
        <v>1.0040787771455152E-5</v>
      </c>
      <c r="U16">
        <v>0.4</v>
      </c>
      <c r="V16" t="s">
        <v>35</v>
      </c>
      <c r="X16">
        <f>SUM(L3:L150)</f>
        <v>520.76151615568619</v>
      </c>
    </row>
    <row r="17" spans="3:43" x14ac:dyDescent="0.25">
      <c r="C17" s="2">
        <v>0.63927407000000003</v>
      </c>
      <c r="D17">
        <v>190.313445</v>
      </c>
      <c r="E17">
        <f t="shared" si="0"/>
        <v>191.38092767841349</v>
      </c>
      <c r="F17">
        <f t="shared" si="1"/>
        <v>1.1395192687128251</v>
      </c>
      <c r="G17" s="19">
        <f t="shared" si="2"/>
        <v>3.1461739561869416E-5</v>
      </c>
      <c r="I17" s="2">
        <v>0.63957476000000002</v>
      </c>
      <c r="J17">
        <v>226.281193</v>
      </c>
      <c r="K17">
        <f t="shared" si="3"/>
        <v>227.89981154425377</v>
      </c>
      <c r="L17">
        <f t="shared" si="4"/>
        <v>2.6199259918021727</v>
      </c>
      <c r="M17" s="20">
        <f t="shared" si="5"/>
        <v>5.1167253254679041E-5</v>
      </c>
      <c r="O17" s="2">
        <v>0.64004806999999997</v>
      </c>
      <c r="P17">
        <v>276.31190900000001</v>
      </c>
      <c r="Q17">
        <f t="shared" si="6"/>
        <v>277.03054767202343</v>
      </c>
      <c r="R17">
        <f t="shared" si="7"/>
        <v>0.51644154092757999</v>
      </c>
      <c r="S17" s="20">
        <f t="shared" si="8"/>
        <v>6.7642859987494293E-6</v>
      </c>
      <c r="U17">
        <v>0.5</v>
      </c>
      <c r="V17" t="s">
        <v>35</v>
      </c>
      <c r="X17">
        <f>SUM(R3:R150)</f>
        <v>285.70748820925269</v>
      </c>
    </row>
    <row r="18" spans="3:43" x14ac:dyDescent="0.25">
      <c r="C18" s="2">
        <v>0.64205102000000003</v>
      </c>
      <c r="D18">
        <v>190.459022</v>
      </c>
      <c r="E18">
        <f t="shared" si="0"/>
        <v>191.382298836009</v>
      </c>
      <c r="F18">
        <f t="shared" si="1"/>
        <v>0.8524401159107805</v>
      </c>
      <c r="G18" s="19">
        <f t="shared" si="2"/>
        <v>2.3499616756287677E-5</v>
      </c>
      <c r="I18" s="2">
        <v>0.64235218999999999</v>
      </c>
      <c r="J18">
        <v>226.34235699999999</v>
      </c>
      <c r="K18">
        <f t="shared" si="3"/>
        <v>227.9022780696252</v>
      </c>
      <c r="L18">
        <f t="shared" si="4"/>
        <v>2.4333537434606418</v>
      </c>
      <c r="M18" s="20">
        <f t="shared" si="5"/>
        <v>4.7497809353215879E-5</v>
      </c>
      <c r="O18" s="2">
        <v>0.64282539999999999</v>
      </c>
      <c r="P18">
        <v>276.390241</v>
      </c>
      <c r="Q18">
        <f t="shared" si="6"/>
        <v>277.09654005699497</v>
      </c>
      <c r="R18">
        <f t="shared" si="7"/>
        <v>0.49885835791197647</v>
      </c>
      <c r="S18" s="20">
        <f t="shared" si="8"/>
        <v>6.5302806117669918E-6</v>
      </c>
      <c r="U18" t="s">
        <v>36</v>
      </c>
      <c r="V18" t="s">
        <v>35</v>
      </c>
      <c r="X18">
        <f>SUM(X15:X17)</f>
        <v>1129.9941193125396</v>
      </c>
    </row>
    <row r="19" spans="3:43" x14ac:dyDescent="0.25">
      <c r="C19" s="2">
        <v>0.64482819000000002</v>
      </c>
      <c r="D19">
        <v>190.565969</v>
      </c>
      <c r="E19">
        <f t="shared" si="0"/>
        <v>191.38382470452808</v>
      </c>
      <c r="F19">
        <f t="shared" si="1"/>
        <v>0.66888795342913099</v>
      </c>
      <c r="G19" s="19">
        <f t="shared" si="2"/>
        <v>1.841885713753647E-5</v>
      </c>
      <c r="I19" s="2">
        <v>0.64512994000000001</v>
      </c>
      <c r="J19">
        <v>226.34629100000001</v>
      </c>
      <c r="K19">
        <f t="shared" si="3"/>
        <v>227.90502279778258</v>
      </c>
      <c r="L19">
        <f t="shared" si="4"/>
        <v>2.4296448174184846</v>
      </c>
      <c r="M19" s="20">
        <f t="shared" si="5"/>
        <v>4.7423764495295631E-5</v>
      </c>
      <c r="O19" s="2">
        <v>0.64560260000000003</v>
      </c>
      <c r="P19">
        <v>276.49146500000001</v>
      </c>
      <c r="Q19">
        <f t="shared" si="6"/>
        <v>277.16336767142866</v>
      </c>
      <c r="R19">
        <f t="shared" si="7"/>
        <v>0.45145319987296206</v>
      </c>
      <c r="S19" s="20">
        <f t="shared" si="8"/>
        <v>5.9053994103732726E-6</v>
      </c>
      <c r="V19" t="s">
        <v>46</v>
      </c>
      <c r="X19">
        <f>X18/3</f>
        <v>376.66470643751319</v>
      </c>
      <c r="AJ19" t="s">
        <v>81</v>
      </c>
    </row>
    <row r="20" spans="3:43" x14ac:dyDescent="0.25">
      <c r="C20" s="2">
        <v>0.64760580999999995</v>
      </c>
      <c r="D20">
        <v>190.592795</v>
      </c>
      <c r="E20">
        <f t="shared" si="0"/>
        <v>191.38552145507299</v>
      </c>
      <c r="F20">
        <f t="shared" si="1"/>
        <v>0.62841523257259624</v>
      </c>
      <c r="G20" s="19">
        <f t="shared" si="2"/>
        <v>1.7299507755603942E-5</v>
      </c>
      <c r="I20" s="2">
        <v>0.64790766</v>
      </c>
      <c r="J20">
        <v>226.35594900000001</v>
      </c>
      <c r="K20">
        <f t="shared" si="3"/>
        <v>227.90807413971555</v>
      </c>
      <c r="L20">
        <f t="shared" si="4"/>
        <v>2.4090924493369923</v>
      </c>
      <c r="M20" s="20">
        <f t="shared" si="5"/>
        <v>4.7018594250338163E-5</v>
      </c>
      <c r="O20" s="2">
        <v>0.64837979999999995</v>
      </c>
      <c r="P20">
        <v>276.59268900000001</v>
      </c>
      <c r="Q20">
        <f t="shared" si="6"/>
        <v>277.23109283399253</v>
      </c>
      <c r="R20">
        <f t="shared" si="7"/>
        <v>0.40755945525635778</v>
      </c>
      <c r="S20" s="20">
        <f t="shared" si="8"/>
        <v>5.3273297575412787E-6</v>
      </c>
      <c r="AJ20" t="s">
        <v>82</v>
      </c>
      <c r="AK20">
        <f>1/(AK13*AK11)</f>
        <v>1.0501640193636097</v>
      </c>
      <c r="AM20" t="s">
        <v>83</v>
      </c>
      <c r="AN20">
        <f>1/(AN13*AK11)</f>
        <v>1.0453405605870578</v>
      </c>
    </row>
    <row r="21" spans="3:43" x14ac:dyDescent="0.25">
      <c r="C21" s="2">
        <v>0.65038341</v>
      </c>
      <c r="D21">
        <v>190.62534400000001</v>
      </c>
      <c r="E21">
        <f t="shared" si="0"/>
        <v>191.38740633920469</v>
      </c>
      <c r="F21">
        <f t="shared" si="1"/>
        <v>0.58073900883410157</v>
      </c>
      <c r="G21" s="19">
        <f t="shared" si="2"/>
        <v>1.5981580186947596E-5</v>
      </c>
      <c r="I21" s="2">
        <v>0.65068486999999997</v>
      </c>
      <c r="J21">
        <v>226.45717300000001</v>
      </c>
      <c r="K21">
        <f t="shared" si="3"/>
        <v>227.91146288775121</v>
      </c>
      <c r="L21">
        <f t="shared" si="4"/>
        <v>2.1149590776154024</v>
      </c>
      <c r="M21" s="20">
        <f t="shared" si="5"/>
        <v>4.1241058716435279E-5</v>
      </c>
      <c r="O21" s="2">
        <v>0.65115641999999996</v>
      </c>
      <c r="P21">
        <v>276.79692499999999</v>
      </c>
      <c r="Q21">
        <f t="shared" si="6"/>
        <v>277.29976493790741</v>
      </c>
      <c r="R21">
        <f t="shared" si="7"/>
        <v>0.25284800315474243</v>
      </c>
      <c r="S21" s="20">
        <f t="shared" si="8"/>
        <v>3.3001752725970645E-6</v>
      </c>
      <c r="AJ21" t="s">
        <v>84</v>
      </c>
      <c r="AK21">
        <f>(X5*10^-4*PI()*AL2-AK20)/(X6*10^-4*PI()*AL2)</f>
        <v>0.26179760713992922</v>
      </c>
      <c r="AM21" t="s">
        <v>85</v>
      </c>
      <c r="AN21">
        <f>(X5*10^-4*PI()*AL2-AN20)/(X6*10^-4*PI()*AL2)</f>
        <v>0.27718191811413667</v>
      </c>
      <c r="AQ21" t="s">
        <v>86</v>
      </c>
    </row>
    <row r="22" spans="3:43" x14ac:dyDescent="0.25">
      <c r="C22" s="2">
        <v>0.65316145000000003</v>
      </c>
      <c r="D22">
        <v>190.57920300000001</v>
      </c>
      <c r="E22">
        <f t="shared" si="0"/>
        <v>191.38949885444811</v>
      </c>
      <c r="F22">
        <f t="shared" si="1"/>
        <v>0.65657937173577618</v>
      </c>
      <c r="G22" s="19">
        <f t="shared" si="2"/>
        <v>1.8077410549467266E-5</v>
      </c>
      <c r="I22" s="2">
        <v>0.65346249000000001</v>
      </c>
      <c r="J22">
        <v>226.48399900000001</v>
      </c>
      <c r="K22">
        <f t="shared" si="3"/>
        <v>227.91522449515662</v>
      </c>
      <c r="L22">
        <f t="shared" si="4"/>
        <v>2.0484064179862846</v>
      </c>
      <c r="M22" s="20">
        <f t="shared" si="5"/>
        <v>3.9933840451979569E-5</v>
      </c>
      <c r="O22" s="2">
        <v>0.65393374999999998</v>
      </c>
      <c r="P22">
        <v>276.87525799999997</v>
      </c>
      <c r="Q22">
        <f t="shared" si="6"/>
        <v>277.36948476600662</v>
      </c>
      <c r="R22">
        <f t="shared" si="7"/>
        <v>0.24426009623738973</v>
      </c>
      <c r="S22" s="20">
        <f t="shared" si="8"/>
        <v>3.1862821263486744E-6</v>
      </c>
      <c r="U22" t="s">
        <v>124</v>
      </c>
      <c r="V22" t="s">
        <v>57</v>
      </c>
      <c r="X22">
        <f>X18/COUNT(E3:E113,K3:K114,Q3:Q103)</f>
        <v>3.4876361707177148</v>
      </c>
    </row>
    <row r="23" spans="3:43" x14ac:dyDescent="0.25">
      <c r="C23" s="2">
        <v>0.65593888</v>
      </c>
      <c r="D23">
        <v>190.640366</v>
      </c>
      <c r="E23">
        <f t="shared" si="0"/>
        <v>191.39181910486187</v>
      </c>
      <c r="F23">
        <f t="shared" si="1"/>
        <v>0.56468176880653931</v>
      </c>
      <c r="G23" s="19">
        <f t="shared" si="2"/>
        <v>1.5537245937327151E-5</v>
      </c>
      <c r="I23" s="2">
        <v>0.65623978999999999</v>
      </c>
      <c r="J23">
        <v>226.56805399999999</v>
      </c>
      <c r="K23">
        <f t="shared" si="3"/>
        <v>227.91939552040145</v>
      </c>
      <c r="L23">
        <f t="shared" si="4"/>
        <v>1.826123904760935</v>
      </c>
      <c r="M23" s="20">
        <f t="shared" si="5"/>
        <v>3.5574015716924902E-5</v>
      </c>
      <c r="O23" s="2">
        <v>0.65671095999999995</v>
      </c>
      <c r="P23">
        <v>276.97648199999998</v>
      </c>
      <c r="Q23">
        <f t="shared" si="6"/>
        <v>277.4403060085998</v>
      </c>
      <c r="R23">
        <f t="shared" si="7"/>
        <v>0.21513271095361433</v>
      </c>
      <c r="S23" s="20">
        <f t="shared" si="8"/>
        <v>2.8042753877684772E-6</v>
      </c>
      <c r="U23" t="s">
        <v>127</v>
      </c>
      <c r="W23" t="s">
        <v>58</v>
      </c>
      <c r="X23">
        <f>SQRT(X22)</f>
        <v>1.8675213976599343</v>
      </c>
    </row>
    <row r="24" spans="3:43" x14ac:dyDescent="0.25">
      <c r="C24" s="2">
        <v>0.65871621000000002</v>
      </c>
      <c r="D24">
        <v>190.71869899999999</v>
      </c>
      <c r="E24">
        <f t="shared" si="0"/>
        <v>191.39439026495432</v>
      </c>
      <c r="F24">
        <f t="shared" si="1"/>
        <v>0.45655868553559348</v>
      </c>
      <c r="G24" s="19">
        <f t="shared" si="2"/>
        <v>1.2551916981892515E-5</v>
      </c>
      <c r="I24" s="2">
        <v>0.65901719000000003</v>
      </c>
      <c r="J24">
        <v>226.63494</v>
      </c>
      <c r="K24">
        <f t="shared" si="3"/>
        <v>227.92401752908228</v>
      </c>
      <c r="L24">
        <f t="shared" si="4"/>
        <v>1.6617208759848696</v>
      </c>
      <c r="M24" s="20">
        <f t="shared" si="5"/>
        <v>3.235223922991791E-5</v>
      </c>
      <c r="O24" s="2">
        <v>0.65948832000000002</v>
      </c>
      <c r="P24">
        <v>277.04909099999998</v>
      </c>
      <c r="Q24">
        <f t="shared" si="6"/>
        <v>277.51231560073438</v>
      </c>
      <c r="R24">
        <f t="shared" si="7"/>
        <v>0.21457703072555034</v>
      </c>
      <c r="S24" s="20">
        <f t="shared" si="8"/>
        <v>2.795566143364865E-6</v>
      </c>
      <c r="U24" t="s">
        <v>129</v>
      </c>
      <c r="X24">
        <f>SQRT(SUM(G3:G113,M3:M114,S3:S103)/COUNT(G3:G113,M3:M114,S3:S103))</f>
        <v>7.6840140834165318E-3</v>
      </c>
    </row>
    <row r="25" spans="3:43" x14ac:dyDescent="0.25">
      <c r="C25" s="2">
        <v>0.66149279999999999</v>
      </c>
      <c r="D25">
        <v>190.92722699999999</v>
      </c>
      <c r="E25">
        <f t="shared" si="0"/>
        <v>191.3972365369581</v>
      </c>
      <c r="F25">
        <f t="shared" si="1"/>
        <v>0.2209089648315829</v>
      </c>
      <c r="G25" s="19">
        <f t="shared" si="2"/>
        <v>6.06006957993024E-6</v>
      </c>
      <c r="I25" s="2">
        <v>0.66179500999999996</v>
      </c>
      <c r="J25">
        <v>226.62742900000001</v>
      </c>
      <c r="K25">
        <f t="shared" si="3"/>
        <v>227.9291359193127</v>
      </c>
      <c r="L25">
        <f t="shared" si="4"/>
        <v>1.6944409037865416</v>
      </c>
      <c r="M25" s="20">
        <f t="shared" si="5"/>
        <v>3.299145603065826E-5</v>
      </c>
      <c r="O25" s="2">
        <v>0.6622652</v>
      </c>
      <c r="P25">
        <v>277.20754399999998</v>
      </c>
      <c r="Q25">
        <f t="shared" si="6"/>
        <v>277.5855833007991</v>
      </c>
      <c r="R25">
        <f t="shared" si="7"/>
        <v>0.14291371294868491</v>
      </c>
      <c r="S25" s="20">
        <f t="shared" si="8"/>
        <v>1.8597895892386723E-6</v>
      </c>
    </row>
    <row r="26" spans="3:43" x14ac:dyDescent="0.25">
      <c r="C26" s="2">
        <v>0.66427020000000003</v>
      </c>
      <c r="D26">
        <v>190.994113</v>
      </c>
      <c r="E26">
        <f t="shared" si="0"/>
        <v>191.40038669671702</v>
      </c>
      <c r="F26">
        <f t="shared" si="1"/>
        <v>0.16505831664411511</v>
      </c>
      <c r="G26" s="19">
        <f t="shared" si="2"/>
        <v>4.5247798022522037E-6</v>
      </c>
      <c r="I26" s="2">
        <v>0.66457237999999996</v>
      </c>
      <c r="J26">
        <v>226.70003800000001</v>
      </c>
      <c r="K26">
        <f t="shared" si="3"/>
        <v>227.9347978672204</v>
      </c>
      <c r="L26">
        <f t="shared" si="4"/>
        <v>1.5246319296981155</v>
      </c>
      <c r="M26" s="20">
        <f t="shared" si="5"/>
        <v>2.9666193486556052E-5</v>
      </c>
      <c r="O26" s="2">
        <v>0.66504229999999998</v>
      </c>
      <c r="P26">
        <v>277.32593600000001</v>
      </c>
      <c r="Q26">
        <f t="shared" si="6"/>
        <v>277.66022050859624</v>
      </c>
      <c r="R26">
        <f t="shared" si="7"/>
        <v>0.11174613268742077</v>
      </c>
      <c r="S26" s="20">
        <f t="shared" si="8"/>
        <v>1.4529528698382244E-6</v>
      </c>
    </row>
    <row r="27" spans="3:43" x14ac:dyDescent="0.25">
      <c r="C27" s="2">
        <v>0.66704757000000003</v>
      </c>
      <c r="D27">
        <v>191.066723</v>
      </c>
      <c r="E27">
        <f t="shared" si="0"/>
        <v>191.40386954715672</v>
      </c>
      <c r="F27">
        <f t="shared" si="1"/>
        <v>0.11366779425969879</v>
      </c>
      <c r="G27" s="19">
        <f t="shared" si="2"/>
        <v>3.1136322896576837E-6</v>
      </c>
      <c r="I27" s="2">
        <v>0.66734974000000002</v>
      </c>
      <c r="J27">
        <v>226.772648</v>
      </c>
      <c r="K27">
        <f t="shared" si="3"/>
        <v>227.9410573077015</v>
      </c>
      <c r="L27">
        <f t="shared" si="4"/>
        <v>1.3651803103234867</v>
      </c>
      <c r="M27" s="20">
        <f t="shared" si="5"/>
        <v>2.654658577796401E-5</v>
      </c>
      <c r="O27" s="2">
        <v>0.66781964000000005</v>
      </c>
      <c r="P27">
        <v>277.404269</v>
      </c>
      <c r="Q27">
        <f t="shared" si="6"/>
        <v>277.73632857660368</v>
      </c>
      <c r="R27">
        <f t="shared" si="7"/>
        <v>0.11026356241421731</v>
      </c>
      <c r="S27" s="20">
        <f t="shared" si="8"/>
        <v>1.4328665334555798E-6</v>
      </c>
    </row>
    <row r="28" spans="3:43" x14ac:dyDescent="0.25">
      <c r="C28" s="2">
        <v>0.669825</v>
      </c>
      <c r="D28">
        <v>191.12788599999999</v>
      </c>
      <c r="E28">
        <f t="shared" si="0"/>
        <v>191.40771748782859</v>
      </c>
      <c r="F28">
        <f t="shared" si="1"/>
        <v>7.8305661580369099E-2</v>
      </c>
      <c r="G28" s="19">
        <f t="shared" si="2"/>
        <v>2.1436064277824736E-6</v>
      </c>
      <c r="I28" s="2">
        <v>0.67012667999999997</v>
      </c>
      <c r="J28">
        <v>226.91965500000001</v>
      </c>
      <c r="K28">
        <f t="shared" si="3"/>
        <v>227.9479710828478</v>
      </c>
      <c r="L28">
        <f t="shared" si="4"/>
        <v>1.0574339662434324</v>
      </c>
      <c r="M28" s="20">
        <f t="shared" si="5"/>
        <v>2.0535677113372068E-5</v>
      </c>
      <c r="O28" s="2">
        <v>0.67059634999999995</v>
      </c>
      <c r="P28">
        <v>277.59133600000001</v>
      </c>
      <c r="Q28">
        <f t="shared" si="6"/>
        <v>277.81399173675186</v>
      </c>
      <c r="R28">
        <f t="shared" si="7"/>
        <v>4.957557710850765E-2</v>
      </c>
      <c r="S28" s="20">
        <f t="shared" si="8"/>
        <v>6.4336282740045917E-7</v>
      </c>
    </row>
    <row r="29" spans="3:43" x14ac:dyDescent="0.25">
      <c r="C29" s="2">
        <v>0.67260275000000003</v>
      </c>
      <c r="D29">
        <v>191.131821</v>
      </c>
      <c r="E29">
        <f t="shared" si="0"/>
        <v>191.44236902704952</v>
      </c>
      <c r="F29">
        <f t="shared" si="1"/>
        <v>9.644007710434982E-2</v>
      </c>
      <c r="G29" s="19">
        <f t="shared" si="2"/>
        <v>2.6399247875950624E-6</v>
      </c>
      <c r="I29" s="2">
        <v>0.67290397999999996</v>
      </c>
      <c r="J29">
        <v>227.00371000000001</v>
      </c>
      <c r="K29">
        <f t="shared" si="3"/>
        <v>227.95560416261753</v>
      </c>
      <c r="L29">
        <f t="shared" si="4"/>
        <v>0.90610249682531074</v>
      </c>
      <c r="M29" s="20">
        <f t="shared" si="5"/>
        <v>1.7583746619874328E-5</v>
      </c>
      <c r="O29" s="2">
        <v>0.67337316000000003</v>
      </c>
      <c r="P29">
        <v>277.761235</v>
      </c>
      <c r="Q29">
        <f t="shared" si="6"/>
        <v>277.89334689558456</v>
      </c>
      <c r="R29">
        <f t="shared" si="7"/>
        <v>1.7453552954945079E-2</v>
      </c>
      <c r="S29" s="20">
        <f t="shared" si="8"/>
        <v>2.2622499069993312E-7</v>
      </c>
    </row>
    <row r="30" spans="3:43" x14ac:dyDescent="0.25">
      <c r="C30" s="2">
        <v>0.67537972999999996</v>
      </c>
      <c r="D30">
        <v>191.27310499999999</v>
      </c>
      <c r="E30">
        <f t="shared" si="0"/>
        <v>191.49098749282783</v>
      </c>
      <c r="F30">
        <f t="shared" si="1"/>
        <v>4.747278068087385E-2</v>
      </c>
      <c r="G30" s="19">
        <f t="shared" si="2"/>
        <v>1.2975881028309113E-6</v>
      </c>
      <c r="I30" s="2">
        <v>0.67568128000000005</v>
      </c>
      <c r="J30">
        <v>227.08919599999999</v>
      </c>
      <c r="K30">
        <f t="shared" si="3"/>
        <v>227.96402430587148</v>
      </c>
      <c r="L30">
        <f t="shared" si="4"/>
        <v>0.76532456475397947</v>
      </c>
      <c r="M30" s="20">
        <f t="shared" si="5"/>
        <v>1.4840642649697633E-5</v>
      </c>
      <c r="O30" s="2">
        <v>0.67615037</v>
      </c>
      <c r="P30">
        <v>277.862459</v>
      </c>
      <c r="Q30">
        <f t="shared" si="6"/>
        <v>277.97452929652093</v>
      </c>
      <c r="R30">
        <f t="shared" si="7"/>
        <v>1.2559751362288311E-2</v>
      </c>
      <c r="S30" s="20">
        <f t="shared" si="8"/>
        <v>1.62675178699747E-7</v>
      </c>
    </row>
    <row r="31" spans="3:43" x14ac:dyDescent="0.25">
      <c r="C31" s="2">
        <v>0.67815672999999999</v>
      </c>
      <c r="D31">
        <v>191.40866600000001</v>
      </c>
      <c r="E31">
        <f t="shared" si="0"/>
        <v>191.54009357717933</v>
      </c>
      <c r="F31">
        <f t="shared" si="1"/>
        <v>1.727320804322701E-2</v>
      </c>
      <c r="G31" s="19">
        <f t="shared" si="2"/>
        <v>4.7146538333782015E-7</v>
      </c>
      <c r="I31" s="2">
        <v>0.67845800000000001</v>
      </c>
      <c r="J31">
        <v>227.274833</v>
      </c>
      <c r="K31">
        <f t="shared" si="3"/>
        <v>227.97330409533029</v>
      </c>
      <c r="L31">
        <f t="shared" si="4"/>
        <v>0.48786187101189621</v>
      </c>
      <c r="M31" s="20">
        <f t="shared" si="5"/>
        <v>9.4448308054867725E-6</v>
      </c>
      <c r="O31" s="2">
        <v>0.67892744000000005</v>
      </c>
      <c r="P31">
        <v>277.98657400000002</v>
      </c>
      <c r="Q31">
        <f t="shared" si="6"/>
        <v>278.0576596076952</v>
      </c>
      <c r="R31">
        <f t="shared" si="7"/>
        <v>5.0531636213932262E-3</v>
      </c>
      <c r="S31" s="20">
        <f t="shared" si="8"/>
        <v>6.5390659663891719E-8</v>
      </c>
    </row>
    <row r="32" spans="3:43" x14ac:dyDescent="0.25">
      <c r="C32" s="2">
        <v>0.68093400000000004</v>
      </c>
      <c r="D32">
        <v>191.498445</v>
      </c>
      <c r="E32">
        <f t="shared" si="0"/>
        <v>191.58974136381303</v>
      </c>
      <c r="F32">
        <f t="shared" si="1"/>
        <v>8.3350260454810067E-3</v>
      </c>
      <c r="G32" s="19">
        <f t="shared" si="2"/>
        <v>2.2728797414103954E-7</v>
      </c>
      <c r="I32" s="2">
        <v>0.68123575000000003</v>
      </c>
      <c r="J32">
        <v>227.27876699999999</v>
      </c>
      <c r="K32">
        <f t="shared" si="3"/>
        <v>227.98353023532991</v>
      </c>
      <c r="L32">
        <f t="shared" si="4"/>
        <v>0.49669121787269715</v>
      </c>
      <c r="M32" s="20">
        <f t="shared" si="5"/>
        <v>9.6154309149178521E-6</v>
      </c>
      <c r="O32" s="2">
        <v>0.68170408999999998</v>
      </c>
      <c r="P32">
        <v>278.18508800000001</v>
      </c>
      <c r="Q32">
        <f t="shared" si="6"/>
        <v>278.14287577918276</v>
      </c>
      <c r="R32">
        <f t="shared" si="7"/>
        <v>1.7818715863241207E-3</v>
      </c>
      <c r="S32" s="20">
        <f t="shared" si="8"/>
        <v>2.3025480952921661E-8</v>
      </c>
    </row>
    <row r="33" spans="3:19" x14ac:dyDescent="0.25">
      <c r="C33" s="2">
        <v>0.68371126999999998</v>
      </c>
      <c r="D33">
        <v>191.588223</v>
      </c>
      <c r="E33">
        <f t="shared" si="0"/>
        <v>191.63997960829835</v>
      </c>
      <c r="F33">
        <f t="shared" si="1"/>
        <v>2.6787465025486074E-3</v>
      </c>
      <c r="G33" s="19">
        <f t="shared" si="2"/>
        <v>7.2978343010214033E-8</v>
      </c>
      <c r="I33" s="2">
        <v>0.68401283000000002</v>
      </c>
      <c r="J33">
        <v>227.402883</v>
      </c>
      <c r="K33">
        <f t="shared" si="3"/>
        <v>227.9947847552931</v>
      </c>
      <c r="L33">
        <f t="shared" si="4"/>
        <v>0.35034768791904558</v>
      </c>
      <c r="M33" s="20">
        <f t="shared" si="5"/>
        <v>6.7749691669925571E-6</v>
      </c>
      <c r="O33" s="2">
        <v>0.68448103000000005</v>
      </c>
      <c r="P33">
        <v>278.33209499999998</v>
      </c>
      <c r="Q33">
        <f t="shared" si="6"/>
        <v>278.23035798728318</v>
      </c>
      <c r="R33">
        <f t="shared" si="7"/>
        <v>1.0350419756537606E-2</v>
      </c>
      <c r="S33" s="20">
        <f t="shared" si="8"/>
        <v>1.3360766856560032E-7</v>
      </c>
    </row>
    <row r="34" spans="3:19" x14ac:dyDescent="0.25">
      <c r="C34" s="2">
        <v>0.68648867000000002</v>
      </c>
      <c r="D34">
        <v>191.65510900000001</v>
      </c>
      <c r="E34">
        <f t="shared" si="0"/>
        <v>191.69086844115895</v>
      </c>
      <c r="F34">
        <f t="shared" si="1"/>
        <v>1.2787376320000199E-3</v>
      </c>
      <c r="G34" s="19">
        <f t="shared" si="2"/>
        <v>3.4812935426522578E-8</v>
      </c>
      <c r="I34" s="2">
        <v>0.68678974000000004</v>
      </c>
      <c r="J34">
        <v>227.55561299999999</v>
      </c>
      <c r="K34">
        <f t="shared" si="3"/>
        <v>228.00716486519218</v>
      </c>
      <c r="L34">
        <f t="shared" si="4"/>
        <v>0.20389908695854267</v>
      </c>
      <c r="M34" s="20">
        <f t="shared" si="5"/>
        <v>3.9376777899476073E-6</v>
      </c>
      <c r="O34" s="2">
        <v>0.68725859</v>
      </c>
      <c r="P34">
        <v>278.37036699999999</v>
      </c>
      <c r="Q34">
        <f t="shared" si="6"/>
        <v>278.32028885785132</v>
      </c>
      <c r="R34">
        <f t="shared" si="7"/>
        <v>2.5078203210617553E-3</v>
      </c>
      <c r="S34" s="20">
        <f t="shared" si="8"/>
        <v>3.2363122205074137E-8</v>
      </c>
    </row>
    <row r="35" spans="3:19" x14ac:dyDescent="0.25">
      <c r="C35" s="2">
        <v>0.68926560999999997</v>
      </c>
      <c r="D35">
        <v>191.80211600000001</v>
      </c>
      <c r="E35">
        <f t="shared" si="0"/>
        <v>191.74245922178108</v>
      </c>
      <c r="F35">
        <f t="shared" si="1"/>
        <v>3.5589311874634098E-3</v>
      </c>
      <c r="G35" s="19">
        <f t="shared" si="2"/>
        <v>9.6741496839378236E-8</v>
      </c>
      <c r="I35" s="2">
        <v>0.68956722999999998</v>
      </c>
      <c r="J35">
        <v>227.60533100000001</v>
      </c>
      <c r="K35">
        <f t="shared" si="3"/>
        <v>228.02077800001967</v>
      </c>
      <c r="L35">
        <f t="shared" si="4"/>
        <v>0.17259620982534216</v>
      </c>
      <c r="M35" s="20">
        <f t="shared" si="5"/>
        <v>3.3317038799609153E-6</v>
      </c>
      <c r="O35" s="2">
        <v>0.69003484999999998</v>
      </c>
      <c r="P35">
        <v>278.63755500000002</v>
      </c>
      <c r="Q35">
        <f t="shared" si="6"/>
        <v>278.41278982522198</v>
      </c>
      <c r="R35">
        <f t="shared" si="7"/>
        <v>5.0519383793003934E-2</v>
      </c>
      <c r="S35" s="20">
        <f t="shared" si="8"/>
        <v>6.5069690857777142E-7</v>
      </c>
    </row>
    <row r="36" spans="3:19" x14ac:dyDescent="0.25">
      <c r="C36" s="2">
        <v>0.69204275000000004</v>
      </c>
      <c r="D36">
        <v>191.91478599999999</v>
      </c>
      <c r="E36">
        <f t="shared" si="0"/>
        <v>191.79483132296141</v>
      </c>
      <c r="F36">
        <f t="shared" si="1"/>
        <v>1.4389124543429548E-2</v>
      </c>
      <c r="G36" s="19">
        <f t="shared" si="2"/>
        <v>3.9067668994051336E-7</v>
      </c>
      <c r="I36" s="2">
        <v>0.69234450000000003</v>
      </c>
      <c r="J36">
        <v>227.695109</v>
      </c>
      <c r="K36">
        <f t="shared" si="3"/>
        <v>228.03573313290781</v>
      </c>
      <c r="L36">
        <f t="shared" si="4"/>
        <v>0.11602479991919447</v>
      </c>
      <c r="M36" s="20">
        <f t="shared" si="5"/>
        <v>2.2379141611698214E-6</v>
      </c>
      <c r="O36" s="2">
        <v>0.69281205000000001</v>
      </c>
      <c r="P36">
        <v>278.73877900000002</v>
      </c>
      <c r="Q36">
        <f t="shared" si="6"/>
        <v>278.50813409373404</v>
      </c>
      <c r="R36">
        <f t="shared" si="7"/>
        <v>5.3197072786442444E-2</v>
      </c>
      <c r="S36" s="20">
        <f t="shared" si="8"/>
        <v>6.8468836659987172E-7</v>
      </c>
    </row>
    <row r="37" spans="3:19" x14ac:dyDescent="0.25">
      <c r="C37" s="2">
        <v>0.69482049999999995</v>
      </c>
      <c r="D37">
        <v>191.91872000000001</v>
      </c>
      <c r="E37">
        <f t="shared" si="0"/>
        <v>191.84806537210252</v>
      </c>
      <c r="F37">
        <f t="shared" si="1"/>
        <v>4.9920764433317366E-3</v>
      </c>
      <c r="G37" s="19">
        <f t="shared" si="2"/>
        <v>1.3553346770497433E-7</v>
      </c>
      <c r="I37" s="2">
        <v>0.69512099000000005</v>
      </c>
      <c r="J37">
        <v>227.922236</v>
      </c>
      <c r="K37">
        <f t="shared" si="3"/>
        <v>228.05214862191545</v>
      </c>
      <c r="L37">
        <f t="shared" si="4"/>
        <v>1.6877289332947076E-2</v>
      </c>
      <c r="M37" s="20">
        <f t="shared" si="5"/>
        <v>3.248847319490975E-7</v>
      </c>
      <c r="O37" s="2">
        <v>0.69558867000000002</v>
      </c>
      <c r="P37">
        <v>278.943015</v>
      </c>
      <c r="Q37">
        <f t="shared" si="6"/>
        <v>278.60648470627848</v>
      </c>
      <c r="R37">
        <f t="shared" si="7"/>
        <v>0.11325263859229476</v>
      </c>
      <c r="S37" s="20">
        <f t="shared" si="8"/>
        <v>1.4555172192521208E-6</v>
      </c>
    </row>
    <row r="38" spans="3:19" x14ac:dyDescent="0.25">
      <c r="C38" s="2">
        <v>0.69759773999999997</v>
      </c>
      <c r="D38">
        <v>192.01422099999999</v>
      </c>
      <c r="E38">
        <f t="shared" si="0"/>
        <v>191.90221823205616</v>
      </c>
      <c r="F38">
        <f t="shared" si="1"/>
        <v>1.254462002708058E-2</v>
      </c>
      <c r="G38" s="19">
        <f t="shared" si="2"/>
        <v>3.4024419300688675E-7</v>
      </c>
      <c r="I38" s="2">
        <v>0.69789818999999997</v>
      </c>
      <c r="J38">
        <v>228.02346</v>
      </c>
      <c r="K38">
        <f t="shared" si="3"/>
        <v>228.0701655964005</v>
      </c>
      <c r="L38">
        <f t="shared" si="4"/>
        <v>2.1814127351263866E-3</v>
      </c>
      <c r="M38" s="20">
        <f t="shared" si="5"/>
        <v>4.1954522403513037E-8</v>
      </c>
      <c r="O38" s="2">
        <v>0.69836606000000001</v>
      </c>
      <c r="P38">
        <v>279.01133199999998</v>
      </c>
      <c r="Q38">
        <f t="shared" si="6"/>
        <v>278.70812143537023</v>
      </c>
      <c r="R38">
        <f t="shared" si="7"/>
        <v>9.193664650309237E-2</v>
      </c>
      <c r="S38" s="20">
        <f t="shared" si="8"/>
        <v>1.1809866095087731E-6</v>
      </c>
    </row>
    <row r="39" spans="3:19" x14ac:dyDescent="0.25">
      <c r="C39" s="2">
        <v>0.70037517000000005</v>
      </c>
      <c r="D39">
        <v>192.07538500000001</v>
      </c>
      <c r="E39">
        <f t="shared" si="0"/>
        <v>191.95738786278565</v>
      </c>
      <c r="F39">
        <f t="shared" si="1"/>
        <v>1.3923324390784451E-2</v>
      </c>
      <c r="G39" s="19">
        <f t="shared" si="2"/>
        <v>3.7739793270123263E-7</v>
      </c>
      <c r="I39" s="2">
        <v>0.7006751</v>
      </c>
      <c r="J39">
        <v>228.17618999999999</v>
      </c>
      <c r="K39">
        <f t="shared" si="3"/>
        <v>228.08992135102696</v>
      </c>
      <c r="L39">
        <f t="shared" si="4"/>
        <v>7.4422797956322524E-3</v>
      </c>
      <c r="M39" s="20">
        <f t="shared" si="5"/>
        <v>1.4294380723673798E-7</v>
      </c>
      <c r="O39" s="2">
        <v>0.70114282000000006</v>
      </c>
      <c r="P39">
        <v>279.19124599999998</v>
      </c>
      <c r="Q39">
        <f t="shared" si="6"/>
        <v>278.8132430455131</v>
      </c>
      <c r="R39">
        <f t="shared" si="7"/>
        <v>0.14288623360080568</v>
      </c>
      <c r="S39" s="20">
        <f t="shared" si="8"/>
        <v>1.8331026902295174E-6</v>
      </c>
    </row>
    <row r="40" spans="3:19" x14ac:dyDescent="0.25">
      <c r="C40" s="2">
        <v>0.70315187999999995</v>
      </c>
      <c r="D40">
        <v>192.262452</v>
      </c>
      <c r="E40">
        <f t="shared" si="0"/>
        <v>192.01364699766361</v>
      </c>
      <c r="F40">
        <f t="shared" si="1"/>
        <v>6.1903929187607343E-2</v>
      </c>
      <c r="G40" s="19">
        <f t="shared" si="2"/>
        <v>1.6746700834872288E-6</v>
      </c>
      <c r="I40" s="2">
        <v>0.70345239999999998</v>
      </c>
      <c r="J40">
        <v>228.260246</v>
      </c>
      <c r="K40">
        <f t="shared" si="3"/>
        <v>228.11157619665556</v>
      </c>
      <c r="L40">
        <f t="shared" si="4"/>
        <v>2.2102710426472289E-2</v>
      </c>
      <c r="M40" s="20">
        <f t="shared" si="5"/>
        <v>4.2421397544937367E-7</v>
      </c>
      <c r="O40" s="2">
        <v>0.70391968999999999</v>
      </c>
      <c r="P40">
        <v>279.34969899999999</v>
      </c>
      <c r="Q40">
        <f t="shared" si="6"/>
        <v>278.92214587459387</v>
      </c>
      <c r="R40">
        <f t="shared" si="7"/>
        <v>0.18280167504454195</v>
      </c>
      <c r="S40" s="20">
        <f t="shared" si="8"/>
        <v>2.3425224161612378E-6</v>
      </c>
    </row>
    <row r="41" spans="3:19" x14ac:dyDescent="0.25">
      <c r="C41" s="2">
        <v>0.70592876000000004</v>
      </c>
      <c r="D41">
        <v>192.420905</v>
      </c>
      <c r="E41">
        <f t="shared" si="0"/>
        <v>192.07111162223964</v>
      </c>
      <c r="F41">
        <f t="shared" si="1"/>
        <v>0.12235540712500433</v>
      </c>
      <c r="G41" s="19">
        <f t="shared" si="2"/>
        <v>3.3045981898059554E-6</v>
      </c>
      <c r="I41" s="2">
        <v>0.70622947000000003</v>
      </c>
      <c r="J41">
        <v>228.38436100000001</v>
      </c>
      <c r="K41">
        <f t="shared" si="3"/>
        <v>228.1352936862188</v>
      </c>
      <c r="L41">
        <f t="shared" si="4"/>
        <v>6.2034526794188187E-2</v>
      </c>
      <c r="M41" s="20">
        <f t="shared" si="5"/>
        <v>1.189325554923077E-6</v>
      </c>
      <c r="O41" s="2">
        <v>0.70669601999999998</v>
      </c>
      <c r="P41">
        <v>279.60544099999998</v>
      </c>
      <c r="Q41">
        <f t="shared" si="6"/>
        <v>279.0350938171153</v>
      </c>
      <c r="R41">
        <f t="shared" si="7"/>
        <v>0.32529590902450051</v>
      </c>
      <c r="S41" s="20">
        <f t="shared" si="8"/>
        <v>4.1609008285198431E-6</v>
      </c>
    </row>
    <row r="42" spans="3:19" x14ac:dyDescent="0.25">
      <c r="C42" s="2">
        <v>0.70870626000000003</v>
      </c>
      <c r="D42">
        <v>192.47062299999999</v>
      </c>
      <c r="E42">
        <f t="shared" si="0"/>
        <v>192.12989763447297</v>
      </c>
      <c r="F42">
        <f t="shared" si="1"/>
        <v>0.1160937747135221</v>
      </c>
      <c r="G42" s="19">
        <f t="shared" si="2"/>
        <v>3.1338631527917953E-6</v>
      </c>
      <c r="I42" s="2">
        <v>0.70900673999999997</v>
      </c>
      <c r="J42">
        <v>228.47413900000001</v>
      </c>
      <c r="K42">
        <f t="shared" si="3"/>
        <v>228.16125956178746</v>
      </c>
      <c r="L42">
        <f t="shared" si="4"/>
        <v>9.7893542856199459E-2</v>
      </c>
      <c r="M42" s="20">
        <f t="shared" si="5"/>
        <v>1.8753397001872621E-6</v>
      </c>
      <c r="O42" s="2">
        <v>0.70947269999999996</v>
      </c>
      <c r="P42">
        <v>279.79823199999998</v>
      </c>
      <c r="Q42">
        <f t="shared" si="6"/>
        <v>279.15243563509455</v>
      </c>
      <c r="R42">
        <f t="shared" si="7"/>
        <v>0.4170529449250755</v>
      </c>
      <c r="S42" s="20">
        <f t="shared" si="8"/>
        <v>5.3272277032687583E-6</v>
      </c>
    </row>
    <row r="43" spans="3:19" x14ac:dyDescent="0.25">
      <c r="C43" s="2">
        <v>0.71148345999999996</v>
      </c>
      <c r="D43">
        <v>192.57184699999999</v>
      </c>
      <c r="E43">
        <f t="shared" si="0"/>
        <v>192.19010022320666</v>
      </c>
      <c r="F43">
        <f t="shared" si="1"/>
        <v>0.14573060159210044</v>
      </c>
      <c r="G43" s="19">
        <f t="shared" si="2"/>
        <v>3.9297522026041667E-6</v>
      </c>
      <c r="I43" s="2">
        <v>0.71178385</v>
      </c>
      <c r="J43">
        <v>228.59253200000001</v>
      </c>
      <c r="K43">
        <f t="shared" si="3"/>
        <v>228.18966753983975</v>
      </c>
      <c r="L43">
        <f t="shared" si="4"/>
        <v>0.16229977326021719</v>
      </c>
      <c r="M43" s="20">
        <f t="shared" si="5"/>
        <v>3.1059455427084351E-6</v>
      </c>
      <c r="O43" s="2">
        <v>0.71224993999999997</v>
      </c>
      <c r="P43">
        <v>279.893733</v>
      </c>
      <c r="Q43">
        <f t="shared" si="6"/>
        <v>279.27451990061314</v>
      </c>
      <c r="R43">
        <f t="shared" si="7"/>
        <v>0.38342486245227458</v>
      </c>
      <c r="S43" s="20">
        <f t="shared" si="8"/>
        <v>4.8943375875339484E-6</v>
      </c>
    </row>
    <row r="44" spans="3:19" x14ac:dyDescent="0.25">
      <c r="C44" s="2">
        <v>0.71426034000000005</v>
      </c>
      <c r="D44">
        <v>192.7303</v>
      </c>
      <c r="E44">
        <f t="shared" si="0"/>
        <v>192.25184189999507</v>
      </c>
      <c r="F44">
        <f t="shared" si="1"/>
        <v>0.22892215346032627</v>
      </c>
      <c r="G44" s="19">
        <f t="shared" si="2"/>
        <v>6.162938413195315E-6</v>
      </c>
      <c r="I44" s="2">
        <v>0.71456065999999996</v>
      </c>
      <c r="J44">
        <v>228.76243099999999</v>
      </c>
      <c r="K44">
        <f t="shared" si="3"/>
        <v>228.22072867941074</v>
      </c>
      <c r="L44">
        <f t="shared" si="4"/>
        <v>0.29344140413178066</v>
      </c>
      <c r="M44" s="20">
        <f t="shared" si="5"/>
        <v>5.6072766801656709E-6</v>
      </c>
      <c r="O44" s="2">
        <v>0.71502661999999995</v>
      </c>
      <c r="P44">
        <v>280.086523</v>
      </c>
      <c r="Q44">
        <f t="shared" si="6"/>
        <v>279.40166119533876</v>
      </c>
      <c r="R44">
        <f t="shared" si="7"/>
        <v>0.46903569148384866</v>
      </c>
      <c r="S44" s="20">
        <f t="shared" si="8"/>
        <v>5.978902444919863E-6</v>
      </c>
    </row>
    <row r="45" spans="3:19" x14ac:dyDescent="0.25">
      <c r="C45" s="2">
        <v>0.71703746999999995</v>
      </c>
      <c r="D45">
        <v>192.84297000000001</v>
      </c>
      <c r="E45">
        <f t="shared" si="0"/>
        <v>192.31526842451316</v>
      </c>
      <c r="F45">
        <f t="shared" si="1"/>
        <v>0.27846895277129774</v>
      </c>
      <c r="G45" s="19">
        <f t="shared" si="2"/>
        <v>7.4880572924741928E-6</v>
      </c>
      <c r="I45" s="2">
        <v>0.71733769999999997</v>
      </c>
      <c r="J45">
        <v>228.892269</v>
      </c>
      <c r="K45">
        <f t="shared" si="3"/>
        <v>228.25467928600449</v>
      </c>
      <c r="L45">
        <f t="shared" si="4"/>
        <v>0.40652064339287625</v>
      </c>
      <c r="M45" s="20">
        <f t="shared" si="5"/>
        <v>7.7592609115845888E-6</v>
      </c>
      <c r="O45" s="2">
        <v>0.71780359000000005</v>
      </c>
      <c r="P45">
        <v>280.22780699999998</v>
      </c>
      <c r="Q45">
        <f t="shared" si="6"/>
        <v>279.53428991115379</v>
      </c>
      <c r="R45">
        <f t="shared" si="7"/>
        <v>0.48096595252169777</v>
      </c>
      <c r="S45" s="20">
        <f t="shared" si="8"/>
        <v>6.1247995183004878E-6</v>
      </c>
    </row>
    <row r="46" spans="3:19" x14ac:dyDescent="0.25">
      <c r="C46" s="2">
        <v>0.71981470999999997</v>
      </c>
      <c r="D46">
        <v>192.93847099999999</v>
      </c>
      <c r="E46">
        <f t="shared" si="0"/>
        <v>192.38052056698592</v>
      </c>
      <c r="F46">
        <f t="shared" si="1"/>
        <v>0.31130868570058906</v>
      </c>
      <c r="G46" s="19">
        <f t="shared" si="2"/>
        <v>8.3628358617552876E-6</v>
      </c>
      <c r="I46" s="2">
        <v>0.72011415000000001</v>
      </c>
      <c r="J46">
        <v>229.12512000000001</v>
      </c>
      <c r="K46">
        <f t="shared" si="3"/>
        <v>228.29175789309346</v>
      </c>
      <c r="L46">
        <f t="shared" si="4"/>
        <v>0.69449240122772182</v>
      </c>
      <c r="M46" s="20">
        <f t="shared" si="5"/>
        <v>1.3228849858277152E-5</v>
      </c>
      <c r="O46" s="2">
        <v>0.72063052000000005</v>
      </c>
      <c r="P46">
        <v>280.466453</v>
      </c>
      <c r="Q46">
        <f t="shared" si="6"/>
        <v>279.67536479232615</v>
      </c>
      <c r="R46">
        <f t="shared" si="7"/>
        <v>0.62582055232062705</v>
      </c>
      <c r="S46" s="20">
        <f t="shared" si="8"/>
        <v>7.9558754819095438E-6</v>
      </c>
    </row>
    <row r="47" spans="3:19" x14ac:dyDescent="0.25">
      <c r="C47" s="2">
        <v>0.72259161999999999</v>
      </c>
      <c r="D47">
        <v>193.09120100000001</v>
      </c>
      <c r="E47">
        <f t="shared" si="0"/>
        <v>192.44774269540733</v>
      </c>
      <c r="F47">
        <f t="shared" si="1"/>
        <v>0.41403858974929164</v>
      </c>
      <c r="G47" s="19">
        <f t="shared" si="2"/>
        <v>1.1104930709533518E-5</v>
      </c>
      <c r="I47" s="2">
        <v>0.72289132</v>
      </c>
      <c r="J47">
        <v>229.232067</v>
      </c>
      <c r="K47">
        <f t="shared" si="3"/>
        <v>228.33225161995918</v>
      </c>
      <c r="L47">
        <f t="shared" si="4"/>
        <v>0.80966771815800609</v>
      </c>
      <c r="M47" s="20">
        <f t="shared" si="5"/>
        <v>1.54083481641633E-5</v>
      </c>
      <c r="O47" s="2">
        <v>0.72335662999999994</v>
      </c>
      <c r="P47">
        <v>280.67061699999999</v>
      </c>
      <c r="Q47">
        <f t="shared" si="6"/>
        <v>279.8176466780119</v>
      </c>
      <c r="R47">
        <f t="shared" si="7"/>
        <v>0.72755837019247571</v>
      </c>
      <c r="S47" s="20">
        <f t="shared" si="8"/>
        <v>9.2357877283524251E-6</v>
      </c>
    </row>
    <row r="48" spans="3:19" x14ac:dyDescent="0.25">
      <c r="C48" s="2">
        <v>0.72536798000000002</v>
      </c>
      <c r="D48">
        <v>193.34121999999999</v>
      </c>
      <c r="E48">
        <f t="shared" si="0"/>
        <v>192.51709558581069</v>
      </c>
      <c r="F48">
        <f t="shared" si="1"/>
        <v>0.67918105006285556</v>
      </c>
      <c r="G48" s="19">
        <f t="shared" si="2"/>
        <v>1.8169235359181534E-5</v>
      </c>
      <c r="I48" s="2">
        <v>0.72566839999999999</v>
      </c>
      <c r="J48">
        <v>229.35618199999999</v>
      </c>
      <c r="K48">
        <f t="shared" si="3"/>
        <v>228.37644104247593</v>
      </c>
      <c r="L48">
        <f t="shared" si="4"/>
        <v>0.95989234385015776</v>
      </c>
      <c r="M48" s="20">
        <f t="shared" si="5"/>
        <v>1.8247426659001931E-5</v>
      </c>
      <c r="O48" s="2">
        <v>0.72613338000000005</v>
      </c>
      <c r="P48">
        <v>280.85196200000001</v>
      </c>
      <c r="Q48">
        <f t="shared" si="6"/>
        <v>279.9693551418564</v>
      </c>
      <c r="R48">
        <f t="shared" si="7"/>
        <v>0.77899486604214774</v>
      </c>
      <c r="S48" s="20">
        <f t="shared" si="8"/>
        <v>9.875967933889989E-6</v>
      </c>
    </row>
    <row r="49" spans="3:19" x14ac:dyDescent="0.25">
      <c r="C49" s="2">
        <v>0.72814498000000005</v>
      </c>
      <c r="D49">
        <v>193.47678199999999</v>
      </c>
      <c r="E49">
        <f t="shared" si="0"/>
        <v>192.58878930260866</v>
      </c>
      <c r="F49">
        <f t="shared" si="1"/>
        <v>0.78853103062032248</v>
      </c>
      <c r="G49" s="19">
        <f t="shared" si="2"/>
        <v>2.1064981293362736E-5</v>
      </c>
      <c r="I49" s="2">
        <v>0.72844578999999998</v>
      </c>
      <c r="J49">
        <v>229.423068</v>
      </c>
      <c r="K49">
        <f t="shared" si="3"/>
        <v>228.42464780355039</v>
      </c>
      <c r="L49">
        <f t="shared" si="4"/>
        <v>0.99684288867848803</v>
      </c>
      <c r="M49" s="20">
        <f t="shared" si="5"/>
        <v>1.8938803966550364E-5</v>
      </c>
      <c r="O49" s="2">
        <v>0.72890973999999997</v>
      </c>
      <c r="P49">
        <v>281.10198100000002</v>
      </c>
      <c r="Q49">
        <f t="shared" si="6"/>
        <v>280.12841306357706</v>
      </c>
      <c r="R49">
        <f t="shared" si="7"/>
        <v>0.94783452683087388</v>
      </c>
      <c r="S49" s="20">
        <f t="shared" si="8"/>
        <v>1.1995123183883603E-5</v>
      </c>
    </row>
    <row r="50" spans="3:19" x14ac:dyDescent="0.25">
      <c r="C50" s="2">
        <v>0.73092245</v>
      </c>
      <c r="D50">
        <v>193.53222199999999</v>
      </c>
      <c r="E50">
        <f t="shared" si="0"/>
        <v>192.66301537259494</v>
      </c>
      <c r="F50">
        <f t="shared" si="1"/>
        <v>0.75552016112485954</v>
      </c>
      <c r="G50" s="19">
        <f t="shared" si="2"/>
        <v>2.017156027107784E-5</v>
      </c>
      <c r="I50" s="2">
        <v>0.73122290000000001</v>
      </c>
      <c r="J50">
        <v>229.541461</v>
      </c>
      <c r="K50">
        <f t="shared" si="3"/>
        <v>228.47720194102979</v>
      </c>
      <c r="L50">
        <f t="shared" si="4"/>
        <v>1.1326473446001528</v>
      </c>
      <c r="M50" s="20">
        <f t="shared" si="5"/>
        <v>2.1496731304174541E-5</v>
      </c>
      <c r="O50" s="2">
        <v>0.73168652000000001</v>
      </c>
      <c r="P50">
        <v>281.277603</v>
      </c>
      <c r="Q50">
        <f t="shared" si="6"/>
        <v>280.29543760712022</v>
      </c>
      <c r="R50">
        <f t="shared" si="7"/>
        <v>0.96464885897068997</v>
      </c>
      <c r="S50" s="20">
        <f t="shared" si="8"/>
        <v>1.2192673663646212E-5</v>
      </c>
    </row>
    <row r="51" spans="3:19" x14ac:dyDescent="0.25">
      <c r="C51" s="2">
        <v>0.73369892999999997</v>
      </c>
      <c r="D51">
        <v>193.75935000000001</v>
      </c>
      <c r="E51">
        <f t="shared" si="0"/>
        <v>192.73994384518824</v>
      </c>
      <c r="F51">
        <f t="shared" si="1"/>
        <v>1.0391889084681303</v>
      </c>
      <c r="G51" s="19">
        <f t="shared" si="2"/>
        <v>2.7680196255226164E-5</v>
      </c>
      <c r="I51" s="2">
        <v>0.73399926000000004</v>
      </c>
      <c r="J51">
        <v>229.791481</v>
      </c>
      <c r="K51">
        <f t="shared" si="3"/>
        <v>228.53445959346874</v>
      </c>
      <c r="L51">
        <f t="shared" si="4"/>
        <v>1.580102816477841</v>
      </c>
      <c r="M51" s="20">
        <f t="shared" si="5"/>
        <v>2.9923852052332174E-5</v>
      </c>
      <c r="O51" s="2">
        <v>0.73446288000000004</v>
      </c>
      <c r="P51">
        <v>281.52762200000001</v>
      </c>
      <c r="Q51">
        <f t="shared" si="6"/>
        <v>280.47099332921653</v>
      </c>
      <c r="R51">
        <f t="shared" si="7"/>
        <v>1.1164641479216679</v>
      </c>
      <c r="S51" s="20">
        <f t="shared" si="8"/>
        <v>1.4086488906674862E-5</v>
      </c>
    </row>
    <row r="52" spans="3:19" x14ac:dyDescent="0.25">
      <c r="C52" s="2">
        <v>0.73647600999999996</v>
      </c>
      <c r="D52">
        <v>193.883466</v>
      </c>
      <c r="E52">
        <f t="shared" si="0"/>
        <v>192.81984458305644</v>
      </c>
      <c r="F52">
        <f t="shared" si="1"/>
        <v>1.1312905185810302</v>
      </c>
      <c r="G52" s="19">
        <f t="shared" si="2"/>
        <v>3.0094878722686497E-5</v>
      </c>
      <c r="I52" s="2">
        <v>0.73677577999999999</v>
      </c>
      <c r="J52">
        <v>230.01288500000001</v>
      </c>
      <c r="K52">
        <f t="shared" si="3"/>
        <v>228.59683505162155</v>
      </c>
      <c r="L52">
        <f t="shared" si="4"/>
        <v>2.0051974563026325</v>
      </c>
      <c r="M52" s="20">
        <f t="shared" si="5"/>
        <v>3.7901187256770611E-5</v>
      </c>
      <c r="O52" s="2">
        <v>0.73723956000000002</v>
      </c>
      <c r="P52">
        <v>281.72041300000001</v>
      </c>
      <c r="Q52">
        <f t="shared" si="6"/>
        <v>280.65578984783247</v>
      </c>
      <c r="R52">
        <f t="shared" si="7"/>
        <v>1.1334224561311528</v>
      </c>
      <c r="S52" s="20">
        <f t="shared" si="8"/>
        <v>1.4280886914592675E-5</v>
      </c>
    </row>
    <row r="53" spans="3:19" x14ac:dyDescent="0.25">
      <c r="C53" s="2">
        <v>0.73925297999999995</v>
      </c>
      <c r="D53">
        <v>194.02475000000001</v>
      </c>
      <c r="E53">
        <f t="shared" si="0"/>
        <v>192.90294224118898</v>
      </c>
      <c r="F53">
        <f t="shared" si="1"/>
        <v>1.2584526477286271</v>
      </c>
      <c r="G53" s="19">
        <f t="shared" si="2"/>
        <v>3.3428940618943241E-5</v>
      </c>
      <c r="I53" s="2">
        <v>0.73955272000000005</v>
      </c>
      <c r="J53">
        <v>230.15989300000001</v>
      </c>
      <c r="K53">
        <f t="shared" si="3"/>
        <v>228.66476492262601</v>
      </c>
      <c r="L53">
        <f t="shared" si="4"/>
        <v>2.2354079677520895</v>
      </c>
      <c r="M53" s="20">
        <f t="shared" si="5"/>
        <v>4.2198547312740157E-5</v>
      </c>
      <c r="O53" s="2">
        <v>0.74029999999999996</v>
      </c>
      <c r="P53">
        <v>281.97083500000002</v>
      </c>
      <c r="Q53">
        <f t="shared" si="6"/>
        <v>280.87101284715419</v>
      </c>
      <c r="R53">
        <f t="shared" si="7"/>
        <v>1.2096087678904399</v>
      </c>
      <c r="S53" s="20">
        <f t="shared" si="8"/>
        <v>1.5213759456161385E-5</v>
      </c>
    </row>
    <row r="54" spans="3:19" x14ac:dyDescent="0.25">
      <c r="C54" s="2">
        <v>0.74202931000000005</v>
      </c>
      <c r="D54">
        <v>194.28049200000001</v>
      </c>
      <c r="E54">
        <f t="shared" si="0"/>
        <v>192.9894832460952</v>
      </c>
      <c r="F54">
        <f t="shared" si="1"/>
        <v>1.6667036026588373</v>
      </c>
      <c r="G54" s="19">
        <f t="shared" si="2"/>
        <v>4.4157043203138072E-5</v>
      </c>
      <c r="I54" s="2">
        <v>0.74232969000000004</v>
      </c>
      <c r="J54">
        <v>230.301177</v>
      </c>
      <c r="K54">
        <f t="shared" si="3"/>
        <v>228.73870492119909</v>
      </c>
      <c r="L54">
        <f t="shared" si="4"/>
        <v>2.4413189970324325</v>
      </c>
      <c r="M54" s="20">
        <f t="shared" si="5"/>
        <v>4.6029071623864631E-5</v>
      </c>
      <c r="O54" s="2">
        <v>0.74279253000000001</v>
      </c>
      <c r="P54">
        <v>282.174668</v>
      </c>
      <c r="Q54">
        <f t="shared" si="6"/>
        <v>281.05593404936099</v>
      </c>
      <c r="R54">
        <f t="shared" si="7"/>
        <v>1.2515656523123706</v>
      </c>
      <c r="S54" s="20">
        <f t="shared" si="8"/>
        <v>1.5718734934291055E-5</v>
      </c>
    </row>
    <row r="55" spans="3:19" x14ac:dyDescent="0.25">
      <c r="C55" s="2">
        <v>0.74480641000000003</v>
      </c>
      <c r="D55">
        <v>194.39888500000001</v>
      </c>
      <c r="E55">
        <f t="shared" si="0"/>
        <v>193.07979643667019</v>
      </c>
      <c r="F55">
        <f t="shared" si="1"/>
        <v>1.739994637907512</v>
      </c>
      <c r="G55" s="19">
        <f t="shared" si="2"/>
        <v>4.6042656255140566E-5</v>
      </c>
      <c r="I55" s="2">
        <v>0.74510686000000004</v>
      </c>
      <c r="J55">
        <v>230.40812399999999</v>
      </c>
      <c r="K55">
        <f t="shared" si="3"/>
        <v>228.8191618661063</v>
      </c>
      <c r="L55">
        <f t="shared" si="4"/>
        <v>2.5248006629479813</v>
      </c>
      <c r="M55" s="20">
        <f t="shared" si="5"/>
        <v>4.7558869186552425E-5</v>
      </c>
      <c r="O55" s="2">
        <v>0.74528530999999998</v>
      </c>
      <c r="P55">
        <v>282.33415000000002</v>
      </c>
      <c r="Q55">
        <f t="shared" si="6"/>
        <v>281.2501735561483</v>
      </c>
      <c r="R55">
        <f t="shared" si="7"/>
        <v>1.1750049308254318</v>
      </c>
      <c r="S55" s="20">
        <f t="shared" si="8"/>
        <v>1.474052207283662E-5</v>
      </c>
    </row>
    <row r="56" spans="3:19" x14ac:dyDescent="0.25">
      <c r="C56" s="2">
        <v>0.74758309000000001</v>
      </c>
      <c r="D56">
        <v>194.59167500000001</v>
      </c>
      <c r="E56">
        <f t="shared" si="0"/>
        <v>193.17415115944021</v>
      </c>
      <c r="F56">
        <f t="shared" si="1"/>
        <v>2.0093738385553919</v>
      </c>
      <c r="G56" s="19">
        <f t="shared" si="2"/>
        <v>5.3065496352750677E-5</v>
      </c>
      <c r="I56" s="2">
        <v>0.74788345000000001</v>
      </c>
      <c r="J56">
        <v>230.61808300000001</v>
      </c>
      <c r="K56">
        <f t="shared" si="3"/>
        <v>228.90665388382263</v>
      </c>
      <c r="L56">
        <f t="shared" si="4"/>
        <v>2.9289896196997049</v>
      </c>
      <c r="M56" s="20">
        <f t="shared" si="5"/>
        <v>5.5072034030879254E-5</v>
      </c>
      <c r="O56" s="2">
        <v>0.74834520999999998</v>
      </c>
      <c r="P56">
        <v>282.68043</v>
      </c>
      <c r="Q56">
        <f t="shared" si="6"/>
        <v>281.50227409811515</v>
      </c>
      <c r="R56">
        <f t="shared" si="7"/>
        <v>1.3880513291461036</v>
      </c>
      <c r="S56" s="20">
        <f t="shared" si="8"/>
        <v>1.7370568804077791E-5</v>
      </c>
    </row>
    <row r="57" spans="3:19" x14ac:dyDescent="0.25">
      <c r="C57" s="2">
        <v>0.75035987000000004</v>
      </c>
      <c r="D57">
        <v>194.76729700000001</v>
      </c>
      <c r="E57">
        <f t="shared" si="0"/>
        <v>193.272896375828</v>
      </c>
      <c r="F57">
        <f t="shared" si="1"/>
        <v>2.2332332255257112</v>
      </c>
      <c r="G57" s="19">
        <f t="shared" si="2"/>
        <v>5.887108043809256E-5</v>
      </c>
      <c r="I57" s="2">
        <v>0.75066005999999996</v>
      </c>
      <c r="J57">
        <v>230.82231899999999</v>
      </c>
      <c r="K57">
        <f t="shared" si="3"/>
        <v>229.00178383780025</v>
      </c>
      <c r="L57">
        <f t="shared" si="4"/>
        <v>3.3143482768056574</v>
      </c>
      <c r="M57" s="20">
        <f t="shared" si="5"/>
        <v>6.2207470595034006E-5</v>
      </c>
      <c r="O57" s="2">
        <v>0.75112128</v>
      </c>
      <c r="P57">
        <v>282.98195600000003</v>
      </c>
      <c r="Q57">
        <f t="shared" si="6"/>
        <v>281.74504227120826</v>
      </c>
      <c r="R57">
        <f t="shared" si="7"/>
        <v>1.5299555724735416</v>
      </c>
      <c r="S57" s="20">
        <f t="shared" si="8"/>
        <v>1.9105628615714133E-5</v>
      </c>
    </row>
    <row r="58" spans="3:19" x14ac:dyDescent="0.25">
      <c r="C58" s="2">
        <v>0.75313684999999997</v>
      </c>
      <c r="D58">
        <v>194.908581</v>
      </c>
      <c r="E58">
        <f t="shared" si="0"/>
        <v>193.3763951349284</v>
      </c>
      <c r="F58">
        <f t="shared" si="1"/>
        <v>2.3475935251251974</v>
      </c>
      <c r="G58" s="19">
        <f t="shared" si="2"/>
        <v>6.1796088098194825E-5</v>
      </c>
      <c r="I58" s="2">
        <v>0.75343671000000001</v>
      </c>
      <c r="J58">
        <v>231.02083200000001</v>
      </c>
      <c r="K58">
        <f t="shared" si="3"/>
        <v>229.10518660396411</v>
      </c>
      <c r="L58">
        <f t="shared" si="4"/>
        <v>3.6696972833535355</v>
      </c>
      <c r="M58" s="20">
        <f t="shared" si="5"/>
        <v>6.8758746892500085E-5</v>
      </c>
      <c r="O58" s="2">
        <v>0.75361365000000002</v>
      </c>
      <c r="P58">
        <v>283.214404</v>
      </c>
      <c r="Q58">
        <f t="shared" si="6"/>
        <v>281.97527788215956</v>
      </c>
      <c r="R58">
        <f t="shared" si="7"/>
        <v>1.535433535914325</v>
      </c>
      <c r="S58" s="20">
        <f t="shared" si="8"/>
        <v>1.9142574554930343E-5</v>
      </c>
    </row>
    <row r="59" spans="3:19" x14ac:dyDescent="0.25">
      <c r="C59" s="2">
        <v>0.75591313999999998</v>
      </c>
      <c r="D59">
        <v>195.17004600000001</v>
      </c>
      <c r="E59">
        <f t="shared" si="0"/>
        <v>193.48500070752345</v>
      </c>
      <c r="F59">
        <f t="shared" si="1"/>
        <v>2.8393776376974125</v>
      </c>
      <c r="G59" s="19">
        <f t="shared" si="2"/>
        <v>7.4541277011233887E-5</v>
      </c>
      <c r="I59" s="2">
        <v>0.75621316999999999</v>
      </c>
      <c r="J59">
        <v>231.253683</v>
      </c>
      <c r="K59">
        <f t="shared" si="3"/>
        <v>229.21753883543946</v>
      </c>
      <c r="L59">
        <f t="shared" si="4"/>
        <v>4.1458830588739382</v>
      </c>
      <c r="M59" s="20">
        <f t="shared" si="5"/>
        <v>7.7524635270408311E-5</v>
      </c>
      <c r="O59" s="2">
        <v>0.75667382999999999</v>
      </c>
      <c r="P59">
        <v>283.51060899999999</v>
      </c>
      <c r="Q59">
        <f t="shared" si="6"/>
        <v>282.27509648199089</v>
      </c>
      <c r="R59">
        <f t="shared" si="7"/>
        <v>1.526491182157192</v>
      </c>
      <c r="S59" s="20">
        <f t="shared" si="8"/>
        <v>1.8991342675352881E-5</v>
      </c>
    </row>
    <row r="60" spans="3:19" x14ac:dyDescent="0.25">
      <c r="C60" s="2">
        <v>0.75868988999999998</v>
      </c>
      <c r="D60">
        <v>195.35139100000001</v>
      </c>
      <c r="E60">
        <f t="shared" si="0"/>
        <v>193.59917679232936</v>
      </c>
      <c r="F60">
        <f t="shared" si="1"/>
        <v>3.0702546295628741</v>
      </c>
      <c r="G60" s="19">
        <f t="shared" si="2"/>
        <v>8.0452839923385015E-5</v>
      </c>
      <c r="I60" s="2">
        <v>0.75899017999999996</v>
      </c>
      <c r="J60">
        <v>231.38924399999999</v>
      </c>
      <c r="K60">
        <f t="shared" si="3"/>
        <v>229.33961493083132</v>
      </c>
      <c r="L60">
        <f t="shared" si="4"/>
        <v>4.2009793211812445</v>
      </c>
      <c r="M60" s="20">
        <f t="shared" si="5"/>
        <v>7.8462873587883166E-5</v>
      </c>
      <c r="O60" s="2">
        <v>0.75945003</v>
      </c>
      <c r="P60">
        <v>283.789243</v>
      </c>
      <c r="Q60">
        <f t="shared" si="6"/>
        <v>282.56471010937122</v>
      </c>
      <c r="R60">
        <f t="shared" si="7"/>
        <v>1.4994808002316746</v>
      </c>
      <c r="S60" s="20">
        <f t="shared" si="8"/>
        <v>1.8618686964229869E-5</v>
      </c>
    </row>
    <row r="61" spans="3:19" x14ac:dyDescent="0.25">
      <c r="C61" s="2">
        <v>0.76146683000000004</v>
      </c>
      <c r="D61">
        <v>195.49839800000001</v>
      </c>
      <c r="E61">
        <f t="shared" si="0"/>
        <v>193.71936808938483</v>
      </c>
      <c r="F61">
        <f t="shared" si="1"/>
        <v>3.1649474228634524</v>
      </c>
      <c r="G61" s="19">
        <f t="shared" si="2"/>
        <v>8.2809486934883324E-5</v>
      </c>
      <c r="I61" s="2">
        <v>0.76176670000000002</v>
      </c>
      <c r="J61">
        <v>231.610649</v>
      </c>
      <c r="K61">
        <f t="shared" si="3"/>
        <v>229.47217371651897</v>
      </c>
      <c r="L61">
        <f t="shared" si="4"/>
        <v>4.5730765380592651</v>
      </c>
      <c r="M61" s="20">
        <f t="shared" si="5"/>
        <v>8.5249418061934487E-5</v>
      </c>
      <c r="O61" s="2">
        <v>0.76222637999999998</v>
      </c>
      <c r="P61">
        <v>284.03926300000001</v>
      </c>
      <c r="Q61">
        <f t="shared" si="6"/>
        <v>282.87246551901114</v>
      </c>
      <c r="R61">
        <f t="shared" si="7"/>
        <v>1.3614163616419537</v>
      </c>
      <c r="S61" s="20">
        <f t="shared" si="8"/>
        <v>1.6874628149996039E-5</v>
      </c>
    </row>
    <row r="62" spans="3:19" x14ac:dyDescent="0.25">
      <c r="C62" s="2">
        <v>0.76424338000000003</v>
      </c>
      <c r="D62">
        <v>195.71408</v>
      </c>
      <c r="E62">
        <f t="shared" si="0"/>
        <v>193.84604016820467</v>
      </c>
      <c r="F62">
        <f t="shared" si="1"/>
        <v>3.4895728131739214</v>
      </c>
      <c r="G62" s="19">
        <f t="shared" si="2"/>
        <v>9.1102044486951879E-5</v>
      </c>
      <c r="I62" s="2">
        <v>0.76454299000000003</v>
      </c>
      <c r="J62">
        <v>231.87211500000001</v>
      </c>
      <c r="K62">
        <f t="shared" si="3"/>
        <v>229.61609479242594</v>
      </c>
      <c r="L62">
        <f t="shared" si="4"/>
        <v>5.089627176982539</v>
      </c>
      <c r="M62" s="20">
        <f t="shared" si="5"/>
        <v>9.4664887679647819E-5</v>
      </c>
      <c r="O62" s="2">
        <v>0.76500232000000001</v>
      </c>
      <c r="P62">
        <v>284.36367999999999</v>
      </c>
      <c r="Q62">
        <f t="shared" si="6"/>
        <v>283.19972820196165</v>
      </c>
      <c r="R62">
        <f t="shared" si="7"/>
        <v>1.3547837881566853</v>
      </c>
      <c r="S62" s="20">
        <f t="shared" si="8"/>
        <v>1.6754124537255443E-5</v>
      </c>
    </row>
    <row r="63" spans="3:19" x14ac:dyDescent="0.25">
      <c r="C63" s="2">
        <v>0.76702035999999996</v>
      </c>
      <c r="D63">
        <v>195.85536400000001</v>
      </c>
      <c r="E63">
        <f t="shared" si="0"/>
        <v>193.97976299610269</v>
      </c>
      <c r="F63">
        <f t="shared" si="1"/>
        <v>3.517879125820619</v>
      </c>
      <c r="G63" s="19">
        <f t="shared" si="2"/>
        <v>9.1708580730191905E-5</v>
      </c>
      <c r="I63" s="2">
        <v>0.76731974000000003</v>
      </c>
      <c r="J63">
        <v>232.053459</v>
      </c>
      <c r="K63">
        <f t="shared" si="3"/>
        <v>229.77236021824626</v>
      </c>
      <c r="L63">
        <f t="shared" si="4"/>
        <v>5.2034116521184011</v>
      </c>
      <c r="M63" s="20">
        <f t="shared" si="5"/>
        <v>9.6630025091215782E-5</v>
      </c>
      <c r="O63" s="2">
        <v>0.76777845</v>
      </c>
      <c r="P63">
        <v>284.65375999999998</v>
      </c>
      <c r="Q63">
        <f t="shared" si="6"/>
        <v>283.54811522561573</v>
      </c>
      <c r="R63">
        <f t="shared" si="7"/>
        <v>1.222450367123189</v>
      </c>
      <c r="S63" s="20">
        <f t="shared" si="8"/>
        <v>1.508680877545632E-5</v>
      </c>
    </row>
    <row r="64" spans="3:19" x14ac:dyDescent="0.25">
      <c r="C64" s="2">
        <v>0.76979639</v>
      </c>
      <c r="D64">
        <v>196.16261299999999</v>
      </c>
      <c r="E64">
        <f t="shared" si="0"/>
        <v>194.12104509000113</v>
      </c>
      <c r="F64">
        <f t="shared" si="1"/>
        <v>4.1679995311371165</v>
      </c>
      <c r="G64" s="19">
        <f t="shared" si="2"/>
        <v>1.0831664147401202E-4</v>
      </c>
      <c r="I64" s="2">
        <v>0.77009629000000002</v>
      </c>
      <c r="J64">
        <v>232.26914099999999</v>
      </c>
      <c r="K64">
        <f t="shared" si="3"/>
        <v>229.94195979036772</v>
      </c>
      <c r="L64">
        <f t="shared" si="4"/>
        <v>5.4157723824655246</v>
      </c>
      <c r="M64" s="20">
        <f t="shared" si="5"/>
        <v>1.0038697685281485E-4</v>
      </c>
      <c r="O64" s="2">
        <v>0.77055435000000005</v>
      </c>
      <c r="P64">
        <v>284.98390000000001</v>
      </c>
      <c r="Q64">
        <f t="shared" si="6"/>
        <v>283.91925144161752</v>
      </c>
      <c r="R64">
        <f t="shared" si="7"/>
        <v>1.1334765528659076</v>
      </c>
      <c r="S64" s="20">
        <f t="shared" si="8"/>
        <v>1.3956351205703869E-5</v>
      </c>
    </row>
    <row r="65" spans="3:19" x14ac:dyDescent="0.25">
      <c r="C65" s="2">
        <v>0.77257323</v>
      </c>
      <c r="D65">
        <v>196.32678899999999</v>
      </c>
      <c r="E65">
        <f t="shared" si="0"/>
        <v>194.27060167890707</v>
      </c>
      <c r="F65">
        <f t="shared" si="1"/>
        <v>4.2279062994232817</v>
      </c>
      <c r="G65" s="19">
        <f t="shared" si="2"/>
        <v>1.0968979543573051E-4</v>
      </c>
      <c r="I65" s="2">
        <v>0.77287209999999995</v>
      </c>
      <c r="J65">
        <v>232.61501899999999</v>
      </c>
      <c r="K65">
        <f t="shared" si="3"/>
        <v>230.12596645120112</v>
      </c>
      <c r="L65">
        <f t="shared" si="4"/>
        <v>6.1953825906821356</v>
      </c>
      <c r="M65" s="20">
        <f t="shared" si="5"/>
        <v>1.1449660970161157E-4</v>
      </c>
      <c r="O65" s="2">
        <v>0.77333041000000002</v>
      </c>
      <c r="P65">
        <v>285.28542499999998</v>
      </c>
      <c r="Q65">
        <f t="shared" si="6"/>
        <v>284.31500819506351</v>
      </c>
      <c r="R65">
        <f t="shared" si="7"/>
        <v>0.94170877530309238</v>
      </c>
      <c r="S65" s="20">
        <f t="shared" si="8"/>
        <v>1.1570641784263587E-5</v>
      </c>
    </row>
    <row r="66" spans="3:19" x14ac:dyDescent="0.25">
      <c r="C66" s="2">
        <v>0.77534994999999995</v>
      </c>
      <c r="D66">
        <v>196.513856</v>
      </c>
      <c r="E66">
        <f t="shared" si="0"/>
        <v>194.42906590920023</v>
      </c>
      <c r="F66">
        <f t="shared" si="1"/>
        <v>4.3463497226969183</v>
      </c>
      <c r="G66" s="19">
        <f t="shared" si="2"/>
        <v>1.1254813771690161E-4</v>
      </c>
      <c r="I66" s="2">
        <v>0.77564891000000002</v>
      </c>
      <c r="J66">
        <v>232.786349</v>
      </c>
      <c r="K66">
        <f t="shared" si="3"/>
        <v>230.32570738654601</v>
      </c>
      <c r="L66">
        <f t="shared" si="4"/>
        <v>6.0547571498614401</v>
      </c>
      <c r="M66" s="20">
        <f t="shared" si="5"/>
        <v>1.11733064638379E-4</v>
      </c>
      <c r="O66" s="2">
        <v>0.77610628000000004</v>
      </c>
      <c r="P66">
        <v>285.62128799999999</v>
      </c>
      <c r="Q66">
        <f t="shared" si="6"/>
        <v>284.73731081455281</v>
      </c>
      <c r="R66">
        <f t="shared" si="7"/>
        <v>0.78141566439111665</v>
      </c>
      <c r="S66" s="20">
        <f t="shared" si="8"/>
        <v>9.5785763739507223E-6</v>
      </c>
    </row>
    <row r="67" spans="3:19" x14ac:dyDescent="0.25">
      <c r="C67" s="2">
        <v>0.77812663000000004</v>
      </c>
      <c r="D67">
        <v>196.706647</v>
      </c>
      <c r="E67">
        <f t="shared" si="0"/>
        <v>194.59718103233493</v>
      </c>
      <c r="F67">
        <f t="shared" si="1"/>
        <v>4.4498466687371447</v>
      </c>
      <c r="G67" s="19">
        <f t="shared" si="2"/>
        <v>1.1500241892610165E-4</v>
      </c>
      <c r="I67" s="2">
        <v>0.77842529999999999</v>
      </c>
      <c r="J67">
        <v>233.03064499999999</v>
      </c>
      <c r="K67">
        <f t="shared" si="3"/>
        <v>230.54240137602841</v>
      </c>
      <c r="L67">
        <f t="shared" si="4"/>
        <v>6.1913563322352436</v>
      </c>
      <c r="M67" s="20">
        <f t="shared" si="5"/>
        <v>1.1401440502625767E-4</v>
      </c>
      <c r="O67" s="2">
        <v>0.77888228000000004</v>
      </c>
      <c r="P67">
        <v>285.93425999999999</v>
      </c>
      <c r="Q67">
        <f t="shared" si="6"/>
        <v>285.18835408367244</v>
      </c>
      <c r="R67">
        <f t="shared" si="7"/>
        <v>0.55637563601245443</v>
      </c>
      <c r="S67" s="20">
        <f t="shared" si="8"/>
        <v>6.8051188492343092E-6</v>
      </c>
    </row>
    <row r="68" spans="3:19" x14ac:dyDescent="0.25">
      <c r="C68" s="2">
        <v>0.78090285999999998</v>
      </c>
      <c r="D68">
        <v>196.979558</v>
      </c>
      <c r="E68">
        <f t="shared" ref="E68:E113" si="9">IF(C68&lt;F$1,$X$6+D$1^2*$X$5/((-$X$7*(C68/E$1-1)^$X$8+1)),$X$6+$X$2*TAN($X$3*(C68/F$1)-$X$3)+D$1^2*$X$5/((-$X$7*(C68/E$1-1)^$X$8+1)))</f>
        <v>194.77572415899283</v>
      </c>
      <c r="F68">
        <f t="shared" ref="F68:F113" si="10">(E68-D68)^2</f>
        <v>4.8568835987684045</v>
      </c>
      <c r="G68" s="19">
        <f t="shared" ref="G68:G113" si="11">((E68-D68)/D68)^2</f>
        <v>1.2517435953718575E-4</v>
      </c>
      <c r="I68" s="2">
        <v>0.78120224000000005</v>
      </c>
      <c r="J68">
        <v>233.17765199999999</v>
      </c>
      <c r="K68">
        <f t="shared" ref="K68:K114" si="12">IF(I68&lt;L$1,$X$6+J$1^2*$X$5/((-$X$7*(I68/K$1-1)^$X$8+1)),$X$6+$X$2*TAN($X$3*(I68/L$1)-$X$3)+J$1^2*$X$5/((-$X$7*(I68/K$1-1)^$X$8+1)))</f>
        <v>230.77755897158423</v>
      </c>
      <c r="L68">
        <f t="shared" ref="L68:L114" si="13">(K68-J68)^2</f>
        <v>5.7604465450499704</v>
      </c>
      <c r="M68" s="20">
        <f t="shared" ref="M68:M114" si="14">((K68-J68)/J68)^2</f>
        <v>1.0594544786860181E-4</v>
      </c>
      <c r="O68" s="2">
        <v>0.78165812000000001</v>
      </c>
      <c r="P68">
        <v>286.275846</v>
      </c>
      <c r="Q68">
        <f t="shared" ref="Q68:Q103" si="15">IF(O68&lt;R$1,$X$6+P$1^2*$X$5/((-$X$7*(O68/Q$1-1)^$X$8+1)),$X$6+$X$2*TAN($X$3*(O68/R$1)-$X$3)+P$1^2*$X$5/((-$X$7*(O68/Q$1-1)^$X$8+1)))</f>
        <v>285.67042582012152</v>
      </c>
      <c r="R68">
        <f t="shared" ref="R68:R103" si="16">(Q68-P68)^2</f>
        <v>0.36653359420408971</v>
      </c>
      <c r="S68" s="20">
        <f t="shared" ref="S68:S103" si="17">((Q68-P68)/P68)^2</f>
        <v>4.472438445127565E-6</v>
      </c>
    </row>
    <row r="69" spans="3:19" x14ac:dyDescent="0.25">
      <c r="C69" s="2">
        <v>0.78367925000000005</v>
      </c>
      <c r="D69">
        <v>197.22385399999999</v>
      </c>
      <c r="E69">
        <f t="shared" si="9"/>
        <v>194.96560939636228</v>
      </c>
      <c r="F69">
        <f t="shared" si="10"/>
        <v>5.0996686898588219</v>
      </c>
      <c r="G69" s="19">
        <f t="shared" si="11"/>
        <v>1.3110615468092256E-4</v>
      </c>
      <c r="I69" s="2">
        <v>0.78397804000000004</v>
      </c>
      <c r="J69">
        <v>233.52496099999999</v>
      </c>
      <c r="K69">
        <f t="shared" si="12"/>
        <v>231.0325932338713</v>
      </c>
      <c r="L69">
        <f t="shared" si="13"/>
        <v>6.2118970816373391</v>
      </c>
      <c r="M69" s="20">
        <f t="shared" si="14"/>
        <v>1.1390889405611124E-4</v>
      </c>
      <c r="O69" s="2">
        <v>0.78443399000000003</v>
      </c>
      <c r="P69">
        <v>286.61170900000002</v>
      </c>
      <c r="Q69">
        <f t="shared" si="15"/>
        <v>286.18610045356843</v>
      </c>
      <c r="R69">
        <f t="shared" si="16"/>
        <v>0.18114263479561105</v>
      </c>
      <c r="S69" s="20">
        <f t="shared" si="17"/>
        <v>2.2051230198003691E-6</v>
      </c>
    </row>
    <row r="70" spans="3:19" x14ac:dyDescent="0.25">
      <c r="C70" s="2">
        <v>0.78645547999999998</v>
      </c>
      <c r="D70">
        <v>197.49676500000001</v>
      </c>
      <c r="E70">
        <f t="shared" si="9"/>
        <v>195.16777098537003</v>
      </c>
      <c r="F70">
        <f t="shared" si="10"/>
        <v>5.4242131201822907</v>
      </c>
      <c r="G70" s="19">
        <f t="shared" si="11"/>
        <v>1.3906465807463295E-4</v>
      </c>
      <c r="I70" s="2">
        <v>0.78647078999999998</v>
      </c>
      <c r="J70">
        <v>233.69016500000001</v>
      </c>
      <c r="K70">
        <f t="shared" si="12"/>
        <v>231.28004019869303</v>
      </c>
      <c r="L70">
        <f t="shared" si="13"/>
        <v>5.8087015578749996</v>
      </c>
      <c r="M70" s="20">
        <f t="shared" si="14"/>
        <v>1.0636486500492623E-4</v>
      </c>
      <c r="O70" s="2">
        <v>0.78720950000000001</v>
      </c>
      <c r="P70">
        <v>287.01052399999998</v>
      </c>
      <c r="Q70">
        <f t="shared" si="15"/>
        <v>286.73807287503212</v>
      </c>
      <c r="R70">
        <f t="shared" si="16"/>
        <v>7.422961549625165E-2</v>
      </c>
      <c r="S70" s="20">
        <f t="shared" si="17"/>
        <v>9.0111779851252674E-7</v>
      </c>
    </row>
    <row r="71" spans="3:19" x14ac:dyDescent="0.25">
      <c r="C71" s="2">
        <v>0.78923235000000003</v>
      </c>
      <c r="D71">
        <v>197.65521799999999</v>
      </c>
      <c r="E71">
        <f t="shared" si="9"/>
        <v>195.38331530555257</v>
      </c>
      <c r="F71">
        <f t="shared" si="10"/>
        <v>5.1615418530374448</v>
      </c>
      <c r="G71" s="19">
        <f t="shared" si="11"/>
        <v>1.3211827212423411E-4</v>
      </c>
      <c r="I71" s="2">
        <v>0.78953088999999999</v>
      </c>
      <c r="J71">
        <v>234.00210899999999</v>
      </c>
      <c r="K71">
        <f t="shared" si="12"/>
        <v>231.60968700706394</v>
      </c>
      <c r="L71">
        <f t="shared" si="13"/>
        <v>5.723682992284103</v>
      </c>
      <c r="M71" s="20">
        <f t="shared" si="14"/>
        <v>1.04528815483672E-4</v>
      </c>
      <c r="O71" s="2">
        <v>0.78998546999999997</v>
      </c>
      <c r="P71">
        <v>287.32921800000003</v>
      </c>
      <c r="Q71">
        <f t="shared" si="15"/>
        <v>287.32953754093489</v>
      </c>
      <c r="R71">
        <f t="shared" si="16"/>
        <v>1.0210640905615298E-7</v>
      </c>
      <c r="S71" s="20">
        <f t="shared" si="17"/>
        <v>1.2367827552935814E-12</v>
      </c>
    </row>
    <row r="72" spans="3:19" x14ac:dyDescent="0.25">
      <c r="C72" s="2">
        <v>0.79200837999999996</v>
      </c>
      <c r="D72">
        <v>197.962467</v>
      </c>
      <c r="E72">
        <f t="shared" si="9"/>
        <v>195.61326885239797</v>
      </c>
      <c r="F72">
        <f t="shared" si="10"/>
        <v>5.5187319366968488</v>
      </c>
      <c r="G72" s="19">
        <f t="shared" si="11"/>
        <v>1.4082299765600303E-4</v>
      </c>
      <c r="I72" s="2">
        <v>0.79259055</v>
      </c>
      <c r="J72">
        <v>234.38988000000001</v>
      </c>
      <c r="K72">
        <f t="shared" si="12"/>
        <v>231.97036889584285</v>
      </c>
      <c r="L72">
        <f t="shared" si="13"/>
        <v>5.8540339831397619</v>
      </c>
      <c r="M72" s="20">
        <f t="shared" si="14"/>
        <v>1.0655590594974605E-4</v>
      </c>
      <c r="O72" s="2">
        <v>0.79276126999999996</v>
      </c>
      <c r="P72">
        <v>287.67652700000002</v>
      </c>
      <c r="Q72">
        <f t="shared" si="15"/>
        <v>287.96367986937781</v>
      </c>
      <c r="R72">
        <f t="shared" si="16"/>
        <v>8.2456770391899178E-2</v>
      </c>
      <c r="S72" s="20">
        <f t="shared" si="17"/>
        <v>9.9636271321374226E-7</v>
      </c>
    </row>
    <row r="73" spans="3:19" x14ac:dyDescent="0.25">
      <c r="C73" s="2">
        <v>0.79478428999999995</v>
      </c>
      <c r="D73">
        <v>198.29117600000001</v>
      </c>
      <c r="E73">
        <f t="shared" si="9"/>
        <v>195.85893579390464</v>
      </c>
      <c r="F73">
        <f t="shared" si="10"/>
        <v>5.9157924201468584</v>
      </c>
      <c r="G73" s="19">
        <f t="shared" si="11"/>
        <v>1.5045483533720474E-4</v>
      </c>
      <c r="I73" s="2">
        <v>0.79508270000000003</v>
      </c>
      <c r="J73">
        <v>234.66095799999999</v>
      </c>
      <c r="K73">
        <f t="shared" si="12"/>
        <v>232.28919542980748</v>
      </c>
      <c r="L73">
        <f t="shared" si="13"/>
        <v>5.6252576893662081</v>
      </c>
      <c r="M73" s="20">
        <f t="shared" si="14"/>
        <v>1.0215526231165504E-4</v>
      </c>
      <c r="O73" s="2">
        <v>0.79553669000000005</v>
      </c>
      <c r="P73">
        <v>288.092511</v>
      </c>
      <c r="Q73">
        <f t="shared" si="15"/>
        <v>288.64406848794005</v>
      </c>
      <c r="R73">
        <f t="shared" si="16"/>
        <v>0.30421566250273252</v>
      </c>
      <c r="S73" s="20">
        <f t="shared" si="17"/>
        <v>3.6653684061657246E-6</v>
      </c>
    </row>
    <row r="74" spans="3:19" x14ac:dyDescent="0.25">
      <c r="C74" s="2">
        <v>0.79756099999999996</v>
      </c>
      <c r="D74">
        <v>198.47967399999999</v>
      </c>
      <c r="E74">
        <f t="shared" si="9"/>
        <v>196.12177830148451</v>
      </c>
      <c r="F74">
        <f t="shared" si="10"/>
        <v>5.5596721250777916</v>
      </c>
      <c r="G74" s="19">
        <f t="shared" si="11"/>
        <v>1.41129273034698E-4</v>
      </c>
      <c r="I74" s="2">
        <v>0.79814229000000003</v>
      </c>
      <c r="J74">
        <v>235.06160600000001</v>
      </c>
      <c r="K74">
        <f t="shared" si="12"/>
        <v>232.71417597954604</v>
      </c>
      <c r="L74">
        <f t="shared" si="13"/>
        <v>5.5104277009285267</v>
      </c>
      <c r="M74" s="20">
        <f t="shared" si="14"/>
        <v>9.9729102475614264E-5</v>
      </c>
      <c r="O74" s="2">
        <v>0.79831246</v>
      </c>
      <c r="P74">
        <v>288.44554299999999</v>
      </c>
      <c r="Q74">
        <f t="shared" si="15"/>
        <v>289.37486526475465</v>
      </c>
      <c r="R74">
        <f t="shared" si="16"/>
        <v>0.86363987176873025</v>
      </c>
      <c r="S74" s="20">
        <f t="shared" si="17"/>
        <v>1.0380183208722236E-5</v>
      </c>
    </row>
    <row r="75" spans="3:19" x14ac:dyDescent="0.25">
      <c r="C75" s="2">
        <v>0.80062142000000003</v>
      </c>
      <c r="D75">
        <v>198.734388</v>
      </c>
      <c r="E75">
        <f t="shared" si="9"/>
        <v>196.43311171744818</v>
      </c>
      <c r="F75">
        <f t="shared" si="10"/>
        <v>5.2958725286354822</v>
      </c>
      <c r="G75" s="19">
        <f t="shared" si="11"/>
        <v>1.340884836705585E-4</v>
      </c>
      <c r="I75" s="2">
        <v>0.80091822999999995</v>
      </c>
      <c r="J75">
        <v>235.38602299999999</v>
      </c>
      <c r="K75">
        <f t="shared" si="12"/>
        <v>233.13462523995776</v>
      </c>
      <c r="L75">
        <f t="shared" si="13"/>
        <v>5.0687918739232058</v>
      </c>
      <c r="M75" s="20">
        <f t="shared" si="14"/>
        <v>9.1483572710075021E-5</v>
      </c>
      <c r="O75" s="2">
        <v>0.80108751</v>
      </c>
      <c r="P75">
        <v>288.92447800000002</v>
      </c>
      <c r="Q75">
        <f t="shared" si="15"/>
        <v>290.16015714139201</v>
      </c>
      <c r="R75">
        <f t="shared" si="16"/>
        <v>1.52690294047123</v>
      </c>
      <c r="S75" s="20">
        <f t="shared" si="17"/>
        <v>1.829122351792013E-5</v>
      </c>
    </row>
    <row r="76" spans="3:19" x14ac:dyDescent="0.25">
      <c r="C76" s="2">
        <v>0.80311359000000004</v>
      </c>
      <c r="D76">
        <v>199.00260499999999</v>
      </c>
      <c r="E76">
        <f t="shared" si="9"/>
        <v>196.70489637665611</v>
      </c>
      <c r="F76">
        <f t="shared" si="10"/>
        <v>5.2794649177888271</v>
      </c>
      <c r="G76" s="19">
        <f t="shared" si="11"/>
        <v>1.3331296430231314E-4</v>
      </c>
      <c r="I76" s="2">
        <v>0.80369354000000004</v>
      </c>
      <c r="J76">
        <v>235.819176</v>
      </c>
      <c r="K76">
        <f t="shared" si="12"/>
        <v>233.59124583351496</v>
      </c>
      <c r="L76">
        <f t="shared" si="13"/>
        <v>4.9636728267340491</v>
      </c>
      <c r="M76" s="20">
        <f t="shared" si="14"/>
        <v>8.9257539923876322E-5</v>
      </c>
      <c r="O76" s="2">
        <v>0.80386279999999999</v>
      </c>
      <c r="P76">
        <v>289.36335400000002</v>
      </c>
      <c r="Q76">
        <f t="shared" si="15"/>
        <v>291.00502633462082</v>
      </c>
      <c r="R76">
        <f t="shared" si="16"/>
        <v>2.6950880542593318</v>
      </c>
      <c r="S76" s="20">
        <f t="shared" si="17"/>
        <v>3.2187400193591131E-5</v>
      </c>
    </row>
    <row r="77" spans="3:19" x14ac:dyDescent="0.25">
      <c r="C77" s="2">
        <v>0.80589010999999999</v>
      </c>
      <c r="D77">
        <v>199.22400999999999</v>
      </c>
      <c r="E77">
        <f t="shared" si="9"/>
        <v>197.0287437496404</v>
      </c>
      <c r="F77">
        <f t="shared" si="10"/>
        <v>4.8191939099678738</v>
      </c>
      <c r="G77" s="19">
        <f t="shared" si="11"/>
        <v>1.2142022872046429E-4</v>
      </c>
      <c r="I77" s="2">
        <v>0.80646914999999997</v>
      </c>
      <c r="J77">
        <v>236.20082199999999</v>
      </c>
      <c r="K77">
        <f t="shared" si="12"/>
        <v>234.08751108787089</v>
      </c>
      <c r="L77">
        <f t="shared" si="13"/>
        <v>4.4660830113239047</v>
      </c>
      <c r="M77" s="20">
        <f t="shared" si="14"/>
        <v>8.0050487621908463E-5</v>
      </c>
      <c r="O77" s="2">
        <v>0.80663733999999998</v>
      </c>
      <c r="P77">
        <v>289.93385599999999</v>
      </c>
      <c r="Q77">
        <f t="shared" si="15"/>
        <v>291.91448033162726</v>
      </c>
      <c r="R77">
        <f t="shared" si="16"/>
        <v>3.922872743033964</v>
      </c>
      <c r="S77" s="20">
        <f t="shared" si="17"/>
        <v>4.6666621102475065E-5</v>
      </c>
    </row>
    <row r="78" spans="3:19" x14ac:dyDescent="0.25">
      <c r="C78" s="2">
        <v>0.80894997000000002</v>
      </c>
      <c r="D78">
        <v>199.57601299999999</v>
      </c>
      <c r="E78">
        <f t="shared" si="9"/>
        <v>197.41371283647646</v>
      </c>
      <c r="F78">
        <f t="shared" si="10"/>
        <v>4.6755419971738652</v>
      </c>
      <c r="G78" s="19">
        <f t="shared" si="11"/>
        <v>1.1738572258693072E-4</v>
      </c>
      <c r="I78" s="2">
        <v>0.80924509</v>
      </c>
      <c r="J78">
        <v>236.525239</v>
      </c>
      <c r="K78">
        <f t="shared" si="12"/>
        <v>234.62712629228091</v>
      </c>
      <c r="L78">
        <f t="shared" si="13"/>
        <v>3.6028318512047082</v>
      </c>
      <c r="M78" s="20">
        <f t="shared" si="14"/>
        <v>6.440046653558239E-5</v>
      </c>
      <c r="O78" s="2">
        <v>0.80941183999999999</v>
      </c>
      <c r="P78">
        <v>290.51008100000001</v>
      </c>
      <c r="Q78">
        <f t="shared" si="15"/>
        <v>292.8946174529259</v>
      </c>
      <c r="R78">
        <f t="shared" si="16"/>
        <v>5.6860140953323652</v>
      </c>
      <c r="S78" s="20">
        <f t="shared" si="17"/>
        <v>6.7372942739832005E-5</v>
      </c>
    </row>
    <row r="79" spans="3:19" x14ac:dyDescent="0.25">
      <c r="C79" s="2">
        <v>0.81144229999999995</v>
      </c>
      <c r="D79">
        <v>199.81561500000001</v>
      </c>
      <c r="E79">
        <f t="shared" si="9"/>
        <v>197.75106755854969</v>
      </c>
      <c r="F79">
        <f t="shared" si="10"/>
        <v>4.2623561379990438</v>
      </c>
      <c r="G79" s="19">
        <f t="shared" si="11"/>
        <v>1.0675565412632716E-4</v>
      </c>
      <c r="I79" s="2">
        <v>0.81173713000000003</v>
      </c>
      <c r="J79">
        <v>236.81491700000001</v>
      </c>
      <c r="K79">
        <f t="shared" si="12"/>
        <v>235.15179221112385</v>
      </c>
      <c r="L79">
        <f t="shared" si="13"/>
        <v>2.7659840633743742</v>
      </c>
      <c r="M79" s="20">
        <f t="shared" si="14"/>
        <v>4.9320964760537228E-5</v>
      </c>
      <c r="O79" s="2">
        <v>0.81218553000000004</v>
      </c>
      <c r="P79">
        <v>291.22937899999999</v>
      </c>
      <c r="Q79">
        <f t="shared" si="15"/>
        <v>293.95166881941719</v>
      </c>
      <c r="R79">
        <f t="shared" si="16"/>
        <v>7.4108618609025259</v>
      </c>
      <c r="S79" s="20">
        <f t="shared" si="17"/>
        <v>8.7377245492494443E-5</v>
      </c>
    </row>
    <row r="80" spans="3:19" x14ac:dyDescent="0.25">
      <c r="C80" s="2">
        <v>0.81421858999999996</v>
      </c>
      <c r="D80">
        <v>200.07708</v>
      </c>
      <c r="E80">
        <f t="shared" si="9"/>
        <v>198.15439669582199</v>
      </c>
      <c r="F80">
        <f t="shared" si="10"/>
        <v>3.6967110881648635</v>
      </c>
      <c r="G80" s="19">
        <f t="shared" si="11"/>
        <v>9.2346582741614593E-5</v>
      </c>
      <c r="I80" s="2">
        <v>0.81451267000000005</v>
      </c>
      <c r="J80">
        <v>237.208009</v>
      </c>
      <c r="K80">
        <f t="shared" si="12"/>
        <v>235.78511217079932</v>
      </c>
      <c r="L80">
        <f t="shared" si="13"/>
        <v>2.0246353865493525</v>
      </c>
      <c r="M80" s="20">
        <f t="shared" si="14"/>
        <v>3.5982234252694474E-5</v>
      </c>
      <c r="O80" s="2">
        <v>0.81495883000000002</v>
      </c>
      <c r="P80">
        <v>292.01735100000002</v>
      </c>
      <c r="Q80">
        <f t="shared" si="15"/>
        <v>295.09301290320946</v>
      </c>
      <c r="R80">
        <f t="shared" si="16"/>
        <v>9.4596961428538915</v>
      </c>
      <c r="S80" s="20">
        <f t="shared" si="17"/>
        <v>1.1093277384868522E-4</v>
      </c>
    </row>
    <row r="81" spans="3:19" x14ac:dyDescent="0.25">
      <c r="C81" s="2">
        <v>0.81699440000000001</v>
      </c>
      <c r="D81">
        <v>200.42438899999999</v>
      </c>
      <c r="E81">
        <f t="shared" si="9"/>
        <v>198.58938921888762</v>
      </c>
      <c r="F81">
        <f t="shared" si="10"/>
        <v>3.3672241966824563</v>
      </c>
      <c r="G81" s="19">
        <f t="shared" si="11"/>
        <v>8.3824485588548134E-5</v>
      </c>
      <c r="I81" s="2">
        <v>0.81728849999999997</v>
      </c>
      <c r="J81">
        <v>237.55102600000001</v>
      </c>
      <c r="K81">
        <f t="shared" si="12"/>
        <v>236.47498463674367</v>
      </c>
      <c r="L81">
        <f t="shared" si="13"/>
        <v>1.1578650154385564</v>
      </c>
      <c r="M81" s="20">
        <f t="shared" si="14"/>
        <v>2.051842924613149E-5</v>
      </c>
      <c r="O81" s="2">
        <v>0.81773138000000001</v>
      </c>
      <c r="P81">
        <v>292.93695100000002</v>
      </c>
      <c r="Q81">
        <f t="shared" si="15"/>
        <v>296.32655476831184</v>
      </c>
      <c r="R81">
        <f t="shared" si="16"/>
        <v>11.489413706153657</v>
      </c>
      <c r="S81" s="20">
        <f t="shared" si="17"/>
        <v>1.3389043536369996E-4</v>
      </c>
    </row>
    <row r="82" spans="3:19" x14ac:dyDescent="0.25">
      <c r="C82" s="2">
        <v>0.81976981000000004</v>
      </c>
      <c r="D82">
        <v>200.840373</v>
      </c>
      <c r="E82">
        <f t="shared" si="9"/>
        <v>199.0591823902538</v>
      </c>
      <c r="F82">
        <f t="shared" si="10"/>
        <v>3.1726399882480547</v>
      </c>
      <c r="G82" s="19">
        <f t="shared" si="11"/>
        <v>7.8653627177436823E-5</v>
      </c>
      <c r="I82" s="2">
        <v>0.82006316999999995</v>
      </c>
      <c r="J82">
        <v>238.097205</v>
      </c>
      <c r="K82">
        <f t="shared" si="12"/>
        <v>237.22665651888883</v>
      </c>
      <c r="L82">
        <f t="shared" si="13"/>
        <v>0.75785465796496798</v>
      </c>
      <c r="M82" s="20">
        <f t="shared" si="14"/>
        <v>1.3368335293953998E-5</v>
      </c>
      <c r="O82" s="2">
        <v>0.82050321999999998</v>
      </c>
      <c r="P82">
        <v>293.98245400000002</v>
      </c>
      <c r="Q82">
        <f t="shared" si="15"/>
        <v>297.66130516004728</v>
      </c>
      <c r="R82">
        <f t="shared" si="16"/>
        <v>13.533945857781063</v>
      </c>
      <c r="S82" s="20">
        <f t="shared" si="17"/>
        <v>1.5659634205132753E-4</v>
      </c>
    </row>
    <row r="83" spans="3:19" x14ac:dyDescent="0.25">
      <c r="C83" s="2">
        <v>0.82254565000000002</v>
      </c>
      <c r="D83">
        <v>201.18195900000001</v>
      </c>
      <c r="E83">
        <f t="shared" si="9"/>
        <v>199.56744354284871</v>
      </c>
      <c r="F83">
        <f t="shared" si="10"/>
        <v>2.6066601613804679</v>
      </c>
      <c r="G83" s="19">
        <f t="shared" si="11"/>
        <v>6.4403037220142821E-5</v>
      </c>
      <c r="I83" s="2">
        <v>0.82283757999999996</v>
      </c>
      <c r="J83">
        <v>238.69059899999999</v>
      </c>
      <c r="K83">
        <f t="shared" si="12"/>
        <v>238.04665091973783</v>
      </c>
      <c r="L83">
        <f t="shared" si="13"/>
        <v>0.41466913007332523</v>
      </c>
      <c r="M83" s="20">
        <f t="shared" si="14"/>
        <v>7.2783188436957657E-6</v>
      </c>
      <c r="O83" s="2">
        <v>0.82327349999999999</v>
      </c>
      <c r="P83">
        <v>295.30265700000001</v>
      </c>
      <c r="Q83">
        <f t="shared" si="15"/>
        <v>299.10689807746951</v>
      </c>
      <c r="R83">
        <f t="shared" si="16"/>
        <v>14.472250175506291</v>
      </c>
      <c r="S83" s="20">
        <f t="shared" si="17"/>
        <v>1.6595920748149596E-4</v>
      </c>
    </row>
    <row r="84" spans="3:19" x14ac:dyDescent="0.25">
      <c r="C84" s="2">
        <v>0.82532086999999998</v>
      </c>
      <c r="D84">
        <v>201.63228000000001</v>
      </c>
      <c r="E84">
        <f t="shared" si="9"/>
        <v>200.11794888958721</v>
      </c>
      <c r="F84">
        <f t="shared" si="10"/>
        <v>2.293198711964056</v>
      </c>
      <c r="G84" s="19">
        <f t="shared" si="11"/>
        <v>5.640551477856524E-5</v>
      </c>
      <c r="I84" s="2">
        <v>0.82561262999999996</v>
      </c>
      <c r="J84">
        <v>239.17096599999999</v>
      </c>
      <c r="K84">
        <f t="shared" si="12"/>
        <v>238.94238309942935</v>
      </c>
      <c r="L84">
        <f t="shared" si="13"/>
        <v>5.2250142433288571E-2</v>
      </c>
      <c r="M84" s="20">
        <f t="shared" si="14"/>
        <v>9.1342009851862532E-7</v>
      </c>
      <c r="O84" s="2">
        <v>0.82566494999999995</v>
      </c>
      <c r="P84">
        <v>296.628761</v>
      </c>
      <c r="Q84">
        <f t="shared" si="15"/>
        <v>300.45328388303568</v>
      </c>
      <c r="R84">
        <f t="shared" si="16"/>
        <v>14.626975282863578</v>
      </c>
      <c r="S84" s="20">
        <f t="shared" si="17"/>
        <v>1.6623712219746988E-4</v>
      </c>
    </row>
    <row r="85" spans="3:19" x14ac:dyDescent="0.25">
      <c r="C85" s="2">
        <v>0.82809628000000002</v>
      </c>
      <c r="D85">
        <v>202.04826399999999</v>
      </c>
      <c r="E85">
        <f t="shared" si="9"/>
        <v>200.71534246841597</v>
      </c>
      <c r="F85">
        <f t="shared" si="10"/>
        <v>1.77667980936029</v>
      </c>
      <c r="G85" s="19">
        <f t="shared" si="11"/>
        <v>4.3521005461905402E-5</v>
      </c>
      <c r="I85" s="2">
        <v>0.82838661999999996</v>
      </c>
      <c r="J85">
        <v>239.83732599999999</v>
      </c>
      <c r="K85">
        <f t="shared" si="12"/>
        <v>239.92135802759799</v>
      </c>
      <c r="L85">
        <f t="shared" si="13"/>
        <v>7.0613816622308832E-3</v>
      </c>
      <c r="M85" s="20">
        <f t="shared" si="14"/>
        <v>1.2275979045507949E-7</v>
      </c>
      <c r="O85" s="2">
        <v>0.82767749000000002</v>
      </c>
      <c r="P85">
        <v>297.97722099999999</v>
      </c>
      <c r="Q85">
        <f t="shared" si="15"/>
        <v>301.66339393244289</v>
      </c>
      <c r="R85">
        <f t="shared" si="16"/>
        <v>13.587870887874693</v>
      </c>
      <c r="S85" s="20">
        <f t="shared" si="17"/>
        <v>1.5303306640285732E-4</v>
      </c>
    </row>
    <row r="86" spans="3:19" x14ac:dyDescent="0.25">
      <c r="C86" s="2">
        <v>0.83087140000000004</v>
      </c>
      <c r="D86">
        <v>202.51575399999999</v>
      </c>
      <c r="E86">
        <f t="shared" si="9"/>
        <v>201.36462010679458</v>
      </c>
      <c r="F86">
        <f t="shared" si="10"/>
        <v>1.3251092400862479</v>
      </c>
      <c r="G86" s="19">
        <f t="shared" si="11"/>
        <v>3.2309784086334155E-5</v>
      </c>
      <c r="I86" s="2">
        <v>0.83116038000000003</v>
      </c>
      <c r="J86">
        <v>240.54517799999999</v>
      </c>
      <c r="K86">
        <f t="shared" si="12"/>
        <v>240.992977568556</v>
      </c>
      <c r="L86">
        <f t="shared" si="13"/>
        <v>0.20052445359894641</v>
      </c>
      <c r="M86" s="20">
        <f t="shared" si="14"/>
        <v>3.4655648559525682E-6</v>
      </c>
      <c r="O86" s="2">
        <v>0.82969904999999999</v>
      </c>
      <c r="P86">
        <v>299.59061800000001</v>
      </c>
      <c r="Q86">
        <f t="shared" si="15"/>
        <v>302.9556270937926</v>
      </c>
      <c r="R86">
        <f t="shared" si="16"/>
        <v>11.323286201306853</v>
      </c>
      <c r="S86" s="20">
        <f t="shared" si="17"/>
        <v>1.2615836930326746E-4</v>
      </c>
    </row>
    <row r="87" spans="3:19" x14ac:dyDescent="0.25">
      <c r="C87" s="2">
        <v>0.83364651999999995</v>
      </c>
      <c r="D87">
        <v>202.98324400000001</v>
      </c>
      <c r="E87">
        <f t="shared" si="9"/>
        <v>202.07165982223239</v>
      </c>
      <c r="F87">
        <f t="shared" si="10"/>
        <v>0.83098571315627212</v>
      </c>
      <c r="G87" s="19">
        <f t="shared" si="11"/>
        <v>2.0168480486681703E-5</v>
      </c>
      <c r="I87" s="2">
        <v>0.83403996000000002</v>
      </c>
      <c r="J87">
        <v>241.145398</v>
      </c>
      <c r="K87">
        <f t="shared" si="12"/>
        <v>242.21479691090789</v>
      </c>
      <c r="L87">
        <f t="shared" si="13"/>
        <v>1.1436140306509872</v>
      </c>
      <c r="M87" s="20">
        <f t="shared" si="14"/>
        <v>1.9666248310227277E-5</v>
      </c>
      <c r="O87" s="2">
        <v>0.83125828999999996</v>
      </c>
      <c r="P87">
        <v>301.09057100000001</v>
      </c>
      <c r="Q87">
        <f t="shared" si="15"/>
        <v>304.00864134645633</v>
      </c>
      <c r="R87">
        <f t="shared" si="16"/>
        <v>8.5151345468676958</v>
      </c>
      <c r="S87" s="20">
        <f t="shared" si="17"/>
        <v>9.3928460449868649E-5</v>
      </c>
    </row>
    <row r="88" spans="3:19" x14ac:dyDescent="0.25">
      <c r="C88" s="2">
        <v>0.83642128999999998</v>
      </c>
      <c r="D88">
        <v>203.51368500000001</v>
      </c>
      <c r="E88">
        <f t="shared" si="9"/>
        <v>202.84302643857788</v>
      </c>
      <c r="F88">
        <f t="shared" si="10"/>
        <v>0.44978290600880044</v>
      </c>
      <c r="G88" s="19">
        <f t="shared" si="11"/>
        <v>1.0859647036015941E-5</v>
      </c>
      <c r="I88" s="2">
        <v>0.83670887000000005</v>
      </c>
      <c r="J88">
        <v>241.78844599999999</v>
      </c>
      <c r="K88">
        <f t="shared" si="12"/>
        <v>243.4582255994905</v>
      </c>
      <c r="L88">
        <f t="shared" si="13"/>
        <v>2.7881639108746903</v>
      </c>
      <c r="M88" s="20">
        <f t="shared" si="14"/>
        <v>4.7692184294564612E-5</v>
      </c>
      <c r="O88" s="2">
        <v>0.83272005000000004</v>
      </c>
      <c r="P88">
        <v>302.55066599999998</v>
      </c>
      <c r="Q88">
        <f t="shared" si="15"/>
        <v>305.04330393825677</v>
      </c>
      <c r="R88">
        <f t="shared" si="16"/>
        <v>6.2132438912370684</v>
      </c>
      <c r="S88" s="20">
        <f t="shared" si="17"/>
        <v>6.7876927426148816E-5</v>
      </c>
    </row>
    <row r="89" spans="3:19" x14ac:dyDescent="0.25">
      <c r="C89" s="2">
        <v>0.83919611999999999</v>
      </c>
      <c r="D89">
        <v>204.032681</v>
      </c>
      <c r="E89">
        <f t="shared" si="9"/>
        <v>203.68649799945726</v>
      </c>
      <c r="F89">
        <f t="shared" si="10"/>
        <v>0.11984266986477286</v>
      </c>
      <c r="G89" s="19">
        <f t="shared" si="11"/>
        <v>2.8788033752269849E-6</v>
      </c>
      <c r="I89" s="2">
        <v>0.83965139</v>
      </c>
      <c r="J89">
        <v>242.794307</v>
      </c>
      <c r="K89">
        <f t="shared" si="12"/>
        <v>244.96807707469458</v>
      </c>
      <c r="L89">
        <f t="shared" si="13"/>
        <v>4.7252763376376512</v>
      </c>
      <c r="M89" s="20">
        <f t="shared" si="14"/>
        <v>8.015861651141569E-5</v>
      </c>
      <c r="O89" s="2">
        <v>0.83408148000000004</v>
      </c>
      <c r="P89">
        <v>304.20914399999998</v>
      </c>
      <c r="Q89">
        <f t="shared" si="15"/>
        <v>306.05068559945107</v>
      </c>
      <c r="R89">
        <f t="shared" si="16"/>
        <v>3.3912754625088821</v>
      </c>
      <c r="S89" s="20">
        <f t="shared" si="17"/>
        <v>3.6645321772189011E-5</v>
      </c>
    </row>
    <row r="90" spans="3:19" x14ac:dyDescent="0.25">
      <c r="C90" s="2">
        <v>0.84197051999999994</v>
      </c>
      <c r="D90">
        <v>204.62607499999999</v>
      </c>
      <c r="E90">
        <f t="shared" si="9"/>
        <v>204.61079241416661</v>
      </c>
      <c r="F90">
        <f t="shared" si="10"/>
        <v>2.3355742975449278E-4</v>
      </c>
      <c r="G90" s="19">
        <f t="shared" si="11"/>
        <v>5.5779130402375242E-9</v>
      </c>
      <c r="I90" s="2">
        <v>0.84225110999999997</v>
      </c>
      <c r="J90">
        <v>244.13201000000001</v>
      </c>
      <c r="K90">
        <f t="shared" si="12"/>
        <v>246.43812338003073</v>
      </c>
      <c r="L90">
        <f t="shared" si="13"/>
        <v>5.3181589215567264</v>
      </c>
      <c r="M90" s="20">
        <f t="shared" si="14"/>
        <v>8.9230198177321597E-5</v>
      </c>
      <c r="O90" s="2">
        <v>0.83533594</v>
      </c>
      <c r="P90">
        <v>305.64623699999999</v>
      </c>
      <c r="Q90">
        <f t="shared" si="15"/>
        <v>307.01830741582307</v>
      </c>
      <c r="R90">
        <f t="shared" si="16"/>
        <v>1.8825772259769438</v>
      </c>
      <c r="S90" s="20">
        <f t="shared" si="17"/>
        <v>2.015183942943537E-5</v>
      </c>
    </row>
    <row r="91" spans="3:19" x14ac:dyDescent="0.25">
      <c r="C91" s="2">
        <v>0.84474503000000001</v>
      </c>
      <c r="D91">
        <v>205.20230000000001</v>
      </c>
      <c r="E91">
        <f t="shared" si="9"/>
        <v>205.62641573954122</v>
      </c>
      <c r="F91">
        <f t="shared" si="10"/>
        <v>0.17987416052658528</v>
      </c>
      <c r="G91" s="19">
        <f t="shared" si="11"/>
        <v>4.2717352805521784E-6</v>
      </c>
      <c r="I91" s="2">
        <v>0.84488786999999999</v>
      </c>
      <c r="J91">
        <v>245.24742800000001</v>
      </c>
      <c r="K91">
        <f t="shared" si="12"/>
        <v>248.07597917850447</v>
      </c>
      <c r="L91">
        <f t="shared" si="13"/>
        <v>8.0007017694189404</v>
      </c>
      <c r="M91" s="20">
        <f t="shared" si="14"/>
        <v>1.330206786501858E-4</v>
      </c>
      <c r="O91" s="2">
        <v>0.83658997000000002</v>
      </c>
      <c r="P91">
        <v>307.15887199999997</v>
      </c>
      <c r="Q91">
        <f t="shared" si="15"/>
        <v>308.02535733676314</v>
      </c>
      <c r="R91">
        <f t="shared" si="16"/>
        <v>0.75079683882557058</v>
      </c>
      <c r="S91" s="20">
        <f t="shared" si="17"/>
        <v>7.9578602354136557E-6</v>
      </c>
    </row>
    <row r="92" spans="3:19" x14ac:dyDescent="0.25">
      <c r="C92" s="2">
        <v>0.84751916999999999</v>
      </c>
      <c r="D92">
        <v>205.841477</v>
      </c>
      <c r="E92">
        <f t="shared" si="9"/>
        <v>206.74529052087519</v>
      </c>
      <c r="F92">
        <f t="shared" si="10"/>
        <v>0.81687888051680679</v>
      </c>
      <c r="G92" s="19">
        <f t="shared" si="11"/>
        <v>1.927932786774123E-5</v>
      </c>
      <c r="I92" s="2">
        <v>0.84733051999999998</v>
      </c>
      <c r="J92">
        <v>246.73726500000001</v>
      </c>
      <c r="K92">
        <f t="shared" si="12"/>
        <v>249.77205951308412</v>
      </c>
      <c r="L92">
        <f t="shared" si="13"/>
        <v>9.2099777366454099</v>
      </c>
      <c r="M92" s="20">
        <f t="shared" si="14"/>
        <v>1.5128263751371598E-4</v>
      </c>
      <c r="O92" s="2">
        <v>0.83784356999999998</v>
      </c>
      <c r="P92">
        <v>308.74705</v>
      </c>
      <c r="Q92">
        <f t="shared" si="15"/>
        <v>309.07386834696854</v>
      </c>
      <c r="R92">
        <f t="shared" si="16"/>
        <v>0.10681023191524694</v>
      </c>
      <c r="S92" s="20">
        <f t="shared" si="17"/>
        <v>1.1204880383106092E-6</v>
      </c>
    </row>
    <row r="93" spans="3:19" x14ac:dyDescent="0.25">
      <c r="C93" s="2">
        <v>0.85029246999999997</v>
      </c>
      <c r="D93">
        <v>206.62944999999999</v>
      </c>
      <c r="E93">
        <f t="shared" si="9"/>
        <v>207.98143485261687</v>
      </c>
      <c r="F93">
        <f t="shared" si="10"/>
        <v>1.8278630417054869</v>
      </c>
      <c r="G93" s="19">
        <f t="shared" si="11"/>
        <v>4.2811378527019178E-5</v>
      </c>
      <c r="I93" s="2">
        <v>0.84930194000000003</v>
      </c>
      <c r="J93">
        <v>247.957345</v>
      </c>
      <c r="K93">
        <f t="shared" si="12"/>
        <v>251.25682768812834</v>
      </c>
      <c r="L93">
        <f t="shared" si="13"/>
        <v>10.88658600925859</v>
      </c>
      <c r="M93" s="20">
        <f t="shared" si="14"/>
        <v>1.7706705049156676E-4</v>
      </c>
      <c r="O93" s="2">
        <v>0.83931716999999995</v>
      </c>
      <c r="P93">
        <v>310.50551100000001</v>
      </c>
      <c r="Q93">
        <f t="shared" si="15"/>
        <v>310.36283952462747</v>
      </c>
      <c r="R93">
        <f t="shared" si="16"/>
        <v>2.035514988497665E-2</v>
      </c>
      <c r="S93" s="20">
        <f t="shared" si="17"/>
        <v>2.1112306363233288E-7</v>
      </c>
    </row>
    <row r="94" spans="3:19" x14ac:dyDescent="0.25">
      <c r="C94" s="2">
        <v>0.85306596999999995</v>
      </c>
      <c r="D94">
        <v>207.38308499999999</v>
      </c>
      <c r="E94">
        <f t="shared" si="9"/>
        <v>209.35222946553625</v>
      </c>
      <c r="F94">
        <f t="shared" si="10"/>
        <v>3.8775299261520839</v>
      </c>
      <c r="G94" s="19">
        <f t="shared" si="11"/>
        <v>9.0158877693989536E-5</v>
      </c>
      <c r="I94" s="2">
        <v>0.85084024000000003</v>
      </c>
      <c r="J94">
        <v>249.11169799999999</v>
      </c>
      <c r="K94">
        <f t="shared" si="12"/>
        <v>252.49446462775694</v>
      </c>
      <c r="L94">
        <f t="shared" si="13"/>
        <v>11.443110057866132</v>
      </c>
      <c r="M94" s="20">
        <f t="shared" si="14"/>
        <v>1.8439784061509391E-4</v>
      </c>
      <c r="O94" s="2">
        <v>0.84039269000000005</v>
      </c>
      <c r="P94">
        <v>311.95494200000002</v>
      </c>
      <c r="Q94">
        <f t="shared" si="15"/>
        <v>311.34421409587469</v>
      </c>
      <c r="R94">
        <f t="shared" si="16"/>
        <v>0.37298857287731391</v>
      </c>
      <c r="S94" s="20">
        <f t="shared" si="17"/>
        <v>3.8327614208574864E-6</v>
      </c>
    </row>
    <row r="95" spans="3:19" x14ac:dyDescent="0.25">
      <c r="C95" s="2">
        <v>0.85583861999999999</v>
      </c>
      <c r="D95">
        <v>208.285516</v>
      </c>
      <c r="E95">
        <f t="shared" si="9"/>
        <v>210.87740454716399</v>
      </c>
      <c r="F95">
        <f t="shared" si="10"/>
        <v>6.7178862409198565</v>
      </c>
      <c r="G95" s="19">
        <f t="shared" si="11"/>
        <v>1.5485117470737957E-4</v>
      </c>
      <c r="I95" s="2">
        <v>0.85243913000000004</v>
      </c>
      <c r="J95">
        <v>250.51165700000001</v>
      </c>
      <c r="K95">
        <f t="shared" si="12"/>
        <v>253.86075267088111</v>
      </c>
      <c r="L95">
        <f t="shared" si="13"/>
        <v>11.216441812714514</v>
      </c>
      <c r="M95" s="20">
        <f t="shared" si="14"/>
        <v>1.7873072972466653E-4</v>
      </c>
      <c r="O95" s="2">
        <v>0.84124555000000001</v>
      </c>
      <c r="P95">
        <v>313.331661</v>
      </c>
      <c r="Q95">
        <f t="shared" si="15"/>
        <v>312.1479768275351</v>
      </c>
      <c r="R95">
        <f t="shared" si="16"/>
        <v>1.4011082201438996</v>
      </c>
      <c r="S95" s="20">
        <f t="shared" si="17"/>
        <v>1.4271286314098626E-5</v>
      </c>
    </row>
    <row r="96" spans="3:19" x14ac:dyDescent="0.25">
      <c r="C96" s="2">
        <v>0.85861082</v>
      </c>
      <c r="D96">
        <v>209.268067</v>
      </c>
      <c r="E96">
        <f t="shared" si="9"/>
        <v>212.58157755937478</v>
      </c>
      <c r="F96">
        <f t="shared" si="10"/>
        <v>10.979352227088146</v>
      </c>
      <c r="G96" s="19">
        <f t="shared" si="11"/>
        <v>2.5070950089571499E-4</v>
      </c>
      <c r="I96" s="2">
        <v>0.85384462999999999</v>
      </c>
      <c r="J96">
        <v>251.91750400000001</v>
      </c>
      <c r="K96">
        <f t="shared" si="12"/>
        <v>255.13441227563175</v>
      </c>
      <c r="L96">
        <f t="shared" si="13"/>
        <v>10.348498853827962</v>
      </c>
      <c r="M96" s="20">
        <f t="shared" si="14"/>
        <v>1.6306496687859803E-4</v>
      </c>
      <c r="O96" s="2">
        <v>0.84221449999999998</v>
      </c>
      <c r="P96">
        <v>314.86008099999998</v>
      </c>
      <c r="Q96">
        <f t="shared" si="15"/>
        <v>313.08974170769602</v>
      </c>
      <c r="R96">
        <f t="shared" si="16"/>
        <v>3.1341012098752814</v>
      </c>
      <c r="S96" s="20">
        <f t="shared" si="17"/>
        <v>3.1613880796068429E-5</v>
      </c>
    </row>
    <row r="97" spans="3:19" x14ac:dyDescent="0.25">
      <c r="C97" s="2">
        <v>0.86112878000000004</v>
      </c>
      <c r="D97">
        <v>210.55039600000001</v>
      </c>
      <c r="E97">
        <f t="shared" si="9"/>
        <v>214.30976848549659</v>
      </c>
      <c r="F97">
        <f t="shared" si="10"/>
        <v>14.132881484708765</v>
      </c>
      <c r="G97" s="19">
        <f t="shared" si="11"/>
        <v>3.1880020495538816E-4</v>
      </c>
      <c r="I97" s="2">
        <v>0.85550738999999998</v>
      </c>
      <c r="J97">
        <v>253.61940999999999</v>
      </c>
      <c r="K97">
        <f t="shared" si="12"/>
        <v>256.73633606979723</v>
      </c>
      <c r="L97">
        <f t="shared" si="13"/>
        <v>9.7152281245816994</v>
      </c>
      <c r="M97" s="20">
        <f t="shared" si="14"/>
        <v>1.5103862627159625E-4</v>
      </c>
      <c r="O97" s="2">
        <v>0.84329588</v>
      </c>
      <c r="P97">
        <v>316.42518200000001</v>
      </c>
      <c r="Q97">
        <f t="shared" si="15"/>
        <v>314.17824677425858</v>
      </c>
      <c r="R97">
        <f t="shared" si="16"/>
        <v>5.0487179086776655</v>
      </c>
      <c r="S97" s="20">
        <f t="shared" si="17"/>
        <v>5.0424201375193095E-5</v>
      </c>
    </row>
    <row r="98" spans="3:19" x14ac:dyDescent="0.25">
      <c r="C98" s="2">
        <v>0.86314184000000005</v>
      </c>
      <c r="D98">
        <v>211.8073</v>
      </c>
      <c r="E98">
        <f t="shared" si="9"/>
        <v>215.8335908596184</v>
      </c>
      <c r="F98">
        <f t="shared" si="10"/>
        <v>16.211018086246668</v>
      </c>
      <c r="G98" s="19">
        <f t="shared" si="11"/>
        <v>3.6135031869971048E-4</v>
      </c>
      <c r="I98" s="2">
        <v>0.85700306999999998</v>
      </c>
      <c r="J98">
        <v>255.38916800000001</v>
      </c>
      <c r="K98">
        <f t="shared" si="12"/>
        <v>258.27282534605547</v>
      </c>
      <c r="L98">
        <f t="shared" si="13"/>
        <v>8.3154796894596039</v>
      </c>
      <c r="M98" s="20">
        <f t="shared" si="14"/>
        <v>1.2749183164353651E-4</v>
      </c>
      <c r="O98" s="2">
        <v>0.84454481999999997</v>
      </c>
      <c r="P98">
        <v>318.216725</v>
      </c>
      <c r="Q98">
        <f t="shared" si="15"/>
        <v>315.48704537225194</v>
      </c>
      <c r="R98">
        <f t="shared" si="16"/>
        <v>7.4511508701427616</v>
      </c>
      <c r="S98" s="20">
        <f t="shared" si="17"/>
        <v>7.3582976838670541E-5</v>
      </c>
    </row>
    <row r="99" spans="3:19" x14ac:dyDescent="0.25">
      <c r="C99" s="2">
        <v>0.86492064000000002</v>
      </c>
      <c r="D99">
        <v>213.18263300000001</v>
      </c>
      <c r="E99">
        <f t="shared" si="9"/>
        <v>217.2994782540145</v>
      </c>
      <c r="F99">
        <f t="shared" si="10"/>
        <v>16.948414845501652</v>
      </c>
      <c r="G99" s="19">
        <f t="shared" si="11"/>
        <v>3.7292838633809017E-4</v>
      </c>
      <c r="I99" s="2">
        <v>0.85845307000000004</v>
      </c>
      <c r="J99">
        <v>257.40073100000001</v>
      </c>
      <c r="K99">
        <f t="shared" si="12"/>
        <v>259.85632246818608</v>
      </c>
      <c r="L99">
        <f t="shared" si="13"/>
        <v>6.0299294586282253</v>
      </c>
      <c r="M99" s="20">
        <f t="shared" si="14"/>
        <v>9.1010747145177796E-5</v>
      </c>
      <c r="O99" s="2">
        <v>0.84581417999999997</v>
      </c>
      <c r="P99">
        <v>320.062028</v>
      </c>
      <c r="Q99">
        <f t="shared" si="15"/>
        <v>316.87708779575502</v>
      </c>
      <c r="R99">
        <f t="shared" si="16"/>
        <v>10.143844104616061</v>
      </c>
      <c r="S99" s="20">
        <f t="shared" si="17"/>
        <v>9.9022585282818455E-5</v>
      </c>
    </row>
    <row r="100" spans="3:19" x14ac:dyDescent="0.25">
      <c r="C100" s="2">
        <v>0.86662377999999995</v>
      </c>
      <c r="D100">
        <v>214.85868199999999</v>
      </c>
      <c r="E100">
        <f t="shared" si="9"/>
        <v>218.82084472812204</v>
      </c>
      <c r="F100">
        <f t="shared" si="10"/>
        <v>15.698733484119586</v>
      </c>
      <c r="G100" s="19">
        <f t="shared" si="11"/>
        <v>3.4006254591926208E-4</v>
      </c>
      <c r="I100" s="2">
        <v>0.85949560000000003</v>
      </c>
      <c r="J100">
        <v>259.101924</v>
      </c>
      <c r="K100">
        <f t="shared" si="12"/>
        <v>261.05639183355305</v>
      </c>
      <c r="L100">
        <f t="shared" si="13"/>
        <v>3.8199445123935662</v>
      </c>
      <c r="M100" s="20">
        <f t="shared" si="14"/>
        <v>5.6900460169449435E-5</v>
      </c>
      <c r="O100" s="2">
        <v>0.84698604</v>
      </c>
      <c r="P100">
        <v>321.89503300000001</v>
      </c>
      <c r="Q100">
        <f t="shared" si="15"/>
        <v>318.21700756403982</v>
      </c>
      <c r="R100">
        <f t="shared" si="16"/>
        <v>13.527871107570176</v>
      </c>
      <c r="S100" s="20">
        <f t="shared" si="17"/>
        <v>1.3055722362120047E-4</v>
      </c>
    </row>
    <row r="101" spans="3:19" x14ac:dyDescent="0.25">
      <c r="C101" s="2">
        <v>0.86794596000000002</v>
      </c>
      <c r="D101">
        <v>216.28260599999999</v>
      </c>
      <c r="E101">
        <f t="shared" si="9"/>
        <v>220.09015109411123</v>
      </c>
      <c r="F101">
        <f t="shared" si="10"/>
        <v>14.497399643690631</v>
      </c>
      <c r="G101" s="19">
        <f t="shared" si="11"/>
        <v>3.0991808763164739E-4</v>
      </c>
      <c r="I101" s="2">
        <v>0.86045141000000003</v>
      </c>
      <c r="J101">
        <v>260.63162399999999</v>
      </c>
      <c r="K101">
        <f t="shared" si="12"/>
        <v>262.20495533010319</v>
      </c>
      <c r="L101">
        <f t="shared" si="13"/>
        <v>2.4753714742843083</v>
      </c>
      <c r="M101" s="20">
        <f t="shared" si="14"/>
        <v>3.6440653915682572E-5</v>
      </c>
      <c r="O101" s="2">
        <v>0.84796868999999997</v>
      </c>
      <c r="P101">
        <v>323.551175</v>
      </c>
      <c r="Q101">
        <f t="shared" si="15"/>
        <v>319.38477972243271</v>
      </c>
      <c r="R101">
        <f t="shared" si="16"/>
        <v>17.358849608935014</v>
      </c>
      <c r="S101" s="20">
        <f t="shared" si="17"/>
        <v>1.6581926199962275E-4</v>
      </c>
    </row>
    <row r="102" spans="3:19" x14ac:dyDescent="0.25">
      <c r="C102" s="2">
        <v>0.86929537999999995</v>
      </c>
      <c r="D102">
        <v>217.674193</v>
      </c>
      <c r="E102">
        <f t="shared" si="9"/>
        <v>221.47337199112837</v>
      </c>
      <c r="F102">
        <f t="shared" si="10"/>
        <v>14.433761006631192</v>
      </c>
      <c r="G102" s="19">
        <f t="shared" si="11"/>
        <v>3.0462505732215873E-4</v>
      </c>
      <c r="I102" s="2">
        <v>0.86151802</v>
      </c>
      <c r="J102">
        <v>262.044669</v>
      </c>
      <c r="K102">
        <f t="shared" si="12"/>
        <v>263.54459324680568</v>
      </c>
      <c r="L102">
        <f t="shared" si="13"/>
        <v>2.2497727461555757</v>
      </c>
      <c r="M102" s="20">
        <f t="shared" si="14"/>
        <v>3.2763326789508537E-5</v>
      </c>
      <c r="O102" s="2">
        <v>0.84875370000000006</v>
      </c>
      <c r="P102">
        <v>325.07213999999999</v>
      </c>
      <c r="Q102">
        <f t="shared" si="15"/>
        <v>320.34801206964983</v>
      </c>
      <c r="R102">
        <f t="shared" si="16"/>
        <v>22.317384702314527</v>
      </c>
      <c r="S102" s="20">
        <f t="shared" si="17"/>
        <v>2.1119508122758389E-4</v>
      </c>
    </row>
    <row r="103" spans="3:19" x14ac:dyDescent="0.25">
      <c r="C103" s="2">
        <v>0.87045075999999999</v>
      </c>
      <c r="D103">
        <v>219.26503</v>
      </c>
      <c r="E103">
        <f t="shared" si="9"/>
        <v>222.73470253786485</v>
      </c>
      <c r="F103">
        <f t="shared" si="10"/>
        <v>12.038627520013526</v>
      </c>
      <c r="G103" s="19">
        <f t="shared" si="11"/>
        <v>2.5040225290867533E-4</v>
      </c>
      <c r="I103" s="2">
        <v>0.86225858</v>
      </c>
      <c r="J103">
        <v>263.55719900000003</v>
      </c>
      <c r="K103">
        <f t="shared" si="12"/>
        <v>264.51268418590519</v>
      </c>
      <c r="L103">
        <f t="shared" si="13"/>
        <v>0.91295194048422001</v>
      </c>
      <c r="M103" s="20">
        <f t="shared" si="14"/>
        <v>1.3143110200790727E-5</v>
      </c>
      <c r="O103" s="2">
        <v>0.84964574999999998</v>
      </c>
      <c r="P103">
        <v>326.80234799999999</v>
      </c>
      <c r="Q103">
        <f t="shared" si="15"/>
        <v>321.47670246796179</v>
      </c>
      <c r="R103">
        <f t="shared" si="16"/>
        <v>28.362500332918536</v>
      </c>
      <c r="S103" s="20">
        <f t="shared" si="17"/>
        <v>2.6556704284872622E-4</v>
      </c>
    </row>
    <row r="104" spans="3:19" x14ac:dyDescent="0.25">
      <c r="C104" s="2">
        <v>0.87164675999999996</v>
      </c>
      <c r="D104">
        <v>221.11507800000001</v>
      </c>
      <c r="E104">
        <f t="shared" si="9"/>
        <v>224.1221478895707</v>
      </c>
      <c r="F104">
        <f t="shared" si="10"/>
        <v>9.0424693207626632</v>
      </c>
      <c r="G104" s="19">
        <f t="shared" si="11"/>
        <v>1.8494829289934626E-4</v>
      </c>
      <c r="I104" s="2">
        <v>0.86279269000000003</v>
      </c>
      <c r="J104">
        <v>265.32090199999999</v>
      </c>
      <c r="K104">
        <f t="shared" si="12"/>
        <v>265.23113901806187</v>
      </c>
      <c r="L104">
        <f t="shared" si="13"/>
        <v>8.0573929264236635E-3</v>
      </c>
      <c r="M104" s="20">
        <f t="shared" si="14"/>
        <v>1.1445943895028116E-7</v>
      </c>
    </row>
    <row r="105" spans="3:19" x14ac:dyDescent="0.25">
      <c r="C105" s="2">
        <v>0.87254995999999996</v>
      </c>
      <c r="D105">
        <v>222.64470399999999</v>
      </c>
      <c r="E105">
        <f t="shared" si="9"/>
        <v>225.22964832783703</v>
      </c>
      <c r="F105">
        <f t="shared" si="10"/>
        <v>6.6819371780168648</v>
      </c>
      <c r="G105" s="19">
        <f t="shared" si="11"/>
        <v>1.3479620019742162E-4</v>
      </c>
      <c r="I105" s="2">
        <v>0.86361823999999998</v>
      </c>
      <c r="J105">
        <v>266.85091699999998</v>
      </c>
      <c r="K105">
        <f t="shared" si="12"/>
        <v>266.37646673927395</v>
      </c>
      <c r="L105">
        <f t="shared" si="13"/>
        <v>0.22510304990299798</v>
      </c>
      <c r="M105" s="20">
        <f t="shared" si="14"/>
        <v>3.1611418193888007E-6</v>
      </c>
    </row>
    <row r="106" spans="3:19" x14ac:dyDescent="0.25">
      <c r="C106" s="2">
        <v>0.87342564</v>
      </c>
      <c r="D106">
        <v>224.080736</v>
      </c>
      <c r="E106">
        <f t="shared" si="9"/>
        <v>226.35629588229915</v>
      </c>
      <c r="F106">
        <f t="shared" si="10"/>
        <v>5.1781727779293156</v>
      </c>
      <c r="G106" s="19">
        <f t="shared" si="11"/>
        <v>1.0312583849242557E-4</v>
      </c>
      <c r="I106" s="2">
        <v>0.86446268999999998</v>
      </c>
      <c r="J106">
        <v>268.732103</v>
      </c>
      <c r="K106">
        <f t="shared" si="12"/>
        <v>267.59384805843928</v>
      </c>
      <c r="L106">
        <f t="shared" si="13"/>
        <v>1.2956243119873918</v>
      </c>
      <c r="M106" s="20">
        <f t="shared" si="14"/>
        <v>1.7940724916973859E-5</v>
      </c>
    </row>
    <row r="107" spans="3:19" x14ac:dyDescent="0.25">
      <c r="C107" s="2">
        <v>0.87430147000000002</v>
      </c>
      <c r="D107">
        <v>225.49053799999999</v>
      </c>
      <c r="E107">
        <f t="shared" si="9"/>
        <v>227.53892973682187</v>
      </c>
      <c r="F107">
        <f t="shared" si="10"/>
        <v>4.1959087074801742</v>
      </c>
      <c r="G107" s="19">
        <f t="shared" si="11"/>
        <v>8.2521931574515368E-5</v>
      </c>
      <c r="I107" s="2">
        <v>0.86544485000000004</v>
      </c>
      <c r="J107">
        <v>270.67611900000003</v>
      </c>
      <c r="K107">
        <f t="shared" si="12"/>
        <v>269.07142481977553</v>
      </c>
      <c r="L107">
        <f t="shared" si="13"/>
        <v>2.5750434120463761</v>
      </c>
      <c r="M107" s="20">
        <f t="shared" si="14"/>
        <v>3.514670962659483E-5</v>
      </c>
    </row>
    <row r="108" spans="3:19" x14ac:dyDescent="0.25">
      <c r="C108" s="2">
        <v>0.87548762000000002</v>
      </c>
      <c r="D108">
        <v>227.22166200000001</v>
      </c>
      <c r="E108">
        <f t="shared" si="9"/>
        <v>229.23677728512456</v>
      </c>
      <c r="F108">
        <f t="shared" si="10"/>
        <v>4.0606896123426015</v>
      </c>
      <c r="G108" s="19">
        <f t="shared" si="11"/>
        <v>7.8650290351381407E-5</v>
      </c>
      <c r="I108" s="2">
        <v>0.86631908999999996</v>
      </c>
      <c r="J108">
        <v>272.69721700000002</v>
      </c>
      <c r="K108">
        <f t="shared" si="12"/>
        <v>270.44577198946536</v>
      </c>
      <c r="L108">
        <f t="shared" si="13"/>
        <v>5.0690046354614458</v>
      </c>
      <c r="M108" s="20">
        <f t="shared" si="14"/>
        <v>6.8164974533379755E-5</v>
      </c>
    </row>
    <row r="109" spans="3:19" x14ac:dyDescent="0.25">
      <c r="C109" s="2">
        <v>0.87640032000000001</v>
      </c>
      <c r="D109">
        <v>228.933164</v>
      </c>
      <c r="E109">
        <f t="shared" si="9"/>
        <v>230.62490945258389</v>
      </c>
      <c r="F109">
        <f t="shared" si="10"/>
        <v>2.8620026763382631</v>
      </c>
      <c r="G109" s="19">
        <f t="shared" si="11"/>
        <v>5.4607540239542149E-5</v>
      </c>
      <c r="I109" s="2">
        <v>0.86715301</v>
      </c>
      <c r="J109">
        <v>274.73001900000003</v>
      </c>
      <c r="K109">
        <f t="shared" si="12"/>
        <v>271.81178098428438</v>
      </c>
      <c r="L109">
        <f t="shared" si="13"/>
        <v>8.5161131163679826</v>
      </c>
      <c r="M109" s="20">
        <f t="shared" si="14"/>
        <v>1.1283119531305054E-4</v>
      </c>
    </row>
    <row r="110" spans="3:19" x14ac:dyDescent="0.25">
      <c r="C110" s="2">
        <v>0.87745930000000005</v>
      </c>
      <c r="D110">
        <v>230.823937</v>
      </c>
      <c r="E110">
        <f t="shared" si="9"/>
        <v>232.33279918911447</v>
      </c>
      <c r="F110">
        <f t="shared" si="10"/>
        <v>2.2766651057393013</v>
      </c>
      <c r="G110" s="19">
        <f t="shared" si="11"/>
        <v>4.2730449639374778E-5</v>
      </c>
      <c r="I110" s="2">
        <v>0.86765548000000003</v>
      </c>
      <c r="J110">
        <v>276.66672899999998</v>
      </c>
      <c r="K110">
        <f t="shared" si="12"/>
        <v>272.66211366485965</v>
      </c>
      <c r="L110">
        <f t="shared" si="13"/>
        <v>16.036943982441091</v>
      </c>
      <c r="M110" s="20">
        <f t="shared" si="14"/>
        <v>2.0951143969432634E-4</v>
      </c>
    </row>
    <row r="111" spans="3:19" x14ac:dyDescent="0.25">
      <c r="C111" s="2">
        <v>0.87820746999999999</v>
      </c>
      <c r="D111">
        <v>232.47854899999999</v>
      </c>
      <c r="E111">
        <f t="shared" si="9"/>
        <v>233.60754266553482</v>
      </c>
      <c r="F111">
        <f t="shared" si="10"/>
        <v>1.2746266968177842</v>
      </c>
      <c r="G111" s="19">
        <f t="shared" si="11"/>
        <v>2.3583987596634261E-5</v>
      </c>
      <c r="I111" s="2">
        <v>0.86840200000000001</v>
      </c>
      <c r="J111">
        <v>278.61231900000001</v>
      </c>
      <c r="K111">
        <f t="shared" si="12"/>
        <v>273.96513117405811</v>
      </c>
      <c r="L111">
        <f t="shared" si="13"/>
        <v>21.59635468958259</v>
      </c>
      <c r="M111" s="20">
        <f t="shared" si="14"/>
        <v>2.7821453877331149E-4</v>
      </c>
    </row>
    <row r="112" spans="3:19" x14ac:dyDescent="0.25">
      <c r="C112" s="2">
        <v>0.87889249000000003</v>
      </c>
      <c r="D112">
        <v>234.13726700000001</v>
      </c>
      <c r="E112">
        <f t="shared" si="9"/>
        <v>234.82791736199516</v>
      </c>
      <c r="F112">
        <f t="shared" si="10"/>
        <v>0.47699792252403672</v>
      </c>
      <c r="G112" s="19">
        <f t="shared" si="11"/>
        <v>8.7011248082309145E-6</v>
      </c>
      <c r="I112" s="2">
        <v>0.86893726999999998</v>
      </c>
      <c r="J112">
        <v>280.70012600000001</v>
      </c>
      <c r="K112">
        <f t="shared" si="12"/>
        <v>274.9298416025988</v>
      </c>
      <c r="L112">
        <f t="shared" si="13"/>
        <v>33.296182026891877</v>
      </c>
      <c r="M112" s="20">
        <f t="shared" si="14"/>
        <v>4.2258027554501398E-4</v>
      </c>
    </row>
    <row r="113" spans="3:13" x14ac:dyDescent="0.25">
      <c r="C113" s="2">
        <v>0.87954526</v>
      </c>
      <c r="D113">
        <v>235.91659899999999</v>
      </c>
      <c r="E113">
        <f t="shared" si="9"/>
        <v>236.04126035226247</v>
      </c>
      <c r="F113">
        <f t="shared" si="10"/>
        <v>1.5540452747909736E-2</v>
      </c>
      <c r="G113" s="19">
        <f t="shared" si="11"/>
        <v>2.7922009445376831E-7</v>
      </c>
      <c r="I113" s="2">
        <v>0.86958921</v>
      </c>
      <c r="J113">
        <v>282.62582099999997</v>
      </c>
      <c r="K113">
        <f t="shared" si="12"/>
        <v>276.14072446227237</v>
      </c>
      <c r="L113">
        <f t="shared" si="13"/>
        <v>42.0564771036465</v>
      </c>
      <c r="M113" s="20">
        <f t="shared" si="14"/>
        <v>5.2651314335266225E-4</v>
      </c>
    </row>
    <row r="114" spans="3:13" x14ac:dyDescent="0.25">
      <c r="I114" s="2">
        <v>0.87005167999999999</v>
      </c>
      <c r="J114">
        <v>284.56541199999998</v>
      </c>
      <c r="K114">
        <f t="shared" si="12"/>
        <v>277.02454990422439</v>
      </c>
      <c r="L114">
        <f t="shared" si="13"/>
        <v>56.864601147505091</v>
      </c>
      <c r="M114" s="20">
        <f t="shared" si="14"/>
        <v>7.0222740404877906E-4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75C9C-3C8C-9342-A085-504D6DAD56D2}">
  <dimension ref="A1:AP104"/>
  <sheetViews>
    <sheetView topLeftCell="K1" workbookViewId="0">
      <selection activeCell="X23" sqref="X23"/>
    </sheetView>
  </sheetViews>
  <sheetFormatPr baseColWidth="10" defaultRowHeight="15.75" x14ac:dyDescent="0.25"/>
  <cols>
    <col min="3" max="3" width="10.875" style="2"/>
    <col min="6" max="6" width="12.375" customWidth="1"/>
    <col min="7" max="7" width="16.625" customWidth="1"/>
    <col min="8" max="8" width="6.375" customWidth="1"/>
    <col min="9" max="9" width="10.875" style="2"/>
    <col min="12" max="12" width="12.625" customWidth="1"/>
    <col min="13" max="13" width="16.625" customWidth="1"/>
    <col min="14" max="14" width="5.625" customWidth="1"/>
    <col min="15" max="15" width="10.875" style="2"/>
    <col min="18" max="18" width="12.5" customWidth="1"/>
    <col min="19" max="19" width="17.375" customWidth="1"/>
  </cols>
  <sheetData>
    <row r="1" spans="1:42" x14ac:dyDescent="0.25">
      <c r="A1" t="s">
        <v>6</v>
      </c>
      <c r="C1" t="s">
        <v>1</v>
      </c>
      <c r="D1">
        <v>0.3</v>
      </c>
      <c r="E1" s="7">
        <v>0.3</v>
      </c>
      <c r="F1">
        <f>_xlfn.XLOOKUP(D3+20,D3:D150,C3:C150,,-1,1)-X9</f>
        <v>0.72979956297978088</v>
      </c>
      <c r="I1" t="s">
        <v>2</v>
      </c>
      <c r="J1">
        <v>0.4</v>
      </c>
      <c r="K1" s="7">
        <v>0.3</v>
      </c>
      <c r="L1">
        <f>_xlfn.XLOOKUP(J3+20,J3:J150,I3:I150,,-1,1)-X10</f>
        <v>0.80515270537217642</v>
      </c>
      <c r="O1" t="s">
        <v>3</v>
      </c>
      <c r="P1">
        <v>0.5</v>
      </c>
      <c r="Q1" s="7">
        <v>0.3</v>
      </c>
      <c r="R1">
        <f>_xlfn.XLOOKUP(P3+20,P3:P150,O3:O150,,-1,1)-X11</f>
        <v>0.72980332893252564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44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44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44</v>
      </c>
      <c r="R2" s="1" t="s">
        <v>34</v>
      </c>
      <c r="S2" s="1" t="s">
        <v>131</v>
      </c>
      <c r="W2" t="s">
        <v>29</v>
      </c>
      <c r="X2">
        <v>1.1494573438564776E-2</v>
      </c>
      <c r="AI2" t="s">
        <v>61</v>
      </c>
      <c r="AJ2" s="10" t="s">
        <v>62</v>
      </c>
      <c r="AK2" s="11">
        <v>7.91</v>
      </c>
    </row>
    <row r="3" spans="1:42" x14ac:dyDescent="0.25">
      <c r="C3" s="2">
        <v>0.60060360999999995</v>
      </c>
      <c r="D3">
        <v>201.86911000000001</v>
      </c>
      <c r="E3">
        <f>IF(C3&lt;F$1,$X$6+D$1^2*$X$5/((-$X$7*(C3/E$1-1)^$X$8+1)),$X$6+$X$2*TAN($X$3*(C3/F$1)-$X$3)+D$1^2*$X$5/((-$X$7*(C3/E$1-1)^$X$8+1)))</f>
        <v>203.06025548146465</v>
      </c>
      <c r="F3">
        <f>(E3-D3)^2</f>
        <v>1.4188275580136402</v>
      </c>
      <c r="G3" s="19">
        <f>((E3-D3)/D3)^2</f>
        <v>3.4816882240407066E-5</v>
      </c>
      <c r="I3" s="2">
        <v>0.60055334000000005</v>
      </c>
      <c r="J3">
        <v>232.93894499999999</v>
      </c>
      <c r="K3">
        <f>IF(I3&lt;L$1,$X$6+J$1^2*$X$5/((-$X$7*(I3/K$1-1)^$X$8+1)),$X$6+$X$2*TAN($X$3*(I3/L$1)-$X$3)+J$1^2*$X$5/((-$X$7*(I3/K$1-1)^$X$8+1)))</f>
        <v>233.71949674183304</v>
      </c>
      <c r="L3">
        <f>(K3-J3)^2</f>
        <v>0.60926102167860985</v>
      </c>
      <c r="M3" s="19">
        <f>((K3-J3)/J3)^2</f>
        <v>1.1228433882896098E-5</v>
      </c>
      <c r="O3" s="2">
        <v>0.60022947000000004</v>
      </c>
      <c r="P3">
        <v>273.27385099999998</v>
      </c>
      <c r="Q3">
        <f>IF(O3&lt;R$1,$X$6+P$1^2*$X$5/((-$X$7*(O3/Q$1-1)^$X$8+1)),$X$6+$X$2*TAN($X$3*(O3/R$1)-$X$3)+P$1^2*$X$5/((-$X$7*(O3/Q$1-1)^$X$8+1)))</f>
        <v>273.13851240804127</v>
      </c>
      <c r="R3">
        <f>(Q3-P3)^2</f>
        <v>1.8316534473367289E-2</v>
      </c>
      <c r="S3" s="19">
        <f>((Q3-P3)/P3)^2</f>
        <v>2.452715376576063E-7</v>
      </c>
      <c r="W3" t="s">
        <v>30</v>
      </c>
      <c r="X3">
        <v>0</v>
      </c>
      <c r="AI3" t="s">
        <v>63</v>
      </c>
      <c r="AJ3" s="10" t="s">
        <v>64</v>
      </c>
      <c r="AK3" s="11">
        <v>51.77</v>
      </c>
    </row>
    <row r="4" spans="1:42" x14ac:dyDescent="0.25">
      <c r="C4" s="2">
        <v>0.60309707999999995</v>
      </c>
      <c r="D4">
        <v>201.90698</v>
      </c>
      <c r="E4">
        <f t="shared" ref="E4:E67" si="0">IF(C4&lt;F$1,$X$6+D$1^2*$X$5/((-$X$7*(C4/E$1-1)^$X$8+1)),$X$6+$X$2*TAN($X$3*(C4/F$1)-$X$3)+D$1^2*$X$5/((-$X$7*(C4/E$1-1)^$X$8+1)))</f>
        <v>203.06028405725965</v>
      </c>
      <c r="F4">
        <f t="shared" ref="F4:F67" si="1">(E4-D4)^2</f>
        <v>1.3301102484915615</v>
      </c>
      <c r="G4" s="19">
        <f t="shared" ref="G4:G67" si="2">((E4-D4)/D4)^2</f>
        <v>3.2627588313724124E-5</v>
      </c>
      <c r="I4" s="2">
        <v>0.60333099999999995</v>
      </c>
      <c r="J4">
        <v>232.960048</v>
      </c>
      <c r="K4">
        <f t="shared" ref="K4:K67" si="3">IF(I4&lt;L$1,$X$6+J$1^2*$X$5/((-$X$7*(I4/K$1-1)^$X$8+1)),$X$6+$X$2*TAN($X$3*(I4/L$1)-$X$3)+J$1^2*$X$5/((-$X$7*(I4/K$1-1)^$X$8+1)))</f>
        <v>233.71955363189213</v>
      </c>
      <c r="L4">
        <f t="shared" ref="L4:L67" si="4">(K4-J4)^2</f>
        <v>0.57684880487585632</v>
      </c>
      <c r="M4" s="19">
        <f t="shared" ref="M4:M67" si="5">((K4-J4)/J4)^2</f>
        <v>1.0629163877977739E-5</v>
      </c>
      <c r="O4" s="2">
        <v>0.60272300999999995</v>
      </c>
      <c r="P4">
        <v>273.29884399999997</v>
      </c>
      <c r="Q4">
        <f t="shared" ref="Q4:Q67" si="6">IF(O4&lt;R$1,$X$6+P$1^2*$X$5/((-$X$7*(O4/Q$1-1)^$X$8+1)),$X$6+$X$2*TAN($X$3*(O4/R$1)-$X$3)+P$1^2*$X$5/((-$X$7*(O4/Q$1-1)^$X$8+1)))</f>
        <v>273.1385901592397</v>
      </c>
      <c r="R4">
        <f t="shared" ref="R4:R67" si="7">(Q4-P4)^2</f>
        <v>2.5681293478420054E-2</v>
      </c>
      <c r="S4" s="19">
        <f t="shared" ref="S4:S67" si="8">((Q4-P4)/P4)^2</f>
        <v>3.4382805019933147E-7</v>
      </c>
      <c r="W4" t="s">
        <v>31</v>
      </c>
      <c r="X4">
        <v>0</v>
      </c>
      <c r="AI4" t="s">
        <v>65</v>
      </c>
      <c r="AJ4" s="10" t="s">
        <v>66</v>
      </c>
      <c r="AK4" s="11">
        <v>0.23899999999999999</v>
      </c>
    </row>
    <row r="5" spans="1:42" x14ac:dyDescent="0.25">
      <c r="C5" s="2">
        <v>0.60587480999999999</v>
      </c>
      <c r="D5">
        <v>201.91663700000001</v>
      </c>
      <c r="E5">
        <f t="shared" si="0"/>
        <v>203.06032087516414</v>
      </c>
      <c r="F5">
        <f t="shared" si="1"/>
        <v>1.3080128063104388</v>
      </c>
      <c r="G5" s="19">
        <f t="shared" si="2"/>
        <v>3.2082469308793408E-5</v>
      </c>
      <c r="I5" s="2">
        <v>0.60639284000000004</v>
      </c>
      <c r="J5">
        <v>232.96438499999999</v>
      </c>
      <c r="K5">
        <f t="shared" si="3"/>
        <v>233.71962729841704</v>
      </c>
      <c r="L5">
        <f t="shared" si="4"/>
        <v>0.57039092931826063</v>
      </c>
      <c r="M5" s="19">
        <f t="shared" si="5"/>
        <v>1.0509778085159644E-5</v>
      </c>
      <c r="O5" s="2">
        <v>0.60521687999999996</v>
      </c>
      <c r="P5">
        <v>273.26803899999999</v>
      </c>
      <c r="Q5">
        <f t="shared" si="6"/>
        <v>273.13867939796728</v>
      </c>
      <c r="R5">
        <f t="shared" si="7"/>
        <v>1.6733906638060396E-2</v>
      </c>
      <c r="S5" s="19">
        <f t="shared" si="8"/>
        <v>2.2408854724680109E-7</v>
      </c>
      <c r="W5" t="s">
        <v>32</v>
      </c>
      <c r="X5">
        <v>437.98715949439543</v>
      </c>
      <c r="AI5" t="s">
        <v>67</v>
      </c>
      <c r="AJ5" s="10" t="s">
        <v>68</v>
      </c>
      <c r="AK5" s="11">
        <v>6.02</v>
      </c>
    </row>
    <row r="6" spans="1:42" x14ac:dyDescent="0.25">
      <c r="C6" s="2">
        <v>0.60865252999999997</v>
      </c>
      <c r="D6">
        <v>201.92629400000001</v>
      </c>
      <c r="E6">
        <f t="shared" si="0"/>
        <v>203.06036372691651</v>
      </c>
      <c r="F6">
        <f t="shared" si="1"/>
        <v>1.2861141455084499</v>
      </c>
      <c r="G6" s="19">
        <f t="shared" si="2"/>
        <v>3.1542329604119697E-5</v>
      </c>
      <c r="I6" s="2">
        <v>0.60923393000000003</v>
      </c>
      <c r="J6">
        <v>232.932436</v>
      </c>
      <c r="K6">
        <f t="shared" si="3"/>
        <v>233.71970758328533</v>
      </c>
      <c r="L6">
        <f t="shared" si="4"/>
        <v>0.61979654584859289</v>
      </c>
      <c r="M6" s="19">
        <f t="shared" si="5"/>
        <v>1.1423237715406477E-5</v>
      </c>
      <c r="O6" s="2">
        <v>0.60799462999999998</v>
      </c>
      <c r="P6">
        <v>273.271973</v>
      </c>
      <c r="Q6">
        <f t="shared" si="6"/>
        <v>273.1387942433322</v>
      </c>
      <c r="R6">
        <f t="shared" si="7"/>
        <v>1.7736581227581909E-2</v>
      </c>
      <c r="S6" s="19">
        <f t="shared" si="8"/>
        <v>2.3750881203130093E-7</v>
      </c>
      <c r="W6" t="s">
        <v>55</v>
      </c>
      <c r="X6">
        <v>163.64122977767607</v>
      </c>
      <c r="AI6" t="s">
        <v>69</v>
      </c>
      <c r="AJ6" s="10" t="s">
        <v>70</v>
      </c>
      <c r="AK6" s="11">
        <v>35</v>
      </c>
    </row>
    <row r="7" spans="1:42" x14ac:dyDescent="0.25">
      <c r="C7" s="2">
        <v>0.61143051000000004</v>
      </c>
      <c r="D7">
        <v>201.89016799999999</v>
      </c>
      <c r="E7">
        <f t="shared" si="0"/>
        <v>203.06041353850827</v>
      </c>
      <c r="F7">
        <f t="shared" si="1"/>
        <v>1.3694746203985408</v>
      </c>
      <c r="G7" s="19">
        <f t="shared" si="2"/>
        <v>3.3598790926028053E-5</v>
      </c>
      <c r="I7" s="2">
        <v>0.61472678999999997</v>
      </c>
      <c r="J7">
        <v>232.85600700000001</v>
      </c>
      <c r="K7">
        <f t="shared" si="3"/>
        <v>233.71990239657981</v>
      </c>
      <c r="L7">
        <f t="shared" si="4"/>
        <v>0.74631525623178141</v>
      </c>
      <c r="M7" s="19">
        <f t="shared" si="5"/>
        <v>1.3764087592011814E-5</v>
      </c>
      <c r="O7" s="2">
        <v>0.61077239000000005</v>
      </c>
      <c r="P7">
        <v>273.27590800000002</v>
      </c>
      <c r="Q7">
        <f t="shared" si="6"/>
        <v>273.13892777165415</v>
      </c>
      <c r="R7">
        <f t="shared" si="7"/>
        <v>1.8763582957684644E-2</v>
      </c>
      <c r="S7" s="19">
        <f t="shared" si="8"/>
        <v>2.5125405507685783E-7</v>
      </c>
      <c r="W7" t="s">
        <v>37</v>
      </c>
      <c r="X7">
        <v>4.4396346534092228E-6</v>
      </c>
      <c r="AP7" t="s">
        <v>71</v>
      </c>
    </row>
    <row r="8" spans="1:42" x14ac:dyDescent="0.25">
      <c r="C8" s="2">
        <v>0.61376653999999997</v>
      </c>
      <c r="D8">
        <v>201.86057</v>
      </c>
      <c r="E8">
        <f t="shared" si="0"/>
        <v>203.0604615762733</v>
      </c>
      <c r="F8">
        <f t="shared" si="1"/>
        <v>1.4397397948116293</v>
      </c>
      <c r="G8" s="19">
        <f t="shared" si="2"/>
        <v>3.5333041079856749E-5</v>
      </c>
      <c r="I8" s="2">
        <v>0.61778847000000003</v>
      </c>
      <c r="J8">
        <v>232.888959</v>
      </c>
      <c r="K8">
        <f t="shared" si="3"/>
        <v>233.72003841407741</v>
      </c>
      <c r="L8">
        <f t="shared" si="4"/>
        <v>0.69069299250324745</v>
      </c>
      <c r="M8" s="19">
        <f t="shared" si="5"/>
        <v>1.2734656959196782E-5</v>
      </c>
      <c r="O8" s="2">
        <v>0.61355013999999997</v>
      </c>
      <c r="P8">
        <v>273.27984199999997</v>
      </c>
      <c r="Q8">
        <f t="shared" si="6"/>
        <v>273.13908281223229</v>
      </c>
      <c r="R8">
        <f t="shared" si="7"/>
        <v>1.9813148941018412E-2</v>
      </c>
      <c r="S8" s="19">
        <f t="shared" si="8"/>
        <v>2.6530064658081831E-7</v>
      </c>
      <c r="W8" t="s">
        <v>56</v>
      </c>
      <c r="X8">
        <v>17.713474008574231</v>
      </c>
    </row>
    <row r="9" spans="1:42" x14ac:dyDescent="0.25">
      <c r="C9" s="2">
        <v>0.61790162000000004</v>
      </c>
      <c r="D9">
        <v>201.86499699999999</v>
      </c>
      <c r="E9">
        <f t="shared" si="0"/>
        <v>203.06056270686955</v>
      </c>
      <c r="F9">
        <f t="shared" si="1"/>
        <v>1.4293773594425074</v>
      </c>
      <c r="G9" s="19">
        <f t="shared" si="2"/>
        <v>3.5077195198311165E-5</v>
      </c>
      <c r="I9" s="2">
        <v>0.62085087000000005</v>
      </c>
      <c r="J9">
        <v>232.79600600000001</v>
      </c>
      <c r="K9">
        <f t="shared" si="3"/>
        <v>233.72019823389957</v>
      </c>
      <c r="L9">
        <f t="shared" si="4"/>
        <v>0.85413128520026038</v>
      </c>
      <c r="M9" s="19">
        <f t="shared" si="5"/>
        <v>1.5760630216593472E-5</v>
      </c>
      <c r="O9" s="2">
        <v>0.61613850999999997</v>
      </c>
      <c r="P9">
        <v>273.28350799999998</v>
      </c>
      <c r="Q9">
        <f t="shared" si="6"/>
        <v>273.13924947798847</v>
      </c>
      <c r="R9">
        <f t="shared" si="7"/>
        <v>2.0810521172945896E-2</v>
      </c>
      <c r="S9" s="19">
        <f t="shared" si="8"/>
        <v>2.7864811467552626E-7</v>
      </c>
      <c r="V9">
        <v>0.3</v>
      </c>
      <c r="W9" t="s">
        <v>59</v>
      </c>
      <c r="X9">
        <v>0.13142387702021907</v>
      </c>
    </row>
    <row r="10" spans="1:42" x14ac:dyDescent="0.25">
      <c r="C10" s="2">
        <v>0.62096335999999996</v>
      </c>
      <c r="D10">
        <v>201.88650200000001</v>
      </c>
      <c r="E10">
        <f t="shared" si="0"/>
        <v>203.06065311827851</v>
      </c>
      <c r="F10">
        <f t="shared" si="1"/>
        <v>1.3786308485546563</v>
      </c>
      <c r="G10" s="19">
        <f t="shared" si="2"/>
        <v>3.3824658891549584E-5</v>
      </c>
      <c r="I10" s="2">
        <v>0.62362894999999996</v>
      </c>
      <c r="J10">
        <v>232.74271200000001</v>
      </c>
      <c r="K10">
        <f t="shared" si="3"/>
        <v>233.72036701001628</v>
      </c>
      <c r="L10">
        <f t="shared" si="4"/>
        <v>0.95580931860990082</v>
      </c>
      <c r="M10" s="19">
        <f t="shared" si="5"/>
        <v>1.764489503534882E-5</v>
      </c>
      <c r="O10" s="2">
        <v>0.62055775000000002</v>
      </c>
      <c r="P10">
        <v>273.27402999999998</v>
      </c>
      <c r="Q10">
        <f t="shared" si="6"/>
        <v>273.13959232153525</v>
      </c>
      <c r="R10">
        <f t="shared" si="7"/>
        <v>1.8073489390987525E-2</v>
      </c>
      <c r="S10" s="19">
        <f t="shared" si="8"/>
        <v>2.4201667258177118E-7</v>
      </c>
      <c r="V10">
        <v>0.4</v>
      </c>
      <c r="W10" t="s">
        <v>59</v>
      </c>
      <c r="X10">
        <v>4.7975734627823598E-2</v>
      </c>
      <c r="AI10" t="s">
        <v>72</v>
      </c>
    </row>
    <row r="11" spans="1:42" x14ac:dyDescent="0.25">
      <c r="C11" s="2">
        <v>0.62374112000000004</v>
      </c>
      <c r="D11">
        <v>201.89043699999999</v>
      </c>
      <c r="E11">
        <f t="shared" si="0"/>
        <v>203.0607485984255</v>
      </c>
      <c r="F11">
        <f t="shared" si="1"/>
        <v>1.3696292374092802</v>
      </c>
      <c r="G11" s="19">
        <f t="shared" si="2"/>
        <v>3.3602494766625904E-5</v>
      </c>
      <c r="I11" s="2">
        <v>0.62640673999999996</v>
      </c>
      <c r="J11">
        <v>232.74092300000001</v>
      </c>
      <c r="K11">
        <f t="shared" si="3"/>
        <v>233.72056180045232</v>
      </c>
      <c r="L11">
        <f t="shared" si="4"/>
        <v>0.95969217935163431</v>
      </c>
      <c r="M11" s="19">
        <f t="shared" si="5"/>
        <v>1.7716847669132289E-5</v>
      </c>
      <c r="O11" s="2">
        <v>0.62361959</v>
      </c>
      <c r="P11">
        <v>273.278367</v>
      </c>
      <c r="Q11">
        <f t="shared" si="6"/>
        <v>273.13988074947542</v>
      </c>
      <c r="R11">
        <f t="shared" si="7"/>
        <v>1.9178441584356509E-2</v>
      </c>
      <c r="S11" s="19">
        <f t="shared" si="8"/>
        <v>2.5680460449899261E-7</v>
      </c>
      <c r="V11">
        <v>0.5</v>
      </c>
      <c r="W11" t="s">
        <v>59</v>
      </c>
      <c r="X11">
        <v>0.11223809106747445</v>
      </c>
      <c r="AI11" t="s">
        <v>73</v>
      </c>
      <c r="AJ11">
        <f>1-2*(AK5/AK3)^2</f>
        <v>0.97295626645977151</v>
      </c>
      <c r="AL11" t="s">
        <v>74</v>
      </c>
      <c r="AM11">
        <f>-0.357+0.45*EXP(-0.0375*AK6)</f>
        <v>-0.23588414307186722</v>
      </c>
    </row>
    <row r="12" spans="1:42" x14ac:dyDescent="0.25">
      <c r="C12" s="2">
        <v>0.62680296000000002</v>
      </c>
      <c r="D12">
        <v>201.89477400000001</v>
      </c>
      <c r="E12">
        <f t="shared" si="0"/>
        <v>203.06087098170215</v>
      </c>
      <c r="F12">
        <f t="shared" si="1"/>
        <v>1.3597821707348401</v>
      </c>
      <c r="G12" s="19">
        <f t="shared" si="2"/>
        <v>3.3359473484959787E-5</v>
      </c>
      <c r="I12" s="2">
        <v>0.62890040999999997</v>
      </c>
      <c r="J12">
        <v>232.74445499999999</v>
      </c>
      <c r="K12">
        <f t="shared" si="3"/>
        <v>233.72076190812436</v>
      </c>
      <c r="L12">
        <f t="shared" si="4"/>
        <v>0.95317517885136971</v>
      </c>
      <c r="M12" s="19">
        <f t="shared" si="5"/>
        <v>1.7596003457847878E-5</v>
      </c>
      <c r="O12" s="2">
        <v>0.62668144000000003</v>
      </c>
      <c r="P12">
        <v>273.28270400000002</v>
      </c>
      <c r="Q12">
        <f t="shared" si="6"/>
        <v>273.14021858772742</v>
      </c>
      <c r="R12">
        <f t="shared" si="7"/>
        <v>2.0302092710494508E-2</v>
      </c>
      <c r="S12" s="19">
        <f t="shared" si="8"/>
        <v>2.7184197346561225E-7</v>
      </c>
      <c r="AI12" t="s">
        <v>75</v>
      </c>
      <c r="AJ12">
        <f>0.0524*AK4^4-0.15*AK4^3+0.1659*AK4^2-0.0706*AK4+0.0119</f>
        <v>2.6261572227884028E-3</v>
      </c>
      <c r="AL12" t="s">
        <v>76</v>
      </c>
      <c r="AM12">
        <f>0.0524*(AK4-AM11)^4-0.15*(AK4-AM11)^3+0.1659*(AK4-AM11)^2-0.0706*(AK4-AM11)+0.0119</f>
        <v>2.3869949751723976E-3</v>
      </c>
    </row>
    <row r="13" spans="1:42" x14ac:dyDescent="0.25">
      <c r="C13" s="2">
        <v>0.62986481000000005</v>
      </c>
      <c r="D13">
        <v>201.899111</v>
      </c>
      <c r="E13">
        <f t="shared" si="0"/>
        <v>203.06101410992144</v>
      </c>
      <c r="F13">
        <f t="shared" si="1"/>
        <v>1.3500188368451131</v>
      </c>
      <c r="G13" s="19">
        <f t="shared" si="2"/>
        <v>3.3118527177750242E-5</v>
      </c>
      <c r="I13" s="2">
        <v>0.63148897999999998</v>
      </c>
      <c r="J13">
        <v>232.71035000000001</v>
      </c>
      <c r="K13">
        <f t="shared" si="3"/>
        <v>233.72099827188873</v>
      </c>
      <c r="L13">
        <f t="shared" si="4"/>
        <v>1.021409929471669</v>
      </c>
      <c r="M13" s="19">
        <f t="shared" si="5"/>
        <v>1.8861172053413086E-5</v>
      </c>
      <c r="O13" s="2">
        <v>0.62945918999999995</v>
      </c>
      <c r="P13">
        <v>273.28663799999998</v>
      </c>
      <c r="Q13">
        <f t="shared" si="6"/>
        <v>273.14057440745256</v>
      </c>
      <c r="R13">
        <f t="shared" si="7"/>
        <v>2.1334573067858943E-2</v>
      </c>
      <c r="S13" s="19">
        <f t="shared" si="8"/>
        <v>2.8565850607854607E-7</v>
      </c>
      <c r="U13">
        <v>0.3</v>
      </c>
      <c r="V13" t="s">
        <v>35</v>
      </c>
      <c r="X13">
        <f>SUM(F3:F150)</f>
        <v>188.67096334260231</v>
      </c>
      <c r="AI13" t="s">
        <v>77</v>
      </c>
      <c r="AJ13">
        <f>1/(1+AJ12*AK2)</f>
        <v>0.97964982851882199</v>
      </c>
      <c r="AL13" t="s">
        <v>78</v>
      </c>
      <c r="AM13">
        <f>1/(1+AM12*AK2)</f>
        <v>0.98146876049327381</v>
      </c>
    </row>
    <row r="14" spans="1:42" x14ac:dyDescent="0.25">
      <c r="C14" s="2">
        <v>0.63264255999999996</v>
      </c>
      <c r="D14">
        <v>201.90304499999999</v>
      </c>
      <c r="E14">
        <f t="shared" si="0"/>
        <v>203.06116463962269</v>
      </c>
      <c r="F14">
        <f t="shared" si="1"/>
        <v>1.3412410996798059</v>
      </c>
      <c r="G14" s="19">
        <f t="shared" si="2"/>
        <v>3.2901910408323892E-5</v>
      </c>
      <c r="I14" s="2">
        <v>0.63546616</v>
      </c>
      <c r="J14">
        <v>232.72657100000001</v>
      </c>
      <c r="K14">
        <f t="shared" si="3"/>
        <v>233.72142711069409</v>
      </c>
      <c r="L14">
        <f t="shared" si="4"/>
        <v>0.98973868098536588</v>
      </c>
      <c r="M14" s="19">
        <f t="shared" si="5"/>
        <v>1.8273788849131202E-5</v>
      </c>
      <c r="O14" s="2">
        <v>0.63223695000000002</v>
      </c>
      <c r="P14">
        <v>273.290572</v>
      </c>
      <c r="Q14">
        <f t="shared" si="6"/>
        <v>273.14098407178381</v>
      </c>
      <c r="R14">
        <f t="shared" si="7"/>
        <v>2.2376548268012691E-2</v>
      </c>
      <c r="S14" s="19">
        <f t="shared" si="8"/>
        <v>2.9960137023142799E-7</v>
      </c>
      <c r="U14">
        <v>0.4</v>
      </c>
      <c r="V14" t="s">
        <v>35</v>
      </c>
      <c r="X14">
        <f>SUM(L3:L150)</f>
        <v>100.89325013530264</v>
      </c>
    </row>
    <row r="15" spans="1:42" x14ac:dyDescent="0.25">
      <c r="C15" s="2">
        <v>0.63513613000000002</v>
      </c>
      <c r="D15">
        <v>201.92374599999999</v>
      </c>
      <c r="E15">
        <f t="shared" si="0"/>
        <v>203.06131888423852</v>
      </c>
      <c r="F15">
        <f t="shared" si="1"/>
        <v>1.2940720669547519</v>
      </c>
      <c r="G15" s="19">
        <f t="shared" si="2"/>
        <v>3.1738300952280532E-5</v>
      </c>
      <c r="I15" s="2">
        <v>0.63852776</v>
      </c>
      <c r="J15">
        <v>232.775261</v>
      </c>
      <c r="K15">
        <f t="shared" si="3"/>
        <v>233.72182029076322</v>
      </c>
      <c r="L15">
        <f t="shared" si="4"/>
        <v>0.89597449093016734</v>
      </c>
      <c r="M15" s="19">
        <f t="shared" si="5"/>
        <v>1.6535677768943959E-5</v>
      </c>
      <c r="O15" s="2">
        <v>0.63501470999999998</v>
      </c>
      <c r="P15">
        <v>273.29450700000001</v>
      </c>
      <c r="Q15">
        <f t="shared" si="6"/>
        <v>273.14145517248244</v>
      </c>
      <c r="R15">
        <f t="shared" si="7"/>
        <v>2.34248619064687E-2</v>
      </c>
      <c r="S15" s="19">
        <f t="shared" si="8"/>
        <v>3.1362829256890389E-7</v>
      </c>
      <c r="U15">
        <v>0.5</v>
      </c>
      <c r="V15" t="s">
        <v>35</v>
      </c>
      <c r="X15">
        <f>SUM(R3:R150)</f>
        <v>182.74446633526875</v>
      </c>
      <c r="AI15" t="s">
        <v>79</v>
      </c>
      <c r="AJ15">
        <f>1/(X5*10^-4*PI()*AK2*AJ13*AJ11)</f>
        <v>0.96393573122342502</v>
      </c>
      <c r="AL15" t="s">
        <v>80</v>
      </c>
      <c r="AM15">
        <f>1/(X5*10^-4*PI()*AK2*AM13*AJ11)</f>
        <v>0.96214929278196337</v>
      </c>
    </row>
    <row r="16" spans="1:42" x14ac:dyDescent="0.25">
      <c r="C16" s="2">
        <v>0.63750372</v>
      </c>
      <c r="D16">
        <v>201.894192</v>
      </c>
      <c r="E16">
        <f t="shared" si="0"/>
        <v>203.06148420104029</v>
      </c>
      <c r="F16">
        <f t="shared" si="1"/>
        <v>1.3625710826094681</v>
      </c>
      <c r="G16" s="19">
        <f t="shared" si="2"/>
        <v>3.3428086457100823E-5</v>
      </c>
      <c r="I16" s="2">
        <v>0.64130538000000004</v>
      </c>
      <c r="J16">
        <v>232.802087</v>
      </c>
      <c r="K16">
        <f t="shared" si="3"/>
        <v>233.7222322559827</v>
      </c>
      <c r="L16">
        <f t="shared" si="4"/>
        <v>0.84666729210747449</v>
      </c>
      <c r="M16" s="19">
        <f t="shared" si="5"/>
        <v>1.5622086712657166E-5</v>
      </c>
      <c r="O16" s="2">
        <v>0.63750837000000005</v>
      </c>
      <c r="P16">
        <v>273.29803900000002</v>
      </c>
      <c r="Q16">
        <f t="shared" si="6"/>
        <v>273.14193746529531</v>
      </c>
      <c r="R16">
        <f t="shared" si="7"/>
        <v>2.4367689137163667E-2</v>
      </c>
      <c r="S16" s="19">
        <f t="shared" si="8"/>
        <v>3.2624308458535779E-7</v>
      </c>
      <c r="U16" t="s">
        <v>36</v>
      </c>
      <c r="V16" t="s">
        <v>35</v>
      </c>
      <c r="X16">
        <f>SUM(X13:X15)</f>
        <v>472.30867981317374</v>
      </c>
    </row>
    <row r="17" spans="3:42" x14ac:dyDescent="0.25">
      <c r="C17" s="2">
        <v>0.64163840999999999</v>
      </c>
      <c r="D17">
        <v>201.96729400000001</v>
      </c>
      <c r="E17">
        <f t="shared" si="0"/>
        <v>203.06182363714268</v>
      </c>
      <c r="F17">
        <f t="shared" si="1"/>
        <v>1.1979951265836664</v>
      </c>
      <c r="G17" s="19">
        <f t="shared" si="2"/>
        <v>2.9369256880152904E-5</v>
      </c>
      <c r="I17" s="2">
        <v>0.64408310000000002</v>
      </c>
      <c r="J17">
        <v>232.811744</v>
      </c>
      <c r="K17">
        <f t="shared" si="3"/>
        <v>233.72270426448739</v>
      </c>
      <c r="L17">
        <f t="shared" si="4"/>
        <v>0.82984860347492828</v>
      </c>
      <c r="M17" s="19">
        <f t="shared" si="5"/>
        <v>1.5310490316309243E-5</v>
      </c>
      <c r="O17" s="2">
        <v>0.63997037999999995</v>
      </c>
      <c r="P17">
        <v>273.31726400000002</v>
      </c>
      <c r="Q17">
        <f t="shared" si="6"/>
        <v>273.14247579427325</v>
      </c>
      <c r="R17">
        <f t="shared" si="7"/>
        <v>3.0550916861183754E-2</v>
      </c>
      <c r="S17" s="19">
        <f t="shared" si="8"/>
        <v>4.0896874528145856E-7</v>
      </c>
      <c r="V17" t="s">
        <v>46</v>
      </c>
      <c r="X17">
        <f>X16/3</f>
        <v>157.43622660439124</v>
      </c>
    </row>
    <row r="18" spans="3:42" x14ac:dyDescent="0.25">
      <c r="C18" s="2">
        <v>0.64441654999999998</v>
      </c>
      <c r="D18">
        <v>201.90398400000001</v>
      </c>
      <c r="E18">
        <f t="shared" si="0"/>
        <v>203.06209353106186</v>
      </c>
      <c r="F18">
        <f t="shared" si="1"/>
        <v>1.3412176859363065</v>
      </c>
      <c r="G18" s="19">
        <f t="shared" si="2"/>
        <v>3.2901030017640319E-5</v>
      </c>
      <c r="I18" s="2">
        <v>0.64686111999999996</v>
      </c>
      <c r="J18">
        <v>232.76989499999999</v>
      </c>
      <c r="K18">
        <f t="shared" si="3"/>
        <v>233.72324451929705</v>
      </c>
      <c r="L18">
        <f t="shared" si="4"/>
        <v>0.90887530594394172</v>
      </c>
      <c r="M18" s="19">
        <f t="shared" si="5"/>
        <v>1.677454243025821E-5</v>
      </c>
      <c r="O18" s="2">
        <v>0.64530438000000001</v>
      </c>
      <c r="P18">
        <v>273.423541</v>
      </c>
      <c r="Q18">
        <f t="shared" si="6"/>
        <v>273.14389083463686</v>
      </c>
      <c r="R18">
        <f t="shared" si="7"/>
        <v>7.8204214987629694E-2</v>
      </c>
      <c r="S18" s="19">
        <f t="shared" si="8"/>
        <v>1.0460642359456185E-6</v>
      </c>
    </row>
    <row r="19" spans="3:42" x14ac:dyDescent="0.25">
      <c r="C19" s="2">
        <v>0.64747838999999996</v>
      </c>
      <c r="D19">
        <v>201.908321</v>
      </c>
      <c r="E19">
        <f t="shared" si="0"/>
        <v>203.06243631080451</v>
      </c>
      <c r="F19">
        <f t="shared" si="1"/>
        <v>1.3319821506333993</v>
      </c>
      <c r="G19" s="19">
        <f t="shared" si="2"/>
        <v>3.2673072041513512E-5</v>
      </c>
      <c r="I19" s="2">
        <v>0.64992276999999998</v>
      </c>
      <c r="J19">
        <v>232.80857</v>
      </c>
      <c r="K19">
        <f t="shared" si="3"/>
        <v>233.72392996923529</v>
      </c>
      <c r="L19">
        <f t="shared" si="4"/>
        <v>0.83788387327841773</v>
      </c>
      <c r="M19" s="19">
        <f t="shared" si="5"/>
        <v>1.545916046553767E-5</v>
      </c>
      <c r="O19" s="2">
        <v>0.64808206999999995</v>
      </c>
      <c r="P19">
        <v>273.43892099999999</v>
      </c>
      <c r="Q19">
        <f t="shared" si="6"/>
        <v>273.14478615606203</v>
      </c>
      <c r="R19">
        <f t="shared" si="7"/>
        <v>8.6515306418412832E-2</v>
      </c>
      <c r="S19" s="19">
        <f t="shared" si="8"/>
        <v>1.1571037125644001E-6</v>
      </c>
      <c r="AI19" t="s">
        <v>81</v>
      </c>
    </row>
    <row r="20" spans="3:42" x14ac:dyDescent="0.25">
      <c r="C20" s="2">
        <v>0.65054023000000005</v>
      </c>
      <c r="D20">
        <v>201.91265799999999</v>
      </c>
      <c r="E20">
        <f t="shared" si="0"/>
        <v>203.06283348114857</v>
      </c>
      <c r="F20">
        <f t="shared" si="1"/>
        <v>1.3229036374353667</v>
      </c>
      <c r="G20" s="19">
        <f t="shared" si="2"/>
        <v>3.2448985154293996E-5</v>
      </c>
      <c r="I20" s="2">
        <v>0.65298480999999997</v>
      </c>
      <c r="J20">
        <v>232.778569</v>
      </c>
      <c r="K20">
        <f t="shared" si="3"/>
        <v>233.72472346982488</v>
      </c>
      <c r="L20">
        <f t="shared" si="4"/>
        <v>0.89520828076959191</v>
      </c>
      <c r="M20" s="19">
        <f t="shared" si="5"/>
        <v>1.6521067390269292E-5</v>
      </c>
      <c r="O20" s="2">
        <v>0.65114358999999999</v>
      </c>
      <c r="P20">
        <v>273.50048700000002</v>
      </c>
      <c r="Q20">
        <f t="shared" si="6"/>
        <v>273.14592161200414</v>
      </c>
      <c r="R20">
        <f t="shared" si="7"/>
        <v>0.12571661436466633</v>
      </c>
      <c r="S20" s="19">
        <f t="shared" si="8"/>
        <v>1.680646861002591E-6</v>
      </c>
      <c r="U20" t="s">
        <v>124</v>
      </c>
      <c r="V20" t="s">
        <v>57</v>
      </c>
      <c r="X20">
        <f>X16/COUNT(E3:E104,K3:K102,Q3:Q101)</f>
        <v>1.5691318266218397</v>
      </c>
      <c r="AI20" t="s">
        <v>82</v>
      </c>
      <c r="AJ20">
        <f>1/(AJ13*AJ11)</f>
        <v>1.0491457209546242</v>
      </c>
      <c r="AL20" t="s">
        <v>83</v>
      </c>
      <c r="AM20">
        <f>1/(AM13*AJ11)</f>
        <v>1.0472013649297371</v>
      </c>
    </row>
    <row r="21" spans="3:42" x14ac:dyDescent="0.25">
      <c r="C21" s="2">
        <v>0.65331799000000002</v>
      </c>
      <c r="D21">
        <v>201.91659200000001</v>
      </c>
      <c r="E21">
        <f t="shared" si="0"/>
        <v>203.06324757678152</v>
      </c>
      <c r="F21">
        <f t="shared" si="1"/>
        <v>1.3148190117641427</v>
      </c>
      <c r="G21" s="19">
        <f t="shared" si="2"/>
        <v>3.2249423851238018E-5</v>
      </c>
      <c r="I21" s="2">
        <v>0.65576246999999999</v>
      </c>
      <c r="J21">
        <v>232.79967199999999</v>
      </c>
      <c r="K21">
        <f t="shared" si="3"/>
        <v>233.72554990972111</v>
      </c>
      <c r="L21">
        <f t="shared" si="4"/>
        <v>0.85724990370955634</v>
      </c>
      <c r="M21" s="19">
        <f t="shared" si="5"/>
        <v>1.5817677506851942E-5</v>
      </c>
      <c r="O21" s="2">
        <v>0.65392094999999995</v>
      </c>
      <c r="P21">
        <v>273.57309600000002</v>
      </c>
      <c r="Q21">
        <f t="shared" si="6"/>
        <v>273.14710510611991</v>
      </c>
      <c r="R21">
        <f t="shared" si="7"/>
        <v>0.18146824166877668</v>
      </c>
      <c r="S21" s="19">
        <f t="shared" si="8"/>
        <v>2.4246768194667936E-6</v>
      </c>
      <c r="U21" t="s">
        <v>127</v>
      </c>
      <c r="W21" t="s">
        <v>58</v>
      </c>
      <c r="X21">
        <f>SQRT(X20)</f>
        <v>1.2526499218144866</v>
      </c>
      <c r="AI21" t="s">
        <v>84</v>
      </c>
      <c r="AJ21">
        <f>(X5*10^-4*PI()*AK2-AJ20)/(X6*10^-4*PI()*AK2)</f>
        <v>9.6526325683048225E-2</v>
      </c>
      <c r="AL21" t="s">
        <v>85</v>
      </c>
      <c r="AM21">
        <f>(X5*10^-4*PI()*AK2-AM20)/(X6*10^-4*PI()*AK2)</f>
        <v>0.10130774354241255</v>
      </c>
      <c r="AP21" t="s">
        <v>86</v>
      </c>
    </row>
    <row r="22" spans="3:42" x14ac:dyDescent="0.25">
      <c r="C22" s="2">
        <v>0.65609574000000004</v>
      </c>
      <c r="D22">
        <v>201.92052699999999</v>
      </c>
      <c r="E22">
        <f t="shared" si="0"/>
        <v>203.06371982547222</v>
      </c>
      <c r="F22">
        <f t="shared" si="1"/>
        <v>1.3068898362111727</v>
      </c>
      <c r="G22" s="19">
        <f t="shared" si="2"/>
        <v>3.205369043596672E-5</v>
      </c>
      <c r="I22" s="2">
        <v>0.66144378000000004</v>
      </c>
      <c r="J22">
        <v>232.88927200000001</v>
      </c>
      <c r="K22">
        <f t="shared" si="3"/>
        <v>233.72761537302085</v>
      </c>
      <c r="L22">
        <f t="shared" si="4"/>
        <v>0.70281961108797275</v>
      </c>
      <c r="M22" s="19">
        <f t="shared" si="5"/>
        <v>1.2958206744181056E-5</v>
      </c>
      <c r="O22" s="2">
        <v>0.65641461999999995</v>
      </c>
      <c r="P22">
        <v>273.57662800000003</v>
      </c>
      <c r="Q22">
        <f t="shared" si="6"/>
        <v>273.14830843569871</v>
      </c>
      <c r="R22">
        <f t="shared" si="7"/>
        <v>0.18345764916327145</v>
      </c>
      <c r="S22" s="19">
        <f t="shared" si="8"/>
        <v>2.4511948727787307E-6</v>
      </c>
      <c r="U22" t="s">
        <v>129</v>
      </c>
      <c r="X22">
        <f>SQRT(SUM(G3:G104,M3:M102,S3:S101)/COUNT(G3:G104,M3:M102,S3:S101))</f>
        <v>5.1235973207062555E-3</v>
      </c>
    </row>
    <row r="23" spans="3:42" x14ac:dyDescent="0.25">
      <c r="C23" s="2">
        <v>0.6588735</v>
      </c>
      <c r="D23">
        <v>201.92446100000001</v>
      </c>
      <c r="E23">
        <f t="shared" si="0"/>
        <v>203.06425784782726</v>
      </c>
      <c r="F23">
        <f t="shared" si="1"/>
        <v>1.299136854316949</v>
      </c>
      <c r="G23" s="19">
        <f t="shared" si="2"/>
        <v>3.1862293849022339E-5</v>
      </c>
      <c r="I23" s="2">
        <v>0.66450474999999998</v>
      </c>
      <c r="J23">
        <v>233.046696</v>
      </c>
      <c r="K23">
        <f t="shared" si="3"/>
        <v>233.72897536894436</v>
      </c>
      <c r="L23">
        <f t="shared" si="4"/>
        <v>0.4655051372871199</v>
      </c>
      <c r="M23" s="19">
        <f t="shared" si="5"/>
        <v>8.5711397836764939E-6</v>
      </c>
      <c r="O23" s="2">
        <v>0.65919236999999997</v>
      </c>
      <c r="P23">
        <v>273.58056299999998</v>
      </c>
      <c r="Q23">
        <f t="shared" si="6"/>
        <v>273.14982537725416</v>
      </c>
      <c r="R23">
        <f t="shared" si="7"/>
        <v>0.18553489964872336</v>
      </c>
      <c r="S23" s="19">
        <f t="shared" si="8"/>
        <v>2.4788779009342583E-6</v>
      </c>
    </row>
    <row r="24" spans="3:42" x14ac:dyDescent="0.25">
      <c r="C24" s="2">
        <v>0.66165125999999996</v>
      </c>
      <c r="D24">
        <v>201.92839599999999</v>
      </c>
      <c r="E24">
        <f t="shared" si="0"/>
        <v>203.06487018665212</v>
      </c>
      <c r="F24">
        <f t="shared" si="1"/>
        <v>1.2915735769266041</v>
      </c>
      <c r="G24" s="19">
        <f t="shared" si="2"/>
        <v>3.1675564301360106E-5</v>
      </c>
      <c r="I24" s="2">
        <v>0.66756658999999996</v>
      </c>
      <c r="J24">
        <v>233.05103299999999</v>
      </c>
      <c r="K24">
        <f t="shared" si="3"/>
        <v>233.73054081230964</v>
      </c>
      <c r="L24">
        <f t="shared" si="4"/>
        <v>0.46173086698984872</v>
      </c>
      <c r="M24" s="19">
        <f t="shared" si="5"/>
        <v>8.5013293949312551E-6</v>
      </c>
      <c r="O24" s="2">
        <v>0.66168601000000005</v>
      </c>
      <c r="P24">
        <v>273.58981799999998</v>
      </c>
      <c r="Q24">
        <f t="shared" si="6"/>
        <v>273.15136472096475</v>
      </c>
      <c r="R24">
        <f t="shared" si="7"/>
        <v>0.19224127789674489</v>
      </c>
      <c r="S24" s="19">
        <f t="shared" si="8"/>
        <v>2.5683061024666956E-6</v>
      </c>
    </row>
    <row r="25" spans="3:42" x14ac:dyDescent="0.25">
      <c r="C25" s="2">
        <v>0.66414492000000003</v>
      </c>
      <c r="D25">
        <v>201.931928</v>
      </c>
      <c r="E25">
        <f t="shared" si="0"/>
        <v>203.06549105680003</v>
      </c>
      <c r="F25">
        <f t="shared" si="1"/>
        <v>1.2849652037418242</v>
      </c>
      <c r="G25" s="19">
        <f t="shared" si="2"/>
        <v>3.1512392971571122E-5</v>
      </c>
      <c r="I25" s="2">
        <v>0.67034435000000003</v>
      </c>
      <c r="J25">
        <v>233.054968</v>
      </c>
      <c r="K25">
        <f t="shared" si="3"/>
        <v>233.73216253571047</v>
      </c>
      <c r="L25">
        <f t="shared" si="4"/>
        <v>0.45859243919611881</v>
      </c>
      <c r="M25" s="19">
        <f t="shared" si="5"/>
        <v>8.4432599391887839E-6</v>
      </c>
      <c r="O25" s="2">
        <v>0.66405309000000001</v>
      </c>
      <c r="P25">
        <v>273.65039999999999</v>
      </c>
      <c r="Q25">
        <f t="shared" si="6"/>
        <v>273.15299958170124</v>
      </c>
      <c r="R25">
        <f t="shared" si="7"/>
        <v>0.24740717612377428</v>
      </c>
      <c r="S25" s="19">
        <f t="shared" si="8"/>
        <v>3.3038484503180611E-6</v>
      </c>
    </row>
    <row r="26" spans="3:42" x14ac:dyDescent="0.25">
      <c r="C26" s="2">
        <v>0.66648052000000002</v>
      </c>
      <c r="D26">
        <v>201.977204</v>
      </c>
      <c r="E26">
        <f t="shared" si="0"/>
        <v>203.0661407114448</v>
      </c>
      <c r="F26">
        <f t="shared" si="1"/>
        <v>1.1857831615322201</v>
      </c>
      <c r="G26" s="19">
        <f t="shared" si="2"/>
        <v>2.9067023861023378E-5</v>
      </c>
      <c r="I26" s="2">
        <v>0.67312209999999995</v>
      </c>
      <c r="J26">
        <v>233.05890199999999</v>
      </c>
      <c r="K26">
        <f t="shared" si="3"/>
        <v>233.73400091684061</v>
      </c>
      <c r="L26">
        <f t="shared" si="4"/>
        <v>0.45575854751938505</v>
      </c>
      <c r="M26" s="19">
        <f t="shared" si="5"/>
        <v>8.3908011735636853E-6</v>
      </c>
      <c r="O26" s="2">
        <v>0.66828295000000004</v>
      </c>
      <c r="P26">
        <v>273.63922300000002</v>
      </c>
      <c r="Q26">
        <f t="shared" si="6"/>
        <v>273.15640152876449</v>
      </c>
      <c r="R26">
        <f t="shared" si="7"/>
        <v>0.23311657308603667</v>
      </c>
      <c r="S26" s="19">
        <f t="shared" si="8"/>
        <v>3.113267607671218E-6</v>
      </c>
    </row>
    <row r="27" spans="3:42" x14ac:dyDescent="0.25">
      <c r="C27" s="2">
        <v>0.67118297000000005</v>
      </c>
      <c r="D27">
        <v>202.12503100000001</v>
      </c>
      <c r="E27">
        <f t="shared" si="0"/>
        <v>203.0676781465576</v>
      </c>
      <c r="F27">
        <f t="shared" si="1"/>
        <v>0.88858364291316672</v>
      </c>
      <c r="G27" s="19">
        <f t="shared" si="2"/>
        <v>2.1749942613554172E-5</v>
      </c>
      <c r="I27" s="2">
        <v>0.67589982999999998</v>
      </c>
      <c r="J27">
        <v>233.06855999999999</v>
      </c>
      <c r="K27">
        <f t="shared" si="3"/>
        <v>233.73608296177076</v>
      </c>
      <c r="L27">
        <f t="shared" si="4"/>
        <v>0.44558690449122274</v>
      </c>
      <c r="M27" s="19">
        <f t="shared" si="5"/>
        <v>8.2028549659917348E-6</v>
      </c>
      <c r="O27" s="2">
        <v>0.67106060999999995</v>
      </c>
      <c r="P27">
        <v>273.660326</v>
      </c>
      <c r="Q27">
        <f t="shared" si="6"/>
        <v>273.15901889142242</v>
      </c>
      <c r="R27">
        <f t="shared" si="7"/>
        <v>0.25130881711041136</v>
      </c>
      <c r="S27" s="19">
        <f t="shared" si="8"/>
        <v>3.3557070940061016E-6</v>
      </c>
    </row>
    <row r="28" spans="3:42" x14ac:dyDescent="0.25">
      <c r="C28" s="2">
        <v>0.67396069000000003</v>
      </c>
      <c r="D28">
        <v>202.13468900000001</v>
      </c>
      <c r="E28">
        <f t="shared" si="0"/>
        <v>203.06875192729296</v>
      </c>
      <c r="F28">
        <f t="shared" si="1"/>
        <v>0.87247355214308631</v>
      </c>
      <c r="G28" s="19">
        <f t="shared" si="2"/>
        <v>2.1353573762391426E-5</v>
      </c>
      <c r="I28" s="2">
        <v>0.67867758</v>
      </c>
      <c r="J28">
        <v>233.07249400000001</v>
      </c>
      <c r="K28">
        <f t="shared" si="3"/>
        <v>233.73843885106126</v>
      </c>
      <c r="L28">
        <f t="shared" si="4"/>
        <v>0.44348254465499698</v>
      </c>
      <c r="M28" s="19">
        <f t="shared" si="5"/>
        <v>8.1638399904756692E-6</v>
      </c>
      <c r="O28" s="2">
        <v>0.67383806999999996</v>
      </c>
      <c r="P28">
        <v>273.71576700000003</v>
      </c>
      <c r="Q28">
        <f t="shared" si="6"/>
        <v>273.16198498435119</v>
      </c>
      <c r="R28">
        <f t="shared" si="7"/>
        <v>0.30667452085608665</v>
      </c>
      <c r="S28" s="19">
        <f t="shared" si="8"/>
        <v>4.0933423180174123E-6</v>
      </c>
    </row>
    <row r="29" spans="3:42" x14ac:dyDescent="0.25">
      <c r="C29" s="2">
        <v>0.67673815000000004</v>
      </c>
      <c r="D29">
        <v>202.19012900000001</v>
      </c>
      <c r="E29">
        <f t="shared" si="0"/>
        <v>203.06996757981267</v>
      </c>
      <c r="F29">
        <f t="shared" si="1"/>
        <v>0.77411592652675143</v>
      </c>
      <c r="G29" s="19">
        <f t="shared" si="2"/>
        <v>1.8935906650176194E-5</v>
      </c>
      <c r="I29" s="2">
        <v>0.68145524000000002</v>
      </c>
      <c r="J29">
        <v>233.09359699999999</v>
      </c>
      <c r="K29">
        <f t="shared" si="3"/>
        <v>233.7411021014388</v>
      </c>
      <c r="L29">
        <f t="shared" si="4"/>
        <v>0.41926285638928362</v>
      </c>
      <c r="M29" s="19">
        <f t="shared" si="5"/>
        <v>7.7165948944936858E-6</v>
      </c>
      <c r="O29" s="2">
        <v>0.67689955999999996</v>
      </c>
      <c r="P29">
        <v>273.78305499999999</v>
      </c>
      <c r="Q29">
        <f t="shared" si="6"/>
        <v>273.16571081581503</v>
      </c>
      <c r="R29">
        <f t="shared" si="7"/>
        <v>0.38111384174699142</v>
      </c>
      <c r="S29" s="19">
        <f t="shared" si="8"/>
        <v>5.0844220301247608E-6</v>
      </c>
    </row>
    <row r="30" spans="3:42" x14ac:dyDescent="0.25">
      <c r="C30" s="2">
        <v>0.67951490999999997</v>
      </c>
      <c r="D30">
        <v>202.37004300000001</v>
      </c>
      <c r="E30">
        <f t="shared" si="0"/>
        <v>203.07134235314984</v>
      </c>
      <c r="F30">
        <f t="shared" si="1"/>
        <v>0.49182078272837737</v>
      </c>
      <c r="G30" s="19">
        <f t="shared" si="2"/>
        <v>1.2009209709685763E-5</v>
      </c>
      <c r="I30" s="2">
        <v>0.68388537000000005</v>
      </c>
      <c r="J30">
        <v>233.168576</v>
      </c>
      <c r="K30">
        <f t="shared" si="3"/>
        <v>233.74371361908118</v>
      </c>
      <c r="L30">
        <f t="shared" si="4"/>
        <v>0.33078328088236325</v>
      </c>
      <c r="M30" s="19">
        <f t="shared" si="5"/>
        <v>6.0842003906030587E-6</v>
      </c>
      <c r="O30" s="2">
        <v>0.67996053000000001</v>
      </c>
      <c r="P30">
        <v>273.94047999999998</v>
      </c>
      <c r="Q30">
        <f t="shared" si="6"/>
        <v>273.16997790159837</v>
      </c>
      <c r="R30">
        <f t="shared" si="7"/>
        <v>0.59367348364128014</v>
      </c>
      <c r="S30" s="19">
        <f t="shared" si="8"/>
        <v>7.9110699913254246E-6</v>
      </c>
    </row>
    <row r="31" spans="3:42" x14ac:dyDescent="0.25">
      <c r="C31" s="2">
        <v>0.68229244</v>
      </c>
      <c r="D31">
        <v>202.41403800000001</v>
      </c>
      <c r="E31">
        <f t="shared" si="0"/>
        <v>203.07289651354986</v>
      </c>
      <c r="F31">
        <f t="shared" si="1"/>
        <v>0.43409454087712979</v>
      </c>
      <c r="G31" s="19">
        <f t="shared" si="2"/>
        <v>1.0595051368186E-5</v>
      </c>
      <c r="I31" s="2">
        <v>0.68795677</v>
      </c>
      <c r="J31">
        <v>233.26877200000001</v>
      </c>
      <c r="K31">
        <f t="shared" si="3"/>
        <v>233.74875782187965</v>
      </c>
      <c r="L31">
        <f t="shared" si="4"/>
        <v>0.23038638920547094</v>
      </c>
      <c r="M31" s="19">
        <f t="shared" si="5"/>
        <v>4.2339294003153497E-6</v>
      </c>
      <c r="O31" s="2">
        <v>0.68302207999999998</v>
      </c>
      <c r="P31">
        <v>273.99632300000002</v>
      </c>
      <c r="Q31">
        <f t="shared" si="6"/>
        <v>273.17486134445551</v>
      </c>
      <c r="R31">
        <f t="shared" si="7"/>
        <v>0.67479925152992792</v>
      </c>
      <c r="S31" s="19">
        <f t="shared" si="8"/>
        <v>8.9884565388722492E-6</v>
      </c>
    </row>
    <row r="32" spans="3:42" x14ac:dyDescent="0.25">
      <c r="C32" s="2">
        <v>0.68507008999999996</v>
      </c>
      <c r="D32">
        <v>202.43514099999999</v>
      </c>
      <c r="E32">
        <f t="shared" si="0"/>
        <v>203.07465154794153</v>
      </c>
      <c r="F32">
        <f t="shared" si="1"/>
        <v>0.40897374092848948</v>
      </c>
      <c r="G32" s="19">
        <f t="shared" si="2"/>
        <v>9.979840837863492E-6</v>
      </c>
      <c r="I32" s="2">
        <v>0.69073452999999996</v>
      </c>
      <c r="J32">
        <v>233.272706</v>
      </c>
      <c r="K32">
        <f t="shared" si="3"/>
        <v>233.75274475912508</v>
      </c>
      <c r="L32">
        <f t="shared" si="4"/>
        <v>0.23043721026234623</v>
      </c>
      <c r="M32" s="19">
        <f t="shared" si="5"/>
        <v>4.2347205295656449E-6</v>
      </c>
      <c r="O32" s="2">
        <v>0.68583165000000001</v>
      </c>
      <c r="P32">
        <v>273.95579099999998</v>
      </c>
      <c r="Q32">
        <f t="shared" si="6"/>
        <v>273.17995526950926</v>
      </c>
      <c r="R32">
        <f t="shared" si="7"/>
        <v>0.60192108070605699</v>
      </c>
      <c r="S32" s="19">
        <f t="shared" si="8"/>
        <v>8.0200778371742733E-6</v>
      </c>
    </row>
    <row r="33" spans="3:19" x14ac:dyDescent="0.25">
      <c r="C33" s="2">
        <v>0.68784758999999995</v>
      </c>
      <c r="D33">
        <v>202.484859</v>
      </c>
      <c r="E33">
        <f t="shared" si="0"/>
        <v>203.07663151164328</v>
      </c>
      <c r="F33">
        <f t="shared" si="1"/>
        <v>0.35019470553660165</v>
      </c>
      <c r="G33" s="19">
        <f t="shared" si="2"/>
        <v>8.5413096731903297E-6</v>
      </c>
      <c r="I33" s="2">
        <v>0.69379564999999999</v>
      </c>
      <c r="J33">
        <v>233.40294700000001</v>
      </c>
      <c r="K33">
        <f t="shared" si="3"/>
        <v>233.75772387390708</v>
      </c>
      <c r="L33">
        <f t="shared" si="4"/>
        <v>0.12586663025927339</v>
      </c>
      <c r="M33" s="19">
        <f t="shared" si="5"/>
        <v>2.3104572369064066E-6</v>
      </c>
      <c r="O33" s="2">
        <v>0.69204913000000001</v>
      </c>
      <c r="P33">
        <v>274.124999</v>
      </c>
      <c r="Q33">
        <f t="shared" si="6"/>
        <v>273.19368896220158</v>
      </c>
      <c r="R33">
        <f t="shared" si="7"/>
        <v>0.86733838650410489</v>
      </c>
      <c r="S33" s="19">
        <f t="shared" si="8"/>
        <v>1.1542271390243659E-5</v>
      </c>
    </row>
    <row r="34" spans="3:19" x14ac:dyDescent="0.25">
      <c r="C34" s="2">
        <v>0.69090914000000003</v>
      </c>
      <c r="D34">
        <v>202.54070200000001</v>
      </c>
      <c r="E34">
        <f t="shared" si="0"/>
        <v>203.07910705803721</v>
      </c>
      <c r="F34">
        <f t="shared" si="1"/>
        <v>0.2898800065200397</v>
      </c>
      <c r="G34" s="19">
        <f t="shared" si="2"/>
        <v>7.0663255311806077E-6</v>
      </c>
      <c r="I34" s="2">
        <v>0.69628941</v>
      </c>
      <c r="J34">
        <v>233.39074099999999</v>
      </c>
      <c r="K34">
        <f t="shared" si="3"/>
        <v>233.76228738257714</v>
      </c>
      <c r="L34">
        <f t="shared" si="4"/>
        <v>0.1380467144061665</v>
      </c>
      <c r="M34" s="19">
        <f t="shared" si="5"/>
        <v>2.5343046993970385E-6</v>
      </c>
      <c r="O34" s="2">
        <v>0.69482685</v>
      </c>
      <c r="P34">
        <v>274.13465600000001</v>
      </c>
      <c r="Q34">
        <f t="shared" si="6"/>
        <v>273.2011092900438</v>
      </c>
      <c r="R34">
        <f t="shared" si="7"/>
        <v>0.87150945967005256</v>
      </c>
      <c r="S34" s="19">
        <f t="shared" si="8"/>
        <v>1.1596961643337938E-5</v>
      </c>
    </row>
    <row r="35" spans="3:19" x14ac:dyDescent="0.25">
      <c r="C35" s="2">
        <v>0.69362363999999999</v>
      </c>
      <c r="D35">
        <v>202.566485</v>
      </c>
      <c r="E35">
        <f t="shared" si="0"/>
        <v>203.08159045536942</v>
      </c>
      <c r="F35">
        <f t="shared" si="1"/>
        <v>0.26533363015133993</v>
      </c>
      <c r="G35" s="19">
        <f t="shared" si="2"/>
        <v>6.4663188347978421E-6</v>
      </c>
      <c r="I35" s="2">
        <v>0.69906716999999996</v>
      </c>
      <c r="J35">
        <v>233.394676</v>
      </c>
      <c r="K35">
        <f t="shared" si="3"/>
        <v>233.76796954795168</v>
      </c>
      <c r="L35">
        <f t="shared" si="4"/>
        <v>0.13934807294234983</v>
      </c>
      <c r="M35" s="19">
        <f t="shared" si="5"/>
        <v>2.5581091849867557E-6</v>
      </c>
      <c r="O35" s="2">
        <v>0.69760454000000005</v>
      </c>
      <c r="P35">
        <v>274.150037</v>
      </c>
      <c r="Q35">
        <f t="shared" si="6"/>
        <v>273.20945654432342</v>
      </c>
      <c r="R35">
        <f t="shared" si="7"/>
        <v>0.88469159360076577</v>
      </c>
      <c r="S35" s="19">
        <f t="shared" si="8"/>
        <v>1.1771052126734876E-5</v>
      </c>
    </row>
    <row r="36" spans="3:19" x14ac:dyDescent="0.25">
      <c r="C36" s="2">
        <v>0.69769440000000005</v>
      </c>
      <c r="D36">
        <v>202.77923100000001</v>
      </c>
      <c r="E36">
        <f t="shared" si="0"/>
        <v>203.08589463006547</v>
      </c>
      <c r="F36">
        <f t="shared" si="1"/>
        <v>9.4042582004924033E-2</v>
      </c>
      <c r="G36" s="19">
        <f t="shared" si="2"/>
        <v>2.2870602248905643E-6</v>
      </c>
      <c r="I36" s="2">
        <v>0.70212821000000003</v>
      </c>
      <c r="J36">
        <v>233.54065499999999</v>
      </c>
      <c r="K36">
        <f t="shared" si="3"/>
        <v>233.77504744262842</v>
      </c>
      <c r="L36">
        <f t="shared" si="4"/>
        <v>5.4939817161323339E-2</v>
      </c>
      <c r="M36" s="19">
        <f t="shared" si="5"/>
        <v>1.0073078580811057E-6</v>
      </c>
      <c r="O36" s="2">
        <v>0.70038199999999995</v>
      </c>
      <c r="P36">
        <v>274.20547699999997</v>
      </c>
      <c r="Q36">
        <f t="shared" si="6"/>
        <v>273.21883824573518</v>
      </c>
      <c r="R36">
        <f t="shared" si="7"/>
        <v>0.97345603141717374</v>
      </c>
      <c r="S36" s="19">
        <f t="shared" si="8"/>
        <v>1.294684921274067E-5</v>
      </c>
    </row>
    <row r="37" spans="3:19" x14ac:dyDescent="0.25">
      <c r="C37" s="2">
        <v>0.70047170000000003</v>
      </c>
      <c r="D37">
        <v>202.86328599999999</v>
      </c>
      <c r="E37">
        <f t="shared" si="0"/>
        <v>203.08928458935128</v>
      </c>
      <c r="F37">
        <f t="shared" si="1"/>
        <v>5.1075362388773873E-2</v>
      </c>
      <c r="G37" s="19">
        <f t="shared" si="2"/>
        <v>1.241093624951415E-6</v>
      </c>
      <c r="I37" s="2">
        <v>0.70490596000000005</v>
      </c>
      <c r="J37">
        <v>233.544589</v>
      </c>
      <c r="K37">
        <f t="shared" si="3"/>
        <v>233.7822996538514</v>
      </c>
      <c r="L37">
        <f t="shared" si="4"/>
        <v>5.6506354954457362E-2</v>
      </c>
      <c r="M37" s="19">
        <f t="shared" si="5"/>
        <v>1.0359950351430728E-6</v>
      </c>
      <c r="O37" s="2">
        <v>0.70315939999999999</v>
      </c>
      <c r="P37">
        <v>274.27236399999998</v>
      </c>
      <c r="Q37">
        <f t="shared" si="6"/>
        <v>273.22937484650345</v>
      </c>
      <c r="R37">
        <f t="shared" si="7"/>
        <v>1.0878263743114187</v>
      </c>
      <c r="S37" s="19">
        <f t="shared" si="8"/>
        <v>1.4460905380046117E-5</v>
      </c>
    </row>
    <row r="38" spans="3:19" x14ac:dyDescent="0.25">
      <c r="C38" s="2">
        <v>0.70324936000000005</v>
      </c>
      <c r="D38">
        <v>202.884389</v>
      </c>
      <c r="E38">
        <f t="shared" si="0"/>
        <v>203.0930923448789</v>
      </c>
      <c r="F38">
        <f t="shared" si="1"/>
        <v>4.3557086163640506E-2</v>
      </c>
      <c r="G38" s="19">
        <f t="shared" si="2"/>
        <v>1.0581848909776134E-6</v>
      </c>
      <c r="I38" s="2">
        <v>0.70746275999999997</v>
      </c>
      <c r="J38">
        <v>233.54821100000001</v>
      </c>
      <c r="K38">
        <f t="shared" si="3"/>
        <v>233.78975297717457</v>
      </c>
      <c r="L38">
        <f t="shared" si="4"/>
        <v>5.8342526737397246E-2</v>
      </c>
      <c r="M38" s="19">
        <f t="shared" si="5"/>
        <v>1.0696264755472122E-6</v>
      </c>
      <c r="O38" s="2">
        <v>0.70593715999999995</v>
      </c>
      <c r="P38">
        <v>274.276298</v>
      </c>
      <c r="Q38">
        <f t="shared" si="6"/>
        <v>273.24120119653412</v>
      </c>
      <c r="R38">
        <f t="shared" si="7"/>
        <v>1.071425392545275</v>
      </c>
      <c r="S38" s="19">
        <f t="shared" si="8"/>
        <v>1.424247208157829E-5</v>
      </c>
    </row>
    <row r="39" spans="3:19" x14ac:dyDescent="0.25">
      <c r="C39" s="2">
        <v>0.70602710999999996</v>
      </c>
      <c r="D39">
        <v>202.88832400000001</v>
      </c>
      <c r="E39">
        <f t="shared" si="0"/>
        <v>203.09736569462876</v>
      </c>
      <c r="F39">
        <f t="shared" si="1"/>
        <v>4.3698430093260354E-2</v>
      </c>
      <c r="G39" s="19">
        <f t="shared" si="2"/>
        <v>1.0615775501460399E-6</v>
      </c>
      <c r="I39" s="2">
        <v>0.71241752000000003</v>
      </c>
      <c r="J39">
        <v>233.73264</v>
      </c>
      <c r="K39">
        <f t="shared" si="3"/>
        <v>233.80662394439588</v>
      </c>
      <c r="L39">
        <f t="shared" si="4"/>
        <v>5.473624028372248E-3</v>
      </c>
      <c r="M39" s="19">
        <f t="shared" si="5"/>
        <v>1.0019273559792076E-7</v>
      </c>
      <c r="O39" s="2">
        <v>0.70843076000000005</v>
      </c>
      <c r="P39">
        <v>274.29127599999998</v>
      </c>
      <c r="Q39">
        <f t="shared" si="6"/>
        <v>273.25303618387102</v>
      </c>
      <c r="R39">
        <f t="shared" si="7"/>
        <v>1.0779419157955057</v>
      </c>
      <c r="S39" s="19">
        <f t="shared" si="8"/>
        <v>1.4327531440527348E-5</v>
      </c>
    </row>
    <row r="40" spans="3:19" x14ac:dyDescent="0.25">
      <c r="C40" s="2">
        <v>0.70937269000000003</v>
      </c>
      <c r="D40">
        <v>202.95601500000001</v>
      </c>
      <c r="E40">
        <f t="shared" si="0"/>
        <v>203.10320644628985</v>
      </c>
      <c r="F40">
        <f t="shared" si="1"/>
        <v>2.1665321860894343E-2</v>
      </c>
      <c r="G40" s="19">
        <f t="shared" si="2"/>
        <v>5.2597038450578779E-7</v>
      </c>
      <c r="I40" s="2">
        <v>0.71519520999999997</v>
      </c>
      <c r="J40">
        <v>233.74802</v>
      </c>
      <c r="K40">
        <f t="shared" si="3"/>
        <v>233.81768076679214</v>
      </c>
      <c r="L40">
        <f t="shared" si="4"/>
        <v>4.8526224300688928E-3</v>
      </c>
      <c r="M40" s="19">
        <f t="shared" si="5"/>
        <v>8.8813834246266144E-8</v>
      </c>
      <c r="O40" s="2">
        <v>0.71076653999999995</v>
      </c>
      <c r="P40">
        <v>274.304123</v>
      </c>
      <c r="Q40">
        <f t="shared" si="6"/>
        <v>273.26527564858731</v>
      </c>
      <c r="R40">
        <f t="shared" si="7"/>
        <v>1.0792038195371789</v>
      </c>
      <c r="S40" s="19">
        <f t="shared" si="8"/>
        <v>1.4342960515932097E-5</v>
      </c>
    </row>
    <row r="41" spans="3:19" x14ac:dyDescent="0.25">
      <c r="C41" s="2">
        <v>0.71243398000000002</v>
      </c>
      <c r="D41">
        <v>203.05764099999999</v>
      </c>
      <c r="E41">
        <f t="shared" si="0"/>
        <v>203.10929882689425</v>
      </c>
      <c r="F41">
        <f t="shared" si="1"/>
        <v>2.6685310794369896E-3</v>
      </c>
      <c r="G41" s="19">
        <f t="shared" si="2"/>
        <v>6.4719267349189651E-8</v>
      </c>
      <c r="I41" s="2">
        <v>0.71825704999999995</v>
      </c>
      <c r="J41">
        <v>233.75235699999999</v>
      </c>
      <c r="K41">
        <f t="shared" si="3"/>
        <v>233.83139465017871</v>
      </c>
      <c r="L41">
        <f t="shared" si="4"/>
        <v>6.2469501457736122E-3</v>
      </c>
      <c r="M41" s="19">
        <f t="shared" si="5"/>
        <v>1.143289046440769E-7</v>
      </c>
      <c r="O41" s="2">
        <v>0.71550206000000005</v>
      </c>
      <c r="P41">
        <v>274.18683299999998</v>
      </c>
      <c r="Q41">
        <f t="shared" si="6"/>
        <v>273.29396474863177</v>
      </c>
      <c r="R41">
        <f t="shared" si="7"/>
        <v>0.79721371430133103</v>
      </c>
      <c r="S41" s="19">
        <f t="shared" si="8"/>
        <v>1.060428937937116E-5</v>
      </c>
    </row>
    <row r="42" spans="3:19" x14ac:dyDescent="0.25">
      <c r="C42" s="2">
        <v>0.71549565999999998</v>
      </c>
      <c r="D42">
        <v>203.09059300000001</v>
      </c>
      <c r="E42">
        <f t="shared" si="0"/>
        <v>203.11619902999561</v>
      </c>
      <c r="F42">
        <f t="shared" si="1"/>
        <v>6.556687721355908E-4</v>
      </c>
      <c r="G42" s="19">
        <f t="shared" si="2"/>
        <v>1.589662335445967E-8</v>
      </c>
      <c r="I42" s="2">
        <v>0.72131889999999999</v>
      </c>
      <c r="J42">
        <v>233.75669400000001</v>
      </c>
      <c r="K42">
        <f t="shared" si="3"/>
        <v>233.84689978074533</v>
      </c>
      <c r="L42">
        <f t="shared" si="4"/>
        <v>8.1370828798730723E-3</v>
      </c>
      <c r="M42" s="19">
        <f t="shared" si="5"/>
        <v>1.4891574776851153E-7</v>
      </c>
      <c r="O42" s="2">
        <v>0.71827971999999995</v>
      </c>
      <c r="P42">
        <v>274.20793600000002</v>
      </c>
      <c r="Q42">
        <f t="shared" si="6"/>
        <v>273.31353108202427</v>
      </c>
      <c r="R42">
        <f t="shared" si="7"/>
        <v>0.79996015729920544</v>
      </c>
      <c r="S42" s="19">
        <f t="shared" si="8"/>
        <v>1.0639183942720675E-5</v>
      </c>
    </row>
    <row r="43" spans="3:19" x14ac:dyDescent="0.25">
      <c r="C43" s="2">
        <v>0.71830497999999998</v>
      </c>
      <c r="D43">
        <v>203.094572</v>
      </c>
      <c r="E43">
        <f t="shared" si="0"/>
        <v>203.12332597920891</v>
      </c>
      <c r="F43">
        <f t="shared" si="1"/>
        <v>8.2679132034670869E-4</v>
      </c>
      <c r="G43" s="19">
        <f t="shared" si="2"/>
        <v>2.0044686855369112E-8</v>
      </c>
      <c r="I43" s="2">
        <v>0.72409643000000001</v>
      </c>
      <c r="J43">
        <v>233.80068900000001</v>
      </c>
      <c r="K43">
        <f t="shared" si="3"/>
        <v>233.86269792256854</v>
      </c>
      <c r="L43">
        <f t="shared" si="4"/>
        <v>3.8451064781108951E-3</v>
      </c>
      <c r="M43" s="19">
        <f t="shared" si="5"/>
        <v>7.0342337726533352E-8</v>
      </c>
      <c r="O43" s="2">
        <v>0.72134176000000005</v>
      </c>
      <c r="P43">
        <v>274.17793599999999</v>
      </c>
      <c r="Q43">
        <f t="shared" si="6"/>
        <v>273.33778140100048</v>
      </c>
      <c r="R43">
        <f t="shared" si="7"/>
        <v>0.7058597502200179</v>
      </c>
      <c r="S43" s="19">
        <f t="shared" si="8"/>
        <v>9.38973666382342E-6</v>
      </c>
    </row>
    <row r="44" spans="3:19" x14ac:dyDescent="0.25">
      <c r="C44" s="2">
        <v>0.72474249999999996</v>
      </c>
      <c r="D44">
        <v>203.42417599999999</v>
      </c>
      <c r="E44">
        <f t="shared" si="0"/>
        <v>203.14301672874845</v>
      </c>
      <c r="F44">
        <f t="shared" si="1"/>
        <v>7.9050535810696584E-2</v>
      </c>
      <c r="G44" s="19">
        <f t="shared" si="2"/>
        <v>1.9102916922530652E-6</v>
      </c>
      <c r="I44" s="2">
        <v>0.72658995999999998</v>
      </c>
      <c r="J44">
        <v>233.827113</v>
      </c>
      <c r="K44">
        <f t="shared" si="3"/>
        <v>233.87843886896664</v>
      </c>
      <c r="L44">
        <f t="shared" si="4"/>
        <v>2.6343448251809998E-3</v>
      </c>
      <c r="M44" s="19">
        <f t="shared" si="5"/>
        <v>4.8181785138395213E-8</v>
      </c>
      <c r="O44" s="2">
        <v>0.72440327999999998</v>
      </c>
      <c r="P44">
        <v>274.23950200000002</v>
      </c>
      <c r="Q44">
        <f t="shared" si="6"/>
        <v>273.36517132184798</v>
      </c>
      <c r="R44">
        <f t="shared" si="7"/>
        <v>0.76445413475779667</v>
      </c>
      <c r="S44" s="19">
        <f t="shared" si="8"/>
        <v>1.0164626165969838E-5</v>
      </c>
    </row>
    <row r="45" spans="3:19" x14ac:dyDescent="0.25">
      <c r="C45" s="2">
        <v>0.72752026000000003</v>
      </c>
      <c r="D45">
        <v>203.42811</v>
      </c>
      <c r="E45">
        <f t="shared" si="0"/>
        <v>203.15319264029182</v>
      </c>
      <c r="F45">
        <f t="shared" si="1"/>
        <v>7.5579554668918775E-2</v>
      </c>
      <c r="G45" s="19">
        <f t="shared" si="2"/>
        <v>1.8263432348358186E-6</v>
      </c>
      <c r="I45" s="2">
        <v>0.72908300999999998</v>
      </c>
      <c r="J45">
        <v>233.93938</v>
      </c>
      <c r="K45">
        <f t="shared" si="3"/>
        <v>233.89579984888718</v>
      </c>
      <c r="L45">
        <f t="shared" si="4"/>
        <v>1.8992295710162639E-3</v>
      </c>
      <c r="M45" s="19">
        <f t="shared" si="5"/>
        <v>3.4703301587180745E-8</v>
      </c>
      <c r="O45" s="2">
        <v>0.72746476000000004</v>
      </c>
      <c r="P45">
        <v>274.30679099999998</v>
      </c>
      <c r="Q45">
        <f t="shared" si="6"/>
        <v>273.39608661480224</v>
      </c>
      <c r="R45">
        <f t="shared" si="7"/>
        <v>0.82938247721837965</v>
      </c>
      <c r="S45" s="19">
        <f t="shared" si="8"/>
        <v>1.1022541343932086E-5</v>
      </c>
    </row>
    <row r="46" spans="3:19" x14ac:dyDescent="0.25">
      <c r="C46" s="2">
        <v>0.73029739999999999</v>
      </c>
      <c r="D46">
        <v>203.54078000000001</v>
      </c>
      <c r="E46">
        <f t="shared" si="0"/>
        <v>203.16453926837903</v>
      </c>
      <c r="F46">
        <f t="shared" si="1"/>
        <v>0.14155708813069159</v>
      </c>
      <c r="G46" s="19">
        <f t="shared" si="2"/>
        <v>3.4168723275509678E-6</v>
      </c>
      <c r="I46" s="2">
        <v>0.73195515</v>
      </c>
      <c r="J46">
        <v>233.998389</v>
      </c>
      <c r="K46">
        <f t="shared" si="3"/>
        <v>233.91801830144385</v>
      </c>
      <c r="L46">
        <f t="shared" si="4"/>
        <v>6.4594491864038315E-3</v>
      </c>
      <c r="M46" s="19">
        <f t="shared" si="5"/>
        <v>1.1796950341458145E-7</v>
      </c>
      <c r="O46" s="2">
        <v>0.73052660999999997</v>
      </c>
      <c r="P46">
        <v>274.311128</v>
      </c>
      <c r="Q46">
        <f t="shared" si="6"/>
        <v>273.43095819052951</v>
      </c>
      <c r="R46">
        <f t="shared" si="7"/>
        <v>0.77469889350331433</v>
      </c>
      <c r="S46" s="19">
        <f t="shared" si="8"/>
        <v>1.0295467775961821E-5</v>
      </c>
    </row>
    <row r="47" spans="3:19" x14ac:dyDescent="0.25">
      <c r="C47" s="2">
        <v>0.73335914000000002</v>
      </c>
      <c r="D47">
        <v>203.562285</v>
      </c>
      <c r="E47">
        <f t="shared" si="0"/>
        <v>203.17856078648262</v>
      </c>
      <c r="F47">
        <f t="shared" si="1"/>
        <v>0.14724427203953366</v>
      </c>
      <c r="G47" s="19">
        <f t="shared" si="2"/>
        <v>3.5533973558356552E-6</v>
      </c>
      <c r="I47" s="2">
        <v>0.73643716000000004</v>
      </c>
      <c r="J47">
        <v>234.05280999999999</v>
      </c>
      <c r="K47">
        <f t="shared" si="3"/>
        <v>233.95804896491461</v>
      </c>
      <c r="L47">
        <f t="shared" si="4"/>
        <v>8.979653770453299E-3</v>
      </c>
      <c r="M47" s="19">
        <f t="shared" si="5"/>
        <v>1.6391997257034575E-7</v>
      </c>
      <c r="O47" s="2">
        <v>0.73346219000000001</v>
      </c>
      <c r="P47">
        <v>274.31528600000001</v>
      </c>
      <c r="Q47">
        <f t="shared" si="6"/>
        <v>273.46854254108632</v>
      </c>
      <c r="R47">
        <f t="shared" si="7"/>
        <v>0.71697448521312468</v>
      </c>
      <c r="S47" s="19">
        <f t="shared" si="8"/>
        <v>9.5280424380478532E-6</v>
      </c>
    </row>
    <row r="48" spans="3:19" x14ac:dyDescent="0.25">
      <c r="C48" s="2">
        <v>0.73642088000000006</v>
      </c>
      <c r="D48">
        <v>203.58522199999999</v>
      </c>
      <c r="E48">
        <f t="shared" si="0"/>
        <v>203.19435151336</v>
      </c>
      <c r="F48">
        <f t="shared" si="1"/>
        <v>0.15277973732617714</v>
      </c>
      <c r="G48" s="19">
        <f t="shared" si="2"/>
        <v>3.6861521666085287E-6</v>
      </c>
      <c r="I48" s="2">
        <v>0.73921517000000003</v>
      </c>
      <c r="J48">
        <v>234.01239200000001</v>
      </c>
      <c r="K48">
        <f t="shared" si="3"/>
        <v>233.9865718753255</v>
      </c>
      <c r="L48">
        <f t="shared" si="4"/>
        <v>6.6667883820725174E-4</v>
      </c>
      <c r="M48" s="19">
        <f t="shared" si="5"/>
        <v>1.2174158682886794E-8</v>
      </c>
      <c r="O48" s="2">
        <v>0.73772325999999999</v>
      </c>
      <c r="P48">
        <v>274.36710499999998</v>
      </c>
      <c r="Q48">
        <f t="shared" si="6"/>
        <v>273.53130125871252</v>
      </c>
      <c r="R48">
        <f t="shared" si="7"/>
        <v>0.69856789395012153</v>
      </c>
      <c r="S48" s="19">
        <f t="shared" si="8"/>
        <v>9.2799265764088193E-6</v>
      </c>
    </row>
    <row r="49" spans="3:19" x14ac:dyDescent="0.25">
      <c r="C49" s="2">
        <v>0.73919815</v>
      </c>
      <c r="D49">
        <v>203.67500000000001</v>
      </c>
      <c r="E49">
        <f t="shared" si="0"/>
        <v>203.21038110359592</v>
      </c>
      <c r="F49">
        <f t="shared" si="1"/>
        <v>0.21587071889575477</v>
      </c>
      <c r="G49" s="19">
        <f t="shared" si="2"/>
        <v>5.2037723341698588E-6</v>
      </c>
      <c r="I49" s="2">
        <v>0.74199254000000003</v>
      </c>
      <c r="J49">
        <v>234.08500100000001</v>
      </c>
      <c r="K49">
        <f t="shared" si="3"/>
        <v>234.01829442738148</v>
      </c>
      <c r="L49">
        <f t="shared" si="4"/>
        <v>4.4497668305110193E-3</v>
      </c>
      <c r="M49" s="19">
        <f t="shared" si="5"/>
        <v>8.1206366727084357E-8</v>
      </c>
      <c r="O49" s="2">
        <v>0.74050108000000003</v>
      </c>
      <c r="P49">
        <v>274.35959300000002</v>
      </c>
      <c r="Q49">
        <f t="shared" si="6"/>
        <v>273.578122109025</v>
      </c>
      <c r="R49">
        <f t="shared" si="7"/>
        <v>0.61069675344128416</v>
      </c>
      <c r="S49" s="19">
        <f t="shared" si="8"/>
        <v>8.1130716486694516E-6</v>
      </c>
    </row>
    <row r="50" spans="3:19" x14ac:dyDescent="0.25">
      <c r="C50" s="2">
        <v>0.7419751</v>
      </c>
      <c r="D50">
        <v>203.82057599999999</v>
      </c>
      <c r="E50">
        <f t="shared" si="0"/>
        <v>203.22821058190692</v>
      </c>
      <c r="F50">
        <f t="shared" si="1"/>
        <v>0.35089678855257389</v>
      </c>
      <c r="G50" s="19">
        <f t="shared" si="2"/>
        <v>8.4466275454735008E-6</v>
      </c>
      <c r="I50" s="2">
        <v>0.74505350999999997</v>
      </c>
      <c r="J50">
        <v>234.24242599999999</v>
      </c>
      <c r="K50">
        <f t="shared" si="3"/>
        <v>234.05737852538263</v>
      </c>
      <c r="L50">
        <f t="shared" si="4"/>
        <v>3.4242567862263658E-2</v>
      </c>
      <c r="M50" s="19">
        <f t="shared" si="5"/>
        <v>6.2407273692844338E-7</v>
      </c>
      <c r="O50" s="2">
        <v>0.74327911999999996</v>
      </c>
      <c r="P50">
        <v>274.31345199999998</v>
      </c>
      <c r="Q50">
        <f t="shared" si="6"/>
        <v>273.63019801576019</v>
      </c>
      <c r="R50">
        <f t="shared" si="7"/>
        <v>0.46683600697955785</v>
      </c>
      <c r="S50" s="19">
        <f t="shared" si="8"/>
        <v>6.2039763690479873E-6</v>
      </c>
    </row>
    <row r="51" spans="3:19" x14ac:dyDescent="0.25">
      <c r="C51" s="2">
        <v>0.74491017999999998</v>
      </c>
      <c r="D51">
        <v>203.91286700000001</v>
      </c>
      <c r="E51">
        <f t="shared" si="0"/>
        <v>203.2492259227397</v>
      </c>
      <c r="F51">
        <f t="shared" si="1"/>
        <v>0.44041947942722276</v>
      </c>
      <c r="G51" s="19">
        <f t="shared" si="2"/>
        <v>1.0591982573721135E-5</v>
      </c>
      <c r="I51" s="2">
        <v>0.74783054999999998</v>
      </c>
      <c r="J51">
        <v>234.372264</v>
      </c>
      <c r="K51">
        <f t="shared" si="3"/>
        <v>234.09698636019868</v>
      </c>
      <c r="L51">
        <f t="shared" si="4"/>
        <v>7.5777778974583515E-2</v>
      </c>
      <c r="M51" s="19">
        <f t="shared" si="5"/>
        <v>1.3795245753143688E-6</v>
      </c>
      <c r="O51" s="2">
        <v>0.74605613000000004</v>
      </c>
      <c r="P51">
        <v>274.44901399999998</v>
      </c>
      <c r="Q51">
        <f t="shared" si="6"/>
        <v>273.68805939073405</v>
      </c>
      <c r="R51">
        <f t="shared" si="7"/>
        <v>0.5790519173630535</v>
      </c>
      <c r="S51" s="19">
        <f t="shared" si="8"/>
        <v>7.6876597632627055E-6</v>
      </c>
    </row>
    <row r="52" spans="3:19" x14ac:dyDescent="0.25">
      <c r="C52" s="2">
        <v>0.74999104999999999</v>
      </c>
      <c r="D52">
        <v>204.12380099999999</v>
      </c>
      <c r="E52">
        <f t="shared" si="0"/>
        <v>203.29161603142902</v>
      </c>
      <c r="F52">
        <f t="shared" si="1"/>
        <v>0.69253182191546769</v>
      </c>
      <c r="G52" s="19">
        <f t="shared" si="2"/>
        <v>1.6620819784131976E-5</v>
      </c>
      <c r="I52" s="2">
        <v>0.75060817000000002</v>
      </c>
      <c r="J52">
        <v>234.400521</v>
      </c>
      <c r="K52">
        <f t="shared" si="3"/>
        <v>234.14098110840064</v>
      </c>
      <c r="L52">
        <f t="shared" si="4"/>
        <v>6.7360955331407471E-2</v>
      </c>
      <c r="M52" s="19">
        <f t="shared" si="5"/>
        <v>1.226001756836873E-6</v>
      </c>
      <c r="O52" s="2">
        <v>0.74883261999999995</v>
      </c>
      <c r="P52">
        <v>274.674711</v>
      </c>
      <c r="Q52">
        <f t="shared" si="6"/>
        <v>273.75232410585613</v>
      </c>
      <c r="R52">
        <f t="shared" si="7"/>
        <v>0.850797582488374</v>
      </c>
      <c r="S52" s="19">
        <f t="shared" si="8"/>
        <v>1.1276878330050964E-5</v>
      </c>
    </row>
    <row r="53" spans="3:19" x14ac:dyDescent="0.25">
      <c r="C53" s="2">
        <v>0.75305204999999997</v>
      </c>
      <c r="D53">
        <v>204.27693300000001</v>
      </c>
      <c r="E53">
        <f t="shared" si="0"/>
        <v>203.32135501523823</v>
      </c>
      <c r="F53">
        <f t="shared" si="1"/>
        <v>0.91312928496140078</v>
      </c>
      <c r="G53" s="19">
        <f t="shared" si="2"/>
        <v>2.1882332546242626E-5</v>
      </c>
      <c r="I53" s="2">
        <v>0.75310177</v>
      </c>
      <c r="J53">
        <v>234.41549900000001</v>
      </c>
      <c r="K53">
        <f t="shared" si="3"/>
        <v>234.18458444241799</v>
      </c>
      <c r="L53">
        <f t="shared" si="4"/>
        <v>5.3321532903302472E-2</v>
      </c>
      <c r="M53" s="19">
        <f t="shared" si="5"/>
        <v>9.7035350856540611E-7</v>
      </c>
      <c r="O53" s="2">
        <v>0.75189426999999998</v>
      </c>
      <c r="P53">
        <v>274.71338500000002</v>
      </c>
      <c r="Q53">
        <f t="shared" si="6"/>
        <v>273.83143463478484</v>
      </c>
      <c r="R53">
        <f t="shared" si="7"/>
        <v>0.77783644670318097</v>
      </c>
      <c r="S53" s="19">
        <f t="shared" si="8"/>
        <v>1.0306913902541278E-5</v>
      </c>
    </row>
    <row r="54" spans="3:19" x14ac:dyDescent="0.25">
      <c r="C54" s="2">
        <v>0.75611344000000003</v>
      </c>
      <c r="D54">
        <v>204.361391</v>
      </c>
      <c r="E54">
        <f t="shared" si="0"/>
        <v>203.35470642140638</v>
      </c>
      <c r="F54">
        <f t="shared" si="1"/>
        <v>1.0134138407782161</v>
      </c>
      <c r="G54" s="19">
        <f t="shared" si="2"/>
        <v>2.4265493669828736E-5</v>
      </c>
      <c r="I54" s="2">
        <v>0.75531035999999996</v>
      </c>
      <c r="J54">
        <v>234.591747</v>
      </c>
      <c r="K54">
        <f t="shared" si="3"/>
        <v>234.22675153096674</v>
      </c>
      <c r="L54">
        <f t="shared" si="4"/>
        <v>0.13322169241480991</v>
      </c>
      <c r="M54" s="19">
        <f t="shared" si="5"/>
        <v>2.4207474755015527E-6</v>
      </c>
      <c r="O54" s="2">
        <v>0.75498757000000005</v>
      </c>
      <c r="P54">
        <v>274.73747900000001</v>
      </c>
      <c r="Q54">
        <f t="shared" si="6"/>
        <v>273.92113599268032</v>
      </c>
      <c r="R54">
        <f t="shared" si="7"/>
        <v>0.66641590559975183</v>
      </c>
      <c r="S54" s="19">
        <f t="shared" si="8"/>
        <v>8.8289597377656403E-6</v>
      </c>
    </row>
    <row r="55" spans="3:19" x14ac:dyDescent="0.25">
      <c r="C55" s="2">
        <v>0.75889044999999999</v>
      </c>
      <c r="D55">
        <v>204.49695199999999</v>
      </c>
      <c r="E55">
        <f t="shared" si="0"/>
        <v>203.3884296721661</v>
      </c>
      <c r="F55">
        <f t="shared" si="1"/>
        <v>1.2288217513062791</v>
      </c>
      <c r="G55" s="19">
        <f t="shared" si="2"/>
        <v>2.9384290682871405E-5</v>
      </c>
      <c r="I55" s="2">
        <v>0.75991805000000001</v>
      </c>
      <c r="J55">
        <v>234.749931</v>
      </c>
      <c r="K55">
        <f t="shared" si="3"/>
        <v>234.3267162275921</v>
      </c>
      <c r="L55">
        <f t="shared" si="4"/>
        <v>0.1791107435842729</v>
      </c>
      <c r="M55" s="19">
        <f t="shared" si="5"/>
        <v>3.2502045227686861E-6</v>
      </c>
      <c r="O55" s="2">
        <v>0.76044604999999998</v>
      </c>
      <c r="P55">
        <v>275.15472</v>
      </c>
      <c r="Q55">
        <f t="shared" si="6"/>
        <v>274.10696539164121</v>
      </c>
      <c r="R55">
        <f t="shared" si="7"/>
        <v>1.0977897193370747</v>
      </c>
      <c r="S55" s="19">
        <f t="shared" si="8"/>
        <v>1.4499907280982147E-5</v>
      </c>
    </row>
    <row r="56" spans="3:19" x14ac:dyDescent="0.25">
      <c r="C56" s="2">
        <v>0.76166816999999998</v>
      </c>
      <c r="D56">
        <v>204.50660999999999</v>
      </c>
      <c r="E56">
        <f t="shared" si="0"/>
        <v>203.42581893617051</v>
      </c>
      <c r="F56">
        <f t="shared" si="1"/>
        <v>1.168109323653659</v>
      </c>
      <c r="G56" s="19">
        <f t="shared" si="2"/>
        <v>2.7929862072334118E-5</v>
      </c>
      <c r="I56" s="2">
        <v>0.76297985999999995</v>
      </c>
      <c r="J56">
        <v>234.75999100000001</v>
      </c>
      <c r="K56">
        <f t="shared" si="3"/>
        <v>234.40322761742874</v>
      </c>
      <c r="L56">
        <f t="shared" si="4"/>
        <v>0.12728011114369669</v>
      </c>
      <c r="M56" s="19">
        <f t="shared" si="5"/>
        <v>2.3094702784009863E-6</v>
      </c>
      <c r="O56" s="2">
        <v>0.76322336000000002</v>
      </c>
      <c r="P56">
        <v>275.23877499999998</v>
      </c>
      <c r="Q56">
        <f t="shared" si="6"/>
        <v>274.21695132857468</v>
      </c>
      <c r="R56">
        <f t="shared" si="7"/>
        <v>1.0441236154850699</v>
      </c>
      <c r="S56" s="19">
        <f t="shared" si="8"/>
        <v>1.3782648675997815E-5</v>
      </c>
    </row>
    <row r="57" spans="3:19" x14ac:dyDescent="0.25">
      <c r="C57" s="2">
        <v>0.7644455</v>
      </c>
      <c r="D57">
        <v>204.58494200000001</v>
      </c>
      <c r="E57">
        <f t="shared" si="0"/>
        <v>203.46723928960151</v>
      </c>
      <c r="F57">
        <f t="shared" si="1"/>
        <v>1.2492593488321622</v>
      </c>
      <c r="G57" s="19">
        <f t="shared" si="2"/>
        <v>2.9847315584942958E-5</v>
      </c>
      <c r="I57" s="2">
        <v>0.76575726</v>
      </c>
      <c r="J57">
        <v>234.82687799999999</v>
      </c>
      <c r="K57">
        <f t="shared" si="3"/>
        <v>234.48050840134539</v>
      </c>
      <c r="L57">
        <f t="shared" si="4"/>
        <v>0.11997189887215164</v>
      </c>
      <c r="M57" s="19">
        <f t="shared" si="5"/>
        <v>2.1756244171603801E-6</v>
      </c>
      <c r="O57" s="2">
        <v>0.76628499999999999</v>
      </c>
      <c r="P57">
        <v>275.27744899999999</v>
      </c>
      <c r="Q57">
        <f t="shared" si="6"/>
        <v>274.35197312730929</v>
      </c>
      <c r="R57">
        <f t="shared" si="7"/>
        <v>0.85650559093260736</v>
      </c>
      <c r="S57" s="19">
        <f t="shared" si="8"/>
        <v>1.1302875194440604E-5</v>
      </c>
    </row>
    <row r="58" spans="3:19" x14ac:dyDescent="0.25">
      <c r="C58" s="2">
        <v>0.76722212000000001</v>
      </c>
      <c r="D58">
        <v>204.78917799999999</v>
      </c>
      <c r="E58">
        <f t="shared" si="0"/>
        <v>203.51310122576416</v>
      </c>
      <c r="F58">
        <f t="shared" si="1"/>
        <v>1.628371933744128</v>
      </c>
      <c r="G58" s="19">
        <f t="shared" si="2"/>
        <v>3.8827515592181687E-5</v>
      </c>
      <c r="I58" s="2">
        <v>0.76853446000000003</v>
      </c>
      <c r="J58">
        <v>234.928102</v>
      </c>
      <c r="K58">
        <f t="shared" si="3"/>
        <v>234.56607797196358</v>
      </c>
      <c r="L58">
        <f t="shared" si="4"/>
        <v>0.13106139687571156</v>
      </c>
      <c r="M58" s="19">
        <f t="shared" si="5"/>
        <v>2.3746786760440648E-6</v>
      </c>
      <c r="O58" s="2">
        <v>0.76906169000000002</v>
      </c>
      <c r="P58">
        <v>275.47023999999999</v>
      </c>
      <c r="Q58">
        <f t="shared" si="6"/>
        <v>274.4882593359946</v>
      </c>
      <c r="R58">
        <f t="shared" si="7"/>
        <v>0.96428602448046896</v>
      </c>
      <c r="S58" s="19">
        <f t="shared" si="8"/>
        <v>1.2707394060284319E-5</v>
      </c>
    </row>
    <row r="59" spans="3:19" x14ac:dyDescent="0.25">
      <c r="C59" s="2">
        <v>0.76999945000000003</v>
      </c>
      <c r="D59">
        <v>204.86751000000001</v>
      </c>
      <c r="E59">
        <f t="shared" si="0"/>
        <v>203.56388865424265</v>
      </c>
      <c r="F59">
        <f t="shared" si="1"/>
        <v>1.6994286131142402</v>
      </c>
      <c r="G59" s="19">
        <f t="shared" si="2"/>
        <v>4.0490836431433617E-5</v>
      </c>
      <c r="I59" s="2">
        <v>0.77159553000000003</v>
      </c>
      <c r="J59">
        <v>235.06978799999999</v>
      </c>
      <c r="K59">
        <f t="shared" si="3"/>
        <v>234.67103275656351</v>
      </c>
      <c r="L59">
        <f t="shared" si="4"/>
        <v>0.15900574416808877</v>
      </c>
      <c r="M59" s="19">
        <f t="shared" si="5"/>
        <v>2.8775255098389773E-6</v>
      </c>
      <c r="O59" s="2">
        <v>0.77183855999999995</v>
      </c>
      <c r="P59">
        <v>275.628693</v>
      </c>
      <c r="Q59">
        <f t="shared" si="6"/>
        <v>274.63911892135752</v>
      </c>
      <c r="R59">
        <f t="shared" si="7"/>
        <v>0.97925685712110666</v>
      </c>
      <c r="S59" s="19">
        <f t="shared" si="8"/>
        <v>1.2889847221822118E-5</v>
      </c>
    </row>
    <row r="60" spans="3:19" x14ac:dyDescent="0.25">
      <c r="C60" s="2">
        <v>0.77268228999999999</v>
      </c>
      <c r="D60">
        <v>204.91065599999999</v>
      </c>
      <c r="E60">
        <f t="shared" si="0"/>
        <v>203.61809095216017</v>
      </c>
      <c r="F60">
        <f t="shared" si="1"/>
        <v>1.6707244028971442</v>
      </c>
      <c r="G60" s="19">
        <f t="shared" si="2"/>
        <v>3.9790163958731578E-5</v>
      </c>
      <c r="I60" s="2">
        <v>0.77465698000000005</v>
      </c>
      <c r="J60">
        <v>235.14279999999999</v>
      </c>
      <c r="K60">
        <f t="shared" si="3"/>
        <v>234.78839553310434</v>
      </c>
      <c r="L60">
        <f t="shared" si="4"/>
        <v>0.12560252615559608</v>
      </c>
      <c r="M60" s="19">
        <f t="shared" si="5"/>
        <v>2.271616442263795E-6</v>
      </c>
      <c r="O60" s="2">
        <v>0.77518343000000001</v>
      </c>
      <c r="P60">
        <v>275.82085699999999</v>
      </c>
      <c r="Q60">
        <f t="shared" si="6"/>
        <v>274.84232013550951</v>
      </c>
      <c r="R60">
        <f t="shared" si="7"/>
        <v>0.95753439516685857</v>
      </c>
      <c r="S60" s="19">
        <f t="shared" si="8"/>
        <v>1.2586360768410635E-5</v>
      </c>
    </row>
    <row r="61" spans="3:19" x14ac:dyDescent="0.25">
      <c r="C61" s="2">
        <v>0.77801553999999995</v>
      </c>
      <c r="D61">
        <v>205.14784299999999</v>
      </c>
      <c r="E61">
        <f t="shared" si="0"/>
        <v>203.74290522382464</v>
      </c>
      <c r="F61">
        <f t="shared" si="1"/>
        <v>1.9738501549245631</v>
      </c>
      <c r="G61" s="19">
        <f t="shared" si="2"/>
        <v>4.6900802096875777E-5</v>
      </c>
      <c r="I61" s="2">
        <v>0.77800248999999999</v>
      </c>
      <c r="J61">
        <v>235.221937</v>
      </c>
      <c r="K61">
        <f t="shared" si="3"/>
        <v>234.93250017620375</v>
      </c>
      <c r="L61">
        <f t="shared" si="4"/>
        <v>8.3773674969262066E-2</v>
      </c>
      <c r="M61" s="19">
        <f t="shared" si="5"/>
        <v>1.5140908101088068E-6</v>
      </c>
      <c r="O61" s="2">
        <v>0.77966413999999995</v>
      </c>
      <c r="P61">
        <v>276.10476699999998</v>
      </c>
      <c r="Q61">
        <f t="shared" si="6"/>
        <v>275.15624635512154</v>
      </c>
      <c r="R61">
        <f t="shared" si="7"/>
        <v>0.89969141376061634</v>
      </c>
      <c r="S61" s="19">
        <f t="shared" si="8"/>
        <v>1.1801732483986913E-5</v>
      </c>
    </row>
    <row r="62" spans="3:19" x14ac:dyDescent="0.25">
      <c r="C62" s="2">
        <v>0.78107634000000004</v>
      </c>
      <c r="D62">
        <v>205.33531300000001</v>
      </c>
      <c r="E62">
        <f t="shared" si="0"/>
        <v>203.82622830406223</v>
      </c>
      <c r="F62">
        <f t="shared" si="1"/>
        <v>2.2773366195136431</v>
      </c>
      <c r="G62" s="19">
        <f t="shared" si="2"/>
        <v>5.4013204079823224E-5</v>
      </c>
      <c r="I62" s="2">
        <v>0.78242056999999998</v>
      </c>
      <c r="J62">
        <v>235.41705200000001</v>
      </c>
      <c r="K62">
        <f t="shared" si="3"/>
        <v>235.15165037564668</v>
      </c>
      <c r="L62">
        <f t="shared" si="4"/>
        <v>7.04380222093864E-2</v>
      </c>
      <c r="M62" s="19">
        <f t="shared" si="5"/>
        <v>1.2709583514542983E-6</v>
      </c>
      <c r="O62" s="2">
        <v>0.78244095999999996</v>
      </c>
      <c r="P62">
        <v>276.273235</v>
      </c>
      <c r="Q62">
        <f t="shared" si="6"/>
        <v>275.37797256912887</v>
      </c>
      <c r="R62">
        <f t="shared" si="7"/>
        <v>0.80149482012928108</v>
      </c>
      <c r="S62" s="19">
        <f t="shared" si="8"/>
        <v>1.0500817092881251E-5</v>
      </c>
    </row>
    <row r="63" spans="3:19" x14ac:dyDescent="0.25">
      <c r="C63" s="2">
        <v>0.78385344999999995</v>
      </c>
      <c r="D63">
        <v>205.45370600000001</v>
      </c>
      <c r="E63">
        <f t="shared" si="0"/>
        <v>203.91024084463839</v>
      </c>
      <c r="F63">
        <f t="shared" si="1"/>
        <v>2.3822846858154585</v>
      </c>
      <c r="G63" s="19">
        <f t="shared" si="2"/>
        <v>5.6437231290225913E-5</v>
      </c>
      <c r="I63" s="2">
        <v>0.78519797000000002</v>
      </c>
      <c r="J63">
        <v>235.48393899999999</v>
      </c>
      <c r="K63">
        <f t="shared" si="3"/>
        <v>235.30845679575975</v>
      </c>
      <c r="L63">
        <f t="shared" si="4"/>
        <v>3.0794004005013139E-2</v>
      </c>
      <c r="M63" s="19">
        <f t="shared" si="5"/>
        <v>5.5532033683101034E-7</v>
      </c>
      <c r="O63" s="2">
        <v>0.78521806999999999</v>
      </c>
      <c r="P63">
        <v>276.39162700000003</v>
      </c>
      <c r="Q63">
        <f t="shared" si="6"/>
        <v>275.62313621919247</v>
      </c>
      <c r="R63">
        <f t="shared" si="7"/>
        <v>0.59057808018620339</v>
      </c>
      <c r="S63" s="19">
        <f t="shared" si="8"/>
        <v>7.7308555554952261E-6</v>
      </c>
    </row>
    <row r="64" spans="3:19" x14ac:dyDescent="0.25">
      <c r="C64" s="2">
        <v>0.78691513000000002</v>
      </c>
      <c r="D64">
        <v>205.48665700000001</v>
      </c>
      <c r="E64">
        <f t="shared" si="0"/>
        <v>204.01317212939182</v>
      </c>
      <c r="F64">
        <f t="shared" si="1"/>
        <v>2.1711576639112318</v>
      </c>
      <c r="G64" s="19">
        <f t="shared" si="2"/>
        <v>5.1419057085325043E-5</v>
      </c>
      <c r="I64" s="2">
        <v>0.78797477999999999</v>
      </c>
      <c r="J64">
        <v>235.65383800000001</v>
      </c>
      <c r="K64">
        <f t="shared" si="3"/>
        <v>235.48176359676353</v>
      </c>
      <c r="L64">
        <f t="shared" si="4"/>
        <v>2.9609600249190429E-2</v>
      </c>
      <c r="M64" s="19">
        <f t="shared" si="5"/>
        <v>5.3319185860027567E-7</v>
      </c>
      <c r="O64" s="2">
        <v>0.78799514000000004</v>
      </c>
      <c r="P64">
        <v>276.51574299999999</v>
      </c>
      <c r="Q64">
        <f t="shared" si="6"/>
        <v>275.89415125591557</v>
      </c>
      <c r="R64">
        <f t="shared" si="7"/>
        <v>0.38637629631390152</v>
      </c>
      <c r="S64" s="19">
        <f t="shared" si="8"/>
        <v>5.053249604581678E-6</v>
      </c>
    </row>
    <row r="65" spans="3:19" x14ac:dyDescent="0.25">
      <c r="C65" s="2">
        <v>0.78969213999999999</v>
      </c>
      <c r="D65">
        <v>205.622218</v>
      </c>
      <c r="E65">
        <f t="shared" si="0"/>
        <v>204.1168959794837</v>
      </c>
      <c r="F65">
        <f t="shared" si="1"/>
        <v>2.2659943854512847</v>
      </c>
      <c r="G65" s="19">
        <f t="shared" si="2"/>
        <v>5.3594318211533921E-5</v>
      </c>
      <c r="I65" s="2">
        <v>0.79075202</v>
      </c>
      <c r="J65">
        <v>235.74933899999999</v>
      </c>
      <c r="K65">
        <f t="shared" si="3"/>
        <v>235.67336331278142</v>
      </c>
      <c r="L65">
        <f t="shared" si="4"/>
        <v>5.7723050483344798E-3</v>
      </c>
      <c r="M65" s="19">
        <f t="shared" si="5"/>
        <v>1.0385999723275042E-7</v>
      </c>
      <c r="O65" s="2">
        <v>0.79077237</v>
      </c>
      <c r="P65">
        <v>276.61267500000002</v>
      </c>
      <c r="Q65">
        <f t="shared" si="6"/>
        <v>276.19374462513179</v>
      </c>
      <c r="R65">
        <f t="shared" si="7"/>
        <v>0.17550265898724338</v>
      </c>
      <c r="S65" s="19">
        <f t="shared" si="8"/>
        <v>2.2937154906198916E-6</v>
      </c>
    </row>
    <row r="66" spans="3:19" x14ac:dyDescent="0.25">
      <c r="C66" s="2">
        <v>0.79246910999999998</v>
      </c>
      <c r="D66">
        <v>205.76350299999999</v>
      </c>
      <c r="E66">
        <f t="shared" si="0"/>
        <v>204.23154651516805</v>
      </c>
      <c r="F66">
        <f t="shared" si="1"/>
        <v>2.3468906714186257</v>
      </c>
      <c r="G66" s="19">
        <f t="shared" si="2"/>
        <v>5.5431441024822814E-5</v>
      </c>
      <c r="I66" s="2">
        <v>0.79352864000000001</v>
      </c>
      <c r="J66">
        <v>235.953575</v>
      </c>
      <c r="K66">
        <f t="shared" si="3"/>
        <v>235.8851021162989</v>
      </c>
      <c r="L66">
        <f t="shared" si="4"/>
        <v>4.6885358023450573E-3</v>
      </c>
      <c r="M66" s="19">
        <f t="shared" si="5"/>
        <v>8.4213964517365955E-8</v>
      </c>
      <c r="O66" s="2">
        <v>0.79354904999999998</v>
      </c>
      <c r="P66">
        <v>276.80546500000003</v>
      </c>
      <c r="Q66">
        <f t="shared" si="6"/>
        <v>276.52483699506331</v>
      </c>
      <c r="R66">
        <f t="shared" si="7"/>
        <v>7.8752077154761513E-2</v>
      </c>
      <c r="S66" s="19">
        <f t="shared" si="8"/>
        <v>1.0278096646965229E-6</v>
      </c>
    </row>
    <row r="67" spans="3:19" x14ac:dyDescent="0.25">
      <c r="C67" s="2">
        <v>0.79524656999999999</v>
      </c>
      <c r="D67">
        <v>205.81894299999999</v>
      </c>
      <c r="E67">
        <f t="shared" si="0"/>
        <v>204.35830220143876</v>
      </c>
      <c r="F67">
        <f t="shared" si="1"/>
        <v>2.1334715424215855</v>
      </c>
      <c r="G67" s="19">
        <f t="shared" si="2"/>
        <v>5.0363530572192896E-5</v>
      </c>
      <c r="I67" s="2">
        <v>0.79659029000000003</v>
      </c>
      <c r="J67">
        <v>235.99109100000001</v>
      </c>
      <c r="K67">
        <f t="shared" si="3"/>
        <v>236.14453717231021</v>
      </c>
      <c r="L67">
        <f t="shared" si="4"/>
        <v>2.3545727796650661E-2</v>
      </c>
      <c r="M67" s="19">
        <f t="shared" si="5"/>
        <v>4.2278629703689268E-7</v>
      </c>
      <c r="O67" s="2">
        <v>0.79632557000000004</v>
      </c>
      <c r="P67">
        <v>277.02686999999997</v>
      </c>
      <c r="Q67">
        <f t="shared" si="6"/>
        <v>276.89080157391373</v>
      </c>
      <c r="R67">
        <f t="shared" si="7"/>
        <v>1.8514616577586539E-2</v>
      </c>
      <c r="S67" s="19">
        <f t="shared" si="8"/>
        <v>2.4125200551127135E-7</v>
      </c>
    </row>
    <row r="68" spans="3:19" x14ac:dyDescent="0.25">
      <c r="C68" s="2">
        <v>0.79745597999999995</v>
      </c>
      <c r="D68">
        <v>205.85211799999999</v>
      </c>
      <c r="E68">
        <f t="shared" ref="E68:E104" si="9">IF(C68&lt;F$1,$X$6+D$1^2*$X$5/((-$X$7*(C68/E$1-1)^$X$8+1)),$X$6+$X$2*TAN($X$3*(C68/F$1)-$X$3)+D$1^2*$X$5/((-$X$7*(C68/E$1-1)^$X$8+1)))</f>
        <v>204.46861463438466</v>
      </c>
      <c r="F68">
        <f t="shared" ref="F68:F104" si="10">(E68-D68)^2</f>
        <v>1.9140815626689336</v>
      </c>
      <c r="G68" s="19">
        <f t="shared" ref="G68:G104" si="11">((E68-D68)/D68)^2</f>
        <v>4.5169965658545071E-5</v>
      </c>
      <c r="I68" s="2">
        <v>0.79936759999999996</v>
      </c>
      <c r="J68">
        <v>236.073238</v>
      </c>
      <c r="K68">
        <f t="shared" ref="K68:K102" si="12">IF(I68&lt;L$1,$X$6+J$1^2*$X$5/((-$X$7*(I68/K$1-1)^$X$8+1)),$X$6+$X$2*TAN($X$3*(I68/L$1)-$X$3)+J$1^2*$X$5/((-$X$7*(I68/K$1-1)^$X$8+1)))</f>
        <v>236.40603230943782</v>
      </c>
      <c r="L68">
        <f t="shared" ref="L68:L102" si="13">(K68-J68)^2</f>
        <v>0.11075205239419258</v>
      </c>
      <c r="M68" s="19">
        <f t="shared" ref="M68:M102" si="14">((K68-J68)/J68)^2</f>
        <v>1.987276373481524E-6</v>
      </c>
      <c r="O68" s="2">
        <v>0.79881762000000001</v>
      </c>
      <c r="P68">
        <v>277.31511699999999</v>
      </c>
      <c r="Q68">
        <f t="shared" ref="Q68:Q101" si="15">IF(O68&lt;R$1,$X$6+P$1^2*$X$5/((-$X$7*(O68/Q$1-1)^$X$8+1)),$X$6+$X$2*TAN($X$3*(O68/R$1)-$X$3)+P$1^2*$X$5/((-$X$7*(O68/Q$1-1)^$X$8+1)))</f>
        <v>277.25203207480308</v>
      </c>
      <c r="R68">
        <f t="shared" ref="R68:R101" si="16">(Q68-P68)^2</f>
        <v>3.9797077870989597E-3</v>
      </c>
      <c r="S68" s="19">
        <f t="shared" ref="S68:S101" si="17">((Q68-P68)/P68)^2</f>
        <v>5.1749254282163381E-8</v>
      </c>
    </row>
    <row r="69" spans="3:19" x14ac:dyDescent="0.25">
      <c r="C69" s="2">
        <v>0.79953788000000003</v>
      </c>
      <c r="D69">
        <v>206.105446</v>
      </c>
      <c r="E69">
        <f t="shared" si="9"/>
        <v>204.58093928507211</v>
      </c>
      <c r="F69">
        <f t="shared" si="10"/>
        <v>2.324120723860243</v>
      </c>
      <c r="G69" s="19">
        <f t="shared" si="11"/>
        <v>5.4711641920212107E-5</v>
      </c>
      <c r="I69" s="2">
        <v>0.80435418000000003</v>
      </c>
      <c r="J69">
        <v>236.21356499999999</v>
      </c>
      <c r="K69">
        <f t="shared" si="12"/>
        <v>236.94692014369235</v>
      </c>
      <c r="L69">
        <f t="shared" si="13"/>
        <v>0.5378097667800481</v>
      </c>
      <c r="M69" s="19">
        <f t="shared" si="14"/>
        <v>9.6387122796745202E-6</v>
      </c>
      <c r="O69" s="2">
        <v>0.80115269</v>
      </c>
      <c r="P69">
        <v>277.453867</v>
      </c>
      <c r="Q69">
        <f t="shared" si="15"/>
        <v>277.62137392340043</v>
      </c>
      <c r="R69">
        <f t="shared" si="16"/>
        <v>2.8058569387075533E-2</v>
      </c>
      <c r="S69" s="19">
        <f t="shared" si="17"/>
        <v>3.6448860852532881E-7</v>
      </c>
    </row>
    <row r="70" spans="3:19" x14ac:dyDescent="0.25">
      <c r="C70" s="2">
        <v>0.80300817999999996</v>
      </c>
      <c r="D70">
        <v>206.44229300000001</v>
      </c>
      <c r="E70">
        <f t="shared" si="9"/>
        <v>204.78805941291711</v>
      </c>
      <c r="F70">
        <f t="shared" si="10"/>
        <v>2.736488760633156</v>
      </c>
      <c r="G70" s="19">
        <f t="shared" si="11"/>
        <v>6.4209061219538453E-5</v>
      </c>
      <c r="I70" s="2">
        <v>0.80741516999999996</v>
      </c>
      <c r="J70">
        <v>236.36812800000001</v>
      </c>
      <c r="K70">
        <f t="shared" si="12"/>
        <v>237.33091177826901</v>
      </c>
      <c r="L70">
        <f t="shared" si="13"/>
        <v>0.92695260369792987</v>
      </c>
      <c r="M70" s="19">
        <f t="shared" si="14"/>
        <v>1.6591272537080093E-5</v>
      </c>
      <c r="O70" s="2">
        <v>0.80541094000000002</v>
      </c>
      <c r="P70">
        <v>278.001195</v>
      </c>
      <c r="Q70">
        <f t="shared" si="15"/>
        <v>278.38098793373211</v>
      </c>
      <c r="R70">
        <f t="shared" si="16"/>
        <v>0.14424267251284997</v>
      </c>
      <c r="S70" s="19">
        <f t="shared" si="17"/>
        <v>1.8663815595588856E-6</v>
      </c>
    </row>
    <row r="71" spans="3:19" x14ac:dyDescent="0.25">
      <c r="C71" s="2">
        <v>0.80578519000000004</v>
      </c>
      <c r="D71">
        <v>206.577854</v>
      </c>
      <c r="E71">
        <f t="shared" si="9"/>
        <v>204.97366296051962</v>
      </c>
      <c r="F71">
        <f t="shared" si="10"/>
        <v>2.5734288911491534</v>
      </c>
      <c r="G71" s="19">
        <f t="shared" si="11"/>
        <v>6.0303795774244089E-5</v>
      </c>
      <c r="I71" s="2">
        <v>0.81047597000000005</v>
      </c>
      <c r="J71">
        <v>236.557028</v>
      </c>
      <c r="K71">
        <f t="shared" si="12"/>
        <v>237.76032094161479</v>
      </c>
      <c r="L71">
        <f t="shared" si="13"/>
        <v>1.4479139033399764</v>
      </c>
      <c r="M71" s="19">
        <f t="shared" si="14"/>
        <v>2.5874444093040526E-5</v>
      </c>
      <c r="O71" s="2">
        <v>0.80818743000000004</v>
      </c>
      <c r="P71">
        <v>278.22832199999999</v>
      </c>
      <c r="Q71">
        <f t="shared" si="15"/>
        <v>278.94361709569336</v>
      </c>
      <c r="R71">
        <f t="shared" si="16"/>
        <v>0.51164707392297837</v>
      </c>
      <c r="S71" s="19">
        <f t="shared" si="17"/>
        <v>6.6094880502195404E-6</v>
      </c>
    </row>
    <row r="72" spans="3:19" x14ac:dyDescent="0.25">
      <c r="C72" s="2">
        <v>0.80827846000000003</v>
      </c>
      <c r="D72">
        <v>206.65149199999999</v>
      </c>
      <c r="E72">
        <f t="shared" si="9"/>
        <v>205.15708399288019</v>
      </c>
      <c r="F72">
        <f t="shared" si="10"/>
        <v>2.2332552917437769</v>
      </c>
      <c r="G72" s="19">
        <f t="shared" si="11"/>
        <v>5.2295134144347994E-5</v>
      </c>
      <c r="I72" s="2">
        <v>0.81325203000000001</v>
      </c>
      <c r="J72">
        <v>236.858554</v>
      </c>
      <c r="K72">
        <f t="shared" si="12"/>
        <v>238.19382471980654</v>
      </c>
      <c r="L72">
        <f t="shared" si="13"/>
        <v>1.7829478951726876</v>
      </c>
      <c r="M72" s="19">
        <f t="shared" si="14"/>
        <v>3.1780483802762091E-5</v>
      </c>
      <c r="O72" s="2">
        <v>0.81096310000000005</v>
      </c>
      <c r="P72">
        <v>278.598523</v>
      </c>
      <c r="Q72">
        <f t="shared" si="15"/>
        <v>279.56621407051705</v>
      </c>
      <c r="R72">
        <f t="shared" si="16"/>
        <v>0.93642600795843134</v>
      </c>
      <c r="S72" s="19">
        <f t="shared" si="17"/>
        <v>1.2064681125044626E-5</v>
      </c>
    </row>
    <row r="73" spans="3:19" x14ac:dyDescent="0.25">
      <c r="C73" s="2">
        <v>0.81105439000000001</v>
      </c>
      <c r="D73">
        <v>206.975909</v>
      </c>
      <c r="E73">
        <f t="shared" si="9"/>
        <v>205.38199077664507</v>
      </c>
      <c r="F73">
        <f t="shared" si="10"/>
        <v>2.5405753027429467</v>
      </c>
      <c r="G73" s="19">
        <f t="shared" si="11"/>
        <v>5.9305159015290338E-5</v>
      </c>
      <c r="I73" s="2">
        <v>0.81602702000000005</v>
      </c>
      <c r="J73">
        <v>237.34893500000001</v>
      </c>
      <c r="K73">
        <f t="shared" si="12"/>
        <v>238.67399710707136</v>
      </c>
      <c r="L73">
        <f t="shared" si="13"/>
        <v>1.7557895875963563</v>
      </c>
      <c r="M73" s="19">
        <f t="shared" si="14"/>
        <v>3.1167207651585713E-5</v>
      </c>
      <c r="O73" s="2">
        <v>0.81373852000000002</v>
      </c>
      <c r="P73">
        <v>279.01450699999998</v>
      </c>
      <c r="Q73">
        <f t="shared" si="15"/>
        <v>280.25567386403935</v>
      </c>
      <c r="R73">
        <f t="shared" si="16"/>
        <v>1.5404951843893273</v>
      </c>
      <c r="S73" s="19">
        <f t="shared" si="17"/>
        <v>1.9788222099241218E-5</v>
      </c>
    </row>
    <row r="74" spans="3:19" x14ac:dyDescent="0.25">
      <c r="C74" s="2">
        <v>0.81383081999999995</v>
      </c>
      <c r="D74">
        <v>207.214483</v>
      </c>
      <c r="E74">
        <f t="shared" si="9"/>
        <v>205.63112917939284</v>
      </c>
      <c r="F74">
        <f t="shared" si="10"/>
        <v>2.5070093212312843</v>
      </c>
      <c r="G74" s="19">
        <f t="shared" si="11"/>
        <v>5.8386942764317798E-5</v>
      </c>
      <c r="I74" s="2">
        <v>0.81880249999999999</v>
      </c>
      <c r="J74">
        <v>237.75347300000001</v>
      </c>
      <c r="K74">
        <f t="shared" si="12"/>
        <v>239.2065582798237</v>
      </c>
      <c r="L74">
        <f t="shared" si="13"/>
        <v>2.1114568304402686</v>
      </c>
      <c r="M74" s="19">
        <f t="shared" si="14"/>
        <v>3.7353256255006912E-5</v>
      </c>
      <c r="O74" s="2">
        <v>0.81651403</v>
      </c>
      <c r="P74">
        <v>279.41332199999999</v>
      </c>
      <c r="Q74">
        <f t="shared" si="15"/>
        <v>281.01976930037102</v>
      </c>
      <c r="R74">
        <f t="shared" si="16"/>
        <v>2.5806729288693719</v>
      </c>
      <c r="S74" s="19">
        <f t="shared" si="17"/>
        <v>3.3055120795924012E-5</v>
      </c>
    </row>
    <row r="75" spans="3:19" x14ac:dyDescent="0.25">
      <c r="C75" s="2">
        <v>0.81632298999999997</v>
      </c>
      <c r="D75">
        <v>207.481269</v>
      </c>
      <c r="E75">
        <f t="shared" si="9"/>
        <v>205.87764706069854</v>
      </c>
      <c r="F75">
        <f t="shared" si="10"/>
        <v>2.5716033242089815</v>
      </c>
      <c r="G75" s="19">
        <f t="shared" si="11"/>
        <v>5.9737382231994964E-5</v>
      </c>
      <c r="I75" s="2">
        <v>0.82157630000000004</v>
      </c>
      <c r="J75">
        <v>238.454172</v>
      </c>
      <c r="K75">
        <f t="shared" si="12"/>
        <v>239.79727391854206</v>
      </c>
      <c r="L75">
        <f t="shared" si="13"/>
        <v>1.8039227635913651</v>
      </c>
      <c r="M75" s="19">
        <f t="shared" si="14"/>
        <v>3.1725471731119518E-5</v>
      </c>
      <c r="O75" s="2">
        <v>0.81928862999999996</v>
      </c>
      <c r="P75">
        <v>279.97237799999999</v>
      </c>
      <c r="Q75">
        <f t="shared" si="15"/>
        <v>281.86692081157776</v>
      </c>
      <c r="R75">
        <f t="shared" si="16"/>
        <v>3.5892924649009808</v>
      </c>
      <c r="S75" s="19">
        <f t="shared" si="17"/>
        <v>4.57908257284332E-5</v>
      </c>
    </row>
    <row r="76" spans="3:19" x14ac:dyDescent="0.25">
      <c r="C76" s="2">
        <v>0.81909947000000005</v>
      </c>
      <c r="D76">
        <v>207.70982699999999</v>
      </c>
      <c r="E76">
        <f t="shared" si="9"/>
        <v>206.18066368080954</v>
      </c>
      <c r="F76">
        <f t="shared" si="10"/>
        <v>2.3383404567575394</v>
      </c>
      <c r="G76" s="19">
        <f t="shared" si="11"/>
        <v>5.41992972677994E-5</v>
      </c>
      <c r="I76" s="2">
        <v>0.82435095999999997</v>
      </c>
      <c r="J76">
        <v>239.00178199999999</v>
      </c>
      <c r="K76">
        <f t="shared" si="12"/>
        <v>240.45376557052327</v>
      </c>
      <c r="L76">
        <f t="shared" si="13"/>
        <v>2.1082562890695393</v>
      </c>
      <c r="M76" s="19">
        <f t="shared" si="14"/>
        <v>3.6908052219342944E-5</v>
      </c>
      <c r="O76" s="2">
        <v>0.82171592000000004</v>
      </c>
      <c r="P76">
        <v>280.54668099999998</v>
      </c>
      <c r="Q76">
        <f t="shared" si="15"/>
        <v>282.68411638583308</v>
      </c>
      <c r="R76">
        <f t="shared" si="16"/>
        <v>4.5686300286114951</v>
      </c>
      <c r="S76" s="19">
        <f t="shared" si="17"/>
        <v>5.8046457390711053E-5</v>
      </c>
    </row>
    <row r="77" spans="3:19" x14ac:dyDescent="0.25">
      <c r="C77" s="2">
        <v>0.8211811</v>
      </c>
      <c r="D77">
        <v>208.008938</v>
      </c>
      <c r="E77">
        <f t="shared" si="9"/>
        <v>206.42950903769614</v>
      </c>
      <c r="F77">
        <f t="shared" si="10"/>
        <v>2.494595846964264</v>
      </c>
      <c r="G77" s="19">
        <f t="shared" si="11"/>
        <v>5.7654897130607162E-5</v>
      </c>
      <c r="I77" s="2">
        <v>0.82712540000000001</v>
      </c>
      <c r="J77">
        <v>239.58945299999999</v>
      </c>
      <c r="K77">
        <f t="shared" si="12"/>
        <v>241.18395935110087</v>
      </c>
      <c r="L77">
        <f t="shared" si="13"/>
        <v>2.5424505037010285</v>
      </c>
      <c r="M77" s="19">
        <f t="shared" si="14"/>
        <v>4.4291166129500957E-5</v>
      </c>
      <c r="O77" s="2">
        <v>0.82656764999999999</v>
      </c>
      <c r="P77">
        <v>282.19890099999998</v>
      </c>
      <c r="Q77">
        <f t="shared" si="15"/>
        <v>284.56245065085352</v>
      </c>
      <c r="R77">
        <f t="shared" si="16"/>
        <v>5.5863669520499029</v>
      </c>
      <c r="S77" s="19">
        <f t="shared" si="17"/>
        <v>7.0148570227192132E-5</v>
      </c>
    </row>
    <row r="78" spans="3:19" x14ac:dyDescent="0.25">
      <c r="C78" s="2">
        <v>0.82568958999999997</v>
      </c>
      <c r="D78">
        <v>208.959611</v>
      </c>
      <c r="E78">
        <f t="shared" si="9"/>
        <v>207.04096683813859</v>
      </c>
      <c r="F78">
        <f t="shared" si="10"/>
        <v>3.6811954198448658</v>
      </c>
      <c r="G78" s="19">
        <f t="shared" si="11"/>
        <v>8.4307103903254901E-5</v>
      </c>
      <c r="I78" s="2">
        <v>0.82989942000000005</v>
      </c>
      <c r="J78">
        <v>240.25152199999999</v>
      </c>
      <c r="K78">
        <f t="shared" si="12"/>
        <v>241.99718748770465</v>
      </c>
      <c r="L78">
        <f t="shared" si="13"/>
        <v>3.0473479949631344</v>
      </c>
      <c r="M78" s="19">
        <f t="shared" si="14"/>
        <v>5.2794630723393648E-5</v>
      </c>
      <c r="O78" s="2">
        <v>0.82892895</v>
      </c>
      <c r="P78">
        <v>283.27644400000003</v>
      </c>
      <c r="Q78">
        <f t="shared" si="15"/>
        <v>285.61209418623235</v>
      </c>
      <c r="R78">
        <f t="shared" si="16"/>
        <v>5.4552617924471107</v>
      </c>
      <c r="S78" s="19">
        <f t="shared" si="17"/>
        <v>6.7982115133057182E-5</v>
      </c>
    </row>
    <row r="79" spans="3:19" x14ac:dyDescent="0.25">
      <c r="C79" s="2">
        <v>0.82846538999999997</v>
      </c>
      <c r="D79">
        <v>209.30691999999999</v>
      </c>
      <c r="E79">
        <f t="shared" si="9"/>
        <v>207.4737857048577</v>
      </c>
      <c r="F79">
        <f t="shared" si="10"/>
        <v>3.3603813440268091</v>
      </c>
      <c r="G79" s="19">
        <f t="shared" si="11"/>
        <v>7.6704596721351669E-5</v>
      </c>
      <c r="I79" s="2">
        <v>0.83238904999999996</v>
      </c>
      <c r="J79">
        <v>240.96469400000001</v>
      </c>
      <c r="K79">
        <f t="shared" si="12"/>
        <v>242.80677145659797</v>
      </c>
      <c r="L79">
        <f t="shared" si="13"/>
        <v>3.3932493561064194</v>
      </c>
      <c r="M79" s="19">
        <f t="shared" si="14"/>
        <v>5.8439830281928301E-5</v>
      </c>
      <c r="O79" s="2">
        <v>0.83088116000000001</v>
      </c>
      <c r="P79">
        <v>284.13221499999997</v>
      </c>
      <c r="Q79">
        <f t="shared" si="15"/>
        <v>286.55635638885752</v>
      </c>
      <c r="R79">
        <f t="shared" si="16"/>
        <v>5.876461473172208</v>
      </c>
      <c r="S79" s="19">
        <f t="shared" si="17"/>
        <v>7.2790539675306111E-5</v>
      </c>
    </row>
    <row r="80" spans="3:19" x14ac:dyDescent="0.25">
      <c r="C80" s="2">
        <v>0.83095629999999998</v>
      </c>
      <c r="D80">
        <v>209.796899</v>
      </c>
      <c r="E80">
        <f t="shared" si="9"/>
        <v>207.90429074892134</v>
      </c>
      <c r="F80">
        <f t="shared" si="10"/>
        <v>3.5819659920510079</v>
      </c>
      <c r="G80" s="19">
        <f t="shared" si="11"/>
        <v>8.1381057510859463E-5</v>
      </c>
      <c r="I80" s="2">
        <v>0.83487833</v>
      </c>
      <c r="J80">
        <v>241.74081899999999</v>
      </c>
      <c r="K80">
        <f t="shared" si="12"/>
        <v>243.70107250532976</v>
      </c>
      <c r="L80">
        <f t="shared" si="13"/>
        <v>3.8425938051576676</v>
      </c>
      <c r="M80" s="19">
        <f t="shared" si="14"/>
        <v>6.5754351666117987E-5</v>
      </c>
      <c r="O80" s="2">
        <v>0.83292772000000004</v>
      </c>
      <c r="P80">
        <v>285.04792500000002</v>
      </c>
      <c r="Q80">
        <f t="shared" si="15"/>
        <v>287.62800260750663</v>
      </c>
      <c r="R80">
        <f t="shared" si="16"/>
        <v>6.6568004607570312</v>
      </c>
      <c r="S80" s="19">
        <f t="shared" si="17"/>
        <v>8.1927512936075155E-5</v>
      </c>
    </row>
    <row r="81" spans="3:19" x14ac:dyDescent="0.25">
      <c r="C81" s="2">
        <v>0.83401541000000001</v>
      </c>
      <c r="D81">
        <v>210.28196</v>
      </c>
      <c r="E81">
        <f t="shared" si="9"/>
        <v>208.49475449653795</v>
      </c>
      <c r="F81">
        <f t="shared" si="10"/>
        <v>3.19410351160503</v>
      </c>
      <c r="G81" s="19">
        <f t="shared" si="11"/>
        <v>7.223454699882674E-5</v>
      </c>
      <c r="I81" s="2">
        <v>0.83724220999999999</v>
      </c>
      <c r="J81">
        <v>242.65803199999999</v>
      </c>
      <c r="K81">
        <f t="shared" si="12"/>
        <v>244.6383969997099</v>
      </c>
      <c r="L81">
        <f t="shared" si="13"/>
        <v>3.9218455320760151</v>
      </c>
      <c r="M81" s="19">
        <f t="shared" si="14"/>
        <v>6.6604127294740952E-5</v>
      </c>
      <c r="O81" s="2">
        <v>0.83456375999999999</v>
      </c>
      <c r="P81">
        <v>285.994529</v>
      </c>
      <c r="Q81">
        <f t="shared" si="15"/>
        <v>288.55029255082087</v>
      </c>
      <c r="R81">
        <f t="shared" si="16"/>
        <v>6.531927327704504</v>
      </c>
      <c r="S81" s="19">
        <f t="shared" si="17"/>
        <v>7.9859372563364703E-5</v>
      </c>
    </row>
    <row r="82" spans="3:19" x14ac:dyDescent="0.25">
      <c r="C82" s="2">
        <v>0.83735773000000002</v>
      </c>
      <c r="D82">
        <v>210.921942</v>
      </c>
      <c r="E82">
        <f t="shared" si="9"/>
        <v>209.22924027346414</v>
      </c>
      <c r="F82">
        <f t="shared" si="10"/>
        <v>2.8652391350174766</v>
      </c>
      <c r="G82" s="19">
        <f t="shared" si="11"/>
        <v>6.4404668876393863E-5</v>
      </c>
      <c r="I82" s="2">
        <v>0.83900258000000005</v>
      </c>
      <c r="J82">
        <v>243.650972</v>
      </c>
      <c r="K82">
        <f t="shared" si="12"/>
        <v>245.39838510634877</v>
      </c>
      <c r="L82">
        <f t="shared" si="13"/>
        <v>3.053452564239469</v>
      </c>
      <c r="M82" s="19">
        <f t="shared" si="14"/>
        <v>5.1434542479438163E-5</v>
      </c>
      <c r="O82" s="2">
        <v>0.83600951000000001</v>
      </c>
      <c r="P82">
        <v>287.09824500000002</v>
      </c>
      <c r="Q82">
        <f t="shared" si="15"/>
        <v>289.41786609486201</v>
      </c>
      <c r="R82">
        <f t="shared" si="16"/>
        <v>5.3806420237287202</v>
      </c>
      <c r="S82" s="19">
        <f t="shared" si="17"/>
        <v>6.5278929489659483E-5</v>
      </c>
    </row>
    <row r="83" spans="3:19" x14ac:dyDescent="0.25">
      <c r="C83" s="2">
        <v>0.84013165000000001</v>
      </c>
      <c r="D83">
        <v>211.60118</v>
      </c>
      <c r="E83">
        <f t="shared" si="9"/>
        <v>209.92088588284275</v>
      </c>
      <c r="F83">
        <f t="shared" si="10"/>
        <v>2.8233883201532475</v>
      </c>
      <c r="G83" s="19">
        <f t="shared" si="11"/>
        <v>6.3057165292757119E-5</v>
      </c>
      <c r="I83" s="2">
        <v>0.84251646000000002</v>
      </c>
      <c r="J83">
        <v>245.207347</v>
      </c>
      <c r="K83">
        <f t="shared" si="12"/>
        <v>247.09506742242536</v>
      </c>
      <c r="L83">
        <f t="shared" si="13"/>
        <v>3.5634883932417809</v>
      </c>
      <c r="M83" s="19">
        <f t="shared" si="14"/>
        <v>5.926637866497531E-5</v>
      </c>
      <c r="O83" s="2">
        <v>0.83795923000000005</v>
      </c>
      <c r="P83">
        <v>288.39153299999998</v>
      </c>
      <c r="Q83">
        <f t="shared" si="15"/>
        <v>290.67249450736557</v>
      </c>
      <c r="R83">
        <f t="shared" si="16"/>
        <v>5.2027853980835008</v>
      </c>
      <c r="S83" s="19">
        <f t="shared" si="17"/>
        <v>6.2556278071056133E-5</v>
      </c>
    </row>
    <row r="84" spans="3:19" x14ac:dyDescent="0.25">
      <c r="C84" s="2">
        <v>0.84290544000000001</v>
      </c>
      <c r="D84">
        <v>212.30330900000001</v>
      </c>
      <c r="E84">
        <f t="shared" si="9"/>
        <v>210.69877407573202</v>
      </c>
      <c r="F84">
        <f t="shared" si="10"/>
        <v>2.5745323231956996</v>
      </c>
      <c r="G84" s="19">
        <f t="shared" si="11"/>
        <v>5.7119555919394265E-5</v>
      </c>
      <c r="I84" s="2">
        <v>0.84469355999999995</v>
      </c>
      <c r="J84">
        <v>246.35931299999999</v>
      </c>
      <c r="K84">
        <f t="shared" si="12"/>
        <v>248.28280407276992</v>
      </c>
      <c r="L84">
        <f t="shared" si="13"/>
        <v>3.6998179070256327</v>
      </c>
      <c r="M84" s="19">
        <f t="shared" si="14"/>
        <v>6.0959638281610736E-5</v>
      </c>
      <c r="O84" s="2">
        <v>0.84040820000000005</v>
      </c>
      <c r="P84">
        <v>290.70608299999998</v>
      </c>
      <c r="Q84">
        <f t="shared" si="15"/>
        <v>292.39994993179187</v>
      </c>
      <c r="R84">
        <f t="shared" si="16"/>
        <v>2.8691851826180645</v>
      </c>
      <c r="S84" s="19">
        <f t="shared" si="17"/>
        <v>3.3950825658049782E-5</v>
      </c>
    </row>
    <row r="85" spans="3:19" x14ac:dyDescent="0.25">
      <c r="C85" s="2">
        <v>0.84545822000000004</v>
      </c>
      <c r="D85">
        <v>213.01432199999999</v>
      </c>
      <c r="E85">
        <f t="shared" si="9"/>
        <v>211.50237662058453</v>
      </c>
      <c r="F85">
        <f t="shared" si="10"/>
        <v>2.2859788303357749</v>
      </c>
      <c r="G85" s="19">
        <f t="shared" si="11"/>
        <v>5.0379586181783736E-5</v>
      </c>
      <c r="I85" s="2">
        <v>0.84663115</v>
      </c>
      <c r="J85">
        <v>247.602867</v>
      </c>
      <c r="K85">
        <f t="shared" si="12"/>
        <v>249.44036301086092</v>
      </c>
      <c r="L85">
        <f t="shared" si="13"/>
        <v>3.3763915899297845</v>
      </c>
      <c r="M85" s="19">
        <f t="shared" si="14"/>
        <v>5.5073347100360606E-5</v>
      </c>
      <c r="O85" s="2">
        <v>0.84204142000000004</v>
      </c>
      <c r="P85">
        <v>292.148233</v>
      </c>
      <c r="Q85">
        <f t="shared" si="15"/>
        <v>293.6557490881172</v>
      </c>
      <c r="R85">
        <f t="shared" si="16"/>
        <v>2.2726047559321843</v>
      </c>
      <c r="S85" s="19">
        <f t="shared" si="17"/>
        <v>2.6626702343046361E-5</v>
      </c>
    </row>
    <row r="86" spans="3:19" x14ac:dyDescent="0.25">
      <c r="C86" s="2">
        <v>0.84892223</v>
      </c>
      <c r="D86">
        <v>214.45936900000001</v>
      </c>
      <c r="E86">
        <f t="shared" si="9"/>
        <v>212.75046042771558</v>
      </c>
      <c r="F86">
        <f t="shared" si="10"/>
        <v>2.9203685084272051</v>
      </c>
      <c r="G86" s="19">
        <f t="shared" si="11"/>
        <v>6.3496181534130247E-5</v>
      </c>
      <c r="I86" s="2">
        <v>0.84849631000000003</v>
      </c>
      <c r="J86">
        <v>248.944501</v>
      </c>
      <c r="K86">
        <f t="shared" si="12"/>
        <v>250.65443003816927</v>
      </c>
      <c r="L86">
        <f t="shared" si="13"/>
        <v>2.9238573155744643</v>
      </c>
      <c r="M86" s="19">
        <f t="shared" si="14"/>
        <v>4.7179257338657548E-5</v>
      </c>
      <c r="O86" s="2">
        <v>0.84348226999999998</v>
      </c>
      <c r="P86">
        <v>293.60867300000001</v>
      </c>
      <c r="Q86">
        <f t="shared" si="15"/>
        <v>294.83939041030021</v>
      </c>
      <c r="R86">
        <f t="shared" si="16"/>
        <v>1.5146653440160338</v>
      </c>
      <c r="S86" s="19">
        <f t="shared" si="17"/>
        <v>1.7570289947754021E-5</v>
      </c>
    </row>
    <row r="87" spans="3:19" x14ac:dyDescent="0.25">
      <c r="C87" s="2">
        <v>0.85128389000000004</v>
      </c>
      <c r="D87">
        <v>215.47367299999999</v>
      </c>
      <c r="E87">
        <f t="shared" si="9"/>
        <v>213.72324025103345</v>
      </c>
      <c r="F87">
        <f t="shared" si="10"/>
        <v>3.0640148086545778</v>
      </c>
      <c r="G87" s="19">
        <f t="shared" si="11"/>
        <v>6.5993692738250271E-5</v>
      </c>
      <c r="I87" s="2">
        <v>0.85013671000000002</v>
      </c>
      <c r="J87">
        <v>250.340373</v>
      </c>
      <c r="K87">
        <f t="shared" si="12"/>
        <v>251.81188118820853</v>
      </c>
      <c r="L87">
        <f t="shared" si="13"/>
        <v>2.1653363479647547</v>
      </c>
      <c r="M87" s="19">
        <f t="shared" si="14"/>
        <v>3.4551235060926448E-5</v>
      </c>
      <c r="O87" s="2">
        <v>0.84501225000000002</v>
      </c>
      <c r="P87">
        <v>295.20738399999999</v>
      </c>
      <c r="Q87">
        <f t="shared" si="15"/>
        <v>296.18055468742187</v>
      </c>
      <c r="R87">
        <f t="shared" si="16"/>
        <v>0.94706118685718299</v>
      </c>
      <c r="S87" s="19">
        <f t="shared" si="17"/>
        <v>1.0867348785512089E-5</v>
      </c>
    </row>
    <row r="88" spans="3:19" x14ac:dyDescent="0.25">
      <c r="C88" s="2">
        <v>0.85323519000000003</v>
      </c>
      <c r="D88">
        <v>216.48997199999999</v>
      </c>
      <c r="E88">
        <f t="shared" si="9"/>
        <v>214.61380474689733</v>
      </c>
      <c r="F88">
        <f t="shared" si="10"/>
        <v>3.5200035616147987</v>
      </c>
      <c r="G88" s="19">
        <f t="shared" si="11"/>
        <v>7.5104772403649766E-5</v>
      </c>
      <c r="I88" s="2">
        <v>0.85178010999999998</v>
      </c>
      <c r="J88">
        <v>251.66852900000001</v>
      </c>
      <c r="K88">
        <f t="shared" si="12"/>
        <v>253.06451750129935</v>
      </c>
      <c r="L88">
        <f t="shared" si="13"/>
        <v>1.9487838957599843</v>
      </c>
      <c r="M88" s="19">
        <f t="shared" si="14"/>
        <v>3.0768467149171052E-5</v>
      </c>
      <c r="O88" s="2">
        <v>0.84611919999999996</v>
      </c>
      <c r="P88">
        <v>296.68134099999997</v>
      </c>
      <c r="Q88">
        <f t="shared" si="15"/>
        <v>297.20914780284295</v>
      </c>
      <c r="R88">
        <f t="shared" si="16"/>
        <v>0.27858002112732239</v>
      </c>
      <c r="S88" s="19">
        <f t="shared" si="17"/>
        <v>3.1649692892861181E-6</v>
      </c>
    </row>
    <row r="89" spans="3:19" x14ac:dyDescent="0.25">
      <c r="C89" s="2">
        <v>0.85518643000000005</v>
      </c>
      <c r="D89">
        <v>217.51571300000001</v>
      </c>
      <c r="E89">
        <f t="shared" si="9"/>
        <v>215.59369430208096</v>
      </c>
      <c r="F89">
        <f t="shared" si="10"/>
        <v>3.6941558751504133</v>
      </c>
      <c r="G89" s="19">
        <f t="shared" si="11"/>
        <v>7.807894673895418E-5</v>
      </c>
      <c r="I89" s="2">
        <v>0.85312843999999999</v>
      </c>
      <c r="J89">
        <v>252.736954</v>
      </c>
      <c r="K89">
        <f t="shared" si="12"/>
        <v>254.16859678308651</v>
      </c>
      <c r="L89">
        <f t="shared" si="13"/>
        <v>2.0496010583637068</v>
      </c>
      <c r="M89" s="19">
        <f t="shared" si="14"/>
        <v>3.2087201575099229E-5</v>
      </c>
      <c r="O89" s="2">
        <v>0.84749978999999998</v>
      </c>
      <c r="P89">
        <v>298.14169500000003</v>
      </c>
      <c r="Q89">
        <f t="shared" si="15"/>
        <v>298.56579349373646</v>
      </c>
      <c r="R89">
        <f t="shared" si="16"/>
        <v>0.17985953238951502</v>
      </c>
      <c r="S89" s="19">
        <f t="shared" si="17"/>
        <v>2.0234292680209186E-6</v>
      </c>
    </row>
    <row r="90" spans="3:19" x14ac:dyDescent="0.25">
      <c r="C90" s="2">
        <v>0.8571995</v>
      </c>
      <c r="D90">
        <v>218.769745</v>
      </c>
      <c r="E90">
        <f t="shared" si="9"/>
        <v>216.71095139285896</v>
      </c>
      <c r="F90">
        <f t="shared" si="10"/>
        <v>4.2386311168048199</v>
      </c>
      <c r="G90" s="19">
        <f t="shared" si="11"/>
        <v>8.8562751498107406E-5</v>
      </c>
      <c r="I90" s="2">
        <v>0.85547622000000001</v>
      </c>
      <c r="J90">
        <v>255.40170800000001</v>
      </c>
      <c r="K90">
        <f t="shared" si="12"/>
        <v>256.27468364158477</v>
      </c>
      <c r="L90">
        <f t="shared" si="13"/>
        <v>0.76208647080032144</v>
      </c>
      <c r="M90" s="19">
        <f t="shared" si="14"/>
        <v>1.1683061347431507E-5</v>
      </c>
      <c r="O90" s="2">
        <v>0.84928232999999997</v>
      </c>
      <c r="P90">
        <v>301.08200199999999</v>
      </c>
      <c r="Q90">
        <f t="shared" si="15"/>
        <v>300.44871690030732</v>
      </c>
      <c r="R90">
        <f t="shared" si="16"/>
        <v>0.40105001749275609</v>
      </c>
      <c r="S90" s="19">
        <f t="shared" si="17"/>
        <v>4.4241408938712705E-6</v>
      </c>
    </row>
    <row r="91" spans="3:19" x14ac:dyDescent="0.25">
      <c r="C91" s="2">
        <v>0.85933786999999995</v>
      </c>
      <c r="D91">
        <v>220.195325</v>
      </c>
      <c r="E91">
        <f t="shared" si="9"/>
        <v>218.03332090322343</v>
      </c>
      <c r="F91">
        <f t="shared" si="10"/>
        <v>4.674261714478674</v>
      </c>
      <c r="G91" s="19">
        <f t="shared" si="11"/>
        <v>9.6404395733255851E-5</v>
      </c>
      <c r="I91" s="2">
        <v>0.85711020000000004</v>
      </c>
      <c r="J91">
        <v>256.70949899999999</v>
      </c>
      <c r="K91">
        <f t="shared" si="12"/>
        <v>257.89486404857087</v>
      </c>
      <c r="L91">
        <f t="shared" si="13"/>
        <v>1.4050902983734272</v>
      </c>
      <c r="M91" s="19">
        <f t="shared" si="14"/>
        <v>2.1321627753245177E-5</v>
      </c>
      <c r="O91" s="2">
        <v>0.85041336999999995</v>
      </c>
      <c r="P91">
        <v>302.63643100000002</v>
      </c>
      <c r="Q91">
        <f t="shared" si="15"/>
        <v>301.72678840163621</v>
      </c>
      <c r="R91">
        <f t="shared" si="16"/>
        <v>0.8274496567580506</v>
      </c>
      <c r="S91" s="19">
        <f t="shared" si="17"/>
        <v>9.0343969144703937E-6</v>
      </c>
    </row>
    <row r="92" spans="3:19" x14ac:dyDescent="0.25">
      <c r="C92" s="2">
        <v>0.86122343999999995</v>
      </c>
      <c r="D92">
        <v>221.66863499999999</v>
      </c>
      <c r="E92">
        <f t="shared" si="9"/>
        <v>219.33274655629188</v>
      </c>
      <c r="F92">
        <f t="shared" si="10"/>
        <v>5.456374821449117</v>
      </c>
      <c r="G92" s="19">
        <f t="shared" si="11"/>
        <v>1.1104415464355233E-4</v>
      </c>
      <c r="I92" s="2">
        <v>0.85854965999999999</v>
      </c>
      <c r="J92">
        <v>258.30318599999998</v>
      </c>
      <c r="K92">
        <f t="shared" si="12"/>
        <v>259.44056384662485</v>
      </c>
      <c r="L92">
        <f t="shared" si="13"/>
        <v>1.2936283659930314</v>
      </c>
      <c r="M92" s="19">
        <f t="shared" si="14"/>
        <v>1.9388758627111757E-5</v>
      </c>
      <c r="O92" s="2">
        <v>0.85172671</v>
      </c>
      <c r="P92">
        <v>304.20310999999998</v>
      </c>
      <c r="Q92">
        <f t="shared" si="15"/>
        <v>303.29907971903816</v>
      </c>
      <c r="R92">
        <f t="shared" si="16"/>
        <v>0.81727074889590667</v>
      </c>
      <c r="S92" s="19">
        <f t="shared" si="17"/>
        <v>8.8315850540001674E-6</v>
      </c>
    </row>
    <row r="93" spans="3:19" x14ac:dyDescent="0.25">
      <c r="C93" s="2">
        <v>0.86384941000000004</v>
      </c>
      <c r="D93">
        <v>223.94284099999999</v>
      </c>
      <c r="E93">
        <f t="shared" si="9"/>
        <v>221.387706535501</v>
      </c>
      <c r="F93">
        <f t="shared" si="10"/>
        <v>6.5287121316705461</v>
      </c>
      <c r="G93" s="19">
        <f t="shared" si="11"/>
        <v>1.3018266350468019E-4</v>
      </c>
      <c r="I93" s="2">
        <v>0.85974706999999995</v>
      </c>
      <c r="J93">
        <v>259.90492399999999</v>
      </c>
      <c r="K93">
        <f t="shared" si="12"/>
        <v>260.81956737886293</v>
      </c>
      <c r="L93">
        <f t="shared" si="13"/>
        <v>0.83657251049780423</v>
      </c>
      <c r="M93" s="19">
        <f t="shared" si="14"/>
        <v>1.2384388709809176E-5</v>
      </c>
      <c r="O93" s="2">
        <v>0.85279148000000005</v>
      </c>
      <c r="P93">
        <v>305.692995</v>
      </c>
      <c r="Q93">
        <f t="shared" si="15"/>
        <v>304.64847937233162</v>
      </c>
      <c r="R93">
        <f t="shared" si="16"/>
        <v>1.0910128964434587</v>
      </c>
      <c r="S93" s="19">
        <f t="shared" si="17"/>
        <v>1.167505433465439E-5</v>
      </c>
    </row>
    <row r="94" spans="3:19" x14ac:dyDescent="0.25">
      <c r="C94" s="2">
        <v>0.86556221</v>
      </c>
      <c r="D94">
        <v>225.50513900000001</v>
      </c>
      <c r="E94">
        <f t="shared" si="9"/>
        <v>222.90869564066557</v>
      </c>
      <c r="F94">
        <f t="shared" si="10"/>
        <v>6.7415181182319319</v>
      </c>
      <c r="G94" s="19">
        <f t="shared" si="11"/>
        <v>1.3256986659867558E-4</v>
      </c>
      <c r="I94" s="2">
        <v>0.86094459000000001</v>
      </c>
      <c r="J94">
        <v>261.48742700000003</v>
      </c>
      <c r="K94">
        <f t="shared" si="12"/>
        <v>262.29143559753794</v>
      </c>
      <c r="L94">
        <f t="shared" si="13"/>
        <v>0.64642982491488599</v>
      </c>
      <c r="M94" s="19">
        <f t="shared" si="14"/>
        <v>9.454090651971008E-6</v>
      </c>
      <c r="O94" s="2">
        <v>0.85351394999999997</v>
      </c>
      <c r="P94">
        <v>307.11044900000002</v>
      </c>
      <c r="Q94">
        <f t="shared" si="15"/>
        <v>305.60466435353715</v>
      </c>
      <c r="R94">
        <f t="shared" si="16"/>
        <v>2.2673874015233135</v>
      </c>
      <c r="S94" s="19">
        <f t="shared" si="17"/>
        <v>2.4040115135003999E-5</v>
      </c>
    </row>
    <row r="95" spans="3:19" x14ac:dyDescent="0.25">
      <c r="C95" s="2">
        <v>0.86731594999999995</v>
      </c>
      <c r="D95">
        <v>227.16462200000001</v>
      </c>
      <c r="E95">
        <f t="shared" si="9"/>
        <v>224.64021952061088</v>
      </c>
      <c r="F95">
        <f t="shared" si="10"/>
        <v>6.3726078779459581</v>
      </c>
      <c r="G95" s="19">
        <f t="shared" si="11"/>
        <v>1.2349114095904686E-4</v>
      </c>
      <c r="I95" s="2">
        <v>0.86225079000000004</v>
      </c>
      <c r="J95">
        <v>263.07707799999997</v>
      </c>
      <c r="K95">
        <f t="shared" si="12"/>
        <v>264.01266467374427</v>
      </c>
      <c r="L95">
        <f t="shared" si="13"/>
        <v>0.87532242408791694</v>
      </c>
      <c r="M95" s="19">
        <f t="shared" si="14"/>
        <v>1.2647422749131894E-5</v>
      </c>
      <c r="O95" s="2">
        <v>0.85410238000000005</v>
      </c>
      <c r="P95">
        <v>308.30737900000003</v>
      </c>
      <c r="Q95">
        <f t="shared" si="15"/>
        <v>306.40892815459642</v>
      </c>
      <c r="R95">
        <f t="shared" si="16"/>
        <v>3.6041156124136502</v>
      </c>
      <c r="S95" s="19">
        <f t="shared" si="17"/>
        <v>3.7916729941250463E-5</v>
      </c>
    </row>
    <row r="96" spans="3:19" x14ac:dyDescent="0.25">
      <c r="C96" s="2">
        <v>0.86888491999999995</v>
      </c>
      <c r="D96">
        <v>228.80360899999999</v>
      </c>
      <c r="E96">
        <f t="shared" si="9"/>
        <v>226.36177150035908</v>
      </c>
      <c r="F96">
        <f t="shared" si="10"/>
        <v>5.9625703746525778</v>
      </c>
      <c r="G96" s="19">
        <f t="shared" si="11"/>
        <v>1.1389581773341341E-4</v>
      </c>
      <c r="I96" s="2">
        <v>0.86430996000000004</v>
      </c>
      <c r="J96">
        <v>265.47743500000001</v>
      </c>
      <c r="K96">
        <f t="shared" si="12"/>
        <v>267.00170265644192</v>
      </c>
      <c r="L96">
        <f t="shared" si="13"/>
        <v>2.3233918884749039</v>
      </c>
      <c r="M96" s="19">
        <f t="shared" si="14"/>
        <v>3.2966075048605821E-5</v>
      </c>
      <c r="O96" s="2">
        <v>0.85535950000000005</v>
      </c>
      <c r="P96">
        <v>310.98706099999998</v>
      </c>
      <c r="Q96">
        <f t="shared" si="15"/>
        <v>308.20811489456071</v>
      </c>
      <c r="R96">
        <f t="shared" si="16"/>
        <v>7.7225414569361117</v>
      </c>
      <c r="S96" s="19">
        <f t="shared" si="17"/>
        <v>7.9850126467022662E-5</v>
      </c>
    </row>
    <row r="97" spans="3:19" x14ac:dyDescent="0.25">
      <c r="C97" s="2">
        <v>0.87067359</v>
      </c>
      <c r="D97">
        <v>230.66324</v>
      </c>
      <c r="E97">
        <f t="shared" si="9"/>
        <v>228.55602009440292</v>
      </c>
      <c r="F97">
        <f t="shared" si="10"/>
        <v>4.4403757305445541</v>
      </c>
      <c r="G97" s="19">
        <f t="shared" si="11"/>
        <v>8.3457033631044548E-5</v>
      </c>
      <c r="I97" s="2">
        <v>0.86507096000000006</v>
      </c>
      <c r="J97">
        <v>266.72707000000003</v>
      </c>
      <c r="K97">
        <f t="shared" si="12"/>
        <v>268.20140407690991</v>
      </c>
      <c r="L97">
        <f t="shared" si="13"/>
        <v>2.1736609703377185</v>
      </c>
      <c r="M97" s="19">
        <f t="shared" si="14"/>
        <v>3.0553264435129213E-5</v>
      </c>
      <c r="O97" s="2">
        <v>0.85634940000000004</v>
      </c>
      <c r="P97">
        <v>312.83264800000001</v>
      </c>
      <c r="Q97">
        <f t="shared" si="15"/>
        <v>309.70741061592537</v>
      </c>
      <c r="R97">
        <f t="shared" si="16"/>
        <v>9.7671087068176821</v>
      </c>
      <c r="S97" s="19">
        <f t="shared" si="17"/>
        <v>9.9802605593346294E-5</v>
      </c>
    </row>
    <row r="98" spans="3:19" x14ac:dyDescent="0.25">
      <c r="C98" s="2">
        <v>0.87217931000000004</v>
      </c>
      <c r="D98">
        <v>232.32462000000001</v>
      </c>
      <c r="E98">
        <f t="shared" si="9"/>
        <v>230.626196312167</v>
      </c>
      <c r="F98">
        <f t="shared" si="10"/>
        <v>2.8846430233922944</v>
      </c>
      <c r="G98" s="19">
        <f t="shared" si="11"/>
        <v>5.344432614538566E-5</v>
      </c>
      <c r="I98" s="2">
        <v>0.86567746000000001</v>
      </c>
      <c r="J98">
        <v>268.06366600000001</v>
      </c>
      <c r="K98">
        <f t="shared" si="12"/>
        <v>269.19779687961756</v>
      </c>
      <c r="L98">
        <f t="shared" si="13"/>
        <v>1.286252852102064</v>
      </c>
      <c r="M98" s="19">
        <f t="shared" si="14"/>
        <v>1.7899893435529483E-5</v>
      </c>
      <c r="O98" s="2">
        <v>0.85718088999999997</v>
      </c>
      <c r="P98">
        <v>314.638463</v>
      </c>
      <c r="Q98">
        <f t="shared" si="15"/>
        <v>311.02693543912056</v>
      </c>
      <c r="R98">
        <f t="shared" si="16"/>
        <v>13.043131322991782</v>
      </c>
      <c r="S98" s="19">
        <f t="shared" si="17"/>
        <v>1.3175231144464531E-4</v>
      </c>
    </row>
    <row r="99" spans="3:19" x14ac:dyDescent="0.25">
      <c r="C99" s="2">
        <v>0.87349197000000001</v>
      </c>
      <c r="D99">
        <v>234.20104499999999</v>
      </c>
      <c r="E99">
        <f t="shared" si="9"/>
        <v>232.62461466450904</v>
      </c>
      <c r="F99">
        <f t="shared" si="10"/>
        <v>2.4851326026561229</v>
      </c>
      <c r="G99" s="19">
        <f t="shared" si="11"/>
        <v>4.5307688901690107E-5</v>
      </c>
      <c r="I99" s="2">
        <v>0.86668875000000001</v>
      </c>
      <c r="J99">
        <v>269.64946300000003</v>
      </c>
      <c r="K99">
        <f t="shared" si="12"/>
        <v>270.94405171570423</v>
      </c>
      <c r="L99">
        <f t="shared" si="13"/>
        <v>1.6759599428286707</v>
      </c>
      <c r="M99" s="19">
        <f t="shared" si="14"/>
        <v>2.3049659535897395E-5</v>
      </c>
      <c r="O99" s="2">
        <v>0.85827967999999999</v>
      </c>
      <c r="P99">
        <v>316.43731200000002</v>
      </c>
      <c r="Q99">
        <f t="shared" si="15"/>
        <v>312.86064442079919</v>
      </c>
      <c r="R99">
        <f t="shared" si="16"/>
        <v>12.792550972106326</v>
      </c>
      <c r="S99" s="19">
        <f t="shared" si="17"/>
        <v>1.2775614030676884E-4</v>
      </c>
    </row>
    <row r="100" spans="3:19" x14ac:dyDescent="0.25">
      <c r="C100" s="2">
        <v>0.87496715000000003</v>
      </c>
      <c r="D100">
        <v>236.10841500000001</v>
      </c>
      <c r="E100">
        <f t="shared" si="9"/>
        <v>235.12052998281214</v>
      </c>
      <c r="F100">
        <f t="shared" si="10"/>
        <v>0.97591680718426621</v>
      </c>
      <c r="G100" s="19">
        <f t="shared" si="11"/>
        <v>1.7506118579815487E-5</v>
      </c>
      <c r="I100" s="2">
        <v>0.86788578000000005</v>
      </c>
      <c r="J100">
        <v>271.31871799999999</v>
      </c>
      <c r="K100">
        <f t="shared" si="12"/>
        <v>273.15962698589476</v>
      </c>
      <c r="L100">
        <f t="shared" si="13"/>
        <v>3.3889458943481139</v>
      </c>
      <c r="M100" s="19">
        <f t="shared" si="14"/>
        <v>4.6036799387053687E-5</v>
      </c>
      <c r="O100" s="2">
        <v>0.85884514999999995</v>
      </c>
      <c r="P100">
        <v>318.02451500000001</v>
      </c>
      <c r="Q100">
        <f t="shared" si="15"/>
        <v>313.84661399168783</v>
      </c>
      <c r="R100">
        <f t="shared" si="16"/>
        <v>17.454856835255899</v>
      </c>
      <c r="S100" s="19">
        <f t="shared" si="17"/>
        <v>1.7258183927540869E-4</v>
      </c>
    </row>
    <row r="101" spans="3:19" x14ac:dyDescent="0.25">
      <c r="C101" s="2">
        <v>0.87621952000000003</v>
      </c>
      <c r="D101">
        <v>237.91377700000001</v>
      </c>
      <c r="E101">
        <f t="shared" si="9"/>
        <v>237.48029477864134</v>
      </c>
      <c r="F101">
        <f t="shared" si="10"/>
        <v>0.18790683623404986</v>
      </c>
      <c r="G101" s="19">
        <f t="shared" si="11"/>
        <v>3.3197348457498429E-6</v>
      </c>
      <c r="I101" s="2">
        <v>0.86877828000000001</v>
      </c>
      <c r="J101">
        <v>272.96911299999999</v>
      </c>
      <c r="K101">
        <f t="shared" si="12"/>
        <v>274.92632296348279</v>
      </c>
      <c r="L101">
        <f t="shared" si="13"/>
        <v>3.8306708411563291</v>
      </c>
      <c r="M101" s="19">
        <f t="shared" si="14"/>
        <v>5.1410025443863871E-5</v>
      </c>
      <c r="O101" s="2">
        <v>0.85962534999999995</v>
      </c>
      <c r="P101">
        <v>319.59943199999998</v>
      </c>
      <c r="Q101">
        <f t="shared" si="15"/>
        <v>315.25694627986297</v>
      </c>
      <c r="R101">
        <f t="shared" si="16"/>
        <v>18.857182229593811</v>
      </c>
      <c r="S101" s="19">
        <f t="shared" si="17"/>
        <v>1.8461407149026324E-4</v>
      </c>
    </row>
    <row r="102" spans="3:19" x14ac:dyDescent="0.25">
      <c r="C102" s="2">
        <v>0.87765820000000005</v>
      </c>
      <c r="D102">
        <v>239.64385999999999</v>
      </c>
      <c r="E102">
        <f t="shared" si="9"/>
        <v>240.51163191885973</v>
      </c>
      <c r="F102">
        <f t="shared" si="10"/>
        <v>0.75302810316152391</v>
      </c>
      <c r="G102" s="19">
        <f t="shared" si="11"/>
        <v>1.3112290789078596E-5</v>
      </c>
      <c r="I102" s="2">
        <v>0.86988602000000004</v>
      </c>
      <c r="J102">
        <v>274.83272599999998</v>
      </c>
      <c r="K102">
        <f t="shared" si="12"/>
        <v>277.26924622160362</v>
      </c>
      <c r="L102">
        <f t="shared" si="13"/>
        <v>5.936630790283469</v>
      </c>
      <c r="M102" s="19">
        <f t="shared" si="14"/>
        <v>7.8596489562506166E-5</v>
      </c>
    </row>
    <row r="103" spans="3:19" x14ac:dyDescent="0.25">
      <c r="C103" s="2">
        <v>0.87859993000000003</v>
      </c>
      <c r="D103">
        <v>241.184382</v>
      </c>
      <c r="E103">
        <f t="shared" si="9"/>
        <v>242.71081572695911</v>
      </c>
      <c r="F103">
        <f t="shared" si="10"/>
        <v>2.3299999227982862</v>
      </c>
      <c r="G103" s="19">
        <f t="shared" si="11"/>
        <v>4.0055074490970651E-5</v>
      </c>
    </row>
    <row r="104" spans="3:19" x14ac:dyDescent="0.25">
      <c r="C104" s="2">
        <v>0.87975780999999997</v>
      </c>
      <c r="D104">
        <v>242.95183900000001</v>
      </c>
      <c r="E104">
        <f t="shared" si="9"/>
        <v>245.68565582030729</v>
      </c>
      <c r="F104">
        <f t="shared" si="10"/>
        <v>7.4737544069950212</v>
      </c>
      <c r="G104" s="19">
        <f t="shared" si="11"/>
        <v>1.266188722209738E-4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DAC6D-12C1-914D-A8CF-F5CD01C3CF0A}">
  <dimension ref="A1:AP147"/>
  <sheetViews>
    <sheetView topLeftCell="R1" workbookViewId="0">
      <selection activeCell="X23" sqref="X23"/>
    </sheetView>
  </sheetViews>
  <sheetFormatPr baseColWidth="10" defaultRowHeight="15.75" x14ac:dyDescent="0.25"/>
  <cols>
    <col min="3" max="3" width="10.875" style="2"/>
    <col min="6" max="6" width="12.125" customWidth="1"/>
    <col min="7" max="7" width="17" customWidth="1"/>
    <col min="8" max="8" width="6.375" customWidth="1"/>
    <col min="9" max="9" width="10.875" style="2"/>
    <col min="12" max="12" width="12.375" customWidth="1"/>
    <col min="13" max="13" width="17" customWidth="1"/>
    <col min="14" max="14" width="5.625" customWidth="1"/>
    <col min="15" max="15" width="10.875" style="2"/>
    <col min="18" max="18" width="12.625" customWidth="1"/>
    <col min="19" max="19" width="17.375" customWidth="1"/>
    <col min="24" max="24" width="11.125" bestFit="1" customWidth="1"/>
  </cols>
  <sheetData>
    <row r="1" spans="1:42" x14ac:dyDescent="0.25">
      <c r="A1" t="s">
        <v>7</v>
      </c>
      <c r="C1" t="s">
        <v>8</v>
      </c>
      <c r="D1">
        <v>0.2</v>
      </c>
      <c r="E1">
        <v>0.3</v>
      </c>
      <c r="F1">
        <f>_xlfn.XLOOKUP(D3+20,D3:D150,C3:C150,,-1,1)-X9</f>
        <v>0.12577484286293128</v>
      </c>
      <c r="I1" t="s">
        <v>1</v>
      </c>
      <c r="J1">
        <v>0.3</v>
      </c>
      <c r="K1">
        <v>0.3</v>
      </c>
      <c r="L1">
        <f>_xlfn.XLOOKUP(J3+20,J3:J150,I3:I150,,-1,1)-X10</f>
        <v>0.75670964982306643</v>
      </c>
      <c r="O1" t="s">
        <v>2</v>
      </c>
      <c r="P1">
        <v>0.4</v>
      </c>
      <c r="Q1">
        <v>0.3</v>
      </c>
      <c r="R1">
        <f>_xlfn.XLOOKUP(P3+20,P3:P150,O3:O150,,-1,1)-X11</f>
        <v>0.80556214999999998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W2" t="s">
        <v>29</v>
      </c>
      <c r="X2">
        <v>3.6840140082832922</v>
      </c>
      <c r="AI2" t="s">
        <v>61</v>
      </c>
      <c r="AJ2" s="10" t="s">
        <v>62</v>
      </c>
      <c r="AK2" s="11">
        <v>7.03</v>
      </c>
    </row>
    <row r="3" spans="1:42" x14ac:dyDescent="0.25">
      <c r="C3" s="2">
        <v>0.50145121999999998</v>
      </c>
      <c r="D3">
        <v>159.873887</v>
      </c>
      <c r="E3">
        <f>IF(C3&lt;F$1,$X$6+D$1^2*$X$5/((-$X$7*(C3/E$1-1)^$X$8+1)),$X$6+$X$2*TAN($X$3*(C3/F$1)-$X$3)+D$1^2*$X$5/((-$X$7*(C3/E$1-1)^$X$8+1)))</f>
        <v>154.32550757340641</v>
      </c>
      <c r="F3">
        <f>(E3-D3)^2</f>
        <v>30.784514261446951</v>
      </c>
      <c r="G3" s="19">
        <f>((E3-D3)/D3)^2</f>
        <v>1.2044179996599828E-3</v>
      </c>
      <c r="I3" s="2">
        <v>0.50012466</v>
      </c>
      <c r="J3">
        <v>177.94752800000001</v>
      </c>
      <c r="K3">
        <f>IF(I3&lt;L$1,$X$6+J$1^2*$X$5/((-$X$7*(I3/K$1-1)^$X$8+1)),$X$6+$X$2*TAN($X$3*(I3/L$1)-$X$3)+J$1^2*$X$5/((-$X$7*(I3/K$1-1)^$X$8+1)))</f>
        <v>177.98509310673006</v>
      </c>
      <c r="L3">
        <f>(K3-J3)^2</f>
        <v>1.4111372436405468E-3</v>
      </c>
      <c r="M3" s="19">
        <f>((K3-J3)/J3)^2</f>
        <v>4.456412006471832E-8</v>
      </c>
      <c r="O3" s="2">
        <v>0.50004391000000004</v>
      </c>
      <c r="P3">
        <v>217.82172600000001</v>
      </c>
      <c r="Q3">
        <f>IF(O3&lt;R$1,$X$6+P$1^2*$X$5/((-$X$7*(O3/Q$1-1)^$X$8+1)),$X$6+$X$2*TAN($X$3*(O3/R$1)-$X$3)+P$1^2*$X$5/((-$X$7*(O3/Q$1-1)^$X$8+1)))</f>
        <v>215.57974483500422</v>
      </c>
      <c r="R3">
        <f>(Q3-P3)^2</f>
        <v>5.0264795441958894</v>
      </c>
      <c r="S3" s="19">
        <f>((Q3-P3)/P3)^2</f>
        <v>1.0594038074171598E-4</v>
      </c>
      <c r="W3" t="s">
        <v>30</v>
      </c>
      <c r="X3">
        <v>0.23912006337188008</v>
      </c>
      <c r="AI3" t="s">
        <v>63</v>
      </c>
      <c r="AJ3" s="10" t="s">
        <v>64</v>
      </c>
      <c r="AK3" s="11">
        <v>39.869999999999997</v>
      </c>
    </row>
    <row r="4" spans="1:42" x14ac:dyDescent="0.25">
      <c r="C4" s="2">
        <v>0.50496808000000004</v>
      </c>
      <c r="D4">
        <v>159.862809</v>
      </c>
      <c r="E4">
        <f t="shared" ref="E4:E67" si="0">IF(C4&lt;F$1,$X$6+D$1^2*$X$5/((-$X$7*(C4/E$1-1)^$X$8+1)),$X$6+$X$2*TAN($X$3*(C4/F$1)-$X$3)+D$1^2*$X$5/((-$X$7*(C4/E$1-1)^$X$8+1)))</f>
        <v>154.36906897858267</v>
      </c>
      <c r="F4">
        <f t="shared" ref="F4:F67" si="1">(E4-D4)^2</f>
        <v>30.181179422922416</v>
      </c>
      <c r="G4" s="19">
        <f t="shared" ref="G4:G67" si="2">((E4-D4)/D4)^2</f>
        <v>1.1809766951145287E-3</v>
      </c>
      <c r="I4" s="2">
        <v>0.50364178000000004</v>
      </c>
      <c r="J4">
        <v>177.983519</v>
      </c>
      <c r="K4">
        <f t="shared" ref="K4:K67" si="3">IF(I4&lt;L$1,$X$6+J$1^2*$X$5/((-$X$7*(I4/K$1-1)^$X$8+1)),$X$6+$X$2*TAN($X$3*(I4/L$1)-$X$3)+J$1^2*$X$5/((-$X$7*(I4/K$1-1)^$X$8+1)))</f>
        <v>177.98544680136217</v>
      </c>
      <c r="L4">
        <f t="shared" ref="L4:L67" si="4">(K4-J4)^2</f>
        <v>3.7164180919903748E-6</v>
      </c>
      <c r="M4" s="19">
        <f t="shared" ref="M4:M67" si="5">((K4-J4)/J4)^2</f>
        <v>1.1731809093077266E-10</v>
      </c>
      <c r="O4" s="2">
        <v>0.50356045000000005</v>
      </c>
      <c r="P4">
        <v>217.75012899999999</v>
      </c>
      <c r="Q4">
        <f t="shared" ref="Q4:Q67" si="6">IF(O4&lt;R$1,$X$6+P$1^2*$X$5/((-$X$7*(O4/Q$1-1)^$X$8+1)),$X$6+$X$2*TAN($X$3*(O4/R$1)-$X$3)+P$1^2*$X$5/((-$X$7*(O4/Q$1-1)^$X$8+1)))</f>
        <v>215.58037147099031</v>
      </c>
      <c r="R4">
        <f t="shared" ref="R4:R67" si="7">(Q4-P4)^2</f>
        <v>4.707847734694159</v>
      </c>
      <c r="S4" s="19">
        <f t="shared" ref="S4:S67" si="8">((Q4-P4)/P4)^2</f>
        <v>9.929001267538645E-5</v>
      </c>
      <c r="W4" t="s">
        <v>31</v>
      </c>
      <c r="X4">
        <v>0</v>
      </c>
      <c r="AI4" t="s">
        <v>65</v>
      </c>
      <c r="AJ4" s="10" t="s">
        <v>66</v>
      </c>
      <c r="AK4" s="11">
        <v>0.33300000000000002</v>
      </c>
    </row>
    <row r="5" spans="1:42" x14ac:dyDescent="0.25">
      <c r="C5" s="2">
        <v>0.50848501999999995</v>
      </c>
      <c r="D5">
        <v>159.86517900000001</v>
      </c>
      <c r="E5">
        <f t="shared" si="0"/>
        <v>154.41316915783216</v>
      </c>
      <c r="F5">
        <f t="shared" si="1"/>
        <v>29.724411319095147</v>
      </c>
      <c r="G5" s="19">
        <f t="shared" si="2"/>
        <v>1.1630690680264754E-3</v>
      </c>
      <c r="I5" s="2">
        <v>0.50742770999999998</v>
      </c>
      <c r="J5">
        <v>177.98607000000001</v>
      </c>
      <c r="K5">
        <f t="shared" si="3"/>
        <v>177.98588736821785</v>
      </c>
      <c r="L5">
        <f t="shared" si="4"/>
        <v>3.3354367857388226E-8</v>
      </c>
      <c r="M5" s="19">
        <f t="shared" si="5"/>
        <v>1.0528843893131778E-12</v>
      </c>
      <c r="O5" s="2">
        <v>0.50707714000000004</v>
      </c>
      <c r="P5">
        <v>217.70543000000001</v>
      </c>
      <c r="Q5">
        <f t="shared" si="6"/>
        <v>215.58109272264417</v>
      </c>
      <c r="R5">
        <f t="shared" si="7"/>
        <v>4.5128088679636011</v>
      </c>
      <c r="S5" s="19">
        <f t="shared" si="8"/>
        <v>9.521566774916323E-5</v>
      </c>
      <c r="W5" t="s">
        <v>32</v>
      </c>
      <c r="X5">
        <v>537.04387318885051</v>
      </c>
      <c r="AI5" t="s">
        <v>67</v>
      </c>
      <c r="AJ5" s="10" t="s">
        <v>68</v>
      </c>
      <c r="AK5" s="11">
        <v>3.76</v>
      </c>
    </row>
    <row r="6" spans="1:42" x14ac:dyDescent="0.25">
      <c r="C6" s="2">
        <v>0.51173259000000004</v>
      </c>
      <c r="D6">
        <v>159.80012500000001</v>
      </c>
      <c r="E6">
        <f t="shared" si="0"/>
        <v>154.45438332943394</v>
      </c>
      <c r="F6">
        <f t="shared" si="1"/>
        <v>28.576954008426522</v>
      </c>
      <c r="G6" s="19">
        <f t="shared" si="2"/>
        <v>1.119081474696316E-3</v>
      </c>
      <c r="I6" s="2">
        <v>0.51094465</v>
      </c>
      <c r="J6">
        <v>177.98844</v>
      </c>
      <c r="K6">
        <f t="shared" si="3"/>
        <v>177.98635963667104</v>
      </c>
      <c r="L6">
        <f t="shared" si="4"/>
        <v>4.3279115804709086E-6</v>
      </c>
      <c r="M6" s="19">
        <f t="shared" si="5"/>
        <v>1.3661386748707258E-10</v>
      </c>
      <c r="O6" s="2">
        <v>0.51059407000000001</v>
      </c>
      <c r="P6">
        <v>217.70779999999999</v>
      </c>
      <c r="Q6">
        <f t="shared" si="6"/>
        <v>215.58192092673403</v>
      </c>
      <c r="R6">
        <f t="shared" si="7"/>
        <v>4.5193618341501516</v>
      </c>
      <c r="S6" s="19">
        <f t="shared" si="8"/>
        <v>9.535185259380208E-5</v>
      </c>
      <c r="W6" t="s">
        <v>55</v>
      </c>
      <c r="X6">
        <v>129.6490950687587</v>
      </c>
      <c r="AI6" t="s">
        <v>69</v>
      </c>
      <c r="AJ6" s="10" t="s">
        <v>70</v>
      </c>
      <c r="AK6" s="11">
        <v>35</v>
      </c>
    </row>
    <row r="7" spans="1:42" x14ac:dyDescent="0.25">
      <c r="C7" s="2">
        <v>0.51524950000000003</v>
      </c>
      <c r="D7">
        <v>159.795771</v>
      </c>
      <c r="E7">
        <f t="shared" si="0"/>
        <v>154.49956414330768</v>
      </c>
      <c r="F7">
        <f t="shared" si="1"/>
        <v>28.049807068874767</v>
      </c>
      <c r="G7" s="19">
        <f t="shared" si="2"/>
        <v>1.0984981135108024E-3</v>
      </c>
      <c r="I7" s="2">
        <v>0.51446159000000002</v>
      </c>
      <c r="J7">
        <v>177.99081000000001</v>
      </c>
      <c r="K7">
        <f t="shared" si="3"/>
        <v>177.98690053207878</v>
      </c>
      <c r="L7">
        <f t="shared" si="4"/>
        <v>1.5283939427146668E-5</v>
      </c>
      <c r="M7" s="19">
        <f t="shared" si="5"/>
        <v>4.8243648986616799E-10</v>
      </c>
      <c r="O7" s="2">
        <v>0.51411101000000003</v>
      </c>
      <c r="P7">
        <v>217.71017000000001</v>
      </c>
      <c r="Q7">
        <f t="shared" si="6"/>
        <v>215.58286969643666</v>
      </c>
      <c r="R7">
        <f t="shared" si="7"/>
        <v>4.5254065815407003</v>
      </c>
      <c r="S7" s="19">
        <f t="shared" si="8"/>
        <v>9.5477309054140428E-5</v>
      </c>
      <c r="W7" t="s">
        <v>37</v>
      </c>
      <c r="X7">
        <v>1.7139037569294882E-3</v>
      </c>
      <c r="AP7" t="s">
        <v>71</v>
      </c>
    </row>
    <row r="8" spans="1:42" x14ac:dyDescent="0.25">
      <c r="C8" s="2">
        <v>0.51849769000000001</v>
      </c>
      <c r="D8">
        <v>159.84502900000001</v>
      </c>
      <c r="E8">
        <f t="shared" si="0"/>
        <v>154.54181448487134</v>
      </c>
      <c r="F8">
        <f t="shared" si="1"/>
        <v>28.124084193471443</v>
      </c>
      <c r="G8" s="19">
        <f t="shared" si="2"/>
        <v>1.1007282681919301E-3</v>
      </c>
      <c r="I8" s="2">
        <v>0.51770952000000003</v>
      </c>
      <c r="J8">
        <v>177.992998</v>
      </c>
      <c r="K8">
        <f t="shared" si="3"/>
        <v>177.98746843552007</v>
      </c>
      <c r="L8">
        <f t="shared" si="4"/>
        <v>3.0576083337689099E-5</v>
      </c>
      <c r="M8" s="19">
        <f t="shared" si="5"/>
        <v>9.6510822583094288E-10</v>
      </c>
      <c r="O8" s="2">
        <v>0.51762794999999995</v>
      </c>
      <c r="P8">
        <v>217.71253999999999</v>
      </c>
      <c r="Q8">
        <f t="shared" si="6"/>
        <v>215.58395416088177</v>
      </c>
      <c r="R8">
        <f t="shared" si="7"/>
        <v>4.5308776744946</v>
      </c>
      <c r="S8" s="19">
        <f t="shared" si="8"/>
        <v>9.5590657295655104E-5</v>
      </c>
      <c r="W8" t="s">
        <v>56</v>
      </c>
      <c r="X8">
        <v>9.1378322668090455</v>
      </c>
    </row>
    <row r="9" spans="1:42" x14ac:dyDescent="0.25">
      <c r="C9" s="2">
        <v>0.52174569999999998</v>
      </c>
      <c r="D9">
        <v>159.86066600000001</v>
      </c>
      <c r="E9">
        <f t="shared" si="0"/>
        <v>154.58457853501645</v>
      </c>
      <c r="F9">
        <f t="shared" si="1"/>
        <v>27.837098938156664</v>
      </c>
      <c r="G9" s="19">
        <f t="shared" si="2"/>
        <v>1.0892830282234801E-3</v>
      </c>
      <c r="I9" s="2">
        <v>0.52095705999999997</v>
      </c>
      <c r="J9">
        <v>177.921221</v>
      </c>
      <c r="K9">
        <f t="shared" si="3"/>
        <v>177.98810957084405</v>
      </c>
      <c r="L9">
        <f t="shared" si="4"/>
        <v>4.4740809095585275E-3</v>
      </c>
      <c r="M9" s="19">
        <f t="shared" si="5"/>
        <v>1.4133454758228667E-7</v>
      </c>
      <c r="O9" s="2">
        <v>0.52087589000000001</v>
      </c>
      <c r="P9">
        <v>217.71472800000001</v>
      </c>
      <c r="Q9">
        <f t="shared" si="6"/>
        <v>215.58509066028554</v>
      </c>
      <c r="R9">
        <f t="shared" si="7"/>
        <v>4.5353551987060969</v>
      </c>
      <c r="S9" s="19">
        <f t="shared" si="8"/>
        <v>9.5683199090509661E-5</v>
      </c>
      <c r="V9">
        <v>0.2</v>
      </c>
      <c r="W9" t="s">
        <v>59</v>
      </c>
      <c r="X9">
        <v>0.71800817713706877</v>
      </c>
    </row>
    <row r="10" spans="1:42" x14ac:dyDescent="0.25">
      <c r="C10" s="2">
        <v>0.52499331000000005</v>
      </c>
      <c r="D10">
        <v>159.80233699999999</v>
      </c>
      <c r="E10">
        <f t="shared" si="0"/>
        <v>154.62786863478536</v>
      </c>
      <c r="F10">
        <f t="shared" si="1"/>
        <v>26.775122862607031</v>
      </c>
      <c r="G10" s="19">
        <f t="shared" si="2"/>
        <v>1.0484922381299448E-3</v>
      </c>
      <c r="I10" s="2">
        <v>0.52420460000000002</v>
      </c>
      <c r="J10">
        <v>177.84944300000001</v>
      </c>
      <c r="K10">
        <f t="shared" si="3"/>
        <v>177.98883217546106</v>
      </c>
      <c r="L10">
        <f t="shared" si="4"/>
        <v>1.9429342235710797E-2</v>
      </c>
      <c r="M10" s="19">
        <f t="shared" si="5"/>
        <v>6.142611937516503E-7</v>
      </c>
      <c r="O10" s="2">
        <v>0.52412382000000002</v>
      </c>
      <c r="P10">
        <v>217.716917</v>
      </c>
      <c r="Q10">
        <f t="shared" si="6"/>
        <v>215.58637164594239</v>
      </c>
      <c r="R10">
        <f t="shared" si="7"/>
        <v>4.5392235056964347</v>
      </c>
      <c r="S10" s="19">
        <f t="shared" si="8"/>
        <v>9.5762883760038101E-5</v>
      </c>
      <c r="V10">
        <v>0.3</v>
      </c>
      <c r="W10" t="s">
        <v>59</v>
      </c>
      <c r="X10">
        <v>7.5858450176933601E-2</v>
      </c>
      <c r="AI10" t="s">
        <v>72</v>
      </c>
    </row>
    <row r="11" spans="1:42" x14ac:dyDescent="0.25">
      <c r="C11" s="2">
        <v>0.52824125</v>
      </c>
      <c r="D11">
        <v>159.80452600000001</v>
      </c>
      <c r="E11">
        <f t="shared" si="0"/>
        <v>154.67171057381358</v>
      </c>
      <c r="F11">
        <f t="shared" si="1"/>
        <v>26.345794199297337</v>
      </c>
      <c r="G11" s="19">
        <f t="shared" si="2"/>
        <v>1.0316518099093433E-3</v>
      </c>
      <c r="I11" s="2">
        <v>0.52745253999999997</v>
      </c>
      <c r="J11">
        <v>177.851632</v>
      </c>
      <c r="K11">
        <f t="shared" si="3"/>
        <v>177.98964530140859</v>
      </c>
      <c r="L11">
        <f t="shared" si="4"/>
        <v>1.9047671365698685E-2</v>
      </c>
      <c r="M11" s="19">
        <f t="shared" si="5"/>
        <v>6.0217979577474801E-7</v>
      </c>
      <c r="O11" s="2">
        <v>0.52737175999999997</v>
      </c>
      <c r="P11">
        <v>217.71910600000001</v>
      </c>
      <c r="Q11">
        <f t="shared" si="6"/>
        <v>215.58781299992665</v>
      </c>
      <c r="R11">
        <f t="shared" si="7"/>
        <v>4.5424098521616854</v>
      </c>
      <c r="S11" s="19">
        <f t="shared" si="8"/>
        <v>9.5828178341112783E-5</v>
      </c>
      <c r="V11">
        <v>0.4</v>
      </c>
      <c r="W11" t="s">
        <v>59</v>
      </c>
      <c r="X11">
        <v>0</v>
      </c>
      <c r="AI11" t="s">
        <v>73</v>
      </c>
      <c r="AJ11">
        <f>1-2*(AK5/AK3)^2</f>
        <v>0.98221256958201686</v>
      </c>
      <c r="AL11" t="s">
        <v>74</v>
      </c>
      <c r="AM11">
        <f>-0.357+0.45*EXP(-0.0375*AK6)</f>
        <v>-0.23588414307186722</v>
      </c>
    </row>
    <row r="12" spans="1:42" x14ac:dyDescent="0.25">
      <c r="C12" s="2">
        <v>0.53148918999999994</v>
      </c>
      <c r="D12">
        <v>159.806714</v>
      </c>
      <c r="E12">
        <f t="shared" si="0"/>
        <v>154.71611679788228</v>
      </c>
      <c r="F12">
        <f t="shared" si="1"/>
        <v>25.914179874208767</v>
      </c>
      <c r="G12" s="19">
        <f t="shared" si="2"/>
        <v>1.0147228169257718E-3</v>
      </c>
      <c r="I12" s="2">
        <v>0.53070048000000003</v>
      </c>
      <c r="J12">
        <v>177.85382100000001</v>
      </c>
      <c r="K12">
        <f t="shared" si="3"/>
        <v>177.99055864753177</v>
      </c>
      <c r="L12">
        <f t="shared" si="4"/>
        <v>1.8697184252519799E-2</v>
      </c>
      <c r="M12" s="19">
        <f t="shared" si="5"/>
        <v>5.91084822404383E-7</v>
      </c>
      <c r="O12" s="2">
        <v>0.53061970000000003</v>
      </c>
      <c r="P12">
        <v>217.721294</v>
      </c>
      <c r="Q12">
        <f t="shared" si="6"/>
        <v>215.58943207170273</v>
      </c>
      <c r="R12">
        <f t="shared" si="7"/>
        <v>4.5448352813233504</v>
      </c>
      <c r="S12" s="19">
        <f t="shared" si="8"/>
        <v>9.5877418917716099E-5</v>
      </c>
      <c r="AI12" t="s">
        <v>75</v>
      </c>
      <c r="AJ12">
        <f>0.0524*AK4^4-0.15*AK4^3+0.1659*AK4^2-0.0706*AK4+0.0119</f>
        <v>1.8921093548204017E-3</v>
      </c>
      <c r="AL12" t="s">
        <v>76</v>
      </c>
      <c r="AM12">
        <f>0.0524*(AK4-AM11)^4-0.15*(AK4-AM11)^3+0.1659*(AK4-AM11)^2-0.0706*(AK4-AM11)+0.0119</f>
        <v>3.2988911421637512E-3</v>
      </c>
    </row>
    <row r="13" spans="1:42" x14ac:dyDescent="0.25">
      <c r="C13" s="2">
        <v>0.53473711999999995</v>
      </c>
      <c r="D13">
        <v>159.80890299999999</v>
      </c>
      <c r="E13">
        <f t="shared" si="0"/>
        <v>154.76110476824911</v>
      </c>
      <c r="F13">
        <f t="shared" si="1"/>
        <v>25.480266988467257</v>
      </c>
      <c r="G13" s="19">
        <f t="shared" si="2"/>
        <v>9.977047357980248E-4</v>
      </c>
      <c r="I13" s="2">
        <v>0.53394841999999998</v>
      </c>
      <c r="J13">
        <v>177.856009</v>
      </c>
      <c r="K13">
        <f t="shared" si="3"/>
        <v>177.99158289421348</v>
      </c>
      <c r="L13">
        <f t="shared" si="4"/>
        <v>1.8380280792207652E-2</v>
      </c>
      <c r="M13" s="19">
        <f t="shared" si="5"/>
        <v>5.8105207476605949E-7</v>
      </c>
      <c r="O13" s="2">
        <v>0.53386763999999998</v>
      </c>
      <c r="P13">
        <v>217.72348299999999</v>
      </c>
      <c r="Q13">
        <f t="shared" si="6"/>
        <v>215.59124780748323</v>
      </c>
      <c r="R13">
        <f t="shared" si="7"/>
        <v>4.5464269162069826</v>
      </c>
      <c r="S13" s="19">
        <f t="shared" si="8"/>
        <v>9.590906732222228E-5</v>
      </c>
      <c r="U13">
        <v>0.2</v>
      </c>
      <c r="V13" t="s">
        <v>35</v>
      </c>
      <c r="X13">
        <f>SUM(F3:F150)</f>
        <v>3690.6356627377045</v>
      </c>
      <c r="AI13" t="s">
        <v>77</v>
      </c>
      <c r="AJ13">
        <f>1/(1+AJ12*AK2)</f>
        <v>0.98687307934824975</v>
      </c>
      <c r="AL13" t="s">
        <v>78</v>
      </c>
      <c r="AM13">
        <f>1/(1+AM12*AK2)</f>
        <v>0.9773344369828274</v>
      </c>
    </row>
    <row r="14" spans="1:42" x14ac:dyDescent="0.25">
      <c r="C14" s="2">
        <v>0.53798506000000001</v>
      </c>
      <c r="D14">
        <v>159.811092</v>
      </c>
      <c r="E14">
        <f t="shared" si="0"/>
        <v>154.80669319156419</v>
      </c>
      <c r="F14">
        <f t="shared" si="1"/>
        <v>25.044007433873745</v>
      </c>
      <c r="G14" s="19">
        <f t="shared" si="2"/>
        <v>9.8059570310522781E-4</v>
      </c>
      <c r="I14" s="2">
        <v>0.53719636000000004</v>
      </c>
      <c r="J14">
        <v>177.85819799999999</v>
      </c>
      <c r="K14">
        <f t="shared" si="3"/>
        <v>177.99272968782364</v>
      </c>
      <c r="L14">
        <f t="shared" si="4"/>
        <v>1.809877502868085E-2</v>
      </c>
      <c r="M14" s="19">
        <f t="shared" si="5"/>
        <v>5.7213880685102083E-7</v>
      </c>
      <c r="O14" s="2">
        <v>0.53711549999999997</v>
      </c>
      <c r="P14">
        <v>217.71222299999999</v>
      </c>
      <c r="Q14">
        <f t="shared" si="6"/>
        <v>215.59328081475047</v>
      </c>
      <c r="R14">
        <f t="shared" si="7"/>
        <v>4.4899159844300236</v>
      </c>
      <c r="S14" s="19">
        <f t="shared" si="8"/>
        <v>9.4726739683849274E-5</v>
      </c>
      <c r="U14">
        <v>0.3</v>
      </c>
      <c r="V14" t="s">
        <v>35</v>
      </c>
      <c r="X14">
        <f>SUM(L3:L150)</f>
        <v>1587.2204694750931</v>
      </c>
    </row>
    <row r="15" spans="1:42" x14ac:dyDescent="0.25">
      <c r="C15" s="2">
        <v>0.54123299999999996</v>
      </c>
      <c r="D15">
        <v>159.81327999999999</v>
      </c>
      <c r="E15">
        <f t="shared" si="0"/>
        <v>154.85290123713551</v>
      </c>
      <c r="F15">
        <f t="shared" si="1"/>
        <v>24.605357471076946</v>
      </c>
      <c r="G15" s="19">
        <f t="shared" si="2"/>
        <v>9.6339402583451444E-4</v>
      </c>
      <c r="I15" s="2">
        <v>0.54044429000000005</v>
      </c>
      <c r="J15">
        <v>177.860387</v>
      </c>
      <c r="K15">
        <f t="shared" si="3"/>
        <v>177.99401170899969</v>
      </c>
      <c r="L15">
        <f t="shared" si="4"/>
        <v>1.7855562855251902E-2</v>
      </c>
      <c r="M15" s="19">
        <f t="shared" si="5"/>
        <v>5.6443648542686516E-7</v>
      </c>
      <c r="O15" s="2">
        <v>0.54036318999999999</v>
      </c>
      <c r="P15">
        <v>217.66734299999999</v>
      </c>
      <c r="Q15">
        <f t="shared" si="6"/>
        <v>215.5955535116083</v>
      </c>
      <c r="R15">
        <f t="shared" si="7"/>
        <v>4.2923116842102882</v>
      </c>
      <c r="S15" s="19">
        <f t="shared" si="8"/>
        <v>9.0595097880028866E-5</v>
      </c>
      <c r="U15">
        <v>0.4</v>
      </c>
      <c r="V15" t="s">
        <v>35</v>
      </c>
      <c r="X15">
        <f>SUM(R3:R150)</f>
        <v>493.14747306147143</v>
      </c>
      <c r="AI15" t="s">
        <v>79</v>
      </c>
      <c r="AJ15">
        <f>1/(X5*10^-4*PI()*AK2*AJ13*AJ11)</f>
        <v>0.86979768256591905</v>
      </c>
      <c r="AL15" t="s">
        <v>80</v>
      </c>
      <c r="AM15">
        <f>1/(X5*10^-4*PI()*AK2*AM13*AJ11)</f>
        <v>0.87828678180392661</v>
      </c>
    </row>
    <row r="16" spans="1:42" x14ac:dyDescent="0.25">
      <c r="C16" s="2">
        <v>0.54448094000000002</v>
      </c>
      <c r="D16">
        <v>159.81546900000001</v>
      </c>
      <c r="E16">
        <f t="shared" si="0"/>
        <v>154.89974914010233</v>
      </c>
      <c r="F16">
        <f t="shared" si="1"/>
        <v>24.164301740992443</v>
      </c>
      <c r="G16" s="19">
        <f t="shared" si="2"/>
        <v>9.4609908593970722E-4</v>
      </c>
      <c r="I16" s="2">
        <v>0.54369223</v>
      </c>
      <c r="J16">
        <v>177.86257499999999</v>
      </c>
      <c r="K16">
        <f t="shared" si="3"/>
        <v>177.9954427656894</v>
      </c>
      <c r="L16">
        <f t="shared" si="4"/>
        <v>1.7653843159296356E-2</v>
      </c>
      <c r="M16" s="19">
        <f t="shared" si="5"/>
        <v>5.5804614566472593E-7</v>
      </c>
      <c r="O16" s="2">
        <v>0.54361145</v>
      </c>
      <c r="P16">
        <v>217.73004900000001</v>
      </c>
      <c r="Q16">
        <f t="shared" si="6"/>
        <v>215.5980909452486</v>
      </c>
      <c r="R16">
        <f t="shared" si="7"/>
        <v>4.5452451472194069</v>
      </c>
      <c r="S16" s="19">
        <f t="shared" si="8"/>
        <v>9.5878354342060243E-5</v>
      </c>
      <c r="U16" t="s">
        <v>36</v>
      </c>
      <c r="V16" t="s">
        <v>35</v>
      </c>
      <c r="X16">
        <f>SUM(X13:X15)</f>
        <v>5771.0036052742689</v>
      </c>
    </row>
    <row r="17" spans="3:42" x14ac:dyDescent="0.25">
      <c r="C17" s="2">
        <v>0.54772887999999997</v>
      </c>
      <c r="D17">
        <v>159.817657</v>
      </c>
      <c r="E17">
        <f t="shared" si="0"/>
        <v>154.94725811766693</v>
      </c>
      <c r="F17">
        <f t="shared" si="1"/>
        <v>23.720785273031151</v>
      </c>
      <c r="G17" s="19">
        <f t="shared" si="2"/>
        <v>9.2870876280630194E-4</v>
      </c>
      <c r="I17" s="2">
        <v>0.54694016999999995</v>
      </c>
      <c r="J17">
        <v>177.86476400000001</v>
      </c>
      <c r="K17">
        <f t="shared" si="3"/>
        <v>177.99703785099319</v>
      </c>
      <c r="L17">
        <f t="shared" si="4"/>
        <v>1.7496371656567752E-2</v>
      </c>
      <c r="M17" s="19">
        <f t="shared" si="5"/>
        <v>5.5305478539040345E-7</v>
      </c>
      <c r="O17" s="2">
        <v>0.54685932000000004</v>
      </c>
      <c r="P17">
        <v>217.71878899999999</v>
      </c>
      <c r="Q17">
        <f t="shared" si="6"/>
        <v>215.60091899439328</v>
      </c>
      <c r="R17">
        <f t="shared" si="7"/>
        <v>4.4853733606485422</v>
      </c>
      <c r="S17" s="19">
        <f t="shared" si="8"/>
        <v>9.4625193229454162E-5</v>
      </c>
      <c r="V17" s="8" t="s">
        <v>46</v>
      </c>
      <c r="X17">
        <f>X16/3</f>
        <v>1923.6678684247563</v>
      </c>
    </row>
    <row r="18" spans="3:42" x14ac:dyDescent="0.25">
      <c r="C18" s="2">
        <v>0.55097680999999998</v>
      </c>
      <c r="D18">
        <v>159.81984600000001</v>
      </c>
      <c r="E18">
        <f t="shared" si="0"/>
        <v>154.9954502764885</v>
      </c>
      <c r="F18">
        <f t="shared" si="1"/>
        <v>23.274794097036192</v>
      </c>
      <c r="G18" s="19">
        <f t="shared" si="2"/>
        <v>9.1122249388984975E-4</v>
      </c>
      <c r="I18" s="2">
        <v>0.55018811000000001</v>
      </c>
      <c r="J18">
        <v>177.866953</v>
      </c>
      <c r="K18">
        <f t="shared" si="3"/>
        <v>177.99881324479381</v>
      </c>
      <c r="L18">
        <f t="shared" si="4"/>
        <v>1.738712415708437E-2</v>
      </c>
      <c r="M18" s="19">
        <f t="shared" si="5"/>
        <v>5.4958797866021074E-7</v>
      </c>
      <c r="O18" s="2">
        <v>0.55010733000000001</v>
      </c>
      <c r="P18">
        <v>217.73442600000001</v>
      </c>
      <c r="Q18">
        <f t="shared" si="6"/>
        <v>215.60406697179764</v>
      </c>
      <c r="R18">
        <f t="shared" si="7"/>
        <v>4.5384295890433792</v>
      </c>
      <c r="S18" s="19">
        <f t="shared" si="8"/>
        <v>9.5730736563784445E-5</v>
      </c>
    </row>
    <row r="19" spans="3:42" x14ac:dyDescent="0.25">
      <c r="C19" s="2">
        <v>0.55422475000000004</v>
      </c>
      <c r="D19">
        <v>159.822035</v>
      </c>
      <c r="E19">
        <f t="shared" si="0"/>
        <v>155.04434926829529</v>
      </c>
      <c r="F19">
        <f t="shared" si="1"/>
        <v>22.826280950934745</v>
      </c>
      <c r="G19" s="19">
        <f t="shared" si="2"/>
        <v>8.9363844864499907E-4</v>
      </c>
      <c r="I19" s="2">
        <v>0.55343604999999996</v>
      </c>
      <c r="J19">
        <v>177.86914100000001</v>
      </c>
      <c r="K19">
        <f t="shared" si="3"/>
        <v>178.00078660141014</v>
      </c>
      <c r="L19">
        <f t="shared" si="4"/>
        <v>1.7330564370634217E-2</v>
      </c>
      <c r="M19" s="19">
        <f t="shared" si="5"/>
        <v>5.4778670857630029E-7</v>
      </c>
      <c r="O19" s="2">
        <v>0.55335519</v>
      </c>
      <c r="P19">
        <v>217.72316599999999</v>
      </c>
      <c r="Q19">
        <f t="shared" si="6"/>
        <v>215.60756591644972</v>
      </c>
      <c r="R19">
        <f t="shared" si="7"/>
        <v>4.4757637135179378</v>
      </c>
      <c r="S19" s="19">
        <f t="shared" si="8"/>
        <v>9.4418667941832394E-5</v>
      </c>
      <c r="AI19" t="s">
        <v>81</v>
      </c>
    </row>
    <row r="20" spans="3:42" x14ac:dyDescent="0.25">
      <c r="C20" s="2">
        <v>0.55747268999999999</v>
      </c>
      <c r="D20">
        <v>159.82422299999999</v>
      </c>
      <c r="E20">
        <f t="shared" si="0"/>
        <v>155.09397946306183</v>
      </c>
      <c r="F20">
        <f t="shared" si="1"/>
        <v>22.375203918745246</v>
      </c>
      <c r="G20" s="19">
        <f t="shared" si="2"/>
        <v>8.7595500514135965E-4</v>
      </c>
      <c r="I20" s="2">
        <v>0.55668397999999997</v>
      </c>
      <c r="J20">
        <v>177.87133</v>
      </c>
      <c r="K20">
        <f t="shared" si="3"/>
        <v>178.00297703921751</v>
      </c>
      <c r="L20">
        <f t="shared" si="4"/>
        <v>1.7330942934737137E-2</v>
      </c>
      <c r="M20" s="19">
        <f t="shared" si="5"/>
        <v>5.4778519123028458E-7</v>
      </c>
      <c r="O20" s="2">
        <v>0.55660266000000003</v>
      </c>
      <c r="P20">
        <v>217.63794100000001</v>
      </c>
      <c r="Q20">
        <f t="shared" si="6"/>
        <v>215.61144940626446</v>
      </c>
      <c r="R20">
        <f t="shared" si="7"/>
        <v>4.1066681794808773</v>
      </c>
      <c r="S20" s="19">
        <f t="shared" si="8"/>
        <v>8.6700259233674627E-5</v>
      </c>
      <c r="U20" t="s">
        <v>124</v>
      </c>
      <c r="V20" t="s">
        <v>57</v>
      </c>
      <c r="X20">
        <f>X16/COUNT(E3:E147,K3:K135,Q3:Q108)</f>
        <v>15.028655222068409</v>
      </c>
      <c r="AI20" t="s">
        <v>82</v>
      </c>
      <c r="AJ20">
        <f>1/(AJ13*AJ11)</f>
        <v>1.0316519663310768</v>
      </c>
      <c r="AL20" t="s">
        <v>83</v>
      </c>
      <c r="AM20">
        <f>1/(AM13*AJ11)</f>
        <v>1.0417207399054493</v>
      </c>
    </row>
    <row r="21" spans="3:42" x14ac:dyDescent="0.25">
      <c r="C21" s="2">
        <v>0.56072063000000005</v>
      </c>
      <c r="D21">
        <v>159.826412</v>
      </c>
      <c r="E21">
        <f t="shared" si="0"/>
        <v>155.14436660717297</v>
      </c>
      <c r="F21">
        <f t="shared" si="1"/>
        <v>21.921549060492868</v>
      </c>
      <c r="G21" s="19">
        <f t="shared" si="2"/>
        <v>8.5817160370840566E-4</v>
      </c>
      <c r="I21" s="2">
        <v>0.55993192000000003</v>
      </c>
      <c r="J21">
        <v>177.87351799999999</v>
      </c>
      <c r="K21">
        <f t="shared" si="3"/>
        <v>178.0054052705961</v>
      </c>
      <c r="L21">
        <f t="shared" si="4"/>
        <v>1.7394252145291497E-2</v>
      </c>
      <c r="M21" s="19">
        <f t="shared" si="5"/>
        <v>5.4977270202987314E-7</v>
      </c>
      <c r="O21" s="2">
        <v>0.55985074000000001</v>
      </c>
      <c r="P21">
        <v>217.66702599999999</v>
      </c>
      <c r="Q21">
        <f t="shared" si="6"/>
        <v>215.61575540042105</v>
      </c>
      <c r="R21">
        <f t="shared" si="7"/>
        <v>4.2077110726969513</v>
      </c>
      <c r="S21" s="19">
        <f t="shared" si="8"/>
        <v>8.8809745154935893E-5</v>
      </c>
      <c r="U21" t="s">
        <v>127</v>
      </c>
      <c r="W21" t="s">
        <v>58</v>
      </c>
      <c r="X21">
        <f>SQRT(X20)</f>
        <v>3.8766809543820355</v>
      </c>
      <c r="AI21" t="s">
        <v>84</v>
      </c>
      <c r="AJ21">
        <f>(X5*10^-4*PI()*AK2-AJ20)/(X6*10^-4*PI()*AK2)</f>
        <v>0.53933547947927485</v>
      </c>
      <c r="AL21" t="s">
        <v>85</v>
      </c>
      <c r="AM21">
        <f>(X5*10^-4*PI()*AK2-AM20)/(X6*10^-4*PI()*AK2)</f>
        <v>0.50417118672238159</v>
      </c>
      <c r="AP21" t="s">
        <v>86</v>
      </c>
    </row>
    <row r="22" spans="3:42" x14ac:dyDescent="0.25">
      <c r="C22" s="2">
        <v>0.56396857</v>
      </c>
      <c r="D22">
        <v>159.82860099999999</v>
      </c>
      <c r="E22">
        <f t="shared" si="0"/>
        <v>155.19553774663129</v>
      </c>
      <c r="F22">
        <f t="shared" si="1"/>
        <v>21.465275109715396</v>
      </c>
      <c r="G22" s="19">
        <f t="shared" si="2"/>
        <v>8.4028664833171382E-4</v>
      </c>
      <c r="I22" s="2">
        <v>0.56317985999999998</v>
      </c>
      <c r="J22">
        <v>177.87570700000001</v>
      </c>
      <c r="K22">
        <f t="shared" si="3"/>
        <v>178.0080936697569</v>
      </c>
      <c r="L22">
        <f t="shared" si="4"/>
        <v>1.752623032932181E-2</v>
      </c>
      <c r="M22" s="19">
        <f t="shared" si="5"/>
        <v>5.5393044618047224E-7</v>
      </c>
      <c r="O22" s="2">
        <v>0.56309867999999996</v>
      </c>
      <c r="P22">
        <v>217.66921500000001</v>
      </c>
      <c r="Q22">
        <f t="shared" si="6"/>
        <v>215.62052270634223</v>
      </c>
      <c r="R22">
        <f t="shared" si="7"/>
        <v>4.1971401140927744</v>
      </c>
      <c r="S22" s="19">
        <f t="shared" si="8"/>
        <v>8.8584848250755055E-5</v>
      </c>
      <c r="U22" t="s">
        <v>129</v>
      </c>
      <c r="X22">
        <f>SQRT(SUM(G3:G147,M3:M135,S3:S108)/COUNT(G3:G147,M3:M135,S3:S108))</f>
        <v>2.0665130472040216E-2</v>
      </c>
    </row>
    <row r="23" spans="3:42" x14ac:dyDescent="0.25">
      <c r="C23" s="2">
        <v>0.56721650000000001</v>
      </c>
      <c r="D23">
        <v>159.83078900000001</v>
      </c>
      <c r="E23">
        <f t="shared" si="0"/>
        <v>155.24752114012497</v>
      </c>
      <c r="F23">
        <f t="shared" si="1"/>
        <v>21.006344275363496</v>
      </c>
      <c r="G23" s="19">
        <f t="shared" si="2"/>
        <v>8.2229867832579121E-4</v>
      </c>
      <c r="I23" s="2">
        <v>0.56642780000000004</v>
      </c>
      <c r="J23">
        <v>177.87789599999999</v>
      </c>
      <c r="K23">
        <f t="shared" si="3"/>
        <v>178.01106641334769</v>
      </c>
      <c r="L23">
        <f t="shared" si="4"/>
        <v>1.7734358991196998E-2</v>
      </c>
      <c r="M23" s="19">
        <f t="shared" si="5"/>
        <v>5.6049472267125496E-7</v>
      </c>
      <c r="O23" s="2">
        <v>0.56634647000000005</v>
      </c>
      <c r="P23">
        <v>217.644507</v>
      </c>
      <c r="Q23">
        <f t="shared" si="6"/>
        <v>215.62579414278599</v>
      </c>
      <c r="R23">
        <f t="shared" si="7"/>
        <v>4.0752015998811624</v>
      </c>
      <c r="S23" s="19">
        <f t="shared" si="8"/>
        <v>8.6030743589586729E-5</v>
      </c>
    </row>
    <row r="24" spans="3:42" x14ac:dyDescent="0.25">
      <c r="C24" s="2">
        <v>0.57046443999999996</v>
      </c>
      <c r="D24">
        <v>159.832978</v>
      </c>
      <c r="E24">
        <f t="shared" si="0"/>
        <v>155.30034698019944</v>
      </c>
      <c r="F24">
        <f t="shared" si="1"/>
        <v>20.544743961658277</v>
      </c>
      <c r="G24" s="19">
        <f t="shared" si="2"/>
        <v>8.0420718831940221E-4</v>
      </c>
      <c r="I24" s="2">
        <v>0.56967573999999999</v>
      </c>
      <c r="J24">
        <v>177.88008400000001</v>
      </c>
      <c r="K24">
        <f t="shared" si="3"/>
        <v>178.01434959490865</v>
      </c>
      <c r="L24">
        <f t="shared" si="4"/>
        <v>1.8027249976171191E-2</v>
      </c>
      <c r="M24" s="19">
        <f t="shared" si="5"/>
        <v>5.6973753103545448E-7</v>
      </c>
      <c r="O24" s="2">
        <v>0.56959488000000003</v>
      </c>
      <c r="P24">
        <v>217.734397</v>
      </c>
      <c r="Q24">
        <f t="shared" si="6"/>
        <v>215.63161738018869</v>
      </c>
      <c r="R24">
        <f t="shared" si="7"/>
        <v>4.4216821294938189</v>
      </c>
      <c r="S24" s="19">
        <f t="shared" si="8"/>
        <v>9.3268165024600554E-5</v>
      </c>
    </row>
    <row r="25" spans="3:42" x14ac:dyDescent="0.25">
      <c r="C25" s="2">
        <v>0.57371238000000002</v>
      </c>
      <c r="D25">
        <v>159.83516700000001</v>
      </c>
      <c r="E25">
        <f t="shared" si="0"/>
        <v>155.3540465158803</v>
      </c>
      <c r="F25">
        <f t="shared" si="1"/>
        <v>20.080440793197297</v>
      </c>
      <c r="G25" s="19">
        <f t="shared" si="2"/>
        <v>7.8601089093614622E-4</v>
      </c>
      <c r="I25" s="2">
        <v>0.57292367</v>
      </c>
      <c r="J25">
        <v>177.882273</v>
      </c>
      <c r="K25">
        <f t="shared" si="3"/>
        <v>178.01797134084399</v>
      </c>
      <c r="L25">
        <f t="shared" si="4"/>
        <v>1.8414039707810966E-2</v>
      </c>
      <c r="M25" s="19">
        <f t="shared" si="5"/>
        <v>5.8194740343532781E-7</v>
      </c>
      <c r="O25" s="2">
        <v>0.57284246000000005</v>
      </c>
      <c r="P25">
        <v>217.66905600000001</v>
      </c>
      <c r="Q25">
        <f t="shared" si="6"/>
        <v>215.63803969054078</v>
      </c>
      <c r="R25">
        <f t="shared" si="7"/>
        <v>4.1250272492894018</v>
      </c>
      <c r="S25" s="19">
        <f t="shared" si="8"/>
        <v>8.7062961164586453E-5</v>
      </c>
    </row>
    <row r="26" spans="3:42" x14ac:dyDescent="0.25">
      <c r="C26" s="2">
        <v>0.57696031999999997</v>
      </c>
      <c r="D26">
        <v>159.837355</v>
      </c>
      <c r="E26">
        <f t="shared" si="0"/>
        <v>155.40865277760176</v>
      </c>
      <c r="F26">
        <f t="shared" si="1"/>
        <v>19.613403374675141</v>
      </c>
      <c r="G26" s="19">
        <f t="shared" si="2"/>
        <v>7.6770857553836152E-4</v>
      </c>
      <c r="I26" s="2">
        <v>0.57617160999999995</v>
      </c>
      <c r="J26">
        <v>177.88446200000001</v>
      </c>
      <c r="K26">
        <f t="shared" si="3"/>
        <v>178.02196199089411</v>
      </c>
      <c r="L26">
        <f t="shared" si="4"/>
        <v>1.8906247495877378E-2</v>
      </c>
      <c r="M26" s="19">
        <f t="shared" si="5"/>
        <v>5.9748816820194076E-7</v>
      </c>
      <c r="O26" s="2">
        <v>0.57609043000000004</v>
      </c>
      <c r="P26">
        <v>217.67796899999999</v>
      </c>
      <c r="Q26">
        <f t="shared" si="6"/>
        <v>215.64511716094364</v>
      </c>
      <c r="R26">
        <f t="shared" si="7"/>
        <v>4.1324865995547793</v>
      </c>
      <c r="S26" s="19">
        <f t="shared" si="8"/>
        <v>8.721325598440508E-5</v>
      </c>
    </row>
    <row r="27" spans="3:42" x14ac:dyDescent="0.25">
      <c r="C27" s="2">
        <v>0.58020824999999998</v>
      </c>
      <c r="D27">
        <v>159.83954399999999</v>
      </c>
      <c r="E27">
        <f t="shared" si="0"/>
        <v>155.46420033803071</v>
      </c>
      <c r="F27">
        <f t="shared" si="1"/>
        <v>19.143632160334768</v>
      </c>
      <c r="G27" s="19">
        <f t="shared" si="2"/>
        <v>7.4930024919554164E-4</v>
      </c>
      <c r="I27" s="2">
        <v>0.57941955000000001</v>
      </c>
      <c r="J27">
        <v>177.88665</v>
      </c>
      <c r="K27">
        <f t="shared" si="3"/>
        <v>178.02635417376516</v>
      </c>
      <c r="L27">
        <f t="shared" si="4"/>
        <v>1.9517256167404184E-2</v>
      </c>
      <c r="M27" s="19">
        <f t="shared" si="5"/>
        <v>6.1678250917576817E-7</v>
      </c>
      <c r="O27" s="2">
        <v>0.57933836999999999</v>
      </c>
      <c r="P27">
        <v>217.68015800000001</v>
      </c>
      <c r="Q27">
        <f t="shared" si="6"/>
        <v>215.65290690249475</v>
      </c>
      <c r="R27">
        <f t="shared" si="7"/>
        <v>4.1097470123362685</v>
      </c>
      <c r="S27" s="19">
        <f t="shared" si="8"/>
        <v>8.6731608430031502E-5</v>
      </c>
    </row>
    <row r="28" spans="3:42" x14ac:dyDescent="0.25">
      <c r="C28" s="2">
        <v>0.58345619000000004</v>
      </c>
      <c r="D28">
        <v>159.84173200000001</v>
      </c>
      <c r="E28">
        <f t="shared" si="0"/>
        <v>155.52072609621914</v>
      </c>
      <c r="F28">
        <f t="shared" si="1"/>
        <v>18.67109202050915</v>
      </c>
      <c r="G28" s="19">
        <f t="shared" si="2"/>
        <v>7.3078456464589314E-4</v>
      </c>
      <c r="I28" s="2">
        <v>0.58266748999999995</v>
      </c>
      <c r="J28">
        <v>177.88883899999999</v>
      </c>
      <c r="K28">
        <f t="shared" si="3"/>
        <v>178.03118300093195</v>
      </c>
      <c r="L28">
        <f t="shared" si="4"/>
        <v>2.0261814601316781E-2</v>
      </c>
      <c r="M28" s="19">
        <f t="shared" si="5"/>
        <v>6.4029621682385449E-7</v>
      </c>
      <c r="O28" s="2">
        <v>0.58258620000000005</v>
      </c>
      <c r="P28">
        <v>217.66217399999999</v>
      </c>
      <c r="Q28">
        <f t="shared" si="6"/>
        <v>215.66147098071889</v>
      </c>
      <c r="R28">
        <f t="shared" si="7"/>
        <v>4.0028125713605274</v>
      </c>
      <c r="S28" s="19">
        <f t="shared" si="8"/>
        <v>8.4488836591257446E-5</v>
      </c>
    </row>
    <row r="29" spans="3:42" x14ac:dyDescent="0.25">
      <c r="C29" s="2">
        <v>0.58670412999999999</v>
      </c>
      <c r="D29">
        <v>159.84392099999999</v>
      </c>
      <c r="E29">
        <f t="shared" si="0"/>
        <v>155.57826835414818</v>
      </c>
      <c r="F29">
        <f t="shared" si="1"/>
        <v>18.195792495062598</v>
      </c>
      <c r="G29" s="19">
        <f t="shared" si="2"/>
        <v>7.1216188559040158E-4</v>
      </c>
      <c r="I29" s="2">
        <v>0.58591543000000001</v>
      </c>
      <c r="J29">
        <v>177.89102800000001</v>
      </c>
      <c r="K29">
        <f t="shared" si="3"/>
        <v>178.03648621475074</v>
      </c>
      <c r="L29">
        <f t="shared" si="4"/>
        <v>2.1158092238470184E-2</v>
      </c>
      <c r="M29" s="19">
        <f t="shared" si="5"/>
        <v>6.6860314703819983E-7</v>
      </c>
      <c r="O29" s="2">
        <v>0.58583463999999996</v>
      </c>
      <c r="P29">
        <v>217.758501</v>
      </c>
      <c r="Q29">
        <f t="shared" si="6"/>
        <v>215.67087846721833</v>
      </c>
      <c r="R29">
        <f t="shared" si="7"/>
        <v>4.3581678393777361</v>
      </c>
      <c r="S29" s="19">
        <f t="shared" si="8"/>
        <v>9.1908084523941247E-5</v>
      </c>
    </row>
    <row r="30" spans="3:42" x14ac:dyDescent="0.25">
      <c r="C30" s="2">
        <v>0.58995173999999995</v>
      </c>
      <c r="D30">
        <v>159.78559200000001</v>
      </c>
      <c r="E30">
        <f t="shared" si="0"/>
        <v>155.63686159700666</v>
      </c>
      <c r="F30">
        <f t="shared" si="1"/>
        <v>17.211963956721373</v>
      </c>
      <c r="G30" s="19">
        <f t="shared" si="2"/>
        <v>6.7414791529688152E-4</v>
      </c>
      <c r="I30" s="2">
        <v>0.58916336000000002</v>
      </c>
      <c r="J30">
        <v>177.893216</v>
      </c>
      <c r="K30">
        <f t="shared" si="3"/>
        <v>178.04230433727997</v>
      </c>
      <c r="L30">
        <f t="shared" si="4"/>
        <v>2.222733231290823E-2</v>
      </c>
      <c r="M30" s="19">
        <f t="shared" si="5"/>
        <v>7.0237423094608546E-7</v>
      </c>
      <c r="O30" s="2">
        <v>0.58908229000000001</v>
      </c>
      <c r="P30">
        <v>217.706896</v>
      </c>
      <c r="Q30">
        <f t="shared" si="6"/>
        <v>215.68119717885855</v>
      </c>
      <c r="R30">
        <f t="shared" si="7"/>
        <v>4.1034557139738466</v>
      </c>
      <c r="S30" s="19">
        <f t="shared" si="8"/>
        <v>8.6577567396513964E-5</v>
      </c>
    </row>
    <row r="31" spans="3:42" x14ac:dyDescent="0.25">
      <c r="C31" s="2">
        <v>0.59319960999999999</v>
      </c>
      <c r="D31">
        <v>159.77433199999999</v>
      </c>
      <c r="E31">
        <f t="shared" si="0"/>
        <v>155.69655906089383</v>
      </c>
      <c r="F31">
        <f t="shared" si="1"/>
        <v>16.628232142906441</v>
      </c>
      <c r="G31" s="19">
        <f t="shared" si="2"/>
        <v>6.5137645758032081E-4</v>
      </c>
      <c r="I31" s="2">
        <v>0.59241129999999997</v>
      </c>
      <c r="J31">
        <v>177.89540500000001</v>
      </c>
      <c r="K31">
        <f t="shared" si="3"/>
        <v>178.04868092040024</v>
      </c>
      <c r="L31">
        <f t="shared" si="4"/>
        <v>2.3493507774538621E-2</v>
      </c>
      <c r="M31" s="19">
        <f t="shared" si="5"/>
        <v>7.4236656611518804E-7</v>
      </c>
      <c r="O31" s="2">
        <v>0.59233011999999996</v>
      </c>
      <c r="P31">
        <v>217.68891199999999</v>
      </c>
      <c r="Q31">
        <f t="shared" si="6"/>
        <v>215.69250715971549</v>
      </c>
      <c r="R31">
        <f t="shared" si="7"/>
        <v>3.9856322863113722</v>
      </c>
      <c r="S31" s="19">
        <f t="shared" si="8"/>
        <v>8.4105541387223404E-5</v>
      </c>
    </row>
    <row r="32" spans="3:42" x14ac:dyDescent="0.25">
      <c r="C32" s="2">
        <v>0.59644755000000005</v>
      </c>
      <c r="D32">
        <v>159.776521</v>
      </c>
      <c r="E32">
        <f t="shared" si="0"/>
        <v>155.75740230676789</v>
      </c>
      <c r="F32">
        <f t="shared" si="1"/>
        <v>16.153315070287832</v>
      </c>
      <c r="G32" s="19">
        <f t="shared" si="2"/>
        <v>6.3275522931896761E-4</v>
      </c>
      <c r="I32" s="2">
        <v>0.59565924000000003</v>
      </c>
      <c r="J32">
        <v>177.897593</v>
      </c>
      <c r="K32">
        <f t="shared" si="3"/>
        <v>178.055662625319</v>
      </c>
      <c r="L32">
        <f t="shared" si="4"/>
        <v>2.4986006448489445E-2</v>
      </c>
      <c r="M32" s="19">
        <f t="shared" si="5"/>
        <v>7.8950830664788256E-7</v>
      </c>
      <c r="O32" s="2">
        <v>0.59557842000000005</v>
      </c>
      <c r="P32">
        <v>217.758343</v>
      </c>
      <c r="Q32">
        <f t="shared" si="6"/>
        <v>215.704892568459</v>
      </c>
      <c r="R32">
        <f t="shared" si="7"/>
        <v>4.2166586747958972</v>
      </c>
      <c r="S32" s="19">
        <f t="shared" si="8"/>
        <v>8.892396955809153E-5</v>
      </c>
    </row>
    <row r="33" spans="3:19" x14ac:dyDescent="0.25">
      <c r="C33" s="2">
        <v>0.59969581000000005</v>
      </c>
      <c r="D33">
        <v>159.83922699999999</v>
      </c>
      <c r="E33">
        <f t="shared" si="0"/>
        <v>155.81944350465358</v>
      </c>
      <c r="F33">
        <f t="shared" si="1"/>
        <v>16.158659349459455</v>
      </c>
      <c r="G33" s="19">
        <f t="shared" si="2"/>
        <v>6.3246803954575921E-4</v>
      </c>
      <c r="I33" s="2">
        <v>0.59890717999999998</v>
      </c>
      <c r="J33">
        <v>177.89978199999999</v>
      </c>
      <c r="K33">
        <f t="shared" si="3"/>
        <v>178.06329948972399</v>
      </c>
      <c r="L33">
        <f t="shared" si="4"/>
        <v>2.6737969445638641E-2</v>
      </c>
      <c r="M33" s="19">
        <f t="shared" si="5"/>
        <v>8.4484607522391835E-7</v>
      </c>
      <c r="O33" s="2">
        <v>0.59882639999999998</v>
      </c>
      <c r="P33">
        <v>217.767256</v>
      </c>
      <c r="Q33">
        <f t="shared" si="6"/>
        <v>215.71843927909362</v>
      </c>
      <c r="R33">
        <f t="shared" si="7"/>
        <v>4.197649955865602</v>
      </c>
      <c r="S33" s="19">
        <f t="shared" si="8"/>
        <v>8.8515853668444489E-5</v>
      </c>
    </row>
    <row r="34" spans="3:19" x14ac:dyDescent="0.25">
      <c r="C34" s="2">
        <v>0.60294342000000001</v>
      </c>
      <c r="D34">
        <v>159.78089800000001</v>
      </c>
      <c r="E34">
        <f t="shared" si="0"/>
        <v>155.88271373216881</v>
      </c>
      <c r="F34">
        <f t="shared" si="1"/>
        <v>15.195840585966652</v>
      </c>
      <c r="G34" s="19">
        <f t="shared" si="2"/>
        <v>5.9521657099025299E-4</v>
      </c>
      <c r="I34" s="2">
        <v>0.60215512000000004</v>
      </c>
      <c r="J34">
        <v>177.901971</v>
      </c>
      <c r="K34">
        <f t="shared" si="3"/>
        <v>178.07164511899578</v>
      </c>
      <c r="L34">
        <f t="shared" si="4"/>
        <v>2.8789306656991399E-2</v>
      </c>
      <c r="M34" s="19">
        <f t="shared" si="5"/>
        <v>9.0964028648769814E-7</v>
      </c>
      <c r="O34" s="2">
        <v>0.60207385999999996</v>
      </c>
      <c r="P34">
        <v>217.68203</v>
      </c>
      <c r="Q34">
        <f t="shared" si="6"/>
        <v>215.73324112081355</v>
      </c>
      <c r="R34">
        <f t="shared" si="7"/>
        <v>3.7977780956407878</v>
      </c>
      <c r="S34" s="19">
        <f t="shared" si="8"/>
        <v>8.0146475309961692E-5</v>
      </c>
    </row>
    <row r="35" spans="3:19" x14ac:dyDescent="0.25">
      <c r="C35" s="2">
        <v>0.60619129000000005</v>
      </c>
      <c r="D35">
        <v>159.76963900000001</v>
      </c>
      <c r="E35">
        <f t="shared" si="0"/>
        <v>155.94728294160674</v>
      </c>
      <c r="F35">
        <f t="shared" si="1"/>
        <v>14.610405837135721</v>
      </c>
      <c r="G35" s="19">
        <f t="shared" si="2"/>
        <v>5.7236592639652885E-4</v>
      </c>
      <c r="I35" s="2">
        <v>0.60540305000000005</v>
      </c>
      <c r="J35">
        <v>177.90415899999999</v>
      </c>
      <c r="K35">
        <f t="shared" si="3"/>
        <v>178.08075687697729</v>
      </c>
      <c r="L35">
        <f t="shared" si="4"/>
        <v>3.1186810152888569E-2</v>
      </c>
      <c r="M35" s="19">
        <f t="shared" si="5"/>
        <v>9.8536868091204613E-7</v>
      </c>
      <c r="O35" s="2">
        <v>0.60532202000000002</v>
      </c>
      <c r="P35">
        <v>217.72456399999999</v>
      </c>
      <c r="Q35">
        <f t="shared" si="6"/>
        <v>215.74940561884068</v>
      </c>
      <c r="R35">
        <f t="shared" si="7"/>
        <v>3.9012506306638408</v>
      </c>
      <c r="S35" s="19">
        <f t="shared" si="8"/>
        <v>8.2297945360026943E-5</v>
      </c>
    </row>
    <row r="36" spans="3:19" x14ac:dyDescent="0.25">
      <c r="C36" s="2">
        <v>0.60943890000000001</v>
      </c>
      <c r="D36">
        <v>159.71131</v>
      </c>
      <c r="E36">
        <f t="shared" si="0"/>
        <v>156.01319604463191</v>
      </c>
      <c r="F36">
        <f t="shared" si="1"/>
        <v>13.676046826888191</v>
      </c>
      <c r="G36" s="19">
        <f t="shared" si="2"/>
        <v>5.3615361102846192E-4</v>
      </c>
      <c r="I36" s="2">
        <v>0.60865099</v>
      </c>
      <c r="J36">
        <v>177.90634800000001</v>
      </c>
      <c r="K36">
        <f t="shared" si="3"/>
        <v>178.09069623306314</v>
      </c>
      <c r="L36">
        <f t="shared" si="4"/>
        <v>3.3984271033499276E-2</v>
      </c>
      <c r="M36" s="19">
        <f t="shared" si="5"/>
        <v>1.0737299549645035E-6</v>
      </c>
      <c r="O36" s="2">
        <v>0.60857021</v>
      </c>
      <c r="P36">
        <v>217.773822</v>
      </c>
      <c r="Q36">
        <f t="shared" si="6"/>
        <v>215.76703890947658</v>
      </c>
      <c r="R36">
        <f t="shared" si="7"/>
        <v>4.0271783724107015</v>
      </c>
      <c r="S36" s="19">
        <f t="shared" si="8"/>
        <v>8.4915998261340706E-5</v>
      </c>
    </row>
    <row r="37" spans="3:19" x14ac:dyDescent="0.25">
      <c r="C37" s="2">
        <v>0.61268683999999995</v>
      </c>
      <c r="D37">
        <v>159.71349799999999</v>
      </c>
      <c r="E37">
        <f t="shared" si="0"/>
        <v>156.08052328593183</v>
      </c>
      <c r="F37">
        <f t="shared" si="1"/>
        <v>13.198505273058592</v>
      </c>
      <c r="G37" s="19">
        <f t="shared" si="2"/>
        <v>5.1741796922659064E-4</v>
      </c>
      <c r="I37" s="2">
        <v>0.61189892999999995</v>
      </c>
      <c r="J37">
        <v>177.908537</v>
      </c>
      <c r="K37">
        <f t="shared" si="3"/>
        <v>178.10152884000252</v>
      </c>
      <c r="L37">
        <f t="shared" si="4"/>
        <v>3.7245850307558323E-2</v>
      </c>
      <c r="M37" s="19">
        <f t="shared" si="5"/>
        <v>1.1767502975481073E-6</v>
      </c>
      <c r="O37" s="2">
        <v>0.61181770999999996</v>
      </c>
      <c r="P37">
        <v>217.69532000000001</v>
      </c>
      <c r="Q37">
        <f t="shared" si="6"/>
        <v>215.78625318655975</v>
      </c>
      <c r="R37">
        <f t="shared" si="7"/>
        <v>3.6445360981789561</v>
      </c>
      <c r="S37" s="19">
        <f t="shared" si="8"/>
        <v>7.6903139661099517E-5</v>
      </c>
    </row>
    <row r="38" spans="3:19" x14ac:dyDescent="0.25">
      <c r="C38" s="2">
        <v>0.61593478000000002</v>
      </c>
      <c r="D38">
        <v>159.715687</v>
      </c>
      <c r="E38">
        <f t="shared" si="0"/>
        <v>156.14931940614548</v>
      </c>
      <c r="F38">
        <f t="shared" si="1"/>
        <v>12.718977814495696</v>
      </c>
      <c r="G38" s="19">
        <f t="shared" si="2"/>
        <v>4.9860549680288372E-4</v>
      </c>
      <c r="I38" s="2">
        <v>0.61514687000000001</v>
      </c>
      <c r="J38">
        <v>177.91072500000001</v>
      </c>
      <c r="K38">
        <f t="shared" si="3"/>
        <v>178.11332490355207</v>
      </c>
      <c r="L38">
        <f t="shared" si="4"/>
        <v>4.1046720919302226E-2</v>
      </c>
      <c r="M38" s="19">
        <f t="shared" si="5"/>
        <v>1.2968036064349073E-6</v>
      </c>
      <c r="O38" s="2">
        <v>0.61506569</v>
      </c>
      <c r="P38">
        <v>217.70423299999999</v>
      </c>
      <c r="Q38">
        <f t="shared" si="6"/>
        <v>215.80717981437547</v>
      </c>
      <c r="R38">
        <f t="shared" si="7"/>
        <v>3.5988107890881187</v>
      </c>
      <c r="S38" s="19">
        <f t="shared" si="8"/>
        <v>7.5932074799064706E-5</v>
      </c>
    </row>
    <row r="39" spans="3:19" x14ac:dyDescent="0.25">
      <c r="C39" s="2">
        <v>0.61918271000000003</v>
      </c>
      <c r="D39">
        <v>159.71787499999999</v>
      </c>
      <c r="E39">
        <f t="shared" si="0"/>
        <v>156.21964886972771</v>
      </c>
      <c r="F39">
        <f t="shared" si="1"/>
        <v>12.237586058519813</v>
      </c>
      <c r="G39" s="19">
        <f t="shared" si="2"/>
        <v>4.7972097989945741E-4</v>
      </c>
      <c r="I39" s="2">
        <v>0.61839440999999995</v>
      </c>
      <c r="J39">
        <v>177.83894799999999</v>
      </c>
      <c r="K39">
        <f t="shared" si="3"/>
        <v>178.12615778295026</v>
      </c>
      <c r="L39">
        <f t="shared" si="4"/>
        <v>8.2489459422341579E-2</v>
      </c>
      <c r="M39" s="19">
        <f t="shared" si="5"/>
        <v>2.6082228555589112E-6</v>
      </c>
      <c r="O39" s="2">
        <v>0.61831362999999995</v>
      </c>
      <c r="P39">
        <v>217.706422</v>
      </c>
      <c r="Q39">
        <f t="shared" si="6"/>
        <v>215.82994891189077</v>
      </c>
      <c r="R39">
        <f t="shared" si="7"/>
        <v>3.5211512503982134</v>
      </c>
      <c r="S39" s="19">
        <f t="shared" si="8"/>
        <v>7.4292025654239081E-5</v>
      </c>
    </row>
    <row r="40" spans="3:19" x14ac:dyDescent="0.25">
      <c r="C40" s="2">
        <v>0.62243064999999997</v>
      </c>
      <c r="D40">
        <v>159.72006400000001</v>
      </c>
      <c r="E40">
        <f t="shared" si="0"/>
        <v>156.29158029566173</v>
      </c>
      <c r="F40">
        <f t="shared" si="1"/>
        <v>11.754500510913111</v>
      </c>
      <c r="G40" s="19">
        <f t="shared" si="2"/>
        <v>4.6077109596005122E-4</v>
      </c>
      <c r="I40" s="2">
        <v>0.62164235000000001</v>
      </c>
      <c r="J40">
        <v>177.841137</v>
      </c>
      <c r="K40">
        <f t="shared" si="3"/>
        <v>178.14011073052961</v>
      </c>
      <c r="L40">
        <f t="shared" si="4"/>
        <v>8.9385291546792034E-2</v>
      </c>
      <c r="M40" s="19">
        <f t="shared" si="5"/>
        <v>2.8261916466943672E-6</v>
      </c>
      <c r="O40" s="2">
        <v>0.62156155999999996</v>
      </c>
      <c r="P40">
        <v>217.70860999999999</v>
      </c>
      <c r="Q40">
        <f t="shared" si="6"/>
        <v>215.8547028131039</v>
      </c>
      <c r="R40">
        <f t="shared" si="7"/>
        <v>3.4369718576249908</v>
      </c>
      <c r="S40" s="19">
        <f t="shared" si="8"/>
        <v>7.2514484864493828E-5</v>
      </c>
    </row>
    <row r="41" spans="3:19" x14ac:dyDescent="0.25">
      <c r="C41" s="2">
        <v>0.62567859000000003</v>
      </c>
      <c r="D41">
        <v>159.72225299999999</v>
      </c>
      <c r="E41">
        <f t="shared" si="0"/>
        <v>156.36518535778947</v>
      </c>
      <c r="F41">
        <f t="shared" si="1"/>
        <v>11.269903154376925</v>
      </c>
      <c r="G41" s="19">
        <f t="shared" si="2"/>
        <v>4.4176299006814162E-4</v>
      </c>
      <c r="I41" s="2">
        <v>0.62489028000000002</v>
      </c>
      <c r="J41">
        <v>177.84332499999999</v>
      </c>
      <c r="K41">
        <f t="shared" si="3"/>
        <v>178.15526768270067</v>
      </c>
      <c r="L41">
        <f t="shared" si="4"/>
        <v>9.7308237290493885E-2</v>
      </c>
      <c r="M41" s="19">
        <f t="shared" si="5"/>
        <v>3.0766243052854703E-6</v>
      </c>
      <c r="O41" s="2">
        <v>0.62480950000000002</v>
      </c>
      <c r="P41">
        <v>217.71079900000001</v>
      </c>
      <c r="Q41">
        <f t="shared" si="6"/>
        <v>215.88159342451735</v>
      </c>
      <c r="R41">
        <f t="shared" si="7"/>
        <v>3.3459930373768514</v>
      </c>
      <c r="S41" s="19">
        <f t="shared" si="8"/>
        <v>7.0593560952768631E-5</v>
      </c>
    </row>
    <row r="42" spans="3:19" x14ac:dyDescent="0.25">
      <c r="C42" s="2">
        <v>0.62892634999999997</v>
      </c>
      <c r="D42">
        <v>159.69082</v>
      </c>
      <c r="E42">
        <f t="shared" si="0"/>
        <v>156.44053563119414</v>
      </c>
      <c r="F42">
        <f t="shared" si="1"/>
        <v>10.564348478103739</v>
      </c>
      <c r="G42" s="19">
        <f t="shared" si="2"/>
        <v>4.1426936303461386E-4</v>
      </c>
      <c r="I42" s="2">
        <v>0.62813821999999997</v>
      </c>
      <c r="J42">
        <v>177.84551400000001</v>
      </c>
      <c r="K42">
        <f t="shared" si="3"/>
        <v>178.17171996096403</v>
      </c>
      <c r="L42">
        <f t="shared" si="4"/>
        <v>0.10641032896845815</v>
      </c>
      <c r="M42" s="19">
        <f t="shared" si="5"/>
        <v>3.3643251015392259E-6</v>
      </c>
      <c r="O42" s="2">
        <v>0.62805743999999997</v>
      </c>
      <c r="P42">
        <v>217.712987</v>
      </c>
      <c r="Q42">
        <f t="shared" si="6"/>
        <v>215.91078259624749</v>
      </c>
      <c r="R42">
        <f t="shared" si="7"/>
        <v>3.2479407129049473</v>
      </c>
      <c r="S42" s="19">
        <f t="shared" si="8"/>
        <v>6.8523481543357863E-5</v>
      </c>
    </row>
    <row r="43" spans="3:19" x14ac:dyDescent="0.25">
      <c r="C43" s="2">
        <v>0.63217407000000003</v>
      </c>
      <c r="D43">
        <v>159.65266399999999</v>
      </c>
      <c r="E43">
        <f t="shared" si="0"/>
        <v>156.51771411088376</v>
      </c>
      <c r="F43">
        <f t="shared" si="1"/>
        <v>9.827910807269852</v>
      </c>
      <c r="G43" s="19">
        <f t="shared" si="2"/>
        <v>3.8557499982895457E-4</v>
      </c>
      <c r="I43" s="2">
        <v>0.63138616000000003</v>
      </c>
      <c r="J43">
        <v>177.847702</v>
      </c>
      <c r="K43">
        <f t="shared" si="3"/>
        <v>178.18956482435073</v>
      </c>
      <c r="L43">
        <f t="shared" si="4"/>
        <v>0.11687019067305611</v>
      </c>
      <c r="M43" s="19">
        <f t="shared" si="5"/>
        <v>3.694938690860632E-6</v>
      </c>
      <c r="O43" s="2">
        <v>0.63130538000000003</v>
      </c>
      <c r="P43">
        <v>217.71517600000001</v>
      </c>
      <c r="Q43">
        <f t="shared" si="6"/>
        <v>215.9424430364171</v>
      </c>
      <c r="R43">
        <f t="shared" si="7"/>
        <v>3.1425821601734496</v>
      </c>
      <c r="S43" s="19">
        <f t="shared" si="8"/>
        <v>6.6299344555724999E-5</v>
      </c>
    </row>
    <row r="44" spans="3:19" x14ac:dyDescent="0.25">
      <c r="C44" s="2">
        <v>0.63542200999999998</v>
      </c>
      <c r="D44">
        <v>159.654853</v>
      </c>
      <c r="E44">
        <f t="shared" si="0"/>
        <v>156.59681143470831</v>
      </c>
      <c r="F44">
        <f t="shared" si="1"/>
        <v>9.3516182150516389</v>
      </c>
      <c r="G44" s="19">
        <f t="shared" si="2"/>
        <v>3.668787179110969E-4</v>
      </c>
      <c r="I44" s="2">
        <v>0.63463409999999998</v>
      </c>
      <c r="J44">
        <v>177.84989100000001</v>
      </c>
      <c r="K44">
        <f t="shared" si="3"/>
        <v>178.20890602064927</v>
      </c>
      <c r="L44">
        <f t="shared" si="4"/>
        <v>0.12889178505178311</v>
      </c>
      <c r="M44" s="19">
        <f t="shared" si="5"/>
        <v>4.0749100983168002E-6</v>
      </c>
      <c r="O44" s="2">
        <v>0.63455331999999998</v>
      </c>
      <c r="P44">
        <v>217.717365</v>
      </c>
      <c r="Q44">
        <f t="shared" si="6"/>
        <v>215.97675889234762</v>
      </c>
      <c r="R44">
        <f t="shared" si="7"/>
        <v>3.0297096219967781</v>
      </c>
      <c r="S44" s="19">
        <f t="shared" si="8"/>
        <v>6.3916776948917816E-5</v>
      </c>
    </row>
    <row r="45" spans="3:19" x14ac:dyDescent="0.25">
      <c r="C45" s="2">
        <v>0.63866993999999999</v>
      </c>
      <c r="D45">
        <v>159.65704099999999</v>
      </c>
      <c r="E45">
        <f t="shared" si="0"/>
        <v>156.67791112621791</v>
      </c>
      <c r="F45">
        <f t="shared" si="1"/>
        <v>8.8752148048608639</v>
      </c>
      <c r="G45" s="19">
        <f t="shared" si="2"/>
        <v>3.4817911811022847E-4</v>
      </c>
      <c r="I45" s="2">
        <v>0.63788204000000004</v>
      </c>
      <c r="J45">
        <v>177.85208</v>
      </c>
      <c r="K45">
        <f t="shared" si="3"/>
        <v>178.22985413337676</v>
      </c>
      <c r="L45">
        <f t="shared" si="4"/>
        <v>0.14271329584856265</v>
      </c>
      <c r="M45" s="19">
        <f t="shared" si="5"/>
        <v>4.5117657033818005E-6</v>
      </c>
      <c r="O45" s="2">
        <v>0.63780124999999999</v>
      </c>
      <c r="P45">
        <v>217.71955299999999</v>
      </c>
      <c r="Q45">
        <f t="shared" si="6"/>
        <v>216.01392632688561</v>
      </c>
      <c r="R45">
        <f t="shared" si="7"/>
        <v>2.9091623480392306</v>
      </c>
      <c r="S45" s="19">
        <f t="shared" si="8"/>
        <v>6.1372397617176117E-5</v>
      </c>
    </row>
    <row r="46" spans="3:19" x14ac:dyDescent="0.25">
      <c r="C46" s="2">
        <v>0.64191788000000005</v>
      </c>
      <c r="D46">
        <v>159.65923000000001</v>
      </c>
      <c r="E46">
        <f t="shared" si="0"/>
        <v>156.76110752359335</v>
      </c>
      <c r="F46">
        <f t="shared" si="1"/>
        <v>8.399113888253444</v>
      </c>
      <c r="G46" s="19">
        <f t="shared" si="2"/>
        <v>3.2949240573776567E-4</v>
      </c>
      <c r="I46" s="2">
        <v>0.64112997000000005</v>
      </c>
      <c r="J46">
        <v>177.85426799999999</v>
      </c>
      <c r="K46">
        <f t="shared" si="3"/>
        <v>178.2525269259408</v>
      </c>
      <c r="L46">
        <f t="shared" si="4"/>
        <v>0.15861017209152656</v>
      </c>
      <c r="M46" s="19">
        <f t="shared" si="5"/>
        <v>5.0142092458262668E-6</v>
      </c>
      <c r="O46" s="2">
        <v>0.64104919000000005</v>
      </c>
      <c r="P46">
        <v>217.72174200000001</v>
      </c>
      <c r="Q46">
        <f t="shared" si="6"/>
        <v>216.05415472452665</v>
      </c>
      <c r="R46">
        <f t="shared" si="7"/>
        <v>2.7808473213206368</v>
      </c>
      <c r="S46" s="19">
        <f t="shared" si="8"/>
        <v>5.8664252901344309E-5</v>
      </c>
    </row>
    <row r="47" spans="3:19" x14ac:dyDescent="0.25">
      <c r="C47" s="2">
        <v>0.64516582</v>
      </c>
      <c r="D47">
        <v>159.661419</v>
      </c>
      <c r="E47">
        <f t="shared" si="0"/>
        <v>156.84649940324968</v>
      </c>
      <c r="F47">
        <f t="shared" si="1"/>
        <v>7.9237723361689545</v>
      </c>
      <c r="G47" s="19">
        <f t="shared" si="2"/>
        <v>3.1083650664285418E-4</v>
      </c>
      <c r="I47" s="2">
        <v>0.64437791</v>
      </c>
      <c r="J47">
        <v>177.85645700000001</v>
      </c>
      <c r="K47">
        <f t="shared" si="3"/>
        <v>178.27705006991363</v>
      </c>
      <c r="L47">
        <f t="shared" si="4"/>
        <v>0.17689853045936474</v>
      </c>
      <c r="M47" s="19">
        <f t="shared" si="5"/>
        <v>5.5922290573547631E-6</v>
      </c>
      <c r="O47" s="2">
        <v>0.64429713</v>
      </c>
      <c r="P47">
        <v>217.72393099999999</v>
      </c>
      <c r="Q47">
        <f t="shared" si="6"/>
        <v>216.09766679353766</v>
      </c>
      <c r="R47">
        <f t="shared" si="7"/>
        <v>2.6447352692205772</v>
      </c>
      <c r="S47" s="19">
        <f t="shared" si="8"/>
        <v>5.5791735751536676E-5</v>
      </c>
    </row>
    <row r="48" spans="3:19" x14ac:dyDescent="0.25">
      <c r="C48" s="2">
        <v>0.64841375999999995</v>
      </c>
      <c r="D48">
        <v>159.66360700000001</v>
      </c>
      <c r="E48">
        <f t="shared" si="0"/>
        <v>156.9341912774882</v>
      </c>
      <c r="F48">
        <f t="shared" si="1"/>
        <v>7.4497101862947037</v>
      </c>
      <c r="G48" s="19">
        <f t="shared" si="2"/>
        <v>2.922318216329861E-4</v>
      </c>
      <c r="I48" s="2">
        <v>0.64762642999999998</v>
      </c>
      <c r="J48">
        <v>177.96652</v>
      </c>
      <c r="K48">
        <f t="shared" si="3"/>
        <v>178.30356211895077</v>
      </c>
      <c r="L48">
        <f t="shared" si="4"/>
        <v>0.11359738994681988</v>
      </c>
      <c r="M48" s="19">
        <f t="shared" si="5"/>
        <v>3.5866726122631639E-6</v>
      </c>
      <c r="O48" s="2">
        <v>0.64754506999999994</v>
      </c>
      <c r="P48">
        <v>217.72611900000001</v>
      </c>
      <c r="Q48">
        <f t="shared" si="6"/>
        <v>216.14469985400967</v>
      </c>
      <c r="R48">
        <f t="shared" si="7"/>
        <v>2.5008865153048112</v>
      </c>
      <c r="S48" s="19">
        <f t="shared" si="8"/>
        <v>5.2756129093347673E-5</v>
      </c>
    </row>
    <row r="49" spans="3:19" x14ac:dyDescent="0.25">
      <c r="C49" s="2">
        <v>0.65166151999999999</v>
      </c>
      <c r="D49">
        <v>159.63217499999999</v>
      </c>
      <c r="E49">
        <f t="shared" si="0"/>
        <v>157.0242884113427</v>
      </c>
      <c r="F49">
        <f t="shared" si="1"/>
        <v>6.8010724592985792</v>
      </c>
      <c r="G49" s="19">
        <f t="shared" si="2"/>
        <v>2.6689260457543119E-4</v>
      </c>
      <c r="I49" s="2">
        <v>0.65087410999999995</v>
      </c>
      <c r="J49">
        <v>177.92164</v>
      </c>
      <c r="K49">
        <f t="shared" si="3"/>
        <v>178.33219362292422</v>
      </c>
      <c r="L49">
        <f t="shared" si="4"/>
        <v>0.16855427729620767</v>
      </c>
      <c r="M49" s="19">
        <f t="shared" si="5"/>
        <v>5.3245416888289971E-6</v>
      </c>
      <c r="O49" s="2">
        <v>0.65079290000000001</v>
      </c>
      <c r="P49">
        <v>217.708135</v>
      </c>
      <c r="Q49">
        <f t="shared" si="6"/>
        <v>216.1955048366724</v>
      </c>
      <c r="R49">
        <f t="shared" si="7"/>
        <v>2.2880500110084818</v>
      </c>
      <c r="S49" s="19">
        <f t="shared" si="8"/>
        <v>4.8274323668458137E-5</v>
      </c>
    </row>
    <row r="50" spans="3:19" x14ac:dyDescent="0.25">
      <c r="C50" s="2">
        <v>0.65490923999999995</v>
      </c>
      <c r="D50">
        <v>159.594019</v>
      </c>
      <c r="E50">
        <f t="shared" si="0"/>
        <v>157.11691091394164</v>
      </c>
      <c r="F50">
        <f t="shared" si="1"/>
        <v>6.1360644700157367</v>
      </c>
      <c r="G50" s="19">
        <f t="shared" si="2"/>
        <v>2.4091103358066441E-4</v>
      </c>
      <c r="I50" s="2">
        <v>0.65412205000000001</v>
      </c>
      <c r="J50">
        <v>177.92382799999999</v>
      </c>
      <c r="K50">
        <f t="shared" si="3"/>
        <v>178.36310529999002</v>
      </c>
      <c r="L50">
        <f t="shared" si="4"/>
        <v>0.19296454628653847</v>
      </c>
      <c r="M50" s="19">
        <f t="shared" si="5"/>
        <v>6.0954994316259307E-6</v>
      </c>
      <c r="O50" s="2">
        <v>0.65404055000000005</v>
      </c>
      <c r="P50">
        <v>217.656531</v>
      </c>
      <c r="Q50">
        <f t="shared" si="6"/>
        <v>216.25034916323463</v>
      </c>
      <c r="R50">
        <f t="shared" si="7"/>
        <v>1.9773473580488297</v>
      </c>
      <c r="S50" s="19">
        <f t="shared" si="8"/>
        <v>4.173876183298656E-5</v>
      </c>
    </row>
    <row r="51" spans="3:19" x14ac:dyDescent="0.25">
      <c r="C51" s="2">
        <v>0.65815745999999997</v>
      </c>
      <c r="D51">
        <v>159.650001</v>
      </c>
      <c r="E51">
        <f t="shared" si="0"/>
        <v>157.21219775761986</v>
      </c>
      <c r="F51">
        <f t="shared" si="1"/>
        <v>5.9428846485591311</v>
      </c>
      <c r="G51" s="19">
        <f t="shared" si="2"/>
        <v>2.3316290064559351E-4</v>
      </c>
      <c r="I51" s="2">
        <v>0.65736998999999996</v>
      </c>
      <c r="J51">
        <v>177.926017</v>
      </c>
      <c r="K51">
        <f t="shared" si="3"/>
        <v>178.39645632804223</v>
      </c>
      <c r="L51">
        <f t="shared" si="4"/>
        <v>0.22131316136882706</v>
      </c>
      <c r="M51" s="19">
        <f t="shared" si="5"/>
        <v>6.9908233507939556E-6</v>
      </c>
      <c r="O51" s="2">
        <v>0.65728847999999995</v>
      </c>
      <c r="P51">
        <v>217.65871899999999</v>
      </c>
      <c r="Q51">
        <f t="shared" si="6"/>
        <v>216.30952721649876</v>
      </c>
      <c r="R51">
        <f t="shared" si="7"/>
        <v>1.8203184686672189</v>
      </c>
      <c r="S51" s="19">
        <f t="shared" si="8"/>
        <v>3.8423350959462577E-5</v>
      </c>
    </row>
    <row r="52" spans="3:19" x14ac:dyDescent="0.25">
      <c r="C52" s="2">
        <v>0.66140511000000002</v>
      </c>
      <c r="D52">
        <v>159.59839600000001</v>
      </c>
      <c r="E52">
        <f t="shared" si="0"/>
        <v>157.31024741101942</v>
      </c>
      <c r="F52">
        <f t="shared" si="1"/>
        <v>5.2356239652538656</v>
      </c>
      <c r="G52" s="19">
        <f t="shared" si="2"/>
        <v>2.0554712298424035E-4</v>
      </c>
      <c r="I52" s="2">
        <v>0.66061749000000003</v>
      </c>
      <c r="J52">
        <v>177.84751499999999</v>
      </c>
      <c r="K52">
        <f t="shared" si="3"/>
        <v>178.43241344368232</v>
      </c>
      <c r="L52">
        <f t="shared" si="4"/>
        <v>0.34210618942201682</v>
      </c>
      <c r="M52" s="19">
        <f t="shared" si="5"/>
        <v>1.0815966386521368E-5</v>
      </c>
      <c r="O52" s="2">
        <v>0.66053642000000001</v>
      </c>
      <c r="P52">
        <v>217.66090800000001</v>
      </c>
      <c r="Q52">
        <f t="shared" si="6"/>
        <v>216.37333957930076</v>
      </c>
      <c r="R52">
        <f t="shared" si="7"/>
        <v>1.6578324379819469</v>
      </c>
      <c r="S52" s="19">
        <f t="shared" si="8"/>
        <v>3.4992885836932487E-5</v>
      </c>
    </row>
    <row r="53" spans="3:19" x14ac:dyDescent="0.25">
      <c r="C53" s="2">
        <v>0.66465304999999997</v>
      </c>
      <c r="D53">
        <v>159.600584</v>
      </c>
      <c r="E53">
        <f t="shared" si="0"/>
        <v>157.41122278987837</v>
      </c>
      <c r="F53">
        <f t="shared" si="1"/>
        <v>4.7933025083852572</v>
      </c>
      <c r="G53" s="19">
        <f t="shared" si="2"/>
        <v>1.8817671645327561E-4</v>
      </c>
      <c r="I53" s="2">
        <v>0.66386546999999996</v>
      </c>
      <c r="J53">
        <v>177.85642799999999</v>
      </c>
      <c r="K53">
        <f t="shared" si="3"/>
        <v>178.47116973195091</v>
      </c>
      <c r="L53">
        <f t="shared" si="4"/>
        <v>0.37790739700201004</v>
      </c>
      <c r="M53" s="19">
        <f t="shared" si="5"/>
        <v>1.1946653316960574E-5</v>
      </c>
      <c r="O53" s="2">
        <v>0.66378435999999996</v>
      </c>
      <c r="P53">
        <v>217.663096</v>
      </c>
      <c r="Q53">
        <f t="shared" si="6"/>
        <v>216.44211066501364</v>
      </c>
      <c r="R53">
        <f t="shared" si="7"/>
        <v>1.4908051882517348</v>
      </c>
      <c r="S53" s="19">
        <f t="shared" si="8"/>
        <v>3.146670662639125E-5</v>
      </c>
    </row>
    <row r="54" spans="3:19" x14ac:dyDescent="0.25">
      <c r="C54" s="2">
        <v>0.66790099000000003</v>
      </c>
      <c r="D54">
        <v>159.60277300000001</v>
      </c>
      <c r="E54">
        <f t="shared" si="0"/>
        <v>157.5152603993937</v>
      </c>
      <c r="F54">
        <f t="shared" si="1"/>
        <v>4.3577088576901488</v>
      </c>
      <c r="G54" s="19">
        <f t="shared" si="2"/>
        <v>1.710713749436309E-4</v>
      </c>
      <c r="I54" s="2">
        <v>0.66711330000000002</v>
      </c>
      <c r="J54">
        <v>177.83844400000001</v>
      </c>
      <c r="K54">
        <f t="shared" si="3"/>
        <v>178.5129127361183</v>
      </c>
      <c r="L54">
        <f t="shared" si="4"/>
        <v>0.45490807600099747</v>
      </c>
      <c r="M54" s="19">
        <f t="shared" si="5"/>
        <v>1.4383757324777211E-5</v>
      </c>
      <c r="O54" s="2">
        <v>0.66703230000000002</v>
      </c>
      <c r="P54">
        <v>217.66528500000001</v>
      </c>
      <c r="Q54">
        <f t="shared" si="6"/>
        <v>216.51618598490495</v>
      </c>
      <c r="R54">
        <f t="shared" si="7"/>
        <v>1.3204285464924388</v>
      </c>
      <c r="S54" s="19">
        <f t="shared" si="8"/>
        <v>2.7869974105693914E-5</v>
      </c>
    </row>
    <row r="55" spans="3:19" x14ac:dyDescent="0.25">
      <c r="C55" s="2">
        <v>0.67114892999999998</v>
      </c>
      <c r="D55">
        <v>159.604962</v>
      </c>
      <c r="E55">
        <f t="shared" si="0"/>
        <v>157.62251368326619</v>
      </c>
      <c r="F55">
        <f t="shared" si="1"/>
        <v>3.9301013285207116</v>
      </c>
      <c r="G55" s="19">
        <f t="shared" si="2"/>
        <v>1.5428047579958617E-4</v>
      </c>
      <c r="I55" s="2">
        <v>0.67036061999999996</v>
      </c>
      <c r="J55">
        <v>177.726034</v>
      </c>
      <c r="K55">
        <f t="shared" si="3"/>
        <v>178.55784404832769</v>
      </c>
      <c r="L55">
        <f t="shared" si="4"/>
        <v>0.69190795649892467</v>
      </c>
      <c r="M55" s="19">
        <f t="shared" si="5"/>
        <v>2.1905149701381033E-5</v>
      </c>
      <c r="O55" s="2">
        <v>0.67028023999999997</v>
      </c>
      <c r="P55">
        <v>217.667474</v>
      </c>
      <c r="Q55">
        <f t="shared" si="6"/>
        <v>216.59593333458298</v>
      </c>
      <c r="R55">
        <f t="shared" si="7"/>
        <v>1.1481993976423459</v>
      </c>
      <c r="S55" s="19">
        <f t="shared" si="8"/>
        <v>2.4234286617757725E-5</v>
      </c>
    </row>
    <row r="56" spans="3:19" x14ac:dyDescent="0.25">
      <c r="C56" s="2">
        <v>0.67439685999999999</v>
      </c>
      <c r="D56">
        <v>159.60714999999999</v>
      </c>
      <c r="E56">
        <f t="shared" si="0"/>
        <v>157.73314457747634</v>
      </c>
      <c r="F56">
        <f t="shared" si="1"/>
        <v>3.5118963236480516</v>
      </c>
      <c r="G56" s="19">
        <f t="shared" si="2"/>
        <v>1.3785959582548023E-4</v>
      </c>
      <c r="I56" s="2">
        <v>0.67360856000000002</v>
      </c>
      <c r="J56">
        <v>177.72822300000001</v>
      </c>
      <c r="K56">
        <f t="shared" si="3"/>
        <v>178.60620001704248</v>
      </c>
      <c r="L56">
        <f t="shared" si="4"/>
        <v>0.77084364245479076</v>
      </c>
      <c r="M56" s="19">
        <f t="shared" si="5"/>
        <v>2.440357750933968E-5</v>
      </c>
      <c r="O56" s="2">
        <v>0.67352816999999998</v>
      </c>
      <c r="P56">
        <v>217.66966199999999</v>
      </c>
      <c r="Q56">
        <f t="shared" si="6"/>
        <v>216.68174398757958</v>
      </c>
      <c r="R56">
        <f t="shared" si="7"/>
        <v>0.97598199926469009</v>
      </c>
      <c r="S56" s="19">
        <f t="shared" si="8"/>
        <v>2.0598993566694174E-5</v>
      </c>
    </row>
    <row r="57" spans="3:19" x14ac:dyDescent="0.25">
      <c r="C57" s="2">
        <v>0.67764480000000005</v>
      </c>
      <c r="D57">
        <v>159.60933900000001</v>
      </c>
      <c r="E57">
        <f t="shared" si="0"/>
        <v>157.84732545296129</v>
      </c>
      <c r="F57">
        <f t="shared" si="1"/>
        <v>3.1046917399479703</v>
      </c>
      <c r="G57" s="19">
        <f t="shared" si="2"/>
        <v>1.2187142470560816E-4</v>
      </c>
      <c r="I57" s="2">
        <v>0.67685649000000003</v>
      </c>
      <c r="J57">
        <v>177.730411</v>
      </c>
      <c r="K57">
        <f t="shared" si="3"/>
        <v>178.6582070709494</v>
      </c>
      <c r="L57">
        <f t="shared" si="4"/>
        <v>0.86080554926914077</v>
      </c>
      <c r="M57" s="19">
        <f t="shared" si="5"/>
        <v>2.7250945029215213E-5</v>
      </c>
      <c r="O57" s="2">
        <v>0.67677611000000004</v>
      </c>
      <c r="P57">
        <v>217.671851</v>
      </c>
      <c r="Q57">
        <f t="shared" si="6"/>
        <v>216.774035354478</v>
      </c>
      <c r="R57">
        <f t="shared" si="7"/>
        <v>0.80607293334408858</v>
      </c>
      <c r="S57" s="19">
        <f t="shared" si="8"/>
        <v>1.7012565009304028E-5</v>
      </c>
    </row>
    <row r="58" spans="3:19" x14ac:dyDescent="0.25">
      <c r="C58" s="2">
        <v>0.68089274</v>
      </c>
      <c r="D58">
        <v>159.61152799999999</v>
      </c>
      <c r="E58">
        <f t="shared" si="0"/>
        <v>157.96523768744927</v>
      </c>
      <c r="F58">
        <f t="shared" si="1"/>
        <v>2.7102717931983413</v>
      </c>
      <c r="G58" s="19">
        <f t="shared" si="2"/>
        <v>1.0638596438727355E-4</v>
      </c>
      <c r="I58" s="2">
        <v>0.68010442999999998</v>
      </c>
      <c r="J58">
        <v>177.73259999999999</v>
      </c>
      <c r="K58">
        <f t="shared" si="3"/>
        <v>178.71411563043341</v>
      </c>
      <c r="L58">
        <f t="shared" si="4"/>
        <v>0.96337293278511571</v>
      </c>
      <c r="M58" s="19">
        <f t="shared" si="5"/>
        <v>3.0497219943944879E-5</v>
      </c>
      <c r="O58" s="2">
        <v>0.68002404999999999</v>
      </c>
      <c r="P58">
        <v>217.67403999999999</v>
      </c>
      <c r="Q58">
        <f t="shared" si="6"/>
        <v>216.87325111190302</v>
      </c>
      <c r="R58">
        <f t="shared" si="7"/>
        <v>0.64126284329958871</v>
      </c>
      <c r="S58" s="19">
        <f t="shared" si="8"/>
        <v>1.3533894936956997E-5</v>
      </c>
    </row>
    <row r="59" spans="3:19" x14ac:dyDescent="0.25">
      <c r="C59" s="2">
        <v>0.68414067999999995</v>
      </c>
      <c r="D59">
        <v>159.61371600000001</v>
      </c>
      <c r="E59">
        <f t="shared" si="0"/>
        <v>158.08707368103202</v>
      </c>
      <c r="F59">
        <f t="shared" si="1"/>
        <v>2.3306367700639528</v>
      </c>
      <c r="G59" s="19">
        <f t="shared" si="2"/>
        <v>9.1481689521061342E-5</v>
      </c>
      <c r="I59" s="2">
        <v>0.68335237000000004</v>
      </c>
      <c r="J59">
        <v>177.73478900000001</v>
      </c>
      <c r="K59">
        <f t="shared" si="3"/>
        <v>178.77419192621392</v>
      </c>
      <c r="L59">
        <f t="shared" si="4"/>
        <v>1.0803584430220388</v>
      </c>
      <c r="M59" s="19">
        <f t="shared" si="5"/>
        <v>3.4199754174845671E-5</v>
      </c>
      <c r="O59" s="2">
        <v>0.68327199000000005</v>
      </c>
      <c r="P59">
        <v>217.67622800000001</v>
      </c>
      <c r="Q59">
        <f t="shared" si="6"/>
        <v>216.97986409327325</v>
      </c>
      <c r="R59">
        <f t="shared" si="7"/>
        <v>0.48492269059175475</v>
      </c>
      <c r="S59" s="19">
        <f t="shared" si="8"/>
        <v>1.0234119878870969E-5</v>
      </c>
    </row>
    <row r="60" spans="3:19" x14ac:dyDescent="0.25">
      <c r="C60" s="2">
        <v>0.68738862000000001</v>
      </c>
      <c r="D60">
        <v>159.615905</v>
      </c>
      <c r="E60">
        <f t="shared" si="0"/>
        <v>158.21303723925706</v>
      </c>
      <c r="F60">
        <f t="shared" si="1"/>
        <v>1.9680379541318991</v>
      </c>
      <c r="G60" s="19">
        <f t="shared" si="2"/>
        <v>7.7246914340414524E-5</v>
      </c>
      <c r="I60" s="2">
        <v>0.68659990999999998</v>
      </c>
      <c r="J60">
        <v>177.66301100000001</v>
      </c>
      <c r="K60">
        <f t="shared" si="3"/>
        <v>178.83871152796956</v>
      </c>
      <c r="L60">
        <f t="shared" si="4"/>
        <v>1.3822717314678865</v>
      </c>
      <c r="M60" s="19">
        <f t="shared" si="5"/>
        <v>4.379246485381476E-5</v>
      </c>
      <c r="O60" s="2">
        <v>0.68651982</v>
      </c>
      <c r="P60">
        <v>217.658244</v>
      </c>
      <c r="Q60">
        <f t="shared" si="6"/>
        <v>217.09437402702201</v>
      </c>
      <c r="R60">
        <f t="shared" si="7"/>
        <v>0.31794934642619133</v>
      </c>
      <c r="S60" s="19">
        <f t="shared" si="8"/>
        <v>6.7113161003537396E-6</v>
      </c>
    </row>
    <row r="61" spans="3:19" x14ac:dyDescent="0.25">
      <c r="C61" s="2">
        <v>0.69063655000000002</v>
      </c>
      <c r="D61">
        <v>159.61809400000001</v>
      </c>
      <c r="E61">
        <f t="shared" si="0"/>
        <v>158.34334394337779</v>
      </c>
      <c r="F61">
        <f t="shared" si="1"/>
        <v>1.624987706858364</v>
      </c>
      <c r="G61" s="19">
        <f t="shared" si="2"/>
        <v>6.3780194407550038E-5</v>
      </c>
      <c r="I61" s="2">
        <v>0.68984785000000004</v>
      </c>
      <c r="J61">
        <v>177.6652</v>
      </c>
      <c r="K61">
        <f t="shared" si="3"/>
        <v>178.90799274945024</v>
      </c>
      <c r="L61">
        <f t="shared" si="4"/>
        <v>1.5445338180861008</v>
      </c>
      <c r="M61" s="19">
        <f t="shared" si="5"/>
        <v>4.8931968053428823E-5</v>
      </c>
      <c r="O61" s="2">
        <v>0.68976786000000001</v>
      </c>
      <c r="P61">
        <v>217.68060600000001</v>
      </c>
      <c r="Q61">
        <f t="shared" si="6"/>
        <v>217.21732941963808</v>
      </c>
      <c r="R61">
        <f t="shared" si="7"/>
        <v>0.2146251899118484</v>
      </c>
      <c r="S61" s="19">
        <f t="shared" si="8"/>
        <v>4.5294056432462787E-6</v>
      </c>
    </row>
    <row r="62" spans="3:19" x14ac:dyDescent="0.25">
      <c r="C62" s="2">
        <v>0.69388448999999996</v>
      </c>
      <c r="D62">
        <v>159.620282</v>
      </c>
      <c r="E62">
        <f t="shared" si="0"/>
        <v>158.47822361297537</v>
      </c>
      <c r="F62">
        <f t="shared" si="1"/>
        <v>1.3042973593733069</v>
      </c>
      <c r="G62" s="19">
        <f t="shared" si="2"/>
        <v>5.1191807911597891E-5</v>
      </c>
      <c r="I62" s="2">
        <v>0.69309578999999999</v>
      </c>
      <c r="J62">
        <v>177.66738900000001</v>
      </c>
      <c r="K62">
        <f t="shared" si="3"/>
        <v>178.98235036325639</v>
      </c>
      <c r="L62">
        <f t="shared" si="4"/>
        <v>1.7291233868570584</v>
      </c>
      <c r="M62" s="19">
        <f t="shared" si="5"/>
        <v>5.4778551586992088E-5</v>
      </c>
      <c r="O62" s="2">
        <v>0.69301579999999996</v>
      </c>
      <c r="P62">
        <v>217.682794</v>
      </c>
      <c r="Q62">
        <f t="shared" si="6"/>
        <v>217.34929129267636</v>
      </c>
      <c r="R62">
        <f t="shared" si="7"/>
        <v>0.11122405579220153</v>
      </c>
      <c r="S62" s="19">
        <f t="shared" si="8"/>
        <v>2.3472022968966513E-6</v>
      </c>
    </row>
    <row r="63" spans="3:19" x14ac:dyDescent="0.25">
      <c r="C63" s="2">
        <v>0.69713243000000003</v>
      </c>
      <c r="D63">
        <v>159.62247099999999</v>
      </c>
      <c r="E63">
        <f t="shared" si="0"/>
        <v>158.61791881771035</v>
      </c>
      <c r="F63">
        <f t="shared" si="1"/>
        <v>1.0091250869428847</v>
      </c>
      <c r="G63" s="19">
        <f t="shared" si="2"/>
        <v>3.9605631635447916E-5</v>
      </c>
      <c r="I63" s="2">
        <v>0.69634372</v>
      </c>
      <c r="J63">
        <v>177.669577</v>
      </c>
      <c r="K63">
        <f t="shared" si="3"/>
        <v>179.06212800536665</v>
      </c>
      <c r="L63">
        <f t="shared" si="4"/>
        <v>1.9391983025476438</v>
      </c>
      <c r="M63" s="19">
        <f t="shared" si="5"/>
        <v>6.1432202421162179E-5</v>
      </c>
      <c r="O63" s="2">
        <v>0.69626367</v>
      </c>
      <c r="P63">
        <v>217.67153400000001</v>
      </c>
      <c r="Q63">
        <f t="shared" si="6"/>
        <v>217.49087052758625</v>
      </c>
      <c r="R63">
        <f t="shared" si="7"/>
        <v>3.2639290264595701E-2</v>
      </c>
      <c r="S63" s="19">
        <f t="shared" si="8"/>
        <v>6.8887025211178279E-7</v>
      </c>
    </row>
    <row r="64" spans="3:19" x14ac:dyDescent="0.25">
      <c r="C64" s="2">
        <v>0.70038036999999997</v>
      </c>
      <c r="D64">
        <v>159.62465900000001</v>
      </c>
      <c r="E64">
        <f t="shared" si="0"/>
        <v>158.76268746708499</v>
      </c>
      <c r="F64">
        <f t="shared" si="1"/>
        <v>0.74299492355587116</v>
      </c>
      <c r="G64" s="19">
        <f t="shared" si="2"/>
        <v>2.9159890008340026E-5</v>
      </c>
      <c r="I64" s="2">
        <v>0.69959165999999995</v>
      </c>
      <c r="J64">
        <v>177.67176599999999</v>
      </c>
      <c r="K64">
        <f t="shared" si="3"/>
        <v>179.14769310360759</v>
      </c>
      <c r="L64">
        <f t="shared" si="4"/>
        <v>2.1783608151635279</v>
      </c>
      <c r="M64" s="19">
        <f t="shared" si="5"/>
        <v>6.9006973087713133E-5</v>
      </c>
      <c r="O64" s="2">
        <v>0.69951138999999996</v>
      </c>
      <c r="P64">
        <v>217.63337799999999</v>
      </c>
      <c r="Q64">
        <f t="shared" si="6"/>
        <v>217.6427138540561</v>
      </c>
      <c r="R64">
        <f t="shared" si="7"/>
        <v>8.7158170956876376E-5</v>
      </c>
      <c r="S64" s="19">
        <f t="shared" si="8"/>
        <v>1.8401664222794821E-9</v>
      </c>
    </row>
    <row r="65" spans="3:19" x14ac:dyDescent="0.25">
      <c r="C65" s="2">
        <v>0.70362831000000003</v>
      </c>
      <c r="D65">
        <v>159.626848</v>
      </c>
      <c r="E65">
        <f t="shared" si="0"/>
        <v>158.91280350538057</v>
      </c>
      <c r="F65">
        <f t="shared" si="1"/>
        <v>0.50985954029631619</v>
      </c>
      <c r="G65" s="19">
        <f t="shared" si="2"/>
        <v>2.0009612292984687E-5</v>
      </c>
      <c r="I65" s="2">
        <v>0.70283960000000001</v>
      </c>
      <c r="J65">
        <v>177.67395500000001</v>
      </c>
      <c r="K65">
        <f t="shared" si="3"/>
        <v>179.23943715233483</v>
      </c>
      <c r="L65">
        <f t="shared" si="4"/>
        <v>2.4507343692788708</v>
      </c>
      <c r="M65" s="19">
        <f t="shared" si="5"/>
        <v>7.7633416991593267E-5</v>
      </c>
      <c r="O65" s="2">
        <v>0.70275962000000003</v>
      </c>
      <c r="P65">
        <v>217.68935999999999</v>
      </c>
      <c r="Q65">
        <f t="shared" si="6"/>
        <v>217.80554919216095</v>
      </c>
      <c r="R65">
        <f t="shared" si="7"/>
        <v>1.3499928375016365E-2</v>
      </c>
      <c r="S65" s="19">
        <f t="shared" si="8"/>
        <v>2.8487678485524427E-7</v>
      </c>
    </row>
    <row r="66" spans="3:19" x14ac:dyDescent="0.25">
      <c r="C66" s="2">
        <v>0.70687624000000004</v>
      </c>
      <c r="D66">
        <v>159.62903700000001</v>
      </c>
      <c r="E66">
        <f t="shared" si="0"/>
        <v>159.06855761276699</v>
      </c>
      <c r="F66">
        <f t="shared" si="1"/>
        <v>0.31413714351309741</v>
      </c>
      <c r="G66" s="19">
        <f t="shared" si="2"/>
        <v>1.232808167555E-5</v>
      </c>
      <c r="I66" s="2">
        <v>0.70608753999999996</v>
      </c>
      <c r="J66">
        <v>177.676143</v>
      </c>
      <c r="K66">
        <f t="shared" si="3"/>
        <v>179.33777859190761</v>
      </c>
      <c r="L66">
        <f t="shared" si="4"/>
        <v>2.761032840294158</v>
      </c>
      <c r="M66" s="19">
        <f t="shared" si="5"/>
        <v>8.7460778015412328E-5</v>
      </c>
      <c r="O66" s="2">
        <v>0.70600755000000004</v>
      </c>
      <c r="P66">
        <v>217.69154900000001</v>
      </c>
      <c r="Q66">
        <f t="shared" si="6"/>
        <v>217.98007971403541</v>
      </c>
      <c r="R66">
        <f t="shared" si="7"/>
        <v>8.3249972941779493E-2</v>
      </c>
      <c r="S66" s="19">
        <f t="shared" si="8"/>
        <v>1.7567135929763575E-6</v>
      </c>
    </row>
    <row r="67" spans="3:19" x14ac:dyDescent="0.25">
      <c r="C67" s="2">
        <v>0.71012417999999999</v>
      </c>
      <c r="D67">
        <v>159.631225</v>
      </c>
      <c r="E67">
        <f t="shared" si="0"/>
        <v>159.23026044206634</v>
      </c>
      <c r="F67">
        <f t="shared" si="1"/>
        <v>0.16077257671893702</v>
      </c>
      <c r="G67" s="19">
        <f t="shared" si="2"/>
        <v>6.3092288348319734E-6</v>
      </c>
      <c r="I67" s="2">
        <v>0.70933526000000002</v>
      </c>
      <c r="J67">
        <v>177.63798700000001</v>
      </c>
      <c r="K67">
        <f t="shared" si="3"/>
        <v>179.4431572872904</v>
      </c>
      <c r="L67">
        <f t="shared" si="4"/>
        <v>3.2586397661160853</v>
      </c>
      <c r="M67" s="19">
        <f t="shared" si="5"/>
        <v>1.0326773862079299E-4</v>
      </c>
      <c r="O67" s="2">
        <v>0.70925548999999999</v>
      </c>
      <c r="P67">
        <v>217.693737</v>
      </c>
      <c r="Q67">
        <f t="shared" si="6"/>
        <v>218.16711433626955</v>
      </c>
      <c r="R67">
        <f t="shared" si="7"/>
        <v>0.22408610249365477</v>
      </c>
      <c r="S67" s="19">
        <f t="shared" si="8"/>
        <v>4.7284963017544173E-6</v>
      </c>
    </row>
    <row r="68" spans="3:19" x14ac:dyDescent="0.25">
      <c r="C68" s="2">
        <v>0.71337212000000005</v>
      </c>
      <c r="D68">
        <v>159.63341399999999</v>
      </c>
      <c r="E68">
        <f t="shared" ref="E68:E131" si="9">IF(C68&lt;F$1,$X$6+D$1^2*$X$5/((-$X$7*(C68/E$1-1)^$X$8+1)),$X$6+$X$2*TAN($X$3*(C68/F$1)-$X$3)+D$1^2*$X$5/((-$X$7*(C68/E$1-1)^$X$8+1)))</f>
        <v>159.39824116901008</v>
      </c>
      <c r="F68">
        <f t="shared" ref="F68:F131" si="10">(E68-D68)^2</f>
        <v>5.5306260435808843E-2</v>
      </c>
      <c r="G68" s="19">
        <f t="shared" ref="G68:G131" si="11">((E68-D68)/D68)^2</f>
        <v>2.1703345836850408E-6</v>
      </c>
      <c r="I68" s="2">
        <v>0.71258301999999996</v>
      </c>
      <c r="J68">
        <v>177.60655399999999</v>
      </c>
      <c r="K68">
        <f t="shared" ref="K68:K131" si="12">IF(I68&lt;L$1,$X$6+J$1^2*$X$5/((-$X$7*(I68/K$1-1)^$X$8+1)),$X$6+$X$2*TAN($X$3*(I68/L$1)-$X$3)+J$1^2*$X$5/((-$X$7*(I68/K$1-1)^$X$8+1)))</f>
        <v>179.55605939103225</v>
      </c>
      <c r="L68">
        <f t="shared" ref="L68:L131" si="13">(K68-J68)^2</f>
        <v>3.8005712696638492</v>
      </c>
      <c r="M68" s="19">
        <f t="shared" ref="M68:M131" si="14">((K68-J68)/J68)^2</f>
        <v>1.2048442379446037E-4</v>
      </c>
      <c r="O68" s="2">
        <v>0.71250263000000003</v>
      </c>
      <c r="P68">
        <v>217.54799399999999</v>
      </c>
      <c r="Q68">
        <f t="shared" ref="Q68:Q108" si="15">IF(O68&lt;R$1,$X$6+P$1^2*$X$5/((-$X$7*(O68/Q$1-1)^$X$8+1)),$X$6+$X$2*TAN($X$3*(O68/R$1)-$X$3)+P$1^2*$X$5/((-$X$7*(O68/Q$1-1)^$X$8+1)))</f>
        <v>218.36745050148275</v>
      </c>
      <c r="R68">
        <f t="shared" ref="R68:R108" si="16">(Q68-P68)^2</f>
        <v>0.67150895782236741</v>
      </c>
      <c r="S68" s="19">
        <f t="shared" ref="S68:S108" si="17">((Q68-P68)/P68)^2</f>
        <v>1.4188668574922509E-5</v>
      </c>
    </row>
    <row r="69" spans="3:19" x14ac:dyDescent="0.25">
      <c r="C69" s="2">
        <v>0.71662006</v>
      </c>
      <c r="D69">
        <v>159.635603</v>
      </c>
      <c r="E69">
        <f t="shared" si="9"/>
        <v>159.57285095755654</v>
      </c>
      <c r="F69">
        <f t="shared" si="10"/>
        <v>3.9378188308262507E-3</v>
      </c>
      <c r="G69" s="19">
        <f t="shared" si="11"/>
        <v>1.5452409804683502E-7</v>
      </c>
      <c r="I69" s="2">
        <v>0.71583094999999997</v>
      </c>
      <c r="J69">
        <v>177.608743</v>
      </c>
      <c r="K69">
        <f t="shared" si="12"/>
        <v>179.67700216853217</v>
      </c>
      <c r="L69">
        <f t="shared" si="13"/>
        <v>4.2776959882173644</v>
      </c>
      <c r="M69" s="19">
        <f t="shared" si="14"/>
        <v>1.3560672737714883E-4</v>
      </c>
      <c r="O69" s="2">
        <v>0.71575016999999996</v>
      </c>
      <c r="P69">
        <v>217.47621699999999</v>
      </c>
      <c r="Q69">
        <f t="shared" si="15"/>
        <v>218.58206816916805</v>
      </c>
      <c r="R69">
        <f t="shared" si="16"/>
        <v>1.22290680835037</v>
      </c>
      <c r="S69" s="19">
        <f t="shared" si="17"/>
        <v>2.5856505111136211E-5</v>
      </c>
    </row>
    <row r="70" spans="3:19" x14ac:dyDescent="0.25">
      <c r="C70" s="2">
        <v>0.71986799999999995</v>
      </c>
      <c r="D70">
        <v>159.63779099999999</v>
      </c>
      <c r="E70">
        <f t="shared" si="9"/>
        <v>159.75446421090584</v>
      </c>
      <c r="F70">
        <f t="shared" si="10"/>
        <v>1.3612638143079642E-2</v>
      </c>
      <c r="G70" s="19">
        <f t="shared" si="11"/>
        <v>5.3415940680113713E-7</v>
      </c>
      <c r="I70" s="2">
        <v>0.71907889000000003</v>
      </c>
      <c r="J70">
        <v>177.61093199999999</v>
      </c>
      <c r="K70">
        <f t="shared" si="12"/>
        <v>179.80652886904616</v>
      </c>
      <c r="L70">
        <f t="shared" si="13"/>
        <v>4.8206456113653458</v>
      </c>
      <c r="M70" s="19">
        <f t="shared" si="14"/>
        <v>1.5281494138547216E-4</v>
      </c>
      <c r="O70" s="2">
        <v>0.71899811000000002</v>
      </c>
      <c r="P70">
        <v>217.47840500000001</v>
      </c>
      <c r="Q70">
        <f t="shared" si="15"/>
        <v>218.81194595768682</v>
      </c>
      <c r="R70">
        <f t="shared" si="16"/>
        <v>1.7783314858282473</v>
      </c>
      <c r="S70" s="19">
        <f t="shared" si="17"/>
        <v>3.759935886043087E-5</v>
      </c>
    </row>
    <row r="71" spans="3:19" x14ac:dyDescent="0.25">
      <c r="C71" s="2">
        <v>0.72311592999999996</v>
      </c>
      <c r="D71">
        <v>159.63998000000001</v>
      </c>
      <c r="E71">
        <f t="shared" si="9"/>
        <v>159.94347987470272</v>
      </c>
      <c r="F71">
        <f t="shared" si="10"/>
        <v>9.2112173944559991E-2</v>
      </c>
      <c r="G71" s="19">
        <f t="shared" si="11"/>
        <v>3.6143791044468006E-6</v>
      </c>
      <c r="I71" s="2">
        <v>0.72232640000000004</v>
      </c>
      <c r="J71">
        <v>177.53243000000001</v>
      </c>
      <c r="K71">
        <f t="shared" si="12"/>
        <v>179.94520830365053</v>
      </c>
      <c r="L71">
        <f t="shared" si="13"/>
        <v>5.8214991425667115</v>
      </c>
      <c r="M71" s="19">
        <f t="shared" si="14"/>
        <v>1.8470533625619535E-4</v>
      </c>
      <c r="O71" s="2">
        <v>0.72224641000000001</v>
      </c>
      <c r="P71">
        <v>217.54783599999999</v>
      </c>
      <c r="Q71">
        <f t="shared" si="15"/>
        <v>219.0581303645663</v>
      </c>
      <c r="R71">
        <f t="shared" si="16"/>
        <v>2.2809890676407423</v>
      </c>
      <c r="S71" s="19">
        <f t="shared" si="17"/>
        <v>4.8196296620517283E-5</v>
      </c>
    </row>
    <row r="72" spans="3:19" x14ac:dyDescent="0.25">
      <c r="C72" s="2">
        <v>0.72636387000000002</v>
      </c>
      <c r="D72">
        <v>159.642169</v>
      </c>
      <c r="E72">
        <f t="shared" si="9"/>
        <v>160.14032588143075</v>
      </c>
      <c r="F72">
        <f t="shared" si="10"/>
        <v>0.2481602785168196</v>
      </c>
      <c r="G72" s="19">
        <f t="shared" si="11"/>
        <v>9.7372658716705743E-6</v>
      </c>
      <c r="I72" s="2">
        <v>0.72557455000000004</v>
      </c>
      <c r="J72">
        <v>177.57525200000001</v>
      </c>
      <c r="K72">
        <f t="shared" si="12"/>
        <v>180.09371830363983</v>
      </c>
      <c r="L72">
        <f t="shared" si="13"/>
        <v>6.3426725225692495</v>
      </c>
      <c r="M72" s="19">
        <f t="shared" si="14"/>
        <v>2.0114415159295094E-4</v>
      </c>
      <c r="O72" s="2">
        <v>0.72549412999999996</v>
      </c>
      <c r="P72">
        <v>217.50967900000001</v>
      </c>
      <c r="Q72">
        <f t="shared" si="15"/>
        <v>219.32166869303609</v>
      </c>
      <c r="R72">
        <f t="shared" si="16"/>
        <v>3.2833066476689958</v>
      </c>
      <c r="S72" s="19">
        <f t="shared" si="17"/>
        <v>6.9399169144345114E-5</v>
      </c>
    </row>
    <row r="73" spans="3:19" x14ac:dyDescent="0.25">
      <c r="C73" s="2">
        <v>0.72961180999999997</v>
      </c>
      <c r="D73">
        <v>159.64435700000001</v>
      </c>
      <c r="E73">
        <f t="shared" si="9"/>
        <v>160.34545797671416</v>
      </c>
      <c r="F73">
        <f t="shared" si="10"/>
        <v>0.4915425795495274</v>
      </c>
      <c r="G73" s="19">
        <f t="shared" si="11"/>
        <v>1.9286525697933106E-5</v>
      </c>
      <c r="I73" s="2">
        <v>0.72882190999999996</v>
      </c>
      <c r="J73">
        <v>177.46956599999999</v>
      </c>
      <c r="K73">
        <f t="shared" si="12"/>
        <v>180.25267075939118</v>
      </c>
      <c r="L73">
        <f t="shared" si="13"/>
        <v>7.745672101745912</v>
      </c>
      <c r="M73" s="19">
        <f t="shared" si="14"/>
        <v>2.4592990018854657E-4</v>
      </c>
      <c r="O73" s="2">
        <v>0.72874192999999998</v>
      </c>
      <c r="P73">
        <v>217.484971</v>
      </c>
      <c r="Q73">
        <f t="shared" si="15"/>
        <v>219.60381384162844</v>
      </c>
      <c r="R73">
        <f t="shared" si="16"/>
        <v>4.4894949875200627</v>
      </c>
      <c r="S73" s="19">
        <f t="shared" si="17"/>
        <v>9.4915904129367723E-5</v>
      </c>
    </row>
    <row r="74" spans="3:19" x14ac:dyDescent="0.25">
      <c r="C74" s="2">
        <v>0.73285948999999995</v>
      </c>
      <c r="D74">
        <v>159.59947700000001</v>
      </c>
      <c r="E74">
        <f t="shared" si="9"/>
        <v>160.55934710137413</v>
      </c>
      <c r="F74">
        <f t="shared" si="10"/>
        <v>0.92135061151196718</v>
      </c>
      <c r="G74" s="19">
        <f t="shared" si="11"/>
        <v>3.6171123688267327E-5</v>
      </c>
      <c r="I74" s="2">
        <v>0.73206985000000002</v>
      </c>
      <c r="J74">
        <v>177.471754</v>
      </c>
      <c r="K74">
        <f t="shared" si="12"/>
        <v>180.42286099380695</v>
      </c>
      <c r="L74">
        <f t="shared" si="13"/>
        <v>8.7090324888962662</v>
      </c>
      <c r="M74" s="19">
        <f t="shared" si="14"/>
        <v>2.7651037267340336E-4</v>
      </c>
      <c r="O74" s="2">
        <v>0.73199073000000003</v>
      </c>
      <c r="P74">
        <v>217.64854</v>
      </c>
      <c r="Q74">
        <f t="shared" si="15"/>
        <v>219.90594989117324</v>
      </c>
      <c r="R74">
        <f t="shared" si="16"/>
        <v>5.0958994167667759</v>
      </c>
      <c r="S74" s="19">
        <f t="shared" si="17"/>
        <v>1.0757449867099389E-4</v>
      </c>
    </row>
    <row r="75" spans="3:19" x14ac:dyDescent="0.25">
      <c r="C75" s="2">
        <v>0.73610728999999997</v>
      </c>
      <c r="D75">
        <v>159.57476800000001</v>
      </c>
      <c r="E75">
        <f t="shared" si="9"/>
        <v>160.78254102905242</v>
      </c>
      <c r="F75">
        <f t="shared" si="10"/>
        <v>1.4587156897064546</v>
      </c>
      <c r="G75" s="19">
        <f t="shared" si="11"/>
        <v>5.7285170598643622E-5</v>
      </c>
      <c r="I75" s="2">
        <v>0.73531749999999996</v>
      </c>
      <c r="J75">
        <v>177.42014900000001</v>
      </c>
      <c r="K75">
        <f t="shared" si="12"/>
        <v>180.60503010812045</v>
      </c>
      <c r="L75">
        <f t="shared" si="13"/>
        <v>10.143467672862457</v>
      </c>
      <c r="M75" s="19">
        <f t="shared" si="14"/>
        <v>3.2224083199034853E-4</v>
      </c>
      <c r="O75" s="2">
        <v>0.73523925000000001</v>
      </c>
      <c r="P75">
        <v>217.75831600000001</v>
      </c>
      <c r="Q75">
        <f t="shared" si="15"/>
        <v>220.2293588204912</v>
      </c>
      <c r="R75">
        <f t="shared" si="16"/>
        <v>6.1060526207010657</v>
      </c>
      <c r="S75" s="19">
        <f t="shared" si="17"/>
        <v>1.2876891726057197E-4</v>
      </c>
    </row>
    <row r="76" spans="3:19" x14ac:dyDescent="0.25">
      <c r="C76" s="2">
        <v>0.73935523000000003</v>
      </c>
      <c r="D76">
        <v>159.57695699999999</v>
      </c>
      <c r="E76">
        <f t="shared" si="9"/>
        <v>161.01560374055555</v>
      </c>
      <c r="F76">
        <f t="shared" si="10"/>
        <v>2.0697044441111223</v>
      </c>
      <c r="G76" s="19">
        <f t="shared" si="11"/>
        <v>8.1277057783024555E-5</v>
      </c>
      <c r="I76" s="2">
        <v>0.73856533000000002</v>
      </c>
      <c r="J76">
        <v>177.40216599999999</v>
      </c>
      <c r="K76">
        <f t="shared" si="12"/>
        <v>180.8000504420155</v>
      </c>
      <c r="L76">
        <f t="shared" si="13"/>
        <v>11.545618681291053</v>
      </c>
      <c r="M76" s="19">
        <f t="shared" si="14"/>
        <v>3.6685916544358058E-4</v>
      </c>
      <c r="O76" s="2">
        <v>0.73848838000000006</v>
      </c>
      <c r="P76">
        <v>217.98240200000001</v>
      </c>
      <c r="Q76">
        <f t="shared" si="15"/>
        <v>220.57563633372129</v>
      </c>
      <c r="R76">
        <f t="shared" si="16"/>
        <v>6.7248643095908731</v>
      </c>
      <c r="S76" s="19">
        <f t="shared" si="17"/>
        <v>1.415274422887491E-4</v>
      </c>
    </row>
    <row r="77" spans="3:19" x14ac:dyDescent="0.25">
      <c r="C77" s="2">
        <v>0.74260316000000004</v>
      </c>
      <c r="D77">
        <v>159.57914600000001</v>
      </c>
      <c r="E77">
        <f t="shared" si="9"/>
        <v>161.25912824929739</v>
      </c>
      <c r="F77">
        <f t="shared" si="10"/>
        <v>2.8223403579542898</v>
      </c>
      <c r="G77" s="19">
        <f t="shared" si="11"/>
        <v>1.1082994375052782E-4</v>
      </c>
      <c r="I77" s="2">
        <v>0.74181326000000003</v>
      </c>
      <c r="J77">
        <v>177.40435400000001</v>
      </c>
      <c r="K77">
        <f t="shared" si="12"/>
        <v>181.00883283551087</v>
      </c>
      <c r="L77">
        <f t="shared" si="13"/>
        <v>12.992267675645731</v>
      </c>
      <c r="M77" s="19">
        <f t="shared" si="14"/>
        <v>4.1281589482286974E-4</v>
      </c>
      <c r="O77" s="2">
        <v>0.74146782</v>
      </c>
      <c r="P77">
        <v>218.078261</v>
      </c>
      <c r="Q77">
        <f t="shared" si="15"/>
        <v>220.91460543299635</v>
      </c>
      <c r="R77">
        <f t="shared" si="16"/>
        <v>8.0448497425894185</v>
      </c>
      <c r="S77" s="19">
        <f t="shared" si="17"/>
        <v>1.6915825105625349E-4</v>
      </c>
    </row>
    <row r="78" spans="3:19" x14ac:dyDescent="0.25">
      <c r="C78" s="2">
        <v>0.74585109999999999</v>
      </c>
      <c r="D78">
        <v>159.581334</v>
      </c>
      <c r="E78">
        <f t="shared" si="9"/>
        <v>161.51376487767621</v>
      </c>
      <c r="F78">
        <f t="shared" si="10"/>
        <v>3.7342890969964508</v>
      </c>
      <c r="G78" s="19">
        <f t="shared" si="11"/>
        <v>1.4663706324781719E-4</v>
      </c>
      <c r="I78" s="2">
        <v>0.74506167000000001</v>
      </c>
      <c r="J78">
        <v>177.49395699999999</v>
      </c>
      <c r="K78">
        <f t="shared" si="12"/>
        <v>181.23239377609633</v>
      </c>
      <c r="L78">
        <f t="shared" si="13"/>
        <v>13.975909528869565</v>
      </c>
      <c r="M78" s="19">
        <f t="shared" si="14"/>
        <v>4.4362185912690563E-4</v>
      </c>
      <c r="O78" s="2">
        <v>0.74498620999999998</v>
      </c>
      <c r="P78">
        <v>218.349885</v>
      </c>
      <c r="Q78">
        <f t="shared" si="15"/>
        <v>221.34319331662738</v>
      </c>
      <c r="R78">
        <f t="shared" si="16"/>
        <v>8.9598946783906239</v>
      </c>
      <c r="S78" s="19">
        <f t="shared" si="17"/>
        <v>1.8793037034677253E-4</v>
      </c>
    </row>
    <row r="79" spans="3:19" x14ac:dyDescent="0.25">
      <c r="C79" s="2">
        <v>0.74909904000000005</v>
      </c>
      <c r="D79">
        <v>159.58352300000001</v>
      </c>
      <c r="E79">
        <f t="shared" si="9"/>
        <v>161.78021177552742</v>
      </c>
      <c r="F79">
        <f t="shared" si="10"/>
        <v>4.8254415765280934</v>
      </c>
      <c r="G79" s="19">
        <f t="shared" si="11"/>
        <v>1.8947894806452161E-4</v>
      </c>
      <c r="I79" s="2">
        <v>0.74831011999999997</v>
      </c>
      <c r="J79">
        <v>177.590284</v>
      </c>
      <c r="K79">
        <f t="shared" si="12"/>
        <v>181.47177677458922</v>
      </c>
      <c r="L79">
        <f t="shared" si="13"/>
        <v>15.065986159188315</v>
      </c>
      <c r="M79" s="19">
        <f t="shared" si="14"/>
        <v>4.7770431106328127E-4</v>
      </c>
      <c r="O79" s="2">
        <v>0.74823519999999999</v>
      </c>
      <c r="P79">
        <v>218.54707500000001</v>
      </c>
      <c r="Q79">
        <f t="shared" si="15"/>
        <v>221.76816012000791</v>
      </c>
      <c r="R79">
        <f t="shared" si="16"/>
        <v>10.375389350336302</v>
      </c>
      <c r="S79" s="19">
        <f t="shared" si="17"/>
        <v>2.1722730113862745E-4</v>
      </c>
    </row>
    <row r="80" spans="3:19" x14ac:dyDescent="0.25">
      <c r="C80" s="2">
        <v>0.75234698</v>
      </c>
      <c r="D80">
        <v>159.585712</v>
      </c>
      <c r="E80">
        <f t="shared" si="9"/>
        <v>162.05922286131195</v>
      </c>
      <c r="F80">
        <f t="shared" si="10"/>
        <v>6.118255981028188</v>
      </c>
      <c r="G80" s="19">
        <f t="shared" si="11"/>
        <v>2.4023685417005834E-4</v>
      </c>
      <c r="I80" s="2">
        <v>0.75155833999999999</v>
      </c>
      <c r="J80">
        <v>177.646266</v>
      </c>
      <c r="K80">
        <f t="shared" si="12"/>
        <v>181.72812102504065</v>
      </c>
      <c r="L80">
        <f t="shared" si="13"/>
        <v>16.661540445449631</v>
      </c>
      <c r="M80" s="19">
        <f t="shared" si="14"/>
        <v>5.2796238855056313E-4</v>
      </c>
      <c r="O80" s="2">
        <v>0.75148464999999998</v>
      </c>
      <c r="P80">
        <v>218.83168000000001</v>
      </c>
      <c r="Q80">
        <f t="shared" si="15"/>
        <v>222.22334082807595</v>
      </c>
      <c r="R80">
        <f t="shared" si="16"/>
        <v>11.503363172704784</v>
      </c>
      <c r="S80" s="19">
        <f t="shared" si="17"/>
        <v>2.4021738896551993E-4</v>
      </c>
    </row>
    <row r="81" spans="3:19" x14ac:dyDescent="0.25">
      <c r="C81" s="2">
        <v>0.75559491999999995</v>
      </c>
      <c r="D81">
        <v>159.58789999999999</v>
      </c>
      <c r="E81">
        <f t="shared" si="9"/>
        <v>162.35161269206759</v>
      </c>
      <c r="F81">
        <f t="shared" si="10"/>
        <v>7.638107844295539</v>
      </c>
      <c r="G81" s="19">
        <f t="shared" si="11"/>
        <v>2.9990649144894985E-4</v>
      </c>
      <c r="I81" s="2">
        <v>0.75480689999999995</v>
      </c>
      <c r="J81">
        <v>177.762766</v>
      </c>
      <c r="K81">
        <f t="shared" si="12"/>
        <v>182.00273305374131</v>
      </c>
      <c r="L81">
        <f t="shared" si="13"/>
        <v>17.977320616811767</v>
      </c>
      <c r="M81" s="19">
        <f t="shared" si="14"/>
        <v>5.6890973498311694E-4</v>
      </c>
      <c r="O81" s="2">
        <v>0.75473429000000003</v>
      </c>
      <c r="P81">
        <v>219.14961700000001</v>
      </c>
      <c r="Q81">
        <f t="shared" si="15"/>
        <v>222.7109458021433</v>
      </c>
      <c r="R81">
        <f t="shared" si="16"/>
        <v>12.683062836975386</v>
      </c>
      <c r="S81" s="19">
        <f t="shared" si="17"/>
        <v>2.6408437861839926E-4</v>
      </c>
    </row>
    <row r="82" spans="3:19" x14ac:dyDescent="0.25">
      <c r="C82" s="2">
        <v>0.75884284999999996</v>
      </c>
      <c r="D82">
        <v>159.59008900000001</v>
      </c>
      <c r="E82">
        <f t="shared" si="9"/>
        <v>162.6582618218944</v>
      </c>
      <c r="F82">
        <f t="shared" si="10"/>
        <v>9.4136844650114035</v>
      </c>
      <c r="G82" s="19">
        <f t="shared" si="11"/>
        <v>3.6961348133263865E-4</v>
      </c>
      <c r="I82" s="2">
        <v>0.75805562999999998</v>
      </c>
      <c r="J82">
        <v>177.91288700000001</v>
      </c>
      <c r="K82">
        <f t="shared" si="12"/>
        <v>182.29854169031188</v>
      </c>
      <c r="L82">
        <f t="shared" si="13"/>
        <v>19.233967062654479</v>
      </c>
      <c r="M82" s="19">
        <f t="shared" si="14"/>
        <v>6.0765077186187828E-4</v>
      </c>
      <c r="O82" s="2">
        <v>0.75798396999999995</v>
      </c>
      <c r="P82">
        <v>219.47456600000001</v>
      </c>
      <c r="Q82">
        <f t="shared" si="15"/>
        <v>223.23339266112538</v>
      </c>
      <c r="R82">
        <f t="shared" si="16"/>
        <v>14.128777868386887</v>
      </c>
      <c r="S82" s="19">
        <f t="shared" si="17"/>
        <v>2.9331630096208718E-4</v>
      </c>
    </row>
    <row r="83" spans="3:19" x14ac:dyDescent="0.25">
      <c r="C83" s="2">
        <v>0.76209079000000002</v>
      </c>
      <c r="D83">
        <v>159.59227799999999</v>
      </c>
      <c r="E83">
        <f t="shared" si="9"/>
        <v>162.98012778202695</v>
      </c>
      <c r="F83">
        <f t="shared" si="10"/>
        <v>11.47752614558013</v>
      </c>
      <c r="G83" s="19">
        <f t="shared" si="11"/>
        <v>4.5063460935444223E-4</v>
      </c>
      <c r="I83" s="2">
        <v>0.76130408000000005</v>
      </c>
      <c r="J83">
        <v>178.00921399999999</v>
      </c>
      <c r="K83">
        <f t="shared" si="12"/>
        <v>182.61764856288306</v>
      </c>
      <c r="L83">
        <f t="shared" si="13"/>
        <v>21.23766912037533</v>
      </c>
      <c r="M83" s="19">
        <f t="shared" si="14"/>
        <v>6.7022694722149655E-4</v>
      </c>
      <c r="O83" s="2">
        <v>0.76123461999999997</v>
      </c>
      <c r="P83">
        <v>219.98106899999999</v>
      </c>
      <c r="Q83">
        <f t="shared" si="15"/>
        <v>223.79350501721018</v>
      </c>
      <c r="R83">
        <f t="shared" si="16"/>
        <v>14.534668385321487</v>
      </c>
      <c r="S83" s="19">
        <f t="shared" si="17"/>
        <v>3.0035475464169372E-4</v>
      </c>
    </row>
    <row r="84" spans="3:19" x14ac:dyDescent="0.25">
      <c r="C84" s="2">
        <v>0.76533872999999997</v>
      </c>
      <c r="D84">
        <v>159.59446600000001</v>
      </c>
      <c r="E84">
        <f t="shared" si="9"/>
        <v>163.31824754855253</v>
      </c>
      <c r="F84">
        <f t="shared" si="10"/>
        <v>13.866549021340228</v>
      </c>
      <c r="G84" s="19">
        <f t="shared" si="11"/>
        <v>5.4441832549508051E-4</v>
      </c>
      <c r="I84" s="2">
        <v>0.76455267000000005</v>
      </c>
      <c r="J84">
        <v>178.13243800000001</v>
      </c>
      <c r="K84">
        <f t="shared" si="12"/>
        <v>182.95951209778212</v>
      </c>
      <c r="L84">
        <f t="shared" si="13"/>
        <v>23.300644345479032</v>
      </c>
      <c r="M84" s="19">
        <f t="shared" si="14"/>
        <v>7.3431416722169994E-4</v>
      </c>
      <c r="O84" s="2">
        <v>0.76421620000000001</v>
      </c>
      <c r="P84">
        <v>220.473941</v>
      </c>
      <c r="Q84">
        <f t="shared" si="15"/>
        <v>224.34271833764535</v>
      </c>
      <c r="R84">
        <f t="shared" si="16"/>
        <v>14.96743808827828</v>
      </c>
      <c r="S84" s="19">
        <f t="shared" si="17"/>
        <v>3.0791648461849999E-4</v>
      </c>
    </row>
    <row r="85" spans="3:19" x14ac:dyDescent="0.25">
      <c r="C85" s="2">
        <v>0.76858667000000003</v>
      </c>
      <c r="D85">
        <v>159.596655</v>
      </c>
      <c r="E85">
        <f t="shared" si="9"/>
        <v>163.67375052597362</v>
      </c>
      <c r="F85">
        <f t="shared" si="10"/>
        <v>16.622707927914096</v>
      </c>
      <c r="G85" s="19">
        <f t="shared" si="11"/>
        <v>6.5261072200954165E-4</v>
      </c>
      <c r="I85" s="2">
        <v>0.76780117999999997</v>
      </c>
      <c r="J85">
        <v>178.24221299999999</v>
      </c>
      <c r="K85">
        <f t="shared" si="12"/>
        <v>183.325897788525</v>
      </c>
      <c r="L85">
        <f t="shared" si="13"/>
        <v>25.843851029080525</v>
      </c>
      <c r="M85" s="19">
        <f t="shared" si="14"/>
        <v>8.1345980411716098E-4</v>
      </c>
      <c r="O85" s="2">
        <v>0.76719817000000001</v>
      </c>
      <c r="P85">
        <v>221.040492</v>
      </c>
      <c r="Q85">
        <f t="shared" si="15"/>
        <v>224.92845556379498</v>
      </c>
      <c r="R85">
        <f t="shared" si="16"/>
        <v>15.116260673397386</v>
      </c>
      <c r="S85" s="19">
        <f t="shared" si="17"/>
        <v>3.0938602692099867E-4</v>
      </c>
    </row>
    <row r="86" spans="3:19" x14ac:dyDescent="0.25">
      <c r="C86" s="2">
        <v>0.77183460999999998</v>
      </c>
      <c r="D86">
        <v>159.59884299999999</v>
      </c>
      <c r="E86">
        <f t="shared" si="9"/>
        <v>164.04786819440619</v>
      </c>
      <c r="F86">
        <f t="shared" si="10"/>
        <v>19.793825180461159</v>
      </c>
      <c r="G86" s="19">
        <f t="shared" si="11"/>
        <v>7.7708809026178849E-4</v>
      </c>
      <c r="I86" s="2">
        <v>0.77105056999999999</v>
      </c>
      <c r="J86">
        <v>178.51336900000001</v>
      </c>
      <c r="K86">
        <f t="shared" si="12"/>
        <v>183.71888530915135</v>
      </c>
      <c r="L86">
        <f t="shared" si="13"/>
        <v>27.097400044840537</v>
      </c>
      <c r="M86" s="19">
        <f t="shared" si="14"/>
        <v>8.5032731547903895E-4</v>
      </c>
      <c r="O86" s="2">
        <v>0.7701808</v>
      </c>
      <c r="P86">
        <v>221.72865400000001</v>
      </c>
      <c r="Q86">
        <f t="shared" si="15"/>
        <v>225.55345019882014</v>
      </c>
      <c r="R86">
        <f t="shared" si="16"/>
        <v>14.629065962508978</v>
      </c>
      <c r="S86" s="19">
        <f t="shared" si="17"/>
        <v>2.9755890844772255E-4</v>
      </c>
    </row>
    <row r="87" spans="3:19" x14ac:dyDescent="0.25">
      <c r="C87" s="2">
        <v>0.77508253999999999</v>
      </c>
      <c r="D87">
        <v>159.601032</v>
      </c>
      <c r="E87">
        <f t="shared" si="9"/>
        <v>164.44194497369111</v>
      </c>
      <c r="F87">
        <f t="shared" si="10"/>
        <v>23.434438418850849</v>
      </c>
      <c r="G87" s="19">
        <f t="shared" si="11"/>
        <v>9.1999011312271582E-4</v>
      </c>
      <c r="I87" s="2">
        <v>0.77430056999999997</v>
      </c>
      <c r="J87">
        <v>178.89883599999999</v>
      </c>
      <c r="K87">
        <f t="shared" si="12"/>
        <v>184.14061904020446</v>
      </c>
      <c r="L87">
        <f t="shared" si="13"/>
        <v>27.476289440575187</v>
      </c>
      <c r="M87" s="19">
        <f t="shared" si="14"/>
        <v>8.58505442991066E-4</v>
      </c>
      <c r="O87" s="2">
        <v>0.77316320999999999</v>
      </c>
      <c r="P87">
        <v>222.37589500000001</v>
      </c>
      <c r="Q87">
        <f t="shared" si="15"/>
        <v>226.22042886374294</v>
      </c>
      <c r="R87">
        <f t="shared" si="16"/>
        <v>14.780440629466099</v>
      </c>
      <c r="S87" s="19">
        <f t="shared" si="17"/>
        <v>2.9889039795488314E-4</v>
      </c>
    </row>
    <row r="88" spans="3:19" x14ac:dyDescent="0.25">
      <c r="C88" s="2">
        <v>0.77833048000000005</v>
      </c>
      <c r="D88">
        <v>159.60322099999999</v>
      </c>
      <c r="E88">
        <f t="shared" si="9"/>
        <v>164.85745705936037</v>
      </c>
      <c r="F88">
        <f t="shared" si="10"/>
        <v>27.606996567482899</v>
      </c>
      <c r="G88" s="19">
        <f t="shared" si="11"/>
        <v>1.0837668375487035E-3</v>
      </c>
      <c r="I88" s="2">
        <v>0.77754992000000001</v>
      </c>
      <c r="J88">
        <v>179.16326799999999</v>
      </c>
      <c r="K88">
        <f t="shared" si="12"/>
        <v>184.59331406135649</v>
      </c>
      <c r="L88">
        <f t="shared" si="13"/>
        <v>29.485400228453308</v>
      </c>
      <c r="M88" s="19">
        <f t="shared" si="14"/>
        <v>9.1856327115468611E-4</v>
      </c>
      <c r="O88" s="2">
        <v>0.77611474000000003</v>
      </c>
      <c r="P88">
        <v>222.96886799999999</v>
      </c>
      <c r="Q88">
        <f t="shared" si="15"/>
        <v>226.92499061175425</v>
      </c>
      <c r="R88">
        <f t="shared" si="16"/>
        <v>15.650906119233406</v>
      </c>
      <c r="S88" s="19">
        <f t="shared" si="17"/>
        <v>3.1481181877627022E-4</v>
      </c>
    </row>
    <row r="89" spans="3:19" x14ac:dyDescent="0.25">
      <c r="C89" s="2">
        <v>0.78157878000000003</v>
      </c>
      <c r="D89">
        <v>159.672651</v>
      </c>
      <c r="E89">
        <f t="shared" si="9"/>
        <v>165.29607116525841</v>
      </c>
      <c r="F89">
        <f t="shared" si="10"/>
        <v>31.622854355034914</v>
      </c>
      <c r="G89" s="19">
        <f t="shared" si="11"/>
        <v>1.2403378483232556E-3</v>
      </c>
      <c r="I89" s="2">
        <v>0.78106854999999997</v>
      </c>
      <c r="J89">
        <v>179.481674</v>
      </c>
      <c r="K89">
        <f t="shared" si="12"/>
        <v>185.12158578913272</v>
      </c>
      <c r="L89">
        <f t="shared" si="13"/>
        <v>31.808604989198297</v>
      </c>
      <c r="M89" s="19">
        <f t="shared" si="14"/>
        <v>9.8742563960349311E-4</v>
      </c>
      <c r="O89" s="2">
        <v>0.77883975000000005</v>
      </c>
      <c r="P89">
        <v>223.79294400000001</v>
      </c>
      <c r="Q89">
        <f t="shared" si="15"/>
        <v>227.6176876499764</v>
      </c>
      <c r="R89">
        <f t="shared" si="16"/>
        <v>14.628663988034777</v>
      </c>
      <c r="S89" s="19">
        <f t="shared" si="17"/>
        <v>2.9208676961447653E-4</v>
      </c>
    </row>
    <row r="90" spans="3:19" x14ac:dyDescent="0.25">
      <c r="C90" s="2">
        <v>0.78482675999999996</v>
      </c>
      <c r="D90">
        <v>159.68156400000001</v>
      </c>
      <c r="E90">
        <f t="shared" si="9"/>
        <v>165.75947683188122</v>
      </c>
      <c r="F90">
        <f t="shared" si="10"/>
        <v>36.941024391946236</v>
      </c>
      <c r="G90" s="19">
        <f t="shared" si="11"/>
        <v>1.448769782420172E-3</v>
      </c>
      <c r="I90" s="2">
        <v>0.78431881000000003</v>
      </c>
      <c r="J90">
        <v>179.91421099999999</v>
      </c>
      <c r="K90">
        <f t="shared" si="12"/>
        <v>185.64786070379427</v>
      </c>
      <c r="L90">
        <f t="shared" si="13"/>
        <v>32.874738925820125</v>
      </c>
      <c r="M90" s="19">
        <f t="shared" si="14"/>
        <v>1.0156203058412478E-3</v>
      </c>
      <c r="O90" s="2">
        <v>0.78128523999999999</v>
      </c>
      <c r="P90">
        <v>224.641548</v>
      </c>
      <c r="Q90">
        <f t="shared" si="15"/>
        <v>228.27626915968705</v>
      </c>
      <c r="R90">
        <f t="shared" si="16"/>
        <v>13.211197908676748</v>
      </c>
      <c r="S90" s="19">
        <f t="shared" si="17"/>
        <v>2.6179541256893648E-4</v>
      </c>
    </row>
    <row r="91" spans="3:19" x14ac:dyDescent="0.25">
      <c r="C91" s="2">
        <v>0.78834455999999997</v>
      </c>
      <c r="D91">
        <v>159.845314</v>
      </c>
      <c r="E91">
        <f t="shared" si="9"/>
        <v>166.29167608615731</v>
      </c>
      <c r="F91">
        <f t="shared" si="10"/>
        <v>41.555584145846396</v>
      </c>
      <c r="G91" s="19">
        <f t="shared" si="11"/>
        <v>1.62640826789558E-3</v>
      </c>
      <c r="I91" s="2">
        <v>0.78756928000000004</v>
      </c>
      <c r="J91">
        <v>180.387092</v>
      </c>
      <c r="K91">
        <f t="shared" si="12"/>
        <v>186.21430104274827</v>
      </c>
      <c r="L91">
        <f t="shared" si="13"/>
        <v>33.956365227887318</v>
      </c>
      <c r="M91" s="19">
        <f t="shared" si="14"/>
        <v>1.0435428368221586E-3</v>
      </c>
      <c r="O91" s="2">
        <v>0.78400086000000002</v>
      </c>
      <c r="P91">
        <v>225.69878299999999</v>
      </c>
      <c r="Q91">
        <f t="shared" si="15"/>
        <v>229.05140063377883</v>
      </c>
      <c r="R91">
        <f t="shared" si="16"/>
        <v>11.240044998324789</v>
      </c>
      <c r="S91" s="19">
        <f t="shared" si="17"/>
        <v>2.2065288760473784E-4</v>
      </c>
    </row>
    <row r="92" spans="3:19" x14ac:dyDescent="0.25">
      <c r="C92" s="2">
        <v>0.79159332999999998</v>
      </c>
      <c r="D92">
        <v>160.00215900000001</v>
      </c>
      <c r="E92">
        <f t="shared" si="9"/>
        <v>166.81349697093975</v>
      </c>
      <c r="F92">
        <f t="shared" si="10"/>
        <v>46.39432495436558</v>
      </c>
      <c r="G92" s="19">
        <f t="shared" si="11"/>
        <v>1.812229410658712E-3</v>
      </c>
      <c r="I92" s="2">
        <v>0.79081975000000004</v>
      </c>
      <c r="J92">
        <v>180.859973</v>
      </c>
      <c r="K92">
        <f t="shared" si="12"/>
        <v>186.82451793481943</v>
      </c>
      <c r="L92">
        <f t="shared" si="13"/>
        <v>35.575796279480109</v>
      </c>
      <c r="M92" s="19">
        <f t="shared" si="14"/>
        <v>1.0876012703173483E-3</v>
      </c>
      <c r="O92" s="2">
        <v>0.78671608000000004</v>
      </c>
      <c r="P92">
        <v>226.68176399999999</v>
      </c>
      <c r="Q92">
        <f t="shared" si="15"/>
        <v>229.87577801796834</v>
      </c>
      <c r="R92">
        <f t="shared" si="16"/>
        <v>10.201725546978366</v>
      </c>
      <c r="S92" s="19">
        <f t="shared" si="17"/>
        <v>1.9853654895307977E-4</v>
      </c>
    </row>
    <row r="93" spans="3:19" x14ac:dyDescent="0.25">
      <c r="C93" s="2">
        <v>0.79457361000000004</v>
      </c>
      <c r="D93">
        <v>160.252961</v>
      </c>
      <c r="E93">
        <f t="shared" si="9"/>
        <v>167.31993387086041</v>
      </c>
      <c r="F93">
        <f t="shared" si="10"/>
        <v>49.942105557477042</v>
      </c>
      <c r="G93" s="19">
        <f t="shared" si="11"/>
        <v>1.9447094418167446E-3</v>
      </c>
      <c r="I93" s="2">
        <v>0.79407072000000001</v>
      </c>
      <c r="J93">
        <v>181.42699300000001</v>
      </c>
      <c r="K93">
        <f t="shared" si="12"/>
        <v>187.48269202550236</v>
      </c>
      <c r="L93">
        <f t="shared" si="13"/>
        <v>36.671490687470104</v>
      </c>
      <c r="M93" s="19">
        <f t="shared" si="14"/>
        <v>1.1141015005313552E-3</v>
      </c>
      <c r="O93" s="2">
        <v>0.78943191000000001</v>
      </c>
      <c r="P93">
        <v>227.779056</v>
      </c>
      <c r="Q93">
        <f t="shared" si="15"/>
        <v>230.75341507500485</v>
      </c>
      <c r="R93">
        <f t="shared" si="16"/>
        <v>8.8468119070637385</v>
      </c>
      <c r="S93" s="19">
        <f t="shared" si="17"/>
        <v>1.7051367565338858E-4</v>
      </c>
    </row>
    <row r="94" spans="3:19" x14ac:dyDescent="0.25">
      <c r="C94" s="2">
        <v>0.79782363999999995</v>
      </c>
      <c r="D94">
        <v>160.645152</v>
      </c>
      <c r="E94">
        <f t="shared" si="9"/>
        <v>167.90498867135986</v>
      </c>
      <c r="F94">
        <f t="shared" si="10"/>
        <v>52.705228494821462</v>
      </c>
      <c r="G94" s="19">
        <f t="shared" si="11"/>
        <v>2.0422949001550517E-3</v>
      </c>
      <c r="I94" s="2">
        <v>0.79705316999999998</v>
      </c>
      <c r="J94">
        <v>182.08124599999999</v>
      </c>
      <c r="K94">
        <f t="shared" si="12"/>
        <v>188.13250648441738</v>
      </c>
      <c r="L94">
        <f t="shared" si="13"/>
        <v>36.617753450271309</v>
      </c>
      <c r="M94" s="19">
        <f t="shared" si="14"/>
        <v>1.1044886642774955E-3</v>
      </c>
      <c r="O94" s="2">
        <v>0.79228657999999996</v>
      </c>
      <c r="P94">
        <v>228.909684</v>
      </c>
      <c r="Q94">
        <f t="shared" si="15"/>
        <v>231.73759803665382</v>
      </c>
      <c r="R94">
        <f t="shared" si="16"/>
        <v>7.9970977987037193</v>
      </c>
      <c r="S94" s="19">
        <f t="shared" si="17"/>
        <v>1.5261740873375655E-4</v>
      </c>
    </row>
    <row r="95" spans="3:19" x14ac:dyDescent="0.25">
      <c r="C95" s="2">
        <v>0.80080428000000003</v>
      </c>
      <c r="D95">
        <v>160.96319600000001</v>
      </c>
      <c r="E95">
        <f t="shared" si="9"/>
        <v>168.47411274473728</v>
      </c>
      <c r="F95">
        <f t="shared" si="10"/>
        <v>56.41387034637475</v>
      </c>
      <c r="G95" s="19">
        <f t="shared" si="11"/>
        <v>2.1773724468211251E-3</v>
      </c>
      <c r="I95" s="2">
        <v>0.80003546999999997</v>
      </c>
      <c r="J95">
        <v>182.708315</v>
      </c>
      <c r="K95">
        <f t="shared" si="12"/>
        <v>188.83037356832074</v>
      </c>
      <c r="L95">
        <f t="shared" si="13"/>
        <v>37.479601113949379</v>
      </c>
      <c r="M95" s="19">
        <f t="shared" si="14"/>
        <v>1.1227377760586407E-3</v>
      </c>
      <c r="O95" s="2">
        <v>0.79457588000000001</v>
      </c>
      <c r="P95">
        <v>230.20523299999999</v>
      </c>
      <c r="Q95">
        <f t="shared" si="15"/>
        <v>232.57597416543558</v>
      </c>
      <c r="R95">
        <f t="shared" si="16"/>
        <v>5.6204136734908969</v>
      </c>
      <c r="S95" s="19">
        <f t="shared" si="17"/>
        <v>1.0605664834088445E-4</v>
      </c>
    </row>
    <row r="96" spans="3:19" x14ac:dyDescent="0.25">
      <c r="C96" s="2">
        <v>0.80432415000000002</v>
      </c>
      <c r="D96">
        <v>161.51022499999999</v>
      </c>
      <c r="E96">
        <f t="shared" si="9"/>
        <v>169.18996532765416</v>
      </c>
      <c r="F96">
        <f t="shared" si="10"/>
        <v>58.978411500197822</v>
      </c>
      <c r="G96" s="19">
        <f t="shared" si="11"/>
        <v>2.2609607700716646E-3</v>
      </c>
      <c r="I96" s="2">
        <v>0.80301860999999997</v>
      </c>
      <c r="J96">
        <v>183.49032700000001</v>
      </c>
      <c r="K96">
        <f t="shared" si="12"/>
        <v>189.58097194854497</v>
      </c>
      <c r="L96">
        <f t="shared" si="13"/>
        <v>37.095955889236272</v>
      </c>
      <c r="M96" s="19">
        <f t="shared" si="14"/>
        <v>1.1017935285956601E-3</v>
      </c>
      <c r="O96" s="2">
        <v>0.79672790000000004</v>
      </c>
      <c r="P96">
        <v>231.38703000000001</v>
      </c>
      <c r="Q96">
        <f t="shared" si="15"/>
        <v>233.40676736190167</v>
      </c>
      <c r="R96">
        <f t="shared" si="16"/>
        <v>4.0793390110614833</v>
      </c>
      <c r="S96" s="19">
        <f t="shared" si="17"/>
        <v>7.6192421323147369E-5</v>
      </c>
    </row>
    <row r="97" spans="3:19" x14ac:dyDescent="0.25">
      <c r="C97" s="2">
        <v>0.80757502000000003</v>
      </c>
      <c r="D97">
        <v>162.05707200000001</v>
      </c>
      <c r="E97">
        <f t="shared" si="9"/>
        <v>169.89716453538159</v>
      </c>
      <c r="F97">
        <f t="shared" si="10"/>
        <v>61.467050963346075</v>
      </c>
      <c r="G97" s="19">
        <f t="shared" si="11"/>
        <v>2.3404879062004424E-3</v>
      </c>
      <c r="I97" s="2">
        <v>0.80600134000000001</v>
      </c>
      <c r="J97">
        <v>184.19808599999999</v>
      </c>
      <c r="K97">
        <f t="shared" si="12"/>
        <v>190.38897206598247</v>
      </c>
      <c r="L97">
        <f t="shared" si="13"/>
        <v>38.327070281976056</v>
      </c>
      <c r="M97" s="19">
        <f t="shared" si="14"/>
        <v>1.1296278651446625E-3</v>
      </c>
      <c r="O97" s="2">
        <v>0.79914993000000001</v>
      </c>
      <c r="P97">
        <v>232.75533200000001</v>
      </c>
      <c r="Q97">
        <f t="shared" si="15"/>
        <v>234.39465603950191</v>
      </c>
      <c r="R97">
        <f t="shared" si="16"/>
        <v>2.6873833064888291</v>
      </c>
      <c r="S97" s="19">
        <f t="shared" si="17"/>
        <v>4.9605557828322146E-5</v>
      </c>
    </row>
    <row r="98" spans="3:19" x14ac:dyDescent="0.25">
      <c r="C98" s="2">
        <v>0.81082589000000005</v>
      </c>
      <c r="D98">
        <v>162.60391999999999</v>
      </c>
      <c r="E98">
        <f t="shared" si="9"/>
        <v>170.65299682139931</v>
      </c>
      <c r="F98">
        <f t="shared" si="10"/>
        <v>64.787637676787853</v>
      </c>
      <c r="G98" s="19">
        <f t="shared" si="11"/>
        <v>2.45036128614855E-3</v>
      </c>
      <c r="I98" s="2">
        <v>0.80898490999999995</v>
      </c>
      <c r="J98">
        <v>185.06050099999999</v>
      </c>
      <c r="K98">
        <f t="shared" si="12"/>
        <v>191.26033158575129</v>
      </c>
      <c r="L98">
        <f t="shared" si="13"/>
        <v>38.437899292017313</v>
      </c>
      <c r="M98" s="19">
        <f t="shared" si="14"/>
        <v>1.1223599924049721E-3</v>
      </c>
      <c r="O98" s="2">
        <v>0.80146010000000001</v>
      </c>
      <c r="P98">
        <v>234.03716</v>
      </c>
      <c r="Q98">
        <f t="shared" si="15"/>
        <v>235.39271916521059</v>
      </c>
      <c r="R98">
        <f t="shared" si="16"/>
        <v>1.8375406503864402</v>
      </c>
      <c r="S98" s="19">
        <f t="shared" si="17"/>
        <v>3.3548052704767808E-5</v>
      </c>
    </row>
    <row r="99" spans="3:19" x14ac:dyDescent="0.25">
      <c r="C99" s="2">
        <v>0.81407737000000002</v>
      </c>
      <c r="D99">
        <v>163.26507799999999</v>
      </c>
      <c r="E99">
        <f t="shared" si="9"/>
        <v>171.46250332038801</v>
      </c>
      <c r="F99">
        <f t="shared" si="10"/>
        <v>67.197781883338649</v>
      </c>
      <c r="G99" s="19">
        <f t="shared" si="11"/>
        <v>2.5209738308235754E-3</v>
      </c>
      <c r="I99" s="2">
        <v>0.81142320999999995</v>
      </c>
      <c r="J99">
        <v>185.930666</v>
      </c>
      <c r="K99">
        <f t="shared" si="12"/>
        <v>192.02372597968838</v>
      </c>
      <c r="L99">
        <f t="shared" si="13"/>
        <v>37.125379916080121</v>
      </c>
      <c r="M99" s="19">
        <f t="shared" si="14"/>
        <v>1.0739123993669603E-3</v>
      </c>
      <c r="O99" s="2">
        <v>0.80331342999999999</v>
      </c>
      <c r="P99">
        <v>235.262091</v>
      </c>
      <c r="Q99">
        <f t="shared" si="15"/>
        <v>236.2354716020875</v>
      </c>
      <c r="R99">
        <f t="shared" si="16"/>
        <v>0.94746979652022834</v>
      </c>
      <c r="S99" s="19">
        <f t="shared" si="17"/>
        <v>1.7118332946362227E-5</v>
      </c>
    </row>
    <row r="100" spans="3:19" x14ac:dyDescent="0.25">
      <c r="C100" s="2">
        <v>0.81732939999999998</v>
      </c>
      <c r="D100">
        <v>164.02709899999999</v>
      </c>
      <c r="E100">
        <f t="shared" si="9"/>
        <v>172.33127526508528</v>
      </c>
      <c r="F100">
        <f t="shared" si="10"/>
        <v>68.959343441605853</v>
      </c>
      <c r="G100" s="19">
        <f t="shared" si="11"/>
        <v>2.563078513823259E-3</v>
      </c>
      <c r="I100" s="2">
        <v>0.81385622000000002</v>
      </c>
      <c r="J100">
        <v>186.80677900000001</v>
      </c>
      <c r="K100">
        <f t="shared" si="12"/>
        <v>192.83557085070785</v>
      </c>
      <c r="L100">
        <f t="shared" si="13"/>
        <v>36.346331179161353</v>
      </c>
      <c r="M100" s="19">
        <f t="shared" si="14"/>
        <v>1.041538468673997E-3</v>
      </c>
      <c r="O100" s="2">
        <v>0.80556214999999998</v>
      </c>
      <c r="P100">
        <v>236.74150499999999</v>
      </c>
      <c r="Q100">
        <f t="shared" si="15"/>
        <v>237.3116868670387</v>
      </c>
      <c r="R100">
        <f t="shared" si="16"/>
        <v>0.32510736149975217</v>
      </c>
      <c r="S100" s="19">
        <f t="shared" si="17"/>
        <v>5.8006678092807955E-6</v>
      </c>
    </row>
    <row r="101" spans="3:19" x14ac:dyDescent="0.25">
      <c r="C101" s="2">
        <v>0.82058204000000001</v>
      </c>
      <c r="D101">
        <v>164.90343100000001</v>
      </c>
      <c r="E101">
        <f t="shared" si="9"/>
        <v>173.26576122586624</v>
      </c>
      <c r="F101">
        <f t="shared" si="10"/>
        <v>69.928566806435967</v>
      </c>
      <c r="G101" s="19">
        <f t="shared" si="11"/>
        <v>2.5715516047871961E-3</v>
      </c>
      <c r="I101" s="2">
        <v>0.81657208999999997</v>
      </c>
      <c r="J101">
        <v>187.91079500000001</v>
      </c>
      <c r="K101">
        <f t="shared" si="12"/>
        <v>193.8062047755493</v>
      </c>
      <c r="L101">
        <f t="shared" si="13"/>
        <v>34.755856421642207</v>
      </c>
      <c r="M101" s="19">
        <f t="shared" si="14"/>
        <v>9.8429331286348102E-4</v>
      </c>
      <c r="O101" s="2">
        <v>0.80739371000000004</v>
      </c>
      <c r="P101">
        <v>238.121577</v>
      </c>
      <c r="Q101">
        <f t="shared" si="15"/>
        <v>238.23650003094079</v>
      </c>
      <c r="R101">
        <f t="shared" si="16"/>
        <v>1.3207303040617071E-2</v>
      </c>
      <c r="S101" s="19">
        <f t="shared" si="17"/>
        <v>2.3292528881126477E-7</v>
      </c>
    </row>
    <row r="102" spans="3:19" x14ac:dyDescent="0.25">
      <c r="C102" s="2">
        <v>0.8238354</v>
      </c>
      <c r="D102">
        <v>165.91424699999999</v>
      </c>
      <c r="E102">
        <f t="shared" si="9"/>
        <v>174.2734205396373</v>
      </c>
      <c r="F102">
        <f t="shared" si="10"/>
        <v>69.875782265772571</v>
      </c>
      <c r="G102" s="19">
        <f t="shared" si="11"/>
        <v>2.5383956929419674E-3</v>
      </c>
      <c r="I102" s="2">
        <v>0.81928889999999999</v>
      </c>
      <c r="J102">
        <v>189.18964</v>
      </c>
      <c r="K102">
        <f t="shared" si="12"/>
        <v>194.85164972400952</v>
      </c>
      <c r="L102">
        <f t="shared" si="13"/>
        <v>32.058354114778382</v>
      </c>
      <c r="M102" s="19">
        <f t="shared" si="14"/>
        <v>8.9566689034184044E-4</v>
      </c>
      <c r="O102" s="2">
        <v>0.80961704999999995</v>
      </c>
      <c r="P102">
        <v>239.76617100000001</v>
      </c>
      <c r="Q102">
        <f t="shared" si="15"/>
        <v>239.41877066018185</v>
      </c>
      <c r="R102">
        <f t="shared" si="16"/>
        <v>0.12068699610577659</v>
      </c>
      <c r="S102" s="19">
        <f t="shared" si="17"/>
        <v>2.0993490954442597E-6</v>
      </c>
    </row>
    <row r="103" spans="3:19" x14ac:dyDescent="0.25">
      <c r="C103" s="2">
        <v>0.82655091000000003</v>
      </c>
      <c r="D103">
        <v>166.95073400000001</v>
      </c>
      <c r="E103">
        <f t="shared" si="9"/>
        <v>175.17653032481573</v>
      </c>
      <c r="F103">
        <f t="shared" si="10"/>
        <v>67.663725177351779</v>
      </c>
      <c r="G103" s="19">
        <f t="shared" si="11"/>
        <v>2.427611791692996E-3</v>
      </c>
      <c r="I103" s="2">
        <v>0.82198019</v>
      </c>
      <c r="J103">
        <v>190.60622799999999</v>
      </c>
      <c r="K103">
        <f t="shared" si="12"/>
        <v>195.96819856439663</v>
      </c>
      <c r="L103">
        <f t="shared" si="13"/>
        <v>28.750728333456049</v>
      </c>
      <c r="M103" s="19">
        <f t="shared" si="14"/>
        <v>7.9136106121230961E-4</v>
      </c>
      <c r="O103" s="2">
        <v>0.81184062000000001</v>
      </c>
      <c r="P103">
        <v>241.45303100000001</v>
      </c>
      <c r="Q103">
        <f t="shared" si="15"/>
        <v>240.67116888366078</v>
      </c>
      <c r="R103">
        <f t="shared" si="16"/>
        <v>0.61130836896645424</v>
      </c>
      <c r="S103" s="19">
        <f t="shared" si="17"/>
        <v>1.0485641815731741E-5</v>
      </c>
    </row>
    <row r="104" spans="3:19" x14ac:dyDescent="0.25">
      <c r="C104" s="2">
        <v>0.82854271000000002</v>
      </c>
      <c r="D104">
        <v>168.017673</v>
      </c>
      <c r="E104">
        <f t="shared" si="9"/>
        <v>175.8783518774211</v>
      </c>
      <c r="F104">
        <f t="shared" si="10"/>
        <v>61.790272413934154</v>
      </c>
      <c r="G104" s="19">
        <f t="shared" si="11"/>
        <v>2.1888206573503618E-3</v>
      </c>
      <c r="I104" s="2">
        <v>0.82436706000000004</v>
      </c>
      <c r="J104">
        <v>191.86930699999999</v>
      </c>
      <c r="K104">
        <f t="shared" si="12"/>
        <v>197.03262450550059</v>
      </c>
      <c r="L104">
        <f t="shared" si="13"/>
        <v>26.659847662608946</v>
      </c>
      <c r="M104" s="19">
        <f t="shared" si="14"/>
        <v>7.2418020513280933E-4</v>
      </c>
      <c r="O104" s="2">
        <v>0.81376809999999999</v>
      </c>
      <c r="P104">
        <v>242.98647700000001</v>
      </c>
      <c r="Q104">
        <f t="shared" si="15"/>
        <v>241.81756922647645</v>
      </c>
      <c r="R104">
        <f t="shared" si="16"/>
        <v>1.3663453830037995</v>
      </c>
      <c r="S104" s="19">
        <f t="shared" si="17"/>
        <v>2.3141754652960135E-5</v>
      </c>
    </row>
    <row r="105" spans="3:19" x14ac:dyDescent="0.25">
      <c r="C105" s="2">
        <v>0.83059137000000005</v>
      </c>
      <c r="D105">
        <v>169.145476</v>
      </c>
      <c r="E105">
        <f t="shared" si="9"/>
        <v>176.63796607651059</v>
      </c>
      <c r="F105">
        <f t="shared" si="10"/>
        <v>56.137407546609694</v>
      </c>
      <c r="G105" s="19">
        <f t="shared" si="11"/>
        <v>1.9621471762935783E-3</v>
      </c>
      <c r="I105" s="2">
        <v>0.82626463999999999</v>
      </c>
      <c r="J105">
        <v>193.036768</v>
      </c>
      <c r="K105">
        <f t="shared" si="12"/>
        <v>197.93319024770352</v>
      </c>
      <c r="L105">
        <f t="shared" si="13"/>
        <v>23.974950827806055</v>
      </c>
      <c r="M105" s="19">
        <f t="shared" si="14"/>
        <v>6.4339495311535849E-4</v>
      </c>
      <c r="O105" s="2">
        <v>0.81554833000000004</v>
      </c>
      <c r="P105">
        <v>244.59026800000001</v>
      </c>
      <c r="Q105">
        <f t="shared" si="15"/>
        <v>242.92998632482448</v>
      </c>
      <c r="R105">
        <f t="shared" si="16"/>
        <v>2.7565352409236494</v>
      </c>
      <c r="S105" s="19">
        <f t="shared" si="17"/>
        <v>4.6077106962559875E-5</v>
      </c>
    </row>
    <row r="106" spans="3:19" x14ac:dyDescent="0.25">
      <c r="C106" s="2">
        <v>0.83307606999999995</v>
      </c>
      <c r="D106">
        <v>170.58127500000001</v>
      </c>
      <c r="E106">
        <f t="shared" si="9"/>
        <v>177.61503508676341</v>
      </c>
      <c r="F106">
        <f t="shared" si="10"/>
        <v>49.473780958145987</v>
      </c>
      <c r="G106" s="19">
        <f t="shared" si="11"/>
        <v>1.7002484575638572E-3</v>
      </c>
      <c r="I106" s="2">
        <v>0.82851304999999997</v>
      </c>
      <c r="J106">
        <v>194.45782</v>
      </c>
      <c r="K106">
        <f t="shared" si="12"/>
        <v>199.06809888815874</v>
      </c>
      <c r="L106">
        <f t="shared" si="13"/>
        <v>21.25467142660224</v>
      </c>
      <c r="M106" s="19">
        <f t="shared" si="14"/>
        <v>5.620870378049784E-4</v>
      </c>
      <c r="O106" s="2">
        <v>0.81747667999999996</v>
      </c>
      <c r="P106">
        <v>246.28573499999999</v>
      </c>
      <c r="Q106">
        <f t="shared" si="15"/>
        <v>244.19692140508283</v>
      </c>
      <c r="R106">
        <f t="shared" si="16"/>
        <v>4.3631422343107307</v>
      </c>
      <c r="S106" s="19">
        <f t="shared" si="17"/>
        <v>7.1931787861219407E-5</v>
      </c>
    </row>
    <row r="107" spans="3:19" x14ac:dyDescent="0.25">
      <c r="C107" s="2">
        <v>0.83538458999999998</v>
      </c>
      <c r="D107">
        <v>172.19940399999999</v>
      </c>
      <c r="E107">
        <f t="shared" si="9"/>
        <v>178.5827053584533</v>
      </c>
      <c r="F107">
        <f t="shared" si="10"/>
        <v>40.746536232831865</v>
      </c>
      <c r="G107" s="19">
        <f t="shared" si="11"/>
        <v>1.3741286935516903E-3</v>
      </c>
      <c r="I107" s="2">
        <v>0.83034430000000004</v>
      </c>
      <c r="J107">
        <v>195.779775</v>
      </c>
      <c r="K107">
        <f t="shared" si="12"/>
        <v>200.05134617324501</v>
      </c>
      <c r="L107">
        <f t="shared" si="13"/>
        <v>18.246320288097728</v>
      </c>
      <c r="M107" s="19">
        <f t="shared" si="14"/>
        <v>4.7603583187508068E-4</v>
      </c>
      <c r="O107" s="2">
        <v>0.81940484000000002</v>
      </c>
      <c r="P107">
        <v>247.94681299999999</v>
      </c>
      <c r="Q107">
        <f t="shared" si="15"/>
        <v>245.53257421236432</v>
      </c>
      <c r="R107">
        <f t="shared" si="16"/>
        <v>5.82854892372454</v>
      </c>
      <c r="S107" s="19">
        <f t="shared" si="17"/>
        <v>9.4807650764987473E-5</v>
      </c>
    </row>
    <row r="108" spans="3:19" x14ac:dyDescent="0.25">
      <c r="C108" s="2">
        <v>0.83760754000000004</v>
      </c>
      <c r="D108">
        <v>173.77061900000001</v>
      </c>
      <c r="E108">
        <f t="shared" si="9"/>
        <v>179.57439402406314</v>
      </c>
      <c r="F108">
        <f t="shared" si="10"/>
        <v>33.683804529938968</v>
      </c>
      <c r="G108" s="19">
        <f t="shared" si="11"/>
        <v>1.1154970911963938E-3</v>
      </c>
      <c r="I108" s="2">
        <v>0.83256810000000003</v>
      </c>
      <c r="J108">
        <v>197.510222</v>
      </c>
      <c r="K108">
        <f t="shared" si="12"/>
        <v>201.32290961215335</v>
      </c>
      <c r="L108">
        <f t="shared" si="13"/>
        <v>14.536586827867646</v>
      </c>
      <c r="M108" s="19">
        <f t="shared" si="14"/>
        <v>3.7263469842745248E-4</v>
      </c>
      <c r="O108" s="2">
        <v>0.82088985999999997</v>
      </c>
      <c r="P108">
        <v>249.56106600000001</v>
      </c>
      <c r="Q108">
        <f t="shared" si="15"/>
        <v>246.61128628167171</v>
      </c>
      <c r="R108">
        <f t="shared" si="16"/>
        <v>8.7012003866609913</v>
      </c>
      <c r="S108" s="19">
        <f t="shared" si="17"/>
        <v>1.3970936102663883E-4</v>
      </c>
    </row>
    <row r="109" spans="3:19" x14ac:dyDescent="0.25">
      <c r="C109" s="2">
        <v>0.83968326000000004</v>
      </c>
      <c r="D109">
        <v>175.417755</v>
      </c>
      <c r="E109">
        <f t="shared" si="9"/>
        <v>180.55854369754121</v>
      </c>
      <c r="F109">
        <f t="shared" si="10"/>
        <v>26.427708432767464</v>
      </c>
      <c r="G109" s="19">
        <f t="shared" si="11"/>
        <v>8.5884028930099411E-4</v>
      </c>
      <c r="I109" s="2">
        <v>0.83464395000000002</v>
      </c>
      <c r="J109">
        <v>199.18113299999999</v>
      </c>
      <c r="K109">
        <f t="shared" si="12"/>
        <v>202.59359975455214</v>
      </c>
      <c r="L109">
        <f t="shared" si="13"/>
        <v>11.644929350923725</v>
      </c>
      <c r="M109" s="19">
        <f t="shared" si="14"/>
        <v>2.9352186700272958E-4</v>
      </c>
    </row>
    <row r="110" spans="3:19" x14ac:dyDescent="0.25">
      <c r="C110" s="2">
        <v>0.84190741000000002</v>
      </c>
      <c r="D110">
        <v>177.21292299999999</v>
      </c>
      <c r="E110">
        <f t="shared" si="9"/>
        <v>181.68151788738584</v>
      </c>
      <c r="F110">
        <f t="shared" si="10"/>
        <v>19.968340267570937</v>
      </c>
      <c r="G110" s="19">
        <f t="shared" si="11"/>
        <v>6.3584489756045087E-4</v>
      </c>
      <c r="I110" s="2">
        <v>0.83642439999999996</v>
      </c>
      <c r="J110">
        <v>200.82648599999999</v>
      </c>
      <c r="K110">
        <f t="shared" si="12"/>
        <v>203.75382758816681</v>
      </c>
      <c r="L110">
        <f t="shared" si="13"/>
        <v>8.5693287738110726</v>
      </c>
      <c r="M110" s="19">
        <f t="shared" si="14"/>
        <v>2.1247352698535349E-4</v>
      </c>
    </row>
    <row r="111" spans="3:19" x14ac:dyDescent="0.25">
      <c r="C111" s="2">
        <v>0.84378302000000005</v>
      </c>
      <c r="D111">
        <v>178.99789899999999</v>
      </c>
      <c r="E111">
        <f t="shared" si="9"/>
        <v>182.68885209881961</v>
      </c>
      <c r="F111">
        <f t="shared" si="10"/>
        <v>13.623134777686152</v>
      </c>
      <c r="G111" s="19">
        <f t="shared" si="11"/>
        <v>4.2518818340572833E-4</v>
      </c>
      <c r="I111" s="2">
        <v>0.83805726999999997</v>
      </c>
      <c r="J111">
        <v>202.481953</v>
      </c>
      <c r="K111">
        <f t="shared" si="12"/>
        <v>204.87988874994551</v>
      </c>
      <c r="L111">
        <f t="shared" si="13"/>
        <v>5.7500958608667041</v>
      </c>
      <c r="M111" s="19">
        <f t="shared" si="14"/>
        <v>1.4024986206587339E-4</v>
      </c>
    </row>
    <row r="112" spans="3:19" x14ac:dyDescent="0.25">
      <c r="C112" s="2">
        <v>0.84540713000000001</v>
      </c>
      <c r="D112">
        <v>180.71386000000001</v>
      </c>
      <c r="E112">
        <f t="shared" si="9"/>
        <v>183.60981611712924</v>
      </c>
      <c r="F112">
        <f t="shared" si="10"/>
        <v>8.3865618323382112</v>
      </c>
      <c r="G112" s="19">
        <f t="shared" si="11"/>
        <v>2.5680355320470611E-4</v>
      </c>
      <c r="I112" s="2">
        <v>0.83969033000000004</v>
      </c>
      <c r="J112">
        <v>204.17193700000001</v>
      </c>
      <c r="K112">
        <f t="shared" si="12"/>
        <v>206.07020188584022</v>
      </c>
      <c r="L112">
        <f t="shared" si="13"/>
        <v>3.6034095768139296</v>
      </c>
      <c r="M112" s="19">
        <f t="shared" si="14"/>
        <v>8.6441347925377292E-5</v>
      </c>
    </row>
    <row r="113" spans="3:13" x14ac:dyDescent="0.25">
      <c r="C113" s="2">
        <v>0.84724944999999996</v>
      </c>
      <c r="D113">
        <v>182.384038</v>
      </c>
      <c r="E113">
        <f t="shared" si="9"/>
        <v>184.7141011488599</v>
      </c>
      <c r="F113">
        <f t="shared" si="10"/>
        <v>5.4291942776748767</v>
      </c>
      <c r="G113" s="19">
        <f t="shared" si="11"/>
        <v>1.6321562375209094E-4</v>
      </c>
      <c r="I113" s="2">
        <v>0.84102708999999998</v>
      </c>
      <c r="J113">
        <v>205.67064400000001</v>
      </c>
      <c r="K113">
        <f t="shared" si="12"/>
        <v>207.09586291837192</v>
      </c>
      <c r="L113">
        <f t="shared" si="13"/>
        <v>2.0312489652851999</v>
      </c>
      <c r="M113" s="19">
        <f t="shared" si="14"/>
        <v>4.8019600345449726E-5</v>
      </c>
    </row>
    <row r="114" spans="3:13" x14ac:dyDescent="0.25">
      <c r="C114" s="2">
        <v>0.84878847999999996</v>
      </c>
      <c r="D114">
        <v>184.05939000000001</v>
      </c>
      <c r="E114">
        <f t="shared" si="9"/>
        <v>185.68931320369484</v>
      </c>
      <c r="F114">
        <f t="shared" si="10"/>
        <v>2.6566496499428172</v>
      </c>
      <c r="G114" s="19">
        <f t="shared" si="11"/>
        <v>7.8418463405366116E-5</v>
      </c>
      <c r="I114" s="2">
        <v>0.84248246999999998</v>
      </c>
      <c r="J114">
        <v>207.26558600000001</v>
      </c>
      <c r="K114">
        <f t="shared" si="12"/>
        <v>208.26895409425202</v>
      </c>
      <c r="L114">
        <f t="shared" si="13"/>
        <v>1.0067475325629118</v>
      </c>
      <c r="M114" s="19">
        <f t="shared" si="14"/>
        <v>2.3435065766830819E-5</v>
      </c>
    </row>
    <row r="115" spans="3:13" x14ac:dyDescent="0.25">
      <c r="C115" s="2">
        <v>0.85043584999999999</v>
      </c>
      <c r="D115">
        <v>185.91636700000001</v>
      </c>
      <c r="E115">
        <f t="shared" si="9"/>
        <v>186.79108867475361</v>
      </c>
      <c r="F115">
        <f t="shared" si="10"/>
        <v>0.76513800828374545</v>
      </c>
      <c r="G115" s="19">
        <f t="shared" si="11"/>
        <v>2.2136274298144375E-5</v>
      </c>
      <c r="I115" s="2">
        <v>0.84382303000000003</v>
      </c>
      <c r="J115">
        <v>208.865782</v>
      </c>
      <c r="K115">
        <f t="shared" si="12"/>
        <v>209.40521129151892</v>
      </c>
      <c r="L115">
        <f t="shared" si="13"/>
        <v>0.29098396054861292</v>
      </c>
      <c r="M115" s="19">
        <f t="shared" si="14"/>
        <v>6.6701324525029422E-6</v>
      </c>
    </row>
    <row r="116" spans="3:13" x14ac:dyDescent="0.25">
      <c r="C116" s="2">
        <v>0.85202971000000005</v>
      </c>
      <c r="D116">
        <v>187.80423999999999</v>
      </c>
      <c r="E116">
        <f t="shared" si="9"/>
        <v>187.91906064663078</v>
      </c>
      <c r="F116">
        <f t="shared" si="10"/>
        <v>1.3183780892712684E-2</v>
      </c>
      <c r="G116" s="19">
        <f t="shared" si="11"/>
        <v>3.7379130152560493E-7</v>
      </c>
      <c r="I116" s="2">
        <v>0.84488087999999995</v>
      </c>
      <c r="J116">
        <v>210.499505</v>
      </c>
      <c r="K116">
        <f t="shared" si="12"/>
        <v>210.34209037469537</v>
      </c>
      <c r="L116">
        <f t="shared" si="13"/>
        <v>2.4779364259795527E-2</v>
      </c>
      <c r="M116" s="19">
        <f t="shared" si="14"/>
        <v>5.5922683351446845E-7</v>
      </c>
    </row>
    <row r="117" spans="3:13" x14ac:dyDescent="0.25">
      <c r="C117" s="2">
        <v>0.85362461000000001</v>
      </c>
      <c r="D117">
        <v>189.88576900000001</v>
      </c>
      <c r="E117">
        <f t="shared" si="9"/>
        <v>189.11437874559246</v>
      </c>
      <c r="F117">
        <f t="shared" si="10"/>
        <v>0.5950429245949439</v>
      </c>
      <c r="G117" s="19">
        <f t="shared" si="11"/>
        <v>1.6503021295549858E-5</v>
      </c>
      <c r="I117" s="2">
        <v>0.84647722000000003</v>
      </c>
      <c r="J117">
        <v>212.534638</v>
      </c>
      <c r="K117">
        <f t="shared" si="12"/>
        <v>211.82790160842546</v>
      </c>
      <c r="L117">
        <f t="shared" si="13"/>
        <v>0.49947632717579799</v>
      </c>
      <c r="M117" s="19">
        <f t="shared" si="14"/>
        <v>1.105746237446466E-5</v>
      </c>
    </row>
    <row r="118" spans="3:13" x14ac:dyDescent="0.25">
      <c r="C118" s="2">
        <v>0.85503651999999997</v>
      </c>
      <c r="D118">
        <v>191.77247299999999</v>
      </c>
      <c r="E118">
        <f t="shared" si="9"/>
        <v>190.23315557420841</v>
      </c>
      <c r="F118">
        <f t="shared" si="10"/>
        <v>2.3694981373456172</v>
      </c>
      <c r="G118" s="19">
        <f t="shared" si="11"/>
        <v>6.4429362495744416E-5</v>
      </c>
      <c r="I118" s="2">
        <v>0.84789258999999995</v>
      </c>
      <c r="J118">
        <v>214.614462</v>
      </c>
      <c r="K118">
        <f t="shared" si="12"/>
        <v>213.22315132278135</v>
      </c>
      <c r="L118">
        <f t="shared" si="13"/>
        <v>1.9357454005426329</v>
      </c>
      <c r="M118" s="19">
        <f t="shared" si="14"/>
        <v>4.2027181744669088E-5</v>
      </c>
    </row>
    <row r="119" spans="3:13" x14ac:dyDescent="0.25">
      <c r="C119" s="2">
        <v>0.85649074999999997</v>
      </c>
      <c r="D119">
        <v>193.76148699999999</v>
      </c>
      <c r="E119">
        <f t="shared" si="9"/>
        <v>191.45032835919741</v>
      </c>
      <c r="F119">
        <f t="shared" si="10"/>
        <v>5.341454262956403</v>
      </c>
      <c r="G119" s="19">
        <f t="shared" si="11"/>
        <v>1.4227369033934623E-4</v>
      </c>
      <c r="I119" s="2">
        <v>0.84906287999999996</v>
      </c>
      <c r="J119">
        <v>216.53312399999999</v>
      </c>
      <c r="K119">
        <f t="shared" si="12"/>
        <v>214.43643151230714</v>
      </c>
      <c r="L119">
        <f t="shared" si="13"/>
        <v>4.3961193879476266</v>
      </c>
      <c r="M119" s="19">
        <f t="shared" si="14"/>
        <v>9.3760690053801708E-5</v>
      </c>
    </row>
    <row r="120" spans="3:13" x14ac:dyDescent="0.25">
      <c r="C120" s="2">
        <v>0.85794568999999998</v>
      </c>
      <c r="D120">
        <v>195.88364000000001</v>
      </c>
      <c r="E120">
        <f t="shared" si="9"/>
        <v>192.73991461751785</v>
      </c>
      <c r="F120">
        <f t="shared" si="10"/>
        <v>9.8830092804626002</v>
      </c>
      <c r="G120" s="19">
        <f t="shared" si="11"/>
        <v>2.5756857297224036E-4</v>
      </c>
      <c r="I120" s="2">
        <v>0.85039748999999998</v>
      </c>
      <c r="J120">
        <v>218.59322399999999</v>
      </c>
      <c r="K120">
        <f t="shared" si="12"/>
        <v>215.89091774221666</v>
      </c>
      <c r="L120">
        <f t="shared" si="13"/>
        <v>7.3024591108549686</v>
      </c>
      <c r="M120" s="19">
        <f t="shared" si="14"/>
        <v>1.5282547100201152E-4</v>
      </c>
    </row>
    <row r="121" spans="3:13" x14ac:dyDescent="0.25">
      <c r="C121" s="2">
        <v>0.85929056999999998</v>
      </c>
      <c r="D121">
        <v>197.67616100000001</v>
      </c>
      <c r="E121">
        <f t="shared" si="9"/>
        <v>194.0017128652635</v>
      </c>
      <c r="F121">
        <f t="shared" si="10"/>
        <v>13.501569094868604</v>
      </c>
      <c r="G121" s="19">
        <f t="shared" si="11"/>
        <v>3.4552195385840199E-4</v>
      </c>
      <c r="I121" s="2">
        <v>0.85144059000000005</v>
      </c>
      <c r="J121">
        <v>220.39067800000001</v>
      </c>
      <c r="K121">
        <f t="shared" si="12"/>
        <v>217.08393912462691</v>
      </c>
      <c r="L121">
        <f t="shared" si="13"/>
        <v>10.93452198990375</v>
      </c>
      <c r="M121" s="19">
        <f t="shared" si="14"/>
        <v>2.2511962695002084E-4</v>
      </c>
    </row>
    <row r="122" spans="3:13" x14ac:dyDescent="0.25">
      <c r="C122" s="2">
        <v>0.86036604999999999</v>
      </c>
      <c r="D122">
        <v>199.39453399999999</v>
      </c>
      <c r="E122">
        <f t="shared" si="9"/>
        <v>195.06313291614856</v>
      </c>
      <c r="F122">
        <f t="shared" si="10"/>
        <v>18.76103534918936</v>
      </c>
      <c r="G122" s="19">
        <f t="shared" si="11"/>
        <v>4.7187862371888986E-4</v>
      </c>
      <c r="I122" s="2">
        <v>0.85250703999999999</v>
      </c>
      <c r="J122">
        <v>222.26352900000001</v>
      </c>
      <c r="K122">
        <f t="shared" si="12"/>
        <v>218.35819765094837</v>
      </c>
      <c r="L122">
        <f t="shared" si="13"/>
        <v>15.251612945885471</v>
      </c>
      <c r="M122" s="19">
        <f t="shared" si="14"/>
        <v>3.0873037757316751E-4</v>
      </c>
    </row>
    <row r="123" spans="3:13" x14ac:dyDescent="0.25">
      <c r="C123" s="2">
        <v>0.86178871000000001</v>
      </c>
      <c r="D123">
        <v>201.614465</v>
      </c>
      <c r="E123">
        <f t="shared" si="9"/>
        <v>196.54503932399041</v>
      </c>
      <c r="F123">
        <f t="shared" si="10"/>
        <v>25.699076684585258</v>
      </c>
      <c r="G123" s="19">
        <f t="shared" si="11"/>
        <v>6.3222860993414668E-4</v>
      </c>
      <c r="I123" s="2">
        <v>0.85345314999999999</v>
      </c>
      <c r="J123">
        <v>224.01860300000001</v>
      </c>
      <c r="K123">
        <f t="shared" si="12"/>
        <v>219.53770647573737</v>
      </c>
      <c r="L123">
        <f t="shared" si="13"/>
        <v>20.07843366114907</v>
      </c>
      <c r="M123" s="19">
        <f t="shared" si="14"/>
        <v>4.0009365203640097E-4</v>
      </c>
    </row>
    <row r="124" spans="3:13" x14ac:dyDescent="0.25">
      <c r="C124" s="2">
        <v>0.86286487999999995</v>
      </c>
      <c r="D124">
        <v>203.46022400000001</v>
      </c>
      <c r="E124">
        <f t="shared" si="9"/>
        <v>197.72992090368857</v>
      </c>
      <c r="F124">
        <f t="shared" si="10"/>
        <v>32.836373575596539</v>
      </c>
      <c r="G124" s="19">
        <f t="shared" si="11"/>
        <v>7.9322455794405894E-4</v>
      </c>
      <c r="I124" s="2">
        <v>0.85442203999999999</v>
      </c>
      <c r="J124">
        <v>225.742874</v>
      </c>
      <c r="K124">
        <f t="shared" si="12"/>
        <v>220.796375680241</v>
      </c>
      <c r="L124">
        <f t="shared" si="13"/>
        <v>24.467845627378626</v>
      </c>
      <c r="M124" s="19">
        <f t="shared" si="14"/>
        <v>4.8013971686337907E-4</v>
      </c>
    </row>
    <row r="125" spans="3:13" x14ac:dyDescent="0.25">
      <c r="C125" s="2">
        <v>0.86394011999999998</v>
      </c>
      <c r="D125">
        <v>205.133396</v>
      </c>
      <c r="E125">
        <f t="shared" si="9"/>
        <v>198.97354084830147</v>
      </c>
      <c r="F125">
        <f t="shared" si="10"/>
        <v>37.943815489907003</v>
      </c>
      <c r="G125" s="19">
        <f t="shared" si="11"/>
        <v>9.0171285283569794E-4</v>
      </c>
      <c r="I125" s="2">
        <v>0.85539175999999995</v>
      </c>
      <c r="J125">
        <v>227.620408</v>
      </c>
      <c r="K125">
        <f t="shared" si="12"/>
        <v>222.11071526492532</v>
      </c>
      <c r="L125">
        <f t="shared" si="13"/>
        <v>30.356714034934704</v>
      </c>
      <c r="M125" s="19">
        <f t="shared" si="14"/>
        <v>5.8591196190828398E-4</v>
      </c>
    </row>
    <row r="126" spans="3:13" x14ac:dyDescent="0.25">
      <c r="C126" s="2">
        <v>0.86508863999999996</v>
      </c>
      <c r="D126">
        <v>207.160842</v>
      </c>
      <c r="E126">
        <f t="shared" si="9"/>
        <v>200.37339216213164</v>
      </c>
      <c r="F126">
        <f t="shared" si="10"/>
        <v>46.069475301579303</v>
      </c>
      <c r="G126" s="19">
        <f t="shared" si="11"/>
        <v>1.0734898214379749E-3</v>
      </c>
      <c r="I126" s="2">
        <v>0.85665868000000001</v>
      </c>
      <c r="J126">
        <v>229.85872499999999</v>
      </c>
      <c r="K126">
        <f t="shared" si="12"/>
        <v>223.91593921221369</v>
      </c>
      <c r="L126">
        <f t="shared" si="13"/>
        <v>35.31670291951491</v>
      </c>
      <c r="M126" s="19">
        <f t="shared" si="14"/>
        <v>6.6843343531088951E-4</v>
      </c>
    </row>
    <row r="127" spans="3:13" x14ac:dyDescent="0.25">
      <c r="C127" s="2">
        <v>0.86629091000000003</v>
      </c>
      <c r="D127">
        <v>209.12443300000001</v>
      </c>
      <c r="E127">
        <f t="shared" si="9"/>
        <v>201.92492920964423</v>
      </c>
      <c r="F127">
        <f t="shared" si="10"/>
        <v>51.832854827347205</v>
      </c>
      <c r="G127" s="19">
        <f t="shared" si="11"/>
        <v>1.1852107350381579E-3</v>
      </c>
      <c r="I127" s="2">
        <v>0.85780836000000005</v>
      </c>
      <c r="J127">
        <v>231.86586800000001</v>
      </c>
      <c r="K127">
        <f t="shared" si="12"/>
        <v>225.6470234936825</v>
      </c>
      <c r="L127">
        <f t="shared" si="13"/>
        <v>38.674026993755469</v>
      </c>
      <c r="M127" s="19">
        <f t="shared" si="14"/>
        <v>7.1935911457895606E-4</v>
      </c>
    </row>
    <row r="128" spans="3:13" x14ac:dyDescent="0.25">
      <c r="C128" s="2">
        <v>0.86767846999999998</v>
      </c>
      <c r="D128">
        <v>211.22820300000001</v>
      </c>
      <c r="E128">
        <f t="shared" si="9"/>
        <v>203.83630061092492</v>
      </c>
      <c r="F128">
        <f t="shared" si="10"/>
        <v>54.640220929613946</v>
      </c>
      <c r="G128" s="19">
        <f t="shared" si="11"/>
        <v>1.2246405567848139E-3</v>
      </c>
      <c r="I128" s="2">
        <v>0.85885776999999996</v>
      </c>
      <c r="J128">
        <v>233.85435699999999</v>
      </c>
      <c r="K128">
        <f t="shared" si="12"/>
        <v>227.31046230904786</v>
      </c>
      <c r="L128">
        <f t="shared" si="13"/>
        <v>42.822557726271462</v>
      </c>
      <c r="M128" s="19">
        <f t="shared" si="14"/>
        <v>7.8303589683063836E-4</v>
      </c>
    </row>
    <row r="129" spans="3:13" x14ac:dyDescent="0.25">
      <c r="C129" s="2">
        <v>0.86882307999999997</v>
      </c>
      <c r="D129">
        <v>213.28935300000001</v>
      </c>
      <c r="E129">
        <f t="shared" si="9"/>
        <v>205.52062940788335</v>
      </c>
      <c r="F129">
        <f t="shared" si="10"/>
        <v>60.353066250709944</v>
      </c>
      <c r="G129" s="19">
        <f t="shared" si="11"/>
        <v>1.3266641263241263E-3</v>
      </c>
      <c r="I129" s="2">
        <v>0.86012540999999998</v>
      </c>
      <c r="J129">
        <v>236.22744499999999</v>
      </c>
      <c r="K129">
        <f t="shared" si="12"/>
        <v>229.43459599534043</v>
      </c>
      <c r="L129">
        <f t="shared" si="13"/>
        <v>46.142797600104352</v>
      </c>
      <c r="M129" s="19">
        <f t="shared" si="14"/>
        <v>8.2688138765708407E-4</v>
      </c>
    </row>
    <row r="130" spans="3:13" x14ac:dyDescent="0.25">
      <c r="C130" s="2">
        <v>0.87026356000000005</v>
      </c>
      <c r="D130">
        <v>215.77228500000001</v>
      </c>
      <c r="E130">
        <f t="shared" si="9"/>
        <v>207.7948442806246</v>
      </c>
      <c r="F130">
        <f t="shared" si="10"/>
        <v>63.639560431148837</v>
      </c>
      <c r="G130" s="19">
        <f t="shared" si="11"/>
        <v>1.3668971871755558E-3</v>
      </c>
      <c r="I130" s="2">
        <v>0.86108379000000002</v>
      </c>
      <c r="J130">
        <v>238.28455500000001</v>
      </c>
      <c r="K130">
        <f t="shared" si="12"/>
        <v>231.1305009601391</v>
      </c>
      <c r="L130">
        <f t="shared" si="13"/>
        <v>51.180489205250204</v>
      </c>
      <c r="M130" s="19">
        <f t="shared" si="14"/>
        <v>9.0138981372399807E-4</v>
      </c>
    </row>
    <row r="131" spans="3:13" x14ac:dyDescent="0.25">
      <c r="C131" s="2">
        <v>0.87148418000000005</v>
      </c>
      <c r="D131">
        <v>217.898155</v>
      </c>
      <c r="E131">
        <f t="shared" si="9"/>
        <v>209.87251654017498</v>
      </c>
      <c r="F131">
        <f t="shared" si="10"/>
        <v>64.41087268782249</v>
      </c>
      <c r="G131" s="19">
        <f t="shared" si="11"/>
        <v>1.3566008267295064E-3</v>
      </c>
      <c r="I131" s="2">
        <v>0.86232609000000005</v>
      </c>
      <c r="J131">
        <v>240.51915700000001</v>
      </c>
      <c r="K131">
        <f t="shared" si="12"/>
        <v>233.45413394939922</v>
      </c>
      <c r="L131">
        <f t="shared" si="13"/>
        <v>49.914550705520433</v>
      </c>
      <c r="M131" s="19">
        <f t="shared" si="14"/>
        <v>8.6283513262598675E-4</v>
      </c>
    </row>
    <row r="132" spans="3:13" x14ac:dyDescent="0.25">
      <c r="C132" s="2">
        <v>0.87247582000000001</v>
      </c>
      <c r="D132">
        <v>219.930239</v>
      </c>
      <c r="E132">
        <f t="shared" ref="E132:E147" si="18">IF(C132&lt;F$1,$X$6+D$1^2*$X$5/((-$X$7*(C132/E$1-1)^$X$8+1)),$X$6+$X$2*TAN($X$3*(C132/F$1)-$X$3)+D$1^2*$X$5/((-$X$7*(C132/E$1-1)^$X$8+1)))</f>
        <v>211.67397742291314</v>
      </c>
      <c r="F132">
        <f t="shared" ref="F132:F147" si="19">(E132-D132)^2</f>
        <v>68.165855229280808</v>
      </c>
      <c r="G132" s="19">
        <f t="shared" ref="G132:G147" si="20">((E132-D132)/D132)^2</f>
        <v>1.4092790488803343E-3</v>
      </c>
      <c r="I132" s="2">
        <v>0.86322262000000005</v>
      </c>
      <c r="J132">
        <v>242.51437000000001</v>
      </c>
      <c r="K132">
        <f t="shared" ref="K132:K135" si="21">IF(I132&lt;L$1,$X$6+J$1^2*$X$5/((-$X$7*(I132/K$1-1)^$X$8+1)),$X$6+$X$2*TAN($X$3*(I132/L$1)-$X$3)+J$1^2*$X$5/((-$X$7*(I132/K$1-1)^$X$8+1)))</f>
        <v>235.22588677218732</v>
      </c>
      <c r="L132">
        <f t="shared" ref="L132:L135" si="22">(K132-J132)^2</f>
        <v>53.121987762106897</v>
      </c>
      <c r="M132" s="19">
        <f t="shared" ref="M132:M135" si="23">((K132-J132)/J132)^2</f>
        <v>9.0323209768772934E-4</v>
      </c>
    </row>
    <row r="133" spans="3:13" x14ac:dyDescent="0.25">
      <c r="C133" s="2">
        <v>0.87354710999999996</v>
      </c>
      <c r="D133">
        <v>222.08521300000001</v>
      </c>
      <c r="E133">
        <f t="shared" si="18"/>
        <v>213.74698392009773</v>
      </c>
      <c r="F133">
        <f t="shared" si="19"/>
        <v>69.526064188927975</v>
      </c>
      <c r="G133" s="19">
        <f t="shared" si="20"/>
        <v>1.4096404676852488E-3</v>
      </c>
      <c r="I133" s="2">
        <v>0.86433926999999999</v>
      </c>
      <c r="J133">
        <v>244.571336</v>
      </c>
      <c r="K133">
        <f t="shared" si="21"/>
        <v>237.55338666803004</v>
      </c>
      <c r="L133">
        <f t="shared" si="22"/>
        <v>49.251612826097592</v>
      </c>
      <c r="M133" s="19">
        <f t="shared" si="23"/>
        <v>8.2339712235800081E-4</v>
      </c>
    </row>
    <row r="134" spans="3:13" x14ac:dyDescent="0.25">
      <c r="C134" s="2">
        <v>0.87466445000000004</v>
      </c>
      <c r="D134">
        <v>223.96143000000001</v>
      </c>
      <c r="E134">
        <f t="shared" si="18"/>
        <v>216.06491009805859</v>
      </c>
      <c r="F134">
        <f t="shared" si="19"/>
        <v>62.355026561756887</v>
      </c>
      <c r="G134" s="19">
        <f t="shared" si="20"/>
        <v>1.2431542096123299E-3</v>
      </c>
      <c r="I134" s="2">
        <v>0.86521228999999999</v>
      </c>
      <c r="J134">
        <v>246.45971700000001</v>
      </c>
      <c r="K134">
        <f t="shared" si="21"/>
        <v>239.47362364716531</v>
      </c>
      <c r="L134">
        <f t="shared" si="22"/>
        <v>48.805500334521184</v>
      </c>
      <c r="M134" s="19">
        <f t="shared" si="23"/>
        <v>8.0348334407350668E-4</v>
      </c>
    </row>
    <row r="135" spans="3:13" x14ac:dyDescent="0.25">
      <c r="C135" s="2">
        <v>0.87582981999999998</v>
      </c>
      <c r="D135">
        <v>225.92742100000001</v>
      </c>
      <c r="E135">
        <f t="shared" si="18"/>
        <v>218.67254945477529</v>
      </c>
      <c r="F135">
        <f t="shared" si="19"/>
        <v>52.633161137711269</v>
      </c>
      <c r="G135" s="19">
        <f t="shared" si="20"/>
        <v>1.0311493321679425E-3</v>
      </c>
      <c r="I135" s="2">
        <v>0.86606081000000001</v>
      </c>
      <c r="J135">
        <v>248.677594</v>
      </c>
      <c r="K135">
        <f t="shared" si="21"/>
        <v>241.43114858164438</v>
      </c>
      <c r="L135">
        <f t="shared" si="22"/>
        <v>52.510971201207155</v>
      </c>
      <c r="M135" s="19">
        <f t="shared" si="23"/>
        <v>8.4913498996294417E-4</v>
      </c>
    </row>
    <row r="136" spans="3:13" x14ac:dyDescent="0.25">
      <c r="C136" s="2">
        <v>0.87687318999999997</v>
      </c>
      <c r="D136">
        <v>227.77356900000001</v>
      </c>
      <c r="E136">
        <f t="shared" si="18"/>
        <v>221.19255390705655</v>
      </c>
      <c r="F136">
        <f t="shared" si="19"/>
        <v>43.309759653549612</v>
      </c>
      <c r="G136" s="19">
        <f t="shared" si="20"/>
        <v>8.347936174763189E-4</v>
      </c>
    </row>
    <row r="137" spans="3:13" x14ac:dyDescent="0.25">
      <c r="C137" s="2">
        <v>0.87791752999999995</v>
      </c>
      <c r="D137">
        <v>229.801334</v>
      </c>
      <c r="E137">
        <f t="shared" si="18"/>
        <v>223.91278919028369</v>
      </c>
      <c r="F137">
        <f t="shared" si="19"/>
        <v>34.674959976036867</v>
      </c>
      <c r="G137" s="19">
        <f t="shared" si="20"/>
        <v>6.5661511769680124E-4</v>
      </c>
    </row>
    <row r="138" spans="3:13" x14ac:dyDescent="0.25">
      <c r="C138" s="2">
        <v>0.87885539999999995</v>
      </c>
      <c r="D138">
        <v>231.63961399999999</v>
      </c>
      <c r="E138">
        <f t="shared" si="18"/>
        <v>226.54544855177977</v>
      </c>
      <c r="F138">
        <f t="shared" si="19"/>
        <v>25.950521613840756</v>
      </c>
      <c r="G138" s="19">
        <f t="shared" si="20"/>
        <v>4.8363801119877318E-4</v>
      </c>
    </row>
    <row r="139" spans="3:13" x14ac:dyDescent="0.25">
      <c r="C139" s="2">
        <v>0.87969304999999998</v>
      </c>
      <c r="D139">
        <v>233.48932199999999</v>
      </c>
      <c r="E139">
        <f t="shared" si="18"/>
        <v>229.06690414957956</v>
      </c>
      <c r="F139">
        <f t="shared" si="19"/>
        <v>19.557779643717261</v>
      </c>
      <c r="G139" s="19">
        <f t="shared" si="20"/>
        <v>3.5874470566585087E-4</v>
      </c>
    </row>
    <row r="140" spans="3:13" x14ac:dyDescent="0.25">
      <c r="C140" s="2">
        <v>0.88063011999999996</v>
      </c>
      <c r="D140">
        <v>235.17883800000001</v>
      </c>
      <c r="E140">
        <f t="shared" si="18"/>
        <v>232.10093623440559</v>
      </c>
      <c r="F140">
        <f t="shared" si="19"/>
        <v>9.4734792786492399</v>
      </c>
      <c r="G140" s="19">
        <f t="shared" si="20"/>
        <v>1.712825141521126E-4</v>
      </c>
    </row>
    <row r="141" spans="3:13" x14ac:dyDescent="0.25">
      <c r="C141" s="2">
        <v>0.88152587000000004</v>
      </c>
      <c r="D141">
        <v>237.02858499999999</v>
      </c>
      <c r="E141">
        <f t="shared" si="18"/>
        <v>235.23804857394919</v>
      </c>
      <c r="F141">
        <f t="shared" si="19"/>
        <v>3.2060206930147954</v>
      </c>
      <c r="G141" s="19">
        <f t="shared" si="20"/>
        <v>5.7064349818637221E-5</v>
      </c>
    </row>
    <row r="142" spans="3:13" x14ac:dyDescent="0.25">
      <c r="C142" s="2">
        <v>0.88273376000000003</v>
      </c>
      <c r="D142">
        <v>239.05734000000001</v>
      </c>
      <c r="E142">
        <f t="shared" si="18"/>
        <v>239.89037234368976</v>
      </c>
      <c r="F142">
        <f t="shared" si="19"/>
        <v>0.69394288563324036</v>
      </c>
      <c r="G142" s="19">
        <f t="shared" si="20"/>
        <v>1.2142820135862609E-5</v>
      </c>
    </row>
    <row r="143" spans="3:13" x14ac:dyDescent="0.25">
      <c r="C143" s="2">
        <v>0.88384127000000001</v>
      </c>
      <c r="D143">
        <v>241.06572700000001</v>
      </c>
      <c r="E143">
        <f t="shared" si="18"/>
        <v>244.654217079706</v>
      </c>
      <c r="F143">
        <f t="shared" si="19"/>
        <v>12.877261052148311</v>
      </c>
      <c r="G143" s="19">
        <f t="shared" si="20"/>
        <v>2.2159122592740362E-4</v>
      </c>
    </row>
    <row r="144" spans="3:13" x14ac:dyDescent="0.25">
      <c r="C144" s="2">
        <v>0.88482316000000005</v>
      </c>
      <c r="D144">
        <v>243.245689</v>
      </c>
      <c r="E144">
        <f t="shared" si="18"/>
        <v>249.34972862018253</v>
      </c>
      <c r="F144">
        <f t="shared" si="19"/>
        <v>37.259299684758126</v>
      </c>
      <c r="G144" s="19">
        <f t="shared" si="20"/>
        <v>6.2971550044532189E-4</v>
      </c>
    </row>
    <row r="145" spans="3:7" x14ac:dyDescent="0.25">
      <c r="C145" s="2">
        <v>0.88566266000000005</v>
      </c>
      <c r="D145">
        <v>245.43890500000001</v>
      </c>
      <c r="E145">
        <f t="shared" si="18"/>
        <v>253.77676662024047</v>
      </c>
      <c r="F145">
        <f t="shared" si="19"/>
        <v>69.519936398278873</v>
      </c>
      <c r="G145" s="19">
        <f t="shared" si="20"/>
        <v>1.1540445030178109E-3</v>
      </c>
    </row>
    <row r="146" spans="3:7" x14ac:dyDescent="0.25">
      <c r="C146" s="2">
        <v>0.88659999</v>
      </c>
      <c r="D146">
        <v>247.17763600000001</v>
      </c>
      <c r="E146">
        <f t="shared" si="18"/>
        <v>259.24641871246729</v>
      </c>
      <c r="F146">
        <f t="shared" si="19"/>
        <v>145.65551616074913</v>
      </c>
      <c r="G146" s="19">
        <f t="shared" si="20"/>
        <v>2.3840128276482256E-3</v>
      </c>
    </row>
    <row r="147" spans="3:7" x14ac:dyDescent="0.25">
      <c r="C147" s="2">
        <v>0.88761679999999998</v>
      </c>
      <c r="D147">
        <v>248.969492</v>
      </c>
      <c r="E147">
        <f t="shared" si="18"/>
        <v>265.92578976448948</v>
      </c>
      <c r="F147">
        <f t="shared" si="19"/>
        <v>287.51603387803084</v>
      </c>
      <c r="G147" s="19">
        <f t="shared" si="20"/>
        <v>4.638417137759694E-3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F67C-5DC0-3249-ADB0-5AE334F7606C}">
  <dimension ref="A1:BT83"/>
  <sheetViews>
    <sheetView topLeftCell="AD1" zoomScaleNormal="100" workbookViewId="0">
      <selection activeCell="AP25" sqref="AP25"/>
    </sheetView>
  </sheetViews>
  <sheetFormatPr baseColWidth="10" defaultRowHeight="15.75" x14ac:dyDescent="0.25"/>
  <cols>
    <col min="3" max="3" width="10.875" style="2"/>
    <col min="5" max="5" width="10.875" style="6"/>
    <col min="6" max="6" width="10.875"/>
    <col min="7" max="7" width="12.5" customWidth="1"/>
    <col min="8" max="8" width="17.125" customWidth="1"/>
    <col min="9" max="9" width="12.125" bestFit="1" customWidth="1"/>
    <col min="10" max="10" width="12" customWidth="1"/>
    <col min="11" max="11" width="6.375" customWidth="1"/>
    <col min="12" max="12" width="10.875" style="2"/>
    <col min="14" max="14" width="10.875" style="6"/>
    <col min="15" max="15" width="10.875"/>
    <col min="16" max="16" width="12.875" customWidth="1"/>
    <col min="17" max="17" width="17.125" customWidth="1"/>
    <col min="18" max="18" width="10.875"/>
    <col min="19" max="19" width="11.875" customWidth="1"/>
    <col min="20" max="20" width="6.375" customWidth="1"/>
    <col min="21" max="21" width="10.875" style="2"/>
    <col min="23" max="23" width="10.875" style="6"/>
    <col min="24" max="24" width="10.875"/>
    <col min="25" max="25" width="11.875" customWidth="1"/>
    <col min="26" max="26" width="17.625" customWidth="1"/>
    <col min="27" max="27" width="10.875"/>
    <col min="28" max="28" width="11.875" customWidth="1"/>
    <col min="29" max="29" width="5.625" customWidth="1"/>
    <col min="30" max="30" width="10.875" style="2"/>
    <col min="32" max="32" width="10.875" style="6"/>
    <col min="33" max="33" width="10.875"/>
    <col min="34" max="34" width="12.375" customWidth="1"/>
    <col min="35" max="35" width="17.125" customWidth="1"/>
    <col min="37" max="37" width="12.125" customWidth="1"/>
    <col min="40" max="40" width="12.125" customWidth="1"/>
    <col min="41" max="41" width="13" customWidth="1"/>
    <col min="43" max="43" width="14.625" customWidth="1"/>
    <col min="44" max="44" width="11.125" bestFit="1" customWidth="1"/>
  </cols>
  <sheetData>
    <row r="1" spans="1:72" x14ac:dyDescent="0.25">
      <c r="A1" t="s">
        <v>9</v>
      </c>
      <c r="C1" t="s">
        <v>8</v>
      </c>
      <c r="D1">
        <v>0.2</v>
      </c>
      <c r="E1">
        <v>0.3</v>
      </c>
      <c r="F1">
        <v>196.05028205478925</v>
      </c>
      <c r="I1" s="7">
        <f>D3</f>
        <v>1.9790479999999999E-2</v>
      </c>
      <c r="J1">
        <f>_xlfn.XLOOKUP(I1+0.002,D3:D150,C3:C150,,-1,1)-AP9</f>
        <v>0.76380080892549895</v>
      </c>
      <c r="L1" t="s">
        <v>1</v>
      </c>
      <c r="M1">
        <v>0.3</v>
      </c>
      <c r="N1">
        <v>0.3</v>
      </c>
      <c r="O1">
        <v>220.03881019714296</v>
      </c>
      <c r="R1" s="7">
        <f>M3</f>
        <v>2.2409200000000001E-2</v>
      </c>
      <c r="S1">
        <f>_xlfn.XLOOKUP(R1+0.002,M3:M150,L3:L150,,-1,1)-AP10</f>
        <v>0.84942386000000003</v>
      </c>
      <c r="U1" t="s">
        <v>2</v>
      </c>
      <c r="V1">
        <v>0.4</v>
      </c>
      <c r="W1">
        <v>0.3</v>
      </c>
      <c r="X1">
        <v>246.33933787066999</v>
      </c>
      <c r="AA1" s="7">
        <f>V3</f>
        <v>2.594987E-2</v>
      </c>
      <c r="AB1">
        <f>_xlfn.XLOOKUP(AA1+0.002,V3:V150,U3:U150,,-1,1)-AP11</f>
        <v>0.71393793100021585</v>
      </c>
      <c r="AD1" t="s">
        <v>3</v>
      </c>
      <c r="AE1">
        <v>0.5</v>
      </c>
      <c r="AF1">
        <v>0.3</v>
      </c>
      <c r="AG1">
        <v>290.65022282343222</v>
      </c>
      <c r="AJ1">
        <f>AE3</f>
        <v>3.0950689999999999E-2</v>
      </c>
      <c r="AK1">
        <f>_xlfn.XLOOKUP(AJ1+0.002,AE3:AE150,AD3:AD150,,-1,1)-AP12</f>
        <v>0.67604061337777888</v>
      </c>
      <c r="AO1" t="s">
        <v>48</v>
      </c>
      <c r="AP1" t="s">
        <v>49</v>
      </c>
      <c r="BJ1" s="8"/>
    </row>
    <row r="2" spans="1:72" ht="16.5" thickBot="1" x14ac:dyDescent="0.3">
      <c r="C2" s="3" t="s">
        <v>4</v>
      </c>
      <c r="D2" s="1" t="s">
        <v>10</v>
      </c>
      <c r="E2" s="5" t="s">
        <v>5</v>
      </c>
      <c r="F2" s="1" t="s">
        <v>52</v>
      </c>
      <c r="G2" s="1" t="s">
        <v>53</v>
      </c>
      <c r="H2" s="1" t="s">
        <v>131</v>
      </c>
      <c r="I2" s="1" t="s">
        <v>50</v>
      </c>
      <c r="J2" s="1" t="s">
        <v>34</v>
      </c>
      <c r="K2" s="1"/>
      <c r="L2" s="3" t="s">
        <v>4</v>
      </c>
      <c r="M2" s="1" t="s">
        <v>10</v>
      </c>
      <c r="N2" s="5" t="s">
        <v>5</v>
      </c>
      <c r="O2" s="1" t="s">
        <v>52</v>
      </c>
      <c r="P2" s="1" t="s">
        <v>53</v>
      </c>
      <c r="Q2" s="1" t="s">
        <v>131</v>
      </c>
      <c r="R2" s="1" t="s">
        <v>51</v>
      </c>
      <c r="S2" s="1" t="s">
        <v>34</v>
      </c>
      <c r="T2" s="1"/>
      <c r="U2" s="3" t="s">
        <v>4</v>
      </c>
      <c r="V2" s="1" t="s">
        <v>10</v>
      </c>
      <c r="W2" s="5" t="s">
        <v>5</v>
      </c>
      <c r="X2" s="1" t="s">
        <v>52</v>
      </c>
      <c r="Y2" s="1" t="s">
        <v>53</v>
      </c>
      <c r="Z2" s="1" t="s">
        <v>131</v>
      </c>
      <c r="AA2" s="1" t="s">
        <v>51</v>
      </c>
      <c r="AB2" s="1" t="s">
        <v>34</v>
      </c>
      <c r="AC2" s="1"/>
      <c r="AD2" s="3" t="s">
        <v>4</v>
      </c>
      <c r="AE2" s="1" t="s">
        <v>10</v>
      </c>
      <c r="AF2" s="5" t="s">
        <v>5</v>
      </c>
      <c r="AG2" s="1" t="s">
        <v>52</v>
      </c>
      <c r="AH2" s="1" t="s">
        <v>53</v>
      </c>
      <c r="AI2" s="1" t="s">
        <v>131</v>
      </c>
      <c r="AJ2" s="1" t="s">
        <v>51</v>
      </c>
      <c r="AK2" s="1" t="s">
        <v>34</v>
      </c>
      <c r="AO2" t="s">
        <v>29</v>
      </c>
      <c r="AP2">
        <v>3.5277939617106808</v>
      </c>
      <c r="AZ2" t="s">
        <v>61</v>
      </c>
      <c r="BA2" s="10" t="s">
        <v>62</v>
      </c>
      <c r="BB2" s="11">
        <v>6.86</v>
      </c>
      <c r="BJ2" s="8"/>
      <c r="BS2" t="s">
        <v>38</v>
      </c>
      <c r="BT2" t="s">
        <v>47</v>
      </c>
    </row>
    <row r="3" spans="1:72" x14ac:dyDescent="0.25">
      <c r="C3" s="2">
        <v>0.70007154999999999</v>
      </c>
      <c r="D3">
        <v>1.9790479999999999E-2</v>
      </c>
      <c r="E3" s="6">
        <f>D3*10^4</f>
        <v>197.90479999999999</v>
      </c>
      <c r="F3">
        <f>IF(C3&lt;J$1,$AP$6+D$1^2*$AP$5/((-$AP$7*(C3/E$1-1)^$AP$8+1)),$AP$6+$AP$2*TAN($AP$3*(C3/J$1)-$AP$3)+D$1^2*$AP$5/((-$AP$7*(C3/E$1-1)^$AP$8+1)))</f>
        <v>196.56959827780025</v>
      </c>
      <c r="G3">
        <f>(F3-E3)^2</f>
        <v>1.7827636389651556</v>
      </c>
      <c r="H3" s="19">
        <f>((F3-E3)/E3)^2</f>
        <v>4.5517784167037217E-5</v>
      </c>
      <c r="I3">
        <f t="shared" ref="I3:I34" si="0">$BT$3*(1+TANH($BT$4*(C3/J$1)-$BT$5))+D$1^2/($BT$6*(-0.00152*(C3/0.3-1)^10.82+1))</f>
        <v>5.9193778166583E-3</v>
      </c>
      <c r="J3">
        <f>(I3-D3)^2</f>
        <v>1.9240747578070687E-4</v>
      </c>
      <c r="L3" s="2">
        <v>0.70007154999999999</v>
      </c>
      <c r="M3">
        <v>2.2409200000000001E-2</v>
      </c>
      <c r="N3" s="6">
        <f>M3*10^4</f>
        <v>224.09200000000001</v>
      </c>
      <c r="O3">
        <f>IF(L3&lt;S$1,$AP$6+M$1^2*$AP$5/((-$AP$7*(L3/N$1-1)^$AP$8+1)),$AP$6+$AP$2*TAN($AP$3*(L3/S$1)-$AP$3)+M$1^2*$AP$5/((-$AP$7*(L3/N$1-1)^$AP$8+1)))</f>
        <v>223.08317725889032</v>
      </c>
      <c r="P3">
        <f>(O3-N3)^2</f>
        <v>1.0177233229800819</v>
      </c>
      <c r="Q3" s="19">
        <f>((O3-N3)/N3)^2</f>
        <v>2.0266419218562603E-5</v>
      </c>
      <c r="R3">
        <f t="shared" ref="R3:R34" si="1">$BT$3*(1+TANH($BT$4*(L3/S$1)-$BT$5))+M$1^2/($BT$6*(-0.00152*(L3/0.3-1)^10.82+1))</f>
        <v>1.3313056192138262E-2</v>
      </c>
      <c r="S3">
        <f>(R3-M3)^2</f>
        <v>8.2739832173301455E-5</v>
      </c>
      <c r="U3" s="2">
        <v>0.70036841000000005</v>
      </c>
      <c r="V3">
        <v>2.594987E-2</v>
      </c>
      <c r="W3" s="6">
        <f>V3*10^4</f>
        <v>259.49869999999999</v>
      </c>
      <c r="X3">
        <f>IF(U3&lt;AB$1,$AP$6+V$1^2*$AP$5/((-$AP$7*(U3/W$1-1)^$AP$8+1)),$AP$6+$AP$2*TAN($AP$3*(U3/AB$1)-$AP$3)+V$1^2*$AP$5/((-$AP$7*(U3/W$1-1)^$AP$8+1)))</f>
        <v>260.21322121875613</v>
      </c>
      <c r="Y3">
        <f>(X3-W3)^2</f>
        <v>0.51054057205276959</v>
      </c>
      <c r="Z3" s="19">
        <f>((X3-W3)/W3)^2</f>
        <v>7.581582891865324E-6</v>
      </c>
      <c r="AA3">
        <f t="shared" ref="AA3:AA34" si="2">$BT$3*(1+TANH($BT$4*(U3/AB$1)-$BT$5))+V$1^2/($BT$6*(-0.00152*(U3/0.3-1)^10.82+1))</f>
        <v>2.3699574941464196E-2</v>
      </c>
      <c r="AB3">
        <f>(AA3-V3)^2</f>
        <v>5.0638278504706578E-6</v>
      </c>
      <c r="AD3" s="2">
        <v>0.70008002000000003</v>
      </c>
      <c r="AE3">
        <v>3.0950689999999999E-2</v>
      </c>
      <c r="AF3" s="6">
        <f>AE3*10^4</f>
        <v>309.50689999999997</v>
      </c>
      <c r="AG3">
        <f>IF(AD3&lt;AK$1,$AP$6+AE$1^2*$AP$5/((-$AP$7*(AD3/AF$1-1)^$AP$8+1)),$AP$6+$AP$2*TAN($AP$3*(AD3/AK$1)-$AP$3)+AE$1^2*$AP$5/((-$AP$7*(AD3/AF$1-1)^$AP$8+1)))</f>
        <v>308.81024388407559</v>
      </c>
      <c r="AH3">
        <f>(AG3-AF3)^2</f>
        <v>0.48532974385484851</v>
      </c>
      <c r="AI3" s="19">
        <f>((AG3-AF3)/AF3)^2</f>
        <v>5.0663622307480706E-6</v>
      </c>
      <c r="AJ3">
        <f t="shared" ref="AJ3:AJ44" si="3">$BT$3*(1+TANH($BT$4*(AD3/AK$1)-$BT$5))+AE$1^2/($BT$6*(-0.00152*(AD3/0.3-1)^10.82+1))</f>
        <v>3.7158811095687749E-2</v>
      </c>
      <c r="AK3">
        <f>(AJ3-AE3)^2</f>
        <v>3.8540767538723266E-5</v>
      </c>
      <c r="AO3" t="s">
        <v>30</v>
      </c>
      <c r="AP3">
        <v>6.8981502542621893</v>
      </c>
      <c r="AZ3" t="s">
        <v>63</v>
      </c>
      <c r="BA3" s="10" t="s">
        <v>64</v>
      </c>
      <c r="BB3" s="11">
        <v>32.92</v>
      </c>
      <c r="BJ3" s="8"/>
      <c r="BS3" t="s">
        <v>29</v>
      </c>
      <c r="BT3">
        <v>7.7063519145859714E-3</v>
      </c>
    </row>
    <row r="4" spans="1:72" x14ac:dyDescent="0.25">
      <c r="C4" s="2">
        <v>0.70338369999999995</v>
      </c>
      <c r="D4">
        <v>1.9779399999999999E-2</v>
      </c>
      <c r="E4" s="6">
        <f t="shared" ref="E4:E67" si="4">D4*10^4</f>
        <v>197.79399999999998</v>
      </c>
      <c r="F4">
        <f t="shared" ref="F4:F67" si="5">IF(C4&lt;J$1,$AP$6+D$1^2*$AP$5/((-$AP$7*(C4/E$1-1)^$AP$8+1)),$AP$6+$AP$2*TAN($AP$3*(C4/J$1)-$AP$3)+D$1^2*$AP$5/((-$AP$7*(C4/E$1-1)^$AP$8+1)))</f>
        <v>196.60139255424059</v>
      </c>
      <c r="G4">
        <f t="shared" ref="G4:G67" si="6">(F4-E4)^2</f>
        <v>1.4223125196807429</v>
      </c>
      <c r="H4" s="19">
        <f t="shared" ref="H4:H67" si="7">((F4-E4)/E4)^2</f>
        <v>3.6355389862944553E-5</v>
      </c>
      <c r="I4">
        <f t="shared" si="0"/>
        <v>5.9394383622898821E-3</v>
      </c>
      <c r="J4">
        <f t="shared" ref="J4:J67" si="8">(I4-D4)^2</f>
        <v>1.9154453813328769E-4</v>
      </c>
      <c r="L4" s="2">
        <v>0.70368903999999999</v>
      </c>
      <c r="M4">
        <v>2.2402080000000001E-2</v>
      </c>
      <c r="N4" s="6">
        <f t="shared" ref="N4:N67" si="9">M4*10^4</f>
        <v>224.02080000000001</v>
      </c>
      <c r="O4">
        <f t="shared" ref="O4:O67" si="10">IF(L4&lt;S$1,$AP$6+M$1^2*$AP$5/((-$AP$7*(L4/N$1-1)^$AP$8+1)),$AP$6+$AP$2*TAN($AP$3*(L4/S$1)-$AP$3)+M$1^2*$AP$5/((-$AP$7*(L4/N$1-1)^$AP$8+1)))</f>
        <v>223.16156838352751</v>
      </c>
      <c r="P4">
        <f t="shared" ref="P4:P67" si="11">(O4-N4)^2</f>
        <v>0.73827897074594384</v>
      </c>
      <c r="Q4" s="19">
        <f t="shared" ref="Q4:Q67" si="12">((O4-N4)/N4)^2</f>
        <v>1.4711054705221378E-5</v>
      </c>
      <c r="R4">
        <f t="shared" si="1"/>
        <v>1.3361529225081957E-2</v>
      </c>
      <c r="S4">
        <f t="shared" ref="S4:S67" si="13">(R4-M4)^2</f>
        <v>8.1731558313871257E-5</v>
      </c>
      <c r="U4" s="2">
        <v>0.70398590999999999</v>
      </c>
      <c r="V4">
        <v>2.5967339999999998E-2</v>
      </c>
      <c r="W4" s="6">
        <f t="shared" ref="W4:W67" si="14">V4*10^4</f>
        <v>259.67339999999996</v>
      </c>
      <c r="X4">
        <f t="shared" ref="X4:X67" si="15">IF(U4&lt;AB$1,$AP$6+V$1^2*$AP$5/((-$AP$7*(U4/W$1-1)^$AP$8+1)),$AP$6+$AP$2*TAN($AP$3*(U4/AB$1)-$AP$3)+V$1^2*$AP$5/((-$AP$7*(U4/W$1-1)^$AP$8+1)))</f>
        <v>260.35347324491778</v>
      </c>
      <c r="Y4">
        <f t="shared" ref="Y4:Y67" si="16">(X4-W4)^2</f>
        <v>0.46249961845305493</v>
      </c>
      <c r="Z4" s="19">
        <f t="shared" ref="Z4:Z67" si="17">((X4-W4)/W4)^2</f>
        <v>6.8589312550369714E-6</v>
      </c>
      <c r="AA4">
        <f t="shared" si="2"/>
        <v>2.3791447209362718E-2</v>
      </c>
      <c r="AB4">
        <f t="shared" ref="AB4:AB67" si="18">(AA4-V4)^2</f>
        <v>4.7345094363472904E-6</v>
      </c>
      <c r="AD4" s="2">
        <v>0.70339218000000003</v>
      </c>
      <c r="AE4">
        <v>3.0978289999999999E-2</v>
      </c>
      <c r="AF4" s="6">
        <f t="shared" ref="AF4:AF44" si="19">AE4*10^4</f>
        <v>309.78289999999998</v>
      </c>
      <c r="AG4">
        <f t="shared" ref="AG4:AG44" si="20">IF(AD4&lt;AK$1,$AP$6+AE$1^2*$AP$5/((-$AP$7*(AD4/AF$1-1)^$AP$8+1)),$AP$6+$AP$2*TAN($AP$3*(AD4/AK$1)-$AP$3)+AE$1^2*$AP$5/((-$AP$7*(AD4/AF$1-1)^$AP$8+1)))</f>
        <v>309.13682346951492</v>
      </c>
      <c r="AH4">
        <f t="shared" ref="AH4:AH44" si="21">(AG4-AF4)^2</f>
        <v>0.41741488324361409</v>
      </c>
      <c r="AI4" s="19">
        <f t="shared" ref="AI4:AI44" si="22">((AG4-AF4)/AF4)^2</f>
        <v>4.3496373373528215E-6</v>
      </c>
      <c r="AJ4">
        <f t="shared" si="3"/>
        <v>3.7315379044409146E-2</v>
      </c>
      <c r="AK4">
        <f t="shared" ref="AK4:AK44" si="23">(AJ4-AE4)^2</f>
        <v>4.0158697556770441E-5</v>
      </c>
      <c r="AO4" t="s">
        <v>31</v>
      </c>
      <c r="AP4">
        <v>0</v>
      </c>
      <c r="AZ4" t="s">
        <v>65</v>
      </c>
      <c r="BA4" s="10" t="s">
        <v>66</v>
      </c>
      <c r="BB4" s="11">
        <v>0.309</v>
      </c>
      <c r="BJ4" s="8"/>
      <c r="BS4" t="s">
        <v>30</v>
      </c>
      <c r="BT4">
        <v>17.965083925260107</v>
      </c>
    </row>
    <row r="5" spans="1:72" x14ac:dyDescent="0.25">
      <c r="C5" s="2">
        <v>0.7070012</v>
      </c>
      <c r="D5">
        <v>1.9787309999999999E-2</v>
      </c>
      <c r="E5" s="6">
        <f t="shared" si="4"/>
        <v>197.87309999999999</v>
      </c>
      <c r="F5">
        <f t="shared" si="5"/>
        <v>196.63879079924749</v>
      </c>
      <c r="G5">
        <f t="shared" si="6"/>
        <v>1.5235192030622897</v>
      </c>
      <c r="H5" s="19">
        <f t="shared" si="7"/>
        <v>3.8911181428053117E-5</v>
      </c>
      <c r="I5">
        <f t="shared" si="0"/>
        <v>5.963488459251173E-3</v>
      </c>
      <c r="J5">
        <f t="shared" si="8"/>
        <v>1.9109804199047125E-4</v>
      </c>
      <c r="L5" s="2">
        <v>0.7070012</v>
      </c>
      <c r="M5">
        <v>2.2393730000000001E-2</v>
      </c>
      <c r="N5" s="6">
        <f t="shared" si="9"/>
        <v>223.93729999999999</v>
      </c>
      <c r="O5">
        <f t="shared" si="10"/>
        <v>223.23886043214657</v>
      </c>
      <c r="P5">
        <f t="shared" si="11"/>
        <v>0.48781782994328182</v>
      </c>
      <c r="Q5" s="19">
        <f t="shared" si="12"/>
        <v>9.7275796301443766E-6</v>
      </c>
      <c r="R5">
        <f t="shared" si="1"/>
        <v>1.3410165024053917E-2</v>
      </c>
      <c r="S5">
        <f t="shared" si="13"/>
        <v>8.0704439677045157E-5</v>
      </c>
      <c r="U5" s="2">
        <v>0.70760341000000004</v>
      </c>
      <c r="V5">
        <v>2.596569E-2</v>
      </c>
      <c r="W5" s="6">
        <f t="shared" si="14"/>
        <v>259.65690000000001</v>
      </c>
      <c r="X5">
        <f t="shared" si="15"/>
        <v>260.50500000475068</v>
      </c>
      <c r="Y5">
        <f t="shared" si="16"/>
        <v>0.71927361805809809</v>
      </c>
      <c r="Z5" s="19">
        <f t="shared" si="17"/>
        <v>1.0668279753566509E-5</v>
      </c>
      <c r="AA5">
        <f t="shared" si="2"/>
        <v>2.3893033192961238E-2</v>
      </c>
      <c r="AB5">
        <f t="shared" si="18"/>
        <v>4.2959062397641128E-6</v>
      </c>
      <c r="AD5" s="2">
        <v>0.70670432999999999</v>
      </c>
      <c r="AE5">
        <v>3.1013659999999998E-2</v>
      </c>
      <c r="AF5" s="6">
        <f t="shared" si="19"/>
        <v>310.13659999999999</v>
      </c>
      <c r="AG5">
        <f t="shared" si="20"/>
        <v>309.48049674283953</v>
      </c>
      <c r="AH5">
        <f t="shared" si="21"/>
        <v>0.43047148405655528</v>
      </c>
      <c r="AI5" s="19">
        <f t="shared" si="22"/>
        <v>4.475466850237594E-6</v>
      </c>
      <c r="AJ5">
        <f t="shared" si="3"/>
        <v>3.7489488970029815E-2</v>
      </c>
      <c r="AK5">
        <f t="shared" si="23"/>
        <v>4.1936360849077432E-5</v>
      </c>
      <c r="AO5" t="s">
        <v>32</v>
      </c>
      <c r="AP5">
        <v>520.44428131452071</v>
      </c>
      <c r="AZ5" t="s">
        <v>67</v>
      </c>
      <c r="BA5" s="10" t="s">
        <v>68</v>
      </c>
      <c r="BB5" s="11">
        <v>3.76</v>
      </c>
      <c r="BJ5" s="8"/>
      <c r="BS5" t="s">
        <v>31</v>
      </c>
      <c r="BT5">
        <v>20.828536194802084</v>
      </c>
    </row>
    <row r="6" spans="1:72" x14ac:dyDescent="0.25">
      <c r="C6" s="2">
        <v>0.71031334999999995</v>
      </c>
      <c r="D6">
        <v>1.9788529999999999E-2</v>
      </c>
      <c r="E6" s="6">
        <f t="shared" si="4"/>
        <v>197.88529999999997</v>
      </c>
      <c r="F6">
        <f t="shared" si="5"/>
        <v>196.67565184106391</v>
      </c>
      <c r="G6">
        <f t="shared" si="6"/>
        <v>1.4632486684174046</v>
      </c>
      <c r="H6" s="19">
        <f t="shared" si="7"/>
        <v>3.7367244206793767E-5</v>
      </c>
      <c r="I6">
        <f t="shared" si="0"/>
        <v>5.9876577743199991E-3</v>
      </c>
      <c r="J6">
        <f t="shared" si="8"/>
        <v>1.9046407418954562E-4</v>
      </c>
      <c r="L6" s="2">
        <v>0.71031334999999995</v>
      </c>
      <c r="M6">
        <v>2.2408609999999999E-2</v>
      </c>
      <c r="N6" s="6">
        <f t="shared" si="9"/>
        <v>224.08609999999999</v>
      </c>
      <c r="O6">
        <f t="shared" si="10"/>
        <v>223.3217977762335</v>
      </c>
      <c r="P6">
        <f t="shared" si="11"/>
        <v>0.58415788925440526</v>
      </c>
      <c r="Q6" s="19">
        <f t="shared" si="12"/>
        <v>1.163323255465014E-5</v>
      </c>
      <c r="R6">
        <f t="shared" si="1"/>
        <v>1.3463248581685568E-2</v>
      </c>
      <c r="S6">
        <f t="shared" si="13"/>
        <v>8.0019490904268361E-5</v>
      </c>
      <c r="U6" s="2">
        <v>0.71091556</v>
      </c>
      <c r="V6">
        <v>2.5979200000000001E-2</v>
      </c>
      <c r="W6" s="6">
        <f t="shared" si="14"/>
        <v>259.79200000000003</v>
      </c>
      <c r="X6">
        <f t="shared" si="15"/>
        <v>260.65434124398098</v>
      </c>
      <c r="Y6">
        <f t="shared" si="16"/>
        <v>0.74363242107061223</v>
      </c>
      <c r="Z6" s="19">
        <f t="shared" si="17"/>
        <v>1.1018101512471259E-5</v>
      </c>
      <c r="AA6">
        <f t="shared" si="2"/>
        <v>2.3995470341578843E-2</v>
      </c>
      <c r="AB6">
        <f t="shared" si="18"/>
        <v>3.9351833576997243E-6</v>
      </c>
      <c r="AD6" s="2">
        <v>0.71001649</v>
      </c>
      <c r="AE6">
        <v>3.106269E-2</v>
      </c>
      <c r="AF6" s="6">
        <f t="shared" si="19"/>
        <v>310.62689999999998</v>
      </c>
      <c r="AG6">
        <f t="shared" si="20"/>
        <v>309.84264315712289</v>
      </c>
      <c r="AH6">
        <f t="shared" si="21"/>
        <v>0.61505879559953225</v>
      </c>
      <c r="AI6" s="19">
        <f t="shared" si="22"/>
        <v>6.3743881996389072E-6</v>
      </c>
      <c r="AJ6">
        <f t="shared" si="3"/>
        <v>3.7683296416276976E-2</v>
      </c>
      <c r="AK6">
        <f t="shared" si="23"/>
        <v>4.383242931924786E-5</v>
      </c>
      <c r="AO6" t="s">
        <v>55</v>
      </c>
      <c r="AP6">
        <v>175.35873509292821</v>
      </c>
      <c r="AZ6" t="s">
        <v>69</v>
      </c>
      <c r="BA6" s="10" t="s">
        <v>70</v>
      </c>
      <c r="BB6" s="11">
        <v>32</v>
      </c>
      <c r="BJ6" s="8"/>
      <c r="BS6" t="s">
        <v>32</v>
      </c>
      <c r="BT6">
        <v>7</v>
      </c>
    </row>
    <row r="7" spans="1:72" x14ac:dyDescent="0.25">
      <c r="C7" s="2">
        <v>0.71362550999999996</v>
      </c>
      <c r="D7">
        <v>1.9791110000000001E-2</v>
      </c>
      <c r="E7" s="6">
        <f t="shared" si="4"/>
        <v>197.9111</v>
      </c>
      <c r="F7">
        <f t="shared" si="5"/>
        <v>196.71519335908985</v>
      </c>
      <c r="G7">
        <f t="shared" si="6"/>
        <v>1.4301926937730043</v>
      </c>
      <c r="H7" s="19">
        <f t="shared" si="7"/>
        <v>3.6513566048955153E-5</v>
      </c>
      <c r="I7">
        <f t="shared" si="0"/>
        <v>6.0140825418267029E-3</v>
      </c>
      <c r="J7">
        <f t="shared" si="8"/>
        <v>1.8980648558326101E-4</v>
      </c>
      <c r="L7" s="2">
        <v>0.71362550999999996</v>
      </c>
      <c r="M7">
        <v>2.2416660000000001E-2</v>
      </c>
      <c r="N7" s="6">
        <f t="shared" si="9"/>
        <v>224.16660000000002</v>
      </c>
      <c r="O7">
        <f t="shared" si="10"/>
        <v>223.41076619179188</v>
      </c>
      <c r="P7">
        <f t="shared" si="11"/>
        <v>0.57128474563041587</v>
      </c>
      <c r="Q7" s="19">
        <f t="shared" si="12"/>
        <v>1.1368700308406287E-5</v>
      </c>
      <c r="R7">
        <f t="shared" si="1"/>
        <v>1.3521187952389508E-2</v>
      </c>
      <c r="S7">
        <f t="shared" si="13"/>
        <v>7.9129422949819625E-5</v>
      </c>
      <c r="U7" s="2">
        <v>0.71422772000000001</v>
      </c>
      <c r="V7">
        <v>2.5992709999999999E-2</v>
      </c>
      <c r="W7" s="6">
        <f t="shared" si="14"/>
        <v>259.9271</v>
      </c>
      <c r="X7">
        <f t="shared" si="15"/>
        <v>260.82441164255647</v>
      </c>
      <c r="Y7">
        <f t="shared" si="16"/>
        <v>0.80516818386739741</v>
      </c>
      <c r="Z7" s="19">
        <f t="shared" si="17"/>
        <v>1.1917453955291394E-5</v>
      </c>
      <c r="AA7">
        <f t="shared" si="2"/>
        <v>2.4107861928403054E-2</v>
      </c>
      <c r="AB7">
        <f t="shared" si="18"/>
        <v>3.5526522530027226E-6</v>
      </c>
      <c r="AD7" s="2">
        <v>0.71302330000000003</v>
      </c>
      <c r="AE7">
        <v>3.109547E-2</v>
      </c>
      <c r="AF7" s="6">
        <f t="shared" si="19"/>
        <v>310.9547</v>
      </c>
      <c r="AG7">
        <f t="shared" si="20"/>
        <v>310.18863591192519</v>
      </c>
      <c r="AH7">
        <f t="shared" si="21"/>
        <v>0.58685418703789527</v>
      </c>
      <c r="AI7" s="19">
        <f t="shared" si="22"/>
        <v>6.0692629912720227E-6</v>
      </c>
      <c r="AJ7">
        <f t="shared" si="3"/>
        <v>3.7878337253849835E-2</v>
      </c>
      <c r="AK7">
        <f t="shared" si="23"/>
        <v>4.6007288183348402E-5</v>
      </c>
      <c r="AO7" t="s">
        <v>37</v>
      </c>
      <c r="AP7">
        <v>1.2921070365850063E-3</v>
      </c>
      <c r="BG7" t="s">
        <v>71</v>
      </c>
      <c r="BJ7" s="8"/>
      <c r="BS7" t="s">
        <v>37</v>
      </c>
      <c r="BT7">
        <v>1</v>
      </c>
    </row>
    <row r="8" spans="1:72" x14ac:dyDescent="0.25">
      <c r="C8" s="2">
        <v>0.71693766000000003</v>
      </c>
      <c r="D8">
        <v>1.9793689999999999E-2</v>
      </c>
      <c r="E8" s="6">
        <f t="shared" si="4"/>
        <v>197.93689999999998</v>
      </c>
      <c r="F8">
        <f t="shared" si="5"/>
        <v>196.75759812381276</v>
      </c>
      <c r="G8">
        <f t="shared" si="6"/>
        <v>1.3907529151787084</v>
      </c>
      <c r="H8" s="19">
        <f t="shared" si="7"/>
        <v>3.5497392319208549E-5</v>
      </c>
      <c r="I8">
        <f t="shared" si="0"/>
        <v>6.0429787098360338E-3</v>
      </c>
      <c r="J8">
        <f t="shared" si="8"/>
        <v>1.8908206098544272E-4</v>
      </c>
      <c r="L8" s="2">
        <v>0.71693766000000003</v>
      </c>
      <c r="M8">
        <v>2.2415149999999998E-2</v>
      </c>
      <c r="N8" s="6">
        <f t="shared" si="9"/>
        <v>224.15149999999997</v>
      </c>
      <c r="O8">
        <f t="shared" si="10"/>
        <v>223.50617691241843</v>
      </c>
      <c r="P8">
        <f t="shared" si="11"/>
        <v>0.41644188736577842</v>
      </c>
      <c r="Q8" s="19">
        <f t="shared" si="12"/>
        <v>8.2884077311591765E-6</v>
      </c>
      <c r="R8">
        <f t="shared" si="1"/>
        <v>1.358443210926588E-2</v>
      </c>
      <c r="S8">
        <f t="shared" si="13"/>
        <v>7.7981578465731639E-5</v>
      </c>
      <c r="U8" s="2">
        <v>0.71753986999999997</v>
      </c>
      <c r="V8">
        <v>2.6011690000000001E-2</v>
      </c>
      <c r="W8" s="6">
        <f t="shared" si="14"/>
        <v>260.11689999999999</v>
      </c>
      <c r="X8">
        <f t="shared" si="15"/>
        <v>261.10914305462074</v>
      </c>
      <c r="Y8">
        <f t="shared" si="16"/>
        <v>0.98454627944313233</v>
      </c>
      <c r="Z8" s="19">
        <f t="shared" si="17"/>
        <v>1.4551206240637087E-5</v>
      </c>
      <c r="AA8">
        <f t="shared" si="2"/>
        <v>2.4231232244350202E-2</v>
      </c>
      <c r="AB8">
        <f t="shared" si="18"/>
        <v>3.1700298196535189E-6</v>
      </c>
      <c r="AD8" s="2">
        <v>0.71633544999999998</v>
      </c>
      <c r="AE8">
        <v>3.1128099999999999E-2</v>
      </c>
      <c r="AF8" s="6">
        <f t="shared" si="19"/>
        <v>311.28100000000001</v>
      </c>
      <c r="AG8">
        <f t="shared" si="20"/>
        <v>310.59020731954854</v>
      </c>
      <c r="AH8">
        <f t="shared" si="21"/>
        <v>0.47719452736532109</v>
      </c>
      <c r="AI8" s="19">
        <f t="shared" si="22"/>
        <v>4.924818486905121E-6</v>
      </c>
      <c r="AJ8">
        <f t="shared" si="3"/>
        <v>3.8116766599960564E-2</v>
      </c>
      <c r="AK8">
        <f t="shared" si="23"/>
        <v>4.8841460845404361E-5</v>
      </c>
      <c r="AO8" t="s">
        <v>56</v>
      </c>
      <c r="AP8">
        <v>9.2518834808512178</v>
      </c>
      <c r="BJ8" s="8"/>
      <c r="BS8" t="s">
        <v>39</v>
      </c>
      <c r="BT8">
        <f>SUM(J3:J150)</f>
        <v>0.13582556090751358</v>
      </c>
    </row>
    <row r="9" spans="1:72" x14ac:dyDescent="0.25">
      <c r="C9" s="2">
        <v>0.72024982000000004</v>
      </c>
      <c r="D9">
        <v>1.9792179999999999E-2</v>
      </c>
      <c r="E9" s="6">
        <f t="shared" si="4"/>
        <v>197.92179999999999</v>
      </c>
      <c r="F9">
        <f t="shared" si="5"/>
        <v>196.80306211224456</v>
      </c>
      <c r="G9">
        <f t="shared" si="6"/>
        <v>1.2515744614994799</v>
      </c>
      <c r="H9" s="19">
        <f t="shared" si="7"/>
        <v>3.1949894523311125E-5</v>
      </c>
      <c r="I9">
        <f t="shared" si="0"/>
        <v>6.0745861508504874E-3</v>
      </c>
      <c r="J9">
        <f t="shared" si="8"/>
        <v>1.881723810102245E-4</v>
      </c>
      <c r="L9" s="2">
        <v>0.72024982000000004</v>
      </c>
      <c r="M9">
        <v>2.2423200000000001E-2</v>
      </c>
      <c r="N9" s="6">
        <f t="shared" si="9"/>
        <v>224.232</v>
      </c>
      <c r="O9">
        <f t="shared" si="10"/>
        <v>223.60847088638994</v>
      </c>
      <c r="P9">
        <f t="shared" si="11"/>
        <v>0.38878855551934882</v>
      </c>
      <c r="Q9" s="19">
        <f t="shared" si="12"/>
        <v>7.7324708473542579E-6</v>
      </c>
      <c r="R9">
        <f t="shared" si="1"/>
        <v>1.365347762008793E-2</v>
      </c>
      <c r="S9">
        <f t="shared" si="13"/>
        <v>7.6908030620730645E-5</v>
      </c>
      <c r="U9" s="2">
        <v>0.72085202999999998</v>
      </c>
      <c r="V9">
        <v>2.604159E-2</v>
      </c>
      <c r="W9" s="6">
        <f t="shared" si="14"/>
        <v>260.41590000000002</v>
      </c>
      <c r="X9">
        <f t="shared" si="15"/>
        <v>261.40651189100396</v>
      </c>
      <c r="Y9">
        <f t="shared" si="16"/>
        <v>0.98131191859839551</v>
      </c>
      <c r="Z9" s="19">
        <f t="shared" si="17"/>
        <v>1.4470118226815203E-5</v>
      </c>
      <c r="AA9">
        <f t="shared" si="2"/>
        <v>2.4366729487838471E-2</v>
      </c>
      <c r="AB9">
        <f t="shared" si="18"/>
        <v>2.8051577351979782E-6</v>
      </c>
      <c r="AD9" s="2">
        <v>0.71964760999999999</v>
      </c>
      <c r="AE9">
        <v>3.116211E-2</v>
      </c>
      <c r="AF9" s="6">
        <f t="shared" si="19"/>
        <v>311.62110000000001</v>
      </c>
      <c r="AG9">
        <f t="shared" si="20"/>
        <v>311.01485650884501</v>
      </c>
      <c r="AH9">
        <f t="shared" si="21"/>
        <v>0.36753117056780077</v>
      </c>
      <c r="AI9" s="19">
        <f t="shared" si="22"/>
        <v>3.784778476389498E-6</v>
      </c>
      <c r="AJ9">
        <f t="shared" si="3"/>
        <v>3.8382922739802323E-2</v>
      </c>
      <c r="AK9">
        <f t="shared" si="23"/>
        <v>5.2140136623291536E-5</v>
      </c>
      <c r="AN9">
        <v>0.2</v>
      </c>
      <c r="AO9" t="s">
        <v>59</v>
      </c>
      <c r="AP9">
        <v>9.8566321074500987E-2</v>
      </c>
      <c r="BJ9" s="8"/>
      <c r="BS9" t="s">
        <v>40</v>
      </c>
      <c r="BT9">
        <f>SUM(S3:S150)</f>
        <v>3.1384864043273666</v>
      </c>
    </row>
    <row r="10" spans="1:72" x14ac:dyDescent="0.25">
      <c r="C10" s="2">
        <v>0.72356197</v>
      </c>
      <c r="D10">
        <v>1.9798860000000001E-2</v>
      </c>
      <c r="E10" s="6">
        <f t="shared" si="4"/>
        <v>197.98860000000002</v>
      </c>
      <c r="F10">
        <f t="shared" si="5"/>
        <v>196.85179450976847</v>
      </c>
      <c r="G10">
        <f t="shared" si="6"/>
        <v>1.2923267226205994</v>
      </c>
      <c r="H10" s="19">
        <f t="shared" si="7"/>
        <v>3.2967950945154345E-5</v>
      </c>
      <c r="I10">
        <f t="shared" si="0"/>
        <v>6.109171143257759E-3</v>
      </c>
      <c r="J10">
        <f t="shared" si="8"/>
        <v>1.8740758099441271E-4</v>
      </c>
      <c r="L10" s="2">
        <v>0.72356197</v>
      </c>
      <c r="M10">
        <v>2.2447640000000001E-2</v>
      </c>
      <c r="N10" s="6">
        <f t="shared" si="9"/>
        <v>224.47640000000001</v>
      </c>
      <c r="O10">
        <f t="shared" si="10"/>
        <v>223.71811878081877</v>
      </c>
      <c r="P10">
        <f t="shared" si="11"/>
        <v>0.57499040736299112</v>
      </c>
      <c r="Q10" s="19">
        <f t="shared" si="12"/>
        <v>1.1410882193633221E-5</v>
      </c>
      <c r="R10">
        <f t="shared" si="1"/>
        <v>1.3728873231099453E-2</v>
      </c>
      <c r="S10">
        <f t="shared" si="13"/>
        <v>7.6016893970484511E-5</v>
      </c>
      <c r="U10" s="2">
        <v>0.72416418000000005</v>
      </c>
      <c r="V10">
        <v>2.6056470000000002E-2</v>
      </c>
      <c r="W10" s="6">
        <f t="shared" si="14"/>
        <v>260.56470000000002</v>
      </c>
      <c r="X10">
        <f t="shared" si="15"/>
        <v>261.71759855079529</v>
      </c>
      <c r="Y10">
        <f t="shared" si="16"/>
        <v>1.3291750684258363</v>
      </c>
      <c r="Z10" s="19">
        <f t="shared" si="17"/>
        <v>1.9577220299481967E-5</v>
      </c>
      <c r="AA10">
        <f t="shared" si="2"/>
        <v>2.451564028423241E-2</v>
      </c>
      <c r="AB10">
        <f t="shared" si="18"/>
        <v>2.3741562129924368E-6</v>
      </c>
      <c r="AD10" s="2">
        <v>0.72295975999999995</v>
      </c>
      <c r="AE10">
        <v>3.1204309999999999E-2</v>
      </c>
      <c r="AF10" s="6">
        <f t="shared" si="19"/>
        <v>312.04309999999998</v>
      </c>
      <c r="AG10">
        <f t="shared" si="20"/>
        <v>311.46440958296705</v>
      </c>
      <c r="AH10">
        <f t="shared" si="21"/>
        <v>0.33488259876574733</v>
      </c>
      <c r="AI10" s="19">
        <f t="shared" si="22"/>
        <v>3.4392473689444421E-6</v>
      </c>
      <c r="AJ10">
        <f t="shared" si="3"/>
        <v>3.8680289940016259E-2</v>
      </c>
      <c r="AK10">
        <f t="shared" si="23"/>
        <v>5.5890276063525523E-5</v>
      </c>
      <c r="AN10">
        <v>0.3</v>
      </c>
      <c r="AO10" t="s">
        <v>59</v>
      </c>
      <c r="AP10">
        <v>0</v>
      </c>
      <c r="AZ10" t="s">
        <v>72</v>
      </c>
      <c r="BJ10" s="8"/>
      <c r="BS10" t="s">
        <v>41</v>
      </c>
      <c r="BT10">
        <f>SUM(AB3:AB150)</f>
        <v>10.673896663210346</v>
      </c>
    </row>
    <row r="11" spans="1:72" x14ac:dyDescent="0.25">
      <c r="C11" s="2">
        <v>0.72687413000000001</v>
      </c>
      <c r="D11">
        <v>1.9804180000000001E-2</v>
      </c>
      <c r="E11" s="6">
        <f t="shared" si="4"/>
        <v>198.04180000000002</v>
      </c>
      <c r="F11">
        <f t="shared" si="5"/>
        <v>196.90401994623377</v>
      </c>
      <c r="G11">
        <f t="shared" si="6"/>
        <v>1.2945434507483295</v>
      </c>
      <c r="H11" s="19">
        <f t="shared" si="7"/>
        <v>3.3006760503324597E-5</v>
      </c>
      <c r="I11">
        <f t="shared" si="0"/>
        <v>6.1470308489505101E-3</v>
      </c>
      <c r="J11">
        <f t="shared" si="8"/>
        <v>1.8651772293401184E-4</v>
      </c>
      <c r="L11" s="2">
        <v>0.72687413000000001</v>
      </c>
      <c r="M11">
        <v>2.2455679999999999E-2</v>
      </c>
      <c r="N11" s="6">
        <f t="shared" si="9"/>
        <v>224.55679999999998</v>
      </c>
      <c r="O11">
        <f t="shared" si="10"/>
        <v>223.8356260128657</v>
      </c>
      <c r="P11">
        <f t="shared" si="11"/>
        <v>0.5200919197191527</v>
      </c>
      <c r="Q11" s="19">
        <f t="shared" si="12"/>
        <v>1.0314013245986986E-5</v>
      </c>
      <c r="R11">
        <f t="shared" si="1"/>
        <v>1.3811228674293338E-2</v>
      </c>
      <c r="S11">
        <f t="shared" si="13"/>
        <v>7.4726538722511644E-5</v>
      </c>
      <c r="U11" s="2">
        <v>0.72747634000000005</v>
      </c>
      <c r="V11">
        <v>2.6082279999999999E-2</v>
      </c>
      <c r="W11" s="6">
        <f t="shared" si="14"/>
        <v>260.82279999999997</v>
      </c>
      <c r="X11">
        <f t="shared" si="15"/>
        <v>262.04355150329002</v>
      </c>
      <c r="Y11">
        <f t="shared" si="16"/>
        <v>1.4902342327849072</v>
      </c>
      <c r="Z11" s="19">
        <f t="shared" si="17"/>
        <v>2.1906017476349408E-5</v>
      </c>
      <c r="AA11">
        <f t="shared" si="2"/>
        <v>2.4679413334740691E-2</v>
      </c>
      <c r="AB11">
        <f t="shared" si="18"/>
        <v>1.968034880495773E-6</v>
      </c>
      <c r="AD11" s="2">
        <v>0.72627191999999996</v>
      </c>
      <c r="AE11">
        <v>3.1282020000000001E-2</v>
      </c>
      <c r="AF11" s="6">
        <f t="shared" si="19"/>
        <v>312.8202</v>
      </c>
      <c r="AG11">
        <f t="shared" si="20"/>
        <v>311.9408476265105</v>
      </c>
      <c r="AH11">
        <f t="shared" si="21"/>
        <v>0.7732605967616103</v>
      </c>
      <c r="AI11" s="19">
        <f t="shared" si="22"/>
        <v>7.901986831071438E-6</v>
      </c>
      <c r="AJ11">
        <f t="shared" si="3"/>
        <v>3.901278727440112E-2</v>
      </c>
      <c r="AK11">
        <f t="shared" si="23"/>
        <v>5.9764762650951315E-5</v>
      </c>
      <c r="AN11">
        <v>0.4</v>
      </c>
      <c r="AO11" t="s">
        <v>59</v>
      </c>
      <c r="AP11">
        <v>0.10148648899978424</v>
      </c>
      <c r="AZ11" t="s">
        <v>73</v>
      </c>
      <c r="BA11">
        <f>1-2*(BB5/BB3)^2</f>
        <v>0.97390928189993342</v>
      </c>
      <c r="BC11" t="s">
        <v>74</v>
      </c>
      <c r="BD11">
        <f>-0.357+0.45*EXP(-0.0375*BB6)</f>
        <v>-0.22146260463950901</v>
      </c>
      <c r="BJ11" s="8"/>
      <c r="BS11" t="s">
        <v>42</v>
      </c>
      <c r="BT11">
        <f>SUM(AK3:AK150)</f>
        <v>3.3008951387910518E-2</v>
      </c>
    </row>
    <row r="12" spans="1:72" x14ac:dyDescent="0.25">
      <c r="C12" s="2">
        <v>0.73018627999999997</v>
      </c>
      <c r="D12">
        <v>1.9785850000000001E-2</v>
      </c>
      <c r="E12" s="6">
        <f t="shared" si="4"/>
        <v>197.85850000000002</v>
      </c>
      <c r="F12">
        <f t="shared" si="5"/>
        <v>196.9599785704215</v>
      </c>
      <c r="G12">
        <f t="shared" si="6"/>
        <v>0.80734075941183203</v>
      </c>
      <c r="H12" s="19">
        <f t="shared" si="7"/>
        <v>2.062279165403234E-5</v>
      </c>
      <c r="I12">
        <f t="shared" si="0"/>
        <v>6.1884968147560698E-3</v>
      </c>
      <c r="J12">
        <f t="shared" si="8"/>
        <v>1.8488801364426326E-4</v>
      </c>
      <c r="L12" s="2">
        <v>0.73018627999999997</v>
      </c>
      <c r="M12">
        <v>2.2466460000000001E-2</v>
      </c>
      <c r="N12" s="6">
        <f t="shared" si="9"/>
        <v>224.66460000000001</v>
      </c>
      <c r="O12">
        <f t="shared" si="10"/>
        <v>223.96153291728805</v>
      </c>
      <c r="P12">
        <f t="shared" si="11"/>
        <v>0.49430332279309702</v>
      </c>
      <c r="Q12" s="19">
        <f t="shared" si="12"/>
        <v>9.7931912589190002E-6</v>
      </c>
      <c r="R12">
        <f t="shared" si="1"/>
        <v>1.3901221186050116E-2</v>
      </c>
      <c r="S12">
        <f t="shared" si="13"/>
        <v>7.3363315939993618E-5</v>
      </c>
      <c r="U12" s="2">
        <v>0.73078849000000001</v>
      </c>
      <c r="V12">
        <v>2.6120379999999999E-2</v>
      </c>
      <c r="W12" s="6">
        <f t="shared" si="14"/>
        <v>261.2038</v>
      </c>
      <c r="X12">
        <f t="shared" si="15"/>
        <v>262.38558688471545</v>
      </c>
      <c r="Y12">
        <f t="shared" si="16"/>
        <v>1.3966202408854484</v>
      </c>
      <c r="Z12" s="19">
        <f t="shared" si="17"/>
        <v>2.0470071062090527E-5</v>
      </c>
      <c r="AA12">
        <f t="shared" si="2"/>
        <v>2.4859679488338511E-2</v>
      </c>
      <c r="AB12">
        <f t="shared" si="18"/>
        <v>1.5893657801035364E-6</v>
      </c>
      <c r="AD12" s="2">
        <v>0.72958407000000003</v>
      </c>
      <c r="AE12">
        <v>3.132969E-2</v>
      </c>
      <c r="AF12" s="6">
        <f t="shared" si="19"/>
        <v>313.29689999999999</v>
      </c>
      <c r="AG12">
        <f t="shared" si="20"/>
        <v>312.44631390654843</v>
      </c>
      <c r="AH12">
        <f t="shared" si="21"/>
        <v>0.72349670237319974</v>
      </c>
      <c r="AI12" s="19">
        <f t="shared" si="22"/>
        <v>7.3709651977301103E-6</v>
      </c>
      <c r="AJ12">
        <f t="shared" si="3"/>
        <v>3.9384794117563036E-2</v>
      </c>
      <c r="AK12">
        <f t="shared" si="23"/>
        <v>6.4884702344780978E-5</v>
      </c>
      <c r="AN12">
        <v>0.5</v>
      </c>
      <c r="AO12" t="s">
        <v>59</v>
      </c>
      <c r="AP12">
        <v>0.10174568662222117</v>
      </c>
      <c r="AZ12" t="s">
        <v>75</v>
      </c>
      <c r="BA12">
        <f>0.0524*BB4^4-0.15*BB4^3+0.1659*BB4^2-0.0706*BB4+0.0119</f>
        <v>1.9770645093164004E-3</v>
      </c>
      <c r="BC12" t="s">
        <v>76</v>
      </c>
      <c r="BD12">
        <f>0.0524*(BB4-BD11)^4-0.15*(BB4-BD11)^3+0.1659*(BB4-BD11)^2-0.0706*(BB4-BD11)+0.0119</f>
        <v>2.891026254085341E-3</v>
      </c>
      <c r="BJ12" s="8"/>
      <c r="BS12" t="s">
        <v>43</v>
      </c>
      <c r="BT12">
        <f>SUM(BT8:BT11)</f>
        <v>13.981217579833137</v>
      </c>
    </row>
    <row r="13" spans="1:72" x14ac:dyDescent="0.25">
      <c r="C13" s="2">
        <v>0.73349843999999997</v>
      </c>
      <c r="D13">
        <v>1.9810709999999999E-2</v>
      </c>
      <c r="E13" s="6">
        <f t="shared" si="4"/>
        <v>198.10709999999997</v>
      </c>
      <c r="F13">
        <f t="shared" si="5"/>
        <v>197.01992870463101</v>
      </c>
      <c r="G13">
        <f t="shared" si="6"/>
        <v>1.1819414254742246</v>
      </c>
      <c r="H13" s="19">
        <f t="shared" si="7"/>
        <v>3.0115901858209198E-5</v>
      </c>
      <c r="I13">
        <f t="shared" si="0"/>
        <v>6.2339409891422537E-3</v>
      </c>
      <c r="J13">
        <f t="shared" si="8"/>
        <v>1.8432865677418716E-4</v>
      </c>
      <c r="L13" s="2">
        <v>0.73349843999999997</v>
      </c>
      <c r="M13">
        <v>2.2488169999999998E-2</v>
      </c>
      <c r="N13" s="6">
        <f t="shared" si="9"/>
        <v>224.8817</v>
      </c>
      <c r="O13">
        <f t="shared" si="10"/>
        <v>224.09642071925947</v>
      </c>
      <c r="P13">
        <f t="shared" si="11"/>
        <v>0.61666354876035645</v>
      </c>
      <c r="Q13" s="19">
        <f t="shared" si="12"/>
        <v>1.2193827486722723E-5</v>
      </c>
      <c r="R13">
        <f t="shared" si="1"/>
        <v>1.3999607321285105E-2</v>
      </c>
      <c r="S13">
        <f t="shared" si="13"/>
        <v>7.2055696350471359E-5</v>
      </c>
      <c r="U13" s="2">
        <v>0.73410065000000002</v>
      </c>
      <c r="V13">
        <v>2.6150280000000001E-2</v>
      </c>
      <c r="W13" s="6">
        <f t="shared" si="14"/>
        <v>261.50280000000004</v>
      </c>
      <c r="X13">
        <f t="shared" si="15"/>
        <v>262.74500417513678</v>
      </c>
      <c r="Y13">
        <f t="shared" si="16"/>
        <v>1.5430712127271704</v>
      </c>
      <c r="Z13" s="19">
        <f t="shared" si="17"/>
        <v>2.2564893207237963E-5</v>
      </c>
      <c r="AA13">
        <f t="shared" si="2"/>
        <v>2.5058283314606456E-2</v>
      </c>
      <c r="AB13">
        <f t="shared" si="18"/>
        <v>1.1924567609104896E-6</v>
      </c>
      <c r="AD13" s="2">
        <v>0.73289623000000004</v>
      </c>
      <c r="AE13">
        <v>3.1386909999999997E-2</v>
      </c>
      <c r="AF13" s="6">
        <f t="shared" si="19"/>
        <v>313.86909999999995</v>
      </c>
      <c r="AG13">
        <f t="shared" si="20"/>
        <v>312.98314636979251</v>
      </c>
      <c r="AH13">
        <f t="shared" si="21"/>
        <v>0.78491383487773936</v>
      </c>
      <c r="AI13" s="19">
        <f t="shared" si="22"/>
        <v>7.9675511429518556E-6</v>
      </c>
      <c r="AJ13">
        <f t="shared" si="3"/>
        <v>3.9801183624454249E-2</v>
      </c>
      <c r="AK13">
        <f t="shared" si="23"/>
        <v>7.0800000627186494E-5</v>
      </c>
      <c r="AZ13" t="s">
        <v>77</v>
      </c>
      <c r="BA13">
        <f>1/(1+BA12*BB2)</f>
        <v>0.98661882186938121</v>
      </c>
      <c r="BC13" t="s">
        <v>78</v>
      </c>
      <c r="BD13">
        <f>1/(1+BD12*BB2)</f>
        <v>0.98055323666599392</v>
      </c>
      <c r="BJ13" s="8"/>
      <c r="BS13" s="8" t="s">
        <v>46</v>
      </c>
      <c r="BT13">
        <f>BT12/4</f>
        <v>3.4953043949582843</v>
      </c>
    </row>
    <row r="14" spans="1:72" x14ac:dyDescent="0.25">
      <c r="C14" s="2">
        <v>0.73681059000000004</v>
      </c>
      <c r="D14">
        <v>1.9821490000000001E-2</v>
      </c>
      <c r="E14" s="6">
        <f t="shared" si="4"/>
        <v>198.2149</v>
      </c>
      <c r="F14">
        <f t="shared" si="5"/>
        <v>197.08414703202718</v>
      </c>
      <c r="G14">
        <f t="shared" si="6"/>
        <v>1.2786022745793522</v>
      </c>
      <c r="H14" s="19">
        <f t="shared" si="7"/>
        <v>3.2543396480004172E-5</v>
      </c>
      <c r="I14">
        <f t="shared" si="0"/>
        <v>6.283780724875415E-3</v>
      </c>
      <c r="J14">
        <f t="shared" si="8"/>
        <v>1.8326957241779422E-4</v>
      </c>
      <c r="L14" s="2">
        <v>0.73681059000000004</v>
      </c>
      <c r="M14">
        <v>2.2490759999999999E-2</v>
      </c>
      <c r="N14" s="6">
        <f t="shared" si="9"/>
        <v>224.90759999999997</v>
      </c>
      <c r="O14">
        <f t="shared" si="10"/>
        <v>224.24091195590083</v>
      </c>
      <c r="P14">
        <f t="shared" si="11"/>
        <v>0.44447294814474519</v>
      </c>
      <c r="Q14" s="19">
        <f t="shared" si="12"/>
        <v>8.7869280709778479E-6</v>
      </c>
      <c r="R14">
        <f t="shared" si="1"/>
        <v>1.4107232362833835E-2</v>
      </c>
      <c r="S14">
        <f t="shared" si="13"/>
        <v>7.0283535643128882E-5</v>
      </c>
      <c r="U14" s="2">
        <v>0.73741279999999998</v>
      </c>
      <c r="V14">
        <v>2.6195220000000002E-2</v>
      </c>
      <c r="W14" s="6">
        <f t="shared" si="14"/>
        <v>261.9522</v>
      </c>
      <c r="X14">
        <f t="shared" si="15"/>
        <v>263.1231864785326</v>
      </c>
      <c r="Y14">
        <f t="shared" si="16"/>
        <v>1.3712093329061736</v>
      </c>
      <c r="Z14" s="19">
        <f t="shared" si="17"/>
        <v>1.9982952687210411E-5</v>
      </c>
      <c r="AA14">
        <f t="shared" si="2"/>
        <v>2.5277310897188439E-2</v>
      </c>
      <c r="AB14">
        <f t="shared" si="18"/>
        <v>8.4255712102432825E-7</v>
      </c>
      <c r="AD14" s="2">
        <v>0.73620838</v>
      </c>
      <c r="AE14">
        <v>3.146326E-2</v>
      </c>
      <c r="AF14" s="6">
        <f t="shared" si="19"/>
        <v>314.63260000000002</v>
      </c>
      <c r="AG14">
        <f t="shared" si="20"/>
        <v>313.55388985496506</v>
      </c>
      <c r="AH14">
        <f t="shared" si="21"/>
        <v>1.1636155770013465</v>
      </c>
      <c r="AI14" s="19">
        <f t="shared" si="22"/>
        <v>1.1754443914854972E-5</v>
      </c>
      <c r="AJ14">
        <f t="shared" si="3"/>
        <v>4.0267327223334523E-2</v>
      </c>
      <c r="AK14">
        <f t="shared" si="23"/>
        <v>7.7511599672993266E-5</v>
      </c>
      <c r="AM14">
        <v>0.2</v>
      </c>
      <c r="AN14" t="s">
        <v>35</v>
      </c>
      <c r="AP14">
        <f>SUM(G3:G150)</f>
        <v>386.79531758007937</v>
      </c>
      <c r="BJ14" s="8"/>
    </row>
    <row r="15" spans="1:72" x14ac:dyDescent="0.25">
      <c r="C15" s="2">
        <v>0.74012275000000005</v>
      </c>
      <c r="D15">
        <v>1.9819980000000001E-2</v>
      </c>
      <c r="E15" s="6">
        <f t="shared" si="4"/>
        <v>198.19980000000001</v>
      </c>
      <c r="F15">
        <f t="shared" si="5"/>
        <v>197.15293176435151</v>
      </c>
      <c r="G15">
        <f t="shared" si="6"/>
        <v>1.0959331028098103</v>
      </c>
      <c r="H15" s="19">
        <f t="shared" si="7"/>
        <v>2.7898292365530772E-5</v>
      </c>
      <c r="I15">
        <f t="shared" si="0"/>
        <v>6.3384869962320421E-3</v>
      </c>
      <c r="J15">
        <f t="shared" si="8"/>
        <v>1.8175065361064442E-4</v>
      </c>
      <c r="L15" s="2">
        <v>0.74012275000000005</v>
      </c>
      <c r="M15">
        <v>2.2520660000000001E-2</v>
      </c>
      <c r="N15" s="6">
        <f t="shared" si="9"/>
        <v>225.20660000000001</v>
      </c>
      <c r="O15">
        <f t="shared" si="10"/>
        <v>224.39567760363059</v>
      </c>
      <c r="P15">
        <f t="shared" si="11"/>
        <v>0.65759513293352356</v>
      </c>
      <c r="Q15" s="19">
        <f t="shared" si="12"/>
        <v>1.2965711748928204E-5</v>
      </c>
      <c r="R15">
        <f t="shared" si="1"/>
        <v>1.4225046470455634E-2</v>
      </c>
      <c r="S15">
        <f t="shared" si="13"/>
        <v>6.8817203831559557E-5</v>
      </c>
      <c r="U15" s="2">
        <v>0.74072495999999999</v>
      </c>
      <c r="V15">
        <v>2.6223750000000001E-2</v>
      </c>
      <c r="W15" s="6">
        <f t="shared" si="14"/>
        <v>262.23750000000001</v>
      </c>
      <c r="X15">
        <f t="shared" si="15"/>
        <v>263.52161868455858</v>
      </c>
      <c r="Y15">
        <f t="shared" si="16"/>
        <v>1.6489607960324166</v>
      </c>
      <c r="Z15" s="19">
        <f t="shared" si="17"/>
        <v>2.397842969412742E-5</v>
      </c>
      <c r="AA15">
        <f t="shared" si="2"/>
        <v>2.5519132206762021E-2</v>
      </c>
      <c r="AB15">
        <f t="shared" si="18"/>
        <v>4.964862345475606E-7</v>
      </c>
      <c r="AD15" s="2">
        <v>0.73952054</v>
      </c>
      <c r="AE15">
        <v>3.1545080000000003E-2</v>
      </c>
      <c r="AF15" s="6">
        <f t="shared" si="19"/>
        <v>315.45080000000002</v>
      </c>
      <c r="AG15">
        <f t="shared" si="20"/>
        <v>314.16133783282936</v>
      </c>
      <c r="AH15">
        <f t="shared" si="21"/>
        <v>1.662712680564441</v>
      </c>
      <c r="AI15" s="19">
        <f t="shared" si="22"/>
        <v>1.6709134028952086E-5</v>
      </c>
      <c r="AJ15">
        <f t="shared" si="3"/>
        <v>4.0789101061983343E-2</v>
      </c>
      <c r="AK15">
        <f t="shared" si="23"/>
        <v>8.5451925394391601E-5</v>
      </c>
      <c r="AM15">
        <v>0.3</v>
      </c>
      <c r="AN15" t="s">
        <v>35</v>
      </c>
      <c r="AP15">
        <f>SUM(P3:P150)</f>
        <v>293.27279036021258</v>
      </c>
      <c r="AZ15" t="s">
        <v>79</v>
      </c>
      <c r="BA15">
        <f>1/(AP5*10^-4*PI()*BB2*BA13*BA11)</f>
        <v>0.9278630270218664</v>
      </c>
      <c r="BC15" t="s">
        <v>80</v>
      </c>
      <c r="BD15">
        <f>1/(AP5*10^-4*PI()*BB2*BD13*BA11)</f>
        <v>0.93360267688178644</v>
      </c>
      <c r="BJ15" s="8"/>
    </row>
    <row r="16" spans="1:72" x14ac:dyDescent="0.25">
      <c r="C16" s="2">
        <v>0.74343490000000001</v>
      </c>
      <c r="D16">
        <v>1.981983E-2</v>
      </c>
      <c r="E16" s="6">
        <f t="shared" si="4"/>
        <v>198.19829999999999</v>
      </c>
      <c r="F16">
        <f t="shared" si="5"/>
        <v>197.22660299920994</v>
      </c>
      <c r="G16">
        <f t="shared" si="6"/>
        <v>0.94419506134436737</v>
      </c>
      <c r="H16" s="19">
        <f t="shared" si="7"/>
        <v>2.4035982231674616E-5</v>
      </c>
      <c r="I16">
        <f t="shared" si="0"/>
        <v>6.3985916461673587E-3</v>
      </c>
      <c r="J16">
        <f t="shared" si="8"/>
        <v>1.8012963895038832E-4</v>
      </c>
      <c r="L16" s="2">
        <v>0.74343490000000001</v>
      </c>
      <c r="M16">
        <v>2.2561500000000002E-2</v>
      </c>
      <c r="N16" s="6">
        <f t="shared" si="9"/>
        <v>225.61500000000001</v>
      </c>
      <c r="O16">
        <f t="shared" si="10"/>
        <v>224.56143788206211</v>
      </c>
      <c r="P16">
        <f t="shared" si="11"/>
        <v>1.1099931363537949</v>
      </c>
      <c r="Q16" s="19">
        <f t="shared" si="12"/>
        <v>2.1806419005652387E-5</v>
      </c>
      <c r="R16">
        <f t="shared" si="1"/>
        <v>1.4354118484211436E-2</v>
      </c>
      <c r="S16">
        <f t="shared" si="13"/>
        <v>6.7361111345707822E-5</v>
      </c>
      <c r="U16" s="2">
        <v>0.74403710999999995</v>
      </c>
      <c r="V16">
        <v>2.6249560000000002E-2</v>
      </c>
      <c r="W16" s="6">
        <f t="shared" si="14"/>
        <v>262.49560000000002</v>
      </c>
      <c r="X16">
        <f t="shared" si="15"/>
        <v>263.94188882324812</v>
      </c>
      <c r="Y16">
        <f t="shared" si="16"/>
        <v>2.0917513602523634</v>
      </c>
      <c r="Z16" s="19">
        <f t="shared" si="17"/>
        <v>3.0357500016176752E-5</v>
      </c>
      <c r="AA16">
        <f t="shared" si="2"/>
        <v>2.5786439632269134E-2</v>
      </c>
      <c r="AB16">
        <f t="shared" si="18"/>
        <v>2.1448047500717392E-7</v>
      </c>
      <c r="AD16" s="2">
        <v>0.74283268999999996</v>
      </c>
      <c r="AE16">
        <v>3.1617329999999999E-2</v>
      </c>
      <c r="AF16" s="6">
        <f t="shared" si="19"/>
        <v>316.17329999999998</v>
      </c>
      <c r="AG16">
        <f t="shared" si="20"/>
        <v>314.80855261159968</v>
      </c>
      <c r="AH16">
        <f t="shared" si="21"/>
        <v>1.8625354341454485</v>
      </c>
      <c r="AI16" s="19">
        <f t="shared" si="22"/>
        <v>1.8631771937379695E-5</v>
      </c>
      <c r="AJ16">
        <f t="shared" si="3"/>
        <v>4.1372847784730639E-2</v>
      </c>
      <c r="AK16">
        <f t="shared" si="23"/>
        <v>9.5170127248195811E-5</v>
      </c>
      <c r="AM16">
        <v>0.4</v>
      </c>
      <c r="AN16" t="s">
        <v>35</v>
      </c>
      <c r="AP16">
        <f>SUM(Y3:Y150)</f>
        <v>607.80636951841711</v>
      </c>
      <c r="BJ16" s="8"/>
    </row>
    <row r="17" spans="3:62" x14ac:dyDescent="0.25">
      <c r="C17" s="2">
        <v>0.74674706000000002</v>
      </c>
      <c r="D17">
        <v>1.9836070000000001E-2</v>
      </c>
      <c r="E17" s="6">
        <f t="shared" si="4"/>
        <v>198.36070000000001</v>
      </c>
      <c r="F17">
        <f t="shared" si="5"/>
        <v>197.30550652261485</v>
      </c>
      <c r="G17">
        <f t="shared" si="6"/>
        <v>1.1134332747161859</v>
      </c>
      <c r="H17" s="19">
        <f t="shared" si="7"/>
        <v>2.8297816858406996E-5</v>
      </c>
      <c r="I17">
        <f t="shared" si="0"/>
        <v>6.4646988174987289E-3</v>
      </c>
      <c r="J17">
        <f t="shared" si="8"/>
        <v>1.7879356730022544E-4</v>
      </c>
      <c r="L17" s="2">
        <v>0.74674706000000002</v>
      </c>
      <c r="M17">
        <v>2.261641E-2</v>
      </c>
      <c r="N17" s="6">
        <f t="shared" si="9"/>
        <v>226.16409999999999</v>
      </c>
      <c r="O17">
        <f t="shared" si="10"/>
        <v>224.73897080972313</v>
      </c>
      <c r="P17">
        <f t="shared" si="11"/>
        <v>2.0309932089791864</v>
      </c>
      <c r="Q17" s="19">
        <f t="shared" si="12"/>
        <v>3.9706456746300072E-5</v>
      </c>
      <c r="R17">
        <f t="shared" si="1"/>
        <v>1.4495658475529485E-2</v>
      </c>
      <c r="S17">
        <f t="shared" si="13"/>
        <v>6.5946605322190181E-5</v>
      </c>
      <c r="U17" s="2">
        <v>0.74734926999999995</v>
      </c>
      <c r="V17">
        <v>2.6282199999999999E-2</v>
      </c>
      <c r="W17" s="6">
        <f t="shared" si="14"/>
        <v>262.822</v>
      </c>
      <c r="X17">
        <f t="shared" si="15"/>
        <v>264.38570944090765</v>
      </c>
      <c r="Y17">
        <f t="shared" si="16"/>
        <v>2.4451872155836964</v>
      </c>
      <c r="Z17" s="19">
        <f t="shared" si="17"/>
        <v>3.5398811808175901E-5</v>
      </c>
      <c r="AA17">
        <f t="shared" si="2"/>
        <v>2.6082305130326437E-2</v>
      </c>
      <c r="AB17">
        <f t="shared" si="18"/>
        <v>3.99579589218101E-8</v>
      </c>
      <c r="AD17" s="2">
        <v>0.74614484999999997</v>
      </c>
      <c r="AE17">
        <v>3.168779E-2</v>
      </c>
      <c r="AF17" s="6">
        <f t="shared" si="19"/>
        <v>316.87790000000001</v>
      </c>
      <c r="AG17">
        <f t="shared" si="20"/>
        <v>315.49892067897298</v>
      </c>
      <c r="AH17">
        <f t="shared" si="21"/>
        <v>1.9015839678201736</v>
      </c>
      <c r="AI17" s="19">
        <f t="shared" si="22"/>
        <v>1.8937890655843435E-5</v>
      </c>
      <c r="AJ17">
        <f t="shared" si="3"/>
        <v>4.2025333337128441E-2</v>
      </c>
      <c r="AK17">
        <f t="shared" si="23"/>
        <v>1.0686480224700862E-4</v>
      </c>
      <c r="AM17">
        <v>0.5</v>
      </c>
      <c r="AN17" t="s">
        <v>35</v>
      </c>
      <c r="AP17">
        <f>SUM(AH3:AH150)</f>
        <v>212.25746849102049</v>
      </c>
      <c r="BJ17" s="8"/>
    </row>
    <row r="18" spans="3:62" x14ac:dyDescent="0.25">
      <c r="C18" s="2">
        <v>0.75005920999999998</v>
      </c>
      <c r="D18">
        <v>1.9855049999999999E-2</v>
      </c>
      <c r="E18" s="6">
        <f t="shared" si="4"/>
        <v>198.5505</v>
      </c>
      <c r="F18">
        <f t="shared" si="5"/>
        <v>197.39001441701706</v>
      </c>
      <c r="G18">
        <f t="shared" si="6"/>
        <v>1.3467267883112617</v>
      </c>
      <c r="H18" s="19">
        <f t="shared" si="7"/>
        <v>3.4161546952691675E-5</v>
      </c>
      <c r="I18">
        <f t="shared" si="0"/>
        <v>6.537495619644818E-3</v>
      </c>
      <c r="J18">
        <f t="shared" si="8"/>
        <v>1.7735725467371745E-4</v>
      </c>
      <c r="L18" s="2">
        <v>0.75005920999999998</v>
      </c>
      <c r="M18">
        <v>2.26254E-2</v>
      </c>
      <c r="N18" s="6">
        <f t="shared" si="9"/>
        <v>226.25399999999999</v>
      </c>
      <c r="O18">
        <f t="shared" si="10"/>
        <v>224.92911357212807</v>
      </c>
      <c r="P18">
        <f t="shared" si="11"/>
        <v>1.7553240467592077</v>
      </c>
      <c r="Q18" s="19">
        <f t="shared" si="12"/>
        <v>3.4289785668540253E-5</v>
      </c>
      <c r="R18">
        <f t="shared" si="1"/>
        <v>1.4651038365194104E-2</v>
      </c>
      <c r="S18">
        <f t="shared" si="13"/>
        <v>6.3590443482664172E-5</v>
      </c>
      <c r="U18" s="2">
        <v>0.75066142000000002</v>
      </c>
      <c r="V18">
        <v>2.6331230000000001E-2</v>
      </c>
      <c r="W18" s="6">
        <f t="shared" si="14"/>
        <v>263.31229999999999</v>
      </c>
      <c r="X18">
        <f t="shared" si="15"/>
        <v>264.85492057416735</v>
      </c>
      <c r="Y18">
        <f t="shared" si="16"/>
        <v>2.3796782358444304</v>
      </c>
      <c r="Z18" s="19">
        <f t="shared" si="17"/>
        <v>3.4322265417656801E-5</v>
      </c>
      <c r="AA18">
        <f t="shared" si="2"/>
        <v>2.6410233729343015E-2</v>
      </c>
      <c r="AB18">
        <f t="shared" si="18"/>
        <v>6.2415892501042375E-9</v>
      </c>
      <c r="AD18" s="2">
        <v>0.74915166</v>
      </c>
      <c r="AE18">
        <v>3.1751990000000001E-2</v>
      </c>
      <c r="AF18" s="6">
        <f t="shared" si="19"/>
        <v>317.51990000000001</v>
      </c>
      <c r="AG18">
        <f t="shared" si="20"/>
        <v>316.16614889199013</v>
      </c>
      <c r="AH18">
        <f t="shared" si="21"/>
        <v>1.8326420624379611</v>
      </c>
      <c r="AI18" s="19">
        <f t="shared" si="22"/>
        <v>1.8177566910932537E-5</v>
      </c>
      <c r="AJ18">
        <f t="shared" si="3"/>
        <v>4.2683135976829899E-2</v>
      </c>
      <c r="AK18">
        <f t="shared" si="23"/>
        <v>1.1948995236676446E-4</v>
      </c>
      <c r="AM18" t="s">
        <v>36</v>
      </c>
      <c r="AN18" t="s">
        <v>35</v>
      </c>
      <c r="AP18">
        <f>SUM(AP14:AP17)</f>
        <v>1500.1319459497295</v>
      </c>
      <c r="BJ18" s="8"/>
    </row>
    <row r="19" spans="3:62" x14ac:dyDescent="0.25">
      <c r="C19" s="2">
        <v>0.75337136999999998</v>
      </c>
      <c r="D19">
        <v>1.9861730000000001E-2</v>
      </c>
      <c r="E19" s="6">
        <f t="shared" si="4"/>
        <v>198.6173</v>
      </c>
      <c r="F19">
        <f t="shared" si="5"/>
        <v>197.48052965716877</v>
      </c>
      <c r="G19">
        <f t="shared" si="6"/>
        <v>1.292246812340625</v>
      </c>
      <c r="H19" s="19">
        <f t="shared" si="7"/>
        <v>3.2757543162493097E-5</v>
      </c>
      <c r="I19">
        <f t="shared" si="0"/>
        <v>6.6177683705836406E-3</v>
      </c>
      <c r="J19">
        <f t="shared" si="8"/>
        <v>1.7540251964145287E-4</v>
      </c>
      <c r="L19" s="2">
        <v>0.75337136999999998</v>
      </c>
      <c r="M19">
        <v>2.263482E-2</v>
      </c>
      <c r="N19" s="6">
        <f t="shared" si="9"/>
        <v>226.34819999999999</v>
      </c>
      <c r="O19">
        <f t="shared" si="10"/>
        <v>225.13277286246949</v>
      </c>
      <c r="P19">
        <f t="shared" si="11"/>
        <v>1.4772631266455782</v>
      </c>
      <c r="Q19" s="19">
        <f t="shared" si="12"/>
        <v>2.8833925190763228E-5</v>
      </c>
      <c r="R19">
        <f t="shared" si="1"/>
        <v>1.4821824188823343E-2</v>
      </c>
      <c r="S19">
        <f t="shared" si="13"/>
        <v>6.1042903545463983E-5</v>
      </c>
      <c r="U19" s="2">
        <v>0.75366823000000005</v>
      </c>
      <c r="V19">
        <v>2.636674E-2</v>
      </c>
      <c r="W19" s="6">
        <f t="shared" si="14"/>
        <v>263.66739999999999</v>
      </c>
      <c r="X19">
        <f t="shared" si="15"/>
        <v>265.30453204221658</v>
      </c>
      <c r="Y19">
        <f t="shared" si="16"/>
        <v>2.6802013236522702</v>
      </c>
      <c r="Z19" s="19">
        <f t="shared" si="17"/>
        <v>3.8552677377042769E-5</v>
      </c>
      <c r="AA19">
        <f t="shared" si="2"/>
        <v>2.6739055470639116E-2</v>
      </c>
      <c r="AB19">
        <f t="shared" si="18"/>
        <v>1.3861880967722645E-7</v>
      </c>
      <c r="AD19" s="2">
        <v>0.75215847000000002</v>
      </c>
      <c r="AE19">
        <v>3.1850339999999998E-2</v>
      </c>
      <c r="AF19" s="6">
        <f t="shared" si="19"/>
        <v>318.5034</v>
      </c>
      <c r="AG19">
        <f t="shared" si="20"/>
        <v>316.87512783563977</v>
      </c>
      <c r="AH19">
        <f t="shared" si="21"/>
        <v>2.6512702412303342</v>
      </c>
      <c r="AI19" s="19">
        <f t="shared" si="22"/>
        <v>2.6135201430458738E-5</v>
      </c>
      <c r="AJ19">
        <f t="shared" si="3"/>
        <v>4.3408880628381996E-2</v>
      </c>
      <c r="AK19">
        <f t="shared" si="23"/>
        <v>1.3359986145795733E-4</v>
      </c>
      <c r="AN19" t="s">
        <v>60</v>
      </c>
      <c r="AP19">
        <f>AP18/4</f>
        <v>375.03298648743237</v>
      </c>
      <c r="AZ19" t="s">
        <v>81</v>
      </c>
      <c r="BJ19" s="8"/>
    </row>
    <row r="20" spans="3:62" x14ac:dyDescent="0.25">
      <c r="C20" s="2">
        <v>0.75668352000000005</v>
      </c>
      <c r="D20">
        <v>1.9895739999999999E-2</v>
      </c>
      <c r="E20" s="6">
        <f t="shared" si="4"/>
        <v>198.95739999999998</v>
      </c>
      <c r="F20">
        <f t="shared" si="5"/>
        <v>197.57748708354893</v>
      </c>
      <c r="G20">
        <f t="shared" si="6"/>
        <v>1.9041596569884356</v>
      </c>
      <c r="H20" s="19">
        <f t="shared" si="7"/>
        <v>4.8104218759603272E-5</v>
      </c>
      <c r="I20">
        <f t="shared" si="0"/>
        <v>6.7064185925845834E-3</v>
      </c>
      <c r="J20">
        <f t="shared" si="8"/>
        <v>1.7395819918810654E-4</v>
      </c>
      <c r="L20" s="2">
        <v>0.75668352000000005</v>
      </c>
      <c r="M20">
        <v>2.2640130000000001E-2</v>
      </c>
      <c r="N20" s="6">
        <f t="shared" si="9"/>
        <v>226.40130000000002</v>
      </c>
      <c r="O20">
        <f t="shared" si="10"/>
        <v>225.3509270718248</v>
      </c>
      <c r="P20">
        <f t="shared" si="11"/>
        <v>1.1032832882433889</v>
      </c>
      <c r="Q20" s="19">
        <f t="shared" si="12"/>
        <v>2.1524308467339392E-5</v>
      </c>
      <c r="R20">
        <f t="shared" si="1"/>
        <v>1.5009807535043718E-2</v>
      </c>
      <c r="S20">
        <f t="shared" si="13"/>
        <v>5.822182091921654E-5</v>
      </c>
      <c r="U20" s="2">
        <v>0.75728572999999999</v>
      </c>
      <c r="V20">
        <v>2.6421090000000001E-2</v>
      </c>
      <c r="W20" s="6">
        <f t="shared" si="14"/>
        <v>264.21090000000004</v>
      </c>
      <c r="X20">
        <f t="shared" si="15"/>
        <v>265.8776450951143</v>
      </c>
      <c r="Y20">
        <f t="shared" si="16"/>
        <v>2.778039212087462</v>
      </c>
      <c r="Z20" s="19">
        <f t="shared" si="17"/>
        <v>3.9795769859204964E-5</v>
      </c>
      <c r="AA20">
        <f t="shared" si="2"/>
        <v>2.7178927870181866E-2</v>
      </c>
      <c r="AB20">
        <f t="shared" si="18"/>
        <v>5.7431823748178507E-7</v>
      </c>
      <c r="AD20" s="2">
        <v>0.75547061999999998</v>
      </c>
      <c r="AE20">
        <v>3.1949909999999998E-2</v>
      </c>
      <c r="AF20" s="6">
        <f t="shared" si="19"/>
        <v>319.4991</v>
      </c>
      <c r="AG20">
        <f t="shared" si="20"/>
        <v>317.70855444370449</v>
      </c>
      <c r="AH20">
        <f t="shared" si="21"/>
        <v>3.2060533891696066</v>
      </c>
      <c r="AI20" s="19">
        <f t="shared" si="22"/>
        <v>3.1407362849508516E-5</v>
      </c>
      <c r="AJ20">
        <f t="shared" si="3"/>
        <v>4.4293544498395523E-2</v>
      </c>
      <c r="AK20">
        <f t="shared" si="23"/>
        <v>1.5236531262998015E-4</v>
      </c>
      <c r="AZ20" t="s">
        <v>82</v>
      </c>
      <c r="BA20">
        <f>1/(BA13*BA11)</f>
        <v>1.0407156820157006</v>
      </c>
      <c r="BC20" t="s">
        <v>83</v>
      </c>
      <c r="BD20">
        <f>1/(BD13*BA11)</f>
        <v>1.047153424920136</v>
      </c>
      <c r="BJ20" s="8"/>
    </row>
    <row r="21" spans="3:62" x14ac:dyDescent="0.25">
      <c r="C21" s="2">
        <v>0.75999567999999995</v>
      </c>
      <c r="D21">
        <v>1.9914709999999999E-2</v>
      </c>
      <c r="E21" s="6">
        <f t="shared" si="4"/>
        <v>199.14709999999999</v>
      </c>
      <c r="F21">
        <f t="shared" si="5"/>
        <v>197.6813590007331</v>
      </c>
      <c r="G21">
        <f t="shared" si="6"/>
        <v>2.1483966769319269</v>
      </c>
      <c r="H21" s="19">
        <f t="shared" si="7"/>
        <v>5.4170955854935037E-5</v>
      </c>
      <c r="I21">
        <f t="shared" si="0"/>
        <v>6.8044866630878964E-3</v>
      </c>
      <c r="J21">
        <f t="shared" si="8"/>
        <v>1.7187795594371472E-4</v>
      </c>
      <c r="L21" s="2">
        <v>0.75999567999999995</v>
      </c>
      <c r="M21">
        <v>2.2665939999999999E-2</v>
      </c>
      <c r="N21" s="6">
        <f t="shared" si="9"/>
        <v>226.65939999999998</v>
      </c>
      <c r="O21">
        <f t="shared" si="10"/>
        <v>225.5846388854892</v>
      </c>
      <c r="P21">
        <f t="shared" si="11"/>
        <v>1.1551114532644502</v>
      </c>
      <c r="Q21" s="19">
        <f t="shared" si="12"/>
        <v>2.2484147229004616E-5</v>
      </c>
      <c r="R21">
        <f t="shared" si="1"/>
        <v>1.5217053007693286E-2</v>
      </c>
      <c r="S21">
        <f t="shared" si="13"/>
        <v>5.5485917424156143E-5</v>
      </c>
      <c r="U21" s="2">
        <v>0.76059789</v>
      </c>
      <c r="V21">
        <v>2.6450999999999999E-2</v>
      </c>
      <c r="W21" s="6">
        <f t="shared" si="14"/>
        <v>264.51</v>
      </c>
      <c r="X21">
        <f t="shared" si="15"/>
        <v>266.43565086869228</v>
      </c>
      <c r="Y21">
        <f t="shared" si="16"/>
        <v>3.70813126809536</v>
      </c>
      <c r="Z21" s="19">
        <f t="shared" si="17"/>
        <v>5.2999394599047196E-5</v>
      </c>
      <c r="AA21">
        <f t="shared" si="2"/>
        <v>2.7629586220484267E-2</v>
      </c>
      <c r="AB21">
        <f t="shared" si="18"/>
        <v>1.389065479115393E-6</v>
      </c>
      <c r="AD21" s="2">
        <v>0.75878277999999999</v>
      </c>
      <c r="AE21">
        <v>3.2067239999999997E-2</v>
      </c>
      <c r="AF21" s="6">
        <f t="shared" si="19"/>
        <v>320.67239999999998</v>
      </c>
      <c r="AG21">
        <f t="shared" si="20"/>
        <v>318.60196826351654</v>
      </c>
      <c r="AH21">
        <f t="shared" si="21"/>
        <v>4.2866875754378428</v>
      </c>
      <c r="AI21" s="19">
        <f t="shared" si="22"/>
        <v>4.168681047510846E-5</v>
      </c>
      <c r="AJ21">
        <f t="shared" si="3"/>
        <v>4.5274580827280884E-2</v>
      </c>
      <c r="AK21">
        <f t="shared" si="23"/>
        <v>1.7443385172796061E-4</v>
      </c>
      <c r="AZ21" t="s">
        <v>84</v>
      </c>
      <c r="BA21">
        <f>(AP5*10^-4*PI()*BB2-BA20)/(AP6*10^-4*PI()*BB2)</f>
        <v>0.21409412561007801</v>
      </c>
      <c r="BC21" t="s">
        <v>85</v>
      </c>
      <c r="BD21">
        <f>(AP5*10^-4*PI()*BB2-BD20)/(AP6*10^-4*PI()*BB2)</f>
        <v>0.19705951399087335</v>
      </c>
      <c r="BG21" t="s">
        <v>86</v>
      </c>
      <c r="BJ21" s="8"/>
    </row>
    <row r="22" spans="3:62" x14ac:dyDescent="0.25">
      <c r="C22" s="2">
        <v>0.76330783000000002</v>
      </c>
      <c r="D22">
        <v>1.9921399999999999E-2</v>
      </c>
      <c r="E22" s="6">
        <f t="shared" si="4"/>
        <v>199.214</v>
      </c>
      <c r="F22">
        <f t="shared" si="5"/>
        <v>197.79265667957347</v>
      </c>
      <c r="G22">
        <f t="shared" si="6"/>
        <v>2.0202168345211136</v>
      </c>
      <c r="H22" s="19">
        <f t="shared" si="7"/>
        <v>5.0904745947464218E-5</v>
      </c>
      <c r="I22">
        <f t="shared" si="0"/>
        <v>6.9131763442620425E-3</v>
      </c>
      <c r="J22">
        <f t="shared" si="8"/>
        <v>1.6921388267770055E-4</v>
      </c>
      <c r="L22" s="2">
        <v>0.76330783000000002</v>
      </c>
      <c r="M22">
        <v>2.2702679999999999E-2</v>
      </c>
      <c r="N22" s="6">
        <f t="shared" si="9"/>
        <v>227.02679999999998</v>
      </c>
      <c r="O22">
        <f t="shared" si="10"/>
        <v>225.83505866288002</v>
      </c>
      <c r="P22">
        <f t="shared" si="11"/>
        <v>1.4202474146004804</v>
      </c>
      <c r="Q22" s="19">
        <f t="shared" si="12"/>
        <v>2.7555592392734018E-5</v>
      </c>
      <c r="R22">
        <f t="shared" si="1"/>
        <v>1.5445947324465938E-2</v>
      </c>
      <c r="S22">
        <f t="shared" si="13"/>
        <v>5.266016912416373E-5</v>
      </c>
      <c r="U22" s="2">
        <v>0.76391003999999996</v>
      </c>
      <c r="V22">
        <v>2.6489100000000002E-2</v>
      </c>
      <c r="W22" s="6">
        <f t="shared" si="14"/>
        <v>264.89100000000002</v>
      </c>
      <c r="X22">
        <f t="shared" si="15"/>
        <v>267.02807183436516</v>
      </c>
      <c r="Y22">
        <f t="shared" si="16"/>
        <v>4.5670760252368048</v>
      </c>
      <c r="Z22" s="19">
        <f t="shared" si="17"/>
        <v>6.5088435896943578E-5</v>
      </c>
      <c r="AA22">
        <f t="shared" si="2"/>
        <v>2.8132304347956157E-2</v>
      </c>
      <c r="AB22">
        <f t="shared" si="18"/>
        <v>2.7001205291420148E-6</v>
      </c>
      <c r="AD22" s="2">
        <v>0.76209492999999995</v>
      </c>
      <c r="AE22">
        <v>3.2185940000000003E-2</v>
      </c>
      <c r="AF22" s="6">
        <f t="shared" si="19"/>
        <v>321.85940000000005</v>
      </c>
      <c r="AG22">
        <f t="shared" si="20"/>
        <v>319.56118716763865</v>
      </c>
      <c r="AH22">
        <f t="shared" si="21"/>
        <v>5.2817822228306115</v>
      </c>
      <c r="AI22" s="19">
        <f t="shared" si="22"/>
        <v>5.0985665902421577E-5</v>
      </c>
      <c r="AJ22">
        <f t="shared" si="3"/>
        <v>4.6358985389342647E-2</v>
      </c>
      <c r="AK22">
        <f t="shared" si="23"/>
        <v>2.0087521560836676E-4</v>
      </c>
      <c r="AM22" t="s">
        <v>124</v>
      </c>
      <c r="AN22" t="s">
        <v>57</v>
      </c>
      <c r="AP22">
        <f>AP18/COUNT(F3:F73,O3:O83,X3:X68,AG3:AG44)</f>
        <v>5.7697382536528057</v>
      </c>
    </row>
    <row r="23" spans="3:62" x14ac:dyDescent="0.25">
      <c r="C23" s="2">
        <v>0.76661999000000003</v>
      </c>
      <c r="D23">
        <v>1.9943099999999998E-2</v>
      </c>
      <c r="E23" s="6">
        <f t="shared" si="4"/>
        <v>199.43099999999998</v>
      </c>
      <c r="F23">
        <f t="shared" si="5"/>
        <v>198.00177782492221</v>
      </c>
      <c r="G23">
        <f t="shared" si="6"/>
        <v>2.0426760257340275</v>
      </c>
      <c r="H23" s="19">
        <f t="shared" si="7"/>
        <v>5.1358716038880348E-5</v>
      </c>
      <c r="I23">
        <f t="shared" si="0"/>
        <v>7.0338902307569909E-3</v>
      </c>
      <c r="J23">
        <f t="shared" si="8"/>
        <v>1.6664769686631909E-4</v>
      </c>
      <c r="L23" s="2">
        <v>0.76661999000000003</v>
      </c>
      <c r="M23">
        <v>2.2721649999999999E-2</v>
      </c>
      <c r="N23" s="6">
        <f t="shared" si="9"/>
        <v>227.2165</v>
      </c>
      <c r="O23">
        <f t="shared" si="10"/>
        <v>226.10343991978925</v>
      </c>
      <c r="P23">
        <f t="shared" si="11"/>
        <v>1.2389027421587473</v>
      </c>
      <c r="Q23" s="19">
        <f t="shared" si="12"/>
        <v>2.3997029349535085E-5</v>
      </c>
      <c r="R23">
        <f t="shared" si="1"/>
        <v>1.5699271388113119E-2</v>
      </c>
      <c r="S23">
        <f t="shared" si="13"/>
        <v>4.9313801368686315E-5</v>
      </c>
      <c r="U23" s="2">
        <v>0.76722219999999997</v>
      </c>
      <c r="V23">
        <v>2.6529509999999999E-2</v>
      </c>
      <c r="W23" s="6">
        <f t="shared" si="14"/>
        <v>265.29509999999999</v>
      </c>
      <c r="X23">
        <f t="shared" si="15"/>
        <v>267.65768378298355</v>
      </c>
      <c r="Y23">
        <f t="shared" si="16"/>
        <v>5.5818021316169242</v>
      </c>
      <c r="Z23" s="19">
        <f t="shared" si="17"/>
        <v>7.9307814099336004E-5</v>
      </c>
      <c r="AA23">
        <f t="shared" si="2"/>
        <v>2.8694114178908048E-2</v>
      </c>
      <c r="AB23">
        <f t="shared" si="18"/>
        <v>4.6855112513461871E-6</v>
      </c>
      <c r="AD23" s="2">
        <v>0.76540708999999996</v>
      </c>
      <c r="AE23">
        <v>3.2316930000000001E-2</v>
      </c>
      <c r="AF23" s="6">
        <f t="shared" si="19"/>
        <v>323.16930000000002</v>
      </c>
      <c r="AG23">
        <f t="shared" si="20"/>
        <v>320.59285870477112</v>
      </c>
      <c r="AH23">
        <f t="shared" si="21"/>
        <v>6.6380497477607898</v>
      </c>
      <c r="AI23" s="19">
        <f t="shared" si="22"/>
        <v>6.3559475945658609E-5</v>
      </c>
      <c r="AJ23">
        <f t="shared" si="3"/>
        <v>4.7553383011647091E-2</v>
      </c>
      <c r="AK23">
        <f t="shared" si="23"/>
        <v>2.3214950037612968E-4</v>
      </c>
      <c r="AM23" t="s">
        <v>127</v>
      </c>
      <c r="AO23" t="s">
        <v>58</v>
      </c>
      <c r="AP23">
        <f>SQRT(AP22)</f>
        <v>2.4020279460599134</v>
      </c>
    </row>
    <row r="24" spans="3:62" x14ac:dyDescent="0.25">
      <c r="C24" s="2">
        <v>0.76993213999999999</v>
      </c>
      <c r="D24">
        <v>1.9949789999999998E-2</v>
      </c>
      <c r="E24" s="6">
        <f t="shared" si="4"/>
        <v>199.49789999999999</v>
      </c>
      <c r="F24">
        <f t="shared" si="5"/>
        <v>198.23535451397859</v>
      </c>
      <c r="G24">
        <f t="shared" si="6"/>
        <v>1.5940211042730004</v>
      </c>
      <c r="H24" s="19">
        <f t="shared" si="7"/>
        <v>4.0051373123081233E-5</v>
      </c>
      <c r="I24">
        <f t="shared" si="0"/>
        <v>7.1682684012368035E-3</v>
      </c>
      <c r="J24">
        <f t="shared" si="8"/>
        <v>1.6336729437965009E-4</v>
      </c>
      <c r="L24" s="2">
        <v>0.76993213999999999</v>
      </c>
      <c r="M24">
        <v>2.276564E-2</v>
      </c>
      <c r="N24" s="6">
        <f t="shared" si="9"/>
        <v>227.65639999999999</v>
      </c>
      <c r="O24">
        <f t="shared" si="10"/>
        <v>226.39114442507005</v>
      </c>
      <c r="P24">
        <f t="shared" si="11"/>
        <v>1.6008716698912882</v>
      </c>
      <c r="Q24" s="19">
        <f t="shared" si="12"/>
        <v>3.088849804672812E-5</v>
      </c>
      <c r="R24">
        <f t="shared" si="1"/>
        <v>1.598027916098994E-2</v>
      </c>
      <c r="S24">
        <f t="shared" si="13"/>
        <v>4.6041121715571306E-5</v>
      </c>
      <c r="U24" s="2">
        <v>0.77053435000000003</v>
      </c>
      <c r="V24">
        <v>2.660218E-2</v>
      </c>
      <c r="W24" s="6">
        <f t="shared" si="14"/>
        <v>266.02179999999998</v>
      </c>
      <c r="X24">
        <f t="shared" si="15"/>
        <v>268.32751316151428</v>
      </c>
      <c r="Y24">
        <f t="shared" si="16"/>
        <v>5.3163131831802257</v>
      </c>
      <c r="Z24" s="19">
        <f t="shared" si="17"/>
        <v>7.5123549869926792E-5</v>
      </c>
      <c r="AA24">
        <f t="shared" si="2"/>
        <v>2.9323142480631136E-2</v>
      </c>
      <c r="AB24">
        <f t="shared" si="18"/>
        <v>7.4036368210023448E-6</v>
      </c>
      <c r="AD24" s="2">
        <v>0.76871924000000003</v>
      </c>
      <c r="AE24">
        <v>3.2426070000000001E-2</v>
      </c>
      <c r="AF24" s="6">
        <f t="shared" si="19"/>
        <v>324.26069999999999</v>
      </c>
      <c r="AG24">
        <f t="shared" si="20"/>
        <v>321.70461564030381</v>
      </c>
      <c r="AH24">
        <f t="shared" si="21"/>
        <v>6.5335672538833887</v>
      </c>
      <c r="AI24" s="19">
        <f t="shared" si="22"/>
        <v>6.2138638610186983E-5</v>
      </c>
      <c r="AJ24">
        <f t="shared" si="3"/>
        <v>4.8863959914546888E-2</v>
      </c>
      <c r="AK24">
        <f t="shared" si="23"/>
        <v>2.7020422484276226E-4</v>
      </c>
      <c r="AM24" t="s">
        <v>129</v>
      </c>
      <c r="AP24">
        <f>SQRT(SUM(H3:H73,Q3:Q83,Z3:Z68,AI3:AI44)/COUNT(H3:H73,Q3:Q83,Z3:Z68,AI3:AI44))</f>
        <v>8.7618243679339694E-3</v>
      </c>
    </row>
    <row r="25" spans="3:62" x14ac:dyDescent="0.25">
      <c r="C25" s="2">
        <v>0.7732443</v>
      </c>
      <c r="D25">
        <v>1.995647E-2</v>
      </c>
      <c r="E25" s="6">
        <f t="shared" si="4"/>
        <v>199.56470000000002</v>
      </c>
      <c r="F25">
        <f t="shared" si="5"/>
        <v>198.47853276084371</v>
      </c>
      <c r="G25">
        <f t="shared" si="6"/>
        <v>1.1797592714164415</v>
      </c>
      <c r="H25" s="19">
        <f t="shared" si="7"/>
        <v>2.9622789460267841E-5</v>
      </c>
      <c r="I25">
        <f t="shared" si="0"/>
        <v>7.318243402001226E-3</v>
      </c>
      <c r="J25">
        <f t="shared" si="8"/>
        <v>1.5972477154236367E-4</v>
      </c>
      <c r="L25" s="2">
        <v>0.7732443</v>
      </c>
      <c r="M25">
        <v>2.2799219999999999E-2</v>
      </c>
      <c r="N25" s="6">
        <f t="shared" si="9"/>
        <v>227.9922</v>
      </c>
      <c r="O25">
        <f t="shared" si="10"/>
        <v>226.69966142605068</v>
      </c>
      <c r="P25">
        <f t="shared" si="11"/>
        <v>1.6706559651469293</v>
      </c>
      <c r="Q25" s="19">
        <f t="shared" si="12"/>
        <v>3.2140086931608275E-5</v>
      </c>
      <c r="R25">
        <f t="shared" si="1"/>
        <v>1.6292811194362961E-2</v>
      </c>
      <c r="S25">
        <f t="shared" si="13"/>
        <v>4.2333355546071184E-5</v>
      </c>
      <c r="U25" s="2">
        <v>0.77384651000000004</v>
      </c>
      <c r="V25">
        <v>2.6637549999999999E-2</v>
      </c>
      <c r="W25" s="6">
        <f t="shared" si="14"/>
        <v>266.37549999999999</v>
      </c>
      <c r="X25">
        <f t="shared" si="15"/>
        <v>269.0408851188231</v>
      </c>
      <c r="Y25">
        <f t="shared" si="16"/>
        <v>7.1042778316436852</v>
      </c>
      <c r="Z25" s="19">
        <f t="shared" si="17"/>
        <v>1.00122429998938E-4</v>
      </c>
      <c r="AA25">
        <f t="shared" si="2"/>
        <v>3.0028822298732712E-2</v>
      </c>
      <c r="AB25">
        <f t="shared" si="18"/>
        <v>1.1500727804151859E-5</v>
      </c>
      <c r="AD25" s="2">
        <v>0.77175572999999997</v>
      </c>
      <c r="AE25">
        <v>3.2556359999999999E-2</v>
      </c>
      <c r="AF25" s="6">
        <f t="shared" si="19"/>
        <v>325.56360000000001</v>
      </c>
      <c r="AG25">
        <f t="shared" si="20"/>
        <v>322.80176343133769</v>
      </c>
      <c r="AH25">
        <f t="shared" si="21"/>
        <v>7.6277412320004458</v>
      </c>
      <c r="AI25" s="19">
        <f t="shared" si="22"/>
        <v>7.1965486732465984E-5</v>
      </c>
      <c r="AJ25">
        <f t="shared" si="3"/>
        <v>5.0172561324694061E-2</v>
      </c>
      <c r="AK25">
        <f t="shared" si="23"/>
        <v>3.1033054911215282E-4</v>
      </c>
    </row>
    <row r="26" spans="3:62" x14ac:dyDescent="0.25">
      <c r="C26" s="2">
        <v>0.77655644999999995</v>
      </c>
      <c r="D26">
        <v>1.9969979999999998E-2</v>
      </c>
      <c r="E26" s="6">
        <f t="shared" si="4"/>
        <v>199.69979999999998</v>
      </c>
      <c r="F26">
        <f t="shared" si="5"/>
        <v>198.73222662820856</v>
      </c>
      <c r="G26">
        <f t="shared" si="6"/>
        <v>0.93619822979981171</v>
      </c>
      <c r="H26" s="19">
        <f t="shared" si="7"/>
        <v>2.3475375933502218E-5</v>
      </c>
      <c r="I26">
        <f t="shared" si="0"/>
        <v>7.4861032121416558E-3</v>
      </c>
      <c r="J26">
        <f t="shared" si="8"/>
        <v>1.5584717965442832E-4</v>
      </c>
      <c r="L26" s="2">
        <v>0.77655644999999995</v>
      </c>
      <c r="M26">
        <v>2.284185E-2</v>
      </c>
      <c r="N26" s="6">
        <f t="shared" si="9"/>
        <v>228.41849999999999</v>
      </c>
      <c r="O26">
        <f t="shared" si="10"/>
        <v>227.03061522422587</v>
      </c>
      <c r="P26">
        <f t="shared" si="11"/>
        <v>1.9262241508255946</v>
      </c>
      <c r="Q26" s="19">
        <f t="shared" si="12"/>
        <v>3.6918519204029211E-5</v>
      </c>
      <c r="R26">
        <f t="shared" si="1"/>
        <v>1.6641425672381124E-2</v>
      </c>
      <c r="S26">
        <f t="shared" si="13"/>
        <v>3.8445261842527988E-5</v>
      </c>
      <c r="U26" s="2">
        <v>0.77715866</v>
      </c>
      <c r="V26">
        <v>2.6697510000000001E-2</v>
      </c>
      <c r="W26" s="6">
        <f t="shared" si="14"/>
        <v>266.9751</v>
      </c>
      <c r="X26">
        <f t="shared" si="15"/>
        <v>269.80144528044434</v>
      </c>
      <c r="Y26">
        <f t="shared" si="16"/>
        <v>7.9882276442900126</v>
      </c>
      <c r="Z26" s="19">
        <f t="shared" si="17"/>
        <v>1.1207504372103278E-4</v>
      </c>
      <c r="AA26">
        <f t="shared" si="2"/>
        <v>3.0822120357745935E-2</v>
      </c>
      <c r="AB26">
        <f t="shared" si="18"/>
        <v>1.7012410603225044E-5</v>
      </c>
      <c r="AD26" s="2">
        <v>0.77477949000000002</v>
      </c>
      <c r="AE26">
        <v>3.2685909999999999E-2</v>
      </c>
      <c r="AF26" s="6">
        <f t="shared" si="19"/>
        <v>326.85910000000001</v>
      </c>
      <c r="AG26">
        <f t="shared" si="20"/>
        <v>323.97649206075732</v>
      </c>
      <c r="AH26">
        <f t="shared" si="21"/>
        <v>8.3094285313849827</v>
      </c>
      <c r="AI26" s="19">
        <f t="shared" si="22"/>
        <v>7.7776786552670877E-5</v>
      </c>
      <c r="AJ26">
        <f t="shared" si="3"/>
        <v>5.1582086812069008E-2</v>
      </c>
      <c r="AK26">
        <f t="shared" si="23"/>
        <v>3.5706549811297453E-4</v>
      </c>
    </row>
    <row r="27" spans="3:62" x14ac:dyDescent="0.25">
      <c r="C27" s="2">
        <v>0.77986860999999996</v>
      </c>
      <c r="D27">
        <v>1.997078E-2</v>
      </c>
      <c r="E27" s="6">
        <f t="shared" si="4"/>
        <v>199.70779999999999</v>
      </c>
      <c r="F27">
        <f t="shared" si="5"/>
        <v>198.99742616780949</v>
      </c>
      <c r="G27">
        <f t="shared" si="6"/>
        <v>0.50463098146101448</v>
      </c>
      <c r="H27" s="19">
        <f t="shared" si="7"/>
        <v>1.2652718773286978E-5</v>
      </c>
      <c r="I27">
        <f t="shared" si="0"/>
        <v>7.6745801209001123E-3</v>
      </c>
      <c r="J27">
        <f t="shared" si="8"/>
        <v>1.5119653146677609E-4</v>
      </c>
      <c r="L27" s="2">
        <v>0.77986860999999996</v>
      </c>
      <c r="M27">
        <v>2.287995E-2</v>
      </c>
      <c r="N27" s="6">
        <f t="shared" si="9"/>
        <v>228.79949999999999</v>
      </c>
      <c r="O27">
        <f t="shared" si="10"/>
        <v>227.38578932941849</v>
      </c>
      <c r="P27">
        <f t="shared" si="11"/>
        <v>1.9985778601160187</v>
      </c>
      <c r="Q27" s="19">
        <f t="shared" si="12"/>
        <v>3.8177802765182342E-5</v>
      </c>
      <c r="R27">
        <f t="shared" si="1"/>
        <v>1.7031585053438835E-2</v>
      </c>
      <c r="S27">
        <f t="shared" si="13"/>
        <v>3.420337254816537E-5</v>
      </c>
      <c r="U27" s="2">
        <v>0.78047082000000001</v>
      </c>
      <c r="V27">
        <v>2.6749269999999999E-2</v>
      </c>
      <c r="W27" s="6">
        <f t="shared" si="14"/>
        <v>267.49270000000001</v>
      </c>
      <c r="X27">
        <f t="shared" si="15"/>
        <v>270.61322126574942</v>
      </c>
      <c r="Y27">
        <f t="shared" si="16"/>
        <v>9.7376529699942562</v>
      </c>
      <c r="Z27" s="19">
        <f t="shared" si="17"/>
        <v>1.3609131931018625E-4</v>
      </c>
      <c r="AA27">
        <f t="shared" si="2"/>
        <v>3.1715857635139059E-2</v>
      </c>
      <c r="AB27">
        <f t="shared" si="18"/>
        <v>2.466699273751621E-5</v>
      </c>
      <c r="AD27" s="2">
        <v>0.77778630000000004</v>
      </c>
      <c r="AE27">
        <v>3.2832069999999998E-2</v>
      </c>
      <c r="AF27" s="6">
        <f t="shared" si="19"/>
        <v>328.32069999999999</v>
      </c>
      <c r="AG27">
        <f t="shared" si="20"/>
        <v>325.23506900574466</v>
      </c>
      <c r="AH27">
        <f t="shared" si="21"/>
        <v>9.5211186327091077</v>
      </c>
      <c r="AI27" s="19">
        <f t="shared" si="22"/>
        <v>8.8326586405658062E-5</v>
      </c>
      <c r="AJ27">
        <f t="shared" si="3"/>
        <v>5.3093762856028119E-2</v>
      </c>
      <c r="AK27">
        <f t="shared" si="23"/>
        <v>4.10536197392021E-4</v>
      </c>
    </row>
    <row r="28" spans="3:62" x14ac:dyDescent="0.25">
      <c r="C28" s="2">
        <v>0.78318076000000003</v>
      </c>
      <c r="D28">
        <v>1.9980189999999998E-2</v>
      </c>
      <c r="E28" s="6">
        <f t="shared" si="4"/>
        <v>199.80189999999999</v>
      </c>
      <c r="F28">
        <f t="shared" si="5"/>
        <v>199.27520128175917</v>
      </c>
      <c r="G28">
        <f t="shared" si="6"/>
        <v>0.27741153979652577</v>
      </c>
      <c r="H28" s="19">
        <f t="shared" si="7"/>
        <v>6.9490477408447737E-6</v>
      </c>
      <c r="I28">
        <f t="shared" si="0"/>
        <v>7.8869576071838535E-3</v>
      </c>
      <c r="J28">
        <f t="shared" si="8"/>
        <v>1.4624626970665769E-4</v>
      </c>
      <c r="L28" s="2">
        <v>0.78318076000000003</v>
      </c>
      <c r="M28">
        <v>2.2903960000000001E-2</v>
      </c>
      <c r="N28" s="6">
        <f t="shared" si="9"/>
        <v>229.03960000000001</v>
      </c>
      <c r="O28">
        <f t="shared" si="10"/>
        <v>227.76713762828564</v>
      </c>
      <c r="P28">
        <f t="shared" si="11"/>
        <v>1.619160487428956</v>
      </c>
      <c r="Q28" s="19">
        <f t="shared" si="12"/>
        <v>3.0865175025667276E-5</v>
      </c>
      <c r="R28">
        <f t="shared" si="1"/>
        <v>1.7469882808793E-2</v>
      </c>
      <c r="S28">
        <f t="shared" si="13"/>
        <v>2.9529194919996164E-5</v>
      </c>
      <c r="U28" s="2">
        <v>0.78378296999999997</v>
      </c>
      <c r="V28">
        <v>2.6822889999999999E-2</v>
      </c>
      <c r="W28" s="6">
        <f t="shared" si="14"/>
        <v>268.22890000000001</v>
      </c>
      <c r="X28">
        <f t="shared" si="15"/>
        <v>271.48065600647942</v>
      </c>
      <c r="Y28">
        <f t="shared" si="16"/>
        <v>10.573917125674928</v>
      </c>
      <c r="Z28" s="19">
        <f t="shared" si="17"/>
        <v>1.4696867036458679E-4</v>
      </c>
      <c r="AA28">
        <f t="shared" si="2"/>
        <v>3.2725077661975278E-2</v>
      </c>
      <c r="AB28">
        <f t="shared" si="18"/>
        <v>3.4835819197173219E-5</v>
      </c>
      <c r="AD28" s="2">
        <v>0.78079310999999996</v>
      </c>
      <c r="AE28">
        <v>3.2989159999999997E-2</v>
      </c>
      <c r="AF28" s="6">
        <f t="shared" si="19"/>
        <v>329.89159999999998</v>
      </c>
      <c r="AG28">
        <f t="shared" si="20"/>
        <v>326.59454280912644</v>
      </c>
      <c r="AH28">
        <f t="shared" si="21"/>
        <v>10.870586119890952</v>
      </c>
      <c r="AI28" s="19">
        <f t="shared" si="22"/>
        <v>9.9887339632556902E-5</v>
      </c>
      <c r="AJ28">
        <f t="shared" si="3"/>
        <v>5.4720787668289528E-2</v>
      </c>
      <c r="AK28">
        <f t="shared" si="23"/>
        <v>4.7226364111316711E-4</v>
      </c>
    </row>
    <row r="29" spans="3:62" x14ac:dyDescent="0.25">
      <c r="C29" s="2">
        <v>0.78649292000000004</v>
      </c>
      <c r="D29">
        <v>2.001325E-2</v>
      </c>
      <c r="E29" s="6">
        <f t="shared" si="4"/>
        <v>200.13249999999999</v>
      </c>
      <c r="F29">
        <f t="shared" si="5"/>
        <v>199.56671954605662</v>
      </c>
      <c r="G29">
        <f t="shared" si="6"/>
        <v>0.32010752206437204</v>
      </c>
      <c r="H29" s="19">
        <f t="shared" si="7"/>
        <v>7.9920950179300889E-6</v>
      </c>
      <c r="I29">
        <f t="shared" si="0"/>
        <v>8.1272213797901737E-3</v>
      </c>
      <c r="J29">
        <f t="shared" si="8"/>
        <v>1.412776763604471E-4</v>
      </c>
      <c r="L29" s="2">
        <v>0.78649292000000004</v>
      </c>
      <c r="M29">
        <v>2.2937969999999998E-2</v>
      </c>
      <c r="N29" s="6">
        <f t="shared" si="9"/>
        <v>229.37969999999999</v>
      </c>
      <c r="O29">
        <f t="shared" si="10"/>
        <v>228.17681513669154</v>
      </c>
      <c r="P29">
        <f t="shared" si="11"/>
        <v>1.4469319943765664</v>
      </c>
      <c r="Q29" s="19">
        <f t="shared" si="12"/>
        <v>2.750034606344019E-5</v>
      </c>
      <c r="R29">
        <f t="shared" si="1"/>
        <v>1.7964366104191554E-2</v>
      </c>
      <c r="S29">
        <f t="shared" si="13"/>
        <v>2.4736735712400939E-5</v>
      </c>
      <c r="U29" s="2">
        <v>0.78709512999999998</v>
      </c>
      <c r="V29">
        <v>2.687602E-2</v>
      </c>
      <c r="W29" s="6">
        <f t="shared" si="14"/>
        <v>268.7602</v>
      </c>
      <c r="X29">
        <f t="shared" si="15"/>
        <v>272.40868826308463</v>
      </c>
      <c r="Y29">
        <f t="shared" si="16"/>
        <v>13.3114666058663</v>
      </c>
      <c r="Z29" s="19">
        <f t="shared" si="17"/>
        <v>1.8428754975292506E-4</v>
      </c>
      <c r="AA29">
        <f t="shared" si="2"/>
        <v>3.3867576452757737E-2</v>
      </c>
      <c r="AB29">
        <f t="shared" si="18"/>
        <v>4.8881861632098347E-5</v>
      </c>
      <c r="AD29" s="2">
        <v>0.78410526999999997</v>
      </c>
      <c r="AE29">
        <v>3.3162499999999998E-2</v>
      </c>
      <c r="AF29" s="6">
        <f t="shared" si="19"/>
        <v>331.625</v>
      </c>
      <c r="AG29">
        <f t="shared" si="20"/>
        <v>328.22428681767929</v>
      </c>
      <c r="AH29">
        <f t="shared" si="21"/>
        <v>11.564850148409882</v>
      </c>
      <c r="AI29" s="19">
        <f t="shared" si="22"/>
        <v>1.0515876663294681E-4</v>
      </c>
      <c r="AJ29">
        <f t="shared" si="3"/>
        <v>5.6655241168265064E-2</v>
      </c>
      <c r="AK29">
        <f t="shared" si="23"/>
        <v>5.5190888759909626E-4</v>
      </c>
    </row>
    <row r="30" spans="3:62" x14ac:dyDescent="0.25">
      <c r="C30" s="2">
        <v>0.78980507</v>
      </c>
      <c r="D30">
        <v>2.0018569999999999E-2</v>
      </c>
      <c r="E30" s="6">
        <f t="shared" si="4"/>
        <v>200.1857</v>
      </c>
      <c r="F30">
        <f t="shared" si="5"/>
        <v>199.87325255659889</v>
      </c>
      <c r="G30">
        <f t="shared" si="6"/>
        <v>9.7623404887891063E-2</v>
      </c>
      <c r="H30" s="19">
        <f t="shared" si="7"/>
        <v>2.4360592599949363E-6</v>
      </c>
      <c r="I30">
        <f t="shared" si="0"/>
        <v>8.400250321081746E-3</v>
      </c>
      <c r="J30">
        <f t="shared" si="8"/>
        <v>1.3498535216153914E-4</v>
      </c>
      <c r="L30" s="2">
        <v>0.78980507</v>
      </c>
      <c r="M30">
        <v>2.2966509999999999E-2</v>
      </c>
      <c r="N30" s="6">
        <f t="shared" si="9"/>
        <v>229.6651</v>
      </c>
      <c r="O30">
        <f t="shared" si="10"/>
        <v>228.61719440903235</v>
      </c>
      <c r="P30">
        <f t="shared" si="11"/>
        <v>1.0981061275812487</v>
      </c>
      <c r="Q30" s="19">
        <f t="shared" si="12"/>
        <v>2.0818733492684525E-5</v>
      </c>
      <c r="R30">
        <f t="shared" si="1"/>
        <v>1.852494806338844E-2</v>
      </c>
      <c r="S30">
        <f t="shared" si="13"/>
        <v>1.9727472436756626E-5</v>
      </c>
      <c r="U30" s="2">
        <v>0.79040728000000005</v>
      </c>
      <c r="V30">
        <v>2.6929149999999999E-2</v>
      </c>
      <c r="W30" s="6">
        <f t="shared" si="14"/>
        <v>269.29149999999998</v>
      </c>
      <c r="X30">
        <f t="shared" si="15"/>
        <v>273.40280355033229</v>
      </c>
      <c r="Y30">
        <f t="shared" si="16"/>
        <v>16.902816882975049</v>
      </c>
      <c r="Z30" s="19">
        <f t="shared" si="17"/>
        <v>2.3308471553129041E-4</v>
      </c>
      <c r="AA30">
        <f t="shared" si="2"/>
        <v>3.5164562759305636E-2</v>
      </c>
      <c r="AB30">
        <f t="shared" si="18"/>
        <v>6.7822023316134087E-5</v>
      </c>
      <c r="AD30" s="2">
        <v>0.78741742000000003</v>
      </c>
      <c r="AE30">
        <v>3.3346760000000003E-2</v>
      </c>
      <c r="AF30" s="6">
        <f t="shared" si="19"/>
        <v>333.4676</v>
      </c>
      <c r="AG30">
        <f t="shared" si="20"/>
        <v>330.01318672163171</v>
      </c>
      <c r="AH30">
        <f t="shared" si="21"/>
        <v>11.932971097767174</v>
      </c>
      <c r="AI30" s="19">
        <f t="shared" si="22"/>
        <v>1.0731027331286369E-4</v>
      </c>
      <c r="AJ30">
        <f t="shared" si="3"/>
        <v>5.8751707926203121E-2</v>
      </c>
      <c r="AK30">
        <f t="shared" si="23"/>
        <v>6.4541137913309214E-4</v>
      </c>
    </row>
    <row r="31" spans="3:62" x14ac:dyDescent="0.25">
      <c r="C31" s="2">
        <v>0.79311721999999996</v>
      </c>
      <c r="D31">
        <v>2.0060769999999999E-2</v>
      </c>
      <c r="E31" s="6">
        <f t="shared" si="4"/>
        <v>200.60769999999999</v>
      </c>
      <c r="F31">
        <f t="shared" si="5"/>
        <v>200.19619705179193</v>
      </c>
      <c r="G31">
        <f t="shared" si="6"/>
        <v>0.16933467638393124</v>
      </c>
      <c r="H31" s="19">
        <f t="shared" si="7"/>
        <v>4.2077575191080546E-6</v>
      </c>
      <c r="I31">
        <f t="shared" si="0"/>
        <v>8.7120884043617054E-3</v>
      </c>
      <c r="J31">
        <f t="shared" si="8"/>
        <v>1.2879257395917931E-4</v>
      </c>
      <c r="L31" s="2">
        <v>0.79311721999999996</v>
      </c>
      <c r="M31">
        <v>2.3030559999999999E-2</v>
      </c>
      <c r="N31" s="6">
        <f t="shared" si="9"/>
        <v>230.3056</v>
      </c>
      <c r="O31">
        <f t="shared" si="10"/>
        <v>229.09090380235327</v>
      </c>
      <c r="P31">
        <f t="shared" si="11"/>
        <v>1.4754868525774261</v>
      </c>
      <c r="Q31" s="19">
        <f t="shared" si="12"/>
        <v>2.7818028496031273E-5</v>
      </c>
      <c r="R31">
        <f t="shared" si="1"/>
        <v>1.9163998249361349E-2</v>
      </c>
      <c r="S31">
        <f t="shared" si="13"/>
        <v>1.4950299771501817E-5</v>
      </c>
      <c r="U31" s="2">
        <v>0.79371943</v>
      </c>
      <c r="V31">
        <v>2.7008230000000001E-2</v>
      </c>
      <c r="W31" s="6">
        <f t="shared" si="14"/>
        <v>270.08230000000003</v>
      </c>
      <c r="X31">
        <f t="shared" si="15"/>
        <v>274.46913887800628</v>
      </c>
      <c r="Y31">
        <f t="shared" si="16"/>
        <v>19.244355341587088</v>
      </c>
      <c r="Z31" s="19">
        <f t="shared" si="17"/>
        <v>2.6382206823439284E-4</v>
      </c>
      <c r="AA31">
        <f t="shared" si="2"/>
        <v>3.6641631206979039E-2</v>
      </c>
      <c r="AB31">
        <f t="shared" si="18"/>
        <v>9.2802418814625189E-5</v>
      </c>
      <c r="AD31" s="2">
        <v>0.79042422999999995</v>
      </c>
      <c r="AE31">
        <v>3.3500700000000001E-2</v>
      </c>
      <c r="AF31" s="6">
        <f t="shared" si="19"/>
        <v>335.00700000000001</v>
      </c>
      <c r="AG31">
        <f t="shared" si="20"/>
        <v>331.79734679369017</v>
      </c>
      <c r="AH31">
        <f t="shared" si="21"/>
        <v>10.301873704775023</v>
      </c>
      <c r="AI31" s="19">
        <f t="shared" si="22"/>
        <v>9.1792766248193115E-5</v>
      </c>
      <c r="AJ31">
        <f t="shared" si="3"/>
        <v>6.0810944620833196E-2</v>
      </c>
      <c r="AK31">
        <f t="shared" si="23"/>
        <v>7.458494612497485E-4</v>
      </c>
    </row>
    <row r="32" spans="3:62" x14ac:dyDescent="0.25">
      <c r="C32" s="2">
        <v>0.79673472000000001</v>
      </c>
      <c r="D32">
        <v>2.011102E-2</v>
      </c>
      <c r="E32" s="6">
        <f t="shared" si="4"/>
        <v>201.11019999999999</v>
      </c>
      <c r="F32">
        <f t="shared" si="5"/>
        <v>200.56947772888131</v>
      </c>
      <c r="G32">
        <f t="shared" si="6"/>
        <v>0.29238057448374533</v>
      </c>
      <c r="H32" s="19">
        <f t="shared" si="7"/>
        <v>7.2290348644327737E-6</v>
      </c>
      <c r="I32">
        <f t="shared" si="0"/>
        <v>9.1059911492264185E-3</v>
      </c>
      <c r="J32">
        <f t="shared" si="8"/>
        <v>1.211106600063589E-4</v>
      </c>
      <c r="L32" s="2">
        <v>0.79642937999999996</v>
      </c>
      <c r="M32">
        <v>2.308232E-2</v>
      </c>
      <c r="N32" s="6">
        <f t="shared" si="9"/>
        <v>230.82319999999999</v>
      </c>
      <c r="O32">
        <f t="shared" si="10"/>
        <v>229.60085901777813</v>
      </c>
      <c r="P32">
        <f t="shared" si="11"/>
        <v>1.4941174768190804</v>
      </c>
      <c r="Q32" s="19">
        <f t="shared" si="12"/>
        <v>2.8043087732922532E-5</v>
      </c>
      <c r="R32">
        <f t="shared" si="1"/>
        <v>1.9897150156349033E-2</v>
      </c>
      <c r="S32">
        <f t="shared" si="13"/>
        <v>1.0145306932903524E-5</v>
      </c>
      <c r="U32" s="2">
        <v>0.79703159000000001</v>
      </c>
      <c r="V32">
        <v>2.708868E-2</v>
      </c>
      <c r="W32" s="6">
        <f t="shared" si="14"/>
        <v>270.88679999999999</v>
      </c>
      <c r="X32">
        <f t="shared" si="15"/>
        <v>275.61457779450899</v>
      </c>
      <c r="Y32">
        <f t="shared" si="16"/>
        <v>22.35188287425234</v>
      </c>
      <c r="Z32" s="19">
        <f t="shared" si="17"/>
        <v>3.0460598151155671E-4</v>
      </c>
      <c r="AA32">
        <f t="shared" si="2"/>
        <v>3.8330109785625566E-2</v>
      </c>
      <c r="AB32">
        <f t="shared" si="18"/>
        <v>1.2636974362514964E-4</v>
      </c>
      <c r="AD32" s="2">
        <v>0.79373638999999996</v>
      </c>
      <c r="AE32">
        <v>3.3687700000000001E-2</v>
      </c>
      <c r="AF32" s="6">
        <f t="shared" si="19"/>
        <v>336.87700000000001</v>
      </c>
      <c r="AG32">
        <f t="shared" si="20"/>
        <v>333.97095186482005</v>
      </c>
      <c r="AH32">
        <f t="shared" si="21"/>
        <v>8.445115763982912</v>
      </c>
      <c r="AI32" s="19">
        <f t="shared" si="22"/>
        <v>7.4415411111871662E-5</v>
      </c>
      <c r="AJ32">
        <f t="shared" si="3"/>
        <v>6.3275690411733115E-2</v>
      </c>
      <c r="AK32">
        <f t="shared" si="23"/>
        <v>8.7544917660481068E-4</v>
      </c>
    </row>
    <row r="33" spans="3:37" x14ac:dyDescent="0.25">
      <c r="C33" s="2">
        <v>0.80004688000000002</v>
      </c>
      <c r="D33">
        <v>2.013231E-2</v>
      </c>
      <c r="E33" s="6">
        <f t="shared" si="4"/>
        <v>201.32310000000001</v>
      </c>
      <c r="F33">
        <f t="shared" si="5"/>
        <v>200.93191678816609</v>
      </c>
      <c r="G33">
        <f t="shared" si="6"/>
        <v>0.15302430522070085</v>
      </c>
      <c r="H33" s="19">
        <f t="shared" si="7"/>
        <v>3.775488903170953E-6</v>
      </c>
      <c r="I33">
        <f t="shared" si="0"/>
        <v>9.525977652871177E-3</v>
      </c>
      <c r="J33">
        <f t="shared" si="8"/>
        <v>1.1249428585775122E-4</v>
      </c>
      <c r="L33" s="2">
        <v>0.79974153000000003</v>
      </c>
      <c r="M33">
        <v>2.3104030000000001E-2</v>
      </c>
      <c r="N33" s="6">
        <f t="shared" si="9"/>
        <v>231.0403</v>
      </c>
      <c r="O33">
        <f t="shared" si="10"/>
        <v>230.1502988017881</v>
      </c>
      <c r="P33">
        <f t="shared" si="11"/>
        <v>0.79210213281862729</v>
      </c>
      <c r="Q33" s="19">
        <f t="shared" si="12"/>
        <v>1.4839036499198525E-5</v>
      </c>
      <c r="R33">
        <f t="shared" si="1"/>
        <v>2.0744449103074488E-2</v>
      </c>
      <c r="S33">
        <f t="shared" si="13"/>
        <v>5.5676220091358086E-6</v>
      </c>
      <c r="U33" s="2">
        <v>0.80003840000000004</v>
      </c>
      <c r="V33">
        <v>2.716244E-2</v>
      </c>
      <c r="W33" s="6">
        <f t="shared" si="14"/>
        <v>271.62439999999998</v>
      </c>
      <c r="X33">
        <f t="shared" si="15"/>
        <v>276.72940150443935</v>
      </c>
      <c r="Y33">
        <f t="shared" si="16"/>
        <v>26.061040360328249</v>
      </c>
      <c r="Z33" s="19">
        <f t="shared" si="17"/>
        <v>3.5322724074328388E-4</v>
      </c>
      <c r="AA33">
        <f t="shared" si="2"/>
        <v>4.0078574204743228E-2</v>
      </c>
      <c r="AB33">
        <f t="shared" si="18"/>
        <v>1.66826522794938E-4</v>
      </c>
      <c r="AD33" s="2">
        <v>0.79674319999999998</v>
      </c>
      <c r="AE33">
        <v>3.3925379999999998E-2</v>
      </c>
      <c r="AF33" s="6">
        <f t="shared" si="19"/>
        <v>339.25379999999996</v>
      </c>
      <c r="AG33">
        <f t="shared" si="20"/>
        <v>336.17014984917171</v>
      </c>
      <c r="AH33">
        <f t="shared" si="21"/>
        <v>9.5088982527030765</v>
      </c>
      <c r="AI33" s="19">
        <f t="shared" si="22"/>
        <v>8.2619156844749688E-5</v>
      </c>
      <c r="AJ33">
        <f t="shared" si="3"/>
        <v>6.5721398546804963E-2</v>
      </c>
      <c r="AK33">
        <f t="shared" si="23"/>
        <v>1.0109867954287653E-3</v>
      </c>
    </row>
    <row r="34" spans="3:37" x14ac:dyDescent="0.25">
      <c r="C34" s="2">
        <v>0.80305369000000004</v>
      </c>
      <c r="D34">
        <v>2.0161410000000001E-2</v>
      </c>
      <c r="E34" s="6">
        <f t="shared" si="4"/>
        <v>201.61410000000001</v>
      </c>
      <c r="F34">
        <f t="shared" si="5"/>
        <v>201.27968566501758</v>
      </c>
      <c r="G34">
        <f t="shared" si="6"/>
        <v>0.11183294744173854</v>
      </c>
      <c r="H34" s="19">
        <f t="shared" si="7"/>
        <v>2.7512367770027151E-6</v>
      </c>
      <c r="I34">
        <f t="shared" si="0"/>
        <v>9.9672767355659733E-3</v>
      </c>
      <c r="J34">
        <f t="shared" si="8"/>
        <v>1.0392035301304037E-4</v>
      </c>
      <c r="L34" s="2">
        <v>0.80305369000000004</v>
      </c>
      <c r="M34">
        <v>2.3151270000000002E-2</v>
      </c>
      <c r="N34" s="6">
        <f t="shared" si="9"/>
        <v>231.51270000000002</v>
      </c>
      <c r="O34">
        <f t="shared" si="10"/>
        <v>230.7428440083815</v>
      </c>
      <c r="P34">
        <f t="shared" si="11"/>
        <v>0.59267824783094625</v>
      </c>
      <c r="Q34" s="19">
        <f t="shared" si="12"/>
        <v>1.1057815728676531E-5</v>
      </c>
      <c r="R34">
        <f t="shared" si="1"/>
        <v>2.1732052982468657E-2</v>
      </c>
      <c r="S34">
        <f t="shared" si="13"/>
        <v>2.0141769428505656E-6</v>
      </c>
      <c r="U34" s="2">
        <v>0.80304520999999995</v>
      </c>
      <c r="V34">
        <v>2.7250799999999999E-2</v>
      </c>
      <c r="W34" s="6">
        <f t="shared" si="14"/>
        <v>272.50799999999998</v>
      </c>
      <c r="X34">
        <f t="shared" si="15"/>
        <v>277.92230655701439</v>
      </c>
      <c r="Y34">
        <f t="shared" si="16"/>
        <v>29.314715493329267</v>
      </c>
      <c r="Z34" s="19">
        <f t="shared" si="17"/>
        <v>3.9475457403413444E-4</v>
      </c>
      <c r="AA34">
        <f t="shared" si="2"/>
        <v>4.2070017592437753E-2</v>
      </c>
      <c r="AB34">
        <f t="shared" si="18"/>
        <v>2.1960921005201664E-4</v>
      </c>
      <c r="AD34" s="2">
        <v>0.79913931999999999</v>
      </c>
      <c r="AE34">
        <v>3.4135180000000001E-2</v>
      </c>
      <c r="AF34" s="6">
        <f t="shared" si="19"/>
        <v>341.35180000000003</v>
      </c>
      <c r="AG34">
        <f t="shared" si="20"/>
        <v>338.10790007756975</v>
      </c>
      <c r="AH34">
        <f t="shared" si="21"/>
        <v>10.522886706743133</v>
      </c>
      <c r="AI34" s="19">
        <f t="shared" si="22"/>
        <v>9.0308889111713659E-5</v>
      </c>
      <c r="AJ34">
        <f t="shared" si="3"/>
        <v>6.7837786147874959E-2</v>
      </c>
      <c r="AK34">
        <f t="shared" si="23"/>
        <v>1.135865661158779E-3</v>
      </c>
    </row>
    <row r="35" spans="3:37" x14ac:dyDescent="0.25">
      <c r="C35" s="2">
        <v>0.80636584</v>
      </c>
      <c r="D35">
        <v>2.0194050000000002E-2</v>
      </c>
      <c r="E35" s="6">
        <f t="shared" si="4"/>
        <v>201.94050000000001</v>
      </c>
      <c r="F35">
        <f t="shared" si="5"/>
        <v>201.68536089029027</v>
      </c>
      <c r="G35">
        <f t="shared" si="6"/>
        <v>6.5095965303481329E-2</v>
      </c>
      <c r="H35" s="19">
        <f t="shared" si="7"/>
        <v>1.5962731807419335E-6</v>
      </c>
      <c r="I35">
        <f t="shared" ref="I35:I66" si="24">$BT$3*(1+TANH($BT$4*(C35/J$1)-$BT$5))+D$1^2/($BT$6*(-0.00152*(C35/0.3-1)^10.82+1))</f>
        <v>1.053486965390696E-2</v>
      </c>
      <c r="J35">
        <f t="shared" si="8"/>
        <v>9.3299764958350084E-5</v>
      </c>
      <c r="L35" s="2">
        <v>0.80636584</v>
      </c>
      <c r="M35">
        <v>2.3231720000000001E-2</v>
      </c>
      <c r="N35" s="6">
        <f t="shared" si="9"/>
        <v>232.31720000000001</v>
      </c>
      <c r="O35">
        <f t="shared" si="10"/>
        <v>231.38254099452217</v>
      </c>
      <c r="P35">
        <f t="shared" si="11"/>
        <v>0.87358745652082548</v>
      </c>
      <c r="Q35" s="19">
        <f t="shared" si="12"/>
        <v>1.6186153702558504E-5</v>
      </c>
      <c r="R35">
        <f t="shared" ref="R35:R66" si="25">$BT$3*(1+TANH($BT$4*(L35/S$1)-$BT$5))+M$1^2/($BT$6*(-0.00152*(L35/0.3-1)^10.82+1))</f>
        <v>2.2894730019704504E-2</v>
      </c>
      <c r="S35">
        <f t="shared" si="13"/>
        <v>1.1356224681955939E-7</v>
      </c>
      <c r="U35" s="2">
        <v>0.80605201999999998</v>
      </c>
      <c r="V35">
        <v>2.7336429999999998E-2</v>
      </c>
      <c r="W35" s="6">
        <f t="shared" si="14"/>
        <v>273.36429999999996</v>
      </c>
      <c r="X35">
        <f t="shared" si="15"/>
        <v>279.20061591196713</v>
      </c>
      <c r="Y35">
        <f t="shared" si="16"/>
        <v>34.06258342428125</v>
      </c>
      <c r="Z35" s="19">
        <f t="shared" si="17"/>
        <v>4.5582064228857206E-4</v>
      </c>
      <c r="AA35">
        <f t="shared" ref="AA35:AA66" si="26">$BT$3*(1+TANH($BT$4*(U35/AB$1)-$BT$5))+V$1^2/($BT$6*(-0.00152*(U35/0.3-1)^10.82+1))</f>
        <v>4.435114269064324E-2</v>
      </c>
      <c r="AB35">
        <f t="shared" si="18"/>
        <v>2.8950044794513616E-4</v>
      </c>
      <c r="AD35" s="2">
        <v>0.80169024</v>
      </c>
      <c r="AE35">
        <v>3.435324E-2</v>
      </c>
      <c r="AF35" s="6">
        <f t="shared" si="19"/>
        <v>343.5324</v>
      </c>
      <c r="AG35">
        <f t="shared" si="20"/>
        <v>340.38897597971624</v>
      </c>
      <c r="AH35">
        <f t="shared" si="21"/>
        <v>9.8811145712969157</v>
      </c>
      <c r="AI35" s="19">
        <f t="shared" si="22"/>
        <v>8.3727963484119086E-5</v>
      </c>
      <c r="AJ35">
        <f t="shared" si="3"/>
        <v>7.0284055671764989E-2</v>
      </c>
      <c r="AK35">
        <f t="shared" si="23"/>
        <v>1.2910235148383526E-3</v>
      </c>
    </row>
    <row r="36" spans="3:37" x14ac:dyDescent="0.25">
      <c r="C36" s="2">
        <v>0.80967800000000001</v>
      </c>
      <c r="D36">
        <v>2.020893E-2</v>
      </c>
      <c r="E36" s="6">
        <f t="shared" si="4"/>
        <v>202.08930000000001</v>
      </c>
      <c r="F36">
        <f t="shared" si="5"/>
        <v>202.11699089318057</v>
      </c>
      <c r="G36">
        <f t="shared" si="6"/>
        <v>7.6678556513730455E-4</v>
      </c>
      <c r="H36" s="19">
        <f t="shared" si="7"/>
        <v>1.8775317481861244E-8</v>
      </c>
      <c r="I36">
        <f t="shared" si="24"/>
        <v>1.1209428353449839E-2</v>
      </c>
      <c r="J36">
        <f t="shared" si="8"/>
        <v>8.0991029886259047E-5</v>
      </c>
      <c r="L36" s="2">
        <v>0.80998334000000005</v>
      </c>
      <c r="M36">
        <v>2.3309719999999999E-2</v>
      </c>
      <c r="N36" s="6">
        <f t="shared" si="9"/>
        <v>233.09719999999999</v>
      </c>
      <c r="O36">
        <f t="shared" si="10"/>
        <v>232.14046001231426</v>
      </c>
      <c r="P36">
        <f t="shared" si="11"/>
        <v>0.91535140403687609</v>
      </c>
      <c r="Q36" s="19">
        <f t="shared" si="12"/>
        <v>1.6846657189589431E-5</v>
      </c>
      <c r="R36">
        <f t="shared" si="25"/>
        <v>2.4420762940419546E-2</v>
      </c>
      <c r="S36">
        <f t="shared" si="13"/>
        <v>1.2344164154561138E-6</v>
      </c>
      <c r="U36" s="2">
        <v>0.80905883000000001</v>
      </c>
      <c r="V36">
        <v>2.7478490000000001E-2</v>
      </c>
      <c r="W36" s="6">
        <f t="shared" si="14"/>
        <v>274.78489999999999</v>
      </c>
      <c r="X36">
        <f t="shared" si="15"/>
        <v>280.57259215936347</v>
      </c>
      <c r="Y36">
        <f t="shared" si="16"/>
        <v>33.497380531557425</v>
      </c>
      <c r="Z36" s="19">
        <f t="shared" si="17"/>
        <v>4.4363430296453929E-4</v>
      </c>
      <c r="AA36">
        <f t="shared" si="26"/>
        <v>4.6982810586837002E-2</v>
      </c>
      <c r="AB36">
        <f t="shared" si="18"/>
        <v>3.8041852155411369E-4</v>
      </c>
      <c r="AD36" s="2">
        <v>0.80439594999999997</v>
      </c>
      <c r="AE36">
        <v>3.4620129999999999E-2</v>
      </c>
      <c r="AF36" s="6">
        <f t="shared" si="19"/>
        <v>346.2013</v>
      </c>
      <c r="AG36">
        <f t="shared" si="20"/>
        <v>343.11046988716487</v>
      </c>
      <c r="AH36">
        <f t="shared" si="21"/>
        <v>9.5532307864084558</v>
      </c>
      <c r="AI36" s="19">
        <f t="shared" si="22"/>
        <v>7.9706342468420605E-5</v>
      </c>
      <c r="AJ36">
        <f t="shared" si="3"/>
        <v>7.3138643499316161E-2</v>
      </c>
      <c r="AK36">
        <f t="shared" si="23"/>
        <v>1.4836758821970015E-3</v>
      </c>
    </row>
    <row r="37" spans="3:37" x14ac:dyDescent="0.25">
      <c r="C37" s="2">
        <v>0.81299014999999997</v>
      </c>
      <c r="D37">
        <v>2.0237459999999999E-2</v>
      </c>
      <c r="E37" s="6">
        <f t="shared" si="4"/>
        <v>202.37459999999999</v>
      </c>
      <c r="F37">
        <f t="shared" si="5"/>
        <v>202.57719493324453</v>
      </c>
      <c r="G37">
        <f t="shared" si="6"/>
        <v>4.1044706976359903E-2</v>
      </c>
      <c r="H37" s="19">
        <f t="shared" si="7"/>
        <v>1.0021786645884105E-6</v>
      </c>
      <c r="I37">
        <f t="shared" si="24"/>
        <v>1.2021481381431267E-2</v>
      </c>
      <c r="J37">
        <f t="shared" si="8"/>
        <v>6.7502304660778557E-5</v>
      </c>
      <c r="L37" s="2">
        <v>0.81329549999999995</v>
      </c>
      <c r="M37">
        <v>2.3351920000000002E-2</v>
      </c>
      <c r="N37" s="6">
        <f t="shared" si="9"/>
        <v>233.51920000000001</v>
      </c>
      <c r="O37">
        <f t="shared" si="10"/>
        <v>232.89421632548442</v>
      </c>
      <c r="P37">
        <f t="shared" si="11"/>
        <v>0.39060459341100934</v>
      </c>
      <c r="Q37" s="19">
        <f t="shared" si="12"/>
        <v>7.1629539290903851E-6</v>
      </c>
      <c r="R37">
        <f t="shared" si="25"/>
        <v>2.6124901937119901E-2</v>
      </c>
      <c r="S37">
        <f t="shared" si="13"/>
        <v>7.6894288235932327E-6</v>
      </c>
      <c r="U37" s="2">
        <v>0.81236640999999998</v>
      </c>
      <c r="V37">
        <v>2.763113E-2</v>
      </c>
      <c r="W37" s="6">
        <f t="shared" si="14"/>
        <v>276.31130000000002</v>
      </c>
      <c r="X37">
        <f t="shared" si="15"/>
        <v>282.20121576845861</v>
      </c>
      <c r="Y37">
        <f t="shared" si="16"/>
        <v>34.691107759537175</v>
      </c>
      <c r="Z37" s="19">
        <f t="shared" si="17"/>
        <v>4.5438174566520825E-4</v>
      </c>
      <c r="AA37">
        <f t="shared" si="26"/>
        <v>5.0380692843422913E-2</v>
      </c>
      <c r="AB37">
        <f t="shared" si="18"/>
        <v>5.1754260956684834E-4</v>
      </c>
      <c r="AD37" s="2">
        <v>0.80687023000000002</v>
      </c>
      <c r="AE37">
        <v>3.4886970000000003E-2</v>
      </c>
      <c r="AF37" s="6">
        <f t="shared" si="19"/>
        <v>348.86970000000002</v>
      </c>
      <c r="AG37">
        <f t="shared" si="20"/>
        <v>345.94311732104035</v>
      </c>
      <c r="AH37">
        <f t="shared" si="21"/>
        <v>8.5648861767867928</v>
      </c>
      <c r="AI37" s="19">
        <f t="shared" si="22"/>
        <v>7.0371221931098696E-5</v>
      </c>
      <c r="AJ37">
        <f t="shared" si="3"/>
        <v>7.6032581907890223E-2</v>
      </c>
      <c r="AK37">
        <f t="shared" si="23"/>
        <v>1.6929613792747175E-3</v>
      </c>
    </row>
    <row r="38" spans="3:37" x14ac:dyDescent="0.25">
      <c r="C38" s="2">
        <v>0.81630230999999998</v>
      </c>
      <c r="D38">
        <v>2.0265999999999999E-2</v>
      </c>
      <c r="E38" s="6">
        <f t="shared" si="4"/>
        <v>202.66</v>
      </c>
      <c r="F38">
        <f t="shared" si="5"/>
        <v>203.0689291373977</v>
      </c>
      <c r="G38">
        <f t="shared" si="6"/>
        <v>0.16722303941283206</v>
      </c>
      <c r="H38" s="19">
        <f t="shared" si="7"/>
        <v>4.07155247263191E-6</v>
      </c>
      <c r="I38">
        <f t="shared" si="24"/>
        <v>1.3014576331643305E-2</v>
      </c>
      <c r="J38">
        <f t="shared" si="8"/>
        <v>5.2583145218003659E-5</v>
      </c>
      <c r="L38" s="2">
        <v>0.81660765000000002</v>
      </c>
      <c r="M38">
        <v>2.341735E-2</v>
      </c>
      <c r="N38" s="6">
        <f t="shared" si="9"/>
        <v>234.17349999999999</v>
      </c>
      <c r="O38">
        <f t="shared" si="10"/>
        <v>233.71118346825946</v>
      </c>
      <c r="P38">
        <f t="shared" si="11"/>
        <v>0.21373657552058942</v>
      </c>
      <c r="Q38" s="19">
        <f t="shared" si="12"/>
        <v>3.8976546210916104E-6</v>
      </c>
      <c r="R38">
        <f t="shared" si="25"/>
        <v>2.8222959719331843E-2</v>
      </c>
      <c r="S38">
        <f t="shared" si="13"/>
        <v>2.3093884774536673E-5</v>
      </c>
      <c r="U38" s="2">
        <v>0.81542442000000004</v>
      </c>
      <c r="V38">
        <v>2.7811010000000001E-2</v>
      </c>
      <c r="W38" s="6">
        <f t="shared" si="14"/>
        <v>278.11009999999999</v>
      </c>
      <c r="X38">
        <f t="shared" si="15"/>
        <v>283.83028299436478</v>
      </c>
      <c r="Y38">
        <f t="shared" si="16"/>
        <v>32.720493489020143</v>
      </c>
      <c r="Z38" s="19">
        <f t="shared" si="17"/>
        <v>4.2304476245932536E-4</v>
      </c>
      <c r="AA38">
        <f t="shared" si="26"/>
        <v>5.4119151565607489E-2</v>
      </c>
      <c r="AB38">
        <f t="shared" si="18"/>
        <v>6.9211831263604436E-4</v>
      </c>
      <c r="AD38" s="2">
        <v>0.80908849999999999</v>
      </c>
      <c r="AE38">
        <v>3.515356E-2</v>
      </c>
      <c r="AF38" s="6">
        <f t="shared" si="19"/>
        <v>351.53559999999999</v>
      </c>
      <c r="AG38">
        <f t="shared" si="20"/>
        <v>348.84275333888934</v>
      </c>
      <c r="AH38">
        <f t="shared" si="21"/>
        <v>7.2514231402547766</v>
      </c>
      <c r="AI38" s="19">
        <f t="shared" si="22"/>
        <v>5.8679259275334917E-5</v>
      </c>
      <c r="AJ38">
        <f t="shared" si="3"/>
        <v>7.8906600431619692E-2</v>
      </c>
      <c r="AK38">
        <f t="shared" si="23"/>
        <v>1.9143285470109475E-3</v>
      </c>
    </row>
    <row r="39" spans="3:37" x14ac:dyDescent="0.25">
      <c r="C39" s="2">
        <v>0.81961446000000004</v>
      </c>
      <c r="D39">
        <v>2.0324600000000002E-2</v>
      </c>
      <c r="E39" s="6">
        <f t="shared" si="4"/>
        <v>203.24600000000001</v>
      </c>
      <c r="F39">
        <f t="shared" si="5"/>
        <v>203.59553189229828</v>
      </c>
      <c r="G39">
        <f t="shared" si="6"/>
        <v>0.12217254373361174</v>
      </c>
      <c r="H39" s="19">
        <f t="shared" si="7"/>
        <v>2.9575330191880198E-6</v>
      </c>
      <c r="I39">
        <f t="shared" si="24"/>
        <v>1.4253191169247628E-2</v>
      </c>
      <c r="J39">
        <f t="shared" si="8"/>
        <v>3.6862005190137905E-5</v>
      </c>
      <c r="L39" s="2">
        <v>0.81991981000000003</v>
      </c>
      <c r="M39">
        <v>2.3495060000000002E-2</v>
      </c>
      <c r="N39" s="6">
        <f t="shared" si="9"/>
        <v>234.95060000000001</v>
      </c>
      <c r="O39">
        <f t="shared" si="10"/>
        <v>234.59804605675424</v>
      </c>
      <c r="P39">
        <f t="shared" si="11"/>
        <v>0.12429428289813899</v>
      </c>
      <c r="Q39" s="19">
        <f t="shared" si="12"/>
        <v>2.2516352353142952E-6</v>
      </c>
      <c r="R39">
        <f t="shared" si="25"/>
        <v>3.0862223374308665E-2</v>
      </c>
      <c r="S39">
        <f t="shared" si="13"/>
        <v>5.427509618375501E-5</v>
      </c>
      <c r="U39" s="2">
        <v>0.81843124</v>
      </c>
      <c r="V39">
        <v>2.7996790000000001E-2</v>
      </c>
      <c r="W39" s="6">
        <f t="shared" si="14"/>
        <v>279.96789999999999</v>
      </c>
      <c r="X39">
        <f t="shared" si="15"/>
        <v>285.56060103365189</v>
      </c>
      <c r="Y39">
        <f t="shared" si="16"/>
        <v>31.2783048518111</v>
      </c>
      <c r="Z39" s="19">
        <f t="shared" si="17"/>
        <v>3.9904946114464396E-4</v>
      </c>
      <c r="AA39">
        <f t="shared" si="26"/>
        <v>5.8527523552054393E-2</v>
      </c>
      <c r="AB39">
        <f t="shared" si="18"/>
        <v>9.3212569122653988E-4</v>
      </c>
      <c r="AD39" s="2">
        <v>0.81134255</v>
      </c>
      <c r="AE39">
        <v>3.5464740000000002E-2</v>
      </c>
      <c r="AF39" s="6">
        <f t="shared" si="19"/>
        <v>354.6474</v>
      </c>
      <c r="AG39">
        <f t="shared" si="20"/>
        <v>352.24753495966854</v>
      </c>
      <c r="AH39">
        <f t="shared" si="21"/>
        <v>5.7593522118051332</v>
      </c>
      <c r="AI39" s="19">
        <f t="shared" si="22"/>
        <v>4.5790994732206707E-5</v>
      </c>
      <c r="AJ39">
        <f t="shared" si="3"/>
        <v>8.2155238160513941E-2</v>
      </c>
      <c r="AK39">
        <f t="shared" si="23"/>
        <v>2.1800026184769557E-3</v>
      </c>
    </row>
    <row r="40" spans="3:37" x14ac:dyDescent="0.25">
      <c r="C40" s="2">
        <v>0.82292662000000005</v>
      </c>
      <c r="D40">
        <v>2.035723E-2</v>
      </c>
      <c r="E40" s="6">
        <f t="shared" si="4"/>
        <v>203.57230000000001</v>
      </c>
      <c r="F40">
        <f t="shared" si="5"/>
        <v>204.16080420554553</v>
      </c>
      <c r="G40">
        <f t="shared" si="6"/>
        <v>0.3463371999447622</v>
      </c>
      <c r="H40" s="19">
        <f t="shared" si="7"/>
        <v>8.3572188398807462E-6</v>
      </c>
      <c r="I40">
        <f t="shared" si="24"/>
        <v>1.5837369871952715E-2</v>
      </c>
      <c r="J40">
        <f t="shared" si="8"/>
        <v>2.0429135577111621E-5</v>
      </c>
      <c r="L40" s="2">
        <v>0.82323195999999998</v>
      </c>
      <c r="M40">
        <v>2.355229E-2</v>
      </c>
      <c r="N40" s="6">
        <f t="shared" si="9"/>
        <v>235.52289999999999</v>
      </c>
      <c r="O40">
        <f t="shared" si="10"/>
        <v>235.56242760045191</v>
      </c>
      <c r="P40">
        <f t="shared" si="11"/>
        <v>1.5624311974865425E-3</v>
      </c>
      <c r="Q40" s="19">
        <f t="shared" si="12"/>
        <v>2.8166612672104244E-8</v>
      </c>
      <c r="R40">
        <f t="shared" si="25"/>
        <v>3.4273823571270561E-2</v>
      </c>
      <c r="S40">
        <f t="shared" si="13"/>
        <v>1.1495128211988166E-4</v>
      </c>
      <c r="U40" s="2">
        <v>0.82143805000000003</v>
      </c>
      <c r="V40">
        <v>2.8208090000000002E-2</v>
      </c>
      <c r="W40" s="6">
        <f t="shared" si="14"/>
        <v>282.08090000000004</v>
      </c>
      <c r="X40">
        <f t="shared" si="15"/>
        <v>287.43280005186404</v>
      </c>
      <c r="Y40">
        <f t="shared" si="16"/>
        <v>28.64283416514181</v>
      </c>
      <c r="Z40" s="19">
        <f t="shared" si="17"/>
        <v>3.5997192236694552E-4</v>
      </c>
      <c r="AA40">
        <f t="shared" si="26"/>
        <v>6.391158956598543E-2</v>
      </c>
      <c r="AB40">
        <f t="shared" si="18"/>
        <v>1.2747398812583215E-3</v>
      </c>
      <c r="AD40" s="2">
        <v>0.81329549999999995</v>
      </c>
      <c r="AE40">
        <v>3.5773079999999999E-2</v>
      </c>
      <c r="AF40" s="6">
        <f t="shared" si="19"/>
        <v>357.73079999999999</v>
      </c>
      <c r="AG40">
        <f t="shared" si="20"/>
        <v>355.69629937786772</v>
      </c>
      <c r="AH40">
        <f t="shared" si="21"/>
        <v>4.1391927814565959</v>
      </c>
      <c r="AI40" s="19">
        <f t="shared" si="22"/>
        <v>3.23446895057742E-5</v>
      </c>
      <c r="AJ40">
        <f t="shared" si="3"/>
        <v>8.5292732773468827E-2</v>
      </c>
      <c r="AK40">
        <f t="shared" si="23"/>
        <v>2.4521960108049188E-3</v>
      </c>
    </row>
    <row r="41" spans="3:37" x14ac:dyDescent="0.25">
      <c r="C41" s="2">
        <v>0.82623877000000001</v>
      </c>
      <c r="D41">
        <v>2.0384409999999999E-2</v>
      </c>
      <c r="E41" s="6">
        <f t="shared" si="4"/>
        <v>203.8441</v>
      </c>
      <c r="F41">
        <f t="shared" si="5"/>
        <v>204.7690803025439</v>
      </c>
      <c r="G41">
        <f t="shared" si="6"/>
        <v>0.85558856009420614</v>
      </c>
      <c r="H41" s="19">
        <f t="shared" si="7"/>
        <v>2.0590584608739051E-5</v>
      </c>
      <c r="I41">
        <f t="shared" si="24"/>
        <v>1.7931631116261053E-2</v>
      </c>
      <c r="J41">
        <f t="shared" si="8"/>
        <v>6.0161242525156688E-6</v>
      </c>
      <c r="L41" s="2">
        <v>0.82623877000000001</v>
      </c>
      <c r="M41">
        <v>2.3642440000000001E-2</v>
      </c>
      <c r="N41" s="6">
        <f t="shared" si="9"/>
        <v>236.42440000000002</v>
      </c>
      <c r="O41">
        <f t="shared" si="10"/>
        <v>236.51235904770937</v>
      </c>
      <c r="P41">
        <f t="shared" si="11"/>
        <v>7.7367940739352277E-3</v>
      </c>
      <c r="Q41" s="19">
        <f t="shared" si="12"/>
        <v>1.3841286128628939E-7</v>
      </c>
      <c r="R41">
        <f t="shared" si="25"/>
        <v>3.835774453711388E-2</v>
      </c>
      <c r="S41">
        <f t="shared" si="13"/>
        <v>2.1654018762000434E-4</v>
      </c>
      <c r="U41" s="2">
        <v>0.82444485999999995</v>
      </c>
      <c r="V41">
        <v>2.841436E-2</v>
      </c>
      <c r="W41" s="6">
        <f t="shared" si="14"/>
        <v>284.14359999999999</v>
      </c>
      <c r="X41">
        <f t="shared" si="15"/>
        <v>289.46361844284655</v>
      </c>
      <c r="Y41">
        <f t="shared" si="16"/>
        <v>28.302596232227543</v>
      </c>
      <c r="Z41" s="19">
        <f t="shared" si="17"/>
        <v>3.5055044171385395E-4</v>
      </c>
      <c r="AA41">
        <f t="shared" si="26"/>
        <v>7.0657095942561643E-2</v>
      </c>
      <c r="AB41">
        <f t="shared" si="18"/>
        <v>1.7844487399129893E-3</v>
      </c>
      <c r="AD41" s="2">
        <v>0.81524843999999996</v>
      </c>
      <c r="AE41">
        <v>3.608571E-2</v>
      </c>
      <c r="AF41" s="6">
        <f t="shared" si="19"/>
        <v>360.8571</v>
      </c>
      <c r="AG41">
        <f t="shared" si="20"/>
        <v>359.78134892227763</v>
      </c>
      <c r="AH41">
        <f t="shared" si="21"/>
        <v>1.1572403812208467</v>
      </c>
      <c r="AI41" s="19">
        <f t="shared" si="22"/>
        <v>8.8869568285386158E-6</v>
      </c>
      <c r="AJ41">
        <f t="shared" si="3"/>
        <v>8.8792436309065928E-2</v>
      </c>
      <c r="AK41">
        <f t="shared" si="23"/>
        <v>2.7779989982187826E-3</v>
      </c>
    </row>
    <row r="42" spans="3:37" x14ac:dyDescent="0.25">
      <c r="C42" s="2">
        <v>0.82985626999999995</v>
      </c>
      <c r="D42">
        <v>2.0429200000000002E-2</v>
      </c>
      <c r="E42" s="6">
        <f t="shared" si="4"/>
        <v>204.292</v>
      </c>
      <c r="F42">
        <f t="shared" si="5"/>
        <v>205.48845364723485</v>
      </c>
      <c r="G42">
        <f t="shared" si="6"/>
        <v>1.4315013299815678</v>
      </c>
      <c r="H42" s="19">
        <f t="shared" si="7"/>
        <v>3.4299598435730669E-5</v>
      </c>
      <c r="I42">
        <f t="shared" si="24"/>
        <v>2.1151795863328927E-2</v>
      </c>
      <c r="J42">
        <f t="shared" si="8"/>
        <v>5.2214478170007471E-7</v>
      </c>
      <c r="L42" s="2">
        <v>0.82955093000000002</v>
      </c>
      <c r="M42">
        <v>2.3713330000000001E-2</v>
      </c>
      <c r="N42" s="6">
        <f t="shared" si="9"/>
        <v>237.13330000000002</v>
      </c>
      <c r="O42">
        <f t="shared" si="10"/>
        <v>237.65004501269416</v>
      </c>
      <c r="P42">
        <f t="shared" si="11"/>
        <v>0.26702540814427173</v>
      </c>
      <c r="Q42" s="19">
        <f t="shared" si="12"/>
        <v>4.7486208754905458E-6</v>
      </c>
      <c r="R42">
        <f t="shared" si="25"/>
        <v>4.4561421301744779E-2</v>
      </c>
      <c r="S42">
        <f t="shared" si="13"/>
        <v>4.3464291092588627E-4</v>
      </c>
      <c r="U42" s="2">
        <v>0.82745166999999997</v>
      </c>
      <c r="V42">
        <v>2.864206E-2</v>
      </c>
      <c r="W42" s="6">
        <f t="shared" si="14"/>
        <v>286.42059999999998</v>
      </c>
      <c r="X42">
        <f t="shared" si="15"/>
        <v>291.67269433652052</v>
      </c>
      <c r="Y42">
        <f t="shared" si="16"/>
        <v>27.584494919711158</v>
      </c>
      <c r="Z42" s="19">
        <f t="shared" si="17"/>
        <v>3.362455426642956E-4</v>
      </c>
      <c r="AA42">
        <f t="shared" si="26"/>
        <v>7.9396475455363852E-2</v>
      </c>
      <c r="AB42">
        <f t="shared" si="18"/>
        <v>2.5760106882156773E-3</v>
      </c>
      <c r="AD42" s="2">
        <v>0.81706332000000004</v>
      </c>
      <c r="AE42">
        <v>3.6389989999999997E-2</v>
      </c>
      <c r="AF42" s="6">
        <f t="shared" si="19"/>
        <v>363.89989999999995</v>
      </c>
      <c r="AG42">
        <f t="shared" si="20"/>
        <v>364.37962891411115</v>
      </c>
      <c r="AH42">
        <f t="shared" si="21"/>
        <v>0.23013983103431687</v>
      </c>
      <c r="AI42" s="19">
        <f t="shared" si="22"/>
        <v>1.7379125420655064E-6</v>
      </c>
      <c r="AJ42">
        <f t="shared" si="3"/>
        <v>9.2435642690798125E-2</v>
      </c>
      <c r="AK42">
        <f t="shared" si="23"/>
        <v>3.1411151855375674E-3</v>
      </c>
    </row>
    <row r="43" spans="3:37" x14ac:dyDescent="0.25">
      <c r="C43" s="2">
        <v>0.83316842999999996</v>
      </c>
      <c r="D43">
        <v>2.0505550000000001E-2</v>
      </c>
      <c r="E43" s="6">
        <f t="shared" si="4"/>
        <v>205.05549999999999</v>
      </c>
      <c r="F43">
        <f t="shared" si="5"/>
        <v>206.20372473578783</v>
      </c>
      <c r="G43">
        <f t="shared" si="6"/>
        <v>1.3184200438750435</v>
      </c>
      <c r="H43" s="19">
        <f t="shared" si="7"/>
        <v>3.1355299404043862E-5</v>
      </c>
      <c r="I43">
        <f t="shared" si="24"/>
        <v>2.5598808205132956E-2</v>
      </c>
      <c r="J43">
        <f t="shared" si="8"/>
        <v>2.5941279144154177E-5</v>
      </c>
      <c r="L43" s="2">
        <v>0.83316842999999996</v>
      </c>
      <c r="M43">
        <v>2.37909E-2</v>
      </c>
      <c r="N43" s="6">
        <f t="shared" si="9"/>
        <v>237.90899999999999</v>
      </c>
      <c r="O43">
        <f t="shared" si="10"/>
        <v>239.01523394695514</v>
      </c>
      <c r="P43">
        <f t="shared" si="11"/>
        <v>1.2237535453959547</v>
      </c>
      <c r="Q43" s="19">
        <f t="shared" si="12"/>
        <v>2.1620822927756846E-5</v>
      </c>
      <c r="R43">
        <f t="shared" si="25"/>
        <v>5.4902402110011406E-2</v>
      </c>
      <c r="S43">
        <f t="shared" si="13"/>
        <v>9.6792556354124417E-4</v>
      </c>
      <c r="U43" s="2">
        <v>0.83015313999999996</v>
      </c>
      <c r="V43">
        <v>2.8876300000000001E-2</v>
      </c>
      <c r="W43" s="6">
        <f t="shared" si="14"/>
        <v>288.76300000000003</v>
      </c>
      <c r="X43">
        <f t="shared" si="15"/>
        <v>293.82854705011403</v>
      </c>
      <c r="Y43">
        <f t="shared" si="16"/>
        <v>25.659766916918564</v>
      </c>
      <c r="Z43" s="19">
        <f t="shared" si="17"/>
        <v>3.0772984414063995E-4</v>
      </c>
      <c r="AA43">
        <f t="shared" si="26"/>
        <v>8.9847309577896287E-2</v>
      </c>
      <c r="AB43">
        <f t="shared" si="18"/>
        <v>3.7174640089479207E-3</v>
      </c>
      <c r="AD43" s="2">
        <v>0.81855211999999999</v>
      </c>
      <c r="AE43">
        <v>3.6702350000000002E-2</v>
      </c>
      <c r="AF43" s="6">
        <f t="shared" si="19"/>
        <v>367.02350000000001</v>
      </c>
      <c r="AG43">
        <f t="shared" si="20"/>
        <v>368.9770199800929</v>
      </c>
      <c r="AH43">
        <f t="shared" si="21"/>
        <v>3.816240312622134</v>
      </c>
      <c r="AI43" s="19">
        <f t="shared" si="22"/>
        <v>2.8330091033689465E-5</v>
      </c>
      <c r="AJ43">
        <f t="shared" si="3"/>
        <v>9.5760471174205636E-2</v>
      </c>
      <c r="AK43">
        <f t="shared" si="23"/>
        <v>3.4878616766271559E-3</v>
      </c>
    </row>
    <row r="44" spans="3:37" x14ac:dyDescent="0.25">
      <c r="C44" s="2">
        <v>0.83617523999999999</v>
      </c>
      <c r="D44">
        <v>2.0565650000000001E-2</v>
      </c>
      <c r="E44" s="6">
        <f t="shared" si="4"/>
        <v>205.65650000000002</v>
      </c>
      <c r="F44">
        <f t="shared" si="5"/>
        <v>206.90574330685001</v>
      </c>
      <c r="G44">
        <f t="shared" si="6"/>
        <v>1.5606088397094999</v>
      </c>
      <c r="H44" s="19">
        <f t="shared" si="7"/>
        <v>3.6898539945752488E-5</v>
      </c>
      <c r="I44">
        <f t="shared" si="24"/>
        <v>3.2056856237087705E-2</v>
      </c>
      <c r="J44">
        <f t="shared" si="8"/>
        <v>1.3204782078328334E-4</v>
      </c>
      <c r="L44" s="2">
        <v>0.83648058000000003</v>
      </c>
      <c r="M44">
        <v>2.3904140000000001E-2</v>
      </c>
      <c r="N44" s="6">
        <f t="shared" si="9"/>
        <v>239.04140000000001</v>
      </c>
      <c r="O44">
        <f t="shared" si="10"/>
        <v>240.39208454652535</v>
      </c>
      <c r="P44">
        <f t="shared" si="11"/>
        <v>1.8243487442223727</v>
      </c>
      <c r="Q44" s="19">
        <f t="shared" si="12"/>
        <v>3.1927257481776786E-5</v>
      </c>
      <c r="R44">
        <f t="shared" si="25"/>
        <v>7.0975745681849514E-2</v>
      </c>
      <c r="S44">
        <f t="shared" si="13"/>
        <v>2.2157360614675271E-3</v>
      </c>
      <c r="U44" s="2">
        <v>0.83255349999999995</v>
      </c>
      <c r="V44">
        <v>2.9153459999999999E-2</v>
      </c>
      <c r="W44" s="6">
        <f t="shared" si="14"/>
        <v>291.53460000000001</v>
      </c>
      <c r="X44">
        <f t="shared" si="15"/>
        <v>295.89662899418488</v>
      </c>
      <c r="Y44">
        <f t="shared" si="16"/>
        <v>19.027296946109452</v>
      </c>
      <c r="Z44" s="19">
        <f t="shared" si="17"/>
        <v>2.2387050839514535E-4</v>
      </c>
      <c r="AA44">
        <f t="shared" si="26"/>
        <v>0.10239385430086563</v>
      </c>
      <c r="AB44">
        <f t="shared" si="18"/>
        <v>5.3641553573462696E-3</v>
      </c>
      <c r="AD44" s="2">
        <v>0.81990708999999995</v>
      </c>
      <c r="AE44">
        <v>3.695888E-2</v>
      </c>
      <c r="AF44" s="6">
        <f t="shared" si="19"/>
        <v>369.58879999999999</v>
      </c>
      <c r="AG44">
        <f t="shared" si="20"/>
        <v>374.09238406505108</v>
      </c>
      <c r="AH44">
        <f t="shared" si="21"/>
        <v>20.282269430982069</v>
      </c>
      <c r="AI44" s="19">
        <f t="shared" si="22"/>
        <v>1.4848375565801737E-4</v>
      </c>
      <c r="AJ44">
        <f t="shared" si="3"/>
        <v>9.9097491763095361E-2</v>
      </c>
      <c r="AK44">
        <f t="shared" si="23"/>
        <v>3.8612070718446931E-3</v>
      </c>
    </row>
    <row r="45" spans="3:37" x14ac:dyDescent="0.25">
      <c r="C45" s="2">
        <v>0.83948738999999994</v>
      </c>
      <c r="D45">
        <v>2.0611520000000001E-2</v>
      </c>
      <c r="E45" s="6">
        <f t="shared" si="4"/>
        <v>206.11520000000002</v>
      </c>
      <c r="F45">
        <f t="shared" si="5"/>
        <v>207.74435176239692</v>
      </c>
      <c r="G45">
        <f t="shared" si="6"/>
        <v>2.6541354649209299</v>
      </c>
      <c r="H45" s="19">
        <f t="shared" si="7"/>
        <v>6.2474536816915666E-5</v>
      </c>
      <c r="I45">
        <f t="shared" si="24"/>
        <v>4.5479576647199392E-2</v>
      </c>
      <c r="J45">
        <f t="shared" si="8"/>
        <v>6.1842024140831777E-4</v>
      </c>
      <c r="L45" s="2">
        <v>0.83979274000000004</v>
      </c>
      <c r="M45">
        <v>2.397229E-2</v>
      </c>
      <c r="N45" s="6">
        <f t="shared" si="9"/>
        <v>239.72290000000001</v>
      </c>
      <c r="O45">
        <f t="shared" si="10"/>
        <v>241.90671029719994</v>
      </c>
      <c r="P45">
        <f t="shared" si="11"/>
        <v>4.7690274141564304</v>
      </c>
      <c r="Q45" s="19">
        <f t="shared" si="12"/>
        <v>8.2987135328715421E-5</v>
      </c>
      <c r="R45">
        <f t="shared" si="25"/>
        <v>0.10302349014726815</v>
      </c>
      <c r="S45">
        <f t="shared" si="13"/>
        <v>6.2490922447234493E-3</v>
      </c>
      <c r="U45" s="2">
        <v>0.83496183000000002</v>
      </c>
      <c r="V45">
        <v>2.941889E-2</v>
      </c>
      <c r="W45" s="6">
        <f t="shared" si="14"/>
        <v>294.18889999999999</v>
      </c>
      <c r="X45">
        <f t="shared" si="15"/>
        <v>298.13303227699663</v>
      </c>
      <c r="Y45">
        <f t="shared" si="16"/>
        <v>15.556179418446703</v>
      </c>
      <c r="Z45" s="19">
        <f t="shared" si="17"/>
        <v>1.7974233477213909E-4</v>
      </c>
      <c r="AA45">
        <f t="shared" si="26"/>
        <v>0.1200734116570374</v>
      </c>
      <c r="AB45">
        <f t="shared" si="18"/>
        <v>8.2182422968662631E-3</v>
      </c>
    </row>
    <row r="46" spans="3:37" x14ac:dyDescent="0.25">
      <c r="C46" s="2">
        <v>0.84249419999999997</v>
      </c>
      <c r="D46">
        <v>2.072216E-2</v>
      </c>
      <c r="E46" s="6">
        <f t="shared" si="4"/>
        <v>207.2216</v>
      </c>
      <c r="F46">
        <f t="shared" si="5"/>
        <v>208.5723830163617</v>
      </c>
      <c r="G46">
        <f t="shared" si="6"/>
        <v>1.8246147572912206</v>
      </c>
      <c r="H46" s="19">
        <f t="shared" si="7"/>
        <v>4.2491409526358575E-5</v>
      </c>
      <c r="I46">
        <f t="shared" si="24"/>
        <v>7.6722075911076035E-2</v>
      </c>
      <c r="J46">
        <f t="shared" si="8"/>
        <v>3.1359905820475863E-3</v>
      </c>
      <c r="L46" s="2">
        <v>0.84279954999999995</v>
      </c>
      <c r="M46">
        <v>2.408157E-2</v>
      </c>
      <c r="N46" s="6">
        <f t="shared" si="9"/>
        <v>240.81569999999999</v>
      </c>
      <c r="O46">
        <f t="shared" si="10"/>
        <v>243.41684392924356</v>
      </c>
      <c r="P46">
        <f t="shared" si="11"/>
        <v>6.7659497406406395</v>
      </c>
      <c r="Q46" s="19">
        <f t="shared" si="12"/>
        <v>1.1666999322688674E-4</v>
      </c>
      <c r="R46">
        <f t="shared" si="25"/>
        <v>0.18208471247367725</v>
      </c>
      <c r="S46">
        <f t="shared" si="13"/>
        <v>2.4964993031557151E-2</v>
      </c>
      <c r="U46" s="2">
        <v>0.83694071999999997</v>
      </c>
      <c r="V46">
        <v>2.967241E-2</v>
      </c>
      <c r="W46" s="6">
        <f t="shared" si="14"/>
        <v>296.72410000000002</v>
      </c>
      <c r="X46">
        <f t="shared" si="15"/>
        <v>300.10537462795344</v>
      </c>
      <c r="Y46">
        <f t="shared" si="16"/>
        <v>11.433018109641516</v>
      </c>
      <c r="Z46" s="19">
        <f t="shared" si="17"/>
        <v>1.2985397512525431E-4</v>
      </c>
      <c r="AA46">
        <f t="shared" si="26"/>
        <v>0.14113251448297284</v>
      </c>
      <c r="AB46">
        <f t="shared" si="18"/>
        <v>1.2423354891355223E-2</v>
      </c>
    </row>
    <row r="47" spans="3:37" x14ac:dyDescent="0.25">
      <c r="C47" s="2">
        <v>0.84550102000000005</v>
      </c>
      <c r="D47">
        <v>2.0810950000000002E-2</v>
      </c>
      <c r="E47" s="6">
        <f t="shared" si="4"/>
        <v>208.10950000000003</v>
      </c>
      <c r="F47">
        <f t="shared" si="5"/>
        <v>209.47222752230456</v>
      </c>
      <c r="G47">
        <f t="shared" si="6"/>
        <v>1.8570263000462672</v>
      </c>
      <c r="H47" s="19">
        <f t="shared" si="7"/>
        <v>4.2877972645125841E-5</v>
      </c>
      <c r="I47">
        <f t="shared" si="24"/>
        <v>0.29753958314522788</v>
      </c>
      <c r="J47">
        <f t="shared" si="8"/>
        <v>7.6578736402426115E-2</v>
      </c>
      <c r="L47" s="2">
        <v>0.84611170000000002</v>
      </c>
      <c r="M47">
        <v>2.4204360000000001E-2</v>
      </c>
      <c r="N47" s="6">
        <f t="shared" si="9"/>
        <v>242.0436</v>
      </c>
      <c r="O47">
        <f t="shared" si="10"/>
        <v>245.24987756379312</v>
      </c>
      <c r="P47">
        <f t="shared" si="11"/>
        <v>10.28021581608316</v>
      </c>
      <c r="Q47" s="19">
        <f t="shared" si="12"/>
        <v>1.7547490848991636E-4</v>
      </c>
      <c r="R47">
        <f t="shared" si="25"/>
        <v>1.7390882894863131</v>
      </c>
      <c r="S47">
        <f t="shared" si="13"/>
        <v>2.9408268916104183</v>
      </c>
      <c r="U47" s="2">
        <v>0.83903574000000003</v>
      </c>
      <c r="V47">
        <v>2.9926709999999999E-2</v>
      </c>
      <c r="W47" s="6">
        <f t="shared" si="14"/>
        <v>299.26709999999997</v>
      </c>
      <c r="X47">
        <f t="shared" si="15"/>
        <v>302.34096903827179</v>
      </c>
      <c r="Y47">
        <f t="shared" si="16"/>
        <v>9.448670864446143</v>
      </c>
      <c r="Z47" s="19">
        <f t="shared" si="17"/>
        <v>1.0550007554557471E-4</v>
      </c>
      <c r="AA47">
        <f t="shared" si="26"/>
        <v>0.17543999803662541</v>
      </c>
      <c r="AB47">
        <f t="shared" si="18"/>
        <v>2.1174116995229912E-2</v>
      </c>
    </row>
    <row r="48" spans="3:37" x14ac:dyDescent="0.25">
      <c r="C48" s="2">
        <v>0.84850782999999996</v>
      </c>
      <c r="D48">
        <v>2.090204E-2</v>
      </c>
      <c r="E48" s="6">
        <f t="shared" si="4"/>
        <v>209.0204</v>
      </c>
      <c r="F48">
        <f t="shared" si="5"/>
        <v>210.45334361484484</v>
      </c>
      <c r="G48">
        <f t="shared" si="6"/>
        <v>2.0533274033246118</v>
      </c>
      <c r="H48" s="19">
        <f t="shared" si="7"/>
        <v>4.6998159864862477E-5</v>
      </c>
      <c r="I48">
        <f t="shared" si="24"/>
        <v>-0.13790253733515132</v>
      </c>
      <c r="J48">
        <f t="shared" si="8"/>
        <v>2.5218893782596057E-2</v>
      </c>
      <c r="L48" s="2">
        <v>0.84942386000000003</v>
      </c>
      <c r="M48">
        <v>2.435816E-2</v>
      </c>
      <c r="N48" s="6">
        <f t="shared" si="9"/>
        <v>243.58160000000001</v>
      </c>
      <c r="O48">
        <f t="shared" si="10"/>
        <v>247.28656196762427</v>
      </c>
      <c r="P48">
        <f t="shared" si="11"/>
        <v>13.726743181542206</v>
      </c>
      <c r="Q48" s="19">
        <f t="shared" si="12"/>
        <v>2.3135481931646176E-4</v>
      </c>
      <c r="R48">
        <f t="shared" si="25"/>
        <v>-0.21524211215667882</v>
      </c>
      <c r="S48">
        <f t="shared" si="13"/>
        <v>5.7408290417554554E-2</v>
      </c>
      <c r="U48" s="2">
        <v>0.84128555000000005</v>
      </c>
      <c r="V48">
        <v>3.0175859999999999E-2</v>
      </c>
      <c r="W48" s="6">
        <f t="shared" si="14"/>
        <v>301.7586</v>
      </c>
      <c r="X48">
        <f t="shared" si="15"/>
        <v>304.93056837525489</v>
      </c>
      <c r="Y48">
        <f t="shared" si="16"/>
        <v>10.061383373617158</v>
      </c>
      <c r="Z48" s="19">
        <f t="shared" si="17"/>
        <v>1.1049392095895574E-4</v>
      </c>
      <c r="AA48">
        <f t="shared" si="26"/>
        <v>0.24277896977958194</v>
      </c>
      <c r="AB48">
        <f t="shared" si="18"/>
        <v>4.5200082287948973E-2</v>
      </c>
    </row>
    <row r="49" spans="3:28" x14ac:dyDescent="0.25">
      <c r="C49" s="2">
        <v>0.85114504000000002</v>
      </c>
      <c r="D49">
        <v>2.1000069999999999E-2</v>
      </c>
      <c r="E49" s="6">
        <f t="shared" si="4"/>
        <v>210.00069999999999</v>
      </c>
      <c r="F49">
        <f t="shared" si="5"/>
        <v>211.38954830648413</v>
      </c>
      <c r="G49">
        <f t="shared" si="6"/>
        <v>1.9288996184238505</v>
      </c>
      <c r="H49" s="19">
        <f t="shared" si="7"/>
        <v>4.3738928779078393E-5</v>
      </c>
      <c r="I49">
        <f t="shared" si="24"/>
        <v>-5.6851539628942314E-2</v>
      </c>
      <c r="J49">
        <f t="shared" si="8"/>
        <v>6.0608731218172243E-3</v>
      </c>
      <c r="L49" s="2">
        <v>0.85212531999999996</v>
      </c>
      <c r="M49">
        <v>2.4557309999999999E-2</v>
      </c>
      <c r="N49" s="6">
        <f t="shared" si="9"/>
        <v>245.57309999999998</v>
      </c>
      <c r="O49">
        <f t="shared" si="10"/>
        <v>249.19808040433708</v>
      </c>
      <c r="P49">
        <f t="shared" si="11"/>
        <v>13.140482931827924</v>
      </c>
      <c r="Q49" s="19">
        <f t="shared" si="12"/>
        <v>2.1789624256988221E-4</v>
      </c>
      <c r="R49">
        <f t="shared" si="25"/>
        <v>-0.1093865403716156</v>
      </c>
      <c r="S49">
        <f t="shared" si="13"/>
        <v>1.7940955052373749E-2</v>
      </c>
      <c r="U49" s="2">
        <v>0.84338904000000003</v>
      </c>
      <c r="V49">
        <v>3.0439520000000001E-2</v>
      </c>
      <c r="W49" s="6">
        <f t="shared" si="14"/>
        <v>304.39519999999999</v>
      </c>
      <c r="X49">
        <f t="shared" si="15"/>
        <v>307.55122096237801</v>
      </c>
      <c r="Y49">
        <f t="shared" si="16"/>
        <v>9.9604683149694981</v>
      </c>
      <c r="Z49" s="19">
        <f t="shared" si="17"/>
        <v>1.0749893427041161E-4</v>
      </c>
      <c r="AA49">
        <f t="shared" si="26"/>
        <v>0.39380647384254563</v>
      </c>
      <c r="AB49">
        <f t="shared" si="18"/>
        <v>0.1320355431448107</v>
      </c>
    </row>
    <row r="50" spans="3:28" x14ac:dyDescent="0.25">
      <c r="C50" s="2">
        <v>0.85365203999999995</v>
      </c>
      <c r="D50">
        <v>2.1135919999999999E-2</v>
      </c>
      <c r="E50" s="6">
        <f t="shared" si="4"/>
        <v>211.35919999999999</v>
      </c>
      <c r="F50">
        <f t="shared" si="5"/>
        <v>212.35353758986452</v>
      </c>
      <c r="G50">
        <f t="shared" si="6"/>
        <v>0.98870724261759946</v>
      </c>
      <c r="H50" s="19">
        <f t="shared" si="7"/>
        <v>2.2132241609858074E-5</v>
      </c>
      <c r="I50">
        <f t="shared" si="24"/>
        <v>-3.4939205435095565E-2</v>
      </c>
      <c r="J50">
        <f t="shared" si="8"/>
        <v>3.144419692561701E-3</v>
      </c>
      <c r="L50" s="2">
        <v>0.85480915999999996</v>
      </c>
      <c r="M50">
        <v>2.4746959999999998E-2</v>
      </c>
      <c r="N50" s="6">
        <f t="shared" si="9"/>
        <v>247.46959999999999</v>
      </c>
      <c r="O50">
        <f t="shared" si="10"/>
        <v>251.27309443710169</v>
      </c>
      <c r="P50">
        <f t="shared" si="11"/>
        <v>14.466569933063614</v>
      </c>
      <c r="Q50" s="19">
        <f t="shared" si="12"/>
        <v>2.3622282454148971E-4</v>
      </c>
      <c r="R50">
        <f t="shared" si="25"/>
        <v>-7.2300305885787369E-2</v>
      </c>
      <c r="S50">
        <f t="shared" si="13"/>
        <v>9.418171815906708E-3</v>
      </c>
      <c r="U50" s="2">
        <v>0.84503817000000003</v>
      </c>
      <c r="V50">
        <v>3.0694289999999999E-2</v>
      </c>
      <c r="W50" s="6">
        <f t="shared" si="14"/>
        <v>306.94290000000001</v>
      </c>
      <c r="X50">
        <f t="shared" si="15"/>
        <v>309.75756086762334</v>
      </c>
      <c r="Y50">
        <f t="shared" si="16"/>
        <v>7.9223157997301241</v>
      </c>
      <c r="Z50" s="19">
        <f t="shared" si="17"/>
        <v>8.4088569856156836E-5</v>
      </c>
      <c r="AA50">
        <f t="shared" si="26"/>
        <v>0.81845235373911362</v>
      </c>
      <c r="AB50">
        <f t="shared" si="18"/>
        <v>0.62056276698599744</v>
      </c>
    </row>
    <row r="51" spans="3:28" x14ac:dyDescent="0.25">
      <c r="C51" s="2">
        <v>0.85665884999999997</v>
      </c>
      <c r="D51">
        <v>2.1321690000000001E-2</v>
      </c>
      <c r="E51" s="6">
        <f t="shared" si="4"/>
        <v>213.21690000000001</v>
      </c>
      <c r="F51">
        <f t="shared" si="5"/>
        <v>213.61768806051307</v>
      </c>
      <c r="G51">
        <f t="shared" si="6"/>
        <v>0.16063106944982436</v>
      </c>
      <c r="H51" s="19">
        <f t="shared" si="7"/>
        <v>3.53334708876901E-6</v>
      </c>
      <c r="I51">
        <f t="shared" si="24"/>
        <v>-2.2721840877107595E-2</v>
      </c>
      <c r="J51">
        <f t="shared" si="8"/>
        <v>1.9398326121227299E-3</v>
      </c>
      <c r="L51" s="2">
        <v>0.85696419999999995</v>
      </c>
      <c r="M51">
        <v>2.4975219999999999E-2</v>
      </c>
      <c r="N51" s="6">
        <f t="shared" si="9"/>
        <v>249.75219999999999</v>
      </c>
      <c r="O51">
        <f t="shared" si="10"/>
        <v>253.08258618725452</v>
      </c>
      <c r="P51">
        <f t="shared" si="11"/>
        <v>11.091472156255783</v>
      </c>
      <c r="Q51" s="19">
        <f t="shared" si="12"/>
        <v>1.778158820044857E-4</v>
      </c>
      <c r="R51">
        <f t="shared" si="25"/>
        <v>-5.6291171777928618E-2</v>
      </c>
      <c r="S51">
        <f t="shared" si="13"/>
        <v>6.6042264326037839E-3</v>
      </c>
      <c r="U51" s="2">
        <v>0.84686870000000003</v>
      </c>
      <c r="V51">
        <v>3.100021E-2</v>
      </c>
      <c r="W51" s="6">
        <f t="shared" si="14"/>
        <v>310.00209999999998</v>
      </c>
      <c r="X51">
        <f t="shared" si="15"/>
        <v>312.38227890474769</v>
      </c>
      <c r="Y51">
        <f t="shared" si="16"/>
        <v>5.6652516186060016</v>
      </c>
      <c r="Z51" s="19">
        <f t="shared" si="17"/>
        <v>5.8950831054776241E-5</v>
      </c>
      <c r="AA51">
        <f t="shared" si="26"/>
        <v>-2.9979800374438192</v>
      </c>
      <c r="AB51">
        <f t="shared" si="18"/>
        <v>9.1747213394048224</v>
      </c>
    </row>
    <row r="52" spans="3:28" x14ac:dyDescent="0.25">
      <c r="C52" s="2">
        <v>0.85936031999999996</v>
      </c>
      <c r="D52">
        <v>2.149353E-2</v>
      </c>
      <c r="E52" s="6">
        <f t="shared" si="4"/>
        <v>214.93530000000001</v>
      </c>
      <c r="F52">
        <f t="shared" si="5"/>
        <v>214.86818906422573</v>
      </c>
      <c r="G52">
        <f t="shared" si="6"/>
        <v>4.5038777004996339E-3</v>
      </c>
      <c r="H52" s="19">
        <f t="shared" si="7"/>
        <v>9.7492474429820949E-8</v>
      </c>
      <c r="I52">
        <f t="shared" si="24"/>
        <v>-1.6462426830754179E-2</v>
      </c>
      <c r="J52">
        <f t="shared" si="8"/>
        <v>1.4406546589380749E-3</v>
      </c>
      <c r="L52" s="2">
        <v>0.85920976999999998</v>
      </c>
      <c r="M52">
        <v>2.5170600000000001E-2</v>
      </c>
      <c r="N52" s="6">
        <f t="shared" si="9"/>
        <v>251.70600000000002</v>
      </c>
      <c r="O52">
        <f t="shared" si="10"/>
        <v>255.12098970177797</v>
      </c>
      <c r="P52">
        <f t="shared" si="11"/>
        <v>11.662154663249487</v>
      </c>
      <c r="Q52" s="19">
        <f t="shared" si="12"/>
        <v>1.8407366547167214E-4</v>
      </c>
      <c r="R52">
        <f t="shared" si="25"/>
        <v>-4.5392215130028418E-2</v>
      </c>
      <c r="S52">
        <f t="shared" si="13"/>
        <v>4.9791108790745676E-3</v>
      </c>
      <c r="U52" s="2">
        <v>0.84859417999999998</v>
      </c>
      <c r="V52">
        <v>3.1298600000000003E-2</v>
      </c>
      <c r="W52" s="6">
        <f t="shared" si="14"/>
        <v>312.98600000000005</v>
      </c>
      <c r="X52">
        <f t="shared" si="15"/>
        <v>315.04665478010418</v>
      </c>
      <c r="Y52">
        <f t="shared" si="16"/>
        <v>4.2462981227660013</v>
      </c>
      <c r="Z52" s="19">
        <f t="shared" si="17"/>
        <v>4.3347160926296218E-5</v>
      </c>
      <c r="AA52">
        <f t="shared" si="26"/>
        <v>-0.52598865805371187</v>
      </c>
      <c r="AB52">
        <f t="shared" si="18"/>
        <v>0.31056908798902438</v>
      </c>
    </row>
    <row r="53" spans="3:28" x14ac:dyDescent="0.25">
      <c r="C53" s="2">
        <v>0.86236712999999998</v>
      </c>
      <c r="D53">
        <v>2.168161E-2</v>
      </c>
      <c r="E53" s="6">
        <f t="shared" si="4"/>
        <v>216.81610000000001</v>
      </c>
      <c r="F53">
        <f t="shared" si="5"/>
        <v>216.40806625889687</v>
      </c>
      <c r="G53">
        <f t="shared" si="6"/>
        <v>0.16649153387862378</v>
      </c>
      <c r="H53" s="19">
        <f t="shared" si="7"/>
        <v>3.5416781976083474E-6</v>
      </c>
      <c r="I53">
        <f t="shared" si="24"/>
        <v>-1.1849203767938845E-2</v>
      </c>
      <c r="J53">
        <f t="shared" si="8"/>
        <v>1.1243154719401971E-3</v>
      </c>
      <c r="L53" s="2">
        <v>0.86116694999999999</v>
      </c>
      <c r="M53">
        <v>2.5399370000000001E-2</v>
      </c>
      <c r="N53" s="6">
        <f t="shared" si="9"/>
        <v>253.99370000000002</v>
      </c>
      <c r="O53">
        <f t="shared" si="10"/>
        <v>257.03974934398389</v>
      </c>
      <c r="P53">
        <f t="shared" si="11"/>
        <v>9.2784166059845479</v>
      </c>
      <c r="Q53" s="19">
        <f t="shared" si="12"/>
        <v>1.4382287945656318E-4</v>
      </c>
      <c r="R53">
        <f t="shared" si="25"/>
        <v>-3.8621480354180462E-2</v>
      </c>
      <c r="S53">
        <f t="shared" si="13"/>
        <v>4.098669280072369E-3</v>
      </c>
      <c r="U53" s="2">
        <v>0.85006932999999996</v>
      </c>
      <c r="V53">
        <v>3.1602110000000003E-2</v>
      </c>
      <c r="W53" s="6">
        <f t="shared" si="14"/>
        <v>316.02110000000005</v>
      </c>
      <c r="X53">
        <f t="shared" si="15"/>
        <v>317.48967034940199</v>
      </c>
      <c r="Y53">
        <f t="shared" si="16"/>
        <v>2.1566988711425465</v>
      </c>
      <c r="Z53" s="19">
        <f t="shared" si="17"/>
        <v>2.1595205947942906E-5</v>
      </c>
      <c r="AA53">
        <f t="shared" si="26"/>
        <v>-0.30033305935459775</v>
      </c>
      <c r="AB53">
        <f t="shared" si="18"/>
        <v>0.11018095665446551</v>
      </c>
    </row>
    <row r="54" spans="3:28" x14ac:dyDescent="0.25">
      <c r="C54" s="2">
        <v>0.86506859999999997</v>
      </c>
      <c r="D54">
        <v>2.1899890000000002E-2</v>
      </c>
      <c r="E54" s="6">
        <f t="shared" si="4"/>
        <v>218.99890000000002</v>
      </c>
      <c r="F54">
        <f t="shared" si="5"/>
        <v>217.94609630505354</v>
      </c>
      <c r="G54">
        <f t="shared" si="6"/>
        <v>1.1083956200929532</v>
      </c>
      <c r="H54" s="19">
        <f t="shared" si="7"/>
        <v>2.3110584740616693E-5</v>
      </c>
      <c r="I54">
        <f t="shared" si="24"/>
        <v>-8.8511900451854787E-3</v>
      </c>
      <c r="J54">
        <f t="shared" si="8"/>
        <v>9.4562892394540468E-4</v>
      </c>
      <c r="L54" s="2">
        <v>0.86340002999999999</v>
      </c>
      <c r="M54">
        <v>2.5699940000000001E-2</v>
      </c>
      <c r="N54" s="6">
        <f t="shared" si="9"/>
        <v>256.99940000000004</v>
      </c>
      <c r="O54">
        <f t="shared" si="10"/>
        <v>259.41061854003021</v>
      </c>
      <c r="P54">
        <f t="shared" si="11"/>
        <v>5.813974847785258</v>
      </c>
      <c r="Q54" s="19">
        <f t="shared" si="12"/>
        <v>8.8025586986095064E-5</v>
      </c>
      <c r="R54">
        <f t="shared" si="25"/>
        <v>-3.2818732540057731E-2</v>
      </c>
      <c r="S54">
        <f t="shared" si="13"/>
        <v>3.4244350358505066E-3</v>
      </c>
      <c r="U54" s="2">
        <v>0.85175573000000004</v>
      </c>
      <c r="V54">
        <v>3.1940740000000002E-2</v>
      </c>
      <c r="W54" s="6">
        <f t="shared" si="14"/>
        <v>319.4074</v>
      </c>
      <c r="X54">
        <f t="shared" si="15"/>
        <v>320.49411170502117</v>
      </c>
      <c r="Y54">
        <f t="shared" si="16"/>
        <v>1.1809423298300255</v>
      </c>
      <c r="Z54" s="19">
        <f t="shared" si="17"/>
        <v>1.1575472900098543E-5</v>
      </c>
      <c r="AA54">
        <f t="shared" si="26"/>
        <v>-0.19704072027787153</v>
      </c>
      <c r="AB54">
        <f t="shared" si="18"/>
        <v>5.2432509150986455E-2</v>
      </c>
    </row>
    <row r="55" spans="3:28" x14ac:dyDescent="0.25">
      <c r="C55" s="2">
        <v>0.86763358999999995</v>
      </c>
      <c r="D55">
        <v>2.2059200000000001E-2</v>
      </c>
      <c r="E55" s="6">
        <f t="shared" si="4"/>
        <v>220.59200000000001</v>
      </c>
      <c r="F55">
        <f t="shared" si="5"/>
        <v>219.56447850051566</v>
      </c>
      <c r="G55">
        <f t="shared" si="6"/>
        <v>1.0558004319025689</v>
      </c>
      <c r="H55" s="19">
        <f t="shared" si="7"/>
        <v>2.1697131385451088E-5</v>
      </c>
      <c r="I55">
        <f t="shared" si="24"/>
        <v>-6.6086300247954503E-3</v>
      </c>
      <c r="J55">
        <f t="shared" si="8"/>
        <v>8.2184447833056359E-4</v>
      </c>
      <c r="L55" s="2">
        <v>0.86536546999999997</v>
      </c>
      <c r="M55">
        <v>2.5959900000000001E-2</v>
      </c>
      <c r="N55" s="6">
        <f t="shared" si="9"/>
        <v>259.59899999999999</v>
      </c>
      <c r="O55">
        <f t="shared" si="10"/>
        <v>261.6771165439759</v>
      </c>
      <c r="P55">
        <f t="shared" si="11"/>
        <v>4.3185683703463775</v>
      </c>
      <c r="Q55" s="19">
        <f t="shared" si="12"/>
        <v>6.4081662339972228E-5</v>
      </c>
      <c r="R55">
        <f t="shared" si="25"/>
        <v>-2.8853720615589204E-2</v>
      </c>
      <c r="S55">
        <f t="shared" si="13"/>
        <v>3.0045330049897458E-3</v>
      </c>
      <c r="U55" s="2">
        <v>0.85306645000000003</v>
      </c>
      <c r="V55">
        <v>3.2259200000000002E-2</v>
      </c>
      <c r="W55" s="6">
        <f t="shared" si="14"/>
        <v>322.59200000000004</v>
      </c>
      <c r="X55">
        <f t="shared" si="15"/>
        <v>323.00565198095421</v>
      </c>
      <c r="Y55">
        <f t="shared" si="16"/>
        <v>0.17110796134730985</v>
      </c>
      <c r="Z55" s="19">
        <f t="shared" si="17"/>
        <v>1.6442317525949956E-6</v>
      </c>
      <c r="AA55">
        <f t="shared" si="26"/>
        <v>-0.1532713980776074</v>
      </c>
      <c r="AB55">
        <f t="shared" si="18"/>
        <v>3.4421602823034705E-2</v>
      </c>
    </row>
    <row r="56" spans="3:28" x14ac:dyDescent="0.25">
      <c r="C56" s="2">
        <v>0.87021282</v>
      </c>
      <c r="D56">
        <v>2.2284450000000001E-2</v>
      </c>
      <c r="E56" s="6">
        <f t="shared" si="4"/>
        <v>222.84450000000001</v>
      </c>
      <c r="F56">
        <f t="shared" si="5"/>
        <v>221.37315838754458</v>
      </c>
      <c r="G56">
        <f t="shared" si="6"/>
        <v>2.1648461405429531</v>
      </c>
      <c r="H56" s="19">
        <f t="shared" si="7"/>
        <v>4.3593646294700545E-5</v>
      </c>
      <c r="I56">
        <f t="shared" si="24"/>
        <v>-4.7452750158880714E-3</v>
      </c>
      <c r="J56">
        <f t="shared" si="8"/>
        <v>7.3060603443452551E-4</v>
      </c>
      <c r="L56" s="2">
        <v>0.86732823999999997</v>
      </c>
      <c r="M56">
        <v>2.6234569999999999E-2</v>
      </c>
      <c r="N56" s="6">
        <f t="shared" si="9"/>
        <v>262.34569999999997</v>
      </c>
      <c r="O56">
        <f t="shared" si="10"/>
        <v>264.12992815290983</v>
      </c>
      <c r="P56">
        <f t="shared" si="11"/>
        <v>3.1834701016361358</v>
      </c>
      <c r="Q56" s="19">
        <f t="shared" si="12"/>
        <v>4.6254381165299418E-5</v>
      </c>
      <c r="R56">
        <f t="shared" si="25"/>
        <v>-2.5645563677251616E-2</v>
      </c>
      <c r="S56">
        <f t="shared" si="13"/>
        <v>2.691548270369497E-3</v>
      </c>
      <c r="U56" s="2">
        <v>0.85424153999999997</v>
      </c>
      <c r="V56">
        <v>3.2557570000000001E-2</v>
      </c>
      <c r="W56" s="6">
        <f t="shared" si="14"/>
        <v>325.57569999999998</v>
      </c>
      <c r="X56">
        <f t="shared" si="15"/>
        <v>325.40568632153514</v>
      </c>
      <c r="Y56">
        <f t="shared" si="16"/>
        <v>2.8904650865146247E-2</v>
      </c>
      <c r="Z56" s="19">
        <f t="shared" si="17"/>
        <v>2.726865780597134E-7</v>
      </c>
      <c r="AA56">
        <f t="shared" si="26"/>
        <v>-0.12657758979057851</v>
      </c>
      <c r="AB56">
        <f t="shared" si="18"/>
        <v>2.5323999081572957E-2</v>
      </c>
    </row>
    <row r="57" spans="3:28" x14ac:dyDescent="0.25">
      <c r="C57" s="2">
        <v>0.87276372999999996</v>
      </c>
      <c r="D57">
        <v>2.255621E-2</v>
      </c>
      <c r="E57" s="6">
        <f t="shared" si="4"/>
        <v>225.56210000000002</v>
      </c>
      <c r="F57">
        <f t="shared" si="5"/>
        <v>223.37201068585318</v>
      </c>
      <c r="G57">
        <f t="shared" si="6"/>
        <v>4.7964912039401391</v>
      </c>
      <c r="H57" s="19">
        <f t="shared" si="7"/>
        <v>9.4273882671609723E-5</v>
      </c>
      <c r="I57">
        <f t="shared" si="24"/>
        <v>-3.1717353901340867E-3</v>
      </c>
      <c r="J57">
        <f t="shared" si="8"/>
        <v>6.6192717399772181E-4</v>
      </c>
      <c r="L57" s="2">
        <v>0.86922575000000002</v>
      </c>
      <c r="M57">
        <v>2.6502680000000001E-2</v>
      </c>
      <c r="N57" s="6">
        <f t="shared" si="9"/>
        <v>265.02679999999998</v>
      </c>
      <c r="O57">
        <f t="shared" si="10"/>
        <v>266.70368145591038</v>
      </c>
      <c r="P57">
        <f t="shared" si="11"/>
        <v>2.8119314171761975</v>
      </c>
      <c r="Q57" s="19">
        <f t="shared" si="12"/>
        <v>4.0033645432861577E-5</v>
      </c>
      <c r="R57">
        <f t="shared" si="25"/>
        <v>-2.3074827443938416E-2</v>
      </c>
      <c r="S57">
        <f t="shared" si="13"/>
        <v>2.4579292443537696E-3</v>
      </c>
      <c r="U57" s="2">
        <v>0.85557978000000001</v>
      </c>
      <c r="V57">
        <v>3.287371E-2</v>
      </c>
      <c r="W57" s="6">
        <f t="shared" si="14"/>
        <v>328.7371</v>
      </c>
      <c r="X57">
        <f t="shared" si="15"/>
        <v>328.33198838131432</v>
      </c>
      <c r="Y57">
        <f t="shared" si="16"/>
        <v>0.16411542359413198</v>
      </c>
      <c r="Z57" s="19">
        <f t="shared" si="17"/>
        <v>1.5186299432954142E-6</v>
      </c>
      <c r="AA57">
        <f t="shared" si="26"/>
        <v>-0.10455152212416606</v>
      </c>
      <c r="AB57">
        <f t="shared" si="18"/>
        <v>1.8885694424380928E-2</v>
      </c>
    </row>
    <row r="58" spans="3:28" x14ac:dyDescent="0.25">
      <c r="C58" s="2">
        <v>0.87516408999999995</v>
      </c>
      <c r="D58">
        <v>2.277624E-2</v>
      </c>
      <c r="E58" s="6">
        <f t="shared" si="4"/>
        <v>227.76239999999999</v>
      </c>
      <c r="F58">
        <f t="shared" si="5"/>
        <v>225.47813737484407</v>
      </c>
      <c r="G58">
        <f t="shared" si="6"/>
        <v>5.2178557406842065</v>
      </c>
      <c r="H58" s="19">
        <f t="shared" si="7"/>
        <v>1.0058379258442514E-4</v>
      </c>
      <c r="I58">
        <f t="shared" si="24"/>
        <v>-1.8692238140495254E-3</v>
      </c>
      <c r="J58">
        <f t="shared" si="8"/>
        <v>6.0739888660962457E-4</v>
      </c>
      <c r="L58" s="2">
        <v>0.87095286000000005</v>
      </c>
      <c r="M58">
        <v>2.677382E-2</v>
      </c>
      <c r="N58" s="6">
        <f t="shared" si="9"/>
        <v>267.73820000000001</v>
      </c>
      <c r="O58">
        <f t="shared" si="10"/>
        <v>269.24098106238836</v>
      </c>
      <c r="P58">
        <f t="shared" si="11"/>
        <v>2.258350921473061</v>
      </c>
      <c r="Q58" s="19">
        <f t="shared" si="12"/>
        <v>3.1504366313346289E-5</v>
      </c>
      <c r="R58">
        <f t="shared" si="25"/>
        <v>-2.1084740349336498E-2</v>
      </c>
      <c r="S58">
        <f t="shared" si="13"/>
        <v>2.2904417987110836E-3</v>
      </c>
      <c r="U58" s="2">
        <v>0.85681766000000004</v>
      </c>
      <c r="V58">
        <v>3.323545E-2</v>
      </c>
      <c r="W58" s="6">
        <f t="shared" si="14"/>
        <v>332.35449999999997</v>
      </c>
      <c r="X58">
        <f t="shared" si="15"/>
        <v>331.24704073707301</v>
      </c>
      <c r="Y58">
        <f t="shared" si="16"/>
        <v>1.2264660190427388</v>
      </c>
      <c r="Z58" s="19">
        <f t="shared" si="17"/>
        <v>1.1103308156000531E-5</v>
      </c>
      <c r="AA58">
        <f t="shared" si="26"/>
        <v>-8.9236078811146757E-2</v>
      </c>
      <c r="AB58">
        <f t="shared" si="18"/>
        <v>1.499927536933955E-2</v>
      </c>
    </row>
    <row r="59" spans="3:28" x14ac:dyDescent="0.25">
      <c r="C59" s="2">
        <v>0.87725911000000001</v>
      </c>
      <c r="D59">
        <v>2.303848E-2</v>
      </c>
      <c r="E59" s="6">
        <f t="shared" si="4"/>
        <v>230.38480000000001</v>
      </c>
      <c r="F59">
        <f t="shared" si="5"/>
        <v>227.52670427624702</v>
      </c>
      <c r="G59">
        <f t="shared" si="6"/>
        <v>8.1687111661351608</v>
      </c>
      <c r="H59" s="19">
        <f t="shared" si="7"/>
        <v>1.5390257826176519E-4</v>
      </c>
      <c r="I59">
        <f t="shared" si="24"/>
        <v>-8.40378117758586E-4</v>
      </c>
      <c r="J59">
        <f t="shared" si="8"/>
        <v>5.7019986500804519E-4</v>
      </c>
      <c r="L59" s="2">
        <v>0.87257960999999995</v>
      </c>
      <c r="M59">
        <v>2.711326E-2</v>
      </c>
      <c r="N59" s="6">
        <f t="shared" si="9"/>
        <v>271.13260000000002</v>
      </c>
      <c r="O59">
        <f t="shared" si="10"/>
        <v>271.82117182276636</v>
      </c>
      <c r="P59">
        <f t="shared" si="11"/>
        <v>0.47413115510775261</v>
      </c>
      <c r="Q59" s="19">
        <f t="shared" si="12"/>
        <v>6.4496331984468365E-6</v>
      </c>
      <c r="R59">
        <f t="shared" si="25"/>
        <v>-1.9453614260602679E-2</v>
      </c>
      <c r="S59">
        <f t="shared" si="13"/>
        <v>2.1684737784027804E-3</v>
      </c>
      <c r="U59" s="2">
        <v>0.85818936000000001</v>
      </c>
      <c r="V59">
        <v>3.3604630000000003E-2</v>
      </c>
      <c r="W59" s="6">
        <f t="shared" si="14"/>
        <v>336.04630000000003</v>
      </c>
      <c r="X59">
        <f t="shared" si="15"/>
        <v>334.74789031220723</v>
      </c>
      <c r="Y59">
        <f t="shared" si="16"/>
        <v>1.6858677173541916</v>
      </c>
      <c r="Z59" s="19">
        <f t="shared" si="17"/>
        <v>1.4928812325115919E-5</v>
      </c>
      <c r="AA59">
        <f t="shared" si="26"/>
        <v>-7.6030073141880442E-2</v>
      </c>
      <c r="AB59">
        <f t="shared" si="18"/>
        <v>1.2019768133008252E-2</v>
      </c>
    </row>
    <row r="60" spans="3:28" x14ac:dyDescent="0.25">
      <c r="C60" s="2">
        <v>0.87906150999999999</v>
      </c>
      <c r="D60">
        <v>2.3265870000000001E-2</v>
      </c>
      <c r="E60" s="6">
        <f t="shared" si="4"/>
        <v>232.65870000000001</v>
      </c>
      <c r="F60">
        <f t="shared" si="5"/>
        <v>229.47231696153275</v>
      </c>
      <c r="G60">
        <f t="shared" si="6"/>
        <v>10.153036867831819</v>
      </c>
      <c r="H60" s="19">
        <f t="shared" si="7"/>
        <v>1.8756740457233337E-4</v>
      </c>
      <c r="I60">
        <f t="shared" si="24"/>
        <v>-2.0073759203401327E-5</v>
      </c>
      <c r="J60">
        <f t="shared" si="8"/>
        <v>5.4223517675678387E-4</v>
      </c>
      <c r="L60" s="2">
        <v>0.87414787000000005</v>
      </c>
      <c r="M60">
        <v>2.7421839999999999E-2</v>
      </c>
      <c r="N60" s="6">
        <f t="shared" si="9"/>
        <v>274.21839999999997</v>
      </c>
      <c r="O60">
        <f t="shared" si="10"/>
        <v>274.50409450534403</v>
      </c>
      <c r="P60">
        <f t="shared" si="11"/>
        <v>8.1621350383783722E-2</v>
      </c>
      <c r="Q60" s="19">
        <f t="shared" si="12"/>
        <v>1.085451918725173E-6</v>
      </c>
      <c r="R60">
        <f t="shared" si="25"/>
        <v>-1.8064674436797778E-2</v>
      </c>
      <c r="S60">
        <f t="shared" si="13"/>
        <v>2.0690229956090126E-3</v>
      </c>
      <c r="U60" s="2">
        <v>0.85931844000000002</v>
      </c>
      <c r="V60">
        <v>3.3966209999999997E-2</v>
      </c>
      <c r="W60" s="6">
        <f t="shared" si="14"/>
        <v>339.66209999999995</v>
      </c>
      <c r="X60">
        <f t="shared" si="15"/>
        <v>337.87782821656418</v>
      </c>
      <c r="Y60">
        <f t="shared" si="16"/>
        <v>3.1836257971650634</v>
      </c>
      <c r="Z60" s="19">
        <f t="shared" si="17"/>
        <v>2.7594837088175215E-5</v>
      </c>
      <c r="AA60">
        <f t="shared" si="26"/>
        <v>-6.7265962321265277E-2</v>
      </c>
      <c r="AB60">
        <f t="shared" si="18"/>
        <v>1.0247952712882346E-2</v>
      </c>
    </row>
    <row r="61" spans="3:28" x14ac:dyDescent="0.25">
      <c r="C61" s="2">
        <v>0.88093069999999996</v>
      </c>
      <c r="D61">
        <v>2.3525540000000001E-2</v>
      </c>
      <c r="E61" s="6">
        <f t="shared" si="4"/>
        <v>235.25540000000001</v>
      </c>
      <c r="F61">
        <f t="shared" si="5"/>
        <v>231.69791885251362</v>
      </c>
      <c r="G61">
        <f t="shared" si="6"/>
        <v>12.655672114721046</v>
      </c>
      <c r="H61" s="19">
        <f t="shared" si="7"/>
        <v>2.2866832612669294E-4</v>
      </c>
      <c r="I61">
        <f t="shared" si="24"/>
        <v>7.776540045617503E-4</v>
      </c>
      <c r="J61">
        <f t="shared" si="8"/>
        <v>5.1746631726145578E-4</v>
      </c>
      <c r="L61" s="2">
        <v>0.87613030999999997</v>
      </c>
      <c r="M61">
        <v>2.779827E-2</v>
      </c>
      <c r="N61" s="6">
        <f t="shared" si="9"/>
        <v>277.98270000000002</v>
      </c>
      <c r="O61">
        <f t="shared" si="10"/>
        <v>278.20616551303027</v>
      </c>
      <c r="P61">
        <f t="shared" si="11"/>
        <v>4.9936835513872173E-2</v>
      </c>
      <c r="Q61" s="19">
        <f t="shared" si="12"/>
        <v>6.462275665620305E-7</v>
      </c>
      <c r="R61">
        <f t="shared" si="25"/>
        <v>-1.6521484260192499E-2</v>
      </c>
      <c r="S61">
        <f t="shared" si="13"/>
        <v>1.964240617683851E-3</v>
      </c>
      <c r="U61" s="2">
        <v>0.86029703999999996</v>
      </c>
      <c r="V61">
        <v>3.4377110000000002E-2</v>
      </c>
      <c r="W61" s="6">
        <f t="shared" si="14"/>
        <v>343.77110000000005</v>
      </c>
      <c r="X61">
        <f t="shared" si="15"/>
        <v>340.80182291647282</v>
      </c>
      <c r="Y61">
        <f t="shared" si="16"/>
        <v>8.8166063987599799</v>
      </c>
      <c r="Z61" s="19">
        <f t="shared" si="17"/>
        <v>7.4604105116525055E-5</v>
      </c>
      <c r="AA61">
        <f t="shared" si="26"/>
        <v>-6.0821653303590198E-2</v>
      </c>
      <c r="AB61">
        <f t="shared" si="18"/>
        <v>9.0628045345329915E-3</v>
      </c>
    </row>
    <row r="62" spans="3:28" x14ac:dyDescent="0.25">
      <c r="C62" s="2">
        <v>0.88265780999999999</v>
      </c>
      <c r="D62">
        <v>2.3790200000000001E-2</v>
      </c>
      <c r="E62" s="6">
        <f t="shared" si="4"/>
        <v>237.90200000000002</v>
      </c>
      <c r="F62">
        <f t="shared" si="5"/>
        <v>233.97248508643631</v>
      </c>
      <c r="G62">
        <f t="shared" si="6"/>
        <v>15.441087455919591</v>
      </c>
      <c r="H62" s="19">
        <f t="shared" si="7"/>
        <v>2.7282345003920279E-4</v>
      </c>
      <c r="I62">
        <f t="shared" si="24"/>
        <v>1.4735075236570949E-3</v>
      </c>
      <c r="J62">
        <f t="shared" si="8"/>
        <v>4.9803476308366002E-4</v>
      </c>
      <c r="L62" s="2">
        <v>0.87745357000000002</v>
      </c>
      <c r="M62">
        <v>2.8138489999999999E-2</v>
      </c>
      <c r="N62" s="6">
        <f t="shared" si="9"/>
        <v>281.38489999999996</v>
      </c>
      <c r="O62">
        <f t="shared" si="10"/>
        <v>280.89486542224188</v>
      </c>
      <c r="P62">
        <f t="shared" si="11"/>
        <v>0.24013388739854075</v>
      </c>
      <c r="Q62" s="19">
        <f t="shared" si="12"/>
        <v>3.0328565918950402E-6</v>
      </c>
      <c r="R62">
        <f t="shared" si="25"/>
        <v>-1.5602584333431171E-2</v>
      </c>
      <c r="S62">
        <f t="shared" si="13"/>
        <v>1.913281583842751E-3</v>
      </c>
      <c r="U62" s="2">
        <v>0.86152671999999997</v>
      </c>
      <c r="V62">
        <v>3.4709610000000002E-2</v>
      </c>
      <c r="W62" s="6">
        <f t="shared" si="14"/>
        <v>347.09610000000004</v>
      </c>
      <c r="X62">
        <f t="shared" si="15"/>
        <v>344.80250446898339</v>
      </c>
      <c r="Y62">
        <f t="shared" si="16"/>
        <v>5.2605804598995451</v>
      </c>
      <c r="Z62" s="19">
        <f t="shared" si="17"/>
        <v>4.3665073909783509E-5</v>
      </c>
      <c r="AA62">
        <f t="shared" si="26"/>
        <v>-5.3904791157014791E-2</v>
      </c>
      <c r="AB62">
        <f t="shared" si="18"/>
        <v>7.8525120924163461E-3</v>
      </c>
    </row>
    <row r="63" spans="3:28" x14ac:dyDescent="0.25">
      <c r="C63" s="2">
        <v>0.88406697999999995</v>
      </c>
      <c r="D63">
        <v>2.4063770000000002E-2</v>
      </c>
      <c r="E63" s="6">
        <f t="shared" si="4"/>
        <v>240.63770000000002</v>
      </c>
      <c r="F63">
        <f t="shared" si="5"/>
        <v>236.00751718846752</v>
      </c>
      <c r="G63">
        <f t="shared" si="6"/>
        <v>21.438592868211067</v>
      </c>
      <c r="H63" s="19">
        <f t="shared" si="7"/>
        <v>3.7022772716236883E-4</v>
      </c>
      <c r="I63">
        <f t="shared" si="24"/>
        <v>2.0153927937981153E-3</v>
      </c>
      <c r="J63">
        <f t="shared" si="8"/>
        <v>4.8613093742696291E-4</v>
      </c>
      <c r="L63" s="2">
        <v>0.87889021000000001</v>
      </c>
      <c r="M63">
        <v>2.853371E-2</v>
      </c>
      <c r="N63" s="6">
        <f t="shared" si="9"/>
        <v>285.33710000000002</v>
      </c>
      <c r="O63">
        <f t="shared" si="10"/>
        <v>284.03659030043497</v>
      </c>
      <c r="P63">
        <f t="shared" si="11"/>
        <v>1.6913254786627887</v>
      </c>
      <c r="Q63" s="19">
        <f t="shared" si="12"/>
        <v>2.0773549311808011E-5</v>
      </c>
      <c r="R63">
        <f t="shared" si="25"/>
        <v>-1.4690838250689391E-2</v>
      </c>
      <c r="S63">
        <f t="shared" si="13"/>
        <v>1.868361571476175E-3</v>
      </c>
      <c r="U63" s="2">
        <v>0.86249604999999996</v>
      </c>
      <c r="V63">
        <v>3.4997739999999999E-2</v>
      </c>
      <c r="W63" s="6">
        <f t="shared" si="14"/>
        <v>349.97739999999999</v>
      </c>
      <c r="X63">
        <f t="shared" si="15"/>
        <v>348.25885748598819</v>
      </c>
      <c r="Y63">
        <f t="shared" si="16"/>
        <v>2.9533883724660024</v>
      </c>
      <c r="Z63" s="19">
        <f t="shared" si="17"/>
        <v>2.4112406681012598E-5</v>
      </c>
      <c r="AA63">
        <f t="shared" si="26"/>
        <v>-4.9196022951754979E-2</v>
      </c>
      <c r="AB63">
        <f t="shared" si="18"/>
        <v>7.0885897199763105E-3</v>
      </c>
    </row>
    <row r="64" spans="3:28" x14ac:dyDescent="0.25">
      <c r="C64" s="2">
        <v>0.88612900000000006</v>
      </c>
      <c r="D64">
        <v>2.4350960000000001E-2</v>
      </c>
      <c r="E64" s="6">
        <f t="shared" si="4"/>
        <v>243.50960000000001</v>
      </c>
      <c r="F64">
        <f t="shared" si="5"/>
        <v>239.32536593958056</v>
      </c>
      <c r="G64">
        <f t="shared" si="6"/>
        <v>17.50781467237417</v>
      </c>
      <c r="H64" s="19">
        <f t="shared" si="7"/>
        <v>2.952567032120463E-4</v>
      </c>
      <c r="I64">
        <f t="shared" si="24"/>
        <v>2.7709854703519225E-3</v>
      </c>
      <c r="J64">
        <f t="shared" si="8"/>
        <v>4.6569530070025974E-4</v>
      </c>
      <c r="L64" s="2">
        <v>0.88058398000000004</v>
      </c>
      <c r="M64">
        <v>2.8968790000000001E-2</v>
      </c>
      <c r="N64" s="6">
        <f t="shared" si="9"/>
        <v>289.68790000000001</v>
      </c>
      <c r="O64">
        <f t="shared" si="10"/>
        <v>288.07612360744201</v>
      </c>
      <c r="P64">
        <f t="shared" si="11"/>
        <v>2.5978231396072777</v>
      </c>
      <c r="Q64" s="19">
        <f t="shared" si="12"/>
        <v>3.0956287389978785E-5</v>
      </c>
      <c r="R64">
        <f t="shared" si="25"/>
        <v>-1.3715594463642915E-2</v>
      </c>
      <c r="S64">
        <f t="shared" si="13"/>
        <v>1.8219566770400807E-3</v>
      </c>
      <c r="U64" s="2">
        <v>0.86347541999999999</v>
      </c>
      <c r="V64">
        <v>3.5339889999999999E-2</v>
      </c>
      <c r="W64" s="6">
        <f t="shared" si="14"/>
        <v>353.39889999999997</v>
      </c>
      <c r="X64">
        <f t="shared" si="15"/>
        <v>352.07597992532885</v>
      </c>
      <c r="Y64">
        <f t="shared" si="16"/>
        <v>1.7501175239678342</v>
      </c>
      <c r="Z64" s="19">
        <f t="shared" si="17"/>
        <v>1.4013184068813202E-5</v>
      </c>
      <c r="AA64">
        <f t="shared" si="26"/>
        <v>-4.498029511160033E-2</v>
      </c>
      <c r="AB64">
        <f t="shared" si="18"/>
        <v>6.4513321363617428E-3</v>
      </c>
    </row>
    <row r="65" spans="3:28" x14ac:dyDescent="0.25">
      <c r="C65" s="2">
        <v>0.88786883000000005</v>
      </c>
      <c r="D65">
        <v>2.4673589999999999E-2</v>
      </c>
      <c r="E65" s="6">
        <f t="shared" si="4"/>
        <v>246.73589999999999</v>
      </c>
      <c r="F65">
        <f t="shared" si="5"/>
        <v>242.49650464545789</v>
      </c>
      <c r="G65">
        <f t="shared" si="6"/>
        <v>17.972472972113113</v>
      </c>
      <c r="H65" s="19">
        <f t="shared" si="7"/>
        <v>2.9521821606057273E-4</v>
      </c>
      <c r="I65">
        <f t="shared" si="24"/>
        <v>3.3773214168305475E-3</v>
      </c>
      <c r="J65">
        <f t="shared" si="8"/>
        <v>4.5353105556649018E-4</v>
      </c>
      <c r="L65" s="2">
        <v>0.88206035000000005</v>
      </c>
      <c r="M65">
        <v>2.939379E-2</v>
      </c>
      <c r="N65" s="6">
        <f t="shared" si="9"/>
        <v>293.93790000000001</v>
      </c>
      <c r="O65">
        <f t="shared" si="10"/>
        <v>291.93388003505692</v>
      </c>
      <c r="P65">
        <f t="shared" si="11"/>
        <v>4.0160960198905338</v>
      </c>
      <c r="Q65" s="19">
        <f t="shared" si="12"/>
        <v>4.6482867708493436E-5</v>
      </c>
      <c r="R65">
        <f t="shared" si="25"/>
        <v>-1.2941971057807996E-2</v>
      </c>
      <c r="S65">
        <f t="shared" si="13"/>
        <v>1.7923166643438119E-3</v>
      </c>
      <c r="U65" s="2">
        <v>0.86448334000000004</v>
      </c>
      <c r="V65">
        <v>3.5655220000000001E-2</v>
      </c>
      <c r="W65" s="6">
        <f t="shared" si="14"/>
        <v>356.55220000000003</v>
      </c>
      <c r="X65">
        <f t="shared" si="15"/>
        <v>356.41538945713484</v>
      </c>
      <c r="Y65">
        <f t="shared" si="16"/>
        <v>1.8717124639068418E-2</v>
      </c>
      <c r="Z65" s="19">
        <f t="shared" si="17"/>
        <v>1.4722884036261425E-7</v>
      </c>
      <c r="AA65">
        <f t="shared" si="26"/>
        <v>-4.1117395456280771E-2</v>
      </c>
      <c r="AB65">
        <f t="shared" si="18"/>
        <v>5.8940344839979626E-3</v>
      </c>
    </row>
    <row r="66" spans="3:28" x14ac:dyDescent="0.25">
      <c r="C66" s="2">
        <v>0.88944539</v>
      </c>
      <c r="D66">
        <v>2.5000519999999998E-2</v>
      </c>
      <c r="E66" s="6">
        <f t="shared" si="4"/>
        <v>250.00519999999997</v>
      </c>
      <c r="F66">
        <f t="shared" si="5"/>
        <v>245.72273566429331</v>
      </c>
      <c r="G66">
        <f t="shared" si="6"/>
        <v>18.339500786599515</v>
      </c>
      <c r="H66" s="19">
        <f t="shared" si="7"/>
        <v>2.9341980619470946E-4</v>
      </c>
      <c r="I66">
        <f t="shared" si="24"/>
        <v>3.9042292288822078E-3</v>
      </c>
      <c r="J66">
        <f t="shared" si="8"/>
        <v>4.4505348429954968E-4</v>
      </c>
      <c r="L66" s="2">
        <v>0.88356915999999996</v>
      </c>
      <c r="M66">
        <v>2.985869E-2</v>
      </c>
      <c r="N66" s="6">
        <f t="shared" si="9"/>
        <v>298.58690000000001</v>
      </c>
      <c r="O66">
        <f t="shared" si="10"/>
        <v>296.2476215079771</v>
      </c>
      <c r="P66">
        <f t="shared" si="11"/>
        <v>5.4722238632409947</v>
      </c>
      <c r="Q66" s="19">
        <f t="shared" si="12"/>
        <v>6.1379360021723693E-5</v>
      </c>
      <c r="R66">
        <f t="shared" si="25"/>
        <v>-1.2215478833373412E-2</v>
      </c>
      <c r="S66">
        <f t="shared" si="13"/>
        <v>1.7702356830192108E-3</v>
      </c>
      <c r="U66" s="2">
        <v>0.86511895000000005</v>
      </c>
      <c r="V66">
        <v>3.6029949999999998E-2</v>
      </c>
      <c r="W66" s="6">
        <f t="shared" si="14"/>
        <v>360.29949999999997</v>
      </c>
      <c r="X66">
        <f t="shared" si="15"/>
        <v>359.40832908478376</v>
      </c>
      <c r="Y66">
        <f t="shared" si="16"/>
        <v>0.79418560012729289</v>
      </c>
      <c r="Z66" s="19">
        <f t="shared" si="17"/>
        <v>6.1177917495907552E-6</v>
      </c>
      <c r="AA66">
        <f t="shared" si="26"/>
        <v>-3.8894783318077858E-2</v>
      </c>
      <c r="AB66">
        <f t="shared" si="18"/>
        <v>5.6137156627850873E-3</v>
      </c>
    </row>
    <row r="67" spans="3:28" x14ac:dyDescent="0.25">
      <c r="C67" s="2">
        <v>0.89117674000000002</v>
      </c>
      <c r="D67">
        <v>2.531253E-2</v>
      </c>
      <c r="E67" s="6">
        <f t="shared" si="4"/>
        <v>253.12530000000001</v>
      </c>
      <c r="F67">
        <f t="shared" si="5"/>
        <v>249.72988923945152</v>
      </c>
      <c r="G67">
        <f t="shared" si="6"/>
        <v>11.52881423284845</v>
      </c>
      <c r="H67" s="19">
        <f t="shared" si="7"/>
        <v>1.7993412271095056E-4</v>
      </c>
      <c r="I67">
        <f t="shared" ref="I67:I73" si="27">$BT$3*(1+TANH($BT$4*(C67/J$1)-$BT$5))+D$1^2/($BT$6*(-0.00152*(C67/0.3-1)^10.82+1))</f>
        <v>4.4598988102612369E-3</v>
      </c>
      <c r="J67">
        <f t="shared" si="8"/>
        <v>4.3483222753526587E-4</v>
      </c>
      <c r="L67" s="2">
        <v>0.88476604999999997</v>
      </c>
      <c r="M67">
        <v>3.0268280000000002E-2</v>
      </c>
      <c r="N67" s="6">
        <f t="shared" si="9"/>
        <v>302.68280000000004</v>
      </c>
      <c r="O67">
        <f t="shared" si="10"/>
        <v>299.97256828295815</v>
      </c>
      <c r="P67">
        <f t="shared" si="11"/>
        <v>7.3453559600598464</v>
      </c>
      <c r="Q67" s="19">
        <f t="shared" si="12"/>
        <v>8.0174703256038698E-5</v>
      </c>
      <c r="R67">
        <f t="shared" ref="R67:R83" si="28">$BT$3*(1+TANH($BT$4*(L67/S$1)-$BT$5))+M$1^2/($BT$6*(-0.00152*(L67/0.3-1)^10.82+1))</f>
        <v>-1.1680145433415145E-2</v>
      </c>
      <c r="S67">
        <f t="shared" si="13"/>
        <v>1.7596703963427909E-3</v>
      </c>
      <c r="U67" s="2">
        <v>0.86615615000000001</v>
      </c>
      <c r="V67">
        <v>3.6451900000000002E-2</v>
      </c>
      <c r="W67" s="6">
        <f t="shared" si="14"/>
        <v>364.51900000000001</v>
      </c>
      <c r="X67">
        <f t="shared" si="15"/>
        <v>364.81386865178638</v>
      </c>
      <c r="Y67">
        <f t="shared" si="16"/>
        <v>8.6947521806313557E-2</v>
      </c>
      <c r="Z67" s="19">
        <f t="shared" si="17"/>
        <v>6.5436018694184445E-7</v>
      </c>
      <c r="AA67">
        <f t="shared" ref="AA67:AA68" si="29">$BT$3*(1+TANH($BT$4*(U67/AB$1)-$BT$5))+V$1^2/($BT$6*(-0.00152*(U67/0.3-1)^10.82+1))</f>
        <v>-3.5574333436751891E-2</v>
      </c>
      <c r="AB67">
        <f t="shared" si="18"/>
        <v>5.1877783030854765E-3</v>
      </c>
    </row>
    <row r="68" spans="3:28" x14ac:dyDescent="0.25">
      <c r="C68" s="2">
        <v>0.89256365999999998</v>
      </c>
      <c r="D68">
        <v>2.5638560000000001E-2</v>
      </c>
      <c r="E68" s="6">
        <f t="shared" ref="E68:E73" si="30">D68*10^4</f>
        <v>256.38560000000001</v>
      </c>
      <c r="F68">
        <f t="shared" ref="F68:F73" si="31">IF(C68&lt;J$1,$AP$6+D$1^2*$AP$5/((-$AP$7*(C68/E$1-1)^$AP$8+1)),$AP$6+$AP$2*TAN($AP$3*(C68/J$1)-$AP$3)+D$1^2*$AP$5/((-$AP$7*(C68/E$1-1)^$AP$8+1)))</f>
        <v>253.36009211651492</v>
      </c>
      <c r="G68">
        <f t="shared" ref="G68:G73" si="32">(F68-E68)^2</f>
        <v>9.1536979530304325</v>
      </c>
      <c r="H68" s="19">
        <f t="shared" ref="H68:H73" si="33">((F68-E68)/E68)^2</f>
        <v>1.3925452600838364E-4</v>
      </c>
      <c r="I68">
        <f t="shared" si="27"/>
        <v>4.8886348994802214E-3</v>
      </c>
      <c r="J68">
        <f t="shared" ref="J68:J73" si="34">(I68-D68)^2</f>
        <v>4.3055939167718077E-4</v>
      </c>
      <c r="L68" s="2">
        <v>0.88575294999999998</v>
      </c>
      <c r="M68">
        <v>3.068941E-2</v>
      </c>
      <c r="N68" s="6">
        <f t="shared" ref="N68:N83" si="35">M68*10^4</f>
        <v>306.89409999999998</v>
      </c>
      <c r="O68">
        <f t="shared" ref="O68:O83" si="36">IF(L68&lt;S$1,$AP$6+M$1^2*$AP$5/((-$AP$7*(L68/N$1-1)^$AP$8+1)),$AP$6+$AP$2*TAN($AP$3*(L68/S$1)-$AP$3)+M$1^2*$AP$5/((-$AP$7*(L68/N$1-1)^$AP$8+1)))</f>
        <v>303.27050000277723</v>
      </c>
      <c r="P68">
        <f t="shared" ref="P68:P83" si="37">(O68-N68)^2</f>
        <v>13.130476939872747</v>
      </c>
      <c r="Q68" s="19">
        <f t="shared" ref="Q68:Q83" si="38">((O68-N68)/N68)^2</f>
        <v>1.3941304815166897E-4</v>
      </c>
      <c r="R68">
        <f t="shared" si="28"/>
        <v>-1.1263373353597932E-2</v>
      </c>
      <c r="S68">
        <f t="shared" ref="S68:S83" si="39">(R68-M68)^2</f>
        <v>1.7600360311139241E-3</v>
      </c>
      <c r="U68" s="2">
        <v>0.86689218000000001</v>
      </c>
      <c r="V68">
        <v>3.6846360000000002E-2</v>
      </c>
      <c r="W68" s="6">
        <f t="shared" ref="W68" si="40">V68*10^4</f>
        <v>368.46360000000004</v>
      </c>
      <c r="X68">
        <f t="shared" ref="X68" si="41">IF(U68&lt;AB$1,$AP$6+V$1^2*$AP$5/((-$AP$7*(U68/W$1-1)^$AP$8+1)),$AP$6+$AP$2*TAN($AP$3*(U68/AB$1)-$AP$3)+V$1^2*$AP$5/((-$AP$7*(U68/W$1-1)^$AP$8+1)))</f>
        <v>369.12908952439182</v>
      </c>
      <c r="Y68">
        <f t="shared" ref="Y68" si="42">(X68-W68)^2</f>
        <v>0.44287630707518899</v>
      </c>
      <c r="Z68" s="19">
        <f t="shared" ref="Z68" si="43">((X68-W68)/W68)^2</f>
        <v>3.2620699167317643E-6</v>
      </c>
      <c r="AA68">
        <f t="shared" si="29"/>
        <v>-3.3421553498600133E-2</v>
      </c>
      <c r="AB68">
        <f t="shared" ref="AB68" si="44">(AA68-V68)^2</f>
        <v>4.9375796674467507E-3</v>
      </c>
    </row>
    <row r="69" spans="3:28" x14ac:dyDescent="0.25">
      <c r="C69" s="2">
        <v>0.89436842999999999</v>
      </c>
      <c r="D69">
        <v>2.5972970000000001E-2</v>
      </c>
      <c r="E69" s="6">
        <f t="shared" si="30"/>
        <v>259.72970000000004</v>
      </c>
      <c r="F69">
        <f t="shared" si="31"/>
        <v>258.77042897433887</v>
      </c>
      <c r="G69">
        <f t="shared" si="32"/>
        <v>0.92020090067302684</v>
      </c>
      <c r="H69" s="19">
        <f t="shared" si="33"/>
        <v>1.3640786960067769E-5</v>
      </c>
      <c r="I69">
        <f t="shared" si="27"/>
        <v>5.4257778774759839E-3</v>
      </c>
      <c r="J69">
        <f t="shared" si="34"/>
        <v>4.2218710411991302E-4</v>
      </c>
      <c r="L69" s="2">
        <v>0.88676087999999997</v>
      </c>
      <c r="M69">
        <v>3.10642E-2</v>
      </c>
      <c r="N69" s="6">
        <f t="shared" si="35"/>
        <v>310.642</v>
      </c>
      <c r="O69">
        <f t="shared" si="36"/>
        <v>306.87334372614993</v>
      </c>
      <c r="P69">
        <f t="shared" si="37"/>
        <v>14.202770110429492</v>
      </c>
      <c r="Q69" s="19">
        <f t="shared" si="38"/>
        <v>1.4718132562677538E-4</v>
      </c>
      <c r="R69">
        <f t="shared" si="28"/>
        <v>-1.0858833739794928E-2</v>
      </c>
      <c r="S69">
        <f t="shared" si="39"/>
        <v>1.7575407579479843E-3</v>
      </c>
    </row>
    <row r="70" spans="3:28" x14ac:dyDescent="0.25">
      <c r="C70" s="2">
        <v>0.89574361000000002</v>
      </c>
      <c r="D70">
        <v>2.6310819999999999E-2</v>
      </c>
      <c r="E70" s="6">
        <f t="shared" si="30"/>
        <v>263.10820000000001</v>
      </c>
      <c r="F70">
        <f t="shared" si="31"/>
        <v>263.53121487476369</v>
      </c>
      <c r="G70">
        <f t="shared" si="32"/>
        <v>0.17894158427133219</v>
      </c>
      <c r="H70" s="19">
        <f t="shared" si="33"/>
        <v>2.5848926469542561E-6</v>
      </c>
      <c r="I70">
        <f t="shared" si="27"/>
        <v>5.8199110170576458E-3</v>
      </c>
      <c r="J70">
        <f t="shared" si="34"/>
        <v>4.1987735094722769E-4</v>
      </c>
      <c r="L70" s="2">
        <v>0.88785155999999998</v>
      </c>
      <c r="M70">
        <v>3.1429029999999997E-2</v>
      </c>
      <c r="N70" s="6">
        <f t="shared" si="35"/>
        <v>314.29029999999995</v>
      </c>
      <c r="O70">
        <f t="shared" si="36"/>
        <v>311.06869007641831</v>
      </c>
      <c r="P70">
        <f t="shared" si="37"/>
        <v>10.378770499719693</v>
      </c>
      <c r="Q70" s="19">
        <f t="shared" si="38"/>
        <v>1.0507126324644166E-4</v>
      </c>
      <c r="R70">
        <f t="shared" si="28"/>
        <v>-1.044326675175E-2</v>
      </c>
      <c r="S70">
        <f t="shared" si="39"/>
        <v>1.7532892352666136E-3</v>
      </c>
    </row>
    <row r="71" spans="3:28" x14ac:dyDescent="0.25">
      <c r="C71" s="2">
        <v>0.89720308000000004</v>
      </c>
      <c r="D71">
        <v>2.6621949999999998E-2</v>
      </c>
      <c r="E71" s="6">
        <f t="shared" si="30"/>
        <v>266.21949999999998</v>
      </c>
      <c r="F71">
        <f t="shared" si="31"/>
        <v>269.33663639247317</v>
      </c>
      <c r="G71">
        <f t="shared" si="32"/>
        <v>9.7165392892807425</v>
      </c>
      <c r="H71" s="19">
        <f t="shared" si="33"/>
        <v>1.3709824147497307E-4</v>
      </c>
      <c r="I71">
        <f t="shared" si="27"/>
        <v>6.224348247361379E-3</v>
      </c>
      <c r="J71">
        <f t="shared" si="34"/>
        <v>4.1606215725924607E-4</v>
      </c>
      <c r="L71" s="2">
        <v>0.88896474000000003</v>
      </c>
      <c r="M71">
        <v>3.1868340000000002E-2</v>
      </c>
      <c r="N71" s="6">
        <f t="shared" si="35"/>
        <v>318.68340000000001</v>
      </c>
      <c r="O71">
        <f t="shared" si="36"/>
        <v>315.70682603304857</v>
      </c>
      <c r="P71">
        <f t="shared" si="37"/>
        <v>8.8599925807329996</v>
      </c>
      <c r="Q71" s="19">
        <f t="shared" si="38"/>
        <v>8.7239762439574457E-5</v>
      </c>
      <c r="R71">
        <f t="shared" si="28"/>
        <v>-1.004104148900915E-2</v>
      </c>
      <c r="S71">
        <f t="shared" si="39"/>
        <v>1.7563962567913025E-3</v>
      </c>
    </row>
    <row r="72" spans="3:28" x14ac:dyDescent="0.25">
      <c r="C72" s="2">
        <v>0.89878811999999997</v>
      </c>
      <c r="D72">
        <v>2.694711E-2</v>
      </c>
      <c r="E72" s="6">
        <f t="shared" si="30"/>
        <v>269.47109999999998</v>
      </c>
      <c r="F72">
        <f t="shared" si="31"/>
        <v>276.74574266782201</v>
      </c>
      <c r="G72">
        <f t="shared" si="32"/>
        <v>52.920425944496905</v>
      </c>
      <c r="H72" s="19">
        <f t="shared" si="33"/>
        <v>7.2878418675365378E-4</v>
      </c>
      <c r="I72">
        <f t="shared" si="27"/>
        <v>6.647868063736441E-3</v>
      </c>
      <c r="J72">
        <f t="shared" si="34"/>
        <v>4.1205922318696109E-4</v>
      </c>
      <c r="L72" s="2">
        <v>0.88992366000000001</v>
      </c>
      <c r="M72">
        <v>3.228901E-2</v>
      </c>
      <c r="N72" s="6">
        <f t="shared" si="35"/>
        <v>322.89010000000002</v>
      </c>
      <c r="O72">
        <f t="shared" si="36"/>
        <v>320.02617671322685</v>
      </c>
      <c r="P72">
        <f t="shared" si="37"/>
        <v>8.2020565925216484</v>
      </c>
      <c r="Q72" s="19">
        <f t="shared" si="38"/>
        <v>7.8670752176811929E-5</v>
      </c>
      <c r="R72">
        <f t="shared" si="28"/>
        <v>-9.7109581631378977E-3</v>
      </c>
      <c r="S72">
        <f t="shared" si="39"/>
        <v>1.763997325704597E-3</v>
      </c>
    </row>
    <row r="73" spans="3:28" x14ac:dyDescent="0.25">
      <c r="C73" s="2">
        <v>0.90000948999999997</v>
      </c>
      <c r="D73">
        <v>2.7281260000000002E-2</v>
      </c>
      <c r="E73" s="6">
        <f t="shared" si="30"/>
        <v>272.81260000000003</v>
      </c>
      <c r="F73">
        <f t="shared" si="31"/>
        <v>283.44960596163332</v>
      </c>
      <c r="G73">
        <f t="shared" si="32"/>
        <v>113.1458958278222</v>
      </c>
      <c r="H73" s="19">
        <f t="shared" si="33"/>
        <v>1.5202323017396687E-3</v>
      </c>
      <c r="I73">
        <f t="shared" si="27"/>
        <v>6.9633168546345235E-3</v>
      </c>
      <c r="J73">
        <f t="shared" si="34"/>
        <v>4.12818813658304E-4</v>
      </c>
      <c r="L73" s="2">
        <v>0.89062472999999998</v>
      </c>
      <c r="M73">
        <v>3.2682969999999999E-2</v>
      </c>
      <c r="N73" s="6">
        <f t="shared" si="35"/>
        <v>326.8297</v>
      </c>
      <c r="O73">
        <f t="shared" si="36"/>
        <v>323.39480174021401</v>
      </c>
      <c r="P73">
        <f t="shared" si="37"/>
        <v>11.798526055080863</v>
      </c>
      <c r="Q73" s="19">
        <f t="shared" si="38"/>
        <v>1.1045483349967422E-4</v>
      </c>
      <c r="R73">
        <f t="shared" si="28"/>
        <v>-9.4786084643794719E-3</v>
      </c>
      <c r="S73">
        <f t="shared" si="39"/>
        <v>1.7775986986080267E-3</v>
      </c>
    </row>
    <row r="74" spans="3:28" x14ac:dyDescent="0.25">
      <c r="L74" s="2">
        <v>0.89133220000000002</v>
      </c>
      <c r="M74">
        <v>3.3067550000000001E-2</v>
      </c>
      <c r="N74" s="6">
        <f t="shared" si="35"/>
        <v>330.6755</v>
      </c>
      <c r="O74">
        <f t="shared" si="36"/>
        <v>326.99216349130938</v>
      </c>
      <c r="P74">
        <f t="shared" si="37"/>
        <v>13.566967836253173</v>
      </c>
      <c r="Q74" s="19">
        <f t="shared" si="38"/>
        <v>1.2407342119512071E-4</v>
      </c>
      <c r="R74">
        <f t="shared" si="28"/>
        <v>-9.2513962644935627E-3</v>
      </c>
      <c r="S74">
        <f t="shared" si="39"/>
        <v>1.7908932129370935E-3</v>
      </c>
    </row>
    <row r="75" spans="3:28" x14ac:dyDescent="0.25">
      <c r="L75" s="2">
        <v>0.89203021000000005</v>
      </c>
      <c r="M75">
        <v>3.3434110000000003E-2</v>
      </c>
      <c r="N75" s="6">
        <f t="shared" si="35"/>
        <v>334.34110000000004</v>
      </c>
      <c r="O75">
        <f t="shared" si="36"/>
        <v>330.75369456058695</v>
      </c>
      <c r="P75">
        <f t="shared" si="37"/>
        <v>12.869477786730622</v>
      </c>
      <c r="Q75" s="19">
        <f t="shared" si="38"/>
        <v>1.1512811411532655E-4</v>
      </c>
      <c r="R75">
        <f t="shared" si="28"/>
        <v>-9.0340189096842459E-3</v>
      </c>
      <c r="S75">
        <f t="shared" si="39"/>
        <v>1.8035419730895593E-3</v>
      </c>
    </row>
    <row r="76" spans="3:28" x14ac:dyDescent="0.25">
      <c r="L76" s="2">
        <v>0.89290844000000003</v>
      </c>
      <c r="M76">
        <v>3.3840799999999997E-2</v>
      </c>
      <c r="N76" s="6">
        <f t="shared" si="35"/>
        <v>338.40799999999996</v>
      </c>
      <c r="O76">
        <f t="shared" si="36"/>
        <v>335.81598222862294</v>
      </c>
      <c r="P76">
        <f t="shared" si="37"/>
        <v>6.7185561271342715</v>
      </c>
      <c r="Q76" s="19">
        <f t="shared" si="38"/>
        <v>5.8667111642137937E-5</v>
      </c>
      <c r="R76">
        <f t="shared" si="28"/>
        <v>-8.7696061843361497E-3</v>
      </c>
      <c r="S76">
        <f t="shared" si="39"/>
        <v>1.8156467151941122E-3</v>
      </c>
    </row>
    <row r="77" spans="3:28" x14ac:dyDescent="0.25">
      <c r="L77" s="2">
        <v>0.89398739000000005</v>
      </c>
      <c r="M77">
        <v>3.4262670000000002E-2</v>
      </c>
      <c r="N77" s="6">
        <f t="shared" si="35"/>
        <v>342.62670000000003</v>
      </c>
      <c r="O77">
        <f t="shared" si="36"/>
        <v>342.59952420165587</v>
      </c>
      <c r="P77">
        <f t="shared" si="37"/>
        <v>7.3852401564246481E-4</v>
      </c>
      <c r="Q77" s="19">
        <f t="shared" si="38"/>
        <v>6.2910366559947979E-9</v>
      </c>
      <c r="R77">
        <f t="shared" si="28"/>
        <v>-8.4578001204421455E-3</v>
      </c>
      <c r="S77">
        <f t="shared" si="39"/>
        <v>1.8250385673115902E-3</v>
      </c>
    </row>
    <row r="78" spans="3:28" x14ac:dyDescent="0.25">
      <c r="L78" s="2">
        <v>0.89480915999999999</v>
      </c>
      <c r="M78">
        <v>3.4694389999999999E-2</v>
      </c>
      <c r="N78" s="6">
        <f t="shared" si="35"/>
        <v>346.94389999999999</v>
      </c>
      <c r="O78">
        <f t="shared" si="36"/>
        <v>348.23907096019065</v>
      </c>
      <c r="P78">
        <f t="shared" si="37"/>
        <v>1.6774678161211962</v>
      </c>
      <c r="Q78" s="19">
        <f t="shared" si="38"/>
        <v>1.3935921277141885E-5</v>
      </c>
      <c r="R78">
        <f t="shared" si="28"/>
        <v>-8.2293646812228883E-3</v>
      </c>
      <c r="S78">
        <f t="shared" si="39"/>
        <v>1.8424487159338036E-3</v>
      </c>
    </row>
    <row r="79" spans="3:28" x14ac:dyDescent="0.25">
      <c r="L79" s="2">
        <v>0.89526554000000003</v>
      </c>
      <c r="M79">
        <v>3.5127249999999999E-2</v>
      </c>
      <c r="N79" s="6">
        <f t="shared" si="35"/>
        <v>351.27249999999998</v>
      </c>
      <c r="O79">
        <f t="shared" si="36"/>
        <v>351.56807760892895</v>
      </c>
      <c r="P79">
        <f t="shared" si="37"/>
        <v>8.7366122900164572E-2</v>
      </c>
      <c r="Q79" s="19">
        <f t="shared" si="38"/>
        <v>7.0803505457238276E-7</v>
      </c>
      <c r="R79">
        <f t="shared" si="28"/>
        <v>-8.1057026426115449E-3</v>
      </c>
      <c r="S79">
        <f t="shared" si="39"/>
        <v>1.8690881941982925E-3</v>
      </c>
    </row>
    <row r="80" spans="3:28" x14ac:dyDescent="0.25">
      <c r="L80" s="2">
        <v>0.89576391</v>
      </c>
      <c r="M80">
        <v>3.5559550000000002E-2</v>
      </c>
      <c r="N80" s="6">
        <f t="shared" si="35"/>
        <v>355.59550000000002</v>
      </c>
      <c r="O80">
        <f t="shared" si="36"/>
        <v>355.37841727864031</v>
      </c>
      <c r="P80">
        <f t="shared" si="37"/>
        <v>4.7124907912934104E-2</v>
      </c>
      <c r="Q80" s="19">
        <f t="shared" si="38"/>
        <v>3.7268164324779383E-7</v>
      </c>
      <c r="R80">
        <f t="shared" si="28"/>
        <v>-7.9731724739929566E-3</v>
      </c>
      <c r="S80">
        <f t="shared" si="39"/>
        <v>1.8950979259976916E-3</v>
      </c>
    </row>
    <row r="81" spans="12:19" x14ac:dyDescent="0.25">
      <c r="L81" s="2">
        <v>0.89642633999999999</v>
      </c>
      <c r="M81">
        <v>3.5967550000000001E-2</v>
      </c>
      <c r="N81" s="6">
        <f t="shared" si="35"/>
        <v>359.6755</v>
      </c>
      <c r="O81">
        <f t="shared" si="36"/>
        <v>360.74973408847711</v>
      </c>
      <c r="P81">
        <f t="shared" si="37"/>
        <v>1.1539788768462527</v>
      </c>
      <c r="Q81" s="19">
        <f t="shared" si="38"/>
        <v>8.9202319485807453E-6</v>
      </c>
      <c r="R81">
        <f t="shared" si="28"/>
        <v>-7.8009260643854472E-3</v>
      </c>
      <c r="S81">
        <f t="shared" si="39"/>
        <v>1.915679496998682E-3</v>
      </c>
    </row>
    <row r="82" spans="12:19" x14ac:dyDescent="0.25">
      <c r="L82" s="2">
        <v>0.89699843999999995</v>
      </c>
      <c r="M82">
        <v>3.6376659999999998E-2</v>
      </c>
      <c r="N82" s="6">
        <f t="shared" si="35"/>
        <v>363.76659999999998</v>
      </c>
      <c r="O82">
        <f t="shared" si="36"/>
        <v>365.69638425239174</v>
      </c>
      <c r="P82">
        <f t="shared" si="37"/>
        <v>3.7240672607792056</v>
      </c>
      <c r="Q82" s="19">
        <f t="shared" si="38"/>
        <v>2.8143096149915586E-5</v>
      </c>
      <c r="R82">
        <f t="shared" si="28"/>
        <v>-7.6556246559299108E-3</v>
      </c>
      <c r="S82">
        <f t="shared" si="39"/>
        <v>1.9388420920208409E-3</v>
      </c>
    </row>
    <row r="83" spans="12:19" x14ac:dyDescent="0.25">
      <c r="L83" s="2">
        <v>0.89760065</v>
      </c>
      <c r="M83">
        <v>3.6793260000000001E-2</v>
      </c>
      <c r="N83" s="6">
        <f t="shared" si="35"/>
        <v>367.93260000000004</v>
      </c>
      <c r="O83">
        <f t="shared" si="36"/>
        <v>371.24286183754151</v>
      </c>
      <c r="P83">
        <f t="shared" si="37"/>
        <v>10.957833433083463</v>
      </c>
      <c r="Q83" s="19">
        <f t="shared" si="38"/>
        <v>8.0944651155736267E-5</v>
      </c>
      <c r="R83">
        <f t="shared" si="28"/>
        <v>-7.5059997832147164E-3</v>
      </c>
      <c r="S83">
        <f t="shared" si="39"/>
        <v>1.9624244173407448E-3</v>
      </c>
    </row>
  </sheetData>
  <phoneticPr fontId="1" type="noConversion"/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7E893-3CFD-9242-82D3-DD381E86800B}">
  <dimension ref="A1:AP114"/>
  <sheetViews>
    <sheetView topLeftCell="Q1" workbookViewId="0">
      <selection activeCell="X22" sqref="X22"/>
    </sheetView>
  </sheetViews>
  <sheetFormatPr baseColWidth="10" defaultRowHeight="15.75" x14ac:dyDescent="0.25"/>
  <cols>
    <col min="3" max="3" width="10.875" style="2"/>
    <col min="6" max="6" width="12" customWidth="1"/>
    <col min="7" max="7" width="16.875" customWidth="1"/>
    <col min="8" max="8" width="6.375" customWidth="1"/>
    <col min="9" max="9" width="10.875" style="2"/>
    <col min="12" max="12" width="12" customWidth="1"/>
    <col min="13" max="13" width="17.125" customWidth="1"/>
    <col min="14" max="14" width="5.625" customWidth="1"/>
    <col min="15" max="15" width="10.875" style="2"/>
    <col min="18" max="18" width="11.625" customWidth="1"/>
    <col min="19" max="19" width="17.375" customWidth="1"/>
  </cols>
  <sheetData>
    <row r="1" spans="1:42" x14ac:dyDescent="0.25">
      <c r="A1" t="s">
        <v>11</v>
      </c>
      <c r="C1" t="s">
        <v>8</v>
      </c>
      <c r="D1">
        <v>0.2</v>
      </c>
      <c r="E1">
        <v>0.3</v>
      </c>
      <c r="F1">
        <f>_xlfn.XLOOKUP(D3+20,D3:D150,C3:C150,,-1,1)-X9</f>
        <v>0.65795231450178249</v>
      </c>
      <c r="I1" t="s">
        <v>1</v>
      </c>
      <c r="J1">
        <v>0.3</v>
      </c>
      <c r="K1">
        <v>0.3</v>
      </c>
      <c r="L1">
        <f>_xlfn.XLOOKUP(J3+20,J3:J150,I3:I150,,-1,1)-X10</f>
        <v>0.64649016910059132</v>
      </c>
      <c r="O1" t="s">
        <v>2</v>
      </c>
      <c r="P1">
        <v>0.4</v>
      </c>
      <c r="Q1">
        <v>0.3</v>
      </c>
      <c r="R1">
        <f>_xlfn.XLOOKUP(P3+20,P3:P150,O3:O150,,-1,1)-X11</f>
        <v>0.62518049295803824</v>
      </c>
      <c r="W1" t="s">
        <v>38</v>
      </c>
    </row>
    <row r="2" spans="1:42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W2" t="s">
        <v>29</v>
      </c>
      <c r="X2">
        <v>5.3751110991595521</v>
      </c>
      <c r="AI2" t="s">
        <v>61</v>
      </c>
      <c r="AJ2" s="10" t="s">
        <v>62</v>
      </c>
      <c r="AK2" s="11">
        <v>8.83</v>
      </c>
    </row>
    <row r="3" spans="1:42" x14ac:dyDescent="0.25">
      <c r="C3" s="2">
        <v>0.54968189999999995</v>
      </c>
      <c r="D3">
        <v>215.244314</v>
      </c>
      <c r="E3">
        <f>IF(C3&lt;F$1,$X$6+D$1^2*$X$5/((-$X$7*(C3/E$1-1)^$X$8+1)),$X$6+$X$2*TAN($X$3*(C3/F$1)-$X$3)+D$1^2*$X$5/((-$X$7*(C3/E$1-1)^$X$8+1)))</f>
        <v>214.66956111316011</v>
      </c>
      <c r="F3">
        <f>(E3-D3)^2</f>
        <v>0.33034088093078601</v>
      </c>
      <c r="G3" s="19">
        <f>((E3-D3)/D3)^2</f>
        <v>7.1301546090119533E-6</v>
      </c>
      <c r="I3" s="2">
        <v>0.52728512000000005</v>
      </c>
      <c r="J3">
        <v>235.882552</v>
      </c>
      <c r="K3">
        <f>IF(I3&lt;L$1,$X$6+J$1^2*$X$5/((-$X$7*(I3/K$1-1)^$X$8+1)),$X$6+$X$2*TAN($X$3*(I3/L$1)-$X$3)+J$1^2*$X$5/((-$X$7*(I3/K$1-1)^$X$8+1)))</f>
        <v>235.52605536598497</v>
      </c>
      <c r="L3">
        <f>(K3-J3)^2</f>
        <v>0.12708985006404669</v>
      </c>
      <c r="M3" s="19">
        <f>((K3-J3)/J3)^2</f>
        <v>2.284121658332501E-6</v>
      </c>
      <c r="O3" s="2">
        <v>0.50024634000000001</v>
      </c>
      <c r="P3">
        <v>264.47744899999998</v>
      </c>
      <c r="Q3">
        <f>IF(O3&lt;R$1,$X$6+P$1^2*$X$5/((-$X$7*(O3/Q$1-1)^$X$8+1)),$X$6+$X$2*TAN($X$3*(O3/R$1)-$X$3)+P$1^2*$X$5/((-$X$7*(O3/Q$1-1)^$X$8+1)))</f>
        <v>264.72519638590751</v>
      </c>
      <c r="R3">
        <f>(Q3-P3)^2</f>
        <v>6.1378767224014752E-2</v>
      </c>
      <c r="S3" s="19">
        <f>((Q3-P3)/P3)^2</f>
        <v>8.7748735524455423E-7</v>
      </c>
      <c r="W3" t="s">
        <v>30</v>
      </c>
      <c r="X3">
        <v>5.7921071945096845</v>
      </c>
      <c r="AI3" t="s">
        <v>63</v>
      </c>
      <c r="AJ3" s="10" t="s">
        <v>64</v>
      </c>
      <c r="AK3" s="11">
        <v>28.35</v>
      </c>
    </row>
    <row r="4" spans="1:42" x14ac:dyDescent="0.25">
      <c r="C4" s="2">
        <v>0.55305556</v>
      </c>
      <c r="D4">
        <v>215.199726</v>
      </c>
      <c r="E4">
        <f t="shared" ref="E4:E67" si="0">IF(C4&lt;F$1,$X$6+D$1^2*$X$5/((-$X$7*(C4/E$1-1)^$X$8+1)),$X$6+$X$2*TAN($X$3*(C4/F$1)-$X$3)+D$1^2*$X$5/((-$X$7*(C4/E$1-1)^$X$8+1)))</f>
        <v>214.66962062816208</v>
      </c>
      <c r="F4">
        <f t="shared" ref="F4:F67" si="1">(E4-D4)^2</f>
        <v>0.28101170525141878</v>
      </c>
      <c r="G4" s="19">
        <f t="shared" ref="G4:G67" si="2">((E4-D4)/D4)^2</f>
        <v>6.0679358710193786E-6</v>
      </c>
      <c r="I4" s="2">
        <v>0.53065872000000003</v>
      </c>
      <c r="J4">
        <v>235.869812</v>
      </c>
      <c r="K4">
        <f t="shared" ref="K4:K67" si="3">IF(I4&lt;L$1,$X$6+J$1^2*$X$5/((-$X$7*(I4/K$1-1)^$X$8+1)),$X$6+$X$2*TAN($X$3*(I4/L$1)-$X$3)+J$1^2*$X$5/((-$X$7*(I4/K$1-1)^$X$8+1)))</f>
        <v>235.52609353558387</v>
      </c>
      <c r="L4">
        <f t="shared" ref="L4:L67" si="4">(K4-J4)^2</f>
        <v>0.11814238278058087</v>
      </c>
      <c r="M4" s="19">
        <f t="shared" ref="M4:M67" si="5">((K4-J4)/J4)^2</f>
        <v>2.123542728478561E-6</v>
      </c>
      <c r="O4" s="2">
        <v>0.50331678000000002</v>
      </c>
      <c r="P4">
        <v>264.52766100000002</v>
      </c>
      <c r="Q4">
        <f t="shared" ref="Q4:Q67" si="6">IF(O4&lt;R$1,$X$6+P$1^2*$X$5/((-$X$7*(O4/Q$1-1)^$X$8+1)),$X$6+$X$2*TAN($X$3*(O4/R$1)-$X$3)+P$1^2*$X$5/((-$X$7*(O4/Q$1-1)^$X$8+1)))</f>
        <v>264.72520766397702</v>
      </c>
      <c r="R4">
        <f t="shared" ref="R4:R67" si="7">(Q4-P4)^2</f>
        <v>3.9024684448439137E-2</v>
      </c>
      <c r="S4" s="19">
        <f t="shared" ref="S4:S67" si="8">((Q4-P4)/P4)^2</f>
        <v>5.5769559780937724E-7</v>
      </c>
      <c r="W4" t="s">
        <v>31</v>
      </c>
      <c r="X4">
        <v>0</v>
      </c>
      <c r="AI4" t="s">
        <v>65</v>
      </c>
      <c r="AJ4" s="10" t="s">
        <v>66</v>
      </c>
      <c r="AK4" s="11">
        <v>0.26600000000000001</v>
      </c>
    </row>
    <row r="5" spans="1:42" x14ac:dyDescent="0.25">
      <c r="C5" s="2">
        <v>0.55642913000000005</v>
      </c>
      <c r="D5">
        <v>215.199726</v>
      </c>
      <c r="E5">
        <f t="shared" si="0"/>
        <v>214.66969182942304</v>
      </c>
      <c r="F5">
        <f t="shared" si="1"/>
        <v>0.2809362219791996</v>
      </c>
      <c r="G5" s="19">
        <f t="shared" si="2"/>
        <v>6.0663059472596159E-6</v>
      </c>
      <c r="I5" s="2">
        <v>0.53403215999999998</v>
      </c>
      <c r="J5">
        <v>235.93276399999999</v>
      </c>
      <c r="K5">
        <f t="shared" si="3"/>
        <v>235.52614000027975</v>
      </c>
      <c r="L5">
        <f t="shared" si="4"/>
        <v>0.16534307714848473</v>
      </c>
      <c r="M5" s="19">
        <f t="shared" si="5"/>
        <v>2.9703628510105714E-6</v>
      </c>
      <c r="O5" s="2">
        <v>0.50638731999999997</v>
      </c>
      <c r="P5">
        <v>264.52766100000002</v>
      </c>
      <c r="Q5">
        <f t="shared" si="6"/>
        <v>264.72522148231138</v>
      </c>
      <c r="R5">
        <f t="shared" si="7"/>
        <v>3.9030144171097153E-2</v>
      </c>
      <c r="S5" s="19">
        <f t="shared" si="8"/>
        <v>5.5777362184300298E-7</v>
      </c>
      <c r="W5" t="s">
        <v>32</v>
      </c>
      <c r="X5">
        <v>417.13222881922275</v>
      </c>
      <c r="AI5" t="s">
        <v>67</v>
      </c>
      <c r="AJ5" s="10" t="s">
        <v>68</v>
      </c>
      <c r="AK5" s="11">
        <v>3.73</v>
      </c>
    </row>
    <row r="6" spans="1:42" x14ac:dyDescent="0.25">
      <c r="C6" s="2">
        <v>0.55980278999999999</v>
      </c>
      <c r="D6">
        <v>215.155137</v>
      </c>
      <c r="E6">
        <f t="shared" si="0"/>
        <v>214.66977681567747</v>
      </c>
      <c r="F6">
        <f t="shared" si="1"/>
        <v>0.23557450852560086</v>
      </c>
      <c r="G6" s="19">
        <f t="shared" si="2"/>
        <v>5.0889109863343971E-6</v>
      </c>
      <c r="I6" s="2">
        <v>0.53740584000000002</v>
      </c>
      <c r="J6">
        <v>235.88180600000001</v>
      </c>
      <c r="K6">
        <f t="shared" si="3"/>
        <v>235.52619640955965</v>
      </c>
      <c r="L6">
        <f t="shared" si="4"/>
        <v>0.12645818081316501</v>
      </c>
      <c r="M6" s="19">
        <f t="shared" si="5"/>
        <v>2.2727833618057458E-6</v>
      </c>
      <c r="O6" s="2">
        <v>0.50945786000000004</v>
      </c>
      <c r="P6">
        <v>264.52766100000002</v>
      </c>
      <c r="Q6">
        <f t="shared" si="6"/>
        <v>264.72523836152317</v>
      </c>
      <c r="R6">
        <f t="shared" si="7"/>
        <v>3.9036813786447397E-2</v>
      </c>
      <c r="S6" s="19">
        <f t="shared" si="8"/>
        <v>5.5786893626187597E-7</v>
      </c>
      <c r="W6" t="s">
        <v>55</v>
      </c>
      <c r="X6">
        <v>197.98399392258318</v>
      </c>
      <c r="AI6" t="s">
        <v>69</v>
      </c>
      <c r="AJ6" s="10" t="s">
        <v>70</v>
      </c>
      <c r="AK6" s="11">
        <v>25</v>
      </c>
    </row>
    <row r="7" spans="1:42" x14ac:dyDescent="0.25">
      <c r="C7" s="2">
        <v>0.56287332000000001</v>
      </c>
      <c r="D7">
        <v>215.16076100000001</v>
      </c>
      <c r="E7">
        <f t="shared" si="0"/>
        <v>214.66986819352573</v>
      </c>
      <c r="F7">
        <f t="shared" si="1"/>
        <v>0.24097574744819308</v>
      </c>
      <c r="G7" s="19">
        <f t="shared" si="2"/>
        <v>5.2053171177466774E-6</v>
      </c>
      <c r="I7" s="2">
        <v>0.54077971000000002</v>
      </c>
      <c r="J7">
        <v>235.72967600000001</v>
      </c>
      <c r="K7">
        <f t="shared" si="3"/>
        <v>235.52626470333104</v>
      </c>
      <c r="L7">
        <f t="shared" si="4"/>
        <v>4.1376155612553651E-2</v>
      </c>
      <c r="M7" s="19">
        <f t="shared" si="5"/>
        <v>7.445975758748381E-7</v>
      </c>
      <c r="O7" s="2">
        <v>0.5125284</v>
      </c>
      <c r="P7">
        <v>264.52766100000002</v>
      </c>
      <c r="Q7">
        <f t="shared" si="6"/>
        <v>264.72525891926182</v>
      </c>
      <c r="R7">
        <f t="shared" si="7"/>
        <v>3.9044937696591092E-2</v>
      </c>
      <c r="S7" s="19">
        <f t="shared" si="8"/>
        <v>5.5798503377779893E-7</v>
      </c>
      <c r="W7" t="s">
        <v>37</v>
      </c>
      <c r="X7">
        <v>2.3662269470418041E-4</v>
      </c>
      <c r="AP7" t="s">
        <v>71</v>
      </c>
    </row>
    <row r="8" spans="1:42" x14ac:dyDescent="0.25">
      <c r="C8" s="2">
        <v>0.56594390000000006</v>
      </c>
      <c r="D8">
        <v>215.141651</v>
      </c>
      <c r="E8">
        <f t="shared" si="0"/>
        <v>214.66997511946951</v>
      </c>
      <c r="F8">
        <f t="shared" si="1"/>
        <v>0.22247813627420693</v>
      </c>
      <c r="G8" s="19">
        <f t="shared" si="2"/>
        <v>4.8066040003563086E-6</v>
      </c>
      <c r="I8" s="2">
        <v>0.54385024999999998</v>
      </c>
      <c r="J8">
        <v>235.72967600000001</v>
      </c>
      <c r="K8">
        <f t="shared" si="3"/>
        <v>235.52633910076355</v>
      </c>
      <c r="L8">
        <f t="shared" si="4"/>
        <v>4.1345894591098886E-2</v>
      </c>
      <c r="M8" s="19">
        <f t="shared" si="5"/>
        <v>7.4405300417925323E-7</v>
      </c>
      <c r="O8" s="2">
        <v>0.51559885000000005</v>
      </c>
      <c r="P8">
        <v>264.57225</v>
      </c>
      <c r="Q8">
        <f t="shared" si="6"/>
        <v>264.72528388520772</v>
      </c>
      <c r="R8">
        <f t="shared" si="7"/>
        <v>2.3419370021769415E-2</v>
      </c>
      <c r="S8" s="19">
        <f t="shared" si="8"/>
        <v>3.3456971547595484E-7</v>
      </c>
      <c r="W8" t="s">
        <v>56</v>
      </c>
      <c r="X8">
        <v>14.45168569806548</v>
      </c>
    </row>
    <row r="9" spans="1:42" x14ac:dyDescent="0.25">
      <c r="C9" s="2">
        <v>0.56901444000000001</v>
      </c>
      <c r="D9">
        <v>215.141651</v>
      </c>
      <c r="E9">
        <f t="shared" si="0"/>
        <v>214.67010000896536</v>
      </c>
      <c r="F9">
        <f t="shared" si="1"/>
        <v>0.22236033714574427</v>
      </c>
      <c r="G9" s="19">
        <f t="shared" si="2"/>
        <v>4.8040589693182498E-6</v>
      </c>
      <c r="I9" s="2">
        <v>0.54692079000000005</v>
      </c>
      <c r="J9">
        <v>235.72967600000001</v>
      </c>
      <c r="K9">
        <f t="shared" si="3"/>
        <v>235.52642722807946</v>
      </c>
      <c r="L9">
        <f t="shared" si="4"/>
        <v>4.1310063287214288E-2</v>
      </c>
      <c r="M9" s="19">
        <f t="shared" si="5"/>
        <v>7.4340819072044039E-7</v>
      </c>
      <c r="O9" s="2">
        <v>0.51866933999999998</v>
      </c>
      <c r="P9">
        <v>264.59772900000002</v>
      </c>
      <c r="Q9">
        <f t="shared" si="6"/>
        <v>264.72531412210452</v>
      </c>
      <c r="R9">
        <f t="shared" si="7"/>
        <v>1.6277963382421681E-2</v>
      </c>
      <c r="S9" s="19">
        <f t="shared" si="8"/>
        <v>2.3250261530738895E-7</v>
      </c>
      <c r="V9">
        <v>0.2</v>
      </c>
      <c r="W9" t="s">
        <v>59</v>
      </c>
      <c r="X9">
        <v>0.13718191549821759</v>
      </c>
    </row>
    <row r="10" spans="1:42" x14ac:dyDescent="0.25">
      <c r="C10" s="2">
        <v>0.57208497999999997</v>
      </c>
      <c r="D10">
        <v>215.141651</v>
      </c>
      <c r="E10">
        <f t="shared" si="0"/>
        <v>214.67024562371668</v>
      </c>
      <c r="F10">
        <f t="shared" si="1"/>
        <v>0.22222302878881342</v>
      </c>
      <c r="G10" s="19">
        <f t="shared" si="2"/>
        <v>4.8010924445677346E-6</v>
      </c>
      <c r="I10" s="2">
        <v>0.54999133</v>
      </c>
      <c r="J10">
        <v>235.72967600000001</v>
      </c>
      <c r="K10">
        <f t="shared" si="3"/>
        <v>235.52653139962962</v>
      </c>
      <c r="L10">
        <f t="shared" si="4"/>
        <v>4.1267728659646834E-2</v>
      </c>
      <c r="M10" s="19">
        <f t="shared" si="5"/>
        <v>7.4264634466210995E-7</v>
      </c>
      <c r="O10" s="2">
        <v>0.52173988000000004</v>
      </c>
      <c r="P10">
        <v>264.59772900000002</v>
      </c>
      <c r="Q10">
        <f t="shared" si="6"/>
        <v>264.72535064468997</v>
      </c>
      <c r="R10">
        <f t="shared" si="7"/>
        <v>1.6287284193368487E-2</v>
      </c>
      <c r="S10" s="19">
        <f t="shared" si="8"/>
        <v>2.3263574700642313E-7</v>
      </c>
      <c r="V10">
        <v>0.3</v>
      </c>
      <c r="W10" t="s">
        <v>59</v>
      </c>
      <c r="X10">
        <v>0.13140191089940872</v>
      </c>
      <c r="AI10" t="s">
        <v>72</v>
      </c>
    </row>
    <row r="11" spans="1:42" x14ac:dyDescent="0.25">
      <c r="C11" s="2">
        <v>0.57515552000000003</v>
      </c>
      <c r="D11">
        <v>215.141651</v>
      </c>
      <c r="E11">
        <f t="shared" si="0"/>
        <v>214.67041510969105</v>
      </c>
      <c r="F11">
        <f t="shared" si="1"/>
        <v>0.22206326431526557</v>
      </c>
      <c r="G11" s="19">
        <f t="shared" si="2"/>
        <v>4.7976407590649257E-6</v>
      </c>
      <c r="I11" s="2">
        <v>0.55306186999999996</v>
      </c>
      <c r="J11">
        <v>235.72967600000001</v>
      </c>
      <c r="K11">
        <f t="shared" si="3"/>
        <v>235.52665428387544</v>
      </c>
      <c r="L11">
        <f t="shared" si="4"/>
        <v>4.12178172181644E-2</v>
      </c>
      <c r="M11" s="19">
        <f t="shared" si="5"/>
        <v>7.4174814767435097E-7</v>
      </c>
      <c r="O11" s="2">
        <v>0.52481042</v>
      </c>
      <c r="P11">
        <v>264.59772900000002</v>
      </c>
      <c r="Q11">
        <f t="shared" si="6"/>
        <v>264.72539464382737</v>
      </c>
      <c r="R11">
        <f t="shared" si="7"/>
        <v>1.629851661385338E-2</v>
      </c>
      <c r="S11" s="19">
        <f t="shared" si="8"/>
        <v>2.3279618274875874E-7</v>
      </c>
      <c r="V11">
        <v>0.4</v>
      </c>
      <c r="W11" t="s">
        <v>59</v>
      </c>
      <c r="X11">
        <v>0.12788338704196184</v>
      </c>
      <c r="AI11" t="s">
        <v>73</v>
      </c>
      <c r="AJ11">
        <f>1-2*(AK5/AK3)^2</f>
        <v>0.96537884655462547</v>
      </c>
      <c r="AL11" t="s">
        <v>74</v>
      </c>
      <c r="AM11">
        <f>-0.357+0.45*EXP(-0.0375*AK6)</f>
        <v>-0.18077746799544042</v>
      </c>
    </row>
    <row r="12" spans="1:42" x14ac:dyDescent="0.25">
      <c r="C12" s="2">
        <v>0.57822636000000005</v>
      </c>
      <c r="D12">
        <v>214.989521</v>
      </c>
      <c r="E12">
        <f t="shared" si="0"/>
        <v>214.6706120677315</v>
      </c>
      <c r="F12">
        <f t="shared" si="1"/>
        <v>0.10170290708063424</v>
      </c>
      <c r="G12" s="19">
        <f t="shared" si="2"/>
        <v>2.2003855426772287E-6</v>
      </c>
      <c r="I12" s="2">
        <v>0.55613241000000002</v>
      </c>
      <c r="J12">
        <v>235.72967600000001</v>
      </c>
      <c r="K12">
        <f t="shared" si="3"/>
        <v>235.52679895221246</v>
      </c>
      <c r="L12">
        <f t="shared" si="4"/>
        <v>4.1159096518992883E-2</v>
      </c>
      <c r="M12" s="19">
        <f t="shared" si="5"/>
        <v>7.4069142092897117E-7</v>
      </c>
      <c r="O12" s="2">
        <v>0.52788095999999995</v>
      </c>
      <c r="P12">
        <v>264.59772900000002</v>
      </c>
      <c r="Q12">
        <f t="shared" si="6"/>
        <v>264.7254475154449</v>
      </c>
      <c r="R12">
        <f t="shared" si="7"/>
        <v>1.6312019187444817E-2</v>
      </c>
      <c r="S12" s="19">
        <f t="shared" si="8"/>
        <v>2.3298904371051632E-7</v>
      </c>
      <c r="AI12" t="s">
        <v>75</v>
      </c>
      <c r="AJ12">
        <f>0.0524*AK4^4-0.15*AK4^3+0.1659*AK4^2-0.0706*AK4+0.0119</f>
        <v>2.2979919644864014E-3</v>
      </c>
      <c r="AL12" t="s">
        <v>76</v>
      </c>
      <c r="AM12">
        <f>0.0524*(AK4-AM11)^4-0.15*(AK4-AM11)^3+0.1659*(AK4-AM11)^2-0.0706*(AK4-AM11)+0.0119</f>
        <v>2.1834684596709411E-3</v>
      </c>
    </row>
    <row r="13" spans="1:42" x14ac:dyDescent="0.25">
      <c r="C13" s="2">
        <v>0.58129690000000001</v>
      </c>
      <c r="D13">
        <v>214.989521</v>
      </c>
      <c r="E13">
        <f t="shared" si="0"/>
        <v>214.6708405281172</v>
      </c>
      <c r="F13">
        <f t="shared" si="1"/>
        <v>0.10155724315944409</v>
      </c>
      <c r="G13" s="19">
        <f t="shared" si="2"/>
        <v>2.1972340419436028E-6</v>
      </c>
      <c r="I13" s="2">
        <v>0.55920294999999998</v>
      </c>
      <c r="J13">
        <v>235.72967600000001</v>
      </c>
      <c r="K13">
        <f t="shared" si="3"/>
        <v>235.5269689338084</v>
      </c>
      <c r="L13">
        <f t="shared" si="4"/>
        <v>4.1090154684008562E-2</v>
      </c>
      <c r="M13" s="19">
        <f t="shared" si="5"/>
        <v>7.3945075653070326E-7</v>
      </c>
      <c r="O13" s="2">
        <v>0.53095150000000002</v>
      </c>
      <c r="P13">
        <v>264.59772900000002</v>
      </c>
      <c r="Q13">
        <f t="shared" si="6"/>
        <v>264.72551089170105</v>
      </c>
      <c r="R13">
        <f t="shared" si="7"/>
        <v>1.6328211846694678E-2</v>
      </c>
      <c r="S13" s="19">
        <f t="shared" si="8"/>
        <v>2.332203279035033E-7</v>
      </c>
      <c r="U13">
        <v>0.2</v>
      </c>
      <c r="V13" t="s">
        <v>35</v>
      </c>
      <c r="X13">
        <f>SUM(F3:F150)</f>
        <v>139.89995629080369</v>
      </c>
      <c r="AI13" t="s">
        <v>77</v>
      </c>
      <c r="AJ13">
        <f>1/(1+AJ12*AK2)</f>
        <v>0.98011227806998724</v>
      </c>
      <c r="AL13" t="s">
        <v>78</v>
      </c>
      <c r="AM13">
        <f>1/(1+AM12*AK2)</f>
        <v>0.98108466172429676</v>
      </c>
    </row>
    <row r="14" spans="1:42" x14ac:dyDescent="0.25">
      <c r="C14" s="2">
        <v>0.58436743999999996</v>
      </c>
      <c r="D14">
        <v>214.989521</v>
      </c>
      <c r="E14">
        <f t="shared" si="0"/>
        <v>214.67110512557718</v>
      </c>
      <c r="F14">
        <f t="shared" si="1"/>
        <v>0.10138866908444359</v>
      </c>
      <c r="G14" s="19">
        <f t="shared" si="2"/>
        <v>2.1935868703125383E-6</v>
      </c>
      <c r="I14" s="2">
        <v>0.56227349000000004</v>
      </c>
      <c r="J14">
        <v>235.72967600000001</v>
      </c>
      <c r="K14">
        <f t="shared" si="3"/>
        <v>235.52716827711239</v>
      </c>
      <c r="L14">
        <f t="shared" si="4"/>
        <v>4.1009377829127919E-2</v>
      </c>
      <c r="M14" s="19">
        <f t="shared" si="5"/>
        <v>7.3799711132272079E-7</v>
      </c>
      <c r="O14" s="2">
        <v>0.53402203000000004</v>
      </c>
      <c r="P14">
        <v>264.59772900000002</v>
      </c>
      <c r="Q14">
        <f t="shared" si="6"/>
        <v>264.72558667668306</v>
      </c>
      <c r="R14">
        <f t="shared" si="7"/>
        <v>1.6347585486787271E-2</v>
      </c>
      <c r="S14" s="19">
        <f t="shared" si="8"/>
        <v>2.3349704691826749E-7</v>
      </c>
      <c r="U14">
        <v>0.3</v>
      </c>
      <c r="V14" t="s">
        <v>35</v>
      </c>
      <c r="X14">
        <f>SUM(L3:L150)</f>
        <v>83.56297173003523</v>
      </c>
    </row>
    <row r="15" spans="1:42" x14ac:dyDescent="0.25">
      <c r="C15" s="2">
        <v>0.58743798000000003</v>
      </c>
      <c r="D15">
        <v>214.989521</v>
      </c>
      <c r="E15">
        <f t="shared" si="0"/>
        <v>214.67141109224647</v>
      </c>
      <c r="F15">
        <f t="shared" si="1"/>
        <v>0.10119391341095534</v>
      </c>
      <c r="G15" s="19">
        <f t="shared" si="2"/>
        <v>2.1893732486905115E-6</v>
      </c>
      <c r="I15" s="2">
        <v>0.56534403</v>
      </c>
      <c r="J15">
        <v>235.72967600000001</v>
      </c>
      <c r="K15">
        <f t="shared" si="3"/>
        <v>235.52740161875388</v>
      </c>
      <c r="L15">
        <f t="shared" si="4"/>
        <v>4.0914925308503609E-2</v>
      </c>
      <c r="M15" s="19">
        <f t="shared" si="5"/>
        <v>7.3629736138580816E-7</v>
      </c>
      <c r="O15" s="2">
        <v>0.53709256999999999</v>
      </c>
      <c r="P15">
        <v>264.59772900000002</v>
      </c>
      <c r="Q15">
        <f t="shared" si="6"/>
        <v>264.72567708828308</v>
      </c>
      <c r="R15">
        <f t="shared" si="7"/>
        <v>1.6370713295290377E-2</v>
      </c>
      <c r="S15" s="19">
        <f t="shared" si="8"/>
        <v>2.3382738775003936E-7</v>
      </c>
      <c r="U15">
        <v>0.4</v>
      </c>
      <c r="V15" t="s">
        <v>35</v>
      </c>
      <c r="X15">
        <f>SUM(R3:R150)</f>
        <v>53.020272534377945</v>
      </c>
      <c r="AI15" t="s">
        <v>79</v>
      </c>
      <c r="AJ15">
        <f>1/(X5*10^-4*PI()*AK2*AJ13*AJ11)</f>
        <v>0.91336017180630047</v>
      </c>
      <c r="AL15" t="s">
        <v>80</v>
      </c>
      <c r="AM15">
        <f>1/(X5*10^-4*PI()*AK2*AM13*AJ11)</f>
        <v>0.91245491200945383</v>
      </c>
    </row>
    <row r="16" spans="1:42" x14ac:dyDescent="0.25">
      <c r="C16" s="2">
        <v>0.59050855999999996</v>
      </c>
      <c r="D16">
        <v>214.97041200000001</v>
      </c>
      <c r="E16">
        <f t="shared" si="0"/>
        <v>214.67176435456273</v>
      </c>
      <c r="F16">
        <f t="shared" si="1"/>
        <v>8.9190416125234193E-2</v>
      </c>
      <c r="G16" s="19">
        <f t="shared" si="2"/>
        <v>1.9300155698192505E-6</v>
      </c>
      <c r="I16" s="2">
        <v>0.56841456999999995</v>
      </c>
      <c r="J16">
        <v>235.72967600000001</v>
      </c>
      <c r="K16">
        <f t="shared" si="3"/>
        <v>235.52767426061882</v>
      </c>
      <c r="L16">
        <f t="shared" si="4"/>
        <v>4.0804702713025547E-2</v>
      </c>
      <c r="M16" s="19">
        <f t="shared" si="5"/>
        <v>7.3431381612442346E-7</v>
      </c>
      <c r="O16" s="2">
        <v>0.54016310999999995</v>
      </c>
      <c r="P16">
        <v>264.59772900000002</v>
      </c>
      <c r="Q16">
        <f t="shared" si="6"/>
        <v>264.72578470304791</v>
      </c>
      <c r="R16">
        <f t="shared" si="7"/>
        <v>1.6398263083089823E-2</v>
      </c>
      <c r="S16" s="19">
        <f t="shared" si="8"/>
        <v>2.3422088892485164E-7</v>
      </c>
      <c r="U16" t="s">
        <v>36</v>
      </c>
      <c r="V16" t="s">
        <v>35</v>
      </c>
      <c r="X16">
        <f>SUM(X13:X15)</f>
        <v>276.48320055521685</v>
      </c>
    </row>
    <row r="17" spans="3:42" x14ac:dyDescent="0.25">
      <c r="C17" s="2">
        <v>0.59357919999999997</v>
      </c>
      <c r="D17">
        <v>214.919453</v>
      </c>
      <c r="E17">
        <f t="shared" si="0"/>
        <v>214.67217161063454</v>
      </c>
      <c r="F17">
        <f t="shared" si="1"/>
        <v>6.1148085526516606E-2</v>
      </c>
      <c r="G17" s="19">
        <f t="shared" si="2"/>
        <v>1.3238275388334047E-6</v>
      </c>
      <c r="I17" s="2">
        <v>0.57148511000000002</v>
      </c>
      <c r="J17">
        <v>235.72967600000001</v>
      </c>
      <c r="K17">
        <f t="shared" si="3"/>
        <v>235.52799225596388</v>
      </c>
      <c r="L17">
        <f t="shared" si="4"/>
        <v>4.067633260843178E-2</v>
      </c>
      <c r="M17" s="19">
        <f t="shared" si="5"/>
        <v>7.3200369167520266E-7</v>
      </c>
      <c r="O17" s="2">
        <v>0.54323365000000001</v>
      </c>
      <c r="P17">
        <v>264.59772900000002</v>
      </c>
      <c r="Q17">
        <f t="shared" si="6"/>
        <v>264.7259125095523</v>
      </c>
      <c r="R17">
        <f t="shared" si="7"/>
        <v>1.643101212114113E-2</v>
      </c>
      <c r="S17" s="19">
        <f t="shared" si="8"/>
        <v>2.3468865241693275E-7</v>
      </c>
      <c r="V17" s="8" t="s">
        <v>46</v>
      </c>
      <c r="X17">
        <f>X16/3</f>
        <v>92.161066851738951</v>
      </c>
    </row>
    <row r="18" spans="3:42" x14ac:dyDescent="0.25">
      <c r="C18" s="2">
        <v>0.59664974000000004</v>
      </c>
      <c r="D18">
        <v>214.919453</v>
      </c>
      <c r="E18">
        <f t="shared" si="0"/>
        <v>214.67264039393424</v>
      </c>
      <c r="F18">
        <f t="shared" si="1"/>
        <v>6.0916462512971836E-2</v>
      </c>
      <c r="G18" s="19">
        <f t="shared" si="2"/>
        <v>1.3188130085939394E-6</v>
      </c>
      <c r="I18" s="2">
        <v>0.57455564999999997</v>
      </c>
      <c r="J18">
        <v>235.72967600000001</v>
      </c>
      <c r="K18">
        <f t="shared" si="3"/>
        <v>235.5283625055105</v>
      </c>
      <c r="L18">
        <f t="shared" si="4"/>
        <v>4.0527123063578543E-2</v>
      </c>
      <c r="M18" s="19">
        <f t="shared" si="5"/>
        <v>7.2931854454758021E-7</v>
      </c>
      <c r="O18" s="2">
        <v>0.54630418999999997</v>
      </c>
      <c r="P18">
        <v>264.59772900000002</v>
      </c>
      <c r="Q18">
        <f t="shared" si="6"/>
        <v>264.72606396743595</v>
      </c>
      <c r="R18">
        <f t="shared" si="7"/>
        <v>1.646986386678195E-2</v>
      </c>
      <c r="S18" s="19">
        <f t="shared" si="8"/>
        <v>2.3524358255521422E-7</v>
      </c>
    </row>
    <row r="19" spans="3:42" x14ac:dyDescent="0.25">
      <c r="C19" s="2">
        <v>0.59972027999999999</v>
      </c>
      <c r="D19">
        <v>214.919453</v>
      </c>
      <c r="E19">
        <f t="shared" si="0"/>
        <v>214.6731792354355</v>
      </c>
      <c r="F19">
        <f t="shared" si="1"/>
        <v>6.0650767112773896E-2</v>
      </c>
      <c r="G19" s="19">
        <f t="shared" si="2"/>
        <v>1.3130608270710873E-6</v>
      </c>
      <c r="I19" s="2">
        <v>0.57762619000000004</v>
      </c>
      <c r="J19">
        <v>235.72967600000001</v>
      </c>
      <c r="K19">
        <f t="shared" si="3"/>
        <v>235.52879286454717</v>
      </c>
      <c r="L19">
        <f t="shared" si="4"/>
        <v>4.0354034109364501E-2</v>
      </c>
      <c r="M19" s="19">
        <f t="shared" si="5"/>
        <v>7.2620366802484739E-7</v>
      </c>
      <c r="O19" s="2">
        <v>0.54937475999999996</v>
      </c>
      <c r="P19">
        <v>264.58499</v>
      </c>
      <c r="Q19">
        <f t="shared" si="6"/>
        <v>264.72624307617843</v>
      </c>
      <c r="R19">
        <f t="shared" si="7"/>
        <v>1.9952431529869245E-2</v>
      </c>
      <c r="S19" s="19">
        <f t="shared" si="8"/>
        <v>2.8501349476396332E-7</v>
      </c>
      <c r="U19" t="s">
        <v>124</v>
      </c>
      <c r="V19" t="s">
        <v>57</v>
      </c>
      <c r="X19">
        <f>X16/COUNT(E3:E114,K3:K106,Q3:Q110)</f>
        <v>0.85334321159017545</v>
      </c>
      <c r="AI19" t="s">
        <v>81</v>
      </c>
    </row>
    <row r="20" spans="3:42" x14ac:dyDescent="0.25">
      <c r="C20" s="2">
        <v>0.60279081999999995</v>
      </c>
      <c r="D20">
        <v>214.919453</v>
      </c>
      <c r="E20">
        <f t="shared" si="0"/>
        <v>214.67379772808363</v>
      </c>
      <c r="F20">
        <f t="shared" si="1"/>
        <v>6.0346512620308976E-2</v>
      </c>
      <c r="G20" s="19">
        <f t="shared" si="2"/>
        <v>1.3064738591804217E-6</v>
      </c>
      <c r="I20" s="2">
        <v>0.58069672999999999</v>
      </c>
      <c r="J20">
        <v>235.72967600000001</v>
      </c>
      <c r="K20">
        <f t="shared" si="3"/>
        <v>235.52929226216298</v>
      </c>
      <c r="L20">
        <f t="shared" si="4"/>
        <v>4.0153642389539258E-2</v>
      </c>
      <c r="M20" s="19">
        <f t="shared" si="5"/>
        <v>7.2259745602669854E-7</v>
      </c>
      <c r="O20" s="2">
        <v>0.55244536</v>
      </c>
      <c r="P20">
        <v>264.55313999999998</v>
      </c>
      <c r="Q20">
        <f t="shared" si="6"/>
        <v>264.72645444767318</v>
      </c>
      <c r="R20">
        <f t="shared" si="7"/>
        <v>3.0037897772263698E-2</v>
      </c>
      <c r="S20" s="19">
        <f t="shared" si="8"/>
        <v>4.2918416870137622E-7</v>
      </c>
      <c r="U20" t="s">
        <v>127</v>
      </c>
      <c r="W20" t="s">
        <v>58</v>
      </c>
      <c r="X20">
        <f>SQRT(X19)</f>
        <v>0.92376577745128419</v>
      </c>
      <c r="AI20" t="s">
        <v>82</v>
      </c>
      <c r="AJ20">
        <f>1/(AJ13*AJ11)</f>
        <v>1.0568817337232614</v>
      </c>
      <c r="AL20" t="s">
        <v>83</v>
      </c>
      <c r="AM20">
        <f>1/(AM13*AJ11)</f>
        <v>1.0558342252232258</v>
      </c>
    </row>
    <row r="21" spans="3:42" x14ac:dyDescent="0.25">
      <c r="C21" s="2">
        <v>0.60586136999999995</v>
      </c>
      <c r="D21">
        <v>214.913083</v>
      </c>
      <c r="E21">
        <f t="shared" si="0"/>
        <v>214.67450666443085</v>
      </c>
      <c r="F21">
        <f t="shared" si="1"/>
        <v>5.691866789360342E-2</v>
      </c>
      <c r="G21" s="19">
        <f t="shared" si="2"/>
        <v>1.2323356685591007E-6</v>
      </c>
      <c r="I21" s="2">
        <v>0.58376726000000001</v>
      </c>
      <c r="J21">
        <v>235.72967600000001</v>
      </c>
      <c r="K21">
        <f t="shared" si="3"/>
        <v>235.52987083181196</v>
      </c>
      <c r="L21">
        <f t="shared" si="4"/>
        <v>3.9922105234654837E-2</v>
      </c>
      <c r="M21" s="19">
        <f t="shared" si="5"/>
        <v>7.1843075659076562E-7</v>
      </c>
      <c r="O21" s="2">
        <v>0.55551594999999998</v>
      </c>
      <c r="P21">
        <v>264.52766100000002</v>
      </c>
      <c r="Q21">
        <f t="shared" si="6"/>
        <v>264.72670338870887</v>
      </c>
      <c r="R21">
        <f t="shared" si="7"/>
        <v>3.9617872502923673E-2</v>
      </c>
      <c r="S21" s="19">
        <f t="shared" si="8"/>
        <v>5.6617275454580699E-7</v>
      </c>
      <c r="U21" t="s">
        <v>129</v>
      </c>
      <c r="X21">
        <f>SQRT(SUM(G3:G114,M3:M106,S3:S110)/COUNT(G3:G114,M3:M106,S3:S110))</f>
        <v>3.5746666939590237E-3</v>
      </c>
      <c r="AI21" t="s">
        <v>84</v>
      </c>
      <c r="AJ21">
        <f>(X5*10^-4*PI()*AK2-AJ20)/(X6*10^-4*PI()*AK2)</f>
        <v>0.18254134550434503</v>
      </c>
      <c r="AL21" t="s">
        <v>85</v>
      </c>
      <c r="AM21">
        <f>(X5*10^-4*PI()*AK2-AM20)/(X6*10^-4*PI()*AK2)</f>
        <v>0.18444863623647706</v>
      </c>
      <c r="AP21" t="s">
        <v>86</v>
      </c>
    </row>
    <row r="22" spans="3:42" x14ac:dyDescent="0.25">
      <c r="C22" s="2">
        <v>0.60893204000000001</v>
      </c>
      <c r="D22">
        <v>214.84938500000001</v>
      </c>
      <c r="E22">
        <f t="shared" si="0"/>
        <v>214.6753181993615</v>
      </c>
      <c r="F22">
        <f t="shared" si="1"/>
        <v>3.0299251084528019E-2</v>
      </c>
      <c r="G22" s="19">
        <f t="shared" si="2"/>
        <v>6.5639258191225222E-7</v>
      </c>
      <c r="I22" s="2">
        <v>0.58683779999999997</v>
      </c>
      <c r="J22">
        <v>235.72967600000001</v>
      </c>
      <c r="K22">
        <f t="shared" si="3"/>
        <v>235.53054006638126</v>
      </c>
      <c r="L22">
        <f t="shared" si="4"/>
        <v>3.9655120058210647E-2</v>
      </c>
      <c r="M22" s="19">
        <f t="shared" si="5"/>
        <v>7.1362614117321961E-7</v>
      </c>
      <c r="O22" s="2">
        <v>0.55858649000000005</v>
      </c>
      <c r="P22">
        <v>264.52766100000002</v>
      </c>
      <c r="Q22">
        <f t="shared" si="6"/>
        <v>264.72699599736791</v>
      </c>
      <c r="R22">
        <f t="shared" si="7"/>
        <v>3.973444117565457E-2</v>
      </c>
      <c r="S22" s="19">
        <f t="shared" si="8"/>
        <v>5.6783861902474723E-7</v>
      </c>
    </row>
    <row r="23" spans="3:42" x14ac:dyDescent="0.25">
      <c r="C23" s="2">
        <v>0.61200257999999996</v>
      </c>
      <c r="D23">
        <v>214.84938500000001</v>
      </c>
      <c r="E23">
        <f t="shared" si="0"/>
        <v>214.67624587170079</v>
      </c>
      <c r="F23">
        <f t="shared" si="1"/>
        <v>2.9977157748215941E-2</v>
      </c>
      <c r="G23" s="19">
        <f t="shared" si="2"/>
        <v>6.4941486236239246E-7</v>
      </c>
      <c r="I23" s="2">
        <v>0.58990834000000003</v>
      </c>
      <c r="J23">
        <v>235.72967600000001</v>
      </c>
      <c r="K23">
        <f t="shared" si="3"/>
        <v>235.53131297037356</v>
      </c>
      <c r="L23">
        <f t="shared" si="4"/>
        <v>3.9347891522583625E-2</v>
      </c>
      <c r="M23" s="19">
        <f t="shared" si="5"/>
        <v>7.0809731377297552E-7</v>
      </c>
      <c r="O23" s="2">
        <v>0.56165703</v>
      </c>
      <c r="P23">
        <v>264.52766100000002</v>
      </c>
      <c r="Q23">
        <f t="shared" si="6"/>
        <v>264.72733927989918</v>
      </c>
      <c r="R23">
        <f t="shared" si="7"/>
        <v>3.9871415463487409E-2</v>
      </c>
      <c r="S23" s="19">
        <f t="shared" si="8"/>
        <v>5.6979609692411057E-7</v>
      </c>
    </row>
    <row r="24" spans="3:42" x14ac:dyDescent="0.25">
      <c r="C24" s="2">
        <v>0.61507312000000003</v>
      </c>
      <c r="D24">
        <v>214.84938500000001</v>
      </c>
      <c r="E24">
        <f t="shared" si="0"/>
        <v>214.67730496527682</v>
      </c>
      <c r="F24">
        <f t="shared" si="1"/>
        <v>2.9611538350335767E-2</v>
      </c>
      <c r="G24" s="19">
        <f t="shared" si="2"/>
        <v>6.4149420914551092E-7</v>
      </c>
      <c r="I24" s="2">
        <v>0.59297900000000003</v>
      </c>
      <c r="J24">
        <v>235.672348</v>
      </c>
      <c r="K24">
        <f t="shared" si="3"/>
        <v>235.5322042856709</v>
      </c>
      <c r="L24">
        <f t="shared" si="4"/>
        <v>1.9640260665956141E-2</v>
      </c>
      <c r="M24" s="19">
        <f t="shared" si="5"/>
        <v>3.5361443897361202E-7</v>
      </c>
      <c r="O24" s="2">
        <v>0.56472756999999996</v>
      </c>
      <c r="P24">
        <v>264.52766100000002</v>
      </c>
      <c r="Q24">
        <f t="shared" si="6"/>
        <v>264.72774125876248</v>
      </c>
      <c r="R24">
        <f t="shared" si="7"/>
        <v>4.0032109946450886E-2</v>
      </c>
      <c r="S24" s="19">
        <f t="shared" si="8"/>
        <v>5.7209255638323549E-7</v>
      </c>
    </row>
    <row r="25" spans="3:42" x14ac:dyDescent="0.25">
      <c r="C25" s="2">
        <v>0.61814365999999998</v>
      </c>
      <c r="D25">
        <v>214.84938500000001</v>
      </c>
      <c r="E25">
        <f t="shared" si="0"/>
        <v>214.67851255996152</v>
      </c>
      <c r="F25">
        <f t="shared" si="1"/>
        <v>2.9197390764708651E-2</v>
      </c>
      <c r="G25" s="19">
        <f t="shared" si="2"/>
        <v>6.325222579159532E-7</v>
      </c>
      <c r="I25" s="2">
        <v>0.59604955999999998</v>
      </c>
      <c r="J25">
        <v>235.65960799999999</v>
      </c>
      <c r="K25">
        <f t="shared" si="3"/>
        <v>235.53323055379397</v>
      </c>
      <c r="L25">
        <f t="shared" si="4"/>
        <v>1.5971258909555783E-2</v>
      </c>
      <c r="M25" s="19">
        <f t="shared" si="5"/>
        <v>2.875867336485527E-7</v>
      </c>
      <c r="O25" s="2">
        <v>0.56779811000000002</v>
      </c>
      <c r="P25">
        <v>264.52766100000002</v>
      </c>
      <c r="Q25">
        <f t="shared" si="6"/>
        <v>264.72821111034796</v>
      </c>
      <c r="R25">
        <f t="shared" si="7"/>
        <v>4.0220346760568203E-2</v>
      </c>
      <c r="S25" s="19">
        <f t="shared" si="8"/>
        <v>5.747826189439615E-7</v>
      </c>
    </row>
    <row r="26" spans="3:42" x14ac:dyDescent="0.25">
      <c r="C26" s="2">
        <v>0.62121417000000001</v>
      </c>
      <c r="D26">
        <v>214.86212499999999</v>
      </c>
      <c r="E26">
        <f t="shared" si="0"/>
        <v>214.6798877490267</v>
      </c>
      <c r="F26">
        <f t="shared" si="1"/>
        <v>3.3210415642300886E-2</v>
      </c>
      <c r="G26" s="19">
        <f t="shared" si="2"/>
        <v>7.1937373582477341E-7</v>
      </c>
      <c r="I26" s="2">
        <v>0.59912012000000003</v>
      </c>
      <c r="J26">
        <v>235.65323799999999</v>
      </c>
      <c r="K26">
        <f t="shared" si="3"/>
        <v>235.53441052656603</v>
      </c>
      <c r="L26">
        <f t="shared" si="4"/>
        <v>1.4119968442696793E-2</v>
      </c>
      <c r="M26" s="19">
        <f t="shared" si="5"/>
        <v>2.542651873595113E-7</v>
      </c>
      <c r="O26" s="2">
        <v>0.57086864999999998</v>
      </c>
      <c r="P26">
        <v>264.52766100000002</v>
      </c>
      <c r="Q26">
        <f t="shared" si="6"/>
        <v>264.7287593147127</v>
      </c>
      <c r="R26">
        <f t="shared" si="7"/>
        <v>4.044053218028041E-2</v>
      </c>
      <c r="S26" s="19">
        <f t="shared" si="8"/>
        <v>5.7792925397793726E-7</v>
      </c>
    </row>
    <row r="27" spans="3:42" x14ac:dyDescent="0.25">
      <c r="C27" s="2">
        <v>0.62428459999999997</v>
      </c>
      <c r="D27">
        <v>214.919453</v>
      </c>
      <c r="E27">
        <f t="shared" si="0"/>
        <v>214.6814518543253</v>
      </c>
      <c r="F27">
        <f t="shared" si="1"/>
        <v>5.6644545342470397E-2</v>
      </c>
      <c r="G27" s="19">
        <f t="shared" si="2"/>
        <v>1.2263279938100721E-6</v>
      </c>
      <c r="I27" s="2">
        <v>0.60219078000000004</v>
      </c>
      <c r="J27">
        <v>235.58954</v>
      </c>
      <c r="K27">
        <f t="shared" si="3"/>
        <v>235.53576534239727</v>
      </c>
      <c r="L27">
        <f t="shared" si="4"/>
        <v>2.891713800290875E-3</v>
      </c>
      <c r="M27" s="19">
        <f t="shared" si="5"/>
        <v>5.2100668917898236E-8</v>
      </c>
      <c r="O27" s="2">
        <v>0.57393919000000004</v>
      </c>
      <c r="P27">
        <v>264.52766100000002</v>
      </c>
      <c r="Q27">
        <f t="shared" si="6"/>
        <v>264.72939782271135</v>
      </c>
      <c r="R27">
        <f t="shared" si="7"/>
        <v>4.0697745637660654E-2</v>
      </c>
      <c r="S27" s="19">
        <f t="shared" si="8"/>
        <v>5.81605050846143E-7</v>
      </c>
    </row>
    <row r="28" spans="3:42" x14ac:dyDescent="0.25">
      <c r="C28" s="2">
        <v>0.62735505999999996</v>
      </c>
      <c r="D28">
        <v>214.957672</v>
      </c>
      <c r="E28">
        <f t="shared" si="0"/>
        <v>214.68322876879364</v>
      </c>
      <c r="F28">
        <f t="shared" si="1"/>
        <v>7.531908715498882E-2</v>
      </c>
      <c r="G28" s="19">
        <f t="shared" si="2"/>
        <v>1.6300433254358908E-6</v>
      </c>
      <c r="I28" s="2">
        <v>0.60526131999999999</v>
      </c>
      <c r="J28">
        <v>235.58954</v>
      </c>
      <c r="K28">
        <f t="shared" si="3"/>
        <v>235.53731863155548</v>
      </c>
      <c r="L28">
        <f t="shared" si="4"/>
        <v>2.7270713222183637E-3</v>
      </c>
      <c r="M28" s="19">
        <f t="shared" si="5"/>
        <v>4.9134267734276481E-8</v>
      </c>
      <c r="O28" s="2">
        <v>0.57700973</v>
      </c>
      <c r="P28">
        <v>264.52766100000002</v>
      </c>
      <c r="Q28">
        <f t="shared" si="6"/>
        <v>264.73014024231617</v>
      </c>
      <c r="R28">
        <f t="shared" si="7"/>
        <v>4.0997843568919896E-2</v>
      </c>
      <c r="S28" s="19">
        <f t="shared" si="8"/>
        <v>5.8589370295289131E-7</v>
      </c>
    </row>
    <row r="29" spans="3:42" x14ac:dyDescent="0.25">
      <c r="C29" s="2">
        <v>0.63042553999999995</v>
      </c>
      <c r="D29">
        <v>214.989521</v>
      </c>
      <c r="E29">
        <f t="shared" si="0"/>
        <v>214.68524508735823</v>
      </c>
      <c r="F29">
        <f t="shared" si="1"/>
        <v>9.2583831013982459E-2</v>
      </c>
      <c r="G29" s="19">
        <f t="shared" si="2"/>
        <v>2.0030904631597298E-6</v>
      </c>
      <c r="I29" s="2">
        <v>0.60833190000000004</v>
      </c>
      <c r="J29">
        <v>235.57042999999999</v>
      </c>
      <c r="K29">
        <f t="shared" si="3"/>
        <v>235.5390971330018</v>
      </c>
      <c r="L29">
        <f t="shared" si="4"/>
        <v>9.8174855432590501E-4</v>
      </c>
      <c r="M29" s="19">
        <f t="shared" si="5"/>
        <v>1.7691258203433338E-8</v>
      </c>
      <c r="O29" s="2">
        <v>0.58008026999999995</v>
      </c>
      <c r="P29">
        <v>264.52766100000002</v>
      </c>
      <c r="Q29">
        <f t="shared" si="6"/>
        <v>264.73100204608954</v>
      </c>
      <c r="R29">
        <f t="shared" si="7"/>
        <v>4.1347581024780193E-2</v>
      </c>
      <c r="S29" s="19">
        <f t="shared" si="8"/>
        <v>5.9089174566045091E-7</v>
      </c>
    </row>
    <row r="30" spans="3:42" x14ac:dyDescent="0.25">
      <c r="C30" s="2">
        <v>0.63349606999999997</v>
      </c>
      <c r="D30">
        <v>214.989521</v>
      </c>
      <c r="E30">
        <f t="shared" si="0"/>
        <v>214.68753047980272</v>
      </c>
      <c r="F30">
        <f t="shared" si="1"/>
        <v>9.1198274289023176E-2</v>
      </c>
      <c r="G30" s="19">
        <f t="shared" si="2"/>
        <v>1.9731133555855827E-6</v>
      </c>
      <c r="I30" s="2">
        <v>0.61140254000000005</v>
      </c>
      <c r="J30">
        <v>235.51947200000001</v>
      </c>
      <c r="K30">
        <f t="shared" si="3"/>
        <v>235.54113080274891</v>
      </c>
      <c r="L30">
        <f t="shared" si="4"/>
        <v>4.691037365158629E-4</v>
      </c>
      <c r="M30" s="19">
        <f t="shared" si="5"/>
        <v>8.4569790384281717E-9</v>
      </c>
      <c r="O30" s="2">
        <v>0.58315092000000002</v>
      </c>
      <c r="P30">
        <v>264.47033299999998</v>
      </c>
      <c r="Q30">
        <f t="shared" si="6"/>
        <v>264.73200084041082</v>
      </c>
      <c r="R30">
        <f t="shared" si="7"/>
        <v>6.8470058705271272E-2</v>
      </c>
      <c r="S30" s="19">
        <f t="shared" si="8"/>
        <v>9.789190411045588E-7</v>
      </c>
    </row>
    <row r="31" spans="3:42" x14ac:dyDescent="0.25">
      <c r="C31" s="2">
        <v>0.63656661000000003</v>
      </c>
      <c r="D31">
        <v>214.989521</v>
      </c>
      <c r="E31">
        <f t="shared" si="0"/>
        <v>214.69011793249172</v>
      </c>
      <c r="F31">
        <f t="shared" si="1"/>
        <v>8.9642196833367507E-2</v>
      </c>
      <c r="G31" s="19">
        <f t="shared" si="2"/>
        <v>1.939446959658512E-6</v>
      </c>
      <c r="I31" s="2">
        <v>0.61447308</v>
      </c>
      <c r="J31">
        <v>235.51947200000001</v>
      </c>
      <c r="K31">
        <f t="shared" si="3"/>
        <v>235.54345309229049</v>
      </c>
      <c r="L31">
        <f t="shared" si="4"/>
        <v>5.7509278744469824E-4</v>
      </c>
      <c r="M31" s="19">
        <f t="shared" si="5"/>
        <v>1.0367744424066378E-8</v>
      </c>
      <c r="O31" s="2">
        <v>0.58622149000000001</v>
      </c>
      <c r="P31">
        <v>264.45759299999997</v>
      </c>
      <c r="Q31">
        <f t="shared" si="6"/>
        <v>264.73315648615005</v>
      </c>
      <c r="R31">
        <f t="shared" si="7"/>
        <v>7.5935234899183482E-2</v>
      </c>
      <c r="S31" s="19">
        <f t="shared" si="8"/>
        <v>1.0857535526966472E-6</v>
      </c>
    </row>
    <row r="32" spans="3:42" x14ac:dyDescent="0.25">
      <c r="C32" s="2">
        <v>0.63963714999999999</v>
      </c>
      <c r="D32">
        <v>214.989521</v>
      </c>
      <c r="E32">
        <f t="shared" si="0"/>
        <v>214.69304416454213</v>
      </c>
      <c r="F32">
        <f t="shared" si="1"/>
        <v>8.7898513963110922E-2</v>
      </c>
      <c r="G32" s="19">
        <f t="shared" si="2"/>
        <v>1.9017216409939772E-6</v>
      </c>
      <c r="I32" s="2">
        <v>0.61754361999999996</v>
      </c>
      <c r="J32">
        <v>235.51947200000001</v>
      </c>
      <c r="K32">
        <f t="shared" si="3"/>
        <v>235.54610165545967</v>
      </c>
      <c r="L32">
        <f t="shared" si="4"/>
        <v>7.091385499000876E-4</v>
      </c>
      <c r="M32" s="19">
        <f t="shared" si="5"/>
        <v>1.2784314822108854E-8</v>
      </c>
      <c r="O32" s="2">
        <v>0.58929202999999997</v>
      </c>
      <c r="P32">
        <v>264.45759299999997</v>
      </c>
      <c r="Q32">
        <f t="shared" si="6"/>
        <v>264.73449155020739</v>
      </c>
      <c r="R32">
        <f t="shared" si="7"/>
        <v>7.6672807106971178E-2</v>
      </c>
      <c r="S32" s="19">
        <f t="shared" si="8"/>
        <v>1.0962996667112943E-6</v>
      </c>
    </row>
    <row r="33" spans="3:19" x14ac:dyDescent="0.25">
      <c r="C33" s="2">
        <v>0.64270755999999996</v>
      </c>
      <c r="D33">
        <v>215.05322000000001</v>
      </c>
      <c r="E33">
        <f t="shared" si="0"/>
        <v>214.69634985741561</v>
      </c>
      <c r="F33">
        <f t="shared" si="1"/>
        <v>0.12735629866820877</v>
      </c>
      <c r="G33" s="19">
        <f t="shared" si="2"/>
        <v>2.7537754855170633E-6</v>
      </c>
      <c r="I33" s="2">
        <v>0.62061414000000004</v>
      </c>
      <c r="J33">
        <v>235.53221099999999</v>
      </c>
      <c r="K33">
        <f t="shared" si="3"/>
        <v>235.5491185344527</v>
      </c>
      <c r="L33">
        <f t="shared" si="4"/>
        <v>2.858647212696764E-4</v>
      </c>
      <c r="M33" s="19">
        <f t="shared" si="5"/>
        <v>5.1529976484522631E-9</v>
      </c>
      <c r="O33" s="2">
        <v>0.59236257000000003</v>
      </c>
      <c r="P33">
        <v>264.45759299999997</v>
      </c>
      <c r="Q33">
        <f t="shared" si="6"/>
        <v>264.73603155100398</v>
      </c>
      <c r="R33">
        <f t="shared" si="7"/>
        <v>7.7528026685207696E-2</v>
      </c>
      <c r="S33" s="19">
        <f t="shared" si="8"/>
        <v>1.1085279517312701E-6</v>
      </c>
    </row>
    <row r="34" spans="3:19" x14ac:dyDescent="0.25">
      <c r="C34" s="2">
        <v>0.64577788000000003</v>
      </c>
      <c r="D34">
        <v>215.161507</v>
      </c>
      <c r="E34">
        <f t="shared" si="0"/>
        <v>214.70008036414561</v>
      </c>
      <c r="F34">
        <f t="shared" si="1"/>
        <v>0.21291454027590387</v>
      </c>
      <c r="G34" s="19">
        <f t="shared" si="2"/>
        <v>4.5991350898864253E-6</v>
      </c>
      <c r="I34" s="2">
        <v>0.62368456000000005</v>
      </c>
      <c r="J34">
        <v>235.58954</v>
      </c>
      <c r="K34">
        <f t="shared" si="3"/>
        <v>235.55255064462216</v>
      </c>
      <c r="L34">
        <f t="shared" si="4"/>
        <v>1.3682124112682219E-3</v>
      </c>
      <c r="M34" s="19">
        <f t="shared" si="5"/>
        <v>2.4651395944396146E-8</v>
      </c>
      <c r="O34" s="2">
        <v>0.59543310999999999</v>
      </c>
      <c r="P34">
        <v>264.45759299999997</v>
      </c>
      <c r="Q34">
        <f t="shared" si="6"/>
        <v>264.73780529778975</v>
      </c>
      <c r="R34">
        <f t="shared" si="7"/>
        <v>7.85189318326249E-2</v>
      </c>
      <c r="S34" s="19">
        <f t="shared" si="8"/>
        <v>1.1226963254200066E-6</v>
      </c>
    </row>
    <row r="35" spans="3:19" x14ac:dyDescent="0.25">
      <c r="C35" s="2">
        <v>0.64884828000000005</v>
      </c>
      <c r="D35">
        <v>215.23157499999999</v>
      </c>
      <c r="E35">
        <f t="shared" si="0"/>
        <v>214.70428623413258</v>
      </c>
      <c r="F35">
        <f t="shared" si="1"/>
        <v>0.27803344260997714</v>
      </c>
      <c r="G35" s="19">
        <f t="shared" si="2"/>
        <v>6.0018490670399716E-6</v>
      </c>
      <c r="I35" s="2">
        <v>0.62675510000000001</v>
      </c>
      <c r="J35">
        <v>235.58954</v>
      </c>
      <c r="K35">
        <f t="shared" si="3"/>
        <v>235.55645074249506</v>
      </c>
      <c r="L35">
        <f t="shared" si="4"/>
        <v>1.0948989622282549E-3</v>
      </c>
      <c r="M35" s="19">
        <f t="shared" si="5"/>
        <v>1.9727045022182545E-8</v>
      </c>
      <c r="O35" s="2">
        <v>0.59850365000000005</v>
      </c>
      <c r="P35">
        <v>264.45759299999997</v>
      </c>
      <c r="Q35">
        <f t="shared" si="6"/>
        <v>264.73984528788571</v>
      </c>
      <c r="R35">
        <f t="shared" si="7"/>
        <v>7.9666354016734567E-2</v>
      </c>
      <c r="S35" s="19">
        <f t="shared" si="8"/>
        <v>1.1391026447590335E-6</v>
      </c>
    </row>
    <row r="36" spans="3:19" x14ac:dyDescent="0.25">
      <c r="C36" s="2">
        <v>0.65191874000000005</v>
      </c>
      <c r="D36">
        <v>215.26979399999999</v>
      </c>
      <c r="E36">
        <f t="shared" si="0"/>
        <v>214.70902332613895</v>
      </c>
      <c r="F36">
        <f t="shared" si="1"/>
        <v>0.31446374866256843</v>
      </c>
      <c r="G36" s="19">
        <f t="shared" si="2"/>
        <v>6.785852209362776E-6</v>
      </c>
      <c r="I36" s="2">
        <v>0.62982563999999996</v>
      </c>
      <c r="J36">
        <v>235.58954</v>
      </c>
      <c r="K36">
        <f t="shared" si="3"/>
        <v>235.56087728596032</v>
      </c>
      <c r="L36">
        <f t="shared" si="4"/>
        <v>8.2155117612064802E-4</v>
      </c>
      <c r="M36" s="19">
        <f t="shared" si="5"/>
        <v>1.4802075441167876E-8</v>
      </c>
      <c r="O36" s="2">
        <v>0.60157417999999996</v>
      </c>
      <c r="P36">
        <v>264.45759299999997</v>
      </c>
      <c r="Q36">
        <f t="shared" si="6"/>
        <v>264.74218812612759</v>
      </c>
      <c r="R36">
        <f t="shared" si="7"/>
        <v>8.0994385815591805E-2</v>
      </c>
      <c r="S36" s="19">
        <f t="shared" si="8"/>
        <v>1.1580913954439789E-6</v>
      </c>
    </row>
    <row r="37" spans="3:19" x14ac:dyDescent="0.25">
      <c r="C37" s="2">
        <v>0.65498928000000001</v>
      </c>
      <c r="D37">
        <v>215.26979399999999</v>
      </c>
      <c r="E37">
        <f t="shared" si="0"/>
        <v>214.71435363521877</v>
      </c>
      <c r="F37">
        <f t="shared" si="1"/>
        <v>0.30851399882829406</v>
      </c>
      <c r="G37" s="19">
        <f t="shared" si="2"/>
        <v>6.6574618202327725E-6</v>
      </c>
      <c r="I37" s="2">
        <v>0.63289616999999998</v>
      </c>
      <c r="J37">
        <v>235.59591</v>
      </c>
      <c r="K37">
        <f t="shared" si="3"/>
        <v>235.56589556055525</v>
      </c>
      <c r="L37">
        <f t="shared" si="4"/>
        <v>9.008665751829057E-4</v>
      </c>
      <c r="M37" s="19">
        <f t="shared" si="5"/>
        <v>1.6230241430371234E-8</v>
      </c>
      <c r="O37" s="2">
        <v>0.60464472000000002</v>
      </c>
      <c r="P37">
        <v>264.45759299999997</v>
      </c>
      <c r="Q37">
        <f t="shared" si="6"/>
        <v>264.74487502872387</v>
      </c>
      <c r="R37">
        <f t="shared" si="7"/>
        <v>8.2530964027716106E-2</v>
      </c>
      <c r="S37" s="19">
        <f t="shared" si="8"/>
        <v>1.180062029432604E-6</v>
      </c>
    </row>
    <row r="38" spans="3:19" x14ac:dyDescent="0.25">
      <c r="C38" s="2">
        <v>0.65805977999999998</v>
      </c>
      <c r="D38">
        <v>215.288903</v>
      </c>
      <c r="E38">
        <f t="shared" si="0"/>
        <v>214.72543067466506</v>
      </c>
      <c r="F38">
        <f t="shared" si="1"/>
        <v>0.31750106141836681</v>
      </c>
      <c r="G38" s="19">
        <f t="shared" si="2"/>
        <v>6.8501785549060195E-6</v>
      </c>
      <c r="I38" s="2">
        <v>0.63596651000000004</v>
      </c>
      <c r="J38">
        <v>235.69145700000001</v>
      </c>
      <c r="K38">
        <f t="shared" si="3"/>
        <v>235.57157793502532</v>
      </c>
      <c r="L38">
        <f t="shared" si="4"/>
        <v>1.4370990219207578E-2</v>
      </c>
      <c r="M38" s="19">
        <f t="shared" si="5"/>
        <v>2.5870153853367171E-7</v>
      </c>
      <c r="O38" s="2">
        <v>0.60771525999999998</v>
      </c>
      <c r="P38">
        <v>264.45759299999997</v>
      </c>
      <c r="Q38">
        <f t="shared" si="6"/>
        <v>264.74795229910046</v>
      </c>
      <c r="R38">
        <f t="shared" si="7"/>
        <v>8.4308522574126118E-2</v>
      </c>
      <c r="S38" s="19">
        <f t="shared" si="8"/>
        <v>1.2054783004094875E-6</v>
      </c>
    </row>
    <row r="39" spans="3:19" x14ac:dyDescent="0.25">
      <c r="C39" s="2">
        <v>0.66113012000000004</v>
      </c>
      <c r="D39">
        <v>215.39081999999999</v>
      </c>
      <c r="E39">
        <f t="shared" si="0"/>
        <v>214.87748261265196</v>
      </c>
      <c r="F39">
        <f t="shared" si="1"/>
        <v>0.26351527324930235</v>
      </c>
      <c r="G39" s="19">
        <f t="shared" si="2"/>
        <v>5.6800402411633651E-6</v>
      </c>
      <c r="I39" s="2">
        <v>0.63903697000000004</v>
      </c>
      <c r="J39">
        <v>235.72967600000001</v>
      </c>
      <c r="K39">
        <f t="shared" si="3"/>
        <v>235.57800588543083</v>
      </c>
      <c r="L39">
        <f t="shared" si="4"/>
        <v>2.3003823653429838E-2</v>
      </c>
      <c r="M39" s="19">
        <f t="shared" si="5"/>
        <v>4.1397251809927096E-7</v>
      </c>
      <c r="O39" s="2">
        <v>0.61078580000000005</v>
      </c>
      <c r="P39">
        <v>264.45759299999997</v>
      </c>
      <c r="Q39">
        <f t="shared" si="6"/>
        <v>264.75147193241128</v>
      </c>
      <c r="R39">
        <f t="shared" si="7"/>
        <v>8.6364826915207277E-2</v>
      </c>
      <c r="S39" s="19">
        <f t="shared" si="8"/>
        <v>1.2348801946252439E-6</v>
      </c>
    </row>
    <row r="40" spans="3:19" x14ac:dyDescent="0.25">
      <c r="C40" s="2">
        <v>0.66420036999999998</v>
      </c>
      <c r="D40">
        <v>215.530957</v>
      </c>
      <c r="E40">
        <f t="shared" si="0"/>
        <v>215.03057180606822</v>
      </c>
      <c r="F40">
        <f t="shared" si="1"/>
        <v>0.25038534230614201</v>
      </c>
      <c r="G40" s="19">
        <f t="shared" si="2"/>
        <v>5.3900101982117396E-6</v>
      </c>
      <c r="I40" s="2">
        <v>0.64210747000000001</v>
      </c>
      <c r="J40">
        <v>235.748786</v>
      </c>
      <c r="K40">
        <f t="shared" si="3"/>
        <v>235.58526928722426</v>
      </c>
      <c r="L40">
        <f t="shared" si="4"/>
        <v>2.6737715356981013E-2</v>
      </c>
      <c r="M40" s="19">
        <f t="shared" si="5"/>
        <v>4.8108893202345383E-7</v>
      </c>
      <c r="O40" s="2">
        <v>0.61385634</v>
      </c>
      <c r="P40">
        <v>264.45759299999997</v>
      </c>
      <c r="Q40">
        <f t="shared" si="6"/>
        <v>264.75549224232356</v>
      </c>
      <c r="R40">
        <f t="shared" si="7"/>
        <v>8.8743958576963572E-2</v>
      </c>
      <c r="S40" s="19">
        <f t="shared" si="8"/>
        <v>1.2688980080621091E-6</v>
      </c>
    </row>
    <row r="41" spans="3:19" x14ac:dyDescent="0.25">
      <c r="C41" s="2">
        <v>0.66727082000000004</v>
      </c>
      <c r="D41">
        <v>215.57554500000001</v>
      </c>
      <c r="E41">
        <f t="shared" si="0"/>
        <v>215.1850197346462</v>
      </c>
      <c r="F41">
        <f t="shared" si="1"/>
        <v>0.15250998287965697</v>
      </c>
      <c r="G41" s="19">
        <f t="shared" si="2"/>
        <v>3.2817030968302093E-6</v>
      </c>
      <c r="I41" s="2">
        <v>0.64548064999999999</v>
      </c>
      <c r="J41">
        <v>235.94624999999999</v>
      </c>
      <c r="K41">
        <f t="shared" si="3"/>
        <v>235.59433100177409</v>
      </c>
      <c r="L41">
        <f t="shared" si="4"/>
        <v>0.12384698131231953</v>
      </c>
      <c r="M41" s="19">
        <f t="shared" si="5"/>
        <v>2.2246375671552949E-6</v>
      </c>
      <c r="O41" s="2">
        <v>0.61692674999999997</v>
      </c>
      <c r="P41">
        <v>264.52129100000002</v>
      </c>
      <c r="Q41">
        <f t="shared" si="6"/>
        <v>264.76007835209055</v>
      </c>
      <c r="R41">
        <f t="shared" si="7"/>
        <v>5.7019399518404797E-2</v>
      </c>
      <c r="S41" s="19">
        <f t="shared" si="8"/>
        <v>8.148944728223362E-7</v>
      </c>
    </row>
    <row r="42" spans="3:19" x14ac:dyDescent="0.25">
      <c r="C42" s="2">
        <v>0.67034117999999998</v>
      </c>
      <c r="D42">
        <v>215.665469</v>
      </c>
      <c r="E42">
        <f t="shared" si="0"/>
        <v>215.34113126228024</v>
      </c>
      <c r="F42">
        <f t="shared" si="1"/>
        <v>0.10519496810917113</v>
      </c>
      <c r="G42" s="19">
        <f t="shared" si="2"/>
        <v>2.261693437885078E-6</v>
      </c>
      <c r="I42" s="2">
        <v>0.64855105999999996</v>
      </c>
      <c r="J42">
        <v>236.00994800000001</v>
      </c>
      <c r="K42">
        <f t="shared" si="3"/>
        <v>235.70294365267469</v>
      </c>
      <c r="L42">
        <f t="shared" si="4"/>
        <v>9.4251669276644426E-2</v>
      </c>
      <c r="M42" s="19">
        <f t="shared" si="5"/>
        <v>1.6921093774069935E-6</v>
      </c>
      <c r="O42" s="2">
        <v>0.61999713000000001</v>
      </c>
      <c r="P42">
        <v>264.60409900000002</v>
      </c>
      <c r="Q42">
        <f t="shared" si="6"/>
        <v>264.76530347277475</v>
      </c>
      <c r="R42">
        <f t="shared" si="7"/>
        <v>2.5986882042577857E-2</v>
      </c>
      <c r="S42" s="19">
        <f t="shared" si="8"/>
        <v>3.7115989222195035E-7</v>
      </c>
    </row>
    <row r="43" spans="3:19" x14ac:dyDescent="0.25">
      <c r="C43" s="2">
        <v>0.67341134999999996</v>
      </c>
      <c r="D43">
        <v>215.849448</v>
      </c>
      <c r="E43">
        <f t="shared" si="0"/>
        <v>215.49923513972374</v>
      </c>
      <c r="F43">
        <f t="shared" si="1"/>
        <v>0.12264904750287794</v>
      </c>
      <c r="G43" s="19">
        <f t="shared" si="2"/>
        <v>2.632463117142391E-6</v>
      </c>
      <c r="I43" s="2">
        <v>0.65131844000000005</v>
      </c>
      <c r="J43">
        <v>236.07364699999999</v>
      </c>
      <c r="K43">
        <f t="shared" si="3"/>
        <v>235.84578751571757</v>
      </c>
      <c r="L43">
        <f t="shared" si="4"/>
        <v>5.1919944577449993E-2</v>
      </c>
      <c r="M43" s="19">
        <f t="shared" si="5"/>
        <v>9.3162085417615781E-7</v>
      </c>
      <c r="O43" s="2">
        <v>0.62306746999999996</v>
      </c>
      <c r="P43">
        <v>264.69964599999997</v>
      </c>
      <c r="Q43">
        <f t="shared" si="6"/>
        <v>264.77124929719457</v>
      </c>
      <c r="R43">
        <f t="shared" si="7"/>
        <v>5.1270321691381029E-3</v>
      </c>
      <c r="S43" s="19">
        <f t="shared" si="8"/>
        <v>7.3174425497018562E-8</v>
      </c>
    </row>
    <row r="44" spans="3:19" x14ac:dyDescent="0.25">
      <c r="C44" s="2">
        <v>0.67648165999999998</v>
      </c>
      <c r="D44">
        <v>215.96410499999999</v>
      </c>
      <c r="E44">
        <f t="shared" si="0"/>
        <v>215.6596995673475</v>
      </c>
      <c r="F44">
        <f t="shared" si="1"/>
        <v>9.2662667428347931E-2</v>
      </c>
      <c r="G44" s="19">
        <f t="shared" si="2"/>
        <v>1.9867428106581057E-6</v>
      </c>
      <c r="I44" s="2">
        <v>0.65438876999999995</v>
      </c>
      <c r="J44">
        <v>236.17556400000001</v>
      </c>
      <c r="K44">
        <f t="shared" si="3"/>
        <v>236.00585719955137</v>
      </c>
      <c r="L44">
        <f t="shared" si="4"/>
        <v>2.8800398118513447E-2</v>
      </c>
      <c r="M44" s="19">
        <f t="shared" si="5"/>
        <v>5.1633143808226833E-7</v>
      </c>
      <c r="O44" s="2">
        <v>0.62613770000000002</v>
      </c>
      <c r="P44">
        <v>264.85252200000002</v>
      </c>
      <c r="Q44">
        <f t="shared" si="6"/>
        <v>264.82567590313482</v>
      </c>
      <c r="R44">
        <f t="shared" si="7"/>
        <v>7.2071291689566593E-4</v>
      </c>
      <c r="S44" s="19">
        <f t="shared" si="8"/>
        <v>1.0274343473597149E-8</v>
      </c>
    </row>
    <row r="45" spans="3:19" x14ac:dyDescent="0.25">
      <c r="C45" s="2">
        <v>0.67955198999999999</v>
      </c>
      <c r="D45">
        <v>216.066022</v>
      </c>
      <c r="E45">
        <f t="shared" si="0"/>
        <v>215.82288955881509</v>
      </c>
      <c r="F45">
        <f t="shared" si="1"/>
        <v>5.9113383956534614E-2</v>
      </c>
      <c r="G45" s="19">
        <f t="shared" si="2"/>
        <v>1.266230787694603E-6</v>
      </c>
      <c r="I45" s="2">
        <v>0.65745911999999995</v>
      </c>
      <c r="J45">
        <v>236.27111099999999</v>
      </c>
      <c r="K45">
        <f t="shared" si="3"/>
        <v>236.16796497897568</v>
      </c>
      <c r="L45">
        <f t="shared" si="4"/>
        <v>1.0639101653148506E-2</v>
      </c>
      <c r="M45" s="19">
        <f t="shared" si="5"/>
        <v>1.9058280365722814E-7</v>
      </c>
      <c r="O45" s="2">
        <v>0.62920787</v>
      </c>
      <c r="P45">
        <v>265.03724699999998</v>
      </c>
      <c r="Q45">
        <f t="shared" si="6"/>
        <v>264.9863297883964</v>
      </c>
      <c r="R45">
        <f t="shared" si="7"/>
        <v>2.5925624374832988E-3</v>
      </c>
      <c r="S45" s="19">
        <f t="shared" si="8"/>
        <v>3.6907565643977179E-8</v>
      </c>
    </row>
    <row r="46" spans="3:19" x14ac:dyDescent="0.25">
      <c r="C46" s="2">
        <v>0.68262226999999998</v>
      </c>
      <c r="D46">
        <v>216.19341900000001</v>
      </c>
      <c r="E46">
        <f t="shared" si="0"/>
        <v>215.98919516097834</v>
      </c>
      <c r="F46">
        <f t="shared" si="1"/>
        <v>4.1707376424747061E-2</v>
      </c>
      <c r="G46" s="19">
        <f t="shared" si="2"/>
        <v>8.9233500939138222E-7</v>
      </c>
      <c r="I46" s="2">
        <v>0.66052920999999998</v>
      </c>
      <c r="J46">
        <v>236.494055</v>
      </c>
      <c r="K46">
        <f t="shared" si="3"/>
        <v>236.3324937600641</v>
      </c>
      <c r="L46">
        <f t="shared" si="4"/>
        <v>2.6102034249627561E-2</v>
      </c>
      <c r="M46" s="19">
        <f t="shared" si="5"/>
        <v>4.6669580742314415E-7</v>
      </c>
      <c r="O46" s="2">
        <v>0.63227798000000002</v>
      </c>
      <c r="P46">
        <v>265.24745100000001</v>
      </c>
      <c r="Q46">
        <f t="shared" si="6"/>
        <v>265.14833317671486</v>
      </c>
      <c r="R46">
        <f t="shared" si="7"/>
        <v>9.824342892787271E-3</v>
      </c>
      <c r="S46" s="19">
        <f t="shared" si="8"/>
        <v>1.3963718136896077E-7</v>
      </c>
    </row>
    <row r="47" spans="3:19" x14ac:dyDescent="0.25">
      <c r="C47" s="2">
        <v>0.68569252000000003</v>
      </c>
      <c r="D47">
        <v>216.33992499999999</v>
      </c>
      <c r="E47">
        <f t="shared" si="0"/>
        <v>216.1590369769028</v>
      </c>
      <c r="F47">
        <f t="shared" si="1"/>
        <v>3.2720476900011911E-2</v>
      </c>
      <c r="G47" s="19">
        <f t="shared" si="2"/>
        <v>6.9911122498463203E-7</v>
      </c>
      <c r="I47" s="2">
        <v>0.66359957000000003</v>
      </c>
      <c r="J47">
        <v>236.58323300000001</v>
      </c>
      <c r="K47">
        <f t="shared" si="3"/>
        <v>236.4998928369406</v>
      </c>
      <c r="L47">
        <f t="shared" si="4"/>
        <v>6.9455827787680384E-3</v>
      </c>
      <c r="M47" s="19">
        <f t="shared" si="5"/>
        <v>1.2409113792407556E-7</v>
      </c>
      <c r="O47" s="2">
        <v>0.63534842000000002</v>
      </c>
      <c r="P47">
        <v>265.29840999999999</v>
      </c>
      <c r="Q47">
        <f t="shared" si="6"/>
        <v>265.31208361046629</v>
      </c>
      <c r="R47">
        <f t="shared" si="7"/>
        <v>1.869676231840725E-4</v>
      </c>
      <c r="S47" s="19">
        <f t="shared" si="8"/>
        <v>2.6564222721162177E-9</v>
      </c>
    </row>
    <row r="48" spans="3:19" x14ac:dyDescent="0.25">
      <c r="C48" s="2">
        <v>0.68876278999999996</v>
      </c>
      <c r="D48">
        <v>216.473691</v>
      </c>
      <c r="E48">
        <f t="shared" si="0"/>
        <v>216.3328666867294</v>
      </c>
      <c r="F48">
        <f t="shared" si="1"/>
        <v>1.9831487208135826E-2</v>
      </c>
      <c r="G48" s="19">
        <f t="shared" si="2"/>
        <v>4.2319939659028822E-7</v>
      </c>
      <c r="I48" s="2">
        <v>0.66666972999999996</v>
      </c>
      <c r="J48">
        <v>236.76795799999999</v>
      </c>
      <c r="K48">
        <f t="shared" si="3"/>
        <v>236.67058377824651</v>
      </c>
      <c r="L48">
        <f t="shared" si="4"/>
        <v>9.4817390620965652E-3</v>
      </c>
      <c r="M48" s="19">
        <f t="shared" si="5"/>
        <v>1.6913837046460462E-7</v>
      </c>
      <c r="O48" s="2">
        <v>0.63841882999999999</v>
      </c>
      <c r="P48">
        <v>265.36210799999998</v>
      </c>
      <c r="Q48">
        <f t="shared" si="6"/>
        <v>265.47795700298218</v>
      </c>
      <c r="R48">
        <f t="shared" si="7"/>
        <v>1.3420991491970227E-2</v>
      </c>
      <c r="S48" s="19">
        <f t="shared" si="8"/>
        <v>1.9059292890177353E-7</v>
      </c>
    </row>
    <row r="49" spans="3:19" x14ac:dyDescent="0.25">
      <c r="C49" s="2">
        <v>0.69183300000000003</v>
      </c>
      <c r="D49">
        <v>216.632937</v>
      </c>
      <c r="E49">
        <f t="shared" si="0"/>
        <v>216.51116169336902</v>
      </c>
      <c r="F49">
        <f t="shared" si="1"/>
        <v>1.4829225305069124E-2</v>
      </c>
      <c r="G49" s="19">
        <f t="shared" si="2"/>
        <v>3.1598719826591378E-7</v>
      </c>
      <c r="I49" s="2">
        <v>0.66974014999999998</v>
      </c>
      <c r="J49">
        <v>236.82528600000001</v>
      </c>
      <c r="K49">
        <f t="shared" si="3"/>
        <v>236.84506927415759</v>
      </c>
      <c r="L49">
        <f t="shared" si="4"/>
        <v>3.913779363943447E-4</v>
      </c>
      <c r="M49" s="19">
        <f t="shared" si="5"/>
        <v>6.978148352411874E-9</v>
      </c>
      <c r="O49" s="2">
        <v>0.64148901000000003</v>
      </c>
      <c r="P49">
        <v>265.54046399999999</v>
      </c>
      <c r="Q49">
        <f t="shared" si="6"/>
        <v>265.64635832726958</v>
      </c>
      <c r="R49">
        <f t="shared" si="7"/>
        <v>1.1213608547880213E-2</v>
      </c>
      <c r="S49" s="19">
        <f t="shared" si="8"/>
        <v>1.5903179899617883E-7</v>
      </c>
    </row>
    <row r="50" spans="3:19" x14ac:dyDescent="0.25">
      <c r="C50" s="2">
        <v>0.69490311999999999</v>
      </c>
      <c r="D50">
        <v>216.843141</v>
      </c>
      <c r="E50">
        <f t="shared" si="0"/>
        <v>216.6944392198121</v>
      </c>
      <c r="F50">
        <f t="shared" si="1"/>
        <v>2.2112219431052387E-2</v>
      </c>
      <c r="G50" s="19">
        <f t="shared" si="2"/>
        <v>4.7026315857550955E-7</v>
      </c>
      <c r="I50" s="2">
        <v>0.67281024</v>
      </c>
      <c r="J50">
        <v>237.04822999999999</v>
      </c>
      <c r="K50">
        <f t="shared" si="3"/>
        <v>237.02382640974082</v>
      </c>
      <c r="L50">
        <f t="shared" si="4"/>
        <v>5.9553521753741051E-4</v>
      </c>
      <c r="M50" s="19">
        <f t="shared" si="5"/>
        <v>1.0598246473319611E-8</v>
      </c>
      <c r="O50" s="2">
        <v>0.6445592</v>
      </c>
      <c r="P50">
        <v>265.71244899999999</v>
      </c>
      <c r="Q50">
        <f t="shared" si="6"/>
        <v>265.81774113416327</v>
      </c>
      <c r="R50">
        <f t="shared" si="7"/>
        <v>1.1086433516657777E-2</v>
      </c>
      <c r="S50" s="19">
        <f t="shared" si="8"/>
        <v>1.5702472900777387E-7</v>
      </c>
    </row>
    <row r="51" spans="3:19" x14ac:dyDescent="0.25">
      <c r="C51" s="2">
        <v>0.69797332000000001</v>
      </c>
      <c r="D51">
        <v>217.00875600000001</v>
      </c>
      <c r="E51">
        <f t="shared" si="0"/>
        <v>216.88327072140248</v>
      </c>
      <c r="F51">
        <f t="shared" si="1"/>
        <v>1.5746555144697996E-2</v>
      </c>
      <c r="G51" s="19">
        <f t="shared" si="2"/>
        <v>3.3437287832296372E-7</v>
      </c>
      <c r="I51" s="2">
        <v>0.67588048999999994</v>
      </c>
      <c r="J51">
        <v>237.19473600000001</v>
      </c>
      <c r="K51">
        <f t="shared" si="3"/>
        <v>237.20743222251971</v>
      </c>
      <c r="L51">
        <f t="shared" si="4"/>
        <v>1.6119406626993014E-4</v>
      </c>
      <c r="M51" s="19">
        <f t="shared" si="5"/>
        <v>2.8650945442725401E-9</v>
      </c>
      <c r="O51" s="2">
        <v>0.64762945000000005</v>
      </c>
      <c r="P51">
        <v>265.85895499999998</v>
      </c>
      <c r="Q51">
        <f t="shared" si="6"/>
        <v>265.9925772898726</v>
      </c>
      <c r="R51">
        <f t="shared" si="7"/>
        <v>1.7854916350802257E-2</v>
      </c>
      <c r="S51" s="19">
        <f t="shared" si="8"/>
        <v>2.5261273049764338E-7</v>
      </c>
    </row>
    <row r="52" spans="3:19" x14ac:dyDescent="0.25">
      <c r="C52" s="2">
        <v>0.70104348000000005</v>
      </c>
      <c r="D52">
        <v>217.199851</v>
      </c>
      <c r="E52">
        <f t="shared" si="0"/>
        <v>217.07825756593434</v>
      </c>
      <c r="F52">
        <f t="shared" si="1"/>
        <v>1.4784963207879717E-2</v>
      </c>
      <c r="G52" s="19">
        <f t="shared" si="2"/>
        <v>3.1340159482012462E-7</v>
      </c>
      <c r="I52" s="2">
        <v>0.67895079999999997</v>
      </c>
      <c r="J52">
        <v>237.309393</v>
      </c>
      <c r="K52">
        <f t="shared" si="3"/>
        <v>237.39647298502314</v>
      </c>
      <c r="L52">
        <f t="shared" si="4"/>
        <v>7.5829237916299128E-3</v>
      </c>
      <c r="M52" s="19">
        <f t="shared" si="5"/>
        <v>1.3465014778491767E-7</v>
      </c>
      <c r="O52" s="2">
        <v>0.65069955999999995</v>
      </c>
      <c r="P52">
        <v>266.06915900000001</v>
      </c>
      <c r="Q52">
        <f t="shared" si="6"/>
        <v>266.17135649653227</v>
      </c>
      <c r="R52">
        <f t="shared" si="7"/>
        <v>1.0444328297460401E-2</v>
      </c>
      <c r="S52" s="19">
        <f t="shared" si="8"/>
        <v>1.475337701762257E-7</v>
      </c>
    </row>
    <row r="53" spans="3:19" x14ac:dyDescent="0.25">
      <c r="C53" s="2">
        <v>0.70411358999999996</v>
      </c>
      <c r="D53">
        <v>217.410055</v>
      </c>
      <c r="E53">
        <f t="shared" si="0"/>
        <v>217.28006073743671</v>
      </c>
      <c r="F53">
        <f t="shared" si="1"/>
        <v>1.68985082993727E-2</v>
      </c>
      <c r="G53" s="19">
        <f t="shared" si="2"/>
        <v>3.5751076020379674E-7</v>
      </c>
      <c r="I53" s="2">
        <v>0.68202076</v>
      </c>
      <c r="J53">
        <v>237.596035</v>
      </c>
      <c r="K53">
        <f t="shared" si="3"/>
        <v>237.59156238700064</v>
      </c>
      <c r="L53">
        <f t="shared" si="4"/>
        <v>2.0004267042087489E-5</v>
      </c>
      <c r="M53" s="19">
        <f t="shared" si="5"/>
        <v>3.5435965132582912E-10</v>
      </c>
      <c r="O53" s="2">
        <v>0.65376979999999996</v>
      </c>
      <c r="P53">
        <v>266.215665</v>
      </c>
      <c r="Q53">
        <f t="shared" si="6"/>
        <v>266.35463233070107</v>
      </c>
      <c r="R53">
        <f t="shared" si="7"/>
        <v>1.9311919002178865E-2</v>
      </c>
      <c r="S53" s="19">
        <f t="shared" si="8"/>
        <v>2.7249479860072092E-7</v>
      </c>
    </row>
    <row r="54" spans="3:19" x14ac:dyDescent="0.25">
      <c r="C54" s="2">
        <v>0.70718382999999996</v>
      </c>
      <c r="D54">
        <v>217.55656099999999</v>
      </c>
      <c r="E54">
        <f t="shared" si="0"/>
        <v>217.48941427852264</v>
      </c>
      <c r="F54">
        <f t="shared" si="1"/>
        <v>4.5086822051558636E-3</v>
      </c>
      <c r="G54" s="19">
        <f t="shared" si="2"/>
        <v>9.5258832580431E-8</v>
      </c>
      <c r="I54" s="2">
        <v>0.68509098999999996</v>
      </c>
      <c r="J54">
        <v>237.74891099999999</v>
      </c>
      <c r="K54">
        <f t="shared" si="3"/>
        <v>237.79343323523852</v>
      </c>
      <c r="L54">
        <f t="shared" si="4"/>
        <v>1.9822294306351355E-3</v>
      </c>
      <c r="M54" s="19">
        <f t="shared" si="5"/>
        <v>3.5068472321146929E-8</v>
      </c>
      <c r="O54" s="2">
        <v>0.65683985</v>
      </c>
      <c r="P54">
        <v>266.457719</v>
      </c>
      <c r="Q54">
        <f t="shared" si="6"/>
        <v>266.54296475582061</v>
      </c>
      <c r="R54">
        <f t="shared" si="7"/>
        <v>7.2668388854267799E-3</v>
      </c>
      <c r="S54" s="19">
        <f t="shared" si="8"/>
        <v>1.023502528365603E-7</v>
      </c>
    </row>
    <row r="55" spans="3:19" x14ac:dyDescent="0.25">
      <c r="C55" s="2">
        <v>0.71025377999999995</v>
      </c>
      <c r="D55">
        <v>217.84957299999999</v>
      </c>
      <c r="E55">
        <f t="shared" si="0"/>
        <v>217.70707847042715</v>
      </c>
      <c r="F55">
        <f t="shared" si="1"/>
        <v>2.0304690958185965E-2</v>
      </c>
      <c r="G55" s="19">
        <f t="shared" si="2"/>
        <v>4.2784154882325721E-7</v>
      </c>
      <c r="I55" s="2">
        <v>0.68816105999999999</v>
      </c>
      <c r="J55">
        <v>237.97822500000001</v>
      </c>
      <c r="K55">
        <f t="shared" si="3"/>
        <v>238.00281159796441</v>
      </c>
      <c r="L55">
        <f t="shared" si="4"/>
        <v>6.0450079946308146E-4</v>
      </c>
      <c r="M55" s="19">
        <f t="shared" si="5"/>
        <v>1.0673882990817469E-8</v>
      </c>
      <c r="O55" s="2">
        <v>0.65990992999999998</v>
      </c>
      <c r="P55">
        <v>266.68703199999999</v>
      </c>
      <c r="Q55">
        <f t="shared" si="6"/>
        <v>266.73699266506998</v>
      </c>
      <c r="R55">
        <f t="shared" si="7"/>
        <v>2.4960680542356053E-3</v>
      </c>
      <c r="S55" s="19">
        <f t="shared" si="8"/>
        <v>3.5095596306617578E-8</v>
      </c>
    </row>
    <row r="56" spans="3:19" x14ac:dyDescent="0.25">
      <c r="C56" s="2">
        <v>0.71332390000000001</v>
      </c>
      <c r="D56">
        <v>218.05977799999999</v>
      </c>
      <c r="E56">
        <f t="shared" si="0"/>
        <v>217.93395140179717</v>
      </c>
      <c r="F56">
        <f t="shared" si="1"/>
        <v>1.5832332815294059E-2</v>
      </c>
      <c r="G56" s="19">
        <f t="shared" si="2"/>
        <v>3.3296131608134877E-7</v>
      </c>
      <c r="I56" s="2">
        <v>0.69123122999999997</v>
      </c>
      <c r="J56">
        <v>238.16295</v>
      </c>
      <c r="K56">
        <f t="shared" si="3"/>
        <v>238.22053663590992</v>
      </c>
      <c r="L56">
        <f t="shared" si="4"/>
        <v>3.3162206354226047E-3</v>
      </c>
      <c r="M56" s="19">
        <f t="shared" si="5"/>
        <v>5.8464873629528866E-8</v>
      </c>
      <c r="O56" s="2">
        <v>0.66298025000000005</v>
      </c>
      <c r="P56">
        <v>266.79531900000001</v>
      </c>
      <c r="Q56">
        <f t="shared" si="6"/>
        <v>266.9374083620072</v>
      </c>
      <c r="R56">
        <f t="shared" si="7"/>
        <v>2.0189386795612534E-2</v>
      </c>
      <c r="S56" s="19">
        <f t="shared" si="8"/>
        <v>2.8363950416469091E-7</v>
      </c>
    </row>
    <row r="57" spans="3:19" x14ac:dyDescent="0.25">
      <c r="C57" s="2">
        <v>0.71639392999999996</v>
      </c>
      <c r="D57">
        <v>218.308201</v>
      </c>
      <c r="E57">
        <f t="shared" si="0"/>
        <v>218.17096660713068</v>
      </c>
      <c r="F57">
        <f t="shared" si="1"/>
        <v>1.8833278586210027E-2</v>
      </c>
      <c r="G57" s="19">
        <f t="shared" si="2"/>
        <v>3.9517169434267688E-7</v>
      </c>
      <c r="I57" s="2">
        <v>0.69430137000000003</v>
      </c>
      <c r="J57">
        <v>238.36041399999999</v>
      </c>
      <c r="K57">
        <f t="shared" si="3"/>
        <v>238.44749685631189</v>
      </c>
      <c r="L57">
        <f t="shared" si="4"/>
        <v>7.5834238634381211E-3</v>
      </c>
      <c r="M57" s="19">
        <f t="shared" si="5"/>
        <v>1.3347412077366211E-7</v>
      </c>
      <c r="O57" s="2">
        <v>0.66605018999999999</v>
      </c>
      <c r="P57">
        <v>267.09470099999999</v>
      </c>
      <c r="Q57">
        <f t="shared" si="6"/>
        <v>267.14490793962955</v>
      </c>
      <c r="R57">
        <f t="shared" si="7"/>
        <v>2.5207367869663848E-3</v>
      </c>
      <c r="S57" s="19">
        <f t="shared" si="8"/>
        <v>3.5334337707341149E-8</v>
      </c>
    </row>
    <row r="58" spans="3:19" x14ac:dyDescent="0.25">
      <c r="C58" s="2">
        <v>0.71946405999999996</v>
      </c>
      <c r="D58">
        <v>218.512035</v>
      </c>
      <c r="E58">
        <f t="shared" si="0"/>
        <v>218.41918927715963</v>
      </c>
      <c r="F58">
        <f t="shared" si="1"/>
        <v>8.6203282497500332E-3</v>
      </c>
      <c r="G58" s="19">
        <f t="shared" si="2"/>
        <v>1.8053985120650302E-7</v>
      </c>
      <c r="I58" s="2">
        <v>0.69737128000000004</v>
      </c>
      <c r="J58">
        <v>238.67253600000001</v>
      </c>
      <c r="K58">
        <f t="shared" si="3"/>
        <v>238.68465861720193</v>
      </c>
      <c r="L58">
        <f t="shared" si="4"/>
        <v>1.4695784782440473E-4</v>
      </c>
      <c r="M58" s="19">
        <f t="shared" si="5"/>
        <v>2.5798109854819789E-9</v>
      </c>
      <c r="O58" s="2">
        <v>0.66912013000000004</v>
      </c>
      <c r="P58">
        <v>267.38771300000002</v>
      </c>
      <c r="Q58">
        <f t="shared" si="6"/>
        <v>267.36031869825496</v>
      </c>
      <c r="R58">
        <f t="shared" si="7"/>
        <v>7.5044776809950512E-4</v>
      </c>
      <c r="S58" s="19">
        <f t="shared" si="8"/>
        <v>1.0496332432968541E-8</v>
      </c>
    </row>
    <row r="59" spans="3:19" x14ac:dyDescent="0.25">
      <c r="C59" s="2">
        <v>0.72253396999999997</v>
      </c>
      <c r="D59">
        <v>218.82415700000001</v>
      </c>
      <c r="E59">
        <f t="shared" si="0"/>
        <v>218.67975464839571</v>
      </c>
      <c r="F59">
        <f t="shared" si="1"/>
        <v>2.0852039148851573E-2</v>
      </c>
      <c r="G59" s="19">
        <f t="shared" si="2"/>
        <v>4.3546976149905392E-7</v>
      </c>
      <c r="I59" s="2">
        <v>0.70044150000000005</v>
      </c>
      <c r="J59">
        <v>238.83178100000001</v>
      </c>
      <c r="K59">
        <f t="shared" si="3"/>
        <v>238.93314191416127</v>
      </c>
      <c r="L59">
        <f t="shared" si="4"/>
        <v>1.0274034919606706E-2</v>
      </c>
      <c r="M59" s="19">
        <f t="shared" si="5"/>
        <v>1.8011787019212378E-7</v>
      </c>
      <c r="O59" s="2">
        <v>0.67219021000000001</v>
      </c>
      <c r="P59">
        <v>267.61702700000001</v>
      </c>
      <c r="Q59">
        <f t="shared" si="6"/>
        <v>267.58452799920138</v>
      </c>
      <c r="R59">
        <f t="shared" si="7"/>
        <v>1.0561850529088985E-3</v>
      </c>
      <c r="S59" s="19">
        <f t="shared" si="8"/>
        <v>1.4747300628977726E-8</v>
      </c>
    </row>
    <row r="60" spans="3:19" x14ac:dyDescent="0.25">
      <c r="C60" s="2">
        <v>0.72560391000000002</v>
      </c>
      <c r="D60">
        <v>219.12353899999999</v>
      </c>
      <c r="E60">
        <f t="shared" si="0"/>
        <v>218.95397150250727</v>
      </c>
      <c r="F60">
        <f t="shared" si="1"/>
        <v>2.8753136205944108E-2</v>
      </c>
      <c r="G60" s="19">
        <f t="shared" si="2"/>
        <v>5.9883497127236535E-7</v>
      </c>
      <c r="I60" s="2">
        <v>0.70351143000000005</v>
      </c>
      <c r="J60">
        <v>239.13116299999999</v>
      </c>
      <c r="K60">
        <f t="shared" si="3"/>
        <v>239.19408336214832</v>
      </c>
      <c r="L60">
        <f t="shared" si="4"/>
        <v>3.9589719728773442E-3</v>
      </c>
      <c r="M60" s="19">
        <f t="shared" si="5"/>
        <v>6.9232509696011222E-8</v>
      </c>
      <c r="O60" s="2">
        <v>0.67526025000000001</v>
      </c>
      <c r="P60">
        <v>267.86545000000001</v>
      </c>
      <c r="Q60">
        <f t="shared" si="6"/>
        <v>267.81848319097207</v>
      </c>
      <c r="R60">
        <f t="shared" si="7"/>
        <v>2.2058811502665729E-3</v>
      </c>
      <c r="S60" s="19">
        <f t="shared" si="8"/>
        <v>3.0743174350406997E-8</v>
      </c>
    </row>
    <row r="61" spans="3:19" x14ac:dyDescent="0.25">
      <c r="C61" s="2">
        <v>0.72867389000000005</v>
      </c>
      <c r="D61">
        <v>219.39744099999999</v>
      </c>
      <c r="E61">
        <f t="shared" si="0"/>
        <v>219.2432750987868</v>
      </c>
      <c r="F61">
        <f t="shared" si="1"/>
        <v>2.3767125096875116E-2</v>
      </c>
      <c r="G61" s="19">
        <f t="shared" si="2"/>
        <v>4.9375730795577977E-7</v>
      </c>
      <c r="I61" s="2">
        <v>0.70658133000000001</v>
      </c>
      <c r="J61">
        <v>239.44965500000001</v>
      </c>
      <c r="K61">
        <f t="shared" si="3"/>
        <v>239.46880896680034</v>
      </c>
      <c r="L61">
        <f t="shared" si="4"/>
        <v>3.6687444418820309E-4</v>
      </c>
      <c r="M61" s="19">
        <f t="shared" si="5"/>
        <v>6.398659930630067E-9</v>
      </c>
      <c r="O61" s="2">
        <v>0.67833009</v>
      </c>
      <c r="P61">
        <v>268.20942100000002</v>
      </c>
      <c r="Q61">
        <f t="shared" si="6"/>
        <v>268.06322412764553</v>
      </c>
      <c r="R61">
        <f t="shared" si="7"/>
        <v>2.1373525486236267E-2</v>
      </c>
      <c r="S61" s="19">
        <f t="shared" si="8"/>
        <v>2.9711741378957213E-7</v>
      </c>
    </row>
    <row r="62" spans="3:19" x14ac:dyDescent="0.25">
      <c r="C62" s="2">
        <v>0.73174375999999997</v>
      </c>
      <c r="D62">
        <v>219.72867199999999</v>
      </c>
      <c r="E62">
        <f t="shared" si="0"/>
        <v>219.549251148248</v>
      </c>
      <c r="F62">
        <f t="shared" si="1"/>
        <v>3.2191842043407727E-2</v>
      </c>
      <c r="G62" s="19">
        <f t="shared" si="2"/>
        <v>6.6676434224297876E-7</v>
      </c>
      <c r="I62" s="2">
        <v>0.70965129000000005</v>
      </c>
      <c r="J62">
        <v>239.73629700000001</v>
      </c>
      <c r="K62">
        <f t="shared" si="3"/>
        <v>239.75876927297949</v>
      </c>
      <c r="L62">
        <f t="shared" si="4"/>
        <v>5.0500305286448456E-4</v>
      </c>
      <c r="M62" s="19">
        <f t="shared" si="5"/>
        <v>8.7867125246575945E-9</v>
      </c>
      <c r="O62" s="2">
        <v>0.68140012999999999</v>
      </c>
      <c r="P62">
        <v>268.45784400000002</v>
      </c>
      <c r="Q62">
        <f t="shared" si="6"/>
        <v>268.31994074736792</v>
      </c>
      <c r="R62">
        <f t="shared" si="7"/>
        <v>1.9017307086512739E-2</v>
      </c>
      <c r="S62" s="19">
        <f t="shared" si="8"/>
        <v>2.6387413543188252E-7</v>
      </c>
    </row>
    <row r="63" spans="3:19" x14ac:dyDescent="0.25">
      <c r="C63" s="2">
        <v>0.73481366999999997</v>
      </c>
      <c r="D63">
        <v>220.04079400000001</v>
      </c>
      <c r="E63">
        <f t="shared" si="0"/>
        <v>219.87370614930271</v>
      </c>
      <c r="F63">
        <f t="shared" si="1"/>
        <v>2.7918349850643117E-2</v>
      </c>
      <c r="G63" s="19">
        <f t="shared" si="2"/>
        <v>5.7661155129670176E-7</v>
      </c>
      <c r="I63" s="2">
        <v>0.71272120999999999</v>
      </c>
      <c r="J63">
        <v>240.04204899999999</v>
      </c>
      <c r="K63">
        <f t="shared" si="3"/>
        <v>240.06555163111278</v>
      </c>
      <c r="L63">
        <f t="shared" si="4"/>
        <v>5.5237366922393386E-4</v>
      </c>
      <c r="M63" s="19">
        <f t="shared" si="5"/>
        <v>9.5864611760947669E-9</v>
      </c>
      <c r="O63" s="2">
        <v>0.68447000999999996</v>
      </c>
      <c r="P63">
        <v>268.78270500000002</v>
      </c>
      <c r="Q63">
        <f t="shared" si="6"/>
        <v>268.58987908968999</v>
      </c>
      <c r="R63">
        <f t="shared" si="7"/>
        <v>3.7181831686893464E-2</v>
      </c>
      <c r="S63" s="19">
        <f t="shared" si="8"/>
        <v>5.1466915374115683E-7</v>
      </c>
    </row>
    <row r="64" spans="3:19" x14ac:dyDescent="0.25">
      <c r="C64" s="2">
        <v>0.73788346000000005</v>
      </c>
      <c r="D64">
        <v>220.41024400000001</v>
      </c>
      <c r="E64">
        <f t="shared" si="0"/>
        <v>220.21863612559699</v>
      </c>
      <c r="F64">
        <f t="shared" si="1"/>
        <v>3.6713577533243003E-2</v>
      </c>
      <c r="G64" s="19">
        <f t="shared" si="2"/>
        <v>7.5572389709199751E-7</v>
      </c>
      <c r="I64" s="2">
        <v>0.71579092</v>
      </c>
      <c r="J64">
        <v>240.44971699999999</v>
      </c>
      <c r="K64">
        <f t="shared" si="3"/>
        <v>240.39090855556302</v>
      </c>
      <c r="L64">
        <f t="shared" si="4"/>
        <v>3.4584331370970077E-3</v>
      </c>
      <c r="M64" s="19">
        <f t="shared" si="5"/>
        <v>5.9817856041053378E-8</v>
      </c>
      <c r="O64" s="2">
        <v>0.68753978999999998</v>
      </c>
      <c r="P64">
        <v>269.158525</v>
      </c>
      <c r="Q64">
        <f t="shared" si="6"/>
        <v>268.87445150452101</v>
      </c>
      <c r="R64">
        <f t="shared" si="7"/>
        <v>8.0697750833653062E-2</v>
      </c>
      <c r="S64" s="19">
        <f t="shared" si="8"/>
        <v>1.1138972995795051E-6</v>
      </c>
    </row>
    <row r="65" spans="3:19" x14ac:dyDescent="0.25">
      <c r="C65" s="2">
        <v>0.74095339999999998</v>
      </c>
      <c r="D65">
        <v>220.70962499999999</v>
      </c>
      <c r="E65">
        <f t="shared" si="0"/>
        <v>220.58634288438677</v>
      </c>
      <c r="F65">
        <f t="shared" si="1"/>
        <v>1.519848003007178E-2</v>
      </c>
      <c r="G65" s="19">
        <f t="shared" si="2"/>
        <v>3.1200216774853997E-7</v>
      </c>
      <c r="I65" s="2">
        <v>0.71886074</v>
      </c>
      <c r="J65">
        <v>240.80642800000001</v>
      </c>
      <c r="K65">
        <f t="shared" si="3"/>
        <v>240.73684389195881</v>
      </c>
      <c r="L65">
        <f t="shared" si="4"/>
        <v>4.8419480918891269E-3</v>
      </c>
      <c r="M65" s="19">
        <f t="shared" si="5"/>
        <v>8.3499519819467718E-8</v>
      </c>
      <c r="O65" s="2">
        <v>0.69060966999999995</v>
      </c>
      <c r="P65">
        <v>269.483386</v>
      </c>
      <c r="Q65">
        <f t="shared" si="6"/>
        <v>269.17523552159946</v>
      </c>
      <c r="R65">
        <f t="shared" si="7"/>
        <v>9.495671733847838E-2</v>
      </c>
      <c r="S65" s="19">
        <f t="shared" si="8"/>
        <v>1.3075602260597365E-6</v>
      </c>
    </row>
    <row r="66" spans="3:19" x14ac:dyDescent="0.25">
      <c r="C66" s="2">
        <v>0.74402309</v>
      </c>
      <c r="D66">
        <v>221.13003399999999</v>
      </c>
      <c r="E66">
        <f t="shared" si="0"/>
        <v>220.97934849747702</v>
      </c>
      <c r="F66">
        <f t="shared" si="1"/>
        <v>2.270612067060163E-2</v>
      </c>
      <c r="G66" s="19">
        <f t="shared" si="2"/>
        <v>4.6435216652344981E-7</v>
      </c>
      <c r="I66" s="2">
        <v>0.72193046000000005</v>
      </c>
      <c r="J66">
        <v>241.21409700000001</v>
      </c>
      <c r="K66">
        <f t="shared" si="3"/>
        <v>241.10553229311753</v>
      </c>
      <c r="L66">
        <f t="shared" si="4"/>
        <v>1.1786295580477833E-2</v>
      </c>
      <c r="M66" s="19">
        <f t="shared" si="5"/>
        <v>2.0256852131528065E-7</v>
      </c>
      <c r="O66" s="2">
        <v>0.69367953000000004</v>
      </c>
      <c r="P66">
        <v>269.820987</v>
      </c>
      <c r="Q66">
        <f t="shared" si="6"/>
        <v>269.49394914057422</v>
      </c>
      <c r="R66">
        <f t="shared" si="7"/>
        <v>0.10695376149780038</v>
      </c>
      <c r="S66" s="19">
        <f t="shared" si="8"/>
        <v>1.46907717054167E-6</v>
      </c>
    </row>
    <row r="67" spans="3:19" x14ac:dyDescent="0.25">
      <c r="C67" s="2">
        <v>0.74678990000000001</v>
      </c>
      <c r="D67">
        <v>221.47400500000001</v>
      </c>
      <c r="E67">
        <f t="shared" si="0"/>
        <v>221.35769353429689</v>
      </c>
      <c r="F67">
        <f t="shared" si="1"/>
        <v>1.3528357054008087E-2</v>
      </c>
      <c r="G67" s="19">
        <f t="shared" si="2"/>
        <v>2.7580335104341155E-7</v>
      </c>
      <c r="I67" s="2">
        <v>0.72500023000000002</v>
      </c>
      <c r="J67">
        <v>241.59628599999999</v>
      </c>
      <c r="K67">
        <f t="shared" si="3"/>
        <v>241.49945010344305</v>
      </c>
      <c r="L67">
        <f t="shared" si="4"/>
        <v>9.3771908619862607E-3</v>
      </c>
      <c r="M67" s="19">
        <f t="shared" si="5"/>
        <v>1.6065426082391265E-7</v>
      </c>
      <c r="O67" s="2">
        <v>0.69674912</v>
      </c>
      <c r="P67">
        <v>270.29235399999999</v>
      </c>
      <c r="Q67">
        <f t="shared" si="6"/>
        <v>269.83248590936012</v>
      </c>
      <c r="R67">
        <f t="shared" si="7"/>
        <v>0.21147866078876215</v>
      </c>
      <c r="S67" s="19">
        <f t="shared" si="8"/>
        <v>2.8946698010908896E-6</v>
      </c>
    </row>
    <row r="68" spans="3:19" x14ac:dyDescent="0.25">
      <c r="C68" s="2">
        <v>0.75016252000000005</v>
      </c>
      <c r="D68">
        <v>221.94537199999999</v>
      </c>
      <c r="E68">
        <f t="shared" ref="E68:E114" si="9">IF(C68&lt;F$1,$X$6+D$1^2*$X$5/((-$X$7*(C68/E$1-1)^$X$8+1)),$X$6+$X$2*TAN($X$3*(C68/F$1)-$X$3)+D$1^2*$X$5/((-$X$7*(C68/E$1-1)^$X$8+1)))</f>
        <v>221.85345685150784</v>
      </c>
      <c r="F68">
        <f t="shared" ref="F68:F114" si="10">(E68-D68)^2</f>
        <v>8.4483945223337176E-3</v>
      </c>
      <c r="G68" s="19">
        <f t="shared" ref="G68:G114" si="11">((E68-D68)/D68)^2</f>
        <v>1.715070587902153E-7</v>
      </c>
      <c r="I68" s="2">
        <v>0.72806998000000001</v>
      </c>
      <c r="J68">
        <v>241.984846</v>
      </c>
      <c r="K68">
        <f t="shared" ref="K68:K106" si="12">IF(I68&lt;L$1,$X$6+J$1^2*$X$5/((-$X$7*(I68/K$1-1)^$X$8+1)),$X$6+$X$2*TAN($X$3*(I68/L$1)-$X$3)+J$1^2*$X$5/((-$X$7*(I68/K$1-1)^$X$8+1)))</f>
        <v>241.92134734788431</v>
      </c>
      <c r="L68">
        <f t="shared" ref="L68:L106" si="13">(K68-J68)^2</f>
        <v>4.0320788205103738E-3</v>
      </c>
      <c r="M68" s="19">
        <f t="shared" ref="M68:M106" si="14">((K68-J68)/J68)^2</f>
        <v>6.8857725636315597E-8</v>
      </c>
      <c r="O68" s="2">
        <v>0.69981886999999998</v>
      </c>
      <c r="P68">
        <v>270.68091299999998</v>
      </c>
      <c r="Q68">
        <f t="shared" ref="Q68:Q110" si="15">IF(O68&lt;R$1,$X$6+P$1^2*$X$5/((-$X$7*(O68/Q$1-1)^$X$8+1)),$X$6+$X$2*TAN($X$3*(O68/R$1)-$X$3)+P$1^2*$X$5/((-$X$7*(O68/Q$1-1)^$X$8+1)))</f>
        <v>270.19303438203389</v>
      </c>
      <c r="R68">
        <f t="shared" ref="R68:R110" si="16">(Q68-P68)^2</f>
        <v>0.23802554586850125</v>
      </c>
      <c r="S68" s="19">
        <f t="shared" ref="S68:S110" si="17">((Q68-P68)/P68)^2</f>
        <v>3.2486902456805368E-6</v>
      </c>
    </row>
    <row r="69" spans="3:19" x14ac:dyDescent="0.25">
      <c r="C69" s="2">
        <v>0.75323231000000002</v>
      </c>
      <c r="D69">
        <v>222.31482199999999</v>
      </c>
      <c r="E69">
        <f t="shared" si="9"/>
        <v>222.34173584343043</v>
      </c>
      <c r="F69">
        <f t="shared" si="10"/>
        <v>7.2435496819798194E-4</v>
      </c>
      <c r="G69" s="19">
        <f t="shared" si="11"/>
        <v>1.4655971304001946E-8</v>
      </c>
      <c r="I69" s="2">
        <v>0.73113969999999995</v>
      </c>
      <c r="J69">
        <v>242.39251400000001</v>
      </c>
      <c r="K69">
        <f t="shared" si="12"/>
        <v>242.37432679059739</v>
      </c>
      <c r="L69">
        <f t="shared" si="13"/>
        <v>3.3077458585445364E-4</v>
      </c>
      <c r="M69" s="19">
        <f t="shared" si="14"/>
        <v>5.629809872211053E-9</v>
      </c>
      <c r="O69" s="2">
        <v>0.70288859000000004</v>
      </c>
      <c r="P69">
        <v>271.08858199999997</v>
      </c>
      <c r="Q69">
        <f t="shared" si="15"/>
        <v>270.57796750290714</v>
      </c>
      <c r="R69">
        <f t="shared" si="16"/>
        <v>0.26072716464136497</v>
      </c>
      <c r="S69" s="19">
        <f t="shared" si="17"/>
        <v>3.547838400316073E-6</v>
      </c>
    </row>
    <row r="70" spans="3:19" x14ac:dyDescent="0.25">
      <c r="C70" s="2">
        <v>0.75630195</v>
      </c>
      <c r="D70">
        <v>222.76070999999999</v>
      </c>
      <c r="E70">
        <f t="shared" si="9"/>
        <v>222.86982385775923</v>
      </c>
      <c r="F70">
        <f t="shared" si="10"/>
        <v>1.1905833955103728E-2</v>
      </c>
      <c r="G70" s="19">
        <f t="shared" si="11"/>
        <v>2.3992893954502506E-7</v>
      </c>
      <c r="I70" s="2">
        <v>0.73420923999999999</v>
      </c>
      <c r="J70">
        <v>242.882991</v>
      </c>
      <c r="K70">
        <f t="shared" si="12"/>
        <v>242.86186922328176</v>
      </c>
      <c r="L70">
        <f t="shared" si="13"/>
        <v>4.461294517354434E-4</v>
      </c>
      <c r="M70" s="19">
        <f t="shared" si="14"/>
        <v>7.5625226750489601E-9</v>
      </c>
      <c r="O70" s="2">
        <v>0.70595814000000001</v>
      </c>
      <c r="P70">
        <v>271.57905899999997</v>
      </c>
      <c r="Q70">
        <f t="shared" si="15"/>
        <v>270.98994783565956</v>
      </c>
      <c r="R70">
        <f t="shared" si="16"/>
        <v>0.34705196395051213</v>
      </c>
      <c r="S70" s="19">
        <f t="shared" si="17"/>
        <v>4.7054585057106698E-6</v>
      </c>
    </row>
    <row r="71" spans="3:19" x14ac:dyDescent="0.25">
      <c r="C71" s="2">
        <v>0.75937153999999996</v>
      </c>
      <c r="D71">
        <v>223.232077</v>
      </c>
      <c r="E71">
        <f t="shared" si="9"/>
        <v>223.44285368939475</v>
      </c>
      <c r="F71">
        <f t="shared" si="10"/>
        <v>4.4426812792210273E-2</v>
      </c>
      <c r="G71" s="19">
        <f t="shared" si="11"/>
        <v>8.9152178038535613E-7</v>
      </c>
      <c r="I71" s="2">
        <v>0.73727883999999999</v>
      </c>
      <c r="J71">
        <v>243.34798799999999</v>
      </c>
      <c r="K71">
        <f t="shared" si="12"/>
        <v>243.38798507508551</v>
      </c>
      <c r="L71">
        <f t="shared" si="13"/>
        <v>1.5997660153969802E-3</v>
      </c>
      <c r="M71" s="19">
        <f t="shared" si="14"/>
        <v>2.70147496317071E-8</v>
      </c>
      <c r="O71" s="2">
        <v>0.70902779000000005</v>
      </c>
      <c r="P71">
        <v>272.01857699999999</v>
      </c>
      <c r="Q71">
        <f t="shared" si="15"/>
        <v>271.43202625420685</v>
      </c>
      <c r="R71">
        <f t="shared" si="16"/>
        <v>0.34404177739049713</v>
      </c>
      <c r="S71" s="19">
        <f t="shared" si="17"/>
        <v>4.6495835263778479E-6</v>
      </c>
    </row>
    <row r="72" spans="3:19" x14ac:dyDescent="0.25">
      <c r="C72" s="2">
        <v>0.76244113999999996</v>
      </c>
      <c r="D72">
        <v>223.69707399999999</v>
      </c>
      <c r="E72">
        <f t="shared" si="9"/>
        <v>224.06680647460766</v>
      </c>
      <c r="F72">
        <f t="shared" si="10"/>
        <v>0.13670210277951364</v>
      </c>
      <c r="G72" s="19">
        <f t="shared" si="11"/>
        <v>2.7318357749623601E-6</v>
      </c>
      <c r="I72" s="2">
        <v>0.74034825999999998</v>
      </c>
      <c r="J72">
        <v>243.902163</v>
      </c>
      <c r="K72">
        <f t="shared" si="12"/>
        <v>243.95715359891676</v>
      </c>
      <c r="L72">
        <f t="shared" si="13"/>
        <v>3.023965969223948E-3</v>
      </c>
      <c r="M72" s="19">
        <f t="shared" si="14"/>
        <v>5.0832982997963184E-8</v>
      </c>
      <c r="O72" s="2">
        <v>0.71209721999999998</v>
      </c>
      <c r="P72">
        <v>272.56638199999998</v>
      </c>
      <c r="Q72">
        <f t="shared" si="15"/>
        <v>271.90755584093768</v>
      </c>
      <c r="R72">
        <f t="shared" si="16"/>
        <v>0.43405190786478376</v>
      </c>
      <c r="S72" s="19">
        <f t="shared" si="17"/>
        <v>5.8424780653208009E-6</v>
      </c>
    </row>
    <row r="73" spans="3:19" x14ac:dyDescent="0.25">
      <c r="C73" s="2">
        <v>0.76551051000000003</v>
      </c>
      <c r="D73">
        <v>224.27672799999999</v>
      </c>
      <c r="E73">
        <f t="shared" si="9"/>
        <v>224.74863539761938</v>
      </c>
      <c r="F73">
        <f t="shared" si="10"/>
        <v>0.22269659192790478</v>
      </c>
      <c r="G73" s="19">
        <f t="shared" si="11"/>
        <v>4.4273631682203035E-6</v>
      </c>
      <c r="I73" s="2">
        <v>0.74341780000000002</v>
      </c>
      <c r="J73">
        <v>244.39901</v>
      </c>
      <c r="K73">
        <f t="shared" si="12"/>
        <v>244.57459872477196</v>
      </c>
      <c r="L73">
        <f t="shared" si="13"/>
        <v>3.0831400267041589E-2</v>
      </c>
      <c r="M73" s="19">
        <f t="shared" si="14"/>
        <v>5.1617190782724433E-7</v>
      </c>
      <c r="O73" s="2">
        <v>0.71516676000000001</v>
      </c>
      <c r="P73">
        <v>273.06322799999998</v>
      </c>
      <c r="Q73">
        <f t="shared" si="15"/>
        <v>272.42043613258988</v>
      </c>
      <c r="R73">
        <f t="shared" si="16"/>
        <v>0.41318138480855909</v>
      </c>
      <c r="S73" s="19">
        <f t="shared" si="17"/>
        <v>5.5413337362384137E-6</v>
      </c>
    </row>
    <row r="74" spans="3:19" x14ac:dyDescent="0.25">
      <c r="C74" s="2">
        <v>0.76858000000000004</v>
      </c>
      <c r="D74">
        <v>224.79268400000001</v>
      </c>
      <c r="E74">
        <f t="shared" si="9"/>
        <v>225.4966975282961</v>
      </c>
      <c r="F74">
        <f t="shared" si="10"/>
        <v>0.49563504802390607</v>
      </c>
      <c r="G74" s="19">
        <f t="shared" si="11"/>
        <v>9.8083885947767435E-6</v>
      </c>
      <c r="I74" s="2">
        <v>0.74648720999999996</v>
      </c>
      <c r="J74">
        <v>244.959554</v>
      </c>
      <c r="K74">
        <f t="shared" si="12"/>
        <v>245.24620604428597</v>
      </c>
      <c r="L74">
        <f t="shared" si="13"/>
        <v>8.2169394493327053E-2</v>
      </c>
      <c r="M74" s="19">
        <f t="shared" si="14"/>
        <v>1.3693716151491977E-6</v>
      </c>
      <c r="O74" s="2">
        <v>0.71823608000000005</v>
      </c>
      <c r="P74">
        <v>273.668362</v>
      </c>
      <c r="Q74">
        <f t="shared" si="15"/>
        <v>272.97498583126315</v>
      </c>
      <c r="R74">
        <f t="shared" si="16"/>
        <v>0.48077051137218907</v>
      </c>
      <c r="S74" s="19">
        <f t="shared" si="17"/>
        <v>6.419314245171279E-6</v>
      </c>
    </row>
    <row r="75" spans="3:19" x14ac:dyDescent="0.25">
      <c r="C75" s="2">
        <v>0.77164935000000001</v>
      </c>
      <c r="D75">
        <v>225.38507799999999</v>
      </c>
      <c r="E75">
        <f t="shared" si="9"/>
        <v>226.32079147739461</v>
      </c>
      <c r="F75">
        <f t="shared" si="10"/>
        <v>0.87555971177792136</v>
      </c>
      <c r="G75" s="19">
        <f t="shared" si="11"/>
        <v>1.7235958934814743E-5</v>
      </c>
      <c r="I75" s="2">
        <v>0.74925372999999995</v>
      </c>
      <c r="J75">
        <v>245.450031</v>
      </c>
      <c r="K75">
        <f t="shared" si="12"/>
        <v>245.90362510444919</v>
      </c>
      <c r="L75">
        <f t="shared" si="13"/>
        <v>0.20574761159106714</v>
      </c>
      <c r="M75" s="19">
        <f t="shared" si="14"/>
        <v>3.4151408495866063E-6</v>
      </c>
      <c r="O75" s="2">
        <v>0.72130534000000002</v>
      </c>
      <c r="P75">
        <v>274.29897499999998</v>
      </c>
      <c r="Q75">
        <f t="shared" si="15"/>
        <v>273.57622375357022</v>
      </c>
      <c r="R75">
        <f t="shared" si="16"/>
        <v>0.5223693642157804</v>
      </c>
      <c r="S75" s="19">
        <f t="shared" si="17"/>
        <v>6.9427148627181242E-6</v>
      </c>
    </row>
    <row r="76" spans="3:19" x14ac:dyDescent="0.25">
      <c r="C76" s="2">
        <v>0.77502172999999996</v>
      </c>
      <c r="D76">
        <v>225.971102</v>
      </c>
      <c r="E76">
        <f t="shared" si="9"/>
        <v>227.32811876722081</v>
      </c>
      <c r="F76">
        <f t="shared" si="10"/>
        <v>1.8414945065184258</v>
      </c>
      <c r="G76" s="19">
        <f t="shared" si="11"/>
        <v>3.6063229903685685E-5</v>
      </c>
      <c r="I76" s="2">
        <v>0.75262596999999998</v>
      </c>
      <c r="J76">
        <v>246.106123</v>
      </c>
      <c r="K76">
        <f t="shared" si="12"/>
        <v>246.78047095717255</v>
      </c>
      <c r="L76">
        <f t="shared" si="13"/>
        <v>0.45474516734280113</v>
      </c>
      <c r="M76" s="19">
        <f t="shared" si="14"/>
        <v>7.5079825521859281E-6</v>
      </c>
      <c r="O76" s="2">
        <v>0.72437474999999996</v>
      </c>
      <c r="P76">
        <v>274.85951999999997</v>
      </c>
      <c r="Q76">
        <f t="shared" si="15"/>
        <v>274.22992515642034</v>
      </c>
      <c r="R76">
        <f t="shared" si="16"/>
        <v>0.39638966706207013</v>
      </c>
      <c r="S76" s="19">
        <f t="shared" si="17"/>
        <v>5.2468754790603098E-6</v>
      </c>
    </row>
    <row r="77" spans="3:19" x14ac:dyDescent="0.25">
      <c r="C77" s="2">
        <v>0.77839411000000003</v>
      </c>
      <c r="D77">
        <v>226.56349599999999</v>
      </c>
      <c r="E77">
        <f t="shared" si="9"/>
        <v>228.46085963187491</v>
      </c>
      <c r="F77">
        <f t="shared" si="10"/>
        <v>3.5999887515616034</v>
      </c>
      <c r="G77" s="19">
        <f t="shared" si="11"/>
        <v>7.0132814650527374E-5</v>
      </c>
      <c r="I77" s="2">
        <v>0.75569520999999995</v>
      </c>
      <c r="J77">
        <v>246.74947599999999</v>
      </c>
      <c r="K77">
        <f t="shared" si="12"/>
        <v>247.66032726468441</v>
      </c>
      <c r="L77">
        <f t="shared" si="13"/>
        <v>0.82965002637721585</v>
      </c>
      <c r="M77" s="19">
        <f t="shared" si="14"/>
        <v>1.3626441409479697E-5</v>
      </c>
      <c r="O77" s="2">
        <v>0.72744379000000003</v>
      </c>
      <c r="P77">
        <v>275.59841899999998</v>
      </c>
      <c r="Q77">
        <f t="shared" si="15"/>
        <v>274.94258515950935</v>
      </c>
      <c r="R77">
        <f t="shared" si="16"/>
        <v>0.43011802633268836</v>
      </c>
      <c r="S77" s="19">
        <f t="shared" si="17"/>
        <v>5.6628388198484921E-6</v>
      </c>
    </row>
    <row r="78" spans="3:19" x14ac:dyDescent="0.25">
      <c r="C78" s="2">
        <v>0.78176635999999999</v>
      </c>
      <c r="D78">
        <v>227.21247199999999</v>
      </c>
      <c r="E78">
        <f t="shared" si="9"/>
        <v>229.74301281058007</v>
      </c>
      <c r="F78">
        <f t="shared" si="10"/>
        <v>6.4036367940112777</v>
      </c>
      <c r="G78" s="19">
        <f t="shared" si="11"/>
        <v>1.2404017146761217E-4</v>
      </c>
      <c r="I78" s="2">
        <v>0.75876436999999997</v>
      </c>
      <c r="J78">
        <v>247.43104700000001</v>
      </c>
      <c r="K78">
        <f t="shared" si="12"/>
        <v>248.62933070450828</v>
      </c>
      <c r="L78">
        <f t="shared" si="13"/>
        <v>1.4358838364900639</v>
      </c>
      <c r="M78" s="19">
        <f t="shared" si="14"/>
        <v>2.3453675986249884E-5</v>
      </c>
      <c r="O78" s="2">
        <v>0.73051292000000001</v>
      </c>
      <c r="P78">
        <v>276.29910000000001</v>
      </c>
      <c r="Q78">
        <f t="shared" si="15"/>
        <v>275.72197605501202</v>
      </c>
      <c r="R78">
        <f t="shared" si="16"/>
        <v>0.33307204787849887</v>
      </c>
      <c r="S78" s="19">
        <f t="shared" si="17"/>
        <v>4.3629400624950213E-6</v>
      </c>
    </row>
    <row r="79" spans="3:19" x14ac:dyDescent="0.25">
      <c r="C79" s="2">
        <v>0.78453154999999997</v>
      </c>
      <c r="D79">
        <v>228.364665</v>
      </c>
      <c r="E79">
        <f t="shared" si="9"/>
        <v>230.92699450145381</v>
      </c>
      <c r="F79">
        <f t="shared" si="10"/>
        <v>6.565532474020495</v>
      </c>
      <c r="G79" s="19">
        <f t="shared" si="11"/>
        <v>1.2589606078441132E-4</v>
      </c>
      <c r="I79" s="2">
        <v>0.76183323999999997</v>
      </c>
      <c r="J79">
        <v>248.25912500000001</v>
      </c>
      <c r="K79">
        <f t="shared" si="12"/>
        <v>249.70030934425665</v>
      </c>
      <c r="L79">
        <f t="shared" si="13"/>
        <v>2.0770123141304437</v>
      </c>
      <c r="M79" s="19">
        <f t="shared" si="14"/>
        <v>3.3699901433940259E-5</v>
      </c>
      <c r="O79" s="2">
        <v>0.73358201999999995</v>
      </c>
      <c r="P79">
        <v>277.01252099999999</v>
      </c>
      <c r="Q79">
        <f t="shared" si="15"/>
        <v>276.57703618250036</v>
      </c>
      <c r="R79">
        <f t="shared" si="16"/>
        <v>0.18964702627268409</v>
      </c>
      <c r="S79" s="19">
        <f t="shared" si="17"/>
        <v>2.4714238752276741E-6</v>
      </c>
    </row>
    <row r="80" spans="3:19" x14ac:dyDescent="0.25">
      <c r="C80" s="2">
        <v>0.78729651</v>
      </c>
      <c r="D80">
        <v>229.62663599999999</v>
      </c>
      <c r="E80">
        <f t="shared" si="9"/>
        <v>232.25271864458642</v>
      </c>
      <c r="F80">
        <f t="shared" si="10"/>
        <v>6.8963100561980708</v>
      </c>
      <c r="G80" s="19">
        <f t="shared" si="11"/>
        <v>1.3078931102888868E-4</v>
      </c>
      <c r="I80" s="2">
        <v>0.76429643999999997</v>
      </c>
      <c r="J80">
        <v>248.89048299999999</v>
      </c>
      <c r="K80">
        <f t="shared" si="12"/>
        <v>250.64406729945949</v>
      </c>
      <c r="L80">
        <f t="shared" si="13"/>
        <v>3.0750578953108807</v>
      </c>
      <c r="M80" s="19">
        <f t="shared" si="14"/>
        <v>4.9640564988139897E-5</v>
      </c>
      <c r="O80" s="2">
        <v>0.73665113000000004</v>
      </c>
      <c r="P80">
        <v>277.71957200000003</v>
      </c>
      <c r="Q80">
        <f t="shared" si="15"/>
        <v>277.51833455363328</v>
      </c>
      <c r="R80">
        <f t="shared" si="16"/>
        <v>4.049650982020938E-2</v>
      </c>
      <c r="S80" s="19">
        <f t="shared" si="17"/>
        <v>5.250547850155429E-7</v>
      </c>
    </row>
    <row r="81" spans="3:19" x14ac:dyDescent="0.25">
      <c r="C81" s="2">
        <v>0.78944605999999995</v>
      </c>
      <c r="D81">
        <v>231.00227000000001</v>
      </c>
      <c r="E81">
        <f t="shared" si="9"/>
        <v>233.39786952357721</v>
      </c>
      <c r="F81">
        <f t="shared" si="10"/>
        <v>5.7388970773633252</v>
      </c>
      <c r="G81" s="19">
        <f t="shared" si="11"/>
        <v>1.0754641570774796E-4</v>
      </c>
      <c r="I81" s="2">
        <v>0.76706246</v>
      </c>
      <c r="J81">
        <v>249.63012900000001</v>
      </c>
      <c r="K81">
        <f t="shared" si="12"/>
        <v>251.80568804046857</v>
      </c>
      <c r="L81">
        <f t="shared" si="13"/>
        <v>4.7330571385644653</v>
      </c>
      <c r="M81" s="19">
        <f t="shared" si="14"/>
        <v>7.5953491916560203E-5</v>
      </c>
      <c r="O81" s="2">
        <v>0.73972020000000005</v>
      </c>
      <c r="P81">
        <v>278.44573200000002</v>
      </c>
      <c r="Q81">
        <f t="shared" si="15"/>
        <v>278.55839407356621</v>
      </c>
      <c r="R81">
        <f t="shared" si="16"/>
        <v>1.2692742820232372E-2</v>
      </c>
      <c r="S81" s="19">
        <f t="shared" si="17"/>
        <v>1.6370967623647142E-7</v>
      </c>
    </row>
    <row r="82" spans="3:19" x14ac:dyDescent="0.25">
      <c r="C82" s="2">
        <v>0.79159367999999997</v>
      </c>
      <c r="D82">
        <v>232.401442</v>
      </c>
      <c r="E82">
        <f t="shared" si="9"/>
        <v>234.65824386063497</v>
      </c>
      <c r="F82">
        <f t="shared" si="10"/>
        <v>5.0931546381654416</v>
      </c>
      <c r="G82" s="19">
        <f t="shared" si="11"/>
        <v>9.4299464292111877E-5</v>
      </c>
      <c r="I82" s="2">
        <v>0.76989735000000004</v>
      </c>
      <c r="J82">
        <v>250.50709900000001</v>
      </c>
      <c r="K82">
        <f t="shared" si="12"/>
        <v>253.12393839937445</v>
      </c>
      <c r="L82">
        <f t="shared" si="13"/>
        <v>6.8478484421183889</v>
      </c>
      <c r="M82" s="19">
        <f t="shared" si="14"/>
        <v>1.0912243906377143E-4</v>
      </c>
      <c r="O82" s="2">
        <v>0.74248638</v>
      </c>
      <c r="P82">
        <v>279.10257000000001</v>
      </c>
      <c r="Q82">
        <f t="shared" si="15"/>
        <v>279.59283971395843</v>
      </c>
      <c r="R82">
        <f t="shared" si="16"/>
        <v>0.24036439242486313</v>
      </c>
      <c r="S82" s="19">
        <f t="shared" si="17"/>
        <v>3.0856201409795186E-6</v>
      </c>
    </row>
    <row r="83" spans="3:19" x14ac:dyDescent="0.25">
      <c r="C83" s="2">
        <v>0.79333138999999997</v>
      </c>
      <c r="D83">
        <v>233.69109800000001</v>
      </c>
      <c r="E83">
        <f t="shared" si="9"/>
        <v>235.77536292514648</v>
      </c>
      <c r="F83">
        <f t="shared" si="10"/>
        <v>4.3441602781958233</v>
      </c>
      <c r="G83" s="19">
        <f t="shared" si="11"/>
        <v>7.9546578078214001E-5</v>
      </c>
      <c r="I83" s="2">
        <v>0.77194728999999995</v>
      </c>
      <c r="J83">
        <v>251.55645699999999</v>
      </c>
      <c r="K83">
        <f t="shared" si="12"/>
        <v>254.16896241197165</v>
      </c>
      <c r="L83">
        <f t="shared" si="13"/>
        <v>6.8251845275811807</v>
      </c>
      <c r="M83" s="19">
        <f t="shared" si="14"/>
        <v>1.0785578867200928E-4</v>
      </c>
      <c r="O83" s="2">
        <v>0.74555508000000004</v>
      </c>
      <c r="P83">
        <v>280.01420100000001</v>
      </c>
      <c r="Q83">
        <f t="shared" si="15"/>
        <v>280.8646385554913</v>
      </c>
      <c r="R83">
        <f t="shared" si="16"/>
        <v>0.72324403578998842</v>
      </c>
      <c r="S83" s="19">
        <f t="shared" si="17"/>
        <v>9.22411579841125E-6</v>
      </c>
    </row>
    <row r="84" spans="3:19" x14ac:dyDescent="0.25">
      <c r="C84" s="2">
        <v>0.79513423000000005</v>
      </c>
      <c r="D84">
        <v>235.07358400000001</v>
      </c>
      <c r="E84">
        <f t="shared" si="9"/>
        <v>237.03939770413845</v>
      </c>
      <c r="F84">
        <f t="shared" si="10"/>
        <v>3.864423519378497</v>
      </c>
      <c r="G84" s="19">
        <f t="shared" si="11"/>
        <v>6.9932178772028425E-5</v>
      </c>
      <c r="I84" s="2">
        <v>0.77410661000000003</v>
      </c>
      <c r="J84">
        <v>252.60971599999999</v>
      </c>
      <c r="K84">
        <f t="shared" si="12"/>
        <v>255.36417162466154</v>
      </c>
      <c r="L84">
        <f t="shared" si="13"/>
        <v>7.5870257882296261</v>
      </c>
      <c r="M84" s="19">
        <f t="shared" si="14"/>
        <v>1.1889715396248015E-4</v>
      </c>
      <c r="O84" s="2">
        <v>0.74771430999999999</v>
      </c>
      <c r="P84">
        <v>281.11130300000002</v>
      </c>
      <c r="Q84">
        <f t="shared" si="15"/>
        <v>281.84909829534973</v>
      </c>
      <c r="R84">
        <f t="shared" si="16"/>
        <v>0.54434189784017006</v>
      </c>
      <c r="S84" s="19">
        <f t="shared" si="17"/>
        <v>6.8883490650327787E-6</v>
      </c>
    </row>
    <row r="85" spans="3:19" x14ac:dyDescent="0.25">
      <c r="C85" s="2">
        <v>0.79649420000000004</v>
      </c>
      <c r="D85">
        <v>236.5181</v>
      </c>
      <c r="E85">
        <f t="shared" si="9"/>
        <v>238.0726535150354</v>
      </c>
      <c r="F85">
        <f t="shared" si="10"/>
        <v>2.4166366311088994</v>
      </c>
      <c r="G85" s="19">
        <f t="shared" si="11"/>
        <v>4.3199885035564093E-5</v>
      </c>
      <c r="I85" s="2">
        <v>0.77601056000000002</v>
      </c>
      <c r="J85">
        <v>253.723198</v>
      </c>
      <c r="K85">
        <f t="shared" si="12"/>
        <v>256.50803867413777</v>
      </c>
      <c r="L85">
        <f t="shared" si="13"/>
        <v>7.7553375803321023</v>
      </c>
      <c r="M85" s="19">
        <f t="shared" si="14"/>
        <v>1.2047040029483877E-4</v>
      </c>
      <c r="O85" s="2">
        <v>0.74953069999999999</v>
      </c>
      <c r="P85">
        <v>281.997972</v>
      </c>
      <c r="Q85">
        <f t="shared" si="15"/>
        <v>282.7420893444646</v>
      </c>
      <c r="R85">
        <f t="shared" si="16"/>
        <v>0.55371062233304569</v>
      </c>
      <c r="S85" s="19">
        <f t="shared" si="17"/>
        <v>6.9629116546835666E-6</v>
      </c>
    </row>
    <row r="86" spans="3:19" x14ac:dyDescent="0.25">
      <c r="C86" s="2">
        <v>0.79779414999999998</v>
      </c>
      <c r="D86">
        <v>237.855706</v>
      </c>
      <c r="E86">
        <f t="shared" si="9"/>
        <v>239.13203202345866</v>
      </c>
      <c r="F86">
        <f t="shared" si="10"/>
        <v>1.6290081181578095</v>
      </c>
      <c r="G86" s="19">
        <f t="shared" si="11"/>
        <v>2.8793608807073992E-5</v>
      </c>
      <c r="I86" s="2">
        <v>0.77789207999999999</v>
      </c>
      <c r="J86">
        <v>255.04448199999999</v>
      </c>
      <c r="K86">
        <f t="shared" si="12"/>
        <v>257.73132068491458</v>
      </c>
      <c r="L86">
        <f t="shared" si="13"/>
        <v>7.2191021187535673</v>
      </c>
      <c r="M86" s="19">
        <f t="shared" si="14"/>
        <v>1.1098168686794703E-4</v>
      </c>
      <c r="O86" s="2">
        <v>0.75134703999999997</v>
      </c>
      <c r="P86">
        <v>282.910751</v>
      </c>
      <c r="Q86">
        <f t="shared" si="15"/>
        <v>283.70096295453988</v>
      </c>
      <c r="R86">
        <f t="shared" si="16"/>
        <v>0.62443493309772236</v>
      </c>
      <c r="S86" s="19">
        <f t="shared" si="17"/>
        <v>7.8016827834686279E-6</v>
      </c>
    </row>
    <row r="87" spans="3:19" x14ac:dyDescent="0.25">
      <c r="C87" s="2">
        <v>0.79900112000000001</v>
      </c>
      <c r="D87">
        <v>239.16099199999999</v>
      </c>
      <c r="E87">
        <f t="shared" si="9"/>
        <v>240.18508467917491</v>
      </c>
      <c r="F87">
        <f t="shared" si="10"/>
        <v>1.0487658155396518</v>
      </c>
      <c r="G87" s="19">
        <f t="shared" si="11"/>
        <v>1.8335714194947424E-5</v>
      </c>
      <c r="I87" s="2">
        <v>0.77975969000000001</v>
      </c>
      <c r="J87">
        <v>256.486717</v>
      </c>
      <c r="K87">
        <f t="shared" si="12"/>
        <v>259.04779324378262</v>
      </c>
      <c r="L87">
        <f t="shared" si="13"/>
        <v>6.5591115264677065</v>
      </c>
      <c r="M87" s="19">
        <f t="shared" si="14"/>
        <v>9.9704614357547792E-5</v>
      </c>
      <c r="O87" s="2">
        <v>0.75306388000000002</v>
      </c>
      <c r="P87">
        <v>283.907422</v>
      </c>
      <c r="Q87">
        <f t="shared" si="15"/>
        <v>284.67443750440009</v>
      </c>
      <c r="R87">
        <f t="shared" si="16"/>
        <v>0.58831278399012776</v>
      </c>
      <c r="S87" s="19">
        <f t="shared" si="17"/>
        <v>7.2988559647742081E-6</v>
      </c>
    </row>
    <row r="88" spans="3:19" x14ac:dyDescent="0.25">
      <c r="C88" s="2">
        <v>0.80033869000000002</v>
      </c>
      <c r="D88">
        <v>240.75543099999999</v>
      </c>
      <c r="E88">
        <f t="shared" si="9"/>
        <v>241.4387831492505</v>
      </c>
      <c r="F88">
        <f t="shared" si="10"/>
        <v>0.46697015988529117</v>
      </c>
      <c r="G88" s="19">
        <f t="shared" si="11"/>
        <v>8.0563243696253746E-6</v>
      </c>
      <c r="I88" s="2">
        <v>0.78119864000000006</v>
      </c>
      <c r="J88">
        <v>257.82090299999999</v>
      </c>
      <c r="K88">
        <f t="shared" si="12"/>
        <v>260.13943694003285</v>
      </c>
      <c r="L88">
        <f t="shared" si="13"/>
        <v>5.3755996310843184</v>
      </c>
      <c r="M88" s="19">
        <f t="shared" si="14"/>
        <v>8.0870599977945815E-5</v>
      </c>
      <c r="O88" s="2">
        <v>0.75496761000000001</v>
      </c>
      <c r="P88">
        <v>285.12539099999998</v>
      </c>
      <c r="Q88">
        <f t="shared" si="15"/>
        <v>285.83891276059876</v>
      </c>
      <c r="R88">
        <f t="shared" si="16"/>
        <v>0.5091133028479834</v>
      </c>
      <c r="S88" s="19">
        <f t="shared" si="17"/>
        <v>6.2624267254321323E-6</v>
      </c>
    </row>
    <row r="89" spans="3:19" x14ac:dyDescent="0.25">
      <c r="C89" s="2">
        <v>0.80151419999999995</v>
      </c>
      <c r="D89">
        <v>242.28493499999999</v>
      </c>
      <c r="E89">
        <f t="shared" si="9"/>
        <v>242.62411457658601</v>
      </c>
      <c r="F89">
        <f t="shared" si="10"/>
        <v>0.11504278517307147</v>
      </c>
      <c r="G89" s="19">
        <f t="shared" si="11"/>
        <v>1.9597765885998142E-6</v>
      </c>
      <c r="I89" s="2">
        <v>0.78267728999999997</v>
      </c>
      <c r="J89">
        <v>259.24385699999999</v>
      </c>
      <c r="K89">
        <f t="shared" si="12"/>
        <v>261.33888402223835</v>
      </c>
      <c r="L89">
        <f t="shared" si="13"/>
        <v>4.3891382239089092</v>
      </c>
      <c r="M89" s="19">
        <f t="shared" si="14"/>
        <v>6.5307387287157046E-5</v>
      </c>
      <c r="O89" s="2">
        <v>0.75653223999999997</v>
      </c>
      <c r="P89">
        <v>286.41893399999998</v>
      </c>
      <c r="Q89">
        <f t="shared" si="15"/>
        <v>286.87054581519345</v>
      </c>
      <c r="R89">
        <f t="shared" si="16"/>
        <v>0.20395323162234394</v>
      </c>
      <c r="S89" s="19">
        <f t="shared" si="17"/>
        <v>2.486148941289021E-6</v>
      </c>
    </row>
    <row r="90" spans="3:19" x14ac:dyDescent="0.25">
      <c r="C90" s="2">
        <v>0.80267403000000004</v>
      </c>
      <c r="D90">
        <v>243.92988099999999</v>
      </c>
      <c r="E90">
        <f t="shared" si="9"/>
        <v>243.87883347978558</v>
      </c>
      <c r="F90">
        <f t="shared" si="10"/>
        <v>2.6058493200406714E-3</v>
      </c>
      <c r="G90" s="19">
        <f t="shared" si="11"/>
        <v>4.3794471699532062E-8</v>
      </c>
      <c r="I90" s="2">
        <v>0.78413896000000005</v>
      </c>
      <c r="J90">
        <v>260.87010700000002</v>
      </c>
      <c r="K90">
        <f t="shared" si="12"/>
        <v>262.60986117145336</v>
      </c>
      <c r="L90">
        <f t="shared" si="13"/>
        <v>3.0267445770893038</v>
      </c>
      <c r="M90" s="19">
        <f t="shared" si="14"/>
        <v>4.4476145296288251E-5</v>
      </c>
      <c r="O90" s="2">
        <v>0.75797661000000005</v>
      </c>
      <c r="P90">
        <v>287.78605900000002</v>
      </c>
      <c r="Q90">
        <f t="shared" si="15"/>
        <v>287.88932830484981</v>
      </c>
      <c r="R90">
        <f t="shared" si="16"/>
        <v>1.0664549324158659E-2</v>
      </c>
      <c r="S90" s="19">
        <f t="shared" si="17"/>
        <v>1.2876653323167521E-7</v>
      </c>
    </row>
    <row r="91" spans="3:19" x14ac:dyDescent="0.25">
      <c r="C91" s="2">
        <v>0.80369281999999997</v>
      </c>
      <c r="D91">
        <v>245.607383</v>
      </c>
      <c r="E91">
        <f t="shared" si="9"/>
        <v>245.0581866579534</v>
      </c>
      <c r="F91">
        <f t="shared" si="10"/>
        <v>0.30161662211736529</v>
      </c>
      <c r="G91" s="19">
        <f t="shared" si="11"/>
        <v>5.0000280025396194E-6</v>
      </c>
      <c r="I91" s="2">
        <v>0.78541448999999997</v>
      </c>
      <c r="J91">
        <v>262.471699</v>
      </c>
      <c r="K91">
        <f t="shared" si="12"/>
        <v>263.79532008375418</v>
      </c>
      <c r="L91">
        <f t="shared" si="13"/>
        <v>1.7519727733585799</v>
      </c>
      <c r="M91" s="19">
        <f t="shared" si="14"/>
        <v>2.5430938507172708E-5</v>
      </c>
      <c r="O91" s="2">
        <v>0.75932633000000005</v>
      </c>
      <c r="P91">
        <v>289.09162199999997</v>
      </c>
      <c r="Q91">
        <f t="shared" si="15"/>
        <v>288.90498587003395</v>
      </c>
      <c r="R91">
        <f t="shared" si="16"/>
        <v>3.4833045008692519E-2</v>
      </c>
      <c r="S91" s="19">
        <f t="shared" si="17"/>
        <v>4.1679301238327763E-7</v>
      </c>
    </row>
    <row r="92" spans="3:19" x14ac:dyDescent="0.25">
      <c r="C92" s="2">
        <v>0.80475229000000004</v>
      </c>
      <c r="D92">
        <v>247.31237300000001</v>
      </c>
      <c r="E92">
        <f t="shared" si="9"/>
        <v>246.36933379416178</v>
      </c>
      <c r="F92">
        <f t="shared" si="10"/>
        <v>0.88932294374800414</v>
      </c>
      <c r="G92" s="19">
        <f t="shared" si="11"/>
        <v>1.4540113870213341E-5</v>
      </c>
      <c r="I92" s="2">
        <v>0.78666769000000003</v>
      </c>
      <c r="J92">
        <v>263.91977300000002</v>
      </c>
      <c r="K92">
        <f t="shared" si="12"/>
        <v>265.03619534745746</v>
      </c>
      <c r="L92">
        <f t="shared" si="13"/>
        <v>1.2463988579023901</v>
      </c>
      <c r="M92" s="19">
        <f t="shared" si="14"/>
        <v>1.7894236972420431E-5</v>
      </c>
      <c r="O92" s="2">
        <v>0.76105566999999996</v>
      </c>
      <c r="P92">
        <v>290.62549999999999</v>
      </c>
      <c r="Q92">
        <f t="shared" si="15"/>
        <v>290.30633868296826</v>
      </c>
      <c r="R92">
        <f t="shared" si="16"/>
        <v>0.10186394628942734</v>
      </c>
      <c r="S92" s="19">
        <f t="shared" si="17"/>
        <v>1.2060159797630859E-6</v>
      </c>
    </row>
    <row r="93" spans="3:19" x14ac:dyDescent="0.25">
      <c r="C93" s="2">
        <v>0.80562597999999996</v>
      </c>
      <c r="D93">
        <v>248.859973</v>
      </c>
      <c r="E93">
        <f t="shared" si="9"/>
        <v>247.52199348029305</v>
      </c>
      <c r="F93">
        <f t="shared" si="10"/>
        <v>1.7901891951552362</v>
      </c>
      <c r="G93" s="19">
        <f t="shared" si="11"/>
        <v>2.8906055502951333E-5</v>
      </c>
      <c r="I93" s="2">
        <v>0.78789368000000004</v>
      </c>
      <c r="J93">
        <v>265.67679600000002</v>
      </c>
      <c r="K93">
        <f t="shared" si="12"/>
        <v>266.33023863849382</v>
      </c>
      <c r="L93">
        <f t="shared" si="13"/>
        <v>0.42698728180173917</v>
      </c>
      <c r="M93" s="19">
        <f t="shared" si="14"/>
        <v>6.0493357462651617E-6</v>
      </c>
      <c r="O93" s="2">
        <v>0.76223768999999997</v>
      </c>
      <c r="P93">
        <v>292.03854000000001</v>
      </c>
      <c r="Q93">
        <f t="shared" si="15"/>
        <v>291.33600508349139</v>
      </c>
      <c r="R93">
        <f t="shared" si="16"/>
        <v>0.4935553089137813</v>
      </c>
      <c r="S93" s="19">
        <f t="shared" si="17"/>
        <v>5.7870267595177497E-6</v>
      </c>
    </row>
    <row r="94" spans="3:19" x14ac:dyDescent="0.25">
      <c r="C94" s="2">
        <v>0.80649150000000003</v>
      </c>
      <c r="D94">
        <v>250.30383900000001</v>
      </c>
      <c r="E94">
        <f t="shared" si="9"/>
        <v>248.73370433799127</v>
      </c>
      <c r="F94">
        <f t="shared" si="10"/>
        <v>2.4653228568413024</v>
      </c>
      <c r="G94" s="19">
        <f t="shared" si="11"/>
        <v>3.934946038121612E-5</v>
      </c>
      <c r="I94" s="2">
        <v>0.78898678</v>
      </c>
      <c r="J94">
        <v>267.42349300000001</v>
      </c>
      <c r="K94">
        <f t="shared" si="12"/>
        <v>267.55715899519265</v>
      </c>
      <c r="L94">
        <f t="shared" si="13"/>
        <v>1.786659827083981E-2</v>
      </c>
      <c r="M94" s="19">
        <f t="shared" si="14"/>
        <v>2.4982894741361445E-7</v>
      </c>
      <c r="O94" s="2">
        <v>0.76344705000000002</v>
      </c>
      <c r="P94">
        <v>293.40770800000001</v>
      </c>
      <c r="Q94">
        <f t="shared" si="15"/>
        <v>292.45661034046589</v>
      </c>
      <c r="R94">
        <f t="shared" si="16"/>
        <v>0.90458675797129529</v>
      </c>
      <c r="S94" s="19">
        <f t="shared" si="17"/>
        <v>1.0507688465723891E-5</v>
      </c>
    </row>
    <row r="95" spans="3:19" x14ac:dyDescent="0.25">
      <c r="C95" s="2">
        <v>0.80746518</v>
      </c>
      <c r="D95">
        <v>251.94167999999999</v>
      </c>
      <c r="E95">
        <f t="shared" si="9"/>
        <v>250.18798945040015</v>
      </c>
      <c r="F95">
        <f t="shared" si="10"/>
        <v>3.075430543755783</v>
      </c>
      <c r="G95" s="19">
        <f t="shared" si="11"/>
        <v>4.8451349884345794E-5</v>
      </c>
      <c r="I95" s="2">
        <v>0.79009956000000003</v>
      </c>
      <c r="J95">
        <v>269.29229099999998</v>
      </c>
      <c r="K95">
        <f t="shared" si="12"/>
        <v>268.88365148829791</v>
      </c>
      <c r="L95">
        <f t="shared" si="13"/>
        <v>0.1669862505241004</v>
      </c>
      <c r="M95" s="19">
        <f t="shared" si="14"/>
        <v>2.3026761940194464E-6</v>
      </c>
      <c r="O95" s="2">
        <v>0.76465640000000001</v>
      </c>
      <c r="P95">
        <v>294.77687600000002</v>
      </c>
      <c r="Q95">
        <f t="shared" si="15"/>
        <v>293.6520326242852</v>
      </c>
      <c r="R95">
        <f t="shared" si="16"/>
        <v>1.2652726198895066</v>
      </c>
      <c r="S95" s="19">
        <f t="shared" si="17"/>
        <v>1.4561203997443312E-5</v>
      </c>
    </row>
    <row r="96" spans="3:19" x14ac:dyDescent="0.25">
      <c r="C96" s="2">
        <v>0.80843878000000002</v>
      </c>
      <c r="D96">
        <v>253.620395</v>
      </c>
      <c r="E96">
        <f t="shared" si="9"/>
        <v>251.74873981811868</v>
      </c>
      <c r="F96">
        <f t="shared" si="10"/>
        <v>3.503093119863208</v>
      </c>
      <c r="G96" s="19">
        <f t="shared" si="11"/>
        <v>5.4460714245578247E-5</v>
      </c>
      <c r="I96" s="2">
        <v>0.79121293999999998</v>
      </c>
      <c r="J96">
        <v>270.86882300000002</v>
      </c>
      <c r="K96">
        <f t="shared" si="12"/>
        <v>270.29645228147729</v>
      </c>
      <c r="L96">
        <f t="shared" si="13"/>
        <v>0.32760823942223083</v>
      </c>
      <c r="M96" s="19">
        <f t="shared" si="14"/>
        <v>4.4651574196426861E-6</v>
      </c>
      <c r="O96" s="2">
        <v>0.76559093</v>
      </c>
      <c r="P96">
        <v>295.93973399999999</v>
      </c>
      <c r="Q96">
        <f t="shared" si="15"/>
        <v>294.63210796064152</v>
      </c>
      <c r="R96">
        <f t="shared" si="16"/>
        <v>1.7098858588083126</v>
      </c>
      <c r="S96" s="19">
        <f t="shared" si="17"/>
        <v>1.9523629721185464E-5</v>
      </c>
    </row>
    <row r="97" spans="3:19" x14ac:dyDescent="0.25">
      <c r="C97" s="2">
        <v>0.80927294000000005</v>
      </c>
      <c r="D97">
        <v>255.23196100000001</v>
      </c>
      <c r="E97">
        <f t="shared" si="9"/>
        <v>253.17977484097645</v>
      </c>
      <c r="F97">
        <f t="shared" si="10"/>
        <v>4.2114680312878852</v>
      </c>
      <c r="G97" s="19">
        <f t="shared" si="11"/>
        <v>6.4649235541733508E-5</v>
      </c>
      <c r="I97" s="2">
        <v>0.79243441999999997</v>
      </c>
      <c r="J97">
        <v>272.666922</v>
      </c>
      <c r="K97">
        <f t="shared" si="12"/>
        <v>271.95490557429991</v>
      </c>
      <c r="L97">
        <f t="shared" si="13"/>
        <v>0.5069673904667249</v>
      </c>
      <c r="M97" s="19">
        <f t="shared" si="14"/>
        <v>6.8189124420871242E-6</v>
      </c>
      <c r="O97" s="2">
        <v>0.76680599000000005</v>
      </c>
      <c r="P97">
        <v>297.53380900000002</v>
      </c>
      <c r="Q97">
        <f t="shared" si="15"/>
        <v>295.98738757374281</v>
      </c>
      <c r="R97">
        <f t="shared" si="16"/>
        <v>2.3914192275873876</v>
      </c>
      <c r="S97" s="19">
        <f t="shared" si="17"/>
        <v>2.7013637802772209E-5</v>
      </c>
    </row>
    <row r="98" spans="3:19" x14ac:dyDescent="0.25">
      <c r="C98" s="2">
        <v>0.81014653000000003</v>
      </c>
      <c r="D98">
        <v>257.07041400000003</v>
      </c>
      <c r="E98">
        <f t="shared" si="9"/>
        <v>254.7811423437812</v>
      </c>
      <c r="F98">
        <f t="shared" si="10"/>
        <v>5.240764715966904</v>
      </c>
      <c r="G98" s="19">
        <f t="shared" si="11"/>
        <v>7.9303155533634904E-5</v>
      </c>
      <c r="I98" s="2">
        <v>0.79343887999999996</v>
      </c>
      <c r="J98">
        <v>274.41862400000002</v>
      </c>
      <c r="K98">
        <f t="shared" si="12"/>
        <v>273.41238862491025</v>
      </c>
      <c r="L98">
        <f t="shared" si="13"/>
        <v>1.0125096300820557</v>
      </c>
      <c r="M98" s="19">
        <f t="shared" si="14"/>
        <v>1.3445346466673691E-5</v>
      </c>
      <c r="O98" s="2">
        <v>0.76789543999999998</v>
      </c>
      <c r="P98">
        <v>299.13119799999998</v>
      </c>
      <c r="Q98">
        <f t="shared" si="15"/>
        <v>297.28854593940571</v>
      </c>
      <c r="R98">
        <f t="shared" si="16"/>
        <v>3.3953666164123297</v>
      </c>
      <c r="S98" s="19">
        <f t="shared" si="17"/>
        <v>3.7945759839276368E-5</v>
      </c>
    </row>
    <row r="99" spans="3:19" x14ac:dyDescent="0.25">
      <c r="C99" s="2">
        <v>0.81108005999999999</v>
      </c>
      <c r="D99">
        <v>258.84046799999999</v>
      </c>
      <c r="E99">
        <f t="shared" si="9"/>
        <v>256.62114083131235</v>
      </c>
      <c r="F99">
        <f t="shared" si="10"/>
        <v>4.9254130816751029</v>
      </c>
      <c r="G99" s="19">
        <f t="shared" si="11"/>
        <v>7.3515396980958675E-5</v>
      </c>
      <c r="I99" s="2">
        <v>0.79462255000000004</v>
      </c>
      <c r="J99">
        <v>276.05386199999998</v>
      </c>
      <c r="K99">
        <f t="shared" si="12"/>
        <v>275.25015747478454</v>
      </c>
      <c r="L99">
        <f t="shared" si="13"/>
        <v>0.64594096385177124</v>
      </c>
      <c r="M99" s="19">
        <f t="shared" si="14"/>
        <v>8.4762776211235623E-6</v>
      </c>
      <c r="O99" s="2">
        <v>0.76925686999999998</v>
      </c>
      <c r="P99">
        <v>300.74213300000002</v>
      </c>
      <c r="Q99">
        <f t="shared" si="15"/>
        <v>299.04307887361801</v>
      </c>
      <c r="R99">
        <f t="shared" si="16"/>
        <v>2.8867849243757324</v>
      </c>
      <c r="S99" s="19">
        <f t="shared" si="17"/>
        <v>3.1917280282105867E-5</v>
      </c>
    </row>
    <row r="100" spans="3:19" x14ac:dyDescent="0.25">
      <c r="C100" s="2">
        <v>0.81175059999999999</v>
      </c>
      <c r="D100">
        <v>260.53283299999998</v>
      </c>
      <c r="E100">
        <f t="shared" si="9"/>
        <v>258.03349332880526</v>
      </c>
      <c r="F100">
        <f t="shared" si="10"/>
        <v>6.2466987920077237</v>
      </c>
      <c r="G100" s="19">
        <f t="shared" si="11"/>
        <v>9.2029198860425708E-5</v>
      </c>
      <c r="I100" s="2">
        <v>0.79555766999999999</v>
      </c>
      <c r="J100">
        <v>277.73656899999997</v>
      </c>
      <c r="K100">
        <f t="shared" si="12"/>
        <v>276.80343467314947</v>
      </c>
      <c r="L100">
        <f t="shared" si="13"/>
        <v>0.87073967194674806</v>
      </c>
      <c r="M100" s="19">
        <f t="shared" si="14"/>
        <v>1.1288135125812215E-5</v>
      </c>
      <c r="O100" s="2">
        <v>0.77022241999999996</v>
      </c>
      <c r="P100">
        <v>302.25185800000003</v>
      </c>
      <c r="Q100">
        <f t="shared" si="15"/>
        <v>300.38451394135529</v>
      </c>
      <c r="R100">
        <f t="shared" si="16"/>
        <v>3.4869738333557829</v>
      </c>
      <c r="S100" s="19">
        <f t="shared" si="17"/>
        <v>3.8168995432485617E-5</v>
      </c>
    </row>
    <row r="101" spans="3:19" x14ac:dyDescent="0.25">
      <c r="C101" s="2">
        <v>0.81260127000000004</v>
      </c>
      <c r="D101">
        <v>262.06896599999999</v>
      </c>
      <c r="E101">
        <f t="shared" si="9"/>
        <v>259.94616372082078</v>
      </c>
      <c r="F101">
        <f t="shared" si="10"/>
        <v>4.5062895164884544</v>
      </c>
      <c r="G101" s="19">
        <f t="shared" si="11"/>
        <v>6.5612698570020916E-5</v>
      </c>
      <c r="I101" s="2">
        <v>0.79631200000000002</v>
      </c>
      <c r="J101">
        <v>279.40419000000003</v>
      </c>
      <c r="K101">
        <f t="shared" si="12"/>
        <v>278.12796182747525</v>
      </c>
      <c r="L101">
        <f t="shared" si="13"/>
        <v>1.628758348345944</v>
      </c>
      <c r="M101" s="19">
        <f t="shared" si="14"/>
        <v>2.0863675797166986E-5</v>
      </c>
      <c r="O101" s="2">
        <v>0.77121213</v>
      </c>
      <c r="P101">
        <v>303.63566500000002</v>
      </c>
      <c r="Q101">
        <f t="shared" si="15"/>
        <v>301.85349416240314</v>
      </c>
      <c r="R101">
        <f t="shared" si="16"/>
        <v>3.1761328943807636</v>
      </c>
      <c r="S101" s="19">
        <f t="shared" si="17"/>
        <v>3.4450307357033796E-5</v>
      </c>
    </row>
    <row r="102" spans="3:19" x14ac:dyDescent="0.25">
      <c r="C102" s="2">
        <v>0.81299668999999997</v>
      </c>
      <c r="D102">
        <v>263.51262100000002</v>
      </c>
      <c r="E102">
        <f t="shared" si="9"/>
        <v>260.88522478370072</v>
      </c>
      <c r="F102">
        <f t="shared" si="10"/>
        <v>6.9032108774238941</v>
      </c>
      <c r="G102" s="19">
        <f t="shared" si="11"/>
        <v>9.9414171820557179E-5</v>
      </c>
      <c r="I102" s="2">
        <v>0.79710892</v>
      </c>
      <c r="J102">
        <v>280.780933</v>
      </c>
      <c r="K102">
        <f t="shared" si="12"/>
        <v>279.60268859904079</v>
      </c>
      <c r="L102">
        <f t="shared" si="13"/>
        <v>1.3882598683917404</v>
      </c>
      <c r="M102" s="19">
        <f t="shared" si="14"/>
        <v>1.7609034474279883E-5</v>
      </c>
      <c r="O102" s="2">
        <v>0.77235679999999995</v>
      </c>
      <c r="P102">
        <v>305.07309800000002</v>
      </c>
      <c r="Q102">
        <f t="shared" si="15"/>
        <v>303.68564977867044</v>
      </c>
      <c r="R102">
        <f t="shared" si="16"/>
        <v>1.9250125668706091</v>
      </c>
      <c r="S102" s="19">
        <f t="shared" si="17"/>
        <v>2.068358161782008E-5</v>
      </c>
    </row>
    <row r="103" spans="3:19" x14ac:dyDescent="0.25">
      <c r="C103" s="2">
        <v>0.81371952999999997</v>
      </c>
      <c r="D103">
        <v>264.96006299999999</v>
      </c>
      <c r="E103">
        <f t="shared" si="9"/>
        <v>262.69133002251294</v>
      </c>
      <c r="F103">
        <f t="shared" si="10"/>
        <v>5.1471493231372447</v>
      </c>
      <c r="G103" s="19">
        <f t="shared" si="11"/>
        <v>7.3317210152973057E-5</v>
      </c>
      <c r="I103" s="2">
        <v>0.79804976999999999</v>
      </c>
      <c r="J103">
        <v>282.266482</v>
      </c>
      <c r="K103">
        <f t="shared" si="12"/>
        <v>281.45249106559083</v>
      </c>
      <c r="L103">
        <f t="shared" si="13"/>
        <v>0.66258124130030072</v>
      </c>
      <c r="M103" s="19">
        <f t="shared" si="14"/>
        <v>8.3161155514307231E-6</v>
      </c>
      <c r="O103" s="2">
        <v>0.77341506000000004</v>
      </c>
      <c r="P103">
        <v>306.75176499999998</v>
      </c>
      <c r="Q103">
        <f t="shared" si="15"/>
        <v>305.5234892091591</v>
      </c>
      <c r="R103">
        <f t="shared" si="16"/>
        <v>1.5086614183657956</v>
      </c>
      <c r="S103" s="19">
        <f t="shared" si="17"/>
        <v>1.6033105251149044E-5</v>
      </c>
    </row>
    <row r="104" spans="3:19" x14ac:dyDescent="0.25">
      <c r="C104" s="2">
        <v>0.81441416</v>
      </c>
      <c r="D104">
        <v>266.55411199999998</v>
      </c>
      <c r="E104">
        <f t="shared" si="9"/>
        <v>264.54537869583316</v>
      </c>
      <c r="F104">
        <f t="shared" si="10"/>
        <v>4.0350094872689111</v>
      </c>
      <c r="G104" s="19">
        <f t="shared" si="11"/>
        <v>5.6790250855611474E-5</v>
      </c>
      <c r="I104" s="2">
        <v>0.79884127999999999</v>
      </c>
      <c r="J104">
        <v>284.049262</v>
      </c>
      <c r="K104">
        <f t="shared" si="12"/>
        <v>283.10848315829719</v>
      </c>
      <c r="L104">
        <f t="shared" si="13"/>
        <v>0.8850648289956784</v>
      </c>
      <c r="M104" s="19">
        <f t="shared" si="14"/>
        <v>1.0969523236512573E-5</v>
      </c>
      <c r="O104" s="2">
        <v>0.77432601999999995</v>
      </c>
      <c r="P104">
        <v>308.31643000000003</v>
      </c>
      <c r="Q104">
        <f t="shared" si="15"/>
        <v>307.23144593795627</v>
      </c>
      <c r="R104">
        <f t="shared" si="16"/>
        <v>1.1771904148889754</v>
      </c>
      <c r="S104" s="19">
        <f t="shared" si="17"/>
        <v>1.2383784331111375E-5</v>
      </c>
    </row>
    <row r="105" spans="3:19" x14ac:dyDescent="0.25">
      <c r="C105" s="2">
        <v>0.81524836000000001</v>
      </c>
      <c r="D105">
        <v>268.14816100000002</v>
      </c>
      <c r="E105">
        <f t="shared" si="9"/>
        <v>266.94255217965133</v>
      </c>
      <c r="F105">
        <f t="shared" si="10"/>
        <v>1.4534926277025515</v>
      </c>
      <c r="G105" s="19">
        <f t="shared" si="11"/>
        <v>2.0214508562508515E-5</v>
      </c>
      <c r="I105" s="2">
        <v>0.79964301000000004</v>
      </c>
      <c r="J105">
        <v>285.70584200000002</v>
      </c>
      <c r="K105">
        <f t="shared" si="12"/>
        <v>284.88795717264162</v>
      </c>
      <c r="L105">
        <f t="shared" si="13"/>
        <v>0.66893559082307663</v>
      </c>
      <c r="M105" s="19">
        <f t="shared" si="14"/>
        <v>8.1949453508652955E-6</v>
      </c>
      <c r="O105" s="2">
        <v>0.77507656999999996</v>
      </c>
      <c r="P105">
        <v>309.82342</v>
      </c>
      <c r="Q105">
        <f t="shared" si="15"/>
        <v>308.73710602807807</v>
      </c>
      <c r="R105">
        <f t="shared" si="16"/>
        <v>1.1800780455927884</v>
      </c>
      <c r="S105" s="19">
        <f t="shared" si="17"/>
        <v>1.2293689599264266E-5</v>
      </c>
    </row>
    <row r="106" spans="3:19" x14ac:dyDescent="0.25">
      <c r="C106" s="2">
        <v>0.81580352</v>
      </c>
      <c r="D106">
        <v>269.68965900000001</v>
      </c>
      <c r="E106">
        <f t="shared" si="9"/>
        <v>268.65205764718718</v>
      </c>
      <c r="F106">
        <f t="shared" si="10"/>
        <v>1.0766165673590113</v>
      </c>
      <c r="G106" s="19">
        <f t="shared" si="11"/>
        <v>1.4802411400555788E-5</v>
      </c>
      <c r="I106" s="2">
        <v>0.80016034999999996</v>
      </c>
      <c r="J106">
        <v>287.12556699999999</v>
      </c>
      <c r="K106">
        <f t="shared" si="12"/>
        <v>286.09533091108534</v>
      </c>
      <c r="L106">
        <f t="shared" si="13"/>
        <v>1.0613863989021515</v>
      </c>
      <c r="M106" s="19">
        <f t="shared" si="14"/>
        <v>1.2874482653370908E-5</v>
      </c>
      <c r="O106" s="2">
        <v>0.77608151999999997</v>
      </c>
      <c r="P106">
        <v>311.333145</v>
      </c>
      <c r="Q106">
        <f t="shared" si="15"/>
        <v>310.91044213917144</v>
      </c>
      <c r="R106">
        <f t="shared" si="16"/>
        <v>0.17867770855265319</v>
      </c>
      <c r="S106" s="19">
        <f t="shared" si="17"/>
        <v>1.8434003119538899E-6</v>
      </c>
    </row>
    <row r="107" spans="3:19" x14ac:dyDescent="0.25">
      <c r="C107" s="2">
        <v>0.81635862000000003</v>
      </c>
      <c r="D107">
        <v>271.26587599999999</v>
      </c>
      <c r="E107">
        <f t="shared" si="9"/>
        <v>270.46197137004697</v>
      </c>
      <c r="F107">
        <f t="shared" si="10"/>
        <v>0.64626265405990868</v>
      </c>
      <c r="G107" s="19">
        <f t="shared" si="11"/>
        <v>8.7825115565237444E-6</v>
      </c>
      <c r="O107" s="2">
        <v>0.77717904999999998</v>
      </c>
      <c r="P107">
        <v>313.07706200000001</v>
      </c>
      <c r="Q107">
        <f t="shared" si="15"/>
        <v>313.52026161422253</v>
      </c>
      <c r="R107">
        <f t="shared" si="16"/>
        <v>0.19642589804699201</v>
      </c>
      <c r="S107" s="19">
        <f t="shared" si="17"/>
        <v>2.0039932211816192E-6</v>
      </c>
    </row>
    <row r="108" spans="3:19" x14ac:dyDescent="0.25">
      <c r="C108" s="2">
        <v>0.81686722</v>
      </c>
      <c r="D108">
        <v>272.83073000000002</v>
      </c>
      <c r="E108">
        <f t="shared" si="9"/>
        <v>272.21631922972813</v>
      </c>
      <c r="F108">
        <f t="shared" si="10"/>
        <v>0.3775005946260952</v>
      </c>
      <c r="G108" s="19">
        <f t="shared" si="11"/>
        <v>5.0714374104643615E-6</v>
      </c>
      <c r="O108" s="2">
        <v>0.77812848000000001</v>
      </c>
      <c r="P108">
        <v>314.65637500000003</v>
      </c>
      <c r="Q108">
        <f t="shared" si="15"/>
        <v>316.01045504309275</v>
      </c>
      <c r="R108">
        <f t="shared" si="16"/>
        <v>1.833532763101988</v>
      </c>
      <c r="S108" s="19">
        <f t="shared" si="17"/>
        <v>1.8518917825138141E-5</v>
      </c>
    </row>
    <row r="109" spans="3:19" x14ac:dyDescent="0.25">
      <c r="C109" s="2">
        <v>0.81750040000000002</v>
      </c>
      <c r="D109">
        <v>274.66981299999998</v>
      </c>
      <c r="E109">
        <f t="shared" si="9"/>
        <v>274.54096734059596</v>
      </c>
      <c r="F109">
        <f t="shared" si="10"/>
        <v>1.6601203947257052E-2</v>
      </c>
      <c r="G109" s="19">
        <f t="shared" si="11"/>
        <v>2.2004814979156205E-7</v>
      </c>
      <c r="O109" s="2">
        <v>0.77903381999999999</v>
      </c>
      <c r="P109">
        <v>316.128286</v>
      </c>
      <c r="Q109">
        <f t="shared" si="15"/>
        <v>318.6208492422636</v>
      </c>
      <c r="R109">
        <f t="shared" si="16"/>
        <v>6.2128715166836299</v>
      </c>
      <c r="S109" s="19">
        <f t="shared" si="17"/>
        <v>6.2167822949102991E-5</v>
      </c>
    </row>
    <row r="110" spans="3:19" x14ac:dyDescent="0.25">
      <c r="C110" s="2">
        <v>0.81832903000000001</v>
      </c>
      <c r="D110">
        <v>276.825558</v>
      </c>
      <c r="E110">
        <f t="shared" si="9"/>
        <v>277.84605721850482</v>
      </c>
      <c r="F110">
        <f t="shared" si="10"/>
        <v>1.0414186549689566</v>
      </c>
      <c r="G110" s="19">
        <f t="shared" si="11"/>
        <v>1.3589797485386184E-5</v>
      </c>
      <c r="O110" s="2">
        <v>0.77967341000000001</v>
      </c>
      <c r="P110">
        <v>317.791403</v>
      </c>
      <c r="Q110">
        <f t="shared" si="15"/>
        <v>320.62518071615023</v>
      </c>
      <c r="R110">
        <f t="shared" si="16"/>
        <v>8.030296144549574</v>
      </c>
      <c r="S110" s="19">
        <f t="shared" si="17"/>
        <v>7.9514672211277579E-5</v>
      </c>
    </row>
    <row r="111" spans="3:19" x14ac:dyDescent="0.25">
      <c r="C111" s="2">
        <v>0.81885744000000005</v>
      </c>
      <c r="D111">
        <v>278.54317300000002</v>
      </c>
      <c r="E111">
        <f t="shared" si="9"/>
        <v>280.12813088349861</v>
      </c>
      <c r="F111">
        <f t="shared" si="10"/>
        <v>2.5120914924643274</v>
      </c>
      <c r="G111" s="19">
        <f t="shared" si="11"/>
        <v>3.2378029594919215E-5</v>
      </c>
    </row>
    <row r="112" spans="3:19" x14ac:dyDescent="0.25">
      <c r="C112" s="2">
        <v>0.81955058000000003</v>
      </c>
      <c r="D112">
        <v>280.24888499999997</v>
      </c>
      <c r="E112">
        <f t="shared" si="9"/>
        <v>283.35443650906439</v>
      </c>
      <c r="F112">
        <f t="shared" si="10"/>
        <v>9.6444501754522474</v>
      </c>
      <c r="G112" s="19">
        <f t="shared" si="11"/>
        <v>1.2279754575630477E-4</v>
      </c>
    </row>
    <row r="113" spans="3:7" x14ac:dyDescent="0.25">
      <c r="C113" s="2">
        <v>0.81973317000000001</v>
      </c>
      <c r="D113">
        <v>281.98629399999999</v>
      </c>
      <c r="E113">
        <f t="shared" si="9"/>
        <v>284.25225696098562</v>
      </c>
      <c r="F113">
        <f t="shared" si="10"/>
        <v>5.1345881405587752</v>
      </c>
      <c r="G113" s="19">
        <f t="shared" si="11"/>
        <v>6.4572799256175909E-5</v>
      </c>
    </row>
    <row r="114" spans="3:7" x14ac:dyDescent="0.25">
      <c r="C114" s="2">
        <v>0.82013464999999997</v>
      </c>
      <c r="D114">
        <v>283.82037300000002</v>
      </c>
      <c r="E114">
        <f t="shared" si="9"/>
        <v>286.30260912534044</v>
      </c>
      <c r="F114">
        <f t="shared" si="10"/>
        <v>6.1614961819450267</v>
      </c>
      <c r="G114" s="19">
        <f t="shared" si="11"/>
        <v>7.6489011918168945E-5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4EBF1-62FD-0F4D-81FC-87331E2AD1FC}">
  <dimension ref="A1:AN108"/>
  <sheetViews>
    <sheetView topLeftCell="M4" workbookViewId="0">
      <selection activeCell="W24" sqref="W24"/>
    </sheetView>
  </sheetViews>
  <sheetFormatPr baseColWidth="10" defaultRowHeight="15.75" x14ac:dyDescent="0.25"/>
  <cols>
    <col min="2" max="2" width="10.875" style="2"/>
    <col min="5" max="5" width="12.125" customWidth="1"/>
    <col min="6" max="6" width="17.125" customWidth="1"/>
    <col min="7" max="7" width="6.375" customWidth="1"/>
    <col min="8" max="8" width="10.875" style="2"/>
    <col min="11" max="11" width="11.875" customWidth="1"/>
    <col min="12" max="12" width="16.875" customWidth="1"/>
    <col min="13" max="13" width="5.625" customWidth="1"/>
    <col min="14" max="14" width="10.875" style="2"/>
    <col min="17" max="17" width="12.5" customWidth="1"/>
    <col min="18" max="18" width="17" customWidth="1"/>
  </cols>
  <sheetData>
    <row r="1" spans="1:40" x14ac:dyDescent="0.25">
      <c r="A1" t="s">
        <v>12</v>
      </c>
      <c r="B1" t="s">
        <v>8</v>
      </c>
      <c r="C1">
        <v>0.2</v>
      </c>
      <c r="D1">
        <v>0.3</v>
      </c>
      <c r="E1">
        <f>_xlfn.XLOOKUP(C3+20,C3:C150,B3:B150,,-1,1)-W9</f>
        <v>0.60601416303249589</v>
      </c>
      <c r="H1" t="s">
        <v>1</v>
      </c>
      <c r="I1">
        <v>0.3</v>
      </c>
      <c r="J1">
        <v>0.3</v>
      </c>
      <c r="K1">
        <f>_xlfn.XLOOKUP(I3+20,I3:I150,H3:H150,,-1,1)-W10</f>
        <v>0.62643635466719805</v>
      </c>
      <c r="N1" t="s">
        <v>2</v>
      </c>
      <c r="O1">
        <v>0.4</v>
      </c>
      <c r="P1">
        <v>0.3</v>
      </c>
      <c r="Q1">
        <f>_xlfn.XLOOKUP(O3+20,O3:O150,N3:N150,,-1,1)-W11</f>
        <v>0.62078267347510896</v>
      </c>
      <c r="V1" t="s">
        <v>38</v>
      </c>
    </row>
    <row r="2" spans="1:40" ht="16.5" thickBot="1" x14ac:dyDescent="0.3">
      <c r="B2" s="3" t="s">
        <v>4</v>
      </c>
      <c r="C2" s="1" t="s">
        <v>5</v>
      </c>
      <c r="D2" s="1" t="s">
        <v>33</v>
      </c>
      <c r="E2" s="1" t="s">
        <v>34</v>
      </c>
      <c r="F2" s="1" t="s">
        <v>131</v>
      </c>
      <c r="G2" s="1"/>
      <c r="H2" s="3" t="s">
        <v>4</v>
      </c>
      <c r="I2" s="1" t="s">
        <v>5</v>
      </c>
      <c r="J2" s="1" t="s">
        <v>33</v>
      </c>
      <c r="K2" s="1" t="s">
        <v>34</v>
      </c>
      <c r="L2" s="1" t="s">
        <v>131</v>
      </c>
      <c r="M2" s="1"/>
      <c r="N2" s="3" t="s">
        <v>4</v>
      </c>
      <c r="O2" s="1" t="s">
        <v>5</v>
      </c>
      <c r="P2" s="1" t="s">
        <v>33</v>
      </c>
      <c r="Q2" s="1" t="s">
        <v>34</v>
      </c>
      <c r="R2" s="1" t="s">
        <v>131</v>
      </c>
      <c r="V2" t="s">
        <v>29</v>
      </c>
      <c r="W2">
        <v>6.3285099507434941</v>
      </c>
      <c r="AG2" t="s">
        <v>61</v>
      </c>
      <c r="AH2" s="10" t="s">
        <v>62</v>
      </c>
      <c r="AI2" s="11">
        <v>9.16</v>
      </c>
    </row>
    <row r="3" spans="1:40" x14ac:dyDescent="0.25">
      <c r="B3" s="2">
        <v>0.55021131999999995</v>
      </c>
      <c r="C3">
        <v>229.531835</v>
      </c>
      <c r="D3">
        <f>IF(B3&lt;E$1,$W$6+C$1^2*$W$5/((-$W$7*(B3/D$1-1)^$W$8+1)),$W$6+$W$2*TAN($W$3*(B3/E$1)-$W$3)+C$1^2*$W$5/((-$W$7*(B3/D$1-1)^$W$8+1)))</f>
        <v>228.86099268207616</v>
      </c>
      <c r="E3">
        <f>(D3-C3)^2</f>
        <v>0.45002941551743353</v>
      </c>
      <c r="F3" s="19">
        <f>((D3-C3)/C3)^2</f>
        <v>8.5419110445212939E-6</v>
      </c>
      <c r="H3" s="2">
        <v>0.52476999000000002</v>
      </c>
      <c r="I3">
        <v>249.13179099999999</v>
      </c>
      <c r="J3">
        <f>IF(H3&lt;K$1,$W$6+I$1^2*$W$5/((-$W$7*(H3/J$1-1)^$W$8+1)),$W$6+$W$2*TAN($W$3*(H3/K$1)-$W$3)+I$1^2*$W$5/((-$W$7*(H3/J$1-1)^$W$8+1)))</f>
        <v>249.5288145608846</v>
      </c>
      <c r="K3">
        <f>(J3-I3)^2</f>
        <v>0.15762770789749192</v>
      </c>
      <c r="L3" s="19">
        <f>((J3-I3)/I3)^2</f>
        <v>2.5396522884447615E-6</v>
      </c>
      <c r="N3" s="2">
        <v>0.50068109000000005</v>
      </c>
      <c r="O3">
        <v>278.32470499999999</v>
      </c>
      <c r="P3">
        <f>IF(N3&lt;Q$1,$W$6+O$1^2*$W$5/((-$W$7*(N3/P$1-1)^$W$8+1)),$W$6+$W$2*TAN($W$3*(N3/Q$1)-$W$3)+O$1^2*$W$5/((-$W$7*(N3/P$1-1)^$W$8+1)))</f>
        <v>278.46377265197742</v>
      </c>
      <c r="Q3">
        <f>(P3-O3)^2</f>
        <v>1.9339811826514876E-2</v>
      </c>
      <c r="R3" s="19">
        <f>((P3-O3)/O3)^2</f>
        <v>2.4965986382511232E-7</v>
      </c>
      <c r="V3" t="s">
        <v>30</v>
      </c>
      <c r="W3">
        <v>4.222285847855372</v>
      </c>
      <c r="AG3" t="s">
        <v>63</v>
      </c>
      <c r="AH3" s="10" t="s">
        <v>64</v>
      </c>
      <c r="AI3">
        <v>28.88</v>
      </c>
    </row>
    <row r="4" spans="1:40" x14ac:dyDescent="0.25">
      <c r="B4" s="2">
        <v>0.55358483000000003</v>
      </c>
      <c r="C4">
        <v>229.56368399999999</v>
      </c>
      <c r="D4">
        <f t="shared" ref="D4:D67" si="0">IF(B4&lt;E$1,$W$6+C$1^2*$W$5/((-$W$7*(B4/D$1-1)^$W$8+1)),$W$6+$W$2*TAN($W$3*(B4/E$1)-$W$3)+C$1^2*$W$5/((-$W$7*(B4/D$1-1)^$W$8+1)))</f>
        <v>228.86099551844165</v>
      </c>
      <c r="E4">
        <f t="shared" ref="E4:E67" si="1">(D4-C4)^2</f>
        <v>0.49377110211476566</v>
      </c>
      <c r="F4" s="19">
        <f t="shared" ref="F4:F67" si="2">((D4-C4)/C4)^2</f>
        <v>9.3695621884273227E-6</v>
      </c>
      <c r="H4" s="2">
        <v>0.52814346000000001</v>
      </c>
      <c r="I4">
        <v>249.182749</v>
      </c>
      <c r="J4">
        <f t="shared" ref="J4:J67" si="3">IF(H4&lt;K$1,$W$6+I$1^2*$W$5/((-$W$7*(H4/J$1-1)^$W$8+1)),$W$6+$W$2*TAN($W$3*(H4/K$1)-$W$3)+I$1^2*$W$5/((-$W$7*(H4/J$1-1)^$W$8+1)))</f>
        <v>249.52881546458559</v>
      </c>
      <c r="K4">
        <f t="shared" ref="K4:K67" si="4">(J4-I4)^2</f>
        <v>0.1197619979107694</v>
      </c>
      <c r="L4" s="19">
        <f t="shared" ref="L4:L67" si="5">((J4-I4)/I4)^2</f>
        <v>1.9287817453451687E-6</v>
      </c>
      <c r="N4" s="2">
        <v>0.50405454999999999</v>
      </c>
      <c r="O4">
        <v>278.37566399999997</v>
      </c>
      <c r="P4">
        <f t="shared" ref="P4:P67" si="6">IF(N4&lt;Q$1,$W$6+O$1^2*$W$5/((-$W$7*(N4/P$1-1)^$W$8+1)),$W$6+$W$2*TAN($W$3*(N4/Q$1)-$W$3)+O$1^2*$W$5/((-$W$7*(N4/P$1-1)^$W$8+1)))</f>
        <v>278.46377285579445</v>
      </c>
      <c r="Q4">
        <f t="shared" ref="Q4:Q67" si="7">(P4-O4)^2</f>
        <v>7.7631704694113412E-3</v>
      </c>
      <c r="R4" s="19">
        <f t="shared" ref="R4:R67" si="8">((P4-O4)/O4)^2</f>
        <v>1.0017897664076062E-7</v>
      </c>
      <c r="V4" t="s">
        <v>31</v>
      </c>
      <c r="W4">
        <v>0</v>
      </c>
      <c r="AG4" t="s">
        <v>65</v>
      </c>
      <c r="AH4" s="10" t="s">
        <v>66</v>
      </c>
      <c r="AI4">
        <v>0.25</v>
      </c>
    </row>
    <row r="5" spans="1:40" x14ac:dyDescent="0.25">
      <c r="B5" s="2">
        <v>0.55695837000000004</v>
      </c>
      <c r="C5">
        <v>229.576424</v>
      </c>
      <c r="D5">
        <f t="shared" si="0"/>
        <v>228.86099913955218</v>
      </c>
      <c r="E5">
        <f t="shared" si="1"/>
        <v>0.5118327309467906</v>
      </c>
      <c r="F5" s="19">
        <f t="shared" si="2"/>
        <v>9.7112130341946218E-6</v>
      </c>
      <c r="H5" s="2">
        <v>0.53151707999999998</v>
      </c>
      <c r="I5">
        <v>249.15727000000001</v>
      </c>
      <c r="J5">
        <f t="shared" si="3"/>
        <v>249.528816650198</v>
      </c>
      <c r="K5">
        <f t="shared" si="4"/>
        <v>0.13804691327334362</v>
      </c>
      <c r="L5" s="19">
        <f t="shared" si="5"/>
        <v>2.2237172902238185E-6</v>
      </c>
      <c r="N5" s="2">
        <v>0.50712504000000003</v>
      </c>
      <c r="O5">
        <v>278.40114299999999</v>
      </c>
      <c r="P5">
        <f t="shared" si="6"/>
        <v>278.46377310355825</v>
      </c>
      <c r="Q5">
        <f t="shared" si="7"/>
        <v>3.9225298717187251E-3</v>
      </c>
      <c r="R5" s="19">
        <f t="shared" si="8"/>
        <v>5.0608589301508714E-8</v>
      </c>
      <c r="V5" t="s">
        <v>32</v>
      </c>
      <c r="W5">
        <v>413.35657512450388</v>
      </c>
      <c r="AG5" t="s">
        <v>67</v>
      </c>
      <c r="AH5" s="10" t="s">
        <v>68</v>
      </c>
      <c r="AI5">
        <v>3.76</v>
      </c>
    </row>
    <row r="6" spans="1:40" x14ac:dyDescent="0.25">
      <c r="B6" s="2">
        <v>0.56033191000000004</v>
      </c>
      <c r="C6">
        <v>229.58916300000001</v>
      </c>
      <c r="D6">
        <f t="shared" si="0"/>
        <v>228.86100374769597</v>
      </c>
      <c r="E6">
        <f t="shared" si="1"/>
        <v>0.5302158967159768</v>
      </c>
      <c r="F6" s="19">
        <f t="shared" si="2"/>
        <v>1.0058888054180107E-5</v>
      </c>
      <c r="H6" s="2">
        <v>0.53489059999999999</v>
      </c>
      <c r="I6">
        <v>249.182749</v>
      </c>
      <c r="J6">
        <f t="shared" si="3"/>
        <v>249.52881819941496</v>
      </c>
      <c r="K6">
        <f t="shared" si="4"/>
        <v>0.11976389078370832</v>
      </c>
      <c r="L6" s="19">
        <f t="shared" si="5"/>
        <v>1.9288122302972782E-6</v>
      </c>
      <c r="N6" s="2">
        <v>0.51019566999999999</v>
      </c>
      <c r="O6">
        <v>278.35655400000002</v>
      </c>
      <c r="P6">
        <f t="shared" si="6"/>
        <v>278.4637734288379</v>
      </c>
      <c r="Q6">
        <f t="shared" si="7"/>
        <v>1.1496005920321128E-2</v>
      </c>
      <c r="R6" s="19">
        <f t="shared" si="8"/>
        <v>1.4836930967639398E-7</v>
      </c>
      <c r="V6" t="s">
        <v>55</v>
      </c>
      <c r="W6">
        <v>212.32672009710745</v>
      </c>
      <c r="AG6" t="s">
        <v>69</v>
      </c>
      <c r="AH6" s="10" t="s">
        <v>70</v>
      </c>
      <c r="AI6">
        <v>26</v>
      </c>
    </row>
    <row r="7" spans="1:40" x14ac:dyDescent="0.25">
      <c r="B7" s="2">
        <v>0.56370553999999995</v>
      </c>
      <c r="C7">
        <v>229.56368399999999</v>
      </c>
      <c r="D7">
        <f t="shared" si="0"/>
        <v>228.86100959381145</v>
      </c>
      <c r="E7">
        <f t="shared" si="1"/>
        <v>0.49375132111243064</v>
      </c>
      <c r="F7" s="19">
        <f t="shared" si="2"/>
        <v>9.3691868336713786E-6</v>
      </c>
      <c r="H7" s="2">
        <v>0.53796129000000004</v>
      </c>
      <c r="I7">
        <v>249.10631100000001</v>
      </c>
      <c r="J7">
        <f t="shared" si="3"/>
        <v>249.52882001272539</v>
      </c>
      <c r="K7">
        <f t="shared" si="4"/>
        <v>0.17851386583417952</v>
      </c>
      <c r="L7" s="19">
        <f t="shared" si="5"/>
        <v>2.8767524679616947E-6</v>
      </c>
      <c r="N7" s="2">
        <v>0.51356919999999995</v>
      </c>
      <c r="O7">
        <v>278.37566399999997</v>
      </c>
      <c r="P7">
        <f t="shared" si="6"/>
        <v>278.46377390257959</v>
      </c>
      <c r="Q7">
        <f t="shared" si="7"/>
        <v>7.7633549325896835E-3</v>
      </c>
      <c r="R7" s="19">
        <f t="shared" si="8"/>
        <v>1.0018135702548966E-7</v>
      </c>
      <c r="V7" t="s">
        <v>37</v>
      </c>
      <c r="W7">
        <v>1.9461021603370896E-5</v>
      </c>
      <c r="AN7" t="s">
        <v>71</v>
      </c>
    </row>
    <row r="8" spans="1:40" x14ac:dyDescent="0.25">
      <c r="B8" s="2">
        <v>0.56693948999999999</v>
      </c>
      <c r="C8">
        <v>229.58470500000001</v>
      </c>
      <c r="D8">
        <f t="shared" si="0"/>
        <v>228.86101664624348</v>
      </c>
      <c r="E8">
        <f t="shared" si="1"/>
        <v>0.52372483336283515</v>
      </c>
      <c r="F8" s="19">
        <f t="shared" si="2"/>
        <v>9.9361299663997683E-6</v>
      </c>
      <c r="H8" s="2">
        <v>0.54103179999999995</v>
      </c>
      <c r="I8">
        <v>249.11905100000001</v>
      </c>
      <c r="J8">
        <f t="shared" si="3"/>
        <v>249.52882231066033</v>
      </c>
      <c r="K8">
        <f t="shared" si="4"/>
        <v>0.16791252704027487</v>
      </c>
      <c r="L8" s="19">
        <f t="shared" si="5"/>
        <v>2.7056350483214194E-6</v>
      </c>
      <c r="N8" s="2">
        <v>0.51694271999999997</v>
      </c>
      <c r="O8">
        <v>278.40114299999999</v>
      </c>
      <c r="P8">
        <f t="shared" si="6"/>
        <v>278.46377453568846</v>
      </c>
      <c r="Q8">
        <f t="shared" si="7"/>
        <v>3.9227092626957739E-3</v>
      </c>
      <c r="R8" s="19">
        <f t="shared" si="8"/>
        <v>5.0610903808874822E-8</v>
      </c>
      <c r="V8" t="s">
        <v>56</v>
      </c>
      <c r="W8">
        <v>19.364325072760735</v>
      </c>
    </row>
    <row r="9" spans="1:40" x14ac:dyDescent="0.25">
      <c r="B9" s="2">
        <v>0.57312490999999999</v>
      </c>
      <c r="C9">
        <v>229.42354800000001</v>
      </c>
      <c r="D9">
        <f t="shared" si="0"/>
        <v>228.86103537335774</v>
      </c>
      <c r="E9">
        <f t="shared" si="1"/>
        <v>0.3164204551319903</v>
      </c>
      <c r="F9" s="19">
        <f t="shared" si="2"/>
        <v>6.0115791197340281E-6</v>
      </c>
      <c r="H9" s="2">
        <v>0.54410221000000003</v>
      </c>
      <c r="I9">
        <v>249.182749</v>
      </c>
      <c r="J9">
        <f t="shared" si="3"/>
        <v>249.52882521401364</v>
      </c>
      <c r="K9">
        <f t="shared" si="4"/>
        <v>0.11976874590601151</v>
      </c>
      <c r="L9" s="19">
        <f t="shared" si="5"/>
        <v>1.9288904226407026E-6</v>
      </c>
      <c r="N9" s="2">
        <v>0.51971023000000005</v>
      </c>
      <c r="O9">
        <v>278.40114299999999</v>
      </c>
      <c r="P9">
        <f t="shared" si="6"/>
        <v>278.46377520859988</v>
      </c>
      <c r="Q9">
        <f t="shared" si="7"/>
        <v>3.9227935541005857E-3</v>
      </c>
      <c r="R9" s="19">
        <f t="shared" si="8"/>
        <v>5.0611991338919796E-8</v>
      </c>
      <c r="U9">
        <v>0.2</v>
      </c>
      <c r="V9" t="s">
        <v>59</v>
      </c>
      <c r="W9">
        <v>0.1726750569675041</v>
      </c>
    </row>
    <row r="10" spans="1:40" x14ac:dyDescent="0.25">
      <c r="B10" s="2">
        <v>0.57649848000000004</v>
      </c>
      <c r="C10">
        <v>229.42354800000001</v>
      </c>
      <c r="D10">
        <f t="shared" si="0"/>
        <v>228.86104940049569</v>
      </c>
      <c r="E10">
        <f t="shared" si="1"/>
        <v>0.31640467444432502</v>
      </c>
      <c r="F10" s="19">
        <f t="shared" si="2"/>
        <v>6.011279307092573E-6</v>
      </c>
      <c r="H10" s="2">
        <v>0.54717276999999997</v>
      </c>
      <c r="I10">
        <v>249.17637999999999</v>
      </c>
      <c r="J10">
        <f t="shared" si="3"/>
        <v>249.5288288718246</v>
      </c>
      <c r="K10">
        <f t="shared" si="4"/>
        <v>0.12422020725043766</v>
      </c>
      <c r="L10" s="19">
        <f t="shared" si="5"/>
        <v>2.0006840284218019E-6</v>
      </c>
      <c r="N10" s="2">
        <v>0.52247774000000002</v>
      </c>
      <c r="O10">
        <v>278.40114299999999</v>
      </c>
      <c r="P10">
        <f t="shared" si="6"/>
        <v>278.4637760566028</v>
      </c>
      <c r="Q10">
        <f t="shared" si="7"/>
        <v>3.922899779410292E-3</v>
      </c>
      <c r="R10" s="19">
        <f t="shared" si="8"/>
        <v>5.061336186081464E-8</v>
      </c>
      <c r="U10">
        <v>0.3</v>
      </c>
      <c r="V10" t="s">
        <v>59</v>
      </c>
      <c r="W10">
        <v>0.15493988533280206</v>
      </c>
      <c r="AG10" t="s">
        <v>72</v>
      </c>
    </row>
    <row r="11" spans="1:40" x14ac:dyDescent="0.25">
      <c r="B11" s="2">
        <v>0.57956901000000005</v>
      </c>
      <c r="C11">
        <v>229.42354800000001</v>
      </c>
      <c r="D11">
        <f t="shared" si="0"/>
        <v>228.86106520909959</v>
      </c>
      <c r="E11">
        <f t="shared" si="1"/>
        <v>0.31638689005912357</v>
      </c>
      <c r="F11" s="19">
        <f t="shared" si="2"/>
        <v>6.0109414267912199E-6</v>
      </c>
      <c r="H11" s="2">
        <v>0.55024351999999999</v>
      </c>
      <c r="I11">
        <v>249.06809200000001</v>
      </c>
      <c r="J11">
        <f t="shared" si="3"/>
        <v>249.52883346706597</v>
      </c>
      <c r="K11">
        <f t="shared" si="4"/>
        <v>0.21228269947409123</v>
      </c>
      <c r="L11" s="19">
        <f t="shared" si="5"/>
        <v>3.4219874621825361E-6</v>
      </c>
      <c r="N11" s="2">
        <v>0.52540871</v>
      </c>
      <c r="O11">
        <v>278.40114299999999</v>
      </c>
      <c r="P11">
        <f t="shared" si="6"/>
        <v>278.46377719299375</v>
      </c>
      <c r="Q11">
        <f t="shared" si="7"/>
        <v>3.9230421319789831E-3</v>
      </c>
      <c r="R11" s="19">
        <f t="shared" si="8"/>
        <v>5.0615198497607852E-8</v>
      </c>
      <c r="U11">
        <v>0.4</v>
      </c>
      <c r="V11" t="s">
        <v>59</v>
      </c>
      <c r="W11">
        <v>0.15208248652489115</v>
      </c>
      <c r="AG11" t="s">
        <v>73</v>
      </c>
      <c r="AH11">
        <f>1-2*(AI5/AI3)^2</f>
        <v>0.96609909377613734</v>
      </c>
      <c r="AJ11" t="s">
        <v>74</v>
      </c>
      <c r="AK11">
        <f>-0.357+0.45*EXP(-0.0375*AI6)</f>
        <v>-0.18726344089657934</v>
      </c>
    </row>
    <row r="12" spans="1:40" x14ac:dyDescent="0.25">
      <c r="B12" s="2">
        <v>0.58263955000000001</v>
      </c>
      <c r="C12">
        <v>229.42354800000001</v>
      </c>
      <c r="D12">
        <f t="shared" si="0"/>
        <v>228.86108455003469</v>
      </c>
      <c r="E12">
        <f t="shared" si="1"/>
        <v>0.31636513254689136</v>
      </c>
      <c r="F12" s="19">
        <f t="shared" si="2"/>
        <v>6.0105280622185089E-6</v>
      </c>
      <c r="H12" s="2">
        <v>0.55331412000000002</v>
      </c>
      <c r="I12">
        <v>249.04261299999999</v>
      </c>
      <c r="J12">
        <f t="shared" si="3"/>
        <v>249.5288392232244</v>
      </c>
      <c r="K12">
        <f t="shared" si="4"/>
        <v>0.23641594015107023</v>
      </c>
      <c r="L12" s="19">
        <f t="shared" si="5"/>
        <v>3.8117940372519833E-6</v>
      </c>
      <c r="N12" s="2">
        <v>0.52802293</v>
      </c>
      <c r="O12">
        <v>278.346856</v>
      </c>
      <c r="P12">
        <f t="shared" si="6"/>
        <v>278.46377846290875</v>
      </c>
      <c r="Q12">
        <f t="shared" si="7"/>
        <v>1.3670862332647233E-2</v>
      </c>
      <c r="R12" s="19">
        <f t="shared" si="8"/>
        <v>1.7645065283916711E-7</v>
      </c>
      <c r="AG12" t="s">
        <v>75</v>
      </c>
      <c r="AH12">
        <f>0.0524*AI4^4-0.15*AI4^3+0.1659*AI4^2-0.0706*AI4+0.0119</f>
        <v>2.479687500000001E-3</v>
      </c>
      <c r="AJ12" t="s">
        <v>76</v>
      </c>
      <c r="AK12">
        <f>0.0524*(AI4-AK11)^4-0.15*(AI4-AK11)^3+0.1659*(AI4-AK11)^2-0.0706*(AI4-AK11)+0.0119</f>
        <v>2.1240932152385671E-3</v>
      </c>
    </row>
    <row r="13" spans="1:40" x14ac:dyDescent="0.25">
      <c r="B13" s="2">
        <v>0.58601312000000005</v>
      </c>
      <c r="C13">
        <v>229.42354800000001</v>
      </c>
      <c r="D13">
        <f t="shared" si="0"/>
        <v>228.86111075442037</v>
      </c>
      <c r="E13">
        <f t="shared" si="1"/>
        <v>0.31633565521521756</v>
      </c>
      <c r="F13" s="19">
        <f t="shared" si="2"/>
        <v>6.009968031067798E-6</v>
      </c>
      <c r="H13" s="2">
        <v>0.55608162000000005</v>
      </c>
      <c r="I13">
        <v>249.04261299999999</v>
      </c>
      <c r="J13">
        <f t="shared" si="3"/>
        <v>249.52884563169607</v>
      </c>
      <c r="K13">
        <f t="shared" si="4"/>
        <v>0.23642217212609892</v>
      </c>
      <c r="L13" s="19">
        <f t="shared" si="5"/>
        <v>3.811894516962613E-6</v>
      </c>
      <c r="N13" s="2">
        <v>0.53306109999999995</v>
      </c>
      <c r="O13">
        <v>278.43299200000001</v>
      </c>
      <c r="P13">
        <f t="shared" si="6"/>
        <v>278.46378180613976</v>
      </c>
      <c r="Q13">
        <f t="shared" si="7"/>
        <v>9.4801216212344274E-4</v>
      </c>
      <c r="R13" s="19">
        <f t="shared" si="8"/>
        <v>1.2228481205701339E-8</v>
      </c>
      <c r="AG13" t="s">
        <v>77</v>
      </c>
      <c r="AH13">
        <f>1/(1+AH12*AI2)</f>
        <v>0.97779052707981695</v>
      </c>
      <c r="AJ13" t="s">
        <v>78</v>
      </c>
      <c r="AK13">
        <f>1/(1+AK12*AI2)</f>
        <v>0.98091464407568274</v>
      </c>
    </row>
    <row r="14" spans="1:40" x14ac:dyDescent="0.25">
      <c r="B14" s="2">
        <v>0.58878063000000003</v>
      </c>
      <c r="C14">
        <v>229.42354800000001</v>
      </c>
      <c r="D14">
        <f t="shared" si="0"/>
        <v>228.86113692217847</v>
      </c>
      <c r="E14">
        <f t="shared" si="1"/>
        <v>0.31630622045638268</v>
      </c>
      <c r="F14" s="19">
        <f t="shared" si="2"/>
        <v>6.0094088087459288E-6</v>
      </c>
      <c r="H14" s="2">
        <v>0.55884913000000003</v>
      </c>
      <c r="I14">
        <v>249.04261299999999</v>
      </c>
      <c r="J14">
        <f t="shared" si="3"/>
        <v>249.52885344680357</v>
      </c>
      <c r="K14">
        <f t="shared" si="4"/>
        <v>0.23642977210774288</v>
      </c>
      <c r="L14" s="19">
        <f t="shared" si="5"/>
        <v>3.8120170533901277E-6</v>
      </c>
      <c r="N14" s="2">
        <v>0.53643474000000002</v>
      </c>
      <c r="O14">
        <v>278.40114299999999</v>
      </c>
      <c r="P14">
        <f t="shared" si="6"/>
        <v>278.46378491515344</v>
      </c>
      <c r="Q14">
        <f t="shared" si="7"/>
        <v>3.9240095340919269E-3</v>
      </c>
      <c r="R14" s="19">
        <f t="shared" si="8"/>
        <v>5.0627679946525902E-8</v>
      </c>
      <c r="T14">
        <v>0.2</v>
      </c>
      <c r="U14" t="s">
        <v>35</v>
      </c>
      <c r="W14">
        <f>SUM(E3:E150)</f>
        <v>13.527528284676924</v>
      </c>
    </row>
    <row r="15" spans="1:40" x14ac:dyDescent="0.25">
      <c r="B15" s="2">
        <v>0.59154814</v>
      </c>
      <c r="C15">
        <v>229.42354800000001</v>
      </c>
      <c r="D15">
        <f t="shared" si="0"/>
        <v>228.86116812482072</v>
      </c>
      <c r="E15">
        <f t="shared" si="1"/>
        <v>0.31627112400667268</v>
      </c>
      <c r="F15" s="19">
        <f t="shared" si="2"/>
        <v>6.0087420216250845E-6</v>
      </c>
      <c r="H15" s="2">
        <v>0.56161673999999995</v>
      </c>
      <c r="I15">
        <v>248.992401</v>
      </c>
      <c r="J15">
        <f t="shared" si="3"/>
        <v>249.52886295745418</v>
      </c>
      <c r="K15">
        <f t="shared" si="4"/>
        <v>0.28779143179556949</v>
      </c>
      <c r="L15" s="19">
        <f t="shared" si="5"/>
        <v>4.6420057463451829E-6</v>
      </c>
      <c r="N15" s="2">
        <v>0.54011134000000005</v>
      </c>
      <c r="O15">
        <v>278.40114299999999</v>
      </c>
      <c r="P15">
        <f t="shared" si="6"/>
        <v>278.46378937199523</v>
      </c>
      <c r="Q15">
        <f t="shared" si="7"/>
        <v>3.924567924166315E-3</v>
      </c>
      <c r="R15" s="19">
        <f t="shared" si="8"/>
        <v>5.0634884310767586E-8</v>
      </c>
      <c r="T15">
        <v>0.3</v>
      </c>
      <c r="U15" t="s">
        <v>35</v>
      </c>
      <c r="W15">
        <f>SUM(K3:K150)</f>
        <v>18.558404227258752</v>
      </c>
      <c r="AG15" t="s">
        <v>79</v>
      </c>
      <c r="AH15">
        <f>1/(W5*10^-4*PI()*AI2*AH13*AH11)</f>
        <v>0.88994322921512492</v>
      </c>
      <c r="AJ15" t="s">
        <v>80</v>
      </c>
      <c r="AK15">
        <f>1/(W5*10^-4*PI()*AI2*AK13*AH11)</f>
        <v>0.8871088472589187</v>
      </c>
    </row>
    <row r="16" spans="1:40" x14ac:dyDescent="0.25">
      <c r="B16" s="2">
        <v>0.59431564999999997</v>
      </c>
      <c r="C16">
        <v>229.42354800000001</v>
      </c>
      <c r="D16">
        <f t="shared" si="0"/>
        <v>228.86120526904116</v>
      </c>
      <c r="E16">
        <f t="shared" si="1"/>
        <v>0.31622934706225359</v>
      </c>
      <c r="F16" s="19">
        <f t="shared" si="2"/>
        <v>6.0079483137510107E-6</v>
      </c>
      <c r="H16" s="2">
        <v>0.56461925000000002</v>
      </c>
      <c r="I16">
        <v>249.06012999999999</v>
      </c>
      <c r="J16">
        <f t="shared" si="3"/>
        <v>249.52887559382754</v>
      </c>
      <c r="K16">
        <f t="shared" si="4"/>
        <v>0.21972243173274164</v>
      </c>
      <c r="L16" s="19">
        <f t="shared" si="5"/>
        <v>3.5421420687153787E-6</v>
      </c>
      <c r="N16" s="2">
        <v>0.54318188000000001</v>
      </c>
      <c r="O16">
        <v>278.40114299999999</v>
      </c>
      <c r="P16">
        <f t="shared" si="6"/>
        <v>278.4637941857394</v>
      </c>
      <c r="Q16">
        <f t="shared" si="7"/>
        <v>3.9251710745543122E-3</v>
      </c>
      <c r="R16" s="19">
        <f t="shared" si="8"/>
        <v>5.0642666173818081E-8</v>
      </c>
      <c r="T16">
        <v>0.4</v>
      </c>
      <c r="U16" t="s">
        <v>35</v>
      </c>
      <c r="W16">
        <f>SUM(Q3:Q150)</f>
        <v>35.002460037070023</v>
      </c>
    </row>
    <row r="17" spans="2:40" x14ac:dyDescent="0.25">
      <c r="B17" s="2">
        <v>0.59708315999999995</v>
      </c>
      <c r="C17">
        <v>229.42354800000001</v>
      </c>
      <c r="D17">
        <f t="shared" si="0"/>
        <v>228.86124941386947</v>
      </c>
      <c r="E17">
        <f t="shared" si="1"/>
        <v>0.31617969996440215</v>
      </c>
      <c r="F17" s="19">
        <f t="shared" si="2"/>
        <v>6.0070050831476854E-6</v>
      </c>
      <c r="H17" s="2">
        <v>0.57026973999999997</v>
      </c>
      <c r="I17">
        <v>249.16363999999999</v>
      </c>
      <c r="J17">
        <f t="shared" si="3"/>
        <v>249.52890781355808</v>
      </c>
      <c r="K17">
        <f t="shared" si="4"/>
        <v>0.13342057562150858</v>
      </c>
      <c r="L17" s="19">
        <f t="shared" si="5"/>
        <v>2.1490844234454782E-6</v>
      </c>
      <c r="N17" s="2">
        <v>0.54625232999999995</v>
      </c>
      <c r="O17">
        <v>278.44573200000002</v>
      </c>
      <c r="P17">
        <f t="shared" si="6"/>
        <v>278.46380025519949</v>
      </c>
      <c r="Q17">
        <f t="shared" si="7"/>
        <v>3.2646184595304536E-4</v>
      </c>
      <c r="R17" s="19">
        <f t="shared" si="8"/>
        <v>4.2106709212875557E-9</v>
      </c>
      <c r="T17" t="s">
        <v>36</v>
      </c>
      <c r="U17" t="s">
        <v>35</v>
      </c>
      <c r="W17">
        <f>SUM(W14:W16)</f>
        <v>67.088392549005704</v>
      </c>
    </row>
    <row r="18" spans="2:40" x14ac:dyDescent="0.25">
      <c r="B18" s="2">
        <v>0.59964315000000001</v>
      </c>
      <c r="C18">
        <v>229.44690399999999</v>
      </c>
      <c r="D18">
        <f t="shared" si="0"/>
        <v>228.8612975504237</v>
      </c>
      <c r="E18">
        <f t="shared" si="1"/>
        <v>0.34293491378534713</v>
      </c>
      <c r="F18" s="19">
        <f t="shared" si="2"/>
        <v>6.513993162467465E-6</v>
      </c>
      <c r="H18" s="2">
        <v>0.57334023999999995</v>
      </c>
      <c r="I18">
        <v>249.182749</v>
      </c>
      <c r="J18">
        <f t="shared" si="3"/>
        <v>249.52893127725781</v>
      </c>
      <c r="K18">
        <f t="shared" si="4"/>
        <v>0.11984216908740342</v>
      </c>
      <c r="L18" s="19">
        <f t="shared" si="5"/>
        <v>1.9300729120315303E-6</v>
      </c>
      <c r="N18" s="2">
        <v>0.54901977999999996</v>
      </c>
      <c r="O18">
        <v>278.47121099999998</v>
      </c>
      <c r="P18">
        <f t="shared" si="6"/>
        <v>278.46380705362532</v>
      </c>
      <c r="Q18">
        <f t="shared" si="7"/>
        <v>5.481842191892674E-5</v>
      </c>
      <c r="R18" s="19">
        <f t="shared" si="8"/>
        <v>7.0691292498805406E-10</v>
      </c>
      <c r="U18" s="8" t="s">
        <v>46</v>
      </c>
      <c r="W18">
        <f>W17/3</f>
        <v>22.362797516335235</v>
      </c>
    </row>
    <row r="19" spans="2:40" x14ac:dyDescent="0.25">
      <c r="B19" s="2">
        <v>0.60662167</v>
      </c>
      <c r="C19">
        <v>229.43628799999999</v>
      </c>
      <c r="D19">
        <f t="shared" si="0"/>
        <v>228.88826095955591</v>
      </c>
      <c r="E19">
        <f t="shared" si="1"/>
        <v>0.30033363705790062</v>
      </c>
      <c r="F19" s="19">
        <f t="shared" si="2"/>
        <v>5.7053167411608743E-6</v>
      </c>
      <c r="H19" s="2">
        <v>0.57671380999999999</v>
      </c>
      <c r="I19">
        <v>249.182749</v>
      </c>
      <c r="J19">
        <f t="shared" si="3"/>
        <v>249.52896329547062</v>
      </c>
      <c r="K19">
        <f t="shared" si="4"/>
        <v>0.11986433838821546</v>
      </c>
      <c r="L19" s="19">
        <f t="shared" si="5"/>
        <v>1.9304299513550157E-6</v>
      </c>
      <c r="N19" s="2">
        <v>0.55209032000000002</v>
      </c>
      <c r="O19">
        <v>278.47121099999998</v>
      </c>
      <c r="P19">
        <f t="shared" si="6"/>
        <v>278.46381641092444</v>
      </c>
      <c r="Q19">
        <f t="shared" si="7"/>
        <v>5.4679947596174701E-5</v>
      </c>
      <c r="R19" s="19">
        <f t="shared" si="8"/>
        <v>7.0512722439497329E-10</v>
      </c>
      <c r="AG19" t="s">
        <v>81</v>
      </c>
    </row>
    <row r="20" spans="2:40" x14ac:dyDescent="0.25">
      <c r="B20" s="2">
        <v>0.60969224</v>
      </c>
      <c r="C20">
        <v>229.42354800000001</v>
      </c>
      <c r="D20">
        <f t="shared" si="0"/>
        <v>229.0237904389686</v>
      </c>
      <c r="E20">
        <f t="shared" si="1"/>
        <v>0.1598061076017793</v>
      </c>
      <c r="F20" s="19">
        <f t="shared" si="2"/>
        <v>3.0361092150761509E-6</v>
      </c>
      <c r="H20" s="2">
        <v>0.57978434999999995</v>
      </c>
      <c r="I20">
        <v>249.182749</v>
      </c>
      <c r="J20">
        <f t="shared" si="3"/>
        <v>249.52899937418204</v>
      </c>
      <c r="K20">
        <f t="shared" si="4"/>
        <v>0.1198893216211987</v>
      </c>
      <c r="L20" s="19">
        <f t="shared" si="5"/>
        <v>1.9308323094031309E-6</v>
      </c>
      <c r="N20" s="2">
        <v>0.55516085999999998</v>
      </c>
      <c r="O20">
        <v>278.47121099999998</v>
      </c>
      <c r="P20">
        <f t="shared" si="6"/>
        <v>278.46382811333797</v>
      </c>
      <c r="Q20">
        <f t="shared" si="7"/>
        <v>5.4507015464154532E-5</v>
      </c>
      <c r="R20" s="19">
        <f t="shared" si="8"/>
        <v>7.0289717188723059E-10</v>
      </c>
      <c r="AG20" t="s">
        <v>82</v>
      </c>
      <c r="AH20">
        <f>1/(AH13*AH11)</f>
        <v>1.0586014872476233</v>
      </c>
      <c r="AJ20" t="s">
        <v>83</v>
      </c>
      <c r="AK20">
        <f>1/(AK13*AH11)</f>
        <v>1.0552299452708231</v>
      </c>
    </row>
    <row r="21" spans="2:40" x14ac:dyDescent="0.25">
      <c r="B21" s="2">
        <v>0.61276275000000002</v>
      </c>
      <c r="C21">
        <v>229.43628799999999</v>
      </c>
      <c r="D21">
        <f t="shared" si="0"/>
        <v>229.15948676427459</v>
      </c>
      <c r="E21">
        <f t="shared" si="1"/>
        <v>7.661892409910892E-2</v>
      </c>
      <c r="F21" s="19">
        <f t="shared" si="2"/>
        <v>1.4554987401165E-6</v>
      </c>
      <c r="H21" s="2">
        <v>0.58285489000000001</v>
      </c>
      <c r="I21">
        <v>249.182749</v>
      </c>
      <c r="J21">
        <f t="shared" si="3"/>
        <v>249.52904350747357</v>
      </c>
      <c r="K21">
        <f t="shared" si="4"/>
        <v>0.11991988590636438</v>
      </c>
      <c r="L21" s="19">
        <f t="shared" si="5"/>
        <v>1.9313245509848981E-6</v>
      </c>
      <c r="N21" s="2">
        <v>0.55792830999999998</v>
      </c>
      <c r="O21">
        <v>278.50306</v>
      </c>
      <c r="P21">
        <f t="shared" si="6"/>
        <v>278.46384112201719</v>
      </c>
      <c r="Q21">
        <f t="shared" si="7"/>
        <v>1.5381203902312345E-3</v>
      </c>
      <c r="R21" s="19">
        <f t="shared" si="8"/>
        <v>1.9830350341819913E-8</v>
      </c>
      <c r="T21" t="s">
        <v>124</v>
      </c>
      <c r="U21" t="s">
        <v>57</v>
      </c>
      <c r="W21">
        <f>W17/COUNT(D3:D81,J3:J94,P3:P108)</f>
        <v>0.24219636299280037</v>
      </c>
      <c r="AG21" t="s">
        <v>84</v>
      </c>
      <c r="AH21">
        <f>(W5*10^-4*PI()*AI2-AH20)/(W6*10^-4*PI()*AI2)</f>
        <v>0.21425795971459685</v>
      </c>
      <c r="AJ21" t="s">
        <v>85</v>
      </c>
      <c r="AK21">
        <f>(W5*10^-4*PI()*AI2-AK20)/(W6*10^-4*PI()*AI2)</f>
        <v>0.21977592004232341</v>
      </c>
      <c r="AN21" t="s">
        <v>86</v>
      </c>
    </row>
    <row r="22" spans="2:40" x14ac:dyDescent="0.25">
      <c r="B22" s="2">
        <v>0.61583315999999999</v>
      </c>
      <c r="C22">
        <v>229.49998600000001</v>
      </c>
      <c r="D22">
        <f t="shared" si="0"/>
        <v>229.2954766847528</v>
      </c>
      <c r="E22">
        <f t="shared" si="1"/>
        <v>4.182406002288179E-2</v>
      </c>
      <c r="F22" s="19">
        <f t="shared" si="2"/>
        <v>7.9407379166796844E-7</v>
      </c>
      <c r="H22" s="2">
        <v>0.58562239999999999</v>
      </c>
      <c r="I22">
        <v>249.182749</v>
      </c>
      <c r="J22">
        <f t="shared" si="3"/>
        <v>249.52909157266555</v>
      </c>
      <c r="K22">
        <f t="shared" si="4"/>
        <v>0.11995317764059087</v>
      </c>
      <c r="L22" s="19">
        <f t="shared" si="5"/>
        <v>1.931860718470136E-6</v>
      </c>
      <c r="N22" s="2">
        <v>0.56069575000000005</v>
      </c>
      <c r="O22">
        <v>278.53490900000003</v>
      </c>
      <c r="P22">
        <f t="shared" si="6"/>
        <v>278.46385696335631</v>
      </c>
      <c r="Q22">
        <f t="shared" si="7"/>
        <v>5.0483919112206486E-3</v>
      </c>
      <c r="R22" s="19">
        <f t="shared" si="8"/>
        <v>6.5071946115973757E-8</v>
      </c>
      <c r="T22" t="s">
        <v>127</v>
      </c>
      <c r="V22" t="s">
        <v>58</v>
      </c>
      <c r="W22">
        <f>SQRT(W21)</f>
        <v>0.49213449685304561</v>
      </c>
    </row>
    <row r="23" spans="2:40" x14ac:dyDescent="0.25">
      <c r="B23" s="2">
        <v>0.61920651000000004</v>
      </c>
      <c r="C23">
        <v>229.608273</v>
      </c>
      <c r="D23">
        <f t="shared" si="0"/>
        <v>229.44538264158845</v>
      </c>
      <c r="E23">
        <f t="shared" si="1"/>
        <v>2.6533268863441546E-2</v>
      </c>
      <c r="F23" s="19">
        <f t="shared" si="2"/>
        <v>5.0328697805553169E-7</v>
      </c>
      <c r="H23" s="2">
        <v>0.58869293</v>
      </c>
      <c r="I23">
        <v>249.182749</v>
      </c>
      <c r="J23">
        <f t="shared" si="3"/>
        <v>249.52915592385915</v>
      </c>
      <c r="K23">
        <f t="shared" si="4"/>
        <v>0.11999775689755837</v>
      </c>
      <c r="L23" s="19">
        <f t="shared" si="5"/>
        <v>1.9325786729010902E-6</v>
      </c>
      <c r="N23" s="2">
        <v>0.56341922</v>
      </c>
      <c r="O23">
        <v>278.55327299999999</v>
      </c>
      <c r="P23">
        <f t="shared" si="6"/>
        <v>278.46387587804497</v>
      </c>
      <c r="Q23">
        <f t="shared" si="7"/>
        <v>7.9918454138401297E-3</v>
      </c>
      <c r="R23" s="19">
        <f t="shared" si="8"/>
        <v>1.029984153794775E-7</v>
      </c>
      <c r="T23" t="s">
        <v>129</v>
      </c>
      <c r="W23">
        <f>SQRT(SUM(F3:F81,L3:L94,R3:R108)/COUNT(F3:F81,L3:L94,R3:R108))</f>
        <v>1.7854497257323077E-3</v>
      </c>
    </row>
    <row r="24" spans="2:40" x14ac:dyDescent="0.25">
      <c r="B24" s="2">
        <v>0.62227697999999998</v>
      </c>
      <c r="C24">
        <v>229.64649199999999</v>
      </c>
      <c r="D24">
        <f t="shared" si="0"/>
        <v>229.58242676068829</v>
      </c>
      <c r="E24">
        <f t="shared" si="1"/>
        <v>4.1043548880656819E-3</v>
      </c>
      <c r="F24" s="19">
        <f t="shared" si="2"/>
        <v>7.7826101153296282E-8</v>
      </c>
      <c r="H24" s="2">
        <v>0.59146043999999998</v>
      </c>
      <c r="I24">
        <v>249.182749</v>
      </c>
      <c r="J24">
        <f t="shared" si="3"/>
        <v>249.52922574119106</v>
      </c>
      <c r="K24">
        <f t="shared" si="4"/>
        <v>0.12004613218637283</v>
      </c>
      <c r="L24" s="19">
        <f t="shared" si="5"/>
        <v>1.9333577628930648E-6</v>
      </c>
      <c r="N24" s="2">
        <v>0.56965233999999998</v>
      </c>
      <c r="O24">
        <v>278.42662200000001</v>
      </c>
      <c r="P24">
        <f t="shared" si="6"/>
        <v>278.46393531430465</v>
      </c>
      <c r="Q24">
        <f t="shared" si="7"/>
        <v>1.3922834243968703E-3</v>
      </c>
      <c r="R24" s="19">
        <f t="shared" si="8"/>
        <v>1.7959991881729641E-8</v>
      </c>
    </row>
    <row r="25" spans="2:40" x14ac:dyDescent="0.25">
      <c r="B25" s="2">
        <v>0.62534743000000004</v>
      </c>
      <c r="C25">
        <v>229.691081</v>
      </c>
      <c r="D25">
        <f t="shared" si="0"/>
        <v>229.72017957183516</v>
      </c>
      <c r="E25">
        <f t="shared" si="1"/>
        <v>8.4672688284617118E-4</v>
      </c>
      <c r="F25" s="19">
        <f t="shared" si="2"/>
        <v>1.6049262673927323E-8</v>
      </c>
      <c r="H25" s="2">
        <v>0.59422794999999995</v>
      </c>
      <c r="I25">
        <v>249.182749</v>
      </c>
      <c r="J25">
        <f t="shared" si="3"/>
        <v>249.52930885743075</v>
      </c>
      <c r="K25">
        <f t="shared" si="4"/>
        <v>0.12010373478242024</v>
      </c>
      <c r="L25" s="19">
        <f t="shared" si="5"/>
        <v>1.9342854598059325E-6</v>
      </c>
      <c r="N25" s="2">
        <v>0.57272288000000005</v>
      </c>
      <c r="O25">
        <v>278.42662200000001</v>
      </c>
      <c r="P25">
        <f t="shared" si="6"/>
        <v>278.46397532228349</v>
      </c>
      <c r="Q25">
        <f t="shared" si="7"/>
        <v>1.3952706856134808E-3</v>
      </c>
      <c r="R25" s="19">
        <f t="shared" si="8"/>
        <v>1.7998526555244244E-8</v>
      </c>
    </row>
    <row r="26" spans="2:40" x14ac:dyDescent="0.25">
      <c r="B26" s="2">
        <v>0.62841771000000002</v>
      </c>
      <c r="C26">
        <v>229.818477</v>
      </c>
      <c r="D26">
        <f t="shared" si="0"/>
        <v>229.85877349930922</v>
      </c>
      <c r="E26">
        <f t="shared" si="1"/>
        <v>1.6238078565780638E-3</v>
      </c>
      <c r="F26" s="19">
        <f t="shared" si="2"/>
        <v>3.0744310231959893E-8</v>
      </c>
      <c r="H26" s="2">
        <v>0.59729849000000002</v>
      </c>
      <c r="I26">
        <v>249.182749</v>
      </c>
      <c r="J26">
        <f t="shared" si="3"/>
        <v>249.5294195262799</v>
      </c>
      <c r="K26">
        <f t="shared" si="4"/>
        <v>0.12018045379117862</v>
      </c>
      <c r="L26" s="19">
        <f t="shared" si="5"/>
        <v>1.9355210289029379E-6</v>
      </c>
      <c r="N26" s="2">
        <v>0.57579334000000004</v>
      </c>
      <c r="O26">
        <v>278.46484099999998</v>
      </c>
      <c r="P26">
        <f t="shared" si="6"/>
        <v>278.46402451652142</v>
      </c>
      <c r="Q26">
        <f t="shared" si="7"/>
        <v>6.6664527075963143E-7</v>
      </c>
      <c r="R26" s="19">
        <f t="shared" si="8"/>
        <v>8.5971412999300182E-12</v>
      </c>
    </row>
    <row r="27" spans="2:40" x14ac:dyDescent="0.25">
      <c r="B27" s="2">
        <v>0.63118496999999996</v>
      </c>
      <c r="C27">
        <v>229.939504</v>
      </c>
      <c r="D27">
        <f t="shared" si="0"/>
        <v>229.98453495137397</v>
      </c>
      <c r="E27">
        <f t="shared" si="1"/>
        <v>2.0277865816452061E-3</v>
      </c>
      <c r="F27" s="19">
        <f t="shared" si="2"/>
        <v>3.8352622385552865E-8</v>
      </c>
      <c r="H27" s="2">
        <v>0.60002184999999997</v>
      </c>
      <c r="I27">
        <v>249.25281699999999</v>
      </c>
      <c r="J27">
        <f t="shared" si="3"/>
        <v>249.52953688493068</v>
      </c>
      <c r="K27">
        <f t="shared" si="4"/>
        <v>7.657389471605161E-2</v>
      </c>
      <c r="L27" s="19">
        <f t="shared" si="5"/>
        <v>1.232538761858571E-6</v>
      </c>
      <c r="N27" s="2">
        <v>0.57886386999999995</v>
      </c>
      <c r="O27">
        <v>278.47121099999998</v>
      </c>
      <c r="P27">
        <f t="shared" si="6"/>
        <v>278.46408487022785</v>
      </c>
      <c r="Q27">
        <f t="shared" si="7"/>
        <v>5.0781725529267741E-5</v>
      </c>
      <c r="R27" s="19">
        <f t="shared" si="8"/>
        <v>6.548575619875857E-10</v>
      </c>
    </row>
    <row r="28" spans="2:40" x14ac:dyDescent="0.25">
      <c r="B28" s="2">
        <v>0.63432712000000002</v>
      </c>
      <c r="C28">
        <v>229.970079</v>
      </c>
      <c r="D28">
        <f t="shared" si="0"/>
        <v>230.12844847671406</v>
      </c>
      <c r="E28">
        <f t="shared" si="1"/>
        <v>2.5080891154684273E-2</v>
      </c>
      <c r="F28" s="19">
        <f t="shared" si="2"/>
        <v>4.74242306993993E-7</v>
      </c>
      <c r="H28" s="2">
        <v>0.60658155000000002</v>
      </c>
      <c r="I28">
        <v>249.297406</v>
      </c>
      <c r="J28">
        <f t="shared" si="3"/>
        <v>249.52991403188611</v>
      </c>
      <c r="K28">
        <f t="shared" si="4"/>
        <v>5.4059984891553545E-2</v>
      </c>
      <c r="L28" s="19">
        <f t="shared" si="5"/>
        <v>8.6984205453451527E-7</v>
      </c>
      <c r="N28" s="2">
        <v>0.58193441000000001</v>
      </c>
      <c r="O28">
        <v>278.47121099999998</v>
      </c>
      <c r="P28">
        <f t="shared" si="6"/>
        <v>278.46415874722624</v>
      </c>
      <c r="Q28">
        <f t="shared" si="7"/>
        <v>4.9734269184817444E-5</v>
      </c>
      <c r="R28" s="19">
        <f t="shared" si="8"/>
        <v>6.4135005114847863E-10</v>
      </c>
    </row>
    <row r="29" spans="2:40" x14ac:dyDescent="0.25">
      <c r="B29" s="2">
        <v>0.64374556999999999</v>
      </c>
      <c r="C29">
        <v>230.28347400000001</v>
      </c>
      <c r="D29">
        <f t="shared" si="0"/>
        <v>230.56856804012369</v>
      </c>
      <c r="E29">
        <f t="shared" si="1"/>
        <v>8.1278611714043159E-2</v>
      </c>
      <c r="F29" s="19">
        <f t="shared" si="2"/>
        <v>1.5326773238738411E-6</v>
      </c>
      <c r="H29" s="2">
        <v>0.60965208000000004</v>
      </c>
      <c r="I29">
        <v>249.30165299999999</v>
      </c>
      <c r="J29">
        <f t="shared" si="3"/>
        <v>249.53014864238091</v>
      </c>
      <c r="K29">
        <f t="shared" si="4"/>
        <v>5.2210258587069548E-2</v>
      </c>
      <c r="L29" s="19">
        <f t="shared" si="5"/>
        <v>8.4005075787605643E-7</v>
      </c>
      <c r="N29" s="2">
        <v>0.58500492000000004</v>
      </c>
      <c r="O29">
        <v>278.48395099999999</v>
      </c>
      <c r="P29">
        <f t="shared" si="6"/>
        <v>278.46424897761511</v>
      </c>
      <c r="Q29">
        <f t="shared" si="7"/>
        <v>3.8816968605418363E-4</v>
      </c>
      <c r="R29" s="19">
        <f t="shared" si="8"/>
        <v>5.0051981176086191E-9</v>
      </c>
    </row>
    <row r="30" spans="2:40" x14ac:dyDescent="0.25">
      <c r="B30" s="2">
        <v>0.64681586999999996</v>
      </c>
      <c r="C30">
        <v>230.405247</v>
      </c>
      <c r="D30">
        <f t="shared" si="0"/>
        <v>230.71545746008729</v>
      </c>
      <c r="E30">
        <f t="shared" si="1"/>
        <v>9.62305295475685E-2</v>
      </c>
      <c r="F30" s="19">
        <f t="shared" si="2"/>
        <v>1.8127092280896494E-6</v>
      </c>
      <c r="H30" s="2">
        <v>0.61272251</v>
      </c>
      <c r="I30">
        <v>249.35823500000001</v>
      </c>
      <c r="J30">
        <f t="shared" si="3"/>
        <v>249.53043010013712</v>
      </c>
      <c r="K30">
        <f t="shared" si="4"/>
        <v>2.9651152511231647E-2</v>
      </c>
      <c r="L30" s="19">
        <f t="shared" si="5"/>
        <v>4.7686357255064949E-7</v>
      </c>
      <c r="N30" s="2">
        <v>0.58807533999999995</v>
      </c>
      <c r="O30">
        <v>278.54127899999997</v>
      </c>
      <c r="P30">
        <f t="shared" si="6"/>
        <v>278.46435894176426</v>
      </c>
      <c r="Q30">
        <f t="shared" si="7"/>
        <v>5.9166953589856871E-3</v>
      </c>
      <c r="R30" s="19">
        <f t="shared" si="8"/>
        <v>7.6260575410823927E-8</v>
      </c>
    </row>
    <row r="31" spans="2:40" x14ac:dyDescent="0.25">
      <c r="B31" s="2">
        <v>0.64988592000000001</v>
      </c>
      <c r="C31">
        <v>230.64655500000001</v>
      </c>
      <c r="D31">
        <f t="shared" si="0"/>
        <v>230.86432128365971</v>
      </c>
      <c r="E31">
        <f t="shared" si="1"/>
        <v>4.7422154298956666E-2</v>
      </c>
      <c r="F31" s="19">
        <f t="shared" si="2"/>
        <v>8.9143018291332181E-7</v>
      </c>
      <c r="H31" s="2">
        <v>0.61609586000000005</v>
      </c>
      <c r="I31">
        <v>249.466522</v>
      </c>
      <c r="J31">
        <f t="shared" si="3"/>
        <v>249.53080381111431</v>
      </c>
      <c r="K31">
        <f t="shared" si="4"/>
        <v>4.1321512401361962E-3</v>
      </c>
      <c r="L31" s="19">
        <f t="shared" si="5"/>
        <v>6.6397490298502841E-8</v>
      </c>
      <c r="N31" s="2">
        <v>0.59114588000000001</v>
      </c>
      <c r="O31">
        <v>278.54127899999997</v>
      </c>
      <c r="P31">
        <f t="shared" si="6"/>
        <v>278.46449268274716</v>
      </c>
      <c r="Q31">
        <f t="shared" si="7"/>
        <v>5.8961385172493297E-3</v>
      </c>
      <c r="R31" s="19">
        <f t="shared" si="8"/>
        <v>7.5995617273835681E-8</v>
      </c>
    </row>
    <row r="32" spans="2:40" x14ac:dyDescent="0.25">
      <c r="B32" s="2">
        <v>0.65295627999999994</v>
      </c>
      <c r="C32">
        <v>230.73573200000001</v>
      </c>
      <c r="D32">
        <f t="shared" si="0"/>
        <v>231.0153843465838</v>
      </c>
      <c r="E32">
        <f t="shared" si="1"/>
        <v>7.8205434949819033E-2</v>
      </c>
      <c r="F32" s="19">
        <f t="shared" si="2"/>
        <v>1.4689507172381335E-6</v>
      </c>
      <c r="H32" s="2">
        <v>0.61916605000000002</v>
      </c>
      <c r="I32">
        <v>249.637337</v>
      </c>
      <c r="J32">
        <f t="shared" si="3"/>
        <v>249.53121385809129</v>
      </c>
      <c r="K32">
        <f t="shared" si="4"/>
        <v>1.1262121248576359E-2</v>
      </c>
      <c r="L32" s="19">
        <f t="shared" si="5"/>
        <v>1.8071787717602914E-7</v>
      </c>
      <c r="N32" s="2">
        <v>0.59421639999999998</v>
      </c>
      <c r="O32">
        <v>278.55401899999998</v>
      </c>
      <c r="P32">
        <f t="shared" si="6"/>
        <v>278.46465499961329</v>
      </c>
      <c r="Q32">
        <f t="shared" si="7"/>
        <v>7.9859245651132064E-3</v>
      </c>
      <c r="R32" s="19">
        <f t="shared" si="8"/>
        <v>1.0292155656889017E-7</v>
      </c>
    </row>
    <row r="33" spans="2:18" x14ac:dyDescent="0.25">
      <c r="B33" s="2">
        <v>0.65632944000000004</v>
      </c>
      <c r="C33">
        <v>230.93956700000001</v>
      </c>
      <c r="D33">
        <f t="shared" si="0"/>
        <v>231.18411373363296</v>
      </c>
      <c r="E33">
        <f t="shared" si="1"/>
        <v>5.9803104930542222E-2</v>
      </c>
      <c r="F33" s="19">
        <f t="shared" si="2"/>
        <v>1.121313467868731E-6</v>
      </c>
      <c r="H33" s="2">
        <v>0.62223647999999998</v>
      </c>
      <c r="I33">
        <v>249.690315</v>
      </c>
      <c r="J33">
        <f t="shared" si="3"/>
        <v>249.53170317623614</v>
      </c>
      <c r="K33">
        <f t="shared" si="4"/>
        <v>2.5157710637698723E-2</v>
      </c>
      <c r="L33" s="19">
        <f t="shared" si="5"/>
        <v>4.0352246985593501E-7</v>
      </c>
      <c r="N33" s="2">
        <v>0.59698382000000005</v>
      </c>
      <c r="O33">
        <v>278.59860800000001</v>
      </c>
      <c r="P33">
        <f t="shared" si="6"/>
        <v>278.46483048756926</v>
      </c>
      <c r="Q33">
        <f t="shared" si="7"/>
        <v>1.7896422832160565E-2</v>
      </c>
      <c r="R33" s="19">
        <f t="shared" si="8"/>
        <v>2.3057294560763044E-7</v>
      </c>
    </row>
    <row r="34" spans="2:18" x14ac:dyDescent="0.25">
      <c r="B34" s="2">
        <v>0.65939985000000001</v>
      </c>
      <c r="C34">
        <v>231.003265</v>
      </c>
      <c r="D34">
        <f t="shared" si="0"/>
        <v>231.34046249776262</v>
      </c>
      <c r="E34">
        <f t="shared" si="1"/>
        <v>0.11370215249736985</v>
      </c>
      <c r="F34" s="19">
        <f t="shared" si="2"/>
        <v>2.1307497683286021E-6</v>
      </c>
      <c r="H34" s="2">
        <v>0.62560987999999995</v>
      </c>
      <c r="I34">
        <v>249.77439699999999</v>
      </c>
      <c r="J34">
        <f t="shared" si="3"/>
        <v>249.53234927079552</v>
      </c>
      <c r="K34">
        <f t="shared" si="4"/>
        <v>5.8587103213041537E-2</v>
      </c>
      <c r="L34" s="19">
        <f t="shared" si="5"/>
        <v>9.3908777481906016E-7</v>
      </c>
      <c r="N34" s="2">
        <v>0.59987060999999997</v>
      </c>
      <c r="O34">
        <v>278.68141500000002</v>
      </c>
      <c r="P34">
        <f t="shared" si="6"/>
        <v>278.4650485291254</v>
      </c>
      <c r="Q34">
        <f t="shared" si="7"/>
        <v>4.6814449718737022E-2</v>
      </c>
      <c r="R34" s="19">
        <f t="shared" si="8"/>
        <v>6.0278704345955252E-7</v>
      </c>
    </row>
    <row r="35" spans="2:18" x14ac:dyDescent="0.25">
      <c r="B35" s="2">
        <v>0.66247012999999999</v>
      </c>
      <c r="C35">
        <v>231.130661</v>
      </c>
      <c r="D35">
        <f t="shared" si="0"/>
        <v>231.49968628232202</v>
      </c>
      <c r="E35">
        <f t="shared" si="1"/>
        <v>0.13617965899284176</v>
      </c>
      <c r="F35" s="19">
        <f t="shared" si="2"/>
        <v>2.549160144055542E-6</v>
      </c>
      <c r="H35" s="2">
        <v>0.62868027999999998</v>
      </c>
      <c r="I35">
        <v>249.84446500000001</v>
      </c>
      <c r="J35">
        <f t="shared" si="3"/>
        <v>249.6287768013942</v>
      </c>
      <c r="K35">
        <f t="shared" si="4"/>
        <v>4.6521399017822838E-2</v>
      </c>
      <c r="L35" s="19">
        <f t="shared" si="5"/>
        <v>7.452694196560301E-7</v>
      </c>
      <c r="N35" s="2">
        <v>0.60533402999999997</v>
      </c>
      <c r="O35">
        <v>278.64319599999999</v>
      </c>
      <c r="P35">
        <f t="shared" si="6"/>
        <v>278.46558277338067</v>
      </c>
      <c r="Q35">
        <f t="shared" si="7"/>
        <v>3.154645827012395E-2</v>
      </c>
      <c r="R35" s="19">
        <f t="shared" si="8"/>
        <v>4.0630645534404657E-7</v>
      </c>
    </row>
    <row r="36" spans="2:18" x14ac:dyDescent="0.25">
      <c r="B36" s="2">
        <v>0.66554024000000001</v>
      </c>
      <c r="C36">
        <v>231.34086600000001</v>
      </c>
      <c r="D36">
        <f t="shared" si="0"/>
        <v>231.66204093904992</v>
      </c>
      <c r="E36">
        <f t="shared" si="1"/>
        <v>0.10315334147371391</v>
      </c>
      <c r="F36" s="19">
        <f t="shared" si="2"/>
        <v>1.9274298774745869E-6</v>
      </c>
      <c r="H36" s="2">
        <v>0.63175049999999999</v>
      </c>
      <c r="I36">
        <v>250.00371100000001</v>
      </c>
      <c r="J36">
        <f t="shared" si="3"/>
        <v>249.76066442232587</v>
      </c>
      <c r="K36">
        <f t="shared" si="4"/>
        <v>5.9071638919109694E-2</v>
      </c>
      <c r="L36" s="19">
        <f t="shared" si="5"/>
        <v>9.4511816382945594E-7</v>
      </c>
      <c r="N36" s="2">
        <v>0.60870743999999999</v>
      </c>
      <c r="O36">
        <v>278.72600399999999</v>
      </c>
      <c r="P36">
        <f t="shared" si="6"/>
        <v>278.46601209223991</v>
      </c>
      <c r="Q36">
        <f t="shared" si="7"/>
        <v>6.759579210072679E-2</v>
      </c>
      <c r="R36" s="19">
        <f t="shared" si="8"/>
        <v>8.7009101621624959E-7</v>
      </c>
    </row>
    <row r="37" spans="2:18" x14ac:dyDescent="0.25">
      <c r="B37" s="2">
        <v>0.66861037000000001</v>
      </c>
      <c r="C37">
        <v>231.54470000000001</v>
      </c>
      <c r="D37">
        <f t="shared" si="0"/>
        <v>231.82781425543877</v>
      </c>
      <c r="E37">
        <f t="shared" si="1"/>
        <v>8.015368163264408E-2</v>
      </c>
      <c r="F37" s="19">
        <f t="shared" si="2"/>
        <v>1.4950433519528764E-6</v>
      </c>
      <c r="H37" s="2">
        <v>0.63482108000000004</v>
      </c>
      <c r="I37">
        <v>249.98400699999999</v>
      </c>
      <c r="J37">
        <f t="shared" si="3"/>
        <v>249.89291719393484</v>
      </c>
      <c r="K37">
        <f t="shared" si="4"/>
        <v>8.297352768987758E-3</v>
      </c>
      <c r="L37" s="19">
        <f t="shared" si="5"/>
        <v>1.3277463147788485E-7</v>
      </c>
      <c r="N37" s="2">
        <v>0.61177795000000001</v>
      </c>
      <c r="O37">
        <v>278.73948999999999</v>
      </c>
      <c r="P37">
        <f t="shared" si="6"/>
        <v>278.46648530581939</v>
      </c>
      <c r="Q37">
        <f t="shared" si="7"/>
        <v>7.4531563044642646E-2</v>
      </c>
      <c r="R37" s="19">
        <f t="shared" si="8"/>
        <v>9.5927522234798271E-7</v>
      </c>
    </row>
    <row r="38" spans="2:18" x14ac:dyDescent="0.25">
      <c r="B38" s="2">
        <v>0.67168064999999999</v>
      </c>
      <c r="C38">
        <v>231.67209700000001</v>
      </c>
      <c r="D38">
        <f t="shared" si="0"/>
        <v>231.99731350889073</v>
      </c>
      <c r="E38">
        <f t="shared" si="1"/>
        <v>0.10576577765506716</v>
      </c>
      <c r="F38" s="19">
        <f t="shared" si="2"/>
        <v>1.9705965016714216E-6</v>
      </c>
      <c r="H38" s="2">
        <v>0.64061113999999997</v>
      </c>
      <c r="I38">
        <v>250.08651900000001</v>
      </c>
      <c r="J38">
        <f t="shared" si="3"/>
        <v>250.14374999697367</v>
      </c>
      <c r="K38">
        <f t="shared" si="4"/>
        <v>3.2753870145988471E-3</v>
      </c>
      <c r="L38" s="19">
        <f t="shared" si="5"/>
        <v>5.2369938003978181E-8</v>
      </c>
      <c r="N38" s="2">
        <v>0.61484848999999997</v>
      </c>
      <c r="O38">
        <v>278.73948999999999</v>
      </c>
      <c r="P38">
        <f t="shared" si="6"/>
        <v>278.46705233360728</v>
      </c>
      <c r="Q38">
        <f t="shared" si="7"/>
        <v>7.4222282069502613E-2</v>
      </c>
      <c r="R38" s="19">
        <f t="shared" si="8"/>
        <v>9.5529455209130583E-7</v>
      </c>
    </row>
    <row r="39" spans="2:18" x14ac:dyDescent="0.25">
      <c r="B39" s="2">
        <v>0.67493806999999995</v>
      </c>
      <c r="C39">
        <v>231.90544199999999</v>
      </c>
      <c r="D39">
        <f t="shared" si="0"/>
        <v>232.18157140519139</v>
      </c>
      <c r="E39">
        <f t="shared" si="1"/>
        <v>7.6247448411355168E-2</v>
      </c>
      <c r="F39" s="19">
        <f t="shared" si="2"/>
        <v>1.4177623352506845E-6</v>
      </c>
      <c r="H39" s="2">
        <v>0.64368164000000005</v>
      </c>
      <c r="I39">
        <v>250.105628</v>
      </c>
      <c r="J39">
        <f t="shared" si="3"/>
        <v>250.27781398888231</v>
      </c>
      <c r="K39">
        <f t="shared" si="4"/>
        <v>2.9648014767382064E-2</v>
      </c>
      <c r="L39" s="19">
        <f t="shared" si="5"/>
        <v>4.739676376380938E-7</v>
      </c>
      <c r="N39" s="2">
        <v>0.61822175000000001</v>
      </c>
      <c r="O39">
        <v>278.89161999999999</v>
      </c>
      <c r="P39">
        <f t="shared" si="6"/>
        <v>278.46780420775718</v>
      </c>
      <c r="Q39">
        <f t="shared" si="7"/>
        <v>0.17961982575439717</v>
      </c>
      <c r="R39" s="19">
        <f t="shared" si="8"/>
        <v>2.3093158734830243E-6</v>
      </c>
    </row>
    <row r="40" spans="2:18" x14ac:dyDescent="0.25">
      <c r="B40" s="2">
        <v>0.68170416</v>
      </c>
      <c r="C40">
        <v>232.48743400000001</v>
      </c>
      <c r="D40">
        <f t="shared" si="0"/>
        <v>232.5807200901238</v>
      </c>
      <c r="E40">
        <f t="shared" si="1"/>
        <v>8.702294610585231E-3</v>
      </c>
      <c r="F40" s="19">
        <f t="shared" si="2"/>
        <v>1.6100331336548005E-7</v>
      </c>
      <c r="H40" s="2">
        <v>0.64675190999999999</v>
      </c>
      <c r="I40">
        <v>250.239395</v>
      </c>
      <c r="J40">
        <f t="shared" si="3"/>
        <v>250.4127962467889</v>
      </c>
      <c r="K40">
        <f t="shared" si="4"/>
        <v>3.0067992387944581E-2</v>
      </c>
      <c r="L40" s="19">
        <f t="shared" si="5"/>
        <v>4.8016783967284431E-7</v>
      </c>
      <c r="N40" s="2">
        <v>0.62159518999999996</v>
      </c>
      <c r="O40">
        <v>278.95531799999998</v>
      </c>
      <c r="P40">
        <f t="shared" si="6"/>
        <v>278.50369178171587</v>
      </c>
      <c r="Q40">
        <f t="shared" si="7"/>
        <v>0.20396624104160174</v>
      </c>
      <c r="R40" s="19">
        <f t="shared" si="8"/>
        <v>2.6211326594644906E-6</v>
      </c>
    </row>
    <row r="41" spans="2:18" x14ac:dyDescent="0.25">
      <c r="B41" s="2">
        <v>0.68477436000000003</v>
      </c>
      <c r="C41">
        <v>232.65305000000001</v>
      </c>
      <c r="D41">
        <f t="shared" si="0"/>
        <v>232.77007465240126</v>
      </c>
      <c r="E41">
        <f t="shared" si="1"/>
        <v>1.3694769269634669E-2</v>
      </c>
      <c r="F41" s="19">
        <f t="shared" si="2"/>
        <v>2.5300972752489031E-7</v>
      </c>
      <c r="H41" s="2">
        <v>0.64982231000000001</v>
      </c>
      <c r="I41">
        <v>250.30946299999999</v>
      </c>
      <c r="J41">
        <f t="shared" si="3"/>
        <v>250.54888006463366</v>
      </c>
      <c r="K41">
        <f t="shared" si="4"/>
        <v>5.7320530837803113E-2</v>
      </c>
      <c r="L41" s="19">
        <f t="shared" si="5"/>
        <v>9.1486216366404152E-7</v>
      </c>
      <c r="N41" s="2">
        <v>0.62513207000000004</v>
      </c>
      <c r="O41">
        <v>279.03175599999997</v>
      </c>
      <c r="P41">
        <f t="shared" si="6"/>
        <v>278.65715323667962</v>
      </c>
      <c r="Q41">
        <f t="shared" si="7"/>
        <v>0.14032723028724509</v>
      </c>
      <c r="R41" s="19">
        <f t="shared" si="8"/>
        <v>1.802331565990937E-6</v>
      </c>
    </row>
    <row r="42" spans="2:18" x14ac:dyDescent="0.25">
      <c r="B42" s="2">
        <v>0.68784445999999999</v>
      </c>
      <c r="C42">
        <v>232.86962399999999</v>
      </c>
      <c r="D42">
        <f t="shared" si="0"/>
        <v>232.96520234211036</v>
      </c>
      <c r="E42">
        <f t="shared" si="1"/>
        <v>9.1352194805672613E-3</v>
      </c>
      <c r="F42" s="19">
        <f t="shared" si="2"/>
        <v>1.6845864463271682E-7</v>
      </c>
      <c r="H42" s="2">
        <v>0.65289280999999999</v>
      </c>
      <c r="I42">
        <v>250.32493199999999</v>
      </c>
      <c r="J42">
        <f t="shared" si="3"/>
        <v>250.68624194253294</v>
      </c>
      <c r="K42">
        <f t="shared" si="4"/>
        <v>0.13054487457316732</v>
      </c>
      <c r="L42" s="19">
        <f t="shared" si="5"/>
        <v>2.083299029705909E-6</v>
      </c>
      <c r="N42" s="2">
        <v>0.62994470000000002</v>
      </c>
      <c r="O42">
        <v>279.34950099999998</v>
      </c>
      <c r="P42">
        <f t="shared" si="6"/>
        <v>278.86677532119734</v>
      </c>
      <c r="Q42">
        <f t="shared" si="7"/>
        <v>0.23302408097546715</v>
      </c>
      <c r="R42" s="19">
        <f t="shared" si="8"/>
        <v>2.9861045138849494E-6</v>
      </c>
    </row>
    <row r="43" spans="2:18" x14ac:dyDescent="0.25">
      <c r="B43" s="2">
        <v>0.69121759000000005</v>
      </c>
      <c r="C43">
        <v>233.086198</v>
      </c>
      <c r="D43">
        <f t="shared" si="0"/>
        <v>233.18686458980153</v>
      </c>
      <c r="E43">
        <f t="shared" si="1"/>
        <v>1.013376230227035E-2</v>
      </c>
      <c r="F43" s="19">
        <f t="shared" si="2"/>
        <v>1.8652523569625303E-7</v>
      </c>
      <c r="H43" s="2">
        <v>0.65626624</v>
      </c>
      <c r="I43">
        <v>250.39864</v>
      </c>
      <c r="J43">
        <f t="shared" si="3"/>
        <v>250.83885000828693</v>
      </c>
      <c r="K43">
        <f t="shared" si="4"/>
        <v>0.1937848513959749</v>
      </c>
      <c r="L43" s="19">
        <f t="shared" si="5"/>
        <v>3.0906931724622357E-6</v>
      </c>
      <c r="N43" s="2">
        <v>0.63362138000000001</v>
      </c>
      <c r="O43">
        <v>279.312028</v>
      </c>
      <c r="P43">
        <f t="shared" si="6"/>
        <v>279.02787579096082</v>
      </c>
      <c r="Q43">
        <f t="shared" si="7"/>
        <v>8.074247790184455E-2</v>
      </c>
      <c r="R43" s="19">
        <f t="shared" si="8"/>
        <v>1.0349581697189275E-6</v>
      </c>
    </row>
    <row r="44" spans="2:18" x14ac:dyDescent="0.25">
      <c r="B44" s="2">
        <v>0.69459059999999995</v>
      </c>
      <c r="C44">
        <v>233.36646999999999</v>
      </c>
      <c r="D44">
        <f t="shared" si="0"/>
        <v>233.41686508023272</v>
      </c>
      <c r="E44">
        <f t="shared" si="1"/>
        <v>2.5396641116635383E-3</v>
      </c>
      <c r="F44" s="19">
        <f t="shared" si="2"/>
        <v>4.6633645618625717E-8</v>
      </c>
      <c r="H44" s="2">
        <v>0.65963959999999999</v>
      </c>
      <c r="I44">
        <v>250.50130300000001</v>
      </c>
      <c r="J44">
        <f t="shared" si="3"/>
        <v>250.99349128202599</v>
      </c>
      <c r="K44">
        <f t="shared" si="4"/>
        <v>0.24224930496368385</v>
      </c>
      <c r="L44" s="19">
        <f t="shared" si="5"/>
        <v>3.8604911505041794E-6</v>
      </c>
      <c r="N44" s="2">
        <v>0.63699466999999999</v>
      </c>
      <c r="O44">
        <v>279.45216399999998</v>
      </c>
      <c r="P44">
        <f t="shared" si="6"/>
        <v>279.17667389853568</v>
      </c>
      <c r="Q44">
        <f t="shared" si="7"/>
        <v>7.5894796004810111E-2</v>
      </c>
      <c r="R44" s="19">
        <f t="shared" si="8"/>
        <v>9.7184508796994074E-7</v>
      </c>
    </row>
    <row r="45" spans="2:18" x14ac:dyDescent="0.25">
      <c r="B45" s="2">
        <v>0.69766064000000005</v>
      </c>
      <c r="C45">
        <v>233.61489399999999</v>
      </c>
      <c r="D45">
        <f t="shared" si="0"/>
        <v>233.63416357555482</v>
      </c>
      <c r="E45">
        <f t="shared" si="1"/>
        <v>3.7131654206330186E-4</v>
      </c>
      <c r="F45" s="19">
        <f t="shared" si="2"/>
        <v>6.8036700236548566E-9</v>
      </c>
      <c r="H45" s="2">
        <v>0.66301270000000001</v>
      </c>
      <c r="I45">
        <v>250.730617</v>
      </c>
      <c r="J45">
        <f t="shared" si="3"/>
        <v>251.15044956648683</v>
      </c>
      <c r="K45">
        <f t="shared" si="4"/>
        <v>0.17625938388292028</v>
      </c>
      <c r="L45" s="19">
        <f t="shared" si="5"/>
        <v>2.8037385236712863E-6</v>
      </c>
      <c r="N45" s="2">
        <v>0.64006501000000005</v>
      </c>
      <c r="O45">
        <v>279.54771199999999</v>
      </c>
      <c r="P45">
        <f t="shared" si="6"/>
        <v>279.31313191843253</v>
      </c>
      <c r="Q45">
        <f t="shared" si="7"/>
        <v>5.5027814668195209E-2</v>
      </c>
      <c r="R45" s="19">
        <f t="shared" si="8"/>
        <v>7.0415842819438892E-7</v>
      </c>
    </row>
    <row r="46" spans="2:18" x14ac:dyDescent="0.25">
      <c r="B46" s="2">
        <v>0.70103364999999995</v>
      </c>
      <c r="C46">
        <v>233.88879600000001</v>
      </c>
      <c r="D46">
        <f t="shared" si="0"/>
        <v>233.88250625974615</v>
      </c>
      <c r="E46">
        <f t="shared" si="1"/>
        <v>3.9560832461057289E-5</v>
      </c>
      <c r="F46" s="19">
        <f t="shared" si="2"/>
        <v>7.2318029679850153E-10</v>
      </c>
      <c r="H46" s="2">
        <v>0.66608285</v>
      </c>
      <c r="I46">
        <v>250.92808199999999</v>
      </c>
      <c r="J46">
        <f t="shared" si="3"/>
        <v>251.2956038544728</v>
      </c>
      <c r="K46">
        <f t="shared" si="4"/>
        <v>0.13507231351513516</v>
      </c>
      <c r="L46" s="19">
        <f t="shared" si="5"/>
        <v>2.1452000797828869E-6</v>
      </c>
      <c r="N46" s="2">
        <v>0.64313545999999999</v>
      </c>
      <c r="O46">
        <v>279.59230100000002</v>
      </c>
      <c r="P46">
        <f t="shared" si="6"/>
        <v>279.45075979147975</v>
      </c>
      <c r="Q46">
        <f t="shared" si="7"/>
        <v>2.0033913709377443E-2</v>
      </c>
      <c r="R46" s="19">
        <f t="shared" si="8"/>
        <v>2.5628039357835443E-7</v>
      </c>
    </row>
    <row r="47" spans="2:18" x14ac:dyDescent="0.25">
      <c r="B47" s="2">
        <v>0.70380074999999997</v>
      </c>
      <c r="C47">
        <v>234.09263100000001</v>
      </c>
      <c r="D47">
        <f t="shared" si="0"/>
        <v>234.09444069339631</v>
      </c>
      <c r="E47">
        <f t="shared" si="1"/>
        <v>3.2749901885993499E-6</v>
      </c>
      <c r="F47" s="19">
        <f t="shared" si="2"/>
        <v>5.9763292769529196E-11</v>
      </c>
      <c r="H47" s="2">
        <v>0.66915323000000004</v>
      </c>
      <c r="I47">
        <v>251.00452000000001</v>
      </c>
      <c r="J47">
        <f t="shared" si="3"/>
        <v>251.44322473742105</v>
      </c>
      <c r="K47">
        <f t="shared" si="4"/>
        <v>0.19246184663565838</v>
      </c>
      <c r="L47" s="19">
        <f t="shared" si="5"/>
        <v>3.0547914339342631E-6</v>
      </c>
      <c r="N47" s="2">
        <v>0.64620588999999995</v>
      </c>
      <c r="O47">
        <v>279.649629</v>
      </c>
      <c r="P47">
        <f t="shared" si="6"/>
        <v>279.58974827226717</v>
      </c>
      <c r="Q47">
        <f t="shared" si="7"/>
        <v>3.5857015538135468E-3</v>
      </c>
      <c r="R47" s="19">
        <f t="shared" si="8"/>
        <v>4.585066558139693E-8</v>
      </c>
    </row>
    <row r="48" spans="2:18" x14ac:dyDescent="0.25">
      <c r="B48" s="2">
        <v>0.70717364999999999</v>
      </c>
      <c r="C48">
        <v>234.42386200000001</v>
      </c>
      <c r="D48">
        <f t="shared" si="0"/>
        <v>234.36374872000107</v>
      </c>
      <c r="E48">
        <f t="shared" si="1"/>
        <v>3.6136064322314812E-3</v>
      </c>
      <c r="F48" s="19">
        <f t="shared" si="2"/>
        <v>6.5756277224887058E-8</v>
      </c>
      <c r="H48" s="2">
        <v>0.67192041999999996</v>
      </c>
      <c r="I48">
        <v>251.16376500000001</v>
      </c>
      <c r="J48">
        <f t="shared" si="3"/>
        <v>251.5786088172257</v>
      </c>
      <c r="K48">
        <f t="shared" si="4"/>
        <v>0.17209539269037955</v>
      </c>
      <c r="L48" s="19">
        <f t="shared" si="5"/>
        <v>2.728068521632545E-6</v>
      </c>
      <c r="N48" s="2">
        <v>0.64927604999999999</v>
      </c>
      <c r="O48">
        <v>279.83435400000002</v>
      </c>
      <c r="P48">
        <f t="shared" si="6"/>
        <v>279.7302968120141</v>
      </c>
      <c r="Q48">
        <f t="shared" si="7"/>
        <v>1.0827898371536217E-2</v>
      </c>
      <c r="R48" s="19">
        <f t="shared" si="8"/>
        <v>1.3827450464147238E-7</v>
      </c>
    </row>
    <row r="49" spans="2:18" x14ac:dyDescent="0.25">
      <c r="B49" s="2">
        <v>0.71054660000000003</v>
      </c>
      <c r="C49">
        <v>234.729613</v>
      </c>
      <c r="D49">
        <f t="shared" si="0"/>
        <v>234.6463174793943</v>
      </c>
      <c r="E49">
        <f t="shared" si="1"/>
        <v>6.9381437529749635E-3</v>
      </c>
      <c r="F49" s="19">
        <f t="shared" si="2"/>
        <v>1.2592371517468446E-7</v>
      </c>
      <c r="H49" s="2">
        <v>0.67468777000000002</v>
      </c>
      <c r="I49">
        <v>251.240949</v>
      </c>
      <c r="J49">
        <f t="shared" si="3"/>
        <v>251.71645512303078</v>
      </c>
      <c r="K49">
        <f t="shared" si="4"/>
        <v>0.22610607303976624</v>
      </c>
      <c r="L49" s="19">
        <f t="shared" si="5"/>
        <v>3.5820478005028474E-6</v>
      </c>
      <c r="N49" s="2">
        <v>0.65234636000000001</v>
      </c>
      <c r="O49">
        <v>279.94901099999998</v>
      </c>
      <c r="P49">
        <f t="shared" si="6"/>
        <v>279.87265214328158</v>
      </c>
      <c r="Q49">
        <f t="shared" si="7"/>
        <v>5.8306749993411637E-3</v>
      </c>
      <c r="R49" s="19">
        <f t="shared" si="8"/>
        <v>7.4397948380484062E-8</v>
      </c>
    </row>
    <row r="50" spans="2:18" x14ac:dyDescent="0.25">
      <c r="B50" s="2">
        <v>0.72026683000000002</v>
      </c>
      <c r="C50">
        <v>235.665978</v>
      </c>
      <c r="D50">
        <f t="shared" si="0"/>
        <v>235.54859303905263</v>
      </c>
      <c r="E50">
        <f t="shared" si="1"/>
        <v>1.3779229056613716E-2</v>
      </c>
      <c r="F50" s="19">
        <f t="shared" si="2"/>
        <v>2.4810249954736499E-7</v>
      </c>
      <c r="H50" s="2">
        <v>0.67738704000000005</v>
      </c>
      <c r="I50">
        <v>251.407411</v>
      </c>
      <c r="J50">
        <f t="shared" si="3"/>
        <v>251.853511115511</v>
      </c>
      <c r="K50">
        <f t="shared" si="4"/>
        <v>0.19900531305892857</v>
      </c>
      <c r="L50" s="19">
        <f t="shared" si="5"/>
        <v>3.1485349608633195E-6</v>
      </c>
      <c r="N50" s="2">
        <v>0.65499801999999996</v>
      </c>
      <c r="O50">
        <v>280.03022600000003</v>
      </c>
      <c r="P50">
        <f t="shared" si="6"/>
        <v>279.99723419615418</v>
      </c>
      <c r="Q50">
        <f t="shared" si="7"/>
        <v>1.0884591210027709E-3</v>
      </c>
      <c r="R50" s="19">
        <f t="shared" si="8"/>
        <v>1.3880410213331297E-8</v>
      </c>
    </row>
    <row r="51" spans="2:18" x14ac:dyDescent="0.25">
      <c r="B51" s="2">
        <v>0.72333670000000005</v>
      </c>
      <c r="C51">
        <v>235.997209</v>
      </c>
      <c r="D51">
        <f t="shared" si="0"/>
        <v>235.86569789759832</v>
      </c>
      <c r="E51">
        <f t="shared" si="1"/>
        <v>1.7295170054903691E-2</v>
      </c>
      <c r="F51" s="19">
        <f t="shared" si="2"/>
        <v>3.1053539099581871E-7</v>
      </c>
      <c r="H51" s="2">
        <v>0.68364265000000002</v>
      </c>
      <c r="I51">
        <v>251.97910300000001</v>
      </c>
      <c r="J51">
        <f t="shared" si="3"/>
        <v>252.18244444632575</v>
      </c>
      <c r="K51">
        <f t="shared" si="4"/>
        <v>4.1347743793842685E-2</v>
      </c>
      <c r="L51" s="19">
        <f t="shared" si="5"/>
        <v>6.5121255570375978E-7</v>
      </c>
      <c r="N51" s="2">
        <v>0.66165529999999995</v>
      </c>
      <c r="O51">
        <v>280.324544</v>
      </c>
      <c r="P51">
        <f t="shared" si="6"/>
        <v>280.31790989427861</v>
      </c>
      <c r="Q51">
        <f t="shared" si="7"/>
        <v>4.4011358722566337E-5</v>
      </c>
      <c r="R51" s="19">
        <f t="shared" si="8"/>
        <v>5.6007028009694455E-10</v>
      </c>
    </row>
    <row r="52" spans="2:18" x14ac:dyDescent="0.25">
      <c r="B52" s="2">
        <v>0.72640649999999996</v>
      </c>
      <c r="C52">
        <v>236.36028899999999</v>
      </c>
      <c r="D52">
        <f t="shared" si="0"/>
        <v>236.20105220431199</v>
      </c>
      <c r="E52">
        <f t="shared" si="1"/>
        <v>2.5356357100982663E-2</v>
      </c>
      <c r="F52" s="19">
        <f t="shared" si="2"/>
        <v>4.5387664378719334E-7</v>
      </c>
      <c r="H52" s="2">
        <v>0.68671298000000003</v>
      </c>
      <c r="I52">
        <v>252.08102</v>
      </c>
      <c r="J52">
        <f t="shared" si="3"/>
        <v>252.35051070084049</v>
      </c>
      <c r="K52">
        <f t="shared" si="4"/>
        <v>7.262523783949984E-2</v>
      </c>
      <c r="L52" s="19">
        <f t="shared" si="5"/>
        <v>1.1428974737083156E-6</v>
      </c>
      <c r="N52" s="2">
        <v>0.66414097000000005</v>
      </c>
      <c r="O52">
        <v>280.41400800000002</v>
      </c>
      <c r="P52">
        <f t="shared" si="6"/>
        <v>280.44101096177172</v>
      </c>
      <c r="Q52">
        <f t="shared" si="7"/>
        <v>7.2915994444389316E-4</v>
      </c>
      <c r="R52" s="19">
        <f t="shared" si="8"/>
        <v>9.2730669086791309E-9</v>
      </c>
    </row>
    <row r="53" spans="2:18" x14ac:dyDescent="0.25">
      <c r="B53" s="2">
        <v>0.72947616000000004</v>
      </c>
      <c r="C53">
        <v>236.79980699999999</v>
      </c>
      <c r="D53">
        <f t="shared" si="0"/>
        <v>236.55661419546149</v>
      </c>
      <c r="E53">
        <f t="shared" si="1"/>
        <v>5.9142740179298638E-2</v>
      </c>
      <c r="F53" s="19">
        <f t="shared" si="2"/>
        <v>1.0547238194593296E-6</v>
      </c>
      <c r="H53" s="2">
        <v>0.68948036000000001</v>
      </c>
      <c r="I53">
        <v>252.145465</v>
      </c>
      <c r="J53">
        <f t="shared" si="3"/>
        <v>252.50627029089532</v>
      </c>
      <c r="K53">
        <f t="shared" si="4"/>
        <v>0.13018045793805222</v>
      </c>
      <c r="L53" s="19">
        <f t="shared" si="5"/>
        <v>2.0475922256440705E-6</v>
      </c>
      <c r="N53" s="2">
        <v>0.66690817000000002</v>
      </c>
      <c r="O53">
        <v>280.56688400000002</v>
      </c>
      <c r="P53">
        <f t="shared" si="6"/>
        <v>280.58054938989187</v>
      </c>
      <c r="Q53">
        <f t="shared" si="7"/>
        <v>1.8674288089642058E-4</v>
      </c>
      <c r="R53" s="19">
        <f t="shared" si="8"/>
        <v>2.3723088918759619E-9</v>
      </c>
    </row>
    <row r="54" spans="2:18" x14ac:dyDescent="0.25">
      <c r="B54" s="2">
        <v>0.73254598999999998</v>
      </c>
      <c r="C54">
        <v>237.150147</v>
      </c>
      <c r="D54">
        <f t="shared" si="0"/>
        <v>236.93464816943646</v>
      </c>
      <c r="E54">
        <f t="shared" si="1"/>
        <v>4.6439745974256347E-2</v>
      </c>
      <c r="F54" s="19">
        <f t="shared" si="2"/>
        <v>8.2573946032833197E-7</v>
      </c>
      <c r="H54" s="2">
        <v>0.69255049999999996</v>
      </c>
      <c r="I54">
        <v>252.342929</v>
      </c>
      <c r="J54">
        <f t="shared" si="3"/>
        <v>252.68431575241783</v>
      </c>
      <c r="K54">
        <f t="shared" si="4"/>
        <v>0.11654491472639474</v>
      </c>
      <c r="L54" s="19">
        <f t="shared" si="5"/>
        <v>1.8302526697902964E-6</v>
      </c>
      <c r="N54" s="2">
        <v>0.66997848999999998</v>
      </c>
      <c r="O54">
        <v>280.67517099999998</v>
      </c>
      <c r="P54">
        <f t="shared" si="6"/>
        <v>280.73877897802424</v>
      </c>
      <c r="Q54">
        <f t="shared" si="7"/>
        <v>4.04597486833542E-3</v>
      </c>
      <c r="R54" s="19">
        <f t="shared" si="8"/>
        <v>5.1358837974876928E-8</v>
      </c>
    </row>
    <row r="55" spans="2:18" x14ac:dyDescent="0.25">
      <c r="B55" s="2">
        <v>0.73561551000000003</v>
      </c>
      <c r="C55">
        <v>237.65336400000001</v>
      </c>
      <c r="D55">
        <f t="shared" si="0"/>
        <v>237.33762385273215</v>
      </c>
      <c r="E55">
        <f t="shared" si="1"/>
        <v>9.9691840596729947E-2</v>
      </c>
      <c r="F55" s="19">
        <f t="shared" si="2"/>
        <v>1.7651096208539121E-6</v>
      </c>
      <c r="H55" s="2">
        <v>0.69562044000000001</v>
      </c>
      <c r="I55">
        <v>252.64231100000001</v>
      </c>
      <c r="J55">
        <f t="shared" si="3"/>
        <v>252.86845055548415</v>
      </c>
      <c r="K55">
        <f t="shared" si="4"/>
        <v>5.1139098554563778E-2</v>
      </c>
      <c r="L55" s="19">
        <f t="shared" si="5"/>
        <v>8.0119992078506569E-7</v>
      </c>
      <c r="N55" s="2">
        <v>0.67274577000000002</v>
      </c>
      <c r="O55">
        <v>280.79057399999999</v>
      </c>
      <c r="P55">
        <f t="shared" si="6"/>
        <v>280.88479790850528</v>
      </c>
      <c r="Q55">
        <f t="shared" si="7"/>
        <v>8.8781449340122678E-3</v>
      </c>
      <c r="R55" s="19">
        <f t="shared" si="8"/>
        <v>1.1260487199071684E-7</v>
      </c>
    </row>
    <row r="56" spans="2:18" x14ac:dyDescent="0.25">
      <c r="B56" s="2">
        <v>0.73868522999999997</v>
      </c>
      <c r="C56">
        <v>238.06103300000001</v>
      </c>
      <c r="D56">
        <f t="shared" si="0"/>
        <v>237.76849095949868</v>
      </c>
      <c r="E56">
        <f t="shared" si="1"/>
        <v>8.5580845460682536E-2</v>
      </c>
      <c r="F56" s="19">
        <f t="shared" si="2"/>
        <v>1.5100799631637471E-6</v>
      </c>
      <c r="H56" s="2">
        <v>0.69899343999999997</v>
      </c>
      <c r="I56">
        <v>252.922583</v>
      </c>
      <c r="J56">
        <f t="shared" si="3"/>
        <v>253.07859757691438</v>
      </c>
      <c r="K56">
        <f t="shared" si="4"/>
        <v>2.4340548209770819E-2</v>
      </c>
      <c r="L56" s="19">
        <f t="shared" si="5"/>
        <v>3.8050041826818919E-7</v>
      </c>
      <c r="N56" s="2">
        <v>0.67551273999999994</v>
      </c>
      <c r="O56">
        <v>281.05736100000001</v>
      </c>
      <c r="P56">
        <f t="shared" si="6"/>
        <v>281.03438057195694</v>
      </c>
      <c r="Q56">
        <f t="shared" si="7"/>
        <v>5.2810007304271249E-4</v>
      </c>
      <c r="R56" s="19">
        <f t="shared" si="8"/>
        <v>6.6853831022873054E-9</v>
      </c>
    </row>
    <row r="57" spans="2:18" x14ac:dyDescent="0.25">
      <c r="B57" s="2">
        <v>0.74175480999999999</v>
      </c>
      <c r="C57">
        <v>238.5324</v>
      </c>
      <c r="D57">
        <f t="shared" si="0"/>
        <v>238.23050164368226</v>
      </c>
      <c r="E57">
        <f t="shared" si="1"/>
        <v>9.1142617547350549E-2</v>
      </c>
      <c r="F57" s="19">
        <f t="shared" si="2"/>
        <v>1.6018680575279295E-6</v>
      </c>
      <c r="H57" s="2">
        <v>0.70206358999999996</v>
      </c>
      <c r="I57">
        <v>253.11367799999999</v>
      </c>
      <c r="J57">
        <f t="shared" si="3"/>
        <v>253.27782282902396</v>
      </c>
      <c r="K57">
        <f t="shared" si="4"/>
        <v>2.6943524895307682E-2</v>
      </c>
      <c r="L57" s="19">
        <f t="shared" si="5"/>
        <v>4.2055536981638532E-7</v>
      </c>
      <c r="N57" s="2">
        <v>0.67858277</v>
      </c>
      <c r="O57">
        <v>281.30578400000002</v>
      </c>
      <c r="P57">
        <f t="shared" si="6"/>
        <v>281.20498980058193</v>
      </c>
      <c r="Q57">
        <f t="shared" si="7"/>
        <v>1.0159470636333623E-2</v>
      </c>
      <c r="R57" s="19">
        <f t="shared" si="8"/>
        <v>1.2838484338423173E-7</v>
      </c>
    </row>
    <row r="58" spans="2:18" x14ac:dyDescent="0.25">
      <c r="B58" s="2">
        <v>0.74452138000000001</v>
      </c>
      <c r="C58">
        <v>238.99739700000001</v>
      </c>
      <c r="D58">
        <f t="shared" si="0"/>
        <v>238.67673376678752</v>
      </c>
      <c r="E58">
        <f t="shared" si="1"/>
        <v>0.10282490913428484</v>
      </c>
      <c r="F58" s="19">
        <f t="shared" si="2"/>
        <v>1.800163669174741E-6</v>
      </c>
      <c r="H58" s="2">
        <v>0.70543646000000004</v>
      </c>
      <c r="I58">
        <v>253.46327299999999</v>
      </c>
      <c r="J58">
        <f t="shared" si="3"/>
        <v>253.50645976028625</v>
      </c>
      <c r="K58">
        <f t="shared" si="4"/>
        <v>1.8650962640229707E-3</v>
      </c>
      <c r="L58" s="19">
        <f t="shared" si="5"/>
        <v>2.9031613592859635E-8</v>
      </c>
      <c r="N58" s="2">
        <v>0.68165279000000001</v>
      </c>
      <c r="O58">
        <v>281.56694700000003</v>
      </c>
      <c r="P58">
        <f t="shared" si="6"/>
        <v>281.38102934279885</v>
      </c>
      <c r="Q58">
        <f t="shared" si="7"/>
        <v>3.4565375259173012E-2</v>
      </c>
      <c r="R58" s="19">
        <f t="shared" si="8"/>
        <v>4.359914096670195E-7</v>
      </c>
    </row>
    <row r="59" spans="2:18" x14ac:dyDescent="0.25">
      <c r="B59" s="2">
        <v>0.74698511000000001</v>
      </c>
      <c r="C59">
        <v>239.367593</v>
      </c>
      <c r="D59">
        <f t="shared" si="0"/>
        <v>239.10057905496325</v>
      </c>
      <c r="E59">
        <f t="shared" si="1"/>
        <v>7.129644684408934E-2</v>
      </c>
      <c r="F59" s="19">
        <f t="shared" si="2"/>
        <v>1.2443346115904802E-6</v>
      </c>
      <c r="H59" s="2">
        <v>0.70850623999999995</v>
      </c>
      <c r="I59">
        <v>253.83909199999999</v>
      </c>
      <c r="J59">
        <f t="shared" si="3"/>
        <v>253.72447061396957</v>
      </c>
      <c r="K59">
        <f t="shared" si="4"/>
        <v>1.3138062135534903E-2</v>
      </c>
      <c r="L59" s="19">
        <f t="shared" si="5"/>
        <v>2.0389862650777766E-7</v>
      </c>
      <c r="N59" s="2">
        <v>0.68472294</v>
      </c>
      <c r="O59">
        <v>281.75804099999999</v>
      </c>
      <c r="P59">
        <f t="shared" si="6"/>
        <v>281.56313599957628</v>
      </c>
      <c r="Q59">
        <f t="shared" si="7"/>
        <v>3.7987959190168931E-2</v>
      </c>
      <c r="R59" s="19">
        <f t="shared" si="8"/>
        <v>4.785125412537335E-7</v>
      </c>
    </row>
    <row r="60" spans="2:18" x14ac:dyDescent="0.25">
      <c r="B60" s="2">
        <v>0.74998682999999999</v>
      </c>
      <c r="C60">
        <v>239.82313600000001</v>
      </c>
      <c r="D60">
        <f t="shared" si="0"/>
        <v>239.65449947570787</v>
      </c>
      <c r="E60">
        <f t="shared" si="1"/>
        <v>2.8438277325333428E-2</v>
      </c>
      <c r="F60" s="19">
        <f t="shared" si="2"/>
        <v>4.9444857520653046E-7</v>
      </c>
      <c r="H60" s="2">
        <v>0.71157623999999997</v>
      </c>
      <c r="I60">
        <v>254.10662500000001</v>
      </c>
      <c r="J60">
        <f t="shared" si="3"/>
        <v>253.95305413464376</v>
      </c>
      <c r="K60">
        <f t="shared" si="4"/>
        <v>2.358401068626555E-2</v>
      </c>
      <c r="L60" s="19">
        <f t="shared" si="5"/>
        <v>3.6524618376302029E-7</v>
      </c>
      <c r="N60" s="2">
        <v>0.68749000000000005</v>
      </c>
      <c r="O60">
        <v>281.98098499999998</v>
      </c>
      <c r="P60">
        <f t="shared" si="6"/>
        <v>281.73303645171535</v>
      </c>
      <c r="Q60">
        <f t="shared" si="7"/>
        <v>6.1478482596453388E-2</v>
      </c>
      <c r="R60" s="19">
        <f t="shared" si="8"/>
        <v>7.7318513039958051E-7</v>
      </c>
    </row>
    <row r="61" spans="2:18" x14ac:dyDescent="0.25">
      <c r="B61" s="2">
        <v>0.75621769000000005</v>
      </c>
      <c r="C61">
        <v>240.81991300000001</v>
      </c>
      <c r="D61">
        <f t="shared" si="0"/>
        <v>240.95881898784594</v>
      </c>
      <c r="E61">
        <f t="shared" si="1"/>
        <v>1.9294873459453837E-2</v>
      </c>
      <c r="F61" s="19">
        <f t="shared" si="2"/>
        <v>3.3270332745156375E-7</v>
      </c>
      <c r="H61" s="2">
        <v>0.71467037</v>
      </c>
      <c r="I61">
        <v>254.25100800000001</v>
      </c>
      <c r="J61">
        <f t="shared" si="3"/>
        <v>254.19533662761609</v>
      </c>
      <c r="K61">
        <f t="shared" si="4"/>
        <v>3.0993017031098265E-3</v>
      </c>
      <c r="L61" s="19">
        <f t="shared" si="5"/>
        <v>4.7944466248979695E-8</v>
      </c>
      <c r="N61" s="2">
        <v>0.69002591000000002</v>
      </c>
      <c r="O61">
        <v>282.10073799999998</v>
      </c>
      <c r="P61">
        <f t="shared" si="6"/>
        <v>281.89405268578139</v>
      </c>
      <c r="Q61">
        <f t="shared" si="7"/>
        <v>4.2718819113636931E-2</v>
      </c>
      <c r="R61" s="19">
        <f t="shared" si="8"/>
        <v>5.3679788281634699E-7</v>
      </c>
    </row>
    <row r="62" spans="2:18" x14ac:dyDescent="0.25">
      <c r="B62" s="2">
        <v>0.75928702999999997</v>
      </c>
      <c r="C62">
        <v>241.412307</v>
      </c>
      <c r="D62">
        <f t="shared" si="0"/>
        <v>241.69252164137507</v>
      </c>
      <c r="E62">
        <f t="shared" si="1"/>
        <v>7.8520245240957798E-2</v>
      </c>
      <c r="F62" s="19">
        <f t="shared" si="2"/>
        <v>1.347295424071672E-6</v>
      </c>
      <c r="H62" s="2">
        <v>0.72243681000000004</v>
      </c>
      <c r="I62">
        <v>255.09394800000001</v>
      </c>
      <c r="J62">
        <f t="shared" si="3"/>
        <v>254.86572325809749</v>
      </c>
      <c r="K62">
        <f t="shared" si="4"/>
        <v>5.2086532816473012E-2</v>
      </c>
      <c r="L62" s="19">
        <f t="shared" si="5"/>
        <v>8.004332827002753E-7</v>
      </c>
      <c r="N62" s="2">
        <v>0.69634943000000005</v>
      </c>
      <c r="O62">
        <v>282.66330299999998</v>
      </c>
      <c r="P62">
        <f t="shared" si="6"/>
        <v>282.32101347247402</v>
      </c>
      <c r="Q62">
        <f t="shared" si="7"/>
        <v>0.11716212065394727</v>
      </c>
      <c r="R62" s="19">
        <f t="shared" si="8"/>
        <v>1.4663861999965769E-6</v>
      </c>
    </row>
    <row r="63" spans="2:18" x14ac:dyDescent="0.25">
      <c r="B63" s="2">
        <v>0.76235618999999999</v>
      </c>
      <c r="C63">
        <v>242.09387899999999</v>
      </c>
      <c r="D63">
        <f t="shared" si="0"/>
        <v>242.49823302008977</v>
      </c>
      <c r="E63">
        <f t="shared" si="1"/>
        <v>0.16350217356276922</v>
      </c>
      <c r="F63" s="19">
        <f t="shared" si="2"/>
        <v>2.7896897859671395E-6</v>
      </c>
      <c r="H63" s="2">
        <v>0.72580979999999995</v>
      </c>
      <c r="I63">
        <v>255.38059000000001</v>
      </c>
      <c r="J63">
        <f t="shared" si="3"/>
        <v>255.18978639854541</v>
      </c>
      <c r="K63">
        <f t="shared" si="4"/>
        <v>3.640601432804743E-2</v>
      </c>
      <c r="L63" s="19">
        <f t="shared" si="5"/>
        <v>5.5820968044154734E-7</v>
      </c>
      <c r="N63" s="2">
        <v>0.69941940999999996</v>
      </c>
      <c r="O63">
        <v>282.93720500000001</v>
      </c>
      <c r="P63">
        <f t="shared" si="6"/>
        <v>282.54342112976519</v>
      </c>
      <c r="Q63">
        <f t="shared" si="7"/>
        <v>0.15506573645710811</v>
      </c>
      <c r="R63" s="19">
        <f t="shared" si="8"/>
        <v>1.9370272394839981E-6</v>
      </c>
    </row>
    <row r="64" spans="2:18" x14ac:dyDescent="0.25">
      <c r="B64" s="2">
        <v>0.76512217000000005</v>
      </c>
      <c r="C64">
        <v>242.85263399999999</v>
      </c>
      <c r="D64">
        <f t="shared" si="0"/>
        <v>243.29513397438836</v>
      </c>
      <c r="E64">
        <f t="shared" si="1"/>
        <v>0.19580622733370709</v>
      </c>
      <c r="F64" s="19">
        <f t="shared" si="2"/>
        <v>3.3200212491974551E-6</v>
      </c>
      <c r="H64" s="2">
        <v>0.72887957999999997</v>
      </c>
      <c r="I64">
        <v>255.75640999999999</v>
      </c>
      <c r="J64">
        <f t="shared" si="3"/>
        <v>255.50528040469658</v>
      </c>
      <c r="K64">
        <f t="shared" si="4"/>
        <v>6.3066073637254846E-2</v>
      </c>
      <c r="L64" s="19">
        <f t="shared" si="5"/>
        <v>9.6414585645551263E-7</v>
      </c>
      <c r="N64" s="2">
        <v>0.70279227</v>
      </c>
      <c r="O64">
        <v>283.28754600000002</v>
      </c>
      <c r="P64">
        <f t="shared" si="6"/>
        <v>282.80105251190645</v>
      </c>
      <c r="Q64">
        <f t="shared" si="7"/>
        <v>0.23667591395745055</v>
      </c>
      <c r="R64" s="19">
        <f t="shared" si="8"/>
        <v>2.9491651840261301E-6</v>
      </c>
    </row>
    <row r="65" spans="2:18" x14ac:dyDescent="0.25">
      <c r="B65" s="2">
        <v>0.76748693999999995</v>
      </c>
      <c r="C65">
        <v>243.661258</v>
      </c>
      <c r="D65">
        <f t="shared" si="0"/>
        <v>244.03706946936524</v>
      </c>
      <c r="E65">
        <f t="shared" si="1"/>
        <v>0.14123426050645446</v>
      </c>
      <c r="F65" s="19">
        <f t="shared" si="2"/>
        <v>2.3788502079988989E-6</v>
      </c>
      <c r="H65" s="2">
        <v>0.73164647999999999</v>
      </c>
      <c r="I65">
        <v>256.05653799999999</v>
      </c>
      <c r="J65">
        <f t="shared" si="3"/>
        <v>255.80846964769449</v>
      </c>
      <c r="K65">
        <f t="shared" si="4"/>
        <v>6.1537907415563163E-2</v>
      </c>
      <c r="L65" s="19">
        <f t="shared" si="5"/>
        <v>9.3857932939928284E-7</v>
      </c>
      <c r="N65" s="2">
        <v>0.70616531999999999</v>
      </c>
      <c r="O65">
        <v>283.54870899999997</v>
      </c>
      <c r="P65">
        <f t="shared" si="6"/>
        <v>283.07437338339116</v>
      </c>
      <c r="Q65">
        <f t="shared" si="7"/>
        <v>0.22499427718366186</v>
      </c>
      <c r="R65" s="19">
        <f t="shared" si="8"/>
        <v>2.7984407951488076E-6</v>
      </c>
    </row>
    <row r="66" spans="2:18" x14ac:dyDescent="0.25">
      <c r="B66" s="2">
        <v>0.76970444000000005</v>
      </c>
      <c r="C66">
        <v>244.54402400000001</v>
      </c>
      <c r="D66">
        <f t="shared" si="0"/>
        <v>244.79011965636593</v>
      </c>
      <c r="E66">
        <f t="shared" si="1"/>
        <v>6.0563072082174846E-2</v>
      </c>
      <c r="F66" s="19">
        <f t="shared" si="2"/>
        <v>1.0127302634170905E-6</v>
      </c>
      <c r="H66" s="2">
        <v>0.73501932000000003</v>
      </c>
      <c r="I66">
        <v>256.41887200000002</v>
      </c>
      <c r="J66">
        <f t="shared" si="3"/>
        <v>256.20516940662316</v>
      </c>
      <c r="K66">
        <f t="shared" si="4"/>
        <v>4.5668798415997906E-2</v>
      </c>
      <c r="L66" s="19">
        <f t="shared" si="5"/>
        <v>6.9457574652165518E-7</v>
      </c>
      <c r="N66" s="2">
        <v>0.70923521</v>
      </c>
      <c r="O66">
        <v>283.86720000000003</v>
      </c>
      <c r="P66">
        <f t="shared" si="6"/>
        <v>283.33849554312712</v>
      </c>
      <c r="Q66">
        <f t="shared" si="7"/>
        <v>0.27952840271726986</v>
      </c>
      <c r="R66" s="19">
        <f t="shared" si="8"/>
        <v>3.4689298292051086E-6</v>
      </c>
    </row>
    <row r="67" spans="2:18" x14ac:dyDescent="0.25">
      <c r="B67" s="2">
        <v>0.77435058999999995</v>
      </c>
      <c r="C67">
        <v>246.36240799999999</v>
      </c>
      <c r="D67">
        <f t="shared" si="0"/>
        <v>246.57929326722132</v>
      </c>
      <c r="E67">
        <f t="shared" si="1"/>
        <v>4.7039219137667315E-2</v>
      </c>
      <c r="F67" s="19">
        <f t="shared" si="2"/>
        <v>7.7501698968103482E-7</v>
      </c>
      <c r="H67" s="2">
        <v>0.73808894999999997</v>
      </c>
      <c r="I67">
        <v>256.87112999999999</v>
      </c>
      <c r="J67">
        <f t="shared" si="3"/>
        <v>256.59534227264697</v>
      </c>
      <c r="K67">
        <f t="shared" si="4"/>
        <v>7.6058870558543601E-2</v>
      </c>
      <c r="L67" s="19">
        <f t="shared" si="5"/>
        <v>1.152707926581926E-6</v>
      </c>
      <c r="N67" s="2">
        <v>0.71200207999999998</v>
      </c>
      <c r="O67">
        <v>284.18569100000002</v>
      </c>
      <c r="P67">
        <f t="shared" si="6"/>
        <v>283.5906018776534</v>
      </c>
      <c r="Q67">
        <f t="shared" si="7"/>
        <v>0.35413106353527224</v>
      </c>
      <c r="R67" s="19">
        <f t="shared" si="8"/>
        <v>4.384899153386989E-6</v>
      </c>
    </row>
    <row r="68" spans="2:18" x14ac:dyDescent="0.25">
      <c r="B68" s="2">
        <v>0.77653371000000004</v>
      </c>
      <c r="C68">
        <v>247.460926</v>
      </c>
      <c r="D68">
        <f t="shared" ref="D68:D81" si="9">IF(B68&lt;E$1,$W$6+C$1^2*$W$5/((-$W$7*(B68/D$1-1)^$W$8+1)),$W$6+$W$2*TAN($W$3*(B68/E$1)-$W$3)+C$1^2*$W$5/((-$W$7*(B68/D$1-1)^$W$8+1)))</f>
        <v>247.53637784650959</v>
      </c>
      <c r="E68">
        <f t="shared" ref="E68:E81" si="10">(D68-C68)^2</f>
        <v>5.6929811417073522E-3</v>
      </c>
      <c r="F68" s="19">
        <f t="shared" ref="F68:F81" si="11">((D68-C68)/C68)^2</f>
        <v>9.2966499310686785E-8</v>
      </c>
      <c r="H68" s="2">
        <v>0.74115872999999999</v>
      </c>
      <c r="I68">
        <v>257.24695000000003</v>
      </c>
      <c r="J68">
        <f t="shared" ref="J68:J94" si="12">IF(H68&lt;K$1,$W$6+I$1^2*$W$5/((-$W$7*(H68/J$1-1)^$W$8+1)),$W$6+$W$2*TAN($W$3*(H68/K$1)-$W$3)+I$1^2*$W$5/((-$W$7*(H68/J$1-1)^$W$8+1)))</f>
        <v>257.01695399883494</v>
      </c>
      <c r="K68">
        <f t="shared" ref="K68:K94" si="13">(J68-I68)^2</f>
        <v>5.2898160551932541E-2</v>
      </c>
      <c r="L68" s="19">
        <f t="shared" ref="L68:L94" si="14">((J68-I68)/I68)^2</f>
        <v>7.9935574710112314E-7</v>
      </c>
      <c r="N68" s="2">
        <v>0.71507191000000003</v>
      </c>
      <c r="O68">
        <v>284.53603199999998</v>
      </c>
      <c r="P68">
        <f t="shared" ref="P68:P108" si="15">IF(N68&lt;Q$1,$W$6+O$1^2*$W$5/((-$W$7*(N68/P$1-1)^$W$8+1)),$W$6+$W$2*TAN($W$3*(N68/Q$1)-$W$3)+O$1^2*$W$5/((-$W$7*(N68/P$1-1)^$W$8+1)))</f>
        <v>283.88773325292243</v>
      </c>
      <c r="Q68">
        <f t="shared" ref="Q68:Q108" si="16">(P68-O68)^2</f>
        <v>0.42029126546231721</v>
      </c>
      <c r="R68" s="19">
        <f t="shared" ref="R68:R108" si="17">((P68-O68)/O68)^2</f>
        <v>5.1912963659557107E-6</v>
      </c>
    </row>
    <row r="69" spans="2:18" x14ac:dyDescent="0.25">
      <c r="B69" s="2">
        <v>0.77868921999999996</v>
      </c>
      <c r="C69">
        <v>248.52941200000001</v>
      </c>
      <c r="D69">
        <f t="shared" si="9"/>
        <v>248.56776219044141</v>
      </c>
      <c r="E69">
        <f t="shared" si="10"/>
        <v>1.4707371068921147E-3</v>
      </c>
      <c r="F69" s="19">
        <f t="shared" si="11"/>
        <v>2.3811100344498073E-8</v>
      </c>
      <c r="H69" s="2">
        <v>0.74422858000000003</v>
      </c>
      <c r="I69">
        <v>257.58454999999998</v>
      </c>
      <c r="J69">
        <f t="shared" si="12"/>
        <v>257.47407266103932</v>
      </c>
      <c r="K69">
        <f t="shared" si="13"/>
        <v>1.2205242423829331E-2</v>
      </c>
      <c r="L69" s="19">
        <f t="shared" si="14"/>
        <v>1.8395296369373873E-7</v>
      </c>
      <c r="N69" s="2">
        <v>0.71783874999999997</v>
      </c>
      <c r="O69">
        <v>284.86726299999998</v>
      </c>
      <c r="P69">
        <f t="shared" si="15"/>
        <v>284.17302617383268</v>
      </c>
      <c r="Q69">
        <f t="shared" si="16"/>
        <v>0.48196477080684341</v>
      </c>
      <c r="R69" s="19">
        <f t="shared" si="17"/>
        <v>5.9392308883523268E-6</v>
      </c>
    </row>
    <row r="70" spans="2:18" x14ac:dyDescent="0.25">
      <c r="B70" s="2">
        <v>0.78050525999999998</v>
      </c>
      <c r="C70">
        <v>249.59432000000001</v>
      </c>
      <c r="D70">
        <f t="shared" si="9"/>
        <v>249.51201304581693</v>
      </c>
      <c r="E70">
        <f t="shared" si="10"/>
        <v>6.7744347068959387E-3</v>
      </c>
      <c r="F70" s="19">
        <f t="shared" si="11"/>
        <v>1.0874358976047021E-7</v>
      </c>
      <c r="H70" s="2">
        <v>0.74729807999999998</v>
      </c>
      <c r="I70">
        <v>258.100506</v>
      </c>
      <c r="J70">
        <f t="shared" si="12"/>
        <v>257.97132898024955</v>
      </c>
      <c r="K70">
        <f t="shared" si="13"/>
        <v>1.6686702431606439E-2</v>
      </c>
      <c r="L70" s="19">
        <f t="shared" si="14"/>
        <v>2.5049139389238647E-7</v>
      </c>
      <c r="N70" s="2">
        <v>0.72086468000000004</v>
      </c>
      <c r="O70">
        <v>285.16271399999999</v>
      </c>
      <c r="P70">
        <f t="shared" si="15"/>
        <v>284.50626379634855</v>
      </c>
      <c r="Q70">
        <f t="shared" si="16"/>
        <v>0.43092686987402423</v>
      </c>
      <c r="R70" s="19">
        <f t="shared" si="17"/>
        <v>5.2992949949374889E-6</v>
      </c>
    </row>
    <row r="71" spans="2:18" x14ac:dyDescent="0.25">
      <c r="B71" s="2">
        <v>0.78220904000000002</v>
      </c>
      <c r="C71">
        <v>250.827203</v>
      </c>
      <c r="D71">
        <f t="shared" si="9"/>
        <v>250.46826719986018</v>
      </c>
      <c r="E71">
        <f t="shared" si="10"/>
        <v>0.1288349086220115</v>
      </c>
      <c r="F71" s="19">
        <f t="shared" si="11"/>
        <v>2.0477846494776065E-6</v>
      </c>
      <c r="H71" s="2">
        <v>0.75008887000000002</v>
      </c>
      <c r="I71">
        <v>258.40059600000001</v>
      </c>
      <c r="J71">
        <f t="shared" si="12"/>
        <v>258.46287604444399</v>
      </c>
      <c r="K71">
        <f t="shared" si="13"/>
        <v>3.8788039359441721E-3</v>
      </c>
      <c r="L71" s="19">
        <f t="shared" si="14"/>
        <v>5.8091261224580292E-8</v>
      </c>
      <c r="N71" s="2">
        <v>0.72483938000000003</v>
      </c>
      <c r="O71">
        <v>285.73918300000003</v>
      </c>
      <c r="P71">
        <f t="shared" si="15"/>
        <v>284.98217403138204</v>
      </c>
      <c r="Q71">
        <f t="shared" si="16"/>
        <v>0.57306257856805976</v>
      </c>
      <c r="R71" s="19">
        <f t="shared" si="17"/>
        <v>7.0187932918480603E-6</v>
      </c>
    </row>
    <row r="72" spans="2:18" x14ac:dyDescent="0.25">
      <c r="B72" s="2">
        <v>0.78397311999999997</v>
      </c>
      <c r="C72">
        <v>252.08746400000001</v>
      </c>
      <c r="D72">
        <f t="shared" si="9"/>
        <v>251.5387558312878</v>
      </c>
      <c r="E72">
        <f t="shared" si="10"/>
        <v>0.30108065441150705</v>
      </c>
      <c r="F72" s="19">
        <f t="shared" si="11"/>
        <v>4.7378395912800934E-6</v>
      </c>
      <c r="H72" s="2">
        <v>0.75590091000000004</v>
      </c>
      <c r="I72">
        <v>259.45090900000002</v>
      </c>
      <c r="J72">
        <f t="shared" si="12"/>
        <v>259.62906927528115</v>
      </c>
      <c r="K72">
        <f t="shared" si="13"/>
        <v>3.1741083688247858E-2</v>
      </c>
      <c r="L72" s="19">
        <f t="shared" si="14"/>
        <v>4.7153220187495971E-7</v>
      </c>
      <c r="N72" s="2">
        <v>0.72821234000000001</v>
      </c>
      <c r="O72">
        <v>286.03856500000001</v>
      </c>
      <c r="P72">
        <f t="shared" si="15"/>
        <v>285.42491436701681</v>
      </c>
      <c r="Q72">
        <f t="shared" si="16"/>
        <v>0.37656709936067534</v>
      </c>
      <c r="R72" s="19">
        <f t="shared" si="17"/>
        <v>4.6024935850302369E-6</v>
      </c>
    </row>
    <row r="73" spans="2:18" x14ac:dyDescent="0.25">
      <c r="B73" s="2">
        <v>0.78573746</v>
      </c>
      <c r="C73">
        <v>253.219618</v>
      </c>
      <c r="D73">
        <f t="shared" si="9"/>
        <v>252.70130472311544</v>
      </c>
      <c r="E73">
        <f t="shared" si="10"/>
        <v>0.26864865299480567</v>
      </c>
      <c r="F73" s="19">
        <f t="shared" si="11"/>
        <v>4.1897679356913105E-6</v>
      </c>
      <c r="H73" s="2">
        <v>0.75866785000000003</v>
      </c>
      <c r="I73">
        <v>259.73192799999998</v>
      </c>
      <c r="J73">
        <f t="shared" si="12"/>
        <v>260.26414116233406</v>
      </c>
      <c r="K73">
        <f t="shared" si="13"/>
        <v>0.2832508501616352</v>
      </c>
      <c r="L73" s="19">
        <f t="shared" si="14"/>
        <v>4.19875509081414E-6</v>
      </c>
      <c r="N73" s="2">
        <v>0.73128210000000005</v>
      </c>
      <c r="O73">
        <v>286.42786999999998</v>
      </c>
      <c r="P73">
        <f t="shared" si="15"/>
        <v>285.86337821579741</v>
      </c>
      <c r="Q73">
        <f t="shared" si="16"/>
        <v>0.31865097443220469</v>
      </c>
      <c r="R73" s="19">
        <f t="shared" si="17"/>
        <v>3.8840490346488512E-6</v>
      </c>
    </row>
    <row r="74" spans="2:18" x14ac:dyDescent="0.25">
      <c r="B74" s="2">
        <v>0.78912552000000002</v>
      </c>
      <c r="C74">
        <v>256.00923299999999</v>
      </c>
      <c r="D74">
        <f t="shared" si="9"/>
        <v>255.23707150085707</v>
      </c>
      <c r="E74">
        <f t="shared" si="10"/>
        <v>0.59623338075864918</v>
      </c>
      <c r="F74" s="19">
        <f t="shared" si="11"/>
        <v>9.0971431746611387E-6</v>
      </c>
      <c r="H74" s="2">
        <v>0.76143455999999998</v>
      </c>
      <c r="I74">
        <v>260.12760300000002</v>
      </c>
      <c r="J74">
        <f t="shared" si="12"/>
        <v>260.96019728371795</v>
      </c>
      <c r="K74">
        <f t="shared" si="13"/>
        <v>0.69321324127976314</v>
      </c>
      <c r="L74" s="19">
        <f t="shared" si="14"/>
        <v>1.0244575597789881E-5</v>
      </c>
      <c r="N74" s="2">
        <v>0.73435183999999998</v>
      </c>
      <c r="O74">
        <v>286.82279899999997</v>
      </c>
      <c r="P74">
        <f t="shared" si="15"/>
        <v>286.34021022557857</v>
      </c>
      <c r="Q74">
        <f t="shared" si="16"/>
        <v>0.23289192519755031</v>
      </c>
      <c r="R74" s="19">
        <f t="shared" si="17"/>
        <v>2.8309167089098031E-6</v>
      </c>
    </row>
    <row r="75" spans="2:18" x14ac:dyDescent="0.25">
      <c r="B75" s="2">
        <v>0.79079261000000001</v>
      </c>
      <c r="C75">
        <v>257.35294099999999</v>
      </c>
      <c r="D75">
        <f t="shared" si="9"/>
        <v>256.65789455097894</v>
      </c>
      <c r="E75">
        <f t="shared" si="10"/>
        <v>0.48308956629677008</v>
      </c>
      <c r="F75" s="19">
        <f t="shared" si="11"/>
        <v>7.2940609228400675E-6</v>
      </c>
      <c r="H75" s="2">
        <v>0.76420091999999995</v>
      </c>
      <c r="I75">
        <v>260.69526400000001</v>
      </c>
      <c r="J75">
        <f t="shared" si="12"/>
        <v>261.72566361325153</v>
      </c>
      <c r="K75">
        <f t="shared" si="13"/>
        <v>1.061723362988878</v>
      </c>
      <c r="L75" s="19">
        <f t="shared" si="14"/>
        <v>1.5622304229483254E-5</v>
      </c>
      <c r="N75" s="2">
        <v>0.73772448999999996</v>
      </c>
      <c r="O75">
        <v>287.275057</v>
      </c>
      <c r="P75">
        <f t="shared" si="15"/>
        <v>286.91433650218607</v>
      </c>
      <c r="Q75">
        <f t="shared" si="16"/>
        <v>0.13011927754312899</v>
      </c>
      <c r="R75" s="19">
        <f t="shared" si="17"/>
        <v>1.5766881526505635E-6</v>
      </c>
    </row>
    <row r="76" spans="2:18" x14ac:dyDescent="0.25">
      <c r="B76" s="2">
        <v>0.79230529999999999</v>
      </c>
      <c r="C76">
        <v>258.56997999999999</v>
      </c>
      <c r="D76">
        <f t="shared" si="9"/>
        <v>258.06397600956791</v>
      </c>
      <c r="E76">
        <f t="shared" si="10"/>
        <v>0.25604003833318595</v>
      </c>
      <c r="F76" s="19">
        <f t="shared" si="11"/>
        <v>3.8295847042923536E-6</v>
      </c>
      <c r="H76" s="2">
        <v>0.76623916999999997</v>
      </c>
      <c r="I76">
        <v>261.30831599999999</v>
      </c>
      <c r="J76">
        <f t="shared" si="12"/>
        <v>262.3398850650853</v>
      </c>
      <c r="K76">
        <f t="shared" si="13"/>
        <v>1.0641347360409745</v>
      </c>
      <c r="L76" s="19">
        <f t="shared" si="14"/>
        <v>1.5584402548766282E-5</v>
      </c>
      <c r="N76" s="2">
        <v>0.74109676000000002</v>
      </c>
      <c r="O76">
        <v>287.917664</v>
      </c>
      <c r="P76">
        <f t="shared" si="15"/>
        <v>287.54849309206662</v>
      </c>
      <c r="Q76">
        <f t="shared" si="16"/>
        <v>0.13628715926435647</v>
      </c>
      <c r="R76" s="19">
        <f t="shared" si="17"/>
        <v>1.6440624838857072E-6</v>
      </c>
    </row>
    <row r="77" spans="2:18" x14ac:dyDescent="0.25">
      <c r="B77" s="2">
        <v>0.79363437000000003</v>
      </c>
      <c r="C77">
        <v>259.81226800000002</v>
      </c>
      <c r="D77">
        <f t="shared" si="9"/>
        <v>259.40307925946877</v>
      </c>
      <c r="E77">
        <f t="shared" si="10"/>
        <v>0.16743542537754991</v>
      </c>
      <c r="F77" s="19">
        <f t="shared" si="11"/>
        <v>2.4804360904943829E-6</v>
      </c>
      <c r="H77" s="2">
        <v>0.76848110000000003</v>
      </c>
      <c r="I77">
        <v>261.92314800000003</v>
      </c>
      <c r="J77">
        <f t="shared" si="12"/>
        <v>263.07081095011557</v>
      </c>
      <c r="K77">
        <f t="shared" si="13"/>
        <v>1.3171302470679176</v>
      </c>
      <c r="L77" s="19">
        <f t="shared" si="14"/>
        <v>1.9199103930278924E-5</v>
      </c>
      <c r="N77" s="2">
        <v>0.74416643999999998</v>
      </c>
      <c r="O77">
        <v>288.34444200000002</v>
      </c>
      <c r="P77">
        <f t="shared" si="15"/>
        <v>288.18555649508949</v>
      </c>
      <c r="Q77">
        <f t="shared" si="16"/>
        <v>2.5244603670673767E-2</v>
      </c>
      <c r="R77" s="19">
        <f t="shared" si="17"/>
        <v>3.0363049509486258E-7</v>
      </c>
    </row>
    <row r="78" spans="2:18" x14ac:dyDescent="0.25">
      <c r="B78" s="2">
        <v>0.79512024999999997</v>
      </c>
      <c r="C78">
        <v>261.23143900000002</v>
      </c>
      <c r="D78">
        <f t="shared" si="9"/>
        <v>261.03002156541459</v>
      </c>
      <c r="E78">
        <f t="shared" si="10"/>
        <v>4.0568982954978856E-2</v>
      </c>
      <c r="F78" s="19">
        <f t="shared" si="11"/>
        <v>5.9448819460371134E-7</v>
      </c>
      <c r="H78" s="2">
        <v>0.77064083999999999</v>
      </c>
      <c r="I78">
        <v>262.77182699999997</v>
      </c>
      <c r="J78">
        <f t="shared" si="12"/>
        <v>263.83616155730152</v>
      </c>
      <c r="K78">
        <f t="shared" si="13"/>
        <v>1.1328080498662854</v>
      </c>
      <c r="L78" s="19">
        <f t="shared" si="14"/>
        <v>1.6405849576506764E-5</v>
      </c>
      <c r="N78" s="2">
        <v>0.74723589999999995</v>
      </c>
      <c r="O78">
        <v>288.87950699999999</v>
      </c>
      <c r="P78">
        <f t="shared" si="15"/>
        <v>288.88770188027729</v>
      </c>
      <c r="Q78">
        <f t="shared" si="16"/>
        <v>6.7156062759301965E-5</v>
      </c>
      <c r="R78" s="19">
        <f t="shared" si="17"/>
        <v>8.0473290144562526E-10</v>
      </c>
    </row>
    <row r="79" spans="2:18" x14ac:dyDescent="0.25">
      <c r="B79" s="2">
        <v>0.79649846999999996</v>
      </c>
      <c r="C79">
        <v>262.567747</v>
      </c>
      <c r="D79">
        <f t="shared" si="9"/>
        <v>262.67781743461325</v>
      </c>
      <c r="E79">
        <f t="shared" si="10"/>
        <v>1.2115500575949487E-2</v>
      </c>
      <c r="F79" s="19">
        <f t="shared" si="11"/>
        <v>1.7573513820548135E-7</v>
      </c>
      <c r="H79" s="2">
        <v>0.77261687999999995</v>
      </c>
      <c r="I79">
        <v>263.67484999999999</v>
      </c>
      <c r="J79">
        <f t="shared" si="12"/>
        <v>264.59532388202257</v>
      </c>
      <c r="K79">
        <f t="shared" si="13"/>
        <v>0.8472721674857131</v>
      </c>
      <c r="L79" s="19">
        <f t="shared" si="14"/>
        <v>1.2186683297721823E-5</v>
      </c>
      <c r="N79" s="2">
        <v>0.74960797999999995</v>
      </c>
      <c r="O79">
        <v>289.17995100000002</v>
      </c>
      <c r="P79">
        <f t="shared" si="15"/>
        <v>289.48069092138678</v>
      </c>
      <c r="Q79">
        <f t="shared" si="16"/>
        <v>9.0444500315717172E-2</v>
      </c>
      <c r="R79" s="19">
        <f t="shared" si="17"/>
        <v>1.0815480138991896E-6</v>
      </c>
    </row>
    <row r="80" spans="2:18" x14ac:dyDescent="0.25">
      <c r="B80" s="2">
        <v>0.79811339999999997</v>
      </c>
      <c r="C80">
        <v>264.061172</v>
      </c>
      <c r="D80">
        <f t="shared" si="9"/>
        <v>264.80380103347596</v>
      </c>
      <c r="E80">
        <f t="shared" si="10"/>
        <v>0.55149788136144473</v>
      </c>
      <c r="F80" s="19">
        <f t="shared" si="11"/>
        <v>7.909240023484029E-6</v>
      </c>
      <c r="H80" s="2">
        <v>0.77710256</v>
      </c>
      <c r="I80">
        <v>265.87955599999998</v>
      </c>
      <c r="J80">
        <f t="shared" si="12"/>
        <v>266.56408904400905</v>
      </c>
      <c r="K80">
        <f t="shared" si="13"/>
        <v>0.4685854883403261</v>
      </c>
      <c r="L80" s="19">
        <f t="shared" si="14"/>
        <v>6.6285562345171202E-6</v>
      </c>
      <c r="N80" s="2">
        <v>0.75416393000000004</v>
      </c>
      <c r="O80">
        <v>290.211547</v>
      </c>
      <c r="P80">
        <f t="shared" si="15"/>
        <v>290.76231064418755</v>
      </c>
      <c r="Q80">
        <f t="shared" si="16"/>
        <v>0.30334059175875538</v>
      </c>
      <c r="R80" s="19">
        <f t="shared" si="17"/>
        <v>3.601647067190663E-6</v>
      </c>
    </row>
    <row r="81" spans="2:18" x14ac:dyDescent="0.25">
      <c r="B81" s="2">
        <v>0.79948215</v>
      </c>
      <c r="C81">
        <v>265.57264099999998</v>
      </c>
      <c r="D81">
        <f t="shared" si="9"/>
        <v>266.79568000328504</v>
      </c>
      <c r="E81">
        <f t="shared" si="10"/>
        <v>1.4958244035565287</v>
      </c>
      <c r="F81" s="19">
        <f t="shared" si="11"/>
        <v>2.1208695131415433E-5</v>
      </c>
      <c r="H81" s="2">
        <v>0.77914598000000002</v>
      </c>
      <c r="I81">
        <v>267.04269499999998</v>
      </c>
      <c r="J81">
        <f t="shared" si="12"/>
        <v>267.59411652404788</v>
      </c>
      <c r="K81">
        <f t="shared" si="13"/>
        <v>0.30406569718330451</v>
      </c>
      <c r="L81" s="19">
        <f t="shared" si="14"/>
        <v>4.2638903115669658E-6</v>
      </c>
      <c r="N81" s="2">
        <v>0.75723298999999999</v>
      </c>
      <c r="O81">
        <v>290.94407699999999</v>
      </c>
      <c r="P81">
        <f t="shared" si="15"/>
        <v>291.74862260141703</v>
      </c>
      <c r="Q81">
        <f t="shared" si="16"/>
        <v>0.64729362475949481</v>
      </c>
      <c r="R81" s="19">
        <f t="shared" si="17"/>
        <v>7.6468450317361756E-6</v>
      </c>
    </row>
    <row r="82" spans="2:18" x14ac:dyDescent="0.25">
      <c r="H82" s="2">
        <v>0.78137624000000006</v>
      </c>
      <c r="I82">
        <v>268.45841799999999</v>
      </c>
      <c r="J82">
        <f t="shared" si="12"/>
        <v>268.83176297050551</v>
      </c>
      <c r="K82">
        <f t="shared" si="13"/>
        <v>0.13938646700176285</v>
      </c>
      <c r="L82" s="19">
        <f t="shared" si="14"/>
        <v>1.9340449213265802E-6</v>
      </c>
      <c r="N82" s="2">
        <v>0.76014638999999995</v>
      </c>
      <c r="O82">
        <v>291.87828999999999</v>
      </c>
      <c r="P82">
        <f t="shared" si="15"/>
        <v>292.79255789213801</v>
      </c>
      <c r="Q82">
        <f t="shared" si="16"/>
        <v>0.83588577859448687</v>
      </c>
      <c r="R82" s="19">
        <f t="shared" si="17"/>
        <v>9.8116794201562267E-6</v>
      </c>
    </row>
    <row r="83" spans="2:18" x14ac:dyDescent="0.25">
      <c r="H83" s="2">
        <v>0.78305236</v>
      </c>
      <c r="I83">
        <v>269.68862200000001</v>
      </c>
      <c r="J83">
        <f t="shared" si="12"/>
        <v>269.85036882471769</v>
      </c>
      <c r="K83">
        <f t="shared" si="13"/>
        <v>2.616203530625243E-2</v>
      </c>
      <c r="L83" s="19">
        <f t="shared" si="14"/>
        <v>3.5970483791561185E-7</v>
      </c>
      <c r="N83" s="2">
        <v>0.76270000000000004</v>
      </c>
      <c r="O83">
        <v>292.71955500000001</v>
      </c>
      <c r="P83">
        <f t="shared" si="15"/>
        <v>293.80632013592248</v>
      </c>
      <c r="Q83">
        <f t="shared" si="16"/>
        <v>1.1810584606565682</v>
      </c>
      <c r="R83" s="19">
        <f t="shared" si="17"/>
        <v>1.3783766979819879E-5</v>
      </c>
    </row>
    <row r="84" spans="2:18" x14ac:dyDescent="0.25">
      <c r="H84" s="2">
        <v>0.78489591000000003</v>
      </c>
      <c r="I84">
        <v>271.07498800000002</v>
      </c>
      <c r="J84">
        <f t="shared" si="12"/>
        <v>271.07035603410299</v>
      </c>
      <c r="K84">
        <f t="shared" si="13"/>
        <v>2.1455108071279472E-5</v>
      </c>
      <c r="L84" s="19">
        <f t="shared" si="14"/>
        <v>2.9197913123146592E-10</v>
      </c>
      <c r="N84" s="2">
        <v>0.76506755000000004</v>
      </c>
      <c r="O84">
        <v>293.54210499999999</v>
      </c>
      <c r="P84">
        <f t="shared" si="15"/>
        <v>294.83989056295582</v>
      </c>
      <c r="Q84">
        <f t="shared" si="16"/>
        <v>1.6842473674165637</v>
      </c>
      <c r="R84" s="19">
        <f t="shared" si="17"/>
        <v>1.9546322890127571E-5</v>
      </c>
    </row>
    <row r="85" spans="2:18" x14ac:dyDescent="0.25">
      <c r="H85" s="2">
        <v>0.78634919999999997</v>
      </c>
      <c r="I85">
        <v>272.19310999999999</v>
      </c>
      <c r="J85">
        <f t="shared" si="12"/>
        <v>272.11463923618737</v>
      </c>
      <c r="K85">
        <f t="shared" si="13"/>
        <v>6.1576607733356565E-3</v>
      </c>
      <c r="L85" s="19">
        <f t="shared" si="14"/>
        <v>8.3111573451912799E-8</v>
      </c>
      <c r="N85" s="2">
        <v>0.76746205999999995</v>
      </c>
      <c r="O85">
        <v>294.56383099999999</v>
      </c>
      <c r="P85">
        <f t="shared" si="15"/>
        <v>295.98894366659181</v>
      </c>
      <c r="Q85">
        <f t="shared" si="16"/>
        <v>2.0309461124804336</v>
      </c>
      <c r="R85" s="19">
        <f t="shared" si="17"/>
        <v>2.3406666178721707E-5</v>
      </c>
    </row>
    <row r="86" spans="2:18" x14ac:dyDescent="0.25">
      <c r="H86" s="2">
        <v>0.78894410999999998</v>
      </c>
      <c r="I86">
        <v>274.726924</v>
      </c>
      <c r="J86">
        <f t="shared" si="12"/>
        <v>274.18824688327686</v>
      </c>
      <c r="K86">
        <f t="shared" si="13"/>
        <v>0.29017303608115097</v>
      </c>
      <c r="L86" s="19">
        <f t="shared" si="14"/>
        <v>3.844630497320372E-6</v>
      </c>
      <c r="N86" s="2">
        <v>0.77076003000000004</v>
      </c>
      <c r="O86">
        <v>296.51077700000002</v>
      </c>
      <c r="P86">
        <f t="shared" si="15"/>
        <v>297.76819789137369</v>
      </c>
      <c r="Q86">
        <f t="shared" si="16"/>
        <v>1.5811072980629541</v>
      </c>
      <c r="R86" s="19">
        <f t="shared" si="17"/>
        <v>1.7983755006772353E-5</v>
      </c>
    </row>
    <row r="87" spans="2:18" x14ac:dyDescent="0.25">
      <c r="H87" s="2">
        <v>0.79027910000000001</v>
      </c>
      <c r="I87">
        <v>276.10387400000002</v>
      </c>
      <c r="J87">
        <f t="shared" si="12"/>
        <v>275.37473426221447</v>
      </c>
      <c r="K87">
        <f t="shared" si="13"/>
        <v>0.53164475721797277</v>
      </c>
      <c r="L87" s="19">
        <f t="shared" si="14"/>
        <v>6.9739131565572589E-6</v>
      </c>
      <c r="N87" s="2">
        <v>0.77286516000000005</v>
      </c>
      <c r="O87">
        <v>297.83209699999998</v>
      </c>
      <c r="P87">
        <f t="shared" si="15"/>
        <v>299.04106582361544</v>
      </c>
      <c r="Q87">
        <f t="shared" si="16"/>
        <v>1.4616056164741598</v>
      </c>
      <c r="R87" s="19">
        <f t="shared" si="17"/>
        <v>1.6477343845444306E-5</v>
      </c>
    </row>
    <row r="88" spans="2:18" x14ac:dyDescent="0.25">
      <c r="H88" s="2">
        <v>0.79171000999999996</v>
      </c>
      <c r="I88">
        <v>277.51235100000002</v>
      </c>
      <c r="J88">
        <f t="shared" si="12"/>
        <v>276.75051242148947</v>
      </c>
      <c r="K88">
        <f t="shared" si="13"/>
        <v>0.58039801970697369</v>
      </c>
      <c r="L88" s="19">
        <f t="shared" si="14"/>
        <v>7.5363539754294152E-6</v>
      </c>
      <c r="N88" s="2">
        <v>0.77464748999999999</v>
      </c>
      <c r="O88">
        <v>299.18864100000002</v>
      </c>
      <c r="P88">
        <f t="shared" si="15"/>
        <v>300.21423742600001</v>
      </c>
      <c r="Q88">
        <f t="shared" si="16"/>
        <v>1.0518480290239587</v>
      </c>
      <c r="R88" s="19">
        <f t="shared" si="17"/>
        <v>1.1750674475664706E-5</v>
      </c>
    </row>
    <row r="89" spans="2:18" x14ac:dyDescent="0.25">
      <c r="H89" s="2">
        <v>0.79317291000000001</v>
      </c>
      <c r="I89">
        <v>279.107505</v>
      </c>
      <c r="J89">
        <f t="shared" si="12"/>
        <v>278.28231625622897</v>
      </c>
      <c r="K89">
        <f t="shared" si="13"/>
        <v>0.6809364628464214</v>
      </c>
      <c r="L89" s="19">
        <f t="shared" si="14"/>
        <v>8.7410491335346837E-6</v>
      </c>
      <c r="N89" s="2">
        <v>0.77615000999999995</v>
      </c>
      <c r="O89">
        <v>300.461545</v>
      </c>
      <c r="P89">
        <f t="shared" si="15"/>
        <v>301.27870932451521</v>
      </c>
      <c r="Q89">
        <f t="shared" si="16"/>
        <v>0.66775753326038967</v>
      </c>
      <c r="R89" s="19">
        <f t="shared" si="17"/>
        <v>7.3967510832137892E-6</v>
      </c>
    </row>
    <row r="90" spans="2:18" x14ac:dyDescent="0.25">
      <c r="H90" s="2">
        <v>0.79434969</v>
      </c>
      <c r="I90">
        <v>280.58863300000002</v>
      </c>
      <c r="J90">
        <f t="shared" si="12"/>
        <v>279.61798919931107</v>
      </c>
      <c r="K90">
        <f t="shared" si="13"/>
        <v>0.94214938781588442</v>
      </c>
      <c r="L90" s="19">
        <f t="shared" si="14"/>
        <v>1.196684384045699E-5</v>
      </c>
      <c r="N90" s="2">
        <v>0.77768238000000001</v>
      </c>
      <c r="O90">
        <v>301.89794000000001</v>
      </c>
      <c r="P90">
        <f t="shared" si="15"/>
        <v>302.44260919916354</v>
      </c>
      <c r="Q90">
        <f t="shared" si="16"/>
        <v>0.29666453651744784</v>
      </c>
      <c r="R90" s="19">
        <f t="shared" si="17"/>
        <v>3.2549575895778522E-6</v>
      </c>
    </row>
    <row r="91" spans="2:18" x14ac:dyDescent="0.25">
      <c r="H91" s="2">
        <v>0.79561744000000001</v>
      </c>
      <c r="I91">
        <v>281.92818399999999</v>
      </c>
      <c r="J91">
        <f t="shared" si="12"/>
        <v>281.17312763591349</v>
      </c>
      <c r="K91">
        <f t="shared" si="13"/>
        <v>0.57011011294752423</v>
      </c>
      <c r="L91" s="19">
        <f t="shared" si="14"/>
        <v>7.1726849755175771E-6</v>
      </c>
      <c r="N91" s="2">
        <v>0.77902883999999994</v>
      </c>
      <c r="O91">
        <v>303.24324799999999</v>
      </c>
      <c r="P91">
        <f t="shared" si="15"/>
        <v>303.53667289111587</v>
      </c>
      <c r="Q91">
        <f t="shared" si="16"/>
        <v>8.6098166726363751E-2</v>
      </c>
      <c r="R91" s="19">
        <f t="shared" si="17"/>
        <v>9.3629267311809676E-7</v>
      </c>
    </row>
    <row r="92" spans="2:18" x14ac:dyDescent="0.25">
      <c r="H92" s="2">
        <v>0.79683663999999998</v>
      </c>
      <c r="I92">
        <v>283.49685399999998</v>
      </c>
      <c r="J92">
        <f t="shared" si="12"/>
        <v>282.796414773207</v>
      </c>
      <c r="K92">
        <f t="shared" si="13"/>
        <v>0.49061511043034794</v>
      </c>
      <c r="L92" s="19">
        <f t="shared" si="14"/>
        <v>6.104420360573336E-6</v>
      </c>
      <c r="N92" s="2">
        <v>0.78095448000000001</v>
      </c>
      <c r="O92">
        <v>305.44345800000002</v>
      </c>
      <c r="P92">
        <f t="shared" si="15"/>
        <v>305.22977235392295</v>
      </c>
      <c r="Q92">
        <f t="shared" si="16"/>
        <v>4.5661555339373668E-2</v>
      </c>
      <c r="R92" s="19">
        <f t="shared" si="17"/>
        <v>4.8942826288537617E-7</v>
      </c>
    </row>
    <row r="93" spans="2:18" x14ac:dyDescent="0.25">
      <c r="H93" s="2">
        <v>0.79826092999999998</v>
      </c>
      <c r="I93">
        <v>285.093592</v>
      </c>
      <c r="J93">
        <f t="shared" si="12"/>
        <v>284.87331061372191</v>
      </c>
      <c r="K93">
        <f t="shared" si="13"/>
        <v>4.8523889140596473E-2</v>
      </c>
      <c r="L93" s="19">
        <f t="shared" si="14"/>
        <v>5.9700874143561211E-7</v>
      </c>
      <c r="N93" s="2">
        <v>0.7823234</v>
      </c>
      <c r="O93">
        <v>306.87290100000001</v>
      </c>
      <c r="P93">
        <f t="shared" si="15"/>
        <v>306.53507199649522</v>
      </c>
      <c r="Q93">
        <f t="shared" si="16"/>
        <v>0.11412843560904208</v>
      </c>
      <c r="R93" s="19">
        <f t="shared" si="17"/>
        <v>1.2119279081373849E-6</v>
      </c>
    </row>
    <row r="94" spans="2:18" x14ac:dyDescent="0.25">
      <c r="H94" s="2">
        <v>0.79957858000000004</v>
      </c>
      <c r="I94">
        <v>286.61725799999999</v>
      </c>
      <c r="J94">
        <f t="shared" si="12"/>
        <v>286.9935370318326</v>
      </c>
      <c r="K94">
        <f t="shared" si="13"/>
        <v>0.14158590979688609</v>
      </c>
      <c r="L94" s="19">
        <f t="shared" si="14"/>
        <v>1.7235161689370769E-6</v>
      </c>
      <c r="N94" s="2">
        <v>0.78371964999999999</v>
      </c>
      <c r="O94">
        <v>308.46856000000002</v>
      </c>
      <c r="P94">
        <f t="shared" si="15"/>
        <v>307.96312198181215</v>
      </c>
      <c r="Q94">
        <f t="shared" si="16"/>
        <v>0.25546759022968579</v>
      </c>
      <c r="R94" s="19">
        <f t="shared" si="17"/>
        <v>2.684812735455679E-6</v>
      </c>
    </row>
    <row r="95" spans="2:18" x14ac:dyDescent="0.25">
      <c r="N95" s="2">
        <v>0.78471531999999999</v>
      </c>
      <c r="O95">
        <v>309.80427200000003</v>
      </c>
      <c r="P95">
        <f t="shared" si="15"/>
        <v>309.04652258404315</v>
      </c>
      <c r="Q95">
        <f t="shared" si="16"/>
        <v>0.57418417738299288</v>
      </c>
      <c r="R95" s="19">
        <f t="shared" si="17"/>
        <v>5.9824133423017538E-6</v>
      </c>
    </row>
    <row r="96" spans="2:18" x14ac:dyDescent="0.25">
      <c r="N96" s="2">
        <v>0.78587532999999998</v>
      </c>
      <c r="O96">
        <v>311.32209899999998</v>
      </c>
      <c r="P96">
        <f t="shared" si="15"/>
        <v>310.38306284372084</v>
      </c>
      <c r="Q96">
        <f t="shared" si="16"/>
        <v>0.88178890279950906</v>
      </c>
      <c r="R96" s="19">
        <f t="shared" si="17"/>
        <v>9.0979747923052631E-6</v>
      </c>
    </row>
    <row r="97" spans="14:18" x14ac:dyDescent="0.25">
      <c r="N97" s="2">
        <v>0.78691853</v>
      </c>
      <c r="O97">
        <v>312.78153500000002</v>
      </c>
      <c r="P97">
        <f t="shared" si="15"/>
        <v>311.6588811563264</v>
      </c>
      <c r="Q97">
        <f t="shared" si="16"/>
        <v>1.2603516527151477</v>
      </c>
      <c r="R97" s="19">
        <f t="shared" si="17"/>
        <v>1.2882777969062545E-5</v>
      </c>
    </row>
    <row r="98" spans="14:18" x14ac:dyDescent="0.25">
      <c r="N98" s="2">
        <v>0.78824154000000002</v>
      </c>
      <c r="O98">
        <v>314.53386799999998</v>
      </c>
      <c r="P98">
        <f t="shared" si="15"/>
        <v>313.38683670281898</v>
      </c>
      <c r="Q98">
        <f t="shared" si="16"/>
        <v>1.3156807967127315</v>
      </c>
      <c r="R98" s="19">
        <f t="shared" si="17"/>
        <v>1.3298899511167204E-5</v>
      </c>
    </row>
    <row r="99" spans="14:18" x14ac:dyDescent="0.25">
      <c r="N99" s="2">
        <v>0.78922669999999995</v>
      </c>
      <c r="O99">
        <v>315.93459899999999</v>
      </c>
      <c r="P99">
        <f t="shared" si="15"/>
        <v>314.76060647541595</v>
      </c>
      <c r="Q99">
        <f t="shared" si="16"/>
        <v>1.3782584477792001</v>
      </c>
      <c r="R99" s="19">
        <f t="shared" si="17"/>
        <v>1.3808175051896449E-5</v>
      </c>
    </row>
    <row r="100" spans="14:18" x14ac:dyDescent="0.25">
      <c r="N100" s="2">
        <v>0.79030518999999999</v>
      </c>
      <c r="O100">
        <v>317.505608</v>
      </c>
      <c r="P100">
        <f t="shared" si="15"/>
        <v>316.35776516152544</v>
      </c>
      <c r="Q100">
        <f t="shared" si="16"/>
        <v>1.3175431818373344</v>
      </c>
      <c r="R100" s="19">
        <f t="shared" si="17"/>
        <v>1.3069592803628337E-5</v>
      </c>
    </row>
    <row r="101" spans="14:18" x14ac:dyDescent="0.25">
      <c r="N101" s="2">
        <v>0.79267102</v>
      </c>
      <c r="O101">
        <v>320.90147999999999</v>
      </c>
      <c r="P101">
        <f t="shared" si="15"/>
        <v>320.24775097649331</v>
      </c>
      <c r="Q101">
        <f t="shared" si="16"/>
        <v>0.42736163617500367</v>
      </c>
      <c r="R101" s="19">
        <f t="shared" si="17"/>
        <v>4.1500381900938486E-6</v>
      </c>
    </row>
    <row r="102" spans="14:18" x14ac:dyDescent="0.25">
      <c r="N102" s="2">
        <v>0.79362031</v>
      </c>
      <c r="O102">
        <v>322.78833100000003</v>
      </c>
      <c r="P102">
        <f t="shared" si="15"/>
        <v>321.97790928709423</v>
      </c>
      <c r="Q102">
        <f t="shared" si="16"/>
        <v>0.65678335274915944</v>
      </c>
      <c r="R102" s="19">
        <f t="shared" si="17"/>
        <v>6.3035686030347476E-6</v>
      </c>
    </row>
    <row r="103" spans="14:18" x14ac:dyDescent="0.25">
      <c r="N103" s="2">
        <v>0.79459365999999998</v>
      </c>
      <c r="O103">
        <v>324.58706100000001</v>
      </c>
      <c r="P103">
        <f t="shared" si="15"/>
        <v>323.86623763776379</v>
      </c>
      <c r="Q103">
        <f t="shared" si="16"/>
        <v>0.51958631954552481</v>
      </c>
      <c r="R103" s="19">
        <f t="shared" si="17"/>
        <v>4.9316846751357524E-6</v>
      </c>
    </row>
    <row r="104" spans="14:18" x14ac:dyDescent="0.25">
      <c r="N104" s="2">
        <v>0.79561364000000001</v>
      </c>
      <c r="O104">
        <v>326.33844800000003</v>
      </c>
      <c r="P104">
        <f t="shared" si="15"/>
        <v>325.98117584013204</v>
      </c>
      <c r="Q104">
        <f t="shared" si="16"/>
        <v>0.12764339621673795</v>
      </c>
      <c r="R104" s="19">
        <f t="shared" si="17"/>
        <v>1.1985657505219433E-6</v>
      </c>
    </row>
    <row r="105" spans="14:18" x14ac:dyDescent="0.25">
      <c r="N105" s="2">
        <v>0.79647650999999997</v>
      </c>
      <c r="O105">
        <v>328.23362300000002</v>
      </c>
      <c r="P105">
        <f t="shared" si="15"/>
        <v>327.88959896602859</v>
      </c>
      <c r="Q105">
        <f t="shared" si="16"/>
        <v>0.11835253594998005</v>
      </c>
      <c r="R105" s="19">
        <f t="shared" si="17"/>
        <v>1.0985287692570792E-6</v>
      </c>
    </row>
    <row r="106" spans="14:18" x14ac:dyDescent="0.25">
      <c r="N106" s="2">
        <v>0.79769274999999995</v>
      </c>
      <c r="O106">
        <v>330.19552900000002</v>
      </c>
      <c r="P106">
        <f t="shared" si="15"/>
        <v>330.78540954865707</v>
      </c>
      <c r="Q106">
        <f t="shared" si="16"/>
        <v>0.34795906168394181</v>
      </c>
      <c r="R106" s="19">
        <f t="shared" si="17"/>
        <v>3.1914333144699038E-6</v>
      </c>
    </row>
    <row r="107" spans="14:18" x14ac:dyDescent="0.25">
      <c r="N107" s="2">
        <v>0.79890479999999997</v>
      </c>
      <c r="O107">
        <v>332.27757100000002</v>
      </c>
      <c r="P107">
        <f t="shared" si="15"/>
        <v>333.93981238185006</v>
      </c>
      <c r="Q107">
        <f t="shared" si="16"/>
        <v>2.7630464115347229</v>
      </c>
      <c r="R107" s="19">
        <f t="shared" si="17"/>
        <v>2.502569376242612E-5</v>
      </c>
    </row>
    <row r="108" spans="14:18" x14ac:dyDescent="0.25">
      <c r="N108" s="2">
        <v>0.79987730999999995</v>
      </c>
      <c r="O108">
        <v>334.49159600000002</v>
      </c>
      <c r="P108">
        <f t="shared" si="15"/>
        <v>336.68985031152442</v>
      </c>
      <c r="Q108">
        <f t="shared" si="16"/>
        <v>4.8323220181356508</v>
      </c>
      <c r="R108" s="19">
        <f t="shared" si="17"/>
        <v>4.3190222941133129E-5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30030-A81A-8341-AD40-B8274DEC38DD}">
  <dimension ref="A1:AU156"/>
  <sheetViews>
    <sheetView topLeftCell="Q6" workbookViewId="0">
      <selection activeCell="AC27" sqref="AC27"/>
    </sheetView>
  </sheetViews>
  <sheetFormatPr baseColWidth="10" defaultRowHeight="15.75" x14ac:dyDescent="0.25"/>
  <cols>
    <col min="2" max="2" width="10.875" style="2"/>
    <col min="5" max="5" width="12.125" customWidth="1"/>
    <col min="6" max="6" width="17.125" customWidth="1"/>
    <col min="7" max="7" width="6.375" customWidth="1"/>
    <col min="8" max="8" width="10.875" style="2"/>
    <col min="11" max="11" width="11.875" customWidth="1"/>
    <col min="12" max="12" width="17" customWidth="1"/>
    <col min="13" max="13" width="5.625" customWidth="1"/>
    <col min="14" max="14" width="10.875" style="2"/>
    <col min="17" max="17" width="12.375" customWidth="1"/>
    <col min="18" max="18" width="17.125" customWidth="1"/>
    <col min="19" max="19" width="16.875" customWidth="1"/>
    <col min="20" max="20" width="10.875" style="2"/>
    <col min="23" max="23" width="12.5" customWidth="1"/>
    <col min="24" max="24" width="17.375" customWidth="1"/>
  </cols>
  <sheetData>
    <row r="1" spans="1:47" x14ac:dyDescent="0.25">
      <c r="A1" t="s">
        <v>13</v>
      </c>
      <c r="B1" t="s">
        <v>8</v>
      </c>
      <c r="C1">
        <v>0.2</v>
      </c>
      <c r="D1">
        <v>0.3</v>
      </c>
      <c r="E1">
        <f>_xlfn.XLOOKUP(C3+20,C3:C150,B3:B150,,-1,1)-AC9</f>
        <v>0.58951326411443872</v>
      </c>
      <c r="H1" t="s">
        <v>1</v>
      </c>
      <c r="I1">
        <v>0.3</v>
      </c>
      <c r="J1">
        <v>0.3</v>
      </c>
      <c r="K1">
        <f>_xlfn.XLOOKUP(I3+20,I3:I150,H3:H150,,-1,1)-AC10</f>
        <v>0.62457272097718963</v>
      </c>
      <c r="N1" t="s">
        <v>2</v>
      </c>
      <c r="O1">
        <v>0.4</v>
      </c>
      <c r="P1">
        <v>0.3</v>
      </c>
      <c r="Q1">
        <f>_xlfn.XLOOKUP(O3+20,O3:O150,N3:N150,,-1,1)-AC11</f>
        <v>0.80669013999999994</v>
      </c>
      <c r="S1" t="s">
        <v>28</v>
      </c>
      <c r="T1" t="s">
        <v>3</v>
      </c>
      <c r="U1">
        <v>0.5</v>
      </c>
      <c r="V1">
        <v>0.3</v>
      </c>
      <c r="W1">
        <f>_xlfn.XLOOKUP(U3+20,U3:U150,T3:T150,,-1,1)-AC12</f>
        <v>0.79401566999999995</v>
      </c>
      <c r="AB1" t="s">
        <v>38</v>
      </c>
    </row>
    <row r="2" spans="1:47" ht="16.5" thickBot="1" x14ac:dyDescent="0.3">
      <c r="B2" s="3" t="s">
        <v>4</v>
      </c>
      <c r="C2" s="1" t="s">
        <v>5</v>
      </c>
      <c r="D2" s="1" t="s">
        <v>33</v>
      </c>
      <c r="E2" s="1" t="s">
        <v>34</v>
      </c>
      <c r="F2" s="1" t="s">
        <v>131</v>
      </c>
      <c r="G2" s="1"/>
      <c r="H2" s="3" t="s">
        <v>4</v>
      </c>
      <c r="I2" s="1" t="s">
        <v>5</v>
      </c>
      <c r="J2" s="1" t="s">
        <v>33</v>
      </c>
      <c r="K2" s="1" t="s">
        <v>34</v>
      </c>
      <c r="L2" s="1" t="s">
        <v>131</v>
      </c>
      <c r="M2" s="1"/>
      <c r="N2" s="3" t="s">
        <v>4</v>
      </c>
      <c r="O2" s="1" t="s">
        <v>5</v>
      </c>
      <c r="P2" s="1" t="s">
        <v>33</v>
      </c>
      <c r="Q2" s="1" t="s">
        <v>34</v>
      </c>
      <c r="R2" s="1" t="s">
        <v>131</v>
      </c>
      <c r="T2" s="3" t="s">
        <v>4</v>
      </c>
      <c r="U2" s="1" t="s">
        <v>5</v>
      </c>
      <c r="V2" s="1" t="s">
        <v>33</v>
      </c>
      <c r="W2" s="1" t="s">
        <v>34</v>
      </c>
      <c r="X2" s="1" t="s">
        <v>131</v>
      </c>
      <c r="AB2" t="s">
        <v>29</v>
      </c>
      <c r="AC2">
        <v>6.0325986300843688</v>
      </c>
      <c r="AN2" t="s">
        <v>61</v>
      </c>
      <c r="AO2" s="10" t="s">
        <v>62</v>
      </c>
      <c r="AP2" s="11">
        <v>9.44</v>
      </c>
    </row>
    <row r="3" spans="1:47" x14ac:dyDescent="0.25">
      <c r="B3" s="2">
        <v>0.55082589999999998</v>
      </c>
      <c r="C3">
        <v>201.66384500000001</v>
      </c>
      <c r="D3">
        <f>IF(B3&lt;E$1,$AC$6+C$1^2*$AC$5/((-$AC$7*(B3/D$1-1)^$AC$8+1)),$AC$6+$AC$2*TAN($AC$3*(B3/E$1)-$AC$3)+C$1^2*$AC$5/((-$AC$7*(B3/D$1-1)^$AC$8+1)))</f>
        <v>201.04765926013434</v>
      </c>
      <c r="E3">
        <f>(D3-C3)^2</f>
        <v>0.37968486601380402</v>
      </c>
      <c r="F3" s="19">
        <f>((D3-C3)/C3)^2</f>
        <v>9.3361366579752277E-6</v>
      </c>
      <c r="H3" s="2">
        <v>0.52622619999999998</v>
      </c>
      <c r="I3">
        <v>219.18086700000001</v>
      </c>
      <c r="J3">
        <f>IF(H3&lt;K$1,$AC$6+I$1^2*$AC$5/((-$AC$7*(H3/J$1-1)^$AC$8+1)),$AC$6+$AC$2*TAN($AC$3*(H3/K$1)-$AC$3)+I$1^2*$AC$5/((-$AC$7*(H3/J$1-1)^$AC$8+1)))</f>
        <v>220.77071538691902</v>
      </c>
      <c r="K3">
        <f>(J3-I3)^2</f>
        <v>2.5276178933889968</v>
      </c>
      <c r="L3" s="19">
        <f>((J3-I3)/I3)^2</f>
        <v>5.2614583896138879E-5</v>
      </c>
      <c r="N3" s="2">
        <v>0.49934855</v>
      </c>
      <c r="O3">
        <v>247.06159700000001</v>
      </c>
      <c r="P3">
        <f>IF(N3&lt;Q$1,$AC$6+O$1^2*$AC$5/((-$AC$7*(N3/P$1-1)^$AC$8+1)),$AC$6+$AC$2*TAN($AC$3*(N3/Q$1)-$AC$3)+O$1^2*$AC$5/((-$AC$7*(N3/P$1-1)^$AC$8+1)))</f>
        <v>248.38303849788838</v>
      </c>
      <c r="Q3">
        <f>(P3-O3)^2</f>
        <v>1.7462076323414653</v>
      </c>
      <c r="R3" s="19">
        <f>((P3-O3)/O3)^2</f>
        <v>2.8607861422550925E-5</v>
      </c>
      <c r="T3" s="2">
        <v>0.50050161999999998</v>
      </c>
      <c r="U3">
        <v>280.49303800000001</v>
      </c>
      <c r="V3">
        <f>IF(T3&lt;W$1,$AC$6+U$1^2*$AC$5/((-$AC$7*(T3/V$1-1)^$AC$8+1)),$AC$6+$AC$2*TAN($AC$3*(T3/W$1)-$AC$3)+U$1^2*$AC$5/((-$AC$7*(T3/V$1-1)^$AC$8+1)))</f>
        <v>283.88467204892902</v>
      </c>
      <c r="W3">
        <f>(V3-U3)^2</f>
        <v>11.503181521854566</v>
      </c>
      <c r="X3" s="19">
        <f>((V3-U3)/U3)^2</f>
        <v>1.462088968988375E-4</v>
      </c>
      <c r="AB3" t="s">
        <v>30</v>
      </c>
      <c r="AC3">
        <v>3.3332958170413298</v>
      </c>
      <c r="AN3" t="s">
        <v>63</v>
      </c>
      <c r="AO3" s="10" t="s">
        <v>64</v>
      </c>
      <c r="AP3">
        <v>35.79</v>
      </c>
    </row>
    <row r="4" spans="1:47" x14ac:dyDescent="0.25">
      <c r="B4" s="2">
        <v>0.55359336999999997</v>
      </c>
      <c r="C4">
        <v>201.682954</v>
      </c>
      <c r="D4">
        <f t="shared" ref="D4:D67" si="0">IF(B4&lt;E$1,$AC$6+C$1^2*$AC$5/((-$AC$7*(B4/D$1-1)^$AC$8+1)),$AC$6+$AC$2*TAN($AC$3*(B4/E$1)-$AC$3)+C$1^2*$AC$5/((-$AC$7*(B4/D$1-1)^$AC$8+1)))</f>
        <v>201.04768226849356</v>
      </c>
      <c r="E4">
        <f t="shared" ref="E4:E67" si="1">(D4-C4)^2</f>
        <v>0.40357017285118446</v>
      </c>
      <c r="F4" s="19">
        <f t="shared" ref="F4:F67" si="2">((D4-C4)/C4)^2</f>
        <v>9.9215762268240046E-6</v>
      </c>
      <c r="H4" s="2">
        <v>0.52899368000000002</v>
      </c>
      <c r="I4">
        <v>219.19360699999999</v>
      </c>
      <c r="J4">
        <f t="shared" ref="J4:J67" si="3">IF(H4&lt;K$1,$AC$6+I$1^2*$AC$5/((-$AC$7*(H4/J$1-1)^$AC$8+1)),$AC$6+$AC$2*TAN($AC$3*(H4/K$1)-$AC$3)+I$1^2*$AC$5/((-$AC$7*(H4/J$1-1)^$AC$8+1)))</f>
        <v>220.77072835068168</v>
      </c>
      <c r="K4">
        <f t="shared" ref="K4:K67" si="4">(J4-I4)^2</f>
        <v>2.4873117547760493</v>
      </c>
      <c r="L4" s="19">
        <f t="shared" ref="L4:L67" si="5">((J4-I4)/I4)^2</f>
        <v>5.1769557821914201E-5</v>
      </c>
      <c r="N4" s="2">
        <v>0.50111654000000005</v>
      </c>
      <c r="O4">
        <v>247.00811400000001</v>
      </c>
      <c r="P4">
        <f t="shared" ref="P4:P67" si="6">IF(N4&lt;Q$1,$AC$6+O$1^2*$AC$5/((-$AC$7*(N4/P$1-1)^$AC$8+1)),$AC$6+$AC$2*TAN($AC$3*(N4/Q$1)-$AC$3)+O$1^2*$AC$5/((-$AC$7*(N4/P$1-1)^$AC$8+1)))</f>
        <v>248.38304110873619</v>
      </c>
      <c r="Q4">
        <f t="shared" ref="Q4:Q67" si="7">(P4-O4)^2</f>
        <v>1.8904245543376523</v>
      </c>
      <c r="R4" s="19">
        <f t="shared" ref="R4:R67" si="8">((P4-O4)/O4)^2</f>
        <v>3.0983959068315899E-5</v>
      </c>
      <c r="T4" s="2">
        <v>0.50362881999999998</v>
      </c>
      <c r="U4">
        <v>280.52973800000001</v>
      </c>
      <c r="V4">
        <f t="shared" ref="V4:V67" si="9">IF(T4&lt;W$1,$AC$6+U$1^2*$AC$5/((-$AC$7*(T4/V$1-1)^$AC$8+1)),$AC$6+$AC$2*TAN($AC$3*(T4/W$1)-$AC$3)+U$1^2*$AC$5/((-$AC$7*(T4/V$1-1)^$AC$8+1)))</f>
        <v>283.88468021781534</v>
      </c>
      <c r="W4">
        <f t="shared" ref="W4:W67" si="10">(V4-U4)^2</f>
        <v>11.255637284879679</v>
      </c>
      <c r="X4" s="19">
        <f t="shared" ref="X4:X67" si="11">((V4-U4)/U4)^2</f>
        <v>1.4302510563939217E-4</v>
      </c>
      <c r="AB4" t="s">
        <v>31</v>
      </c>
      <c r="AC4">
        <v>0</v>
      </c>
      <c r="AN4" t="s">
        <v>65</v>
      </c>
      <c r="AO4" s="10" t="s">
        <v>66</v>
      </c>
      <c r="AP4">
        <v>0.22</v>
      </c>
    </row>
    <row r="5" spans="1:47" x14ac:dyDescent="0.25">
      <c r="B5" s="2">
        <v>0.55617717</v>
      </c>
      <c r="C5">
        <v>201.74665200000001</v>
      </c>
      <c r="D5">
        <f t="shared" si="0"/>
        <v>201.0477070342277</v>
      </c>
      <c r="E5">
        <f t="shared" si="1"/>
        <v>0.48852406517845953</v>
      </c>
      <c r="F5" s="19">
        <f t="shared" si="2"/>
        <v>1.2002543530871254E-5</v>
      </c>
      <c r="H5" s="2">
        <v>0.53185665999999998</v>
      </c>
      <c r="I5">
        <v>219.240319</v>
      </c>
      <c r="J5">
        <f t="shared" si="3"/>
        <v>220.77074418223006</v>
      </c>
      <c r="K5">
        <f t="shared" si="4"/>
        <v>2.3422012384039168</v>
      </c>
      <c r="L5" s="19">
        <f t="shared" si="5"/>
        <v>4.8728535103845306E-5</v>
      </c>
      <c r="N5" s="2">
        <v>0.50255461999999995</v>
      </c>
      <c r="O5">
        <v>247.06669299999999</v>
      </c>
      <c r="P5">
        <f t="shared" si="6"/>
        <v>248.38304347319115</v>
      </c>
      <c r="Q5">
        <f t="shared" si="7"/>
        <v>1.7327785682706023</v>
      </c>
      <c r="R5" s="19">
        <f t="shared" si="8"/>
        <v>2.8386684007413988E-5</v>
      </c>
      <c r="T5" s="2">
        <v>0.50630107999999996</v>
      </c>
      <c r="U5">
        <v>280.611513</v>
      </c>
      <c r="V5">
        <f t="shared" si="9"/>
        <v>283.88468867397</v>
      </c>
      <c r="W5">
        <f t="shared" si="10"/>
        <v>10.713678992668974</v>
      </c>
      <c r="X5" s="19">
        <f t="shared" si="11"/>
        <v>1.3605912038161804E-4</v>
      </c>
      <c r="AB5" t="s">
        <v>32</v>
      </c>
      <c r="AC5">
        <v>394.46244654230458</v>
      </c>
      <c r="AN5" t="s">
        <v>67</v>
      </c>
      <c r="AO5" s="10" t="s">
        <v>68</v>
      </c>
      <c r="AP5">
        <v>3.76</v>
      </c>
    </row>
    <row r="6" spans="1:47" x14ac:dyDescent="0.25">
      <c r="B6" s="2">
        <v>0.56003749000000003</v>
      </c>
      <c r="C6">
        <v>201.67658399999999</v>
      </c>
      <c r="D6">
        <f t="shared" si="0"/>
        <v>201.04775090768942</v>
      </c>
      <c r="E6">
        <f t="shared" si="1"/>
        <v>0.39543105798487616</v>
      </c>
      <c r="F6" s="19">
        <f t="shared" si="2"/>
        <v>9.7220941701952295E-6</v>
      </c>
      <c r="H6" s="2">
        <v>0.53601982000000004</v>
      </c>
      <c r="I6">
        <v>219.26367500000001</v>
      </c>
      <c r="J6">
        <f t="shared" si="3"/>
        <v>220.77077245015954</v>
      </c>
      <c r="K6">
        <f t="shared" si="4"/>
        <v>2.2713427242773703</v>
      </c>
      <c r="L6" s="19">
        <f t="shared" si="5"/>
        <v>4.7244286265016944E-5</v>
      </c>
      <c r="N6" s="2">
        <v>0.50548961000000003</v>
      </c>
      <c r="O6">
        <v>247.06796700000001</v>
      </c>
      <c r="P6">
        <f t="shared" si="6"/>
        <v>248.38304906013713</v>
      </c>
      <c r="Q6">
        <f t="shared" si="7"/>
        <v>1.729440824894479</v>
      </c>
      <c r="R6" s="19">
        <f t="shared" si="8"/>
        <v>2.8331712321117317E-5</v>
      </c>
      <c r="T6" s="2">
        <v>0.51027453</v>
      </c>
      <c r="U6">
        <v>280.69714599999998</v>
      </c>
      <c r="V6">
        <f t="shared" si="9"/>
        <v>283.88470431609312</v>
      </c>
      <c r="W6">
        <f t="shared" si="10"/>
        <v>10.160528018494569</v>
      </c>
      <c r="X6" s="19">
        <f t="shared" si="11"/>
        <v>1.2895562298810659E-4</v>
      </c>
      <c r="AB6" t="s">
        <v>55</v>
      </c>
      <c r="AC6">
        <v>185.26902792744855</v>
      </c>
      <c r="AN6" t="s">
        <v>69</v>
      </c>
      <c r="AO6" s="10" t="s">
        <v>70</v>
      </c>
      <c r="AP6">
        <v>26</v>
      </c>
    </row>
    <row r="7" spans="1:47" x14ac:dyDescent="0.25">
      <c r="B7" s="2">
        <v>0.56211721999999997</v>
      </c>
      <c r="C7">
        <v>201.673428</v>
      </c>
      <c r="D7">
        <f t="shared" si="0"/>
        <v>201.04777845929496</v>
      </c>
      <c r="E7">
        <f t="shared" si="1"/>
        <v>0.39143734778442857</v>
      </c>
      <c r="F7" s="19">
        <f t="shared" si="2"/>
        <v>9.6242057593296198E-6</v>
      </c>
      <c r="H7" s="2">
        <v>0.53883521000000001</v>
      </c>
      <c r="I7">
        <v>219.213626</v>
      </c>
      <c r="J7">
        <f t="shared" si="3"/>
        <v>220.77079576513654</v>
      </c>
      <c r="K7">
        <f t="shared" si="4"/>
        <v>2.4247776774553733</v>
      </c>
      <c r="L7" s="19">
        <f t="shared" si="5"/>
        <v>5.0458790207589532E-5</v>
      </c>
      <c r="N7" s="2">
        <v>0.50748017999999995</v>
      </c>
      <c r="O7">
        <v>247.00811400000001</v>
      </c>
      <c r="P7">
        <f t="shared" si="6"/>
        <v>248.38305351171033</v>
      </c>
      <c r="Q7">
        <f t="shared" si="7"/>
        <v>1.8904586608622225</v>
      </c>
      <c r="R7" s="19">
        <f t="shared" si="8"/>
        <v>3.0984518072460657E-5</v>
      </c>
      <c r="T7" s="2">
        <v>0.51304327999999999</v>
      </c>
      <c r="U7">
        <v>280.79501099999999</v>
      </c>
      <c r="V7">
        <f t="shared" si="9"/>
        <v>283.88471783405362</v>
      </c>
      <c r="W7">
        <f t="shared" si="10"/>
        <v>9.5462883203977018</v>
      </c>
      <c r="X7" s="19">
        <f t="shared" si="11"/>
        <v>1.2107536095793844E-4</v>
      </c>
      <c r="AB7" t="s">
        <v>37</v>
      </c>
      <c r="AC7">
        <v>1.1328677722573551E-4</v>
      </c>
      <c r="AU7" t="s">
        <v>71</v>
      </c>
    </row>
    <row r="8" spans="1:47" x14ac:dyDescent="0.25">
      <c r="B8" s="2">
        <v>0.56434395000000004</v>
      </c>
      <c r="C8">
        <v>201.723296</v>
      </c>
      <c r="D8">
        <f t="shared" si="0"/>
        <v>201.04781141780285</v>
      </c>
      <c r="E8">
        <f t="shared" si="1"/>
        <v>0.45627942078606792</v>
      </c>
      <c r="F8" s="19">
        <f t="shared" si="2"/>
        <v>1.1212921207924726E-5</v>
      </c>
      <c r="H8" s="2">
        <v>0.54325374999999998</v>
      </c>
      <c r="I8">
        <v>219.174497</v>
      </c>
      <c r="J8">
        <f t="shared" si="3"/>
        <v>220.77084069887604</v>
      </c>
      <c r="K8">
        <f t="shared" si="4"/>
        <v>2.5483132049412394</v>
      </c>
      <c r="L8" s="19">
        <f t="shared" si="5"/>
        <v>5.3048458385787421E-5</v>
      </c>
      <c r="N8" s="2">
        <v>0.50922997000000003</v>
      </c>
      <c r="O8">
        <v>247.070697</v>
      </c>
      <c r="P8">
        <f t="shared" si="6"/>
        <v>248.38305793038407</v>
      </c>
      <c r="Q8">
        <f t="shared" si="7"/>
        <v>1.7222912115985516</v>
      </c>
      <c r="R8" s="19">
        <f t="shared" si="8"/>
        <v>2.8213963794517264E-5</v>
      </c>
      <c r="T8" s="2">
        <v>0.51571537000000001</v>
      </c>
      <c r="U8">
        <v>280.84008699999998</v>
      </c>
      <c r="V8">
        <f t="shared" si="9"/>
        <v>283.88473333188466</v>
      </c>
      <c r="W8">
        <f t="shared" si="10"/>
        <v>9.2698712862588248</v>
      </c>
      <c r="X8" s="19">
        <f t="shared" si="11"/>
        <v>1.1753183212545995E-4</v>
      </c>
      <c r="AB8" t="s">
        <v>56</v>
      </c>
      <c r="AC8">
        <v>14.493607149817313</v>
      </c>
    </row>
    <row r="9" spans="1:47" x14ac:dyDescent="0.25">
      <c r="B9" s="2">
        <v>0.56750226999999998</v>
      </c>
      <c r="C9">
        <v>201.84219999999999</v>
      </c>
      <c r="D9">
        <f t="shared" si="0"/>
        <v>201.04786507259982</v>
      </c>
      <c r="E9">
        <f t="shared" si="1"/>
        <v>0.63096797688783635</v>
      </c>
      <c r="F9" s="19">
        <f t="shared" si="2"/>
        <v>1.5487573341335379E-5</v>
      </c>
      <c r="H9" s="2">
        <v>0.54602119000000005</v>
      </c>
      <c r="I9">
        <v>219.206346</v>
      </c>
      <c r="J9">
        <f t="shared" si="3"/>
        <v>220.77087501086589</v>
      </c>
      <c r="K9">
        <f t="shared" si="4"/>
        <v>2.4477510258410216</v>
      </c>
      <c r="L9" s="19">
        <f t="shared" si="5"/>
        <v>5.0940241048190709E-5</v>
      </c>
      <c r="N9" s="2">
        <v>0.51163064999999996</v>
      </c>
      <c r="O9">
        <v>247.087076</v>
      </c>
      <c r="P9">
        <f t="shared" si="6"/>
        <v>248.38306486306993</v>
      </c>
      <c r="Q9">
        <f t="shared" si="7"/>
        <v>1.6795871332013073</v>
      </c>
      <c r="R9" s="19">
        <f t="shared" si="8"/>
        <v>2.7510753079036074E-5</v>
      </c>
      <c r="T9" s="2">
        <v>0.52079629999999999</v>
      </c>
      <c r="U9">
        <v>280.74155999999999</v>
      </c>
      <c r="V9">
        <f t="shared" si="9"/>
        <v>283.88477096422497</v>
      </c>
      <c r="W9">
        <f t="shared" si="10"/>
        <v>9.8797751656241104</v>
      </c>
      <c r="X9" s="19">
        <f t="shared" si="11"/>
        <v>1.2535268586283247E-4</v>
      </c>
      <c r="AA9">
        <v>0.2</v>
      </c>
      <c r="AB9" t="s">
        <v>59</v>
      </c>
      <c r="AC9">
        <v>0.21687288588556128</v>
      </c>
    </row>
    <row r="10" spans="1:47" x14ac:dyDescent="0.25">
      <c r="B10" s="2">
        <v>0.56969267000000001</v>
      </c>
      <c r="C10">
        <v>201.825558</v>
      </c>
      <c r="D10">
        <f t="shared" si="0"/>
        <v>201.04790764147421</v>
      </c>
      <c r="E10">
        <f t="shared" si="1"/>
        <v>0.60474008011528957</v>
      </c>
      <c r="F10" s="19">
        <f t="shared" si="2"/>
        <v>1.4846238373195352E-5</v>
      </c>
      <c r="H10" s="2">
        <v>0.54860500999999995</v>
      </c>
      <c r="I10">
        <v>219.26367500000001</v>
      </c>
      <c r="J10">
        <f t="shared" si="3"/>
        <v>220.77091210619153</v>
      </c>
      <c r="K10">
        <f t="shared" si="4"/>
        <v>2.2717636942806019</v>
      </c>
      <c r="L10" s="19">
        <f t="shared" si="5"/>
        <v>4.7253042507361647E-5</v>
      </c>
      <c r="N10" s="2">
        <v>0.51354078000000003</v>
      </c>
      <c r="O10">
        <v>247.00811400000001</v>
      </c>
      <c r="P10">
        <f t="shared" si="6"/>
        <v>248.38307119009198</v>
      </c>
      <c r="Q10">
        <f t="shared" si="7"/>
        <v>1.8905072745856226</v>
      </c>
      <c r="R10" s="19">
        <f t="shared" si="8"/>
        <v>3.0985314848831626E-5</v>
      </c>
      <c r="T10" s="2">
        <v>0.52356457000000001</v>
      </c>
      <c r="U10">
        <v>280.74155999999999</v>
      </c>
      <c r="V10">
        <f t="shared" si="9"/>
        <v>283.88479697112194</v>
      </c>
      <c r="W10">
        <f t="shared" si="10"/>
        <v>9.8799386566278944</v>
      </c>
      <c r="X10" s="19">
        <f t="shared" si="11"/>
        <v>1.2535476020522342E-4</v>
      </c>
      <c r="AA10">
        <v>0.3</v>
      </c>
      <c r="AB10" t="s">
        <v>59</v>
      </c>
      <c r="AC10">
        <v>0.1843805890228104</v>
      </c>
      <c r="AN10" t="s">
        <v>72</v>
      </c>
    </row>
    <row r="11" spans="1:47" x14ac:dyDescent="0.25">
      <c r="B11" s="2">
        <v>0.57213555000000005</v>
      </c>
      <c r="C11">
        <v>201.936837</v>
      </c>
      <c r="D11">
        <f t="shared" si="0"/>
        <v>201.04796095603913</v>
      </c>
      <c r="E11">
        <f t="shared" si="1"/>
        <v>0.79010062152751437</v>
      </c>
      <c r="F11" s="19">
        <f t="shared" si="2"/>
        <v>1.9375427985780096E-5</v>
      </c>
      <c r="H11" s="2">
        <v>0.55358163999999999</v>
      </c>
      <c r="I11">
        <v>219.31463299999999</v>
      </c>
      <c r="J11">
        <f t="shared" si="3"/>
        <v>220.77099995883623</v>
      </c>
      <c r="K11">
        <f t="shared" si="4"/>
        <v>2.1210047187899228</v>
      </c>
      <c r="L11" s="19">
        <f t="shared" si="5"/>
        <v>4.4096733087105729E-5</v>
      </c>
      <c r="N11" s="2">
        <v>0.51521545000000002</v>
      </c>
      <c r="O11">
        <v>247.09238500000001</v>
      </c>
      <c r="P11">
        <f t="shared" si="6"/>
        <v>248.38307740176117</v>
      </c>
      <c r="Q11">
        <f t="shared" si="7"/>
        <v>1.6658868759639993</v>
      </c>
      <c r="R11" s="19">
        <f t="shared" si="8"/>
        <v>2.7285177547054594E-5</v>
      </c>
      <c r="T11" s="2">
        <v>0.52643189000000001</v>
      </c>
      <c r="U11">
        <v>280.74155999999999</v>
      </c>
      <c r="V11">
        <f t="shared" si="9"/>
        <v>283.88482890360984</v>
      </c>
      <c r="W11">
        <f t="shared" si="10"/>
        <v>9.8801394004006742</v>
      </c>
      <c r="X11" s="19">
        <f t="shared" si="11"/>
        <v>1.2535730720357772E-4</v>
      </c>
      <c r="AA11">
        <v>0.4</v>
      </c>
      <c r="AB11" t="s">
        <v>59</v>
      </c>
      <c r="AC11">
        <v>0</v>
      </c>
      <c r="AN11" t="s">
        <v>73</v>
      </c>
      <c r="AO11">
        <f>1-2*(AP5/AP3)^2</f>
        <v>0.97792593643916914</v>
      </c>
      <c r="AQ11" t="s">
        <v>74</v>
      </c>
      <c r="AR11">
        <f>-0.357+0.45*EXP(-0.0375*AP6)</f>
        <v>-0.18726344089657934</v>
      </c>
    </row>
    <row r="12" spans="1:47" x14ac:dyDescent="0.25">
      <c r="B12" s="2">
        <v>0.57676136</v>
      </c>
      <c r="C12">
        <v>201.99507600000001</v>
      </c>
      <c r="D12">
        <f t="shared" si="0"/>
        <v>201.04808137980507</v>
      </c>
      <c r="E12">
        <f t="shared" si="1"/>
        <v>0.89679881067816358</v>
      </c>
      <c r="F12" s="19">
        <f t="shared" si="2"/>
        <v>2.1979279811750594E-5</v>
      </c>
      <c r="H12" s="2">
        <v>0.55571793000000003</v>
      </c>
      <c r="I12">
        <v>219.32048700000001</v>
      </c>
      <c r="J12">
        <f t="shared" si="3"/>
        <v>220.7710454492086</v>
      </c>
      <c r="K12">
        <f t="shared" si="4"/>
        <v>2.1041198145704176</v>
      </c>
      <c r="L12" s="19">
        <f t="shared" si="5"/>
        <v>4.374335236171672E-5</v>
      </c>
      <c r="N12" s="2">
        <v>0.51921512000000003</v>
      </c>
      <c r="O12">
        <v>247.132373</v>
      </c>
      <c r="P12">
        <f t="shared" si="6"/>
        <v>248.38309515176707</v>
      </c>
      <c r="Q12">
        <f t="shared" si="7"/>
        <v>1.5643059009208355</v>
      </c>
      <c r="R12" s="19">
        <f t="shared" si="8"/>
        <v>2.5613115320108955E-5</v>
      </c>
      <c r="T12" s="2">
        <v>0.53210155999999997</v>
      </c>
      <c r="U12">
        <v>281.14977399999998</v>
      </c>
      <c r="V12">
        <f t="shared" si="9"/>
        <v>283.8849105274</v>
      </c>
      <c r="W12">
        <f t="shared" si="10"/>
        <v>7.4809718235178178</v>
      </c>
      <c r="X12" s="19">
        <f t="shared" si="11"/>
        <v>9.464170192438063E-5</v>
      </c>
      <c r="AA12">
        <v>0.5</v>
      </c>
      <c r="AB12" t="s">
        <v>59</v>
      </c>
      <c r="AC12">
        <v>0</v>
      </c>
      <c r="AN12" t="s">
        <v>75</v>
      </c>
      <c r="AO12">
        <f>0.0524*AP4^4-0.15*AP4^3+0.1659*AP4^2-0.0706*AP4+0.0119</f>
        <v>2.9231101440000025E-3</v>
      </c>
      <c r="AQ12" t="s">
        <v>76</v>
      </c>
      <c r="AR12">
        <f>0.0524*(AP4-AR11)^4-0.15*(AP4-AR11)^3+0.1659*(AP4-AR11)^2-0.0706*(AP4-AR11)+0.0119</f>
        <v>1.9729967339372975E-3</v>
      </c>
    </row>
    <row r="13" spans="1:47" x14ac:dyDescent="0.25">
      <c r="B13" s="2">
        <v>0.57908630000000005</v>
      </c>
      <c r="C13">
        <v>201.977688</v>
      </c>
      <c r="D13">
        <f t="shared" si="0"/>
        <v>201.04815299929962</v>
      </c>
      <c r="E13">
        <f t="shared" si="1"/>
        <v>0.86403531752706164</v>
      </c>
      <c r="F13" s="19">
        <f t="shared" si="2"/>
        <v>2.1179938828751853E-5</v>
      </c>
      <c r="H13" s="2">
        <v>0.55774858000000005</v>
      </c>
      <c r="I13">
        <v>219.333743</v>
      </c>
      <c r="J13">
        <f t="shared" si="3"/>
        <v>220.77109371317658</v>
      </c>
      <c r="K13">
        <f t="shared" si="4"/>
        <v>2.065977072669237</v>
      </c>
      <c r="L13" s="19">
        <f t="shared" si="5"/>
        <v>4.2945196819927187E-5</v>
      </c>
      <c r="N13" s="2">
        <v>0.52141926000000005</v>
      </c>
      <c r="O13">
        <v>247.16024300000001</v>
      </c>
      <c r="P13">
        <f t="shared" si="6"/>
        <v>248.38310697616453</v>
      </c>
      <c r="Q13">
        <f t="shared" si="7"/>
        <v>1.4953963042008958</v>
      </c>
      <c r="R13" s="19">
        <f t="shared" si="8"/>
        <v>2.4479304575512035E-5</v>
      </c>
      <c r="T13" s="2">
        <v>0.53594584999999995</v>
      </c>
      <c r="U13">
        <v>281.10469899999998</v>
      </c>
      <c r="V13">
        <f t="shared" si="9"/>
        <v>283.88498336947526</v>
      </c>
      <c r="W13">
        <f t="shared" si="10"/>
        <v>7.7299811751485681</v>
      </c>
      <c r="X13" s="19">
        <f t="shared" si="11"/>
        <v>9.7823281100613857E-5</v>
      </c>
      <c r="AN13" t="s">
        <v>77</v>
      </c>
      <c r="AO13">
        <f>1/(1+AO12*AP2)</f>
        <v>0.97314683087939891</v>
      </c>
      <c r="AQ13" t="s">
        <v>78</v>
      </c>
      <c r="AR13">
        <f>1/(1+AR12*AP2)</f>
        <v>0.98171546198260817</v>
      </c>
    </row>
    <row r="14" spans="1:47" x14ac:dyDescent="0.25">
      <c r="B14" s="2">
        <v>0.58137081000000002</v>
      </c>
      <c r="C14">
        <v>202.058066</v>
      </c>
      <c r="D14">
        <f t="shared" si="0"/>
        <v>201.04823166803294</v>
      </c>
      <c r="E14">
        <f t="shared" si="1"/>
        <v>1.0197653780193507</v>
      </c>
      <c r="F14" s="19">
        <f t="shared" si="2"/>
        <v>2.4977437420152306E-5</v>
      </c>
      <c r="H14" s="2">
        <v>0.56253785999999995</v>
      </c>
      <c r="I14">
        <v>219.39107100000001</v>
      </c>
      <c r="J14">
        <f t="shared" si="3"/>
        <v>220.77122999138777</v>
      </c>
      <c r="K14">
        <f t="shared" si="4"/>
        <v>1.9048388415084767</v>
      </c>
      <c r="L14" s="19">
        <f t="shared" si="5"/>
        <v>3.9574946979462847E-5</v>
      </c>
      <c r="N14" s="2">
        <v>0.52380073000000005</v>
      </c>
      <c r="O14">
        <v>247.17441400000001</v>
      </c>
      <c r="P14">
        <f t="shared" si="6"/>
        <v>248.38312166880689</v>
      </c>
      <c r="Q14">
        <f t="shared" si="7"/>
        <v>1.4609742286325635</v>
      </c>
      <c r="R14" s="19">
        <f t="shared" si="8"/>
        <v>2.3913080657316881E-5</v>
      </c>
      <c r="T14" s="2">
        <v>0.53943156000000003</v>
      </c>
      <c r="U14">
        <v>281.092465</v>
      </c>
      <c r="V14">
        <f t="shared" si="9"/>
        <v>283.8850647940256</v>
      </c>
      <c r="W14">
        <f t="shared" si="10"/>
        <v>7.798613609591774</v>
      </c>
      <c r="X14" s="19">
        <f t="shared" si="11"/>
        <v>9.870041876234037E-5</v>
      </c>
    </row>
    <row r="15" spans="1:47" x14ac:dyDescent="0.25">
      <c r="B15" s="2">
        <v>0.58404272000000002</v>
      </c>
      <c r="C15">
        <v>202.07788300000001</v>
      </c>
      <c r="D15">
        <f t="shared" si="0"/>
        <v>201.04833530213892</v>
      </c>
      <c r="E15">
        <f t="shared" si="1"/>
        <v>1.0599684621710717</v>
      </c>
      <c r="F15" s="19">
        <f t="shared" si="2"/>
        <v>2.5957052568845899E-5</v>
      </c>
      <c r="H15" s="2">
        <v>0.56450581</v>
      </c>
      <c r="I15">
        <v>219.32048700000001</v>
      </c>
      <c r="J15">
        <f t="shared" si="3"/>
        <v>220.77129650783394</v>
      </c>
      <c r="K15">
        <f t="shared" si="4"/>
        <v>2.1048482280213121</v>
      </c>
      <c r="L15" s="19">
        <f t="shared" si="5"/>
        <v>4.3758495627811575E-5</v>
      </c>
      <c r="N15" s="2">
        <v>0.52647257000000003</v>
      </c>
      <c r="O15">
        <v>247.22721300000001</v>
      </c>
      <c r="P15">
        <f t="shared" si="6"/>
        <v>248.38314086810723</v>
      </c>
      <c r="Q15">
        <f t="shared" si="7"/>
        <v>1.3361692362669191</v>
      </c>
      <c r="R15" s="19">
        <f t="shared" si="8"/>
        <v>2.1860944529976101E-5</v>
      </c>
      <c r="T15" s="2">
        <v>0.54428281000000001</v>
      </c>
      <c r="U15">
        <v>281.10469899999998</v>
      </c>
      <c r="V15">
        <f t="shared" si="9"/>
        <v>283.88520826767808</v>
      </c>
      <c r="W15">
        <f t="shared" si="10"/>
        <v>7.7312317876437966</v>
      </c>
      <c r="X15" s="19">
        <f t="shared" si="11"/>
        <v>9.7839107661493743E-5</v>
      </c>
      <c r="AN15" t="s">
        <v>79</v>
      </c>
      <c r="AO15">
        <f>1/(AC5*10^-4*PI()*AP2*AO13*AO11)</f>
        <v>0.89823119086893544</v>
      </c>
      <c r="AQ15" t="s">
        <v>80</v>
      </c>
      <c r="AR15">
        <f>1/(AC5*10^-4*PI()*AP2*AR13*AO11)</f>
        <v>0.89039122906940493</v>
      </c>
    </row>
    <row r="16" spans="1:47" x14ac:dyDescent="0.25">
      <c r="B16" s="2">
        <v>0.58666174999999998</v>
      </c>
      <c r="C16">
        <v>202.129817</v>
      </c>
      <c r="D16">
        <f t="shared" si="0"/>
        <v>201.04845048677538</v>
      </c>
      <c r="E16">
        <f t="shared" si="1"/>
        <v>1.1693535359235785</v>
      </c>
      <c r="F16" s="19">
        <f t="shared" si="2"/>
        <v>2.8621017394488616E-5</v>
      </c>
      <c r="H16" s="2">
        <v>0.56612271000000003</v>
      </c>
      <c r="I16">
        <v>219.36877699999999</v>
      </c>
      <c r="J16">
        <f t="shared" si="3"/>
        <v>220.7713563859142</v>
      </c>
      <c r="K16">
        <f t="shared" si="4"/>
        <v>1.9672289337914779</v>
      </c>
      <c r="L16" s="19">
        <f t="shared" si="5"/>
        <v>4.087947176255096E-5</v>
      </c>
      <c r="N16" s="2">
        <v>0.52863406999999996</v>
      </c>
      <c r="O16">
        <v>247.20173299999999</v>
      </c>
      <c r="P16">
        <f t="shared" si="6"/>
        <v>248.38315880080648</v>
      </c>
      <c r="Q16">
        <f t="shared" si="7"/>
        <v>1.3957669228112655</v>
      </c>
      <c r="R16" s="19">
        <f t="shared" si="8"/>
        <v>2.2840724740382682E-5</v>
      </c>
      <c r="T16" s="2">
        <v>0.54776897999999996</v>
      </c>
      <c r="U16">
        <v>281.19033100000001</v>
      </c>
      <c r="V16">
        <f t="shared" si="9"/>
        <v>283.88533792628937</v>
      </c>
      <c r="W16">
        <f t="shared" si="10"/>
        <v>7.2630623327475812</v>
      </c>
      <c r="X16" s="19">
        <f t="shared" si="11"/>
        <v>9.1858427255779598E-5</v>
      </c>
      <c r="Z16">
        <v>0.2</v>
      </c>
      <c r="AA16" t="s">
        <v>35</v>
      </c>
      <c r="AC16">
        <f>SUM(E3:E150)</f>
        <v>56.463915481421466</v>
      </c>
    </row>
    <row r="17" spans="2:47" x14ac:dyDescent="0.25">
      <c r="B17" s="2">
        <v>0.58923442999999998</v>
      </c>
      <c r="C17">
        <v>202.096993</v>
      </c>
      <c r="D17">
        <f t="shared" si="0"/>
        <v>201.0485783372684</v>
      </c>
      <c r="E17">
        <f t="shared" si="1"/>
        <v>1.0991733050306192</v>
      </c>
      <c r="F17" s="19">
        <f t="shared" si="2"/>
        <v>2.6912030666144153E-5</v>
      </c>
      <c r="H17" s="2">
        <v>0.56979542999999999</v>
      </c>
      <c r="I17">
        <v>219.422921</v>
      </c>
      <c r="J17">
        <f t="shared" si="3"/>
        <v>220.77151204104575</v>
      </c>
      <c r="K17">
        <f t="shared" si="4"/>
        <v>1.8186977959888615</v>
      </c>
      <c r="L17" s="19">
        <f t="shared" si="5"/>
        <v>3.7774311396561925E-5</v>
      </c>
      <c r="N17" s="2">
        <v>0.53109863000000002</v>
      </c>
      <c r="O17">
        <v>247.161822</v>
      </c>
      <c r="P17">
        <f t="shared" si="6"/>
        <v>248.3831822416073</v>
      </c>
      <c r="Q17">
        <f t="shared" si="7"/>
        <v>1.4917208397790427</v>
      </c>
      <c r="R17" s="19">
        <f t="shared" si="8"/>
        <v>2.4418826037551168E-5</v>
      </c>
      <c r="T17" s="2">
        <v>0.55161378000000005</v>
      </c>
      <c r="U17">
        <v>281.25149699999997</v>
      </c>
      <c r="V17">
        <f t="shared" si="9"/>
        <v>283.88551255046889</v>
      </c>
      <c r="W17">
        <f t="shared" si="10"/>
        <v>6.9380379201120688</v>
      </c>
      <c r="X17" s="19">
        <f t="shared" si="11"/>
        <v>8.7709570376380468E-5</v>
      </c>
      <c r="Z17">
        <v>0.3</v>
      </c>
      <c r="AA17" t="s">
        <v>35</v>
      </c>
      <c r="AC17">
        <f>SUM(K3:K150)</f>
        <v>331.3951382867802</v>
      </c>
    </row>
    <row r="18" spans="2:47" x14ac:dyDescent="0.25">
      <c r="B18" s="2">
        <v>0.59224135</v>
      </c>
      <c r="C18">
        <v>202.02494100000001</v>
      </c>
      <c r="D18">
        <f t="shared" si="0"/>
        <v>201.14181159723509</v>
      </c>
      <c r="E18">
        <f t="shared" si="1"/>
        <v>0.77991754202792807</v>
      </c>
      <c r="F18" s="19">
        <f t="shared" si="2"/>
        <v>1.9109033045540614E-5</v>
      </c>
      <c r="H18" s="2">
        <v>0.57177823000000005</v>
      </c>
      <c r="I18">
        <v>219.47261700000001</v>
      </c>
      <c r="J18">
        <f t="shared" si="3"/>
        <v>220.77160877226743</v>
      </c>
      <c r="K18">
        <f t="shared" si="4"/>
        <v>1.687379624418436</v>
      </c>
      <c r="L18" s="19">
        <f t="shared" si="5"/>
        <v>3.5030966219465008E-5</v>
      </c>
      <c r="N18" s="2">
        <v>0.53538101000000005</v>
      </c>
      <c r="O18">
        <v>247.297281</v>
      </c>
      <c r="P18">
        <f t="shared" si="6"/>
        <v>248.38323189785601</v>
      </c>
      <c r="Q18">
        <f t="shared" si="7"/>
        <v>1.1792893525542714</v>
      </c>
      <c r="R18" s="19">
        <f t="shared" si="8"/>
        <v>1.9283314956388574E-5</v>
      </c>
      <c r="T18" s="2">
        <v>0.55562007000000002</v>
      </c>
      <c r="U18">
        <v>281.48392799999999</v>
      </c>
      <c r="V18">
        <f t="shared" si="9"/>
        <v>283.88573715967567</v>
      </c>
      <c r="W18">
        <f t="shared" si="10"/>
        <v>5.7686872395019915</v>
      </c>
      <c r="X18" s="19">
        <f t="shared" si="11"/>
        <v>7.2806438640706081E-5</v>
      </c>
      <c r="Z18">
        <v>0.4</v>
      </c>
      <c r="AA18" t="s">
        <v>35</v>
      </c>
      <c r="AC18">
        <f>SUM(Q3:Q160)</f>
        <v>412.93079120339718</v>
      </c>
    </row>
    <row r="19" spans="2:47" x14ac:dyDescent="0.25">
      <c r="B19" s="2">
        <v>0.59537545999999997</v>
      </c>
      <c r="C19">
        <v>202.12247199999999</v>
      </c>
      <c r="D19">
        <f t="shared" si="0"/>
        <v>201.24898717480778</v>
      </c>
      <c r="E19">
        <f t="shared" si="1"/>
        <v>0.76297573984106104</v>
      </c>
      <c r="F19" s="19">
        <f t="shared" si="2"/>
        <v>1.8675899439086395E-5</v>
      </c>
      <c r="H19" s="2">
        <v>0.57379893999999998</v>
      </c>
      <c r="I19">
        <v>219.427167</v>
      </c>
      <c r="J19">
        <f t="shared" si="3"/>
        <v>220.77171765512003</v>
      </c>
      <c r="K19">
        <f t="shared" si="4"/>
        <v>1.8078164641837047</v>
      </c>
      <c r="L19" s="19">
        <f t="shared" si="5"/>
        <v>3.7546853250961235E-5</v>
      </c>
      <c r="N19" s="2">
        <v>0.53845156999999999</v>
      </c>
      <c r="O19">
        <v>247.29091099999999</v>
      </c>
      <c r="P19">
        <f t="shared" si="6"/>
        <v>248.38327581591437</v>
      </c>
      <c r="Q19">
        <f t="shared" si="7"/>
        <v>1.1932608910476563</v>
      </c>
      <c r="R19" s="19">
        <f t="shared" si="8"/>
        <v>1.9512777749886435E-5</v>
      </c>
      <c r="T19" s="2">
        <v>0.55874743999999998</v>
      </c>
      <c r="U19">
        <v>281.55732699999999</v>
      </c>
      <c r="V19">
        <f t="shared" si="9"/>
        <v>283.88594870295822</v>
      </c>
      <c r="W19">
        <f t="shared" si="10"/>
        <v>5.422479035488089</v>
      </c>
      <c r="X19" s="19">
        <f t="shared" si="11"/>
        <v>6.84012777596161E-5</v>
      </c>
      <c r="Z19">
        <v>0.5</v>
      </c>
      <c r="AA19" t="s">
        <v>35</v>
      </c>
      <c r="AC19">
        <f>SUM(W3:W150)</f>
        <v>527.94874479014697</v>
      </c>
      <c r="AN19" t="s">
        <v>81</v>
      </c>
    </row>
    <row r="20" spans="2:47" x14ac:dyDescent="0.25">
      <c r="B20" s="2">
        <v>0.59814281000000002</v>
      </c>
      <c r="C20">
        <v>202.19891000000001</v>
      </c>
      <c r="D20">
        <f t="shared" si="0"/>
        <v>201.3437492661879</v>
      </c>
      <c r="E20">
        <f t="shared" si="1"/>
        <v>0.73129988065407159</v>
      </c>
      <c r="F20" s="19">
        <f t="shared" si="2"/>
        <v>1.7887015459952556E-5</v>
      </c>
      <c r="H20" s="2">
        <v>0.57812187000000004</v>
      </c>
      <c r="I20">
        <v>219.41018099999999</v>
      </c>
      <c r="J20">
        <f t="shared" si="3"/>
        <v>220.77199027967526</v>
      </c>
      <c r="K20">
        <f t="shared" si="4"/>
        <v>1.8545245142096791</v>
      </c>
      <c r="L20" s="19">
        <f t="shared" si="5"/>
        <v>3.8522904767074109E-5</v>
      </c>
      <c r="N20" s="2">
        <v>0.54159374999999998</v>
      </c>
      <c r="O20">
        <v>247.304925</v>
      </c>
      <c r="P20">
        <f t="shared" si="6"/>
        <v>248.3833293962366</v>
      </c>
      <c r="Q20">
        <f t="shared" si="7"/>
        <v>1.1629560418224409</v>
      </c>
      <c r="R20" s="19">
        <f t="shared" si="8"/>
        <v>1.9015063003513936E-5</v>
      </c>
      <c r="T20" s="2">
        <v>0.56173490000000004</v>
      </c>
      <c r="U20">
        <v>281.56642699999998</v>
      </c>
      <c r="V20">
        <f t="shared" si="9"/>
        <v>283.88618569323819</v>
      </c>
      <c r="W20">
        <f t="shared" si="10"/>
        <v>5.3812803948542651</v>
      </c>
      <c r="X20" s="19">
        <f t="shared" si="11"/>
        <v>6.7877194259543714E-5</v>
      </c>
      <c r="Z20" t="s">
        <v>36</v>
      </c>
      <c r="AA20" t="s">
        <v>35</v>
      </c>
      <c r="AC20">
        <f>SUM(AC16:AC19)</f>
        <v>1328.7385897617457</v>
      </c>
      <c r="AN20" t="s">
        <v>82</v>
      </c>
      <c r="AO20">
        <f>1/(AO13*AO11)</f>
        <v>1.0507893506752088</v>
      </c>
      <c r="AQ20" t="s">
        <v>83</v>
      </c>
      <c r="AR20">
        <f>1/(AR13*AO11)</f>
        <v>1.0416178272941539</v>
      </c>
    </row>
    <row r="21" spans="2:47" x14ac:dyDescent="0.25">
      <c r="B21" s="2">
        <v>0.60410509999999995</v>
      </c>
      <c r="C21">
        <v>202.31855899999999</v>
      </c>
      <c r="D21">
        <f t="shared" si="0"/>
        <v>201.54856620559968</v>
      </c>
      <c r="E21">
        <f t="shared" si="1"/>
        <v>0.59288890342839706</v>
      </c>
      <c r="F21" s="19">
        <f t="shared" si="2"/>
        <v>1.448444556292573E-5</v>
      </c>
      <c r="H21" s="2">
        <v>0.58056611000000002</v>
      </c>
      <c r="I21">
        <v>219.47261700000001</v>
      </c>
      <c r="J21">
        <f t="shared" si="3"/>
        <v>220.77217176318169</v>
      </c>
      <c r="K21">
        <f t="shared" si="4"/>
        <v>1.688842582508179</v>
      </c>
      <c r="L21" s="19">
        <f t="shared" si="5"/>
        <v>3.5061338066250783E-5</v>
      </c>
      <c r="N21" s="2">
        <v>0.54629139000000004</v>
      </c>
      <c r="O21">
        <v>247.28454099999999</v>
      </c>
      <c r="P21">
        <f t="shared" si="6"/>
        <v>248.38342921107756</v>
      </c>
      <c r="Q21">
        <f t="shared" si="7"/>
        <v>1.2075553004452506</v>
      </c>
      <c r="R21" s="19">
        <f t="shared" si="8"/>
        <v>1.9747544174559166E-5</v>
      </c>
      <c r="T21" s="2">
        <v>0.56571921999999997</v>
      </c>
      <c r="U21">
        <v>281.610117</v>
      </c>
      <c r="V21">
        <f t="shared" si="9"/>
        <v>283.88656418357601</v>
      </c>
      <c r="W21">
        <f t="shared" si="10"/>
        <v>5.1822117796111504</v>
      </c>
      <c r="X21" s="19">
        <f t="shared" si="11"/>
        <v>6.5345946239397172E-5</v>
      </c>
      <c r="AA21" s="8" t="s">
        <v>46</v>
      </c>
      <c r="AC21">
        <f>AC20/4</f>
        <v>332.18464744043644</v>
      </c>
      <c r="AN21" t="s">
        <v>84</v>
      </c>
      <c r="AO21">
        <f>(AC5*10^-4*PI()*AP2-AO20)/(AC6*10^-4*PI()*AP2)</f>
        <v>0.2166793547772968</v>
      </c>
      <c r="AQ21" t="s">
        <v>85</v>
      </c>
      <c r="AR21">
        <f>(AC5*10^-4*PI()*AP2-AR20)/(AC6*10^-4*PI()*AP2)</f>
        <v>0.23337167808053202</v>
      </c>
      <c r="AU21" t="s">
        <v>86</v>
      </c>
    </row>
    <row r="22" spans="2:47" x14ac:dyDescent="0.25">
      <c r="B22" s="2">
        <v>0.60658824</v>
      </c>
      <c r="C22">
        <v>202.41548399999999</v>
      </c>
      <c r="D22">
        <f t="shared" si="0"/>
        <v>201.63422302345666</v>
      </c>
      <c r="E22">
        <f t="shared" si="1"/>
        <v>0.61036871346944777</v>
      </c>
      <c r="F22" s="19">
        <f t="shared" si="2"/>
        <v>1.4897205260181039E-5</v>
      </c>
      <c r="H22" s="2">
        <v>0.58259183999999997</v>
      </c>
      <c r="I22">
        <v>219.43008699999999</v>
      </c>
      <c r="J22">
        <f t="shared" si="3"/>
        <v>220.77233922021892</v>
      </c>
      <c r="K22">
        <f t="shared" si="4"/>
        <v>1.8016410226826696</v>
      </c>
      <c r="L22" s="19">
        <f t="shared" si="5"/>
        <v>3.741759857007002E-5</v>
      </c>
      <c r="N22" s="2">
        <v>0.54838865000000003</v>
      </c>
      <c r="O22">
        <v>247.31237300000001</v>
      </c>
      <c r="P22">
        <f t="shared" si="6"/>
        <v>248.38348280442997</v>
      </c>
      <c r="Q22">
        <f t="shared" si="7"/>
        <v>1.1472762131460001</v>
      </c>
      <c r="R22" s="19">
        <f t="shared" si="8"/>
        <v>1.8757558091807001E-5</v>
      </c>
      <c r="T22" s="2">
        <v>0.56884668000000005</v>
      </c>
      <c r="U22">
        <v>281.70412499999998</v>
      </c>
      <c r="V22">
        <f t="shared" si="9"/>
        <v>283.88691989972176</v>
      </c>
      <c r="W22">
        <f t="shared" si="10"/>
        <v>4.7645935742514354</v>
      </c>
      <c r="X22" s="19">
        <f t="shared" si="11"/>
        <v>6.0039829166997038E-5</v>
      </c>
    </row>
    <row r="23" spans="2:47" x14ac:dyDescent="0.25">
      <c r="B23" s="2">
        <v>0.6090525</v>
      </c>
      <c r="C23">
        <v>202.52377100000001</v>
      </c>
      <c r="D23">
        <f t="shared" si="0"/>
        <v>201.71948947574032</v>
      </c>
      <c r="E23">
        <f t="shared" si="1"/>
        <v>0.64686877026549516</v>
      </c>
      <c r="F23" s="19">
        <f t="shared" si="2"/>
        <v>1.5771179471114923E-5</v>
      </c>
      <c r="H23" s="2">
        <v>0.58598543000000003</v>
      </c>
      <c r="I23">
        <v>219.48024899999999</v>
      </c>
      <c r="J23">
        <f t="shared" si="3"/>
        <v>220.77265865888984</v>
      </c>
      <c r="K23">
        <f t="shared" si="4"/>
        <v>1.6703227263917839</v>
      </c>
      <c r="L23" s="19">
        <f t="shared" si="5"/>
        <v>3.4674443660679308E-5</v>
      </c>
      <c r="N23" s="2">
        <v>0.55013131999999998</v>
      </c>
      <c r="O23">
        <v>247.34696500000001</v>
      </c>
      <c r="P23">
        <f t="shared" si="6"/>
        <v>248.38353222618656</v>
      </c>
      <c r="Q23">
        <f t="shared" si="7"/>
        <v>1.0744716144040749</v>
      </c>
      <c r="R23" s="19">
        <f t="shared" si="8"/>
        <v>1.7562315507916748E-5</v>
      </c>
      <c r="T23" s="2">
        <v>0.57197416999999995</v>
      </c>
      <c r="U23">
        <v>281.80199099999999</v>
      </c>
      <c r="V23">
        <f t="shared" si="9"/>
        <v>283.88733607244524</v>
      </c>
      <c r="W23">
        <f t="shared" si="10"/>
        <v>4.3486640711716849</v>
      </c>
      <c r="X23" s="19">
        <f t="shared" si="11"/>
        <v>5.4760542999176443E-5</v>
      </c>
    </row>
    <row r="24" spans="2:47" x14ac:dyDescent="0.25">
      <c r="B24" s="2">
        <v>0.61222748999999999</v>
      </c>
      <c r="C24">
        <v>202.64001999999999</v>
      </c>
      <c r="D24">
        <f t="shared" si="0"/>
        <v>201.82979177449471</v>
      </c>
      <c r="E24">
        <f t="shared" si="1"/>
        <v>0.65646977740544166</v>
      </c>
      <c r="F24" s="19">
        <f t="shared" si="2"/>
        <v>1.5986901439831738E-5</v>
      </c>
      <c r="H24" s="2">
        <v>0.58814186000000002</v>
      </c>
      <c r="I24">
        <v>219.47261700000001</v>
      </c>
      <c r="J24">
        <f t="shared" si="3"/>
        <v>220.77288993629776</v>
      </c>
      <c r="K24">
        <f t="shared" si="4"/>
        <v>1.6907097088683589</v>
      </c>
      <c r="L24" s="19">
        <f t="shared" si="5"/>
        <v>3.5100100677523561E-5</v>
      </c>
      <c r="N24" s="2">
        <v>0.55299069000000001</v>
      </c>
      <c r="O24">
        <v>247.31002000000001</v>
      </c>
      <c r="P24">
        <f t="shared" si="6"/>
        <v>248.38362407403454</v>
      </c>
      <c r="Q24">
        <f t="shared" si="7"/>
        <v>1.1526257077835502</v>
      </c>
      <c r="R24" s="19">
        <f t="shared" si="8"/>
        <v>1.8845379025596401E-5</v>
      </c>
      <c r="T24" s="2">
        <v>0.57490622000000002</v>
      </c>
      <c r="U24">
        <v>281.899857</v>
      </c>
      <c r="V24">
        <f t="shared" si="9"/>
        <v>283.88778948145443</v>
      </c>
      <c r="W24">
        <f t="shared" si="10"/>
        <v>3.9518755508215921</v>
      </c>
      <c r="X24" s="19">
        <f t="shared" si="11"/>
        <v>4.9729437693884613E-5</v>
      </c>
      <c r="Z24" t="s">
        <v>124</v>
      </c>
      <c r="AA24" t="s">
        <v>57</v>
      </c>
      <c r="AC24">
        <f>AC20/COUNT(D3:D125,J3:J137,P3:P156,V3:V99)</f>
        <v>2.6104883885299524</v>
      </c>
    </row>
    <row r="25" spans="2:47" x14ac:dyDescent="0.25">
      <c r="B25" s="2">
        <v>0.61519325000000002</v>
      </c>
      <c r="C25">
        <v>202.68938700000001</v>
      </c>
      <c r="D25">
        <f t="shared" si="0"/>
        <v>201.93334324074479</v>
      </c>
      <c r="E25">
        <f t="shared" si="1"/>
        <v>0.57160216590876578</v>
      </c>
      <c r="F25" s="19">
        <f t="shared" si="2"/>
        <v>1.3913354389905082E-5</v>
      </c>
      <c r="H25" s="2">
        <v>0.59057108000000003</v>
      </c>
      <c r="I25">
        <v>219.499358</v>
      </c>
      <c r="J25">
        <f t="shared" si="3"/>
        <v>220.77318002737383</v>
      </c>
      <c r="K25">
        <f t="shared" si="4"/>
        <v>1.6226225574227617</v>
      </c>
      <c r="L25" s="19">
        <f t="shared" si="5"/>
        <v>3.3678365082205656E-5</v>
      </c>
      <c r="N25" s="2">
        <v>0.55475229000000004</v>
      </c>
      <c r="O25">
        <v>247.31237300000001</v>
      </c>
      <c r="P25">
        <f t="shared" si="6"/>
        <v>248.3836880530724</v>
      </c>
      <c r="Q25">
        <f t="shared" si="7"/>
        <v>1.1477159429395116</v>
      </c>
      <c r="R25" s="19">
        <f t="shared" si="8"/>
        <v>1.8764747517554677E-5</v>
      </c>
      <c r="T25" s="2">
        <v>0.58037687000000004</v>
      </c>
      <c r="U25">
        <v>282.11167799999998</v>
      </c>
      <c r="V25">
        <f t="shared" si="9"/>
        <v>283.88883072678732</v>
      </c>
      <c r="W25">
        <f t="shared" si="10"/>
        <v>3.1582718143276609</v>
      </c>
      <c r="X25" s="19">
        <f t="shared" si="11"/>
        <v>3.9683263088303536E-5</v>
      </c>
      <c r="Z25" t="s">
        <v>127</v>
      </c>
      <c r="AB25" t="s">
        <v>58</v>
      </c>
      <c r="AC25">
        <f>SQRT(AC24)</f>
        <v>1.6157005875254091</v>
      </c>
    </row>
    <row r="26" spans="2:47" x14ac:dyDescent="0.25">
      <c r="B26" s="2">
        <v>0.61765751000000002</v>
      </c>
      <c r="C26">
        <v>202.797674</v>
      </c>
      <c r="D26">
        <f t="shared" si="0"/>
        <v>202.01981532577173</v>
      </c>
      <c r="E26">
        <f t="shared" si="1"/>
        <v>0.60506411707216157</v>
      </c>
      <c r="F26" s="19">
        <f t="shared" si="2"/>
        <v>1.4712126792693504E-5</v>
      </c>
      <c r="H26" s="2">
        <v>0.59443309</v>
      </c>
      <c r="I26">
        <v>219.52643</v>
      </c>
      <c r="J26">
        <f t="shared" si="3"/>
        <v>220.77371406333043</v>
      </c>
      <c r="K26">
        <f t="shared" si="4"/>
        <v>1.5557175346380578</v>
      </c>
      <c r="L26" s="19">
        <f t="shared" si="5"/>
        <v>3.2281753505361308E-5</v>
      </c>
      <c r="N26" s="2">
        <v>0.55655164999999995</v>
      </c>
      <c r="O26">
        <v>247.29091099999999</v>
      </c>
      <c r="P26">
        <f t="shared" si="6"/>
        <v>248.38375986715062</v>
      </c>
      <c r="Q26">
        <f t="shared" si="7"/>
        <v>1.1943186464323969</v>
      </c>
      <c r="R26" s="19">
        <f t="shared" si="8"/>
        <v>1.9530074676225877E-5</v>
      </c>
      <c r="T26" s="2">
        <v>0.58386309999999997</v>
      </c>
      <c r="U26">
        <v>282.20954399999999</v>
      </c>
      <c r="V26">
        <f t="shared" si="9"/>
        <v>283.88965284271598</v>
      </c>
      <c r="W26">
        <f t="shared" si="10"/>
        <v>2.8227657233724335</v>
      </c>
      <c r="X26" s="19">
        <f t="shared" si="11"/>
        <v>3.5443078872346709E-5</v>
      </c>
      <c r="Z26" t="s">
        <v>129</v>
      </c>
      <c r="AC26">
        <f>SQRT(SUM(F3:F125,L3:L137,R3:R156,X3:X99)/COUNT(F3:F125,L3:L137,R3:R156,X3:X99))</f>
        <v>6.1720833734357841E-3</v>
      </c>
    </row>
    <row r="27" spans="2:47" x14ac:dyDescent="0.25">
      <c r="B27" s="2">
        <v>0.62126360000000003</v>
      </c>
      <c r="C27">
        <v>202.84438599999999</v>
      </c>
      <c r="D27">
        <f t="shared" si="0"/>
        <v>202.1471484037728</v>
      </c>
      <c r="E27">
        <f t="shared" si="1"/>
        <v>0.48614026559265977</v>
      </c>
      <c r="F27" s="19">
        <f t="shared" si="2"/>
        <v>1.181505122569307E-5</v>
      </c>
      <c r="H27" s="2">
        <v>0.59640921000000002</v>
      </c>
      <c r="I27">
        <v>219.461139</v>
      </c>
      <c r="J27">
        <f t="shared" si="3"/>
        <v>220.77402622416113</v>
      </c>
      <c r="K27">
        <f t="shared" si="4"/>
        <v>1.7236728633655185</v>
      </c>
      <c r="L27" s="19">
        <f t="shared" si="5"/>
        <v>3.5788177829738277E-5</v>
      </c>
      <c r="N27" s="2">
        <v>0.56108574</v>
      </c>
      <c r="O27">
        <v>247.31639000000001</v>
      </c>
      <c r="P27">
        <f t="shared" si="6"/>
        <v>248.38397391542605</v>
      </c>
      <c r="Q27">
        <f t="shared" si="7"/>
        <v>1.1397354164763975</v>
      </c>
      <c r="R27" s="19">
        <f t="shared" si="8"/>
        <v>1.8633663424099591E-5</v>
      </c>
      <c r="T27" s="2">
        <v>0.58689458000000005</v>
      </c>
      <c r="U27">
        <v>282.389185</v>
      </c>
      <c r="V27">
        <f t="shared" si="9"/>
        <v>283.89048733528739</v>
      </c>
      <c r="W27">
        <f t="shared" si="10"/>
        <v>2.2539087019393755</v>
      </c>
      <c r="X27" s="19">
        <f t="shared" si="11"/>
        <v>2.8264427962892269E-5</v>
      </c>
    </row>
    <row r="28" spans="2:47" x14ac:dyDescent="0.25">
      <c r="B28" s="2">
        <v>0.62440437999999998</v>
      </c>
      <c r="C28">
        <v>202.93144000000001</v>
      </c>
      <c r="D28">
        <f t="shared" si="0"/>
        <v>202.25890988004224</v>
      </c>
      <c r="E28">
        <f t="shared" si="1"/>
        <v>0.45229676225041254</v>
      </c>
      <c r="F28" s="19">
        <f t="shared" si="2"/>
        <v>1.098309663115581E-5</v>
      </c>
      <c r="H28" s="2">
        <v>0.59861830999999999</v>
      </c>
      <c r="I28">
        <v>219.52392800000001</v>
      </c>
      <c r="J28">
        <f t="shared" si="3"/>
        <v>220.77441009484588</v>
      </c>
      <c r="K28">
        <f t="shared" si="4"/>
        <v>1.5637054695301014</v>
      </c>
      <c r="L28" s="19">
        <f t="shared" si="5"/>
        <v>3.2448245948427618E-5</v>
      </c>
      <c r="N28" s="2">
        <v>0.56385326000000002</v>
      </c>
      <c r="O28">
        <v>247.31002000000001</v>
      </c>
      <c r="P28">
        <f t="shared" si="6"/>
        <v>248.38413153229294</v>
      </c>
      <c r="Q28">
        <f t="shared" si="7"/>
        <v>1.1537155838046698</v>
      </c>
      <c r="R28" s="19">
        <f t="shared" si="8"/>
        <v>1.8863198450037669E-5</v>
      </c>
      <c r="T28" s="2">
        <v>0.59200929000000002</v>
      </c>
      <c r="U28">
        <v>282.633849</v>
      </c>
      <c r="V28">
        <f t="shared" si="9"/>
        <v>283.89219442641195</v>
      </c>
      <c r="W28">
        <f t="shared" si="10"/>
        <v>1.5834332121718713</v>
      </c>
      <c r="X28" s="19">
        <f t="shared" si="11"/>
        <v>1.9822179478016949E-5</v>
      </c>
    </row>
    <row r="29" spans="2:47" x14ac:dyDescent="0.25">
      <c r="B29" s="2">
        <v>0.62717168999999995</v>
      </c>
      <c r="C29">
        <v>203.02698699999999</v>
      </c>
      <c r="D29">
        <f t="shared" si="0"/>
        <v>202.35811900042256</v>
      </c>
      <c r="E29">
        <f t="shared" si="1"/>
        <v>0.44738440085871206</v>
      </c>
      <c r="F29" s="19">
        <f t="shared" si="2"/>
        <v>1.0853587158554332E-5</v>
      </c>
      <c r="H29" s="2">
        <v>0.60215121999999999</v>
      </c>
      <c r="I29">
        <v>219.69682299999999</v>
      </c>
      <c r="J29">
        <f t="shared" si="3"/>
        <v>220.77510937119879</v>
      </c>
      <c r="K29">
        <f t="shared" si="4"/>
        <v>1.1627014983130763</v>
      </c>
      <c r="L29" s="19">
        <f t="shared" si="5"/>
        <v>2.4089105780453959E-5</v>
      </c>
      <c r="N29" s="2">
        <v>0.56685569000000002</v>
      </c>
      <c r="O29">
        <v>247.41353000000001</v>
      </c>
      <c r="P29">
        <f t="shared" si="6"/>
        <v>248.38432973085472</v>
      </c>
      <c r="Q29">
        <f t="shared" si="7"/>
        <v>0.94245211742757318</v>
      </c>
      <c r="R29" s="19">
        <f t="shared" si="8"/>
        <v>1.5396159554956849E-5</v>
      </c>
      <c r="T29" s="2">
        <v>0.59549598999999998</v>
      </c>
      <c r="U29">
        <v>282.82958000000002</v>
      </c>
      <c r="V29">
        <f t="shared" si="9"/>
        <v>283.89361274128123</v>
      </c>
      <c r="W29">
        <f t="shared" si="10"/>
        <v>1.1321656745184061</v>
      </c>
      <c r="X29" s="19">
        <f t="shared" si="11"/>
        <v>1.4153385193072446E-5</v>
      </c>
    </row>
    <row r="30" spans="2:47" x14ac:dyDescent="0.25">
      <c r="B30" s="2">
        <v>0.63235578000000003</v>
      </c>
      <c r="C30">
        <v>203.084316</v>
      </c>
      <c r="D30">
        <f t="shared" si="0"/>
        <v>202.54605871004046</v>
      </c>
      <c r="E30">
        <f t="shared" si="1"/>
        <v>0.28972091019459467</v>
      </c>
      <c r="F30" s="19">
        <f t="shared" si="2"/>
        <v>7.0246885155716361E-6</v>
      </c>
      <c r="H30" s="2">
        <v>0.60389883</v>
      </c>
      <c r="I30">
        <v>219.77687599999999</v>
      </c>
      <c r="J30">
        <f t="shared" si="3"/>
        <v>220.77549836027583</v>
      </c>
      <c r="K30">
        <f t="shared" si="4"/>
        <v>0.99724661844290097</v>
      </c>
      <c r="L30" s="19">
        <f t="shared" si="5"/>
        <v>2.0646126342125948E-5</v>
      </c>
      <c r="N30" s="2">
        <v>0.57083161999999998</v>
      </c>
      <c r="O30">
        <v>247.380088</v>
      </c>
      <c r="P30">
        <f t="shared" si="6"/>
        <v>248.38464298773653</v>
      </c>
      <c r="Q30">
        <f t="shared" si="7"/>
        <v>1.009130723386332</v>
      </c>
      <c r="R30" s="19">
        <f t="shared" si="8"/>
        <v>1.6489897241116607E-5</v>
      </c>
      <c r="T30" s="2">
        <v>0.59862364999999995</v>
      </c>
      <c r="U30">
        <v>282.96414499999997</v>
      </c>
      <c r="V30">
        <f t="shared" si="9"/>
        <v>283.89509221258061</v>
      </c>
      <c r="W30">
        <f t="shared" si="10"/>
        <v>0.86666271261165162</v>
      </c>
      <c r="X30" s="19">
        <f t="shared" si="11"/>
        <v>1.0823987812902325E-5</v>
      </c>
    </row>
    <row r="31" spans="2:47" x14ac:dyDescent="0.25">
      <c r="B31" s="2">
        <v>0.63482011000000005</v>
      </c>
      <c r="C31">
        <v>203.160754</v>
      </c>
      <c r="D31">
        <f t="shared" si="0"/>
        <v>202.63645630199125</v>
      </c>
      <c r="E31">
        <f t="shared" si="1"/>
        <v>0.27488807613727645</v>
      </c>
      <c r="F31" s="19">
        <f t="shared" si="2"/>
        <v>6.6600312941703849E-6</v>
      </c>
      <c r="H31" s="2">
        <v>0.60545680999999996</v>
      </c>
      <c r="I31">
        <v>219.73663400000001</v>
      </c>
      <c r="J31">
        <f t="shared" si="3"/>
        <v>220.77587154076505</v>
      </c>
      <c r="K31">
        <f t="shared" si="4"/>
        <v>1.0800146661353751</v>
      </c>
      <c r="L31" s="19">
        <f t="shared" si="5"/>
        <v>2.2367874529457746E-5</v>
      </c>
      <c r="N31" s="2">
        <v>0.57263107999999996</v>
      </c>
      <c r="O31">
        <v>247.31237300000001</v>
      </c>
      <c r="P31">
        <f t="shared" si="6"/>
        <v>248.38480655031489</v>
      </c>
      <c r="Q31">
        <f t="shared" si="7"/>
        <v>1.1501137198409861</v>
      </c>
      <c r="R31" s="19">
        <f t="shared" si="8"/>
        <v>1.8803950317198943E-5</v>
      </c>
      <c r="T31" s="2">
        <v>0.60132819000000004</v>
      </c>
      <c r="U31">
        <v>283.07424400000002</v>
      </c>
      <c r="V31">
        <f t="shared" si="9"/>
        <v>283.89655152928987</v>
      </c>
      <c r="W31">
        <f t="shared" si="10"/>
        <v>0.67618967272676811</v>
      </c>
      <c r="X31" s="19">
        <f t="shared" si="11"/>
        <v>8.4385498706658759E-6</v>
      </c>
    </row>
    <row r="32" spans="2:47" x14ac:dyDescent="0.25">
      <c r="B32" s="2">
        <v>0.63724031999999997</v>
      </c>
      <c r="C32">
        <v>203.28815</v>
      </c>
      <c r="D32">
        <f t="shared" si="0"/>
        <v>202.72596425059632</v>
      </c>
      <c r="E32">
        <f t="shared" si="1"/>
        <v>0.31605281683257919</v>
      </c>
      <c r="F32" s="19">
        <f t="shared" si="2"/>
        <v>7.6477826725146484E-6</v>
      </c>
      <c r="H32" s="2">
        <v>0.60857128000000005</v>
      </c>
      <c r="I32">
        <v>219.77326099999999</v>
      </c>
      <c r="J32">
        <f t="shared" si="3"/>
        <v>220.77669901359693</v>
      </c>
      <c r="K32">
        <f t="shared" si="4"/>
        <v>1.0068878471313614</v>
      </c>
      <c r="L32" s="19">
        <f t="shared" si="5"/>
        <v>2.0846415731529815E-5</v>
      </c>
      <c r="N32" s="2">
        <v>0.57453195999999995</v>
      </c>
      <c r="O32">
        <v>247.45440300000001</v>
      </c>
      <c r="P32">
        <f t="shared" si="6"/>
        <v>248.3849959059304</v>
      </c>
      <c r="Q32">
        <f t="shared" si="7"/>
        <v>0.86600315656795301</v>
      </c>
      <c r="R32" s="19">
        <f t="shared" si="8"/>
        <v>1.4142594964857776E-5</v>
      </c>
      <c r="T32" s="2">
        <v>0.60526915000000003</v>
      </c>
      <c r="U32">
        <v>283.086477</v>
      </c>
      <c r="V32">
        <f t="shared" si="9"/>
        <v>283.89902039429774</v>
      </c>
      <c r="W32">
        <f t="shared" si="10"/>
        <v>0.66022676761688248</v>
      </c>
      <c r="X32" s="19">
        <f t="shared" si="11"/>
        <v>8.2386277551271703E-6</v>
      </c>
    </row>
    <row r="33" spans="2:24" x14ac:dyDescent="0.25">
      <c r="B33" s="2">
        <v>0.64154268000000003</v>
      </c>
      <c r="C33">
        <v>203.498355</v>
      </c>
      <c r="D33">
        <f t="shared" si="0"/>
        <v>202.88701763317158</v>
      </c>
      <c r="E33">
        <f t="shared" si="1"/>
        <v>0.37373337608070928</v>
      </c>
      <c r="F33" s="19">
        <f t="shared" si="2"/>
        <v>9.0248517849170362E-6</v>
      </c>
      <c r="H33" s="2">
        <v>0.61086852000000003</v>
      </c>
      <c r="I33">
        <v>219.77687599999999</v>
      </c>
      <c r="J33">
        <f t="shared" si="3"/>
        <v>220.7773858776053</v>
      </c>
      <c r="K33">
        <f t="shared" si="4"/>
        <v>1.0010200151857931</v>
      </c>
      <c r="L33" s="19">
        <f t="shared" si="5"/>
        <v>2.0724247465278378E-5</v>
      </c>
      <c r="N33" s="2">
        <v>0.58006687999999995</v>
      </c>
      <c r="O33">
        <v>247.501115</v>
      </c>
      <c r="P33">
        <f t="shared" si="6"/>
        <v>248.38565905340957</v>
      </c>
      <c r="Q33">
        <f t="shared" si="7"/>
        <v>0.78241818242223238</v>
      </c>
      <c r="R33" s="19">
        <f t="shared" si="8"/>
        <v>1.2772755968623855E-5</v>
      </c>
      <c r="T33" s="2">
        <v>0.60839721000000002</v>
      </c>
      <c r="U33">
        <v>283.302818</v>
      </c>
      <c r="V33">
        <f t="shared" si="9"/>
        <v>283.90131068597924</v>
      </c>
      <c r="W33">
        <f t="shared" si="10"/>
        <v>0.35819349517064292</v>
      </c>
      <c r="X33" s="19">
        <f t="shared" si="11"/>
        <v>4.4628871560258774E-6</v>
      </c>
    </row>
    <row r="34" spans="2:24" x14ac:dyDescent="0.25">
      <c r="B34" s="2">
        <v>0.64431015000000003</v>
      </c>
      <c r="C34">
        <v>203.51821000000001</v>
      </c>
      <c r="D34">
        <f t="shared" si="0"/>
        <v>202.99203719830379</v>
      </c>
      <c r="E34">
        <f t="shared" si="1"/>
        <v>0.27685781724484915</v>
      </c>
      <c r="F34" s="19">
        <f t="shared" si="2"/>
        <v>6.6842124054747098E-6</v>
      </c>
      <c r="H34" s="2">
        <v>0.61332030000000004</v>
      </c>
      <c r="I34">
        <v>219.838233</v>
      </c>
      <c r="J34">
        <f t="shared" si="3"/>
        <v>220.77819859833426</v>
      </c>
      <c r="K34">
        <f t="shared" si="4"/>
        <v>0.88353532605187224</v>
      </c>
      <c r="L34" s="19">
        <f t="shared" si="5"/>
        <v>1.8281737513456915E-5</v>
      </c>
      <c r="N34" s="2">
        <v>0.58263076999999996</v>
      </c>
      <c r="O34">
        <v>247.46450300000001</v>
      </c>
      <c r="P34">
        <f t="shared" si="6"/>
        <v>248.38603178986511</v>
      </c>
      <c r="Q34">
        <f t="shared" si="7"/>
        <v>0.84921531055024857</v>
      </c>
      <c r="R34" s="19">
        <f t="shared" si="8"/>
        <v>1.3867302612535839E-5</v>
      </c>
      <c r="T34" s="2">
        <v>0.61152470999999997</v>
      </c>
      <c r="U34">
        <v>283.40454099999999</v>
      </c>
      <c r="V34">
        <f t="shared" si="9"/>
        <v>283.903936495273</v>
      </c>
      <c r="W34">
        <f t="shared" si="10"/>
        <v>0.24939586069897138</v>
      </c>
      <c r="X34" s="19">
        <f t="shared" si="11"/>
        <v>3.1051002894998073E-6</v>
      </c>
    </row>
    <row r="35" spans="2:24" x14ac:dyDescent="0.25">
      <c r="B35" s="2">
        <v>0.64700948000000003</v>
      </c>
      <c r="C35">
        <v>203.65600800000001</v>
      </c>
      <c r="D35">
        <f t="shared" si="0"/>
        <v>203.09563600869299</v>
      </c>
      <c r="E35">
        <f t="shared" si="1"/>
        <v>0.31401676864139738</v>
      </c>
      <c r="F35" s="19">
        <f t="shared" si="2"/>
        <v>7.5710896195900389E-6</v>
      </c>
      <c r="H35" s="2">
        <v>0.61668973999999999</v>
      </c>
      <c r="I35">
        <v>220.01531399999999</v>
      </c>
      <c r="J35">
        <f t="shared" si="3"/>
        <v>220.77946509187225</v>
      </c>
      <c r="K35">
        <f t="shared" si="4"/>
        <v>0.58392689120957397</v>
      </c>
      <c r="L35" s="19">
        <f t="shared" si="5"/>
        <v>1.2062925753239675E-5</v>
      </c>
      <c r="N35" s="2">
        <v>0.58495533</v>
      </c>
      <c r="O35">
        <v>247.634882</v>
      </c>
      <c r="P35">
        <f t="shared" si="6"/>
        <v>248.38641153352455</v>
      </c>
      <c r="Q35">
        <f t="shared" si="7"/>
        <v>0.56479663975962302</v>
      </c>
      <c r="R35" s="19">
        <f t="shared" si="8"/>
        <v>9.2101873587440011E-6</v>
      </c>
      <c r="T35" s="2">
        <v>0.61934454000000005</v>
      </c>
      <c r="U35">
        <v>283.88163600000001</v>
      </c>
      <c r="V35">
        <f t="shared" si="9"/>
        <v>283.91228208154547</v>
      </c>
      <c r="W35">
        <f t="shared" si="10"/>
        <v>9.3918231409071871E-4</v>
      </c>
      <c r="X35" s="19">
        <f t="shared" si="11"/>
        <v>1.1654007867119166E-8</v>
      </c>
    </row>
    <row r="36" spans="2:24" x14ac:dyDescent="0.25">
      <c r="B36" s="2">
        <v>0.65328965000000006</v>
      </c>
      <c r="C36">
        <v>203.89328399999999</v>
      </c>
      <c r="D36">
        <f t="shared" si="0"/>
        <v>203.34156983324741</v>
      </c>
      <c r="E36">
        <f t="shared" si="1"/>
        <v>0.30438852179550369</v>
      </c>
      <c r="F36" s="19">
        <f t="shared" si="2"/>
        <v>7.3218770154313188E-6</v>
      </c>
      <c r="H36" s="2">
        <v>0.61915416999999995</v>
      </c>
      <c r="I36">
        <v>220.04079400000001</v>
      </c>
      <c r="J36">
        <f t="shared" si="3"/>
        <v>220.78051376443767</v>
      </c>
      <c r="K36">
        <f t="shared" si="4"/>
        <v>0.54718532989971613</v>
      </c>
      <c r="L36" s="19">
        <f t="shared" si="5"/>
        <v>1.1301290499194918E-5</v>
      </c>
      <c r="N36" s="2">
        <v>0.58953343000000002</v>
      </c>
      <c r="O36">
        <v>247.66036099999999</v>
      </c>
      <c r="P36">
        <f t="shared" si="6"/>
        <v>248.38729309405028</v>
      </c>
      <c r="Q36">
        <f t="shared" si="7"/>
        <v>0.52843026936033055</v>
      </c>
      <c r="R36" s="19">
        <f t="shared" si="8"/>
        <v>8.6153848758573583E-6</v>
      </c>
      <c r="T36" s="2">
        <v>0.62247202999999995</v>
      </c>
      <c r="U36">
        <v>283.97950100000003</v>
      </c>
      <c r="V36">
        <f t="shared" si="9"/>
        <v>283.9164772191516</v>
      </c>
      <c r="W36">
        <f t="shared" si="10"/>
        <v>3.9719969524303397E-3</v>
      </c>
      <c r="X36" s="19">
        <f t="shared" si="11"/>
        <v>4.9253253429884556E-8</v>
      </c>
    </row>
    <row r="37" spans="2:24" x14ac:dyDescent="0.25">
      <c r="B37" s="2">
        <v>0.65636011000000005</v>
      </c>
      <c r="C37">
        <v>203.93150299999999</v>
      </c>
      <c r="D37">
        <f t="shared" si="0"/>
        <v>203.46455947121598</v>
      </c>
      <c r="E37">
        <f t="shared" si="1"/>
        <v>0.21803625907326774</v>
      </c>
      <c r="F37" s="19">
        <f t="shared" si="2"/>
        <v>5.2427612636902579E-6</v>
      </c>
      <c r="H37" s="2">
        <v>0.62161865999999999</v>
      </c>
      <c r="I37">
        <v>220.034424</v>
      </c>
      <c r="J37">
        <f t="shared" si="3"/>
        <v>220.78167769354556</v>
      </c>
      <c r="K37">
        <f t="shared" si="4"/>
        <v>0.55838808251748073</v>
      </c>
      <c r="L37" s="19">
        <f t="shared" si="5"/>
        <v>1.1533334266753562E-5</v>
      </c>
      <c r="N37" s="2">
        <v>0.59172137000000002</v>
      </c>
      <c r="O37">
        <v>247.61663300000001</v>
      </c>
      <c r="P37">
        <f t="shared" si="6"/>
        <v>248.38778584252518</v>
      </c>
      <c r="Q37">
        <f t="shared" si="7"/>
        <v>0.59467670653464744</v>
      </c>
      <c r="R37" s="19">
        <f t="shared" si="8"/>
        <v>9.6988736052142861E-6</v>
      </c>
      <c r="T37" s="2">
        <v>0.62559940000000003</v>
      </c>
      <c r="U37">
        <v>284.05290000000002</v>
      </c>
      <c r="V37">
        <f t="shared" si="9"/>
        <v>283.9212590905625</v>
      </c>
      <c r="W37">
        <f t="shared" si="10"/>
        <v>1.7329329037537793E-2</v>
      </c>
      <c r="X37" s="19">
        <f t="shared" si="11"/>
        <v>2.1477478495823358E-7</v>
      </c>
    </row>
    <row r="38" spans="2:24" x14ac:dyDescent="0.25">
      <c r="B38" s="2">
        <v>0.65903577999999996</v>
      </c>
      <c r="C38">
        <v>203.95348200000001</v>
      </c>
      <c r="D38">
        <f t="shared" si="0"/>
        <v>203.57335213482361</v>
      </c>
      <c r="E38">
        <f t="shared" si="1"/>
        <v>0.14449871439902806</v>
      </c>
      <c r="F38" s="19">
        <f t="shared" si="2"/>
        <v>3.4737753955269941E-6</v>
      </c>
      <c r="H38" s="2">
        <v>0.62559821999999998</v>
      </c>
      <c r="I38">
        <v>220.072643</v>
      </c>
      <c r="J38">
        <f t="shared" si="3"/>
        <v>220.81684724471074</v>
      </c>
      <c r="K38">
        <f t="shared" si="4"/>
        <v>0.55383995784548889</v>
      </c>
      <c r="L38" s="19">
        <f t="shared" si="5"/>
        <v>1.1435421240628682E-5</v>
      </c>
      <c r="N38" s="2">
        <v>0.59442196999999997</v>
      </c>
      <c r="O38">
        <v>247.749538</v>
      </c>
      <c r="P38">
        <f t="shared" si="6"/>
        <v>248.388466963723</v>
      </c>
      <c r="Q38">
        <f t="shared" si="7"/>
        <v>0.40823022068415121</v>
      </c>
      <c r="R38" s="19">
        <f t="shared" si="8"/>
        <v>6.6508851014936637E-6</v>
      </c>
      <c r="T38" s="2">
        <v>0.62905310000000003</v>
      </c>
      <c r="U38">
        <v>284.069211</v>
      </c>
      <c r="V38">
        <f t="shared" si="9"/>
        <v>283.92731271834703</v>
      </c>
      <c r="W38">
        <f t="shared" si="10"/>
        <v>2.0135122336065767E-2</v>
      </c>
      <c r="X38" s="19">
        <f t="shared" si="11"/>
        <v>2.495203337060015E-7</v>
      </c>
    </row>
    <row r="39" spans="2:24" x14ac:dyDescent="0.25">
      <c r="B39" s="2">
        <v>0.66278002000000003</v>
      </c>
      <c r="C39">
        <v>204.08437900000001</v>
      </c>
      <c r="D39">
        <f t="shared" si="0"/>
        <v>203.72831249900833</v>
      </c>
      <c r="E39">
        <f t="shared" si="1"/>
        <v>0.12678335312846337</v>
      </c>
      <c r="F39" s="19">
        <f t="shared" si="2"/>
        <v>3.043986381604887E-6</v>
      </c>
      <c r="H39" s="2">
        <v>0.62836566999999999</v>
      </c>
      <c r="I39">
        <v>220.09886800000001</v>
      </c>
      <c r="J39">
        <f t="shared" si="3"/>
        <v>220.90768420719351</v>
      </c>
      <c r="K39">
        <f t="shared" si="4"/>
        <v>0.65418365701888137</v>
      </c>
      <c r="L39" s="19">
        <f t="shared" si="5"/>
        <v>1.3504051092315896E-5</v>
      </c>
      <c r="N39" s="2">
        <v>0.59930280000000002</v>
      </c>
      <c r="O39">
        <v>247.92152400000001</v>
      </c>
      <c r="P39">
        <f t="shared" si="6"/>
        <v>248.38993301820349</v>
      </c>
      <c r="Q39">
        <f t="shared" si="7"/>
        <v>0.21940700833435547</v>
      </c>
      <c r="R39" s="19">
        <f t="shared" si="8"/>
        <v>3.5696203595940271E-6</v>
      </c>
      <c r="T39" s="2">
        <v>0.63495047999999998</v>
      </c>
      <c r="U39">
        <v>284.50552900000002</v>
      </c>
      <c r="V39">
        <f t="shared" si="9"/>
        <v>283.93985017786054</v>
      </c>
      <c r="W39">
        <f t="shared" si="10"/>
        <v>0.31999252981711968</v>
      </c>
      <c r="X39" s="19">
        <f t="shared" si="11"/>
        <v>3.9532876739235772E-6</v>
      </c>
    </row>
    <row r="40" spans="2:24" x14ac:dyDescent="0.25">
      <c r="B40" s="2">
        <v>0.66423350999999997</v>
      </c>
      <c r="C40">
        <v>204.107505</v>
      </c>
      <c r="D40">
        <f t="shared" si="0"/>
        <v>203.78937477852696</v>
      </c>
      <c r="E40">
        <f t="shared" si="1"/>
        <v>0.101206837814486</v>
      </c>
      <c r="F40" s="19">
        <f t="shared" si="2"/>
        <v>2.4293601750386603E-6</v>
      </c>
      <c r="H40" s="2">
        <v>0.63078608000000003</v>
      </c>
      <c r="I40">
        <v>220.127532</v>
      </c>
      <c r="J40">
        <f t="shared" si="3"/>
        <v>220.98734184678699</v>
      </c>
      <c r="K40">
        <f t="shared" si="4"/>
        <v>0.73927297263186287</v>
      </c>
      <c r="L40" s="19">
        <f t="shared" si="5"/>
        <v>1.5256541687859548E-5</v>
      </c>
      <c r="N40" s="2">
        <v>0.60297942999999998</v>
      </c>
      <c r="O40">
        <v>247.908784</v>
      </c>
      <c r="P40">
        <f t="shared" si="6"/>
        <v>248.39127151463387</v>
      </c>
      <c r="Q40">
        <f t="shared" si="7"/>
        <v>0.23279420177757285</v>
      </c>
      <c r="R40" s="19">
        <f t="shared" si="8"/>
        <v>3.787811243510296E-6</v>
      </c>
      <c r="T40" s="2">
        <v>0.63807773999999995</v>
      </c>
      <c r="U40">
        <v>284.554462</v>
      </c>
      <c r="V40">
        <f t="shared" si="9"/>
        <v>283.94781575362936</v>
      </c>
      <c r="W40">
        <f t="shared" si="10"/>
        <v>0.36801966823559251</v>
      </c>
      <c r="X40" s="19">
        <f t="shared" si="11"/>
        <v>4.5450663699110045E-6</v>
      </c>
    </row>
    <row r="41" spans="2:24" x14ac:dyDescent="0.25">
      <c r="B41" s="2">
        <v>0.66648021000000002</v>
      </c>
      <c r="C41">
        <v>204.230177</v>
      </c>
      <c r="D41">
        <f t="shared" si="0"/>
        <v>203.88481713296082</v>
      </c>
      <c r="E41">
        <f t="shared" si="1"/>
        <v>0.119273437761319</v>
      </c>
      <c r="F41" s="19">
        <f t="shared" si="2"/>
        <v>2.8595909202198798E-6</v>
      </c>
      <c r="H41" s="2">
        <v>0.63567063999999995</v>
      </c>
      <c r="I41">
        <v>220.321066</v>
      </c>
      <c r="J41">
        <f t="shared" si="3"/>
        <v>221.14887427050661</v>
      </c>
      <c r="K41">
        <f t="shared" si="4"/>
        <v>0.68526653271914206</v>
      </c>
      <c r="L41" s="19">
        <f t="shared" si="5"/>
        <v>1.4117164446390548E-5</v>
      </c>
      <c r="N41" s="2">
        <v>0.60667959000000005</v>
      </c>
      <c r="O41">
        <v>248.069445</v>
      </c>
      <c r="P41">
        <f t="shared" si="6"/>
        <v>248.39285912077358</v>
      </c>
      <c r="Q41">
        <f t="shared" si="7"/>
        <v>0.10459669351574614</v>
      </c>
      <c r="R41" s="19">
        <f t="shared" si="8"/>
        <v>1.6996966009571857E-6</v>
      </c>
      <c r="T41" s="2">
        <v>0.64084695000000003</v>
      </c>
      <c r="U41">
        <v>284.75019300000002</v>
      </c>
      <c r="V41">
        <f t="shared" si="9"/>
        <v>283.95575056918699</v>
      </c>
      <c r="W41">
        <f t="shared" si="10"/>
        <v>0.6311387758761241</v>
      </c>
      <c r="X41" s="19">
        <f t="shared" si="11"/>
        <v>7.7838921324299082E-6</v>
      </c>
    </row>
    <row r="42" spans="2:24" x14ac:dyDescent="0.25">
      <c r="B42" s="2">
        <v>0.67117716000000005</v>
      </c>
      <c r="C42">
        <v>204.555746</v>
      </c>
      <c r="D42">
        <f t="shared" si="0"/>
        <v>204.08876742599227</v>
      </c>
      <c r="E42">
        <f t="shared" si="1"/>
        <v>0.21806898858228915</v>
      </c>
      <c r="F42" s="19">
        <f t="shared" si="2"/>
        <v>5.2115936049722256E-6</v>
      </c>
      <c r="H42" s="2">
        <v>0.63753395999999996</v>
      </c>
      <c r="I42">
        <v>220.38539599999999</v>
      </c>
      <c r="J42">
        <f t="shared" si="3"/>
        <v>221.21082725076715</v>
      </c>
      <c r="K42">
        <f t="shared" si="4"/>
        <v>0.68133674974304981</v>
      </c>
      <c r="L42" s="19">
        <f t="shared" si="5"/>
        <v>1.4028013974228669E-5</v>
      </c>
      <c r="N42" s="2">
        <v>0.61049171000000002</v>
      </c>
      <c r="O42">
        <v>248.20816600000001</v>
      </c>
      <c r="P42">
        <f t="shared" si="6"/>
        <v>248.39478885626679</v>
      </c>
      <c r="Q42">
        <f t="shared" si="7"/>
        <v>3.4828090481171227E-2</v>
      </c>
      <c r="R42" s="19">
        <f t="shared" si="8"/>
        <v>5.6532414275891232E-7</v>
      </c>
      <c r="T42" s="2">
        <v>0.64355101000000003</v>
      </c>
      <c r="U42">
        <v>284.762426</v>
      </c>
      <c r="V42">
        <f t="shared" si="9"/>
        <v>283.96438654225682</v>
      </c>
      <c r="W42">
        <f t="shared" si="10"/>
        <v>0.6368669761150394</v>
      </c>
      <c r="X42" s="19">
        <f t="shared" si="11"/>
        <v>7.8538637231076614E-6</v>
      </c>
    </row>
    <row r="43" spans="2:24" x14ac:dyDescent="0.25">
      <c r="B43" s="2">
        <v>0.67333851</v>
      </c>
      <c r="C43">
        <v>204.60108099999999</v>
      </c>
      <c r="D43">
        <f t="shared" si="0"/>
        <v>204.18476782370587</v>
      </c>
      <c r="E43">
        <f t="shared" si="1"/>
        <v>0.17331666075610302</v>
      </c>
      <c r="F43" s="19">
        <f t="shared" si="2"/>
        <v>4.1402299730922275E-6</v>
      </c>
      <c r="H43" s="2">
        <v>0.63923138000000002</v>
      </c>
      <c r="I43">
        <v>220.41104000000001</v>
      </c>
      <c r="J43">
        <f t="shared" si="3"/>
        <v>221.26745155167012</v>
      </c>
      <c r="K43">
        <f t="shared" si="4"/>
        <v>0.73344074583399954</v>
      </c>
      <c r="L43" s="19">
        <f t="shared" si="5"/>
        <v>1.5097267346142523E-5</v>
      </c>
      <c r="N43" s="2">
        <v>0.61293226000000001</v>
      </c>
      <c r="O43">
        <v>248.22515200000001</v>
      </c>
      <c r="P43">
        <f t="shared" si="6"/>
        <v>248.39620346221056</v>
      </c>
      <c r="Q43">
        <f t="shared" si="7"/>
        <v>2.9258602724369382E-2</v>
      </c>
      <c r="R43" s="19">
        <f t="shared" si="8"/>
        <v>4.7485608923614247E-7</v>
      </c>
      <c r="T43" s="2">
        <v>0.65055689999999999</v>
      </c>
      <c r="U43">
        <v>285.22728799999999</v>
      </c>
      <c r="V43">
        <f t="shared" si="9"/>
        <v>283.99152124641216</v>
      </c>
      <c r="W43">
        <f t="shared" si="10"/>
        <v>1.5271194692729921</v>
      </c>
      <c r="X43" s="19">
        <f t="shared" si="11"/>
        <v>1.8771149511250752E-5</v>
      </c>
    </row>
    <row r="44" spans="2:24" x14ac:dyDescent="0.25">
      <c r="B44" s="2">
        <v>0.67545553999999997</v>
      </c>
      <c r="C44">
        <v>204.80660800000001</v>
      </c>
      <c r="D44">
        <f t="shared" si="0"/>
        <v>204.28020480533868</v>
      </c>
      <c r="E44">
        <f t="shared" si="1"/>
        <v>0.27710032334965118</v>
      </c>
      <c r="F44" s="19">
        <f t="shared" si="2"/>
        <v>6.6061602255062042E-6</v>
      </c>
      <c r="H44" s="2">
        <v>0.64290411999999997</v>
      </c>
      <c r="I44">
        <v>220.45483200000001</v>
      </c>
      <c r="J44">
        <f t="shared" si="3"/>
        <v>221.39066170736481</v>
      </c>
      <c r="K44">
        <f t="shared" si="4"/>
        <v>0.87577724118649314</v>
      </c>
      <c r="L44" s="19">
        <f t="shared" si="5"/>
        <v>1.8019984390822618E-5</v>
      </c>
      <c r="N44" s="2">
        <v>0.61507727999999995</v>
      </c>
      <c r="O44">
        <v>248.26549399999999</v>
      </c>
      <c r="P44">
        <f t="shared" si="6"/>
        <v>248.39757592429359</v>
      </c>
      <c r="Q44">
        <f t="shared" si="7"/>
        <v>1.7445634725100575E-2</v>
      </c>
      <c r="R44" s="19">
        <f t="shared" si="8"/>
        <v>2.8304406396006562E-7</v>
      </c>
      <c r="T44" s="2">
        <v>0.65368444000000003</v>
      </c>
      <c r="U44">
        <v>285.33738699999998</v>
      </c>
      <c r="V44">
        <f t="shared" si="9"/>
        <v>284.00622346939679</v>
      </c>
      <c r="W44">
        <f t="shared" si="10"/>
        <v>1.7719963452079546</v>
      </c>
      <c r="X44" s="19">
        <f t="shared" si="11"/>
        <v>2.1764338012796853E-5</v>
      </c>
    </row>
    <row r="45" spans="2:24" x14ac:dyDescent="0.25">
      <c r="B45" s="2">
        <v>0.68008488</v>
      </c>
      <c r="C45">
        <v>204.98252400000001</v>
      </c>
      <c r="D45">
        <f t="shared" si="0"/>
        <v>204.49407929738078</v>
      </c>
      <c r="E45">
        <f t="shared" si="1"/>
        <v>0.23857822751679128</v>
      </c>
      <c r="F45" s="19">
        <f t="shared" si="2"/>
        <v>5.6780228369964012E-6</v>
      </c>
      <c r="H45" s="2">
        <v>0.64541243999999998</v>
      </c>
      <c r="I45">
        <v>220.53752499999999</v>
      </c>
      <c r="J45">
        <f t="shared" si="3"/>
        <v>221.47542346280758</v>
      </c>
      <c r="K45">
        <f t="shared" si="4"/>
        <v>0.87965352653685058</v>
      </c>
      <c r="L45" s="19">
        <f t="shared" si="5"/>
        <v>1.8086171946886972E-5</v>
      </c>
      <c r="N45" s="2">
        <v>0.61802836000000005</v>
      </c>
      <c r="O45">
        <v>248.27186399999999</v>
      </c>
      <c r="P45">
        <f t="shared" si="6"/>
        <v>248.39968240960368</v>
      </c>
      <c r="Q45">
        <f t="shared" si="7"/>
        <v>1.6337545833616917E-2</v>
      </c>
      <c r="R45" s="19">
        <f t="shared" si="8"/>
        <v>2.6505244159662181E-7</v>
      </c>
      <c r="T45" s="2">
        <v>0.65645313000000005</v>
      </c>
      <c r="U45">
        <v>285.42301900000001</v>
      </c>
      <c r="V45">
        <f t="shared" si="9"/>
        <v>284.02079107090293</v>
      </c>
      <c r="W45">
        <f t="shared" si="10"/>
        <v>1.9662431651398857</v>
      </c>
      <c r="X45" s="19">
        <f t="shared" si="11"/>
        <v>2.4135663097116416E-5</v>
      </c>
    </row>
    <row r="46" spans="2:24" x14ac:dyDescent="0.25">
      <c r="B46" s="2">
        <v>0.68254928999999998</v>
      </c>
      <c r="C46">
        <v>205.015119</v>
      </c>
      <c r="D46">
        <f t="shared" si="0"/>
        <v>204.61104200027123</v>
      </c>
      <c r="E46">
        <f t="shared" si="1"/>
        <v>0.16327822170980644</v>
      </c>
      <c r="F46" s="19">
        <f t="shared" si="2"/>
        <v>3.8846910276723892E-6</v>
      </c>
      <c r="H46" s="2">
        <v>0.64779268999999995</v>
      </c>
      <c r="I46">
        <v>220.53127000000001</v>
      </c>
      <c r="J46">
        <f t="shared" si="3"/>
        <v>221.5563797199423</v>
      </c>
      <c r="K46">
        <f t="shared" si="4"/>
        <v>1.0508499379201663</v>
      </c>
      <c r="L46" s="19">
        <f t="shared" si="5"/>
        <v>2.1607292243863903E-5</v>
      </c>
      <c r="N46" s="2">
        <v>0.61990195999999997</v>
      </c>
      <c r="O46">
        <v>248.22515200000001</v>
      </c>
      <c r="P46">
        <f t="shared" si="6"/>
        <v>248.40116359162738</v>
      </c>
      <c r="Q46">
        <f t="shared" si="7"/>
        <v>3.0980080387200733E-2</v>
      </c>
      <c r="R46" s="19">
        <f t="shared" si="8"/>
        <v>5.0279502256048109E-7</v>
      </c>
      <c r="T46" s="2">
        <v>0.65915771999999995</v>
      </c>
      <c r="U46">
        <v>285.54535099999998</v>
      </c>
      <c r="V46">
        <f t="shared" si="9"/>
        <v>284.03657920917192</v>
      </c>
      <c r="W46">
        <f t="shared" si="10"/>
        <v>2.2763923167985225</v>
      </c>
      <c r="X46" s="19">
        <f t="shared" si="11"/>
        <v>2.7918811315199114E-5</v>
      </c>
    </row>
    <row r="47" spans="2:24" x14ac:dyDescent="0.25">
      <c r="B47" s="2">
        <v>0.68524850000000004</v>
      </c>
      <c r="C47">
        <v>205.215023</v>
      </c>
      <c r="D47">
        <f t="shared" si="0"/>
        <v>204.74181417599237</v>
      </c>
      <c r="E47">
        <f t="shared" si="1"/>
        <v>0.22392659111868224</v>
      </c>
      <c r="F47" s="19">
        <f t="shared" si="2"/>
        <v>5.3172535213905171E-6</v>
      </c>
      <c r="H47" s="2">
        <v>0.65158099999999997</v>
      </c>
      <c r="I47">
        <v>220.62681799999999</v>
      </c>
      <c r="J47">
        <f t="shared" si="3"/>
        <v>221.6864068777497</v>
      </c>
      <c r="K47">
        <f t="shared" si="4"/>
        <v>1.1227285898509067</v>
      </c>
      <c r="L47" s="19">
        <f t="shared" si="5"/>
        <v>2.30652506859787E-5</v>
      </c>
      <c r="N47" s="2">
        <v>0.62231099000000001</v>
      </c>
      <c r="O47">
        <v>248.284604</v>
      </c>
      <c r="P47">
        <f t="shared" si="6"/>
        <v>248.40324844082534</v>
      </c>
      <c r="Q47">
        <f t="shared" si="7"/>
        <v>1.4076503338756442E-2</v>
      </c>
      <c r="R47" s="19">
        <f t="shared" si="8"/>
        <v>2.283469460438899E-7</v>
      </c>
      <c r="T47" s="2">
        <v>0.66609434999999995</v>
      </c>
      <c r="U47">
        <v>286.07137899999998</v>
      </c>
      <c r="V47">
        <f t="shared" si="9"/>
        <v>284.08522307821426</v>
      </c>
      <c r="W47">
        <f t="shared" si="10"/>
        <v>3.9448153456444968</v>
      </c>
      <c r="X47" s="19">
        <f t="shared" si="11"/>
        <v>4.8203420861639713E-5</v>
      </c>
    </row>
    <row r="48" spans="2:24" x14ac:dyDescent="0.25">
      <c r="B48" s="2">
        <v>0.68955093999999995</v>
      </c>
      <c r="C48">
        <v>205.38382300000001</v>
      </c>
      <c r="D48">
        <f t="shared" si="0"/>
        <v>204.95644856280268</v>
      </c>
      <c r="E48">
        <f t="shared" si="1"/>
        <v>0.18264890956973404</v>
      </c>
      <c r="F48" s="19">
        <f t="shared" si="2"/>
        <v>4.3299673016607246E-6</v>
      </c>
      <c r="H48" s="2">
        <v>0.65359394999999998</v>
      </c>
      <c r="I48">
        <v>220.68965499999999</v>
      </c>
      <c r="J48">
        <f t="shared" si="3"/>
        <v>221.75615311006243</v>
      </c>
      <c r="K48">
        <f t="shared" si="4"/>
        <v>1.1374182187667568</v>
      </c>
      <c r="L48" s="19">
        <f t="shared" si="5"/>
        <v>2.3353728600524445E-5</v>
      </c>
      <c r="N48" s="2">
        <v>0.62612272000000002</v>
      </c>
      <c r="O48">
        <v>248.615835</v>
      </c>
      <c r="P48">
        <f t="shared" si="6"/>
        <v>248.40700799168025</v>
      </c>
      <c r="Q48">
        <f t="shared" si="7"/>
        <v>4.3608719403780499E-2</v>
      </c>
      <c r="R48" s="19">
        <f t="shared" si="8"/>
        <v>7.0553044711469713E-7</v>
      </c>
      <c r="T48" s="2">
        <v>0.66906604000000003</v>
      </c>
      <c r="U48">
        <v>286.08361200000002</v>
      </c>
      <c r="V48">
        <f t="shared" si="9"/>
        <v>284.11021560354311</v>
      </c>
      <c r="W48">
        <f t="shared" si="10"/>
        <v>3.8942933375491009</v>
      </c>
      <c r="X48" s="19">
        <f t="shared" si="11"/>
        <v>4.7582000893502658E-5</v>
      </c>
    </row>
    <row r="49" spans="2:24" x14ac:dyDescent="0.25">
      <c r="B49" s="2">
        <v>0.69150347000000001</v>
      </c>
      <c r="C49">
        <v>205.47667300000001</v>
      </c>
      <c r="D49">
        <f t="shared" si="0"/>
        <v>205.05653794575437</v>
      </c>
      <c r="E49">
        <f t="shared" si="1"/>
        <v>0.17651346380598174</v>
      </c>
      <c r="F49" s="19">
        <f t="shared" si="2"/>
        <v>4.1807364131347455E-6</v>
      </c>
      <c r="H49" s="2">
        <v>0.65574770999999998</v>
      </c>
      <c r="I49">
        <v>220.76138</v>
      </c>
      <c r="J49">
        <f t="shared" si="3"/>
        <v>221.83133320366682</v>
      </c>
      <c r="K49">
        <f t="shared" si="4"/>
        <v>1.1447998580368768</v>
      </c>
      <c r="L49" s="19">
        <f t="shared" si="5"/>
        <v>2.3490018913643547E-5</v>
      </c>
      <c r="N49" s="2">
        <v>0.62808286000000002</v>
      </c>
      <c r="O49">
        <v>248.68154200000001</v>
      </c>
      <c r="P49">
        <f t="shared" si="6"/>
        <v>248.40918551122039</v>
      </c>
      <c r="Q49">
        <f t="shared" si="7"/>
        <v>7.4178056980364088E-2</v>
      </c>
      <c r="R49" s="19">
        <f t="shared" si="8"/>
        <v>1.1994671267742939E-6</v>
      </c>
      <c r="T49" s="2">
        <v>0.67225526999999996</v>
      </c>
      <c r="U49">
        <v>286.20594399999999</v>
      </c>
      <c r="V49">
        <f t="shared" si="9"/>
        <v>284.14025330849819</v>
      </c>
      <c r="W49">
        <f t="shared" si="10"/>
        <v>4.2670780329571842</v>
      </c>
      <c r="X49" s="19">
        <f t="shared" si="11"/>
        <v>5.209227047503909E-5</v>
      </c>
    </row>
    <row r="50" spans="2:24" x14ac:dyDescent="0.25">
      <c r="B50" s="2">
        <v>0.69355403999999998</v>
      </c>
      <c r="C50">
        <v>205.592612</v>
      </c>
      <c r="D50">
        <f t="shared" si="0"/>
        <v>205.16357383230047</v>
      </c>
      <c r="E50">
        <f t="shared" si="1"/>
        <v>0.18407374934297085</v>
      </c>
      <c r="F50" s="19">
        <f t="shared" si="2"/>
        <v>4.3548865949389757E-6</v>
      </c>
      <c r="H50" s="2">
        <v>0.66020995000000005</v>
      </c>
      <c r="I50">
        <v>220.87598700000001</v>
      </c>
      <c r="J50">
        <f t="shared" si="3"/>
        <v>221.98911573621612</v>
      </c>
      <c r="K50">
        <f t="shared" si="4"/>
        <v>1.239055583390078</v>
      </c>
      <c r="L50" s="19">
        <f t="shared" si="5"/>
        <v>2.5397664542637025E-5</v>
      </c>
      <c r="N50" s="2">
        <v>0.63070811000000004</v>
      </c>
      <c r="O50">
        <v>248.768711</v>
      </c>
      <c r="P50">
        <f t="shared" si="6"/>
        <v>248.41239102977823</v>
      </c>
      <c r="Q50">
        <f t="shared" si="7"/>
        <v>0.12696392117883712</v>
      </c>
      <c r="R50" s="19">
        <f t="shared" si="8"/>
        <v>2.051581693083035E-6</v>
      </c>
      <c r="T50" s="2">
        <v>0.67900192000000004</v>
      </c>
      <c r="U50">
        <v>286.76867099999998</v>
      </c>
      <c r="V50">
        <f t="shared" si="9"/>
        <v>284.21651663365941</v>
      </c>
      <c r="W50">
        <f t="shared" si="10"/>
        <v>6.5134919096312549</v>
      </c>
      <c r="X50" s="19">
        <f t="shared" si="11"/>
        <v>7.9204611989252009E-5</v>
      </c>
    </row>
    <row r="51" spans="2:24" x14ac:dyDescent="0.25">
      <c r="B51" s="2">
        <v>0.69820311999999995</v>
      </c>
      <c r="C51">
        <v>205.95710800000001</v>
      </c>
      <c r="D51">
        <f t="shared" si="0"/>
        <v>205.41403530667009</v>
      </c>
      <c r="E51">
        <f t="shared" si="1"/>
        <v>0.29492795024061158</v>
      </c>
      <c r="F51" s="19">
        <f t="shared" si="2"/>
        <v>6.9528420356571788E-6</v>
      </c>
      <c r="H51" s="2">
        <v>0.66268424999999997</v>
      </c>
      <c r="I51">
        <v>220.99391499999999</v>
      </c>
      <c r="J51">
        <f t="shared" si="3"/>
        <v>222.07790845999747</v>
      </c>
      <c r="K51">
        <f t="shared" si="4"/>
        <v>1.1750418213173228</v>
      </c>
      <c r="L51" s="19">
        <f t="shared" si="5"/>
        <v>2.405983765778799E-5</v>
      </c>
      <c r="N51" s="2">
        <v>0.63365910000000003</v>
      </c>
      <c r="O51">
        <v>248.813299</v>
      </c>
      <c r="P51">
        <f t="shared" si="6"/>
        <v>248.41642921467883</v>
      </c>
      <c r="Q51">
        <f t="shared" si="7"/>
        <v>0.15750562650087332</v>
      </c>
      <c r="R51" s="19">
        <f t="shared" si="8"/>
        <v>2.5441862045382213E-6</v>
      </c>
      <c r="T51" s="2">
        <v>0.68284769000000001</v>
      </c>
      <c r="U51">
        <v>287.03394400000002</v>
      </c>
      <c r="V51">
        <f t="shared" si="9"/>
        <v>284.26901584963304</v>
      </c>
      <c r="W51">
        <f t="shared" si="10"/>
        <v>7.6448276766917918</v>
      </c>
      <c r="X51" s="19">
        <f t="shared" si="11"/>
        <v>9.2790001854401924E-5</v>
      </c>
    </row>
    <row r="52" spans="2:24" x14ac:dyDescent="0.25">
      <c r="B52" s="2">
        <v>0.70127342999999998</v>
      </c>
      <c r="C52">
        <v>206.071764</v>
      </c>
      <c r="D52">
        <f t="shared" si="0"/>
        <v>205.58583169230499</v>
      </c>
      <c r="E52">
        <f t="shared" si="1"/>
        <v>0.23613020766179696</v>
      </c>
      <c r="F52" s="19">
        <f t="shared" si="2"/>
        <v>5.560509301920154E-6</v>
      </c>
      <c r="H52" s="2">
        <v>0.66465567000000003</v>
      </c>
      <c r="I52">
        <v>221.07143199999999</v>
      </c>
      <c r="J52">
        <f t="shared" si="3"/>
        <v>222.14938787961606</v>
      </c>
      <c r="K52">
        <f t="shared" si="4"/>
        <v>1.1619888783988552</v>
      </c>
      <c r="L52" s="19">
        <f t="shared" si="5"/>
        <v>2.3775886700565469E-5</v>
      </c>
      <c r="N52" s="2">
        <v>0.63596134000000004</v>
      </c>
      <c r="O52">
        <v>248.83367100000001</v>
      </c>
      <c r="P52">
        <f t="shared" si="6"/>
        <v>248.41993253210956</v>
      </c>
      <c r="Q52">
        <f t="shared" si="7"/>
        <v>0.17117951981234014</v>
      </c>
      <c r="R52" s="19">
        <f t="shared" si="8"/>
        <v>2.7646076817345597E-6</v>
      </c>
      <c r="T52" s="2">
        <v>0.68669301999999999</v>
      </c>
      <c r="U52">
        <v>287.20520900000002</v>
      </c>
      <c r="V52">
        <f t="shared" si="9"/>
        <v>284.32919623981718</v>
      </c>
      <c r="W52">
        <f t="shared" si="10"/>
        <v>8.2714493967345515</v>
      </c>
      <c r="X52" s="19">
        <f t="shared" si="11"/>
        <v>1.0027599785914924E-4</v>
      </c>
    </row>
    <row r="53" spans="2:24" x14ac:dyDescent="0.25">
      <c r="B53" s="2">
        <v>0.70380927999999998</v>
      </c>
      <c r="C53">
        <v>206.21699599999999</v>
      </c>
      <c r="D53">
        <f t="shared" si="0"/>
        <v>205.73186947607817</v>
      </c>
      <c r="E53">
        <f t="shared" si="1"/>
        <v>0.23534774421246893</v>
      </c>
      <c r="F53" s="19">
        <f t="shared" si="2"/>
        <v>5.5342799974071737E-6</v>
      </c>
      <c r="H53" s="2">
        <v>0.66749086999999996</v>
      </c>
      <c r="I53">
        <v>221.174623</v>
      </c>
      <c r="J53">
        <f t="shared" si="3"/>
        <v>222.25341798875559</v>
      </c>
      <c r="K53">
        <f t="shared" si="4"/>
        <v>1.1637986277641728</v>
      </c>
      <c r="L53" s="19">
        <f t="shared" si="5"/>
        <v>2.3790701580276236E-5</v>
      </c>
      <c r="N53" s="2">
        <v>0.63824468000000001</v>
      </c>
      <c r="O53">
        <v>248.87062800000001</v>
      </c>
      <c r="P53">
        <f t="shared" si="6"/>
        <v>248.42374265971426</v>
      </c>
      <c r="Q53">
        <f t="shared" si="7"/>
        <v>0.19970650736230719</v>
      </c>
      <c r="R53" s="19">
        <f t="shared" si="8"/>
        <v>3.2243704252266162E-6</v>
      </c>
      <c r="T53" s="2">
        <v>0.69356474999999995</v>
      </c>
      <c r="U53">
        <v>287.60052899999999</v>
      </c>
      <c r="V53">
        <f t="shared" si="9"/>
        <v>284.45924667621676</v>
      </c>
      <c r="W53">
        <f t="shared" si="10"/>
        <v>9.8676546377129686</v>
      </c>
      <c r="X53" s="19">
        <f t="shared" si="11"/>
        <v>1.1929838925796944E-4</v>
      </c>
    </row>
    <row r="54" spans="2:24" x14ac:dyDescent="0.25">
      <c r="B54" s="2">
        <v>0.70797195999999996</v>
      </c>
      <c r="C54">
        <v>206.48017899999999</v>
      </c>
      <c r="D54">
        <f t="shared" si="0"/>
        <v>205.98037345364077</v>
      </c>
      <c r="E54">
        <f t="shared" si="1"/>
        <v>0.24980558417144499</v>
      </c>
      <c r="F54" s="19">
        <f t="shared" si="2"/>
        <v>5.8592955693180027E-6</v>
      </c>
      <c r="H54" s="2">
        <v>0.67025813999999995</v>
      </c>
      <c r="I54">
        <v>221.295649</v>
      </c>
      <c r="J54">
        <f t="shared" si="3"/>
        <v>222.35647257375362</v>
      </c>
      <c r="K54">
        <f t="shared" si="4"/>
        <v>1.1253466546314093</v>
      </c>
      <c r="L54" s="19">
        <f t="shared" si="5"/>
        <v>2.2979499952487959E-5</v>
      </c>
      <c r="N54" s="2">
        <v>0.64268206000000005</v>
      </c>
      <c r="O54">
        <v>249.049136</v>
      </c>
      <c r="P54">
        <f t="shared" si="6"/>
        <v>248.4322165995045</v>
      </c>
      <c r="Q54">
        <f t="shared" si="7"/>
        <v>0.38058954670773271</v>
      </c>
      <c r="R54" s="19">
        <f t="shared" si="8"/>
        <v>6.1360201472435666E-6</v>
      </c>
      <c r="T54" s="2">
        <v>0.69633402</v>
      </c>
      <c r="U54">
        <v>287.808493</v>
      </c>
      <c r="V54">
        <f t="shared" si="9"/>
        <v>284.52110834138011</v>
      </c>
      <c r="W54">
        <f t="shared" si="10"/>
        <v>10.80689789372938</v>
      </c>
      <c r="X54" s="19">
        <f t="shared" si="11"/>
        <v>1.3046494550926664E-4</v>
      </c>
    </row>
    <row r="55" spans="2:24" x14ac:dyDescent="0.25">
      <c r="B55" s="2">
        <v>0.71059192000000004</v>
      </c>
      <c r="C55">
        <v>206.693712</v>
      </c>
      <c r="D55">
        <f t="shared" si="0"/>
        <v>206.14279975690488</v>
      </c>
      <c r="E55">
        <f t="shared" si="1"/>
        <v>0.30350429959210379</v>
      </c>
      <c r="F55" s="19">
        <f t="shared" si="2"/>
        <v>7.1041204829915722E-6</v>
      </c>
      <c r="H55" s="2">
        <v>0.67326070999999998</v>
      </c>
      <c r="I55">
        <v>221.33068399999999</v>
      </c>
      <c r="J55">
        <f t="shared" si="3"/>
        <v>222.47014113566777</v>
      </c>
      <c r="K55">
        <f t="shared" si="4"/>
        <v>1.2983625640242282</v>
      </c>
      <c r="L55" s="19">
        <f t="shared" si="5"/>
        <v>2.6504079927291648E-5</v>
      </c>
      <c r="N55" s="2">
        <v>0.64529451999999998</v>
      </c>
      <c r="O55">
        <v>249.03062</v>
      </c>
      <c r="P55">
        <f t="shared" si="6"/>
        <v>248.43794620144874</v>
      </c>
      <c r="Q55">
        <f t="shared" si="7"/>
        <v>0.35126223148917979</v>
      </c>
      <c r="R55" s="19">
        <f t="shared" si="8"/>
        <v>5.6640353649579327E-6</v>
      </c>
      <c r="T55" s="2">
        <v>0.70294920000000005</v>
      </c>
      <c r="U55">
        <v>288.31005499999998</v>
      </c>
      <c r="V55">
        <f t="shared" si="9"/>
        <v>284.69509943801768</v>
      </c>
      <c r="W55">
        <f t="shared" si="10"/>
        <v>13.067903715106759</v>
      </c>
      <c r="X55" s="19">
        <f t="shared" si="11"/>
        <v>1.5721223722134733E-4</v>
      </c>
    </row>
    <row r="56" spans="2:24" x14ac:dyDescent="0.25">
      <c r="B56" s="2">
        <v>0.71241741000000003</v>
      </c>
      <c r="C56">
        <v>206.81257500000001</v>
      </c>
      <c r="D56">
        <f t="shared" si="0"/>
        <v>206.2589146200946</v>
      </c>
      <c r="E56">
        <f t="shared" si="1"/>
        <v>0.306539816277002</v>
      </c>
      <c r="F56" s="19">
        <f t="shared" si="2"/>
        <v>7.1669274598523037E-6</v>
      </c>
      <c r="H56" s="2">
        <v>0.67726023999999996</v>
      </c>
      <c r="I56">
        <v>221.43578600000001</v>
      </c>
      <c r="J56">
        <f t="shared" si="3"/>
        <v>222.62485349848754</v>
      </c>
      <c r="K56">
        <f t="shared" si="4"/>
        <v>1.4138815159593965</v>
      </c>
      <c r="L56" s="19">
        <f t="shared" si="5"/>
        <v>2.88348303587929E-5</v>
      </c>
      <c r="N56" s="2">
        <v>0.64806180000000002</v>
      </c>
      <c r="O56">
        <v>249.145276</v>
      </c>
      <c r="P56">
        <f t="shared" si="6"/>
        <v>248.44468959609029</v>
      </c>
      <c r="Q56">
        <f t="shared" si="7"/>
        <v>0.49082130934314</v>
      </c>
      <c r="R56" s="19">
        <f t="shared" si="8"/>
        <v>7.9071157371320083E-6</v>
      </c>
      <c r="T56" s="2">
        <v>0.70529459000000005</v>
      </c>
      <c r="U56">
        <v>288.334521</v>
      </c>
      <c r="V56">
        <f t="shared" si="9"/>
        <v>284.76685796396771</v>
      </c>
      <c r="W56">
        <f t="shared" si="10"/>
        <v>12.728219538671109</v>
      </c>
      <c r="X56" s="19">
        <f t="shared" si="11"/>
        <v>1.5309971217347931E-4</v>
      </c>
    </row>
    <row r="57" spans="2:24" x14ac:dyDescent="0.25">
      <c r="B57" s="2">
        <v>0.71492551000000004</v>
      </c>
      <c r="C57">
        <v>207.00175899999999</v>
      </c>
      <c r="D57">
        <f t="shared" si="0"/>
        <v>206.42261476083328</v>
      </c>
      <c r="E57">
        <f t="shared" si="1"/>
        <v>0.33540804975998623</v>
      </c>
      <c r="F57" s="19">
        <f t="shared" si="2"/>
        <v>7.8275420550334119E-6</v>
      </c>
      <c r="H57" s="2">
        <v>0.68037844000000003</v>
      </c>
      <c r="I57">
        <v>221.49584400000001</v>
      </c>
      <c r="J57">
        <f t="shared" si="3"/>
        <v>222.7483651150059</v>
      </c>
      <c r="K57">
        <f t="shared" si="4"/>
        <v>1.5688091435356</v>
      </c>
      <c r="L57" s="19">
        <f t="shared" si="5"/>
        <v>3.1977090660552927E-5</v>
      </c>
      <c r="N57" s="2">
        <v>0.65240770999999997</v>
      </c>
      <c r="O57">
        <v>249.402016</v>
      </c>
      <c r="P57">
        <f t="shared" si="6"/>
        <v>248.45685496509142</v>
      </c>
      <c r="Q57">
        <f t="shared" si="7"/>
        <v>0.89332938190945743</v>
      </c>
      <c r="R57" s="19">
        <f t="shared" si="8"/>
        <v>1.4361893400726806E-5</v>
      </c>
      <c r="T57" s="2">
        <v>0.70995397999999998</v>
      </c>
      <c r="U57">
        <v>288.542486</v>
      </c>
      <c r="V57">
        <f t="shared" si="9"/>
        <v>284.92750280240767</v>
      </c>
      <c r="W57">
        <f t="shared" si="10"/>
        <v>13.068103518874819</v>
      </c>
      <c r="X57" s="19">
        <f t="shared" si="11"/>
        <v>1.5696145924326584E-4</v>
      </c>
    </row>
    <row r="58" spans="2:24" x14ac:dyDescent="0.25">
      <c r="B58" s="2">
        <v>0.71665190999999995</v>
      </c>
      <c r="C58">
        <v>206.997972</v>
      </c>
      <c r="D58">
        <f t="shared" si="0"/>
        <v>206.53823675108544</v>
      </c>
      <c r="E58">
        <f t="shared" si="1"/>
        <v>0.21135649909454088</v>
      </c>
      <c r="F58" s="19">
        <f t="shared" si="2"/>
        <v>4.9326854889852476E-6</v>
      </c>
      <c r="H58" s="2">
        <v>0.68395941000000005</v>
      </c>
      <c r="I58">
        <v>221.53133299999999</v>
      </c>
      <c r="J58">
        <f t="shared" si="3"/>
        <v>222.89367413756847</v>
      </c>
      <c r="K58">
        <f t="shared" si="4"/>
        <v>1.8559733751113752</v>
      </c>
      <c r="L58" s="19">
        <f t="shared" si="5"/>
        <v>3.7818249286473425E-5</v>
      </c>
      <c r="N58" s="2">
        <v>0.65498469999999998</v>
      </c>
      <c r="O58">
        <v>249.410462</v>
      </c>
      <c r="P58">
        <f t="shared" si="6"/>
        <v>248.4650891991796</v>
      </c>
      <c r="Q58">
        <f t="shared" si="7"/>
        <v>0.89372973253099608</v>
      </c>
      <c r="R58" s="19">
        <f t="shared" si="8"/>
        <v>1.4367356646960911E-5</v>
      </c>
      <c r="T58" s="2">
        <v>0.71272323999999998</v>
      </c>
      <c r="U58">
        <v>288.75045</v>
      </c>
      <c r="V58">
        <f t="shared" si="9"/>
        <v>285.03563870049868</v>
      </c>
      <c r="W58">
        <f t="shared" si="10"/>
        <v>13.79982299090269</v>
      </c>
      <c r="X58" s="19">
        <f t="shared" si="11"/>
        <v>1.6551150065185216E-4</v>
      </c>
    </row>
    <row r="59" spans="2:24" x14ac:dyDescent="0.25">
      <c r="B59" s="2">
        <v>0.71923168999999998</v>
      </c>
      <c r="C59">
        <v>207.18860699999999</v>
      </c>
      <c r="D59">
        <f t="shared" si="0"/>
        <v>206.71573755825597</v>
      </c>
      <c r="E59">
        <f t="shared" si="1"/>
        <v>0.2236055089353047</v>
      </c>
      <c r="F59" s="19">
        <f t="shared" si="2"/>
        <v>5.2089568277186598E-6</v>
      </c>
      <c r="H59" s="2">
        <v>0.68649537999999999</v>
      </c>
      <c r="I59">
        <v>221.617963</v>
      </c>
      <c r="J59">
        <f t="shared" si="3"/>
        <v>222.99902841307488</v>
      </c>
      <c r="K59">
        <f t="shared" si="4"/>
        <v>1.9073416751916854</v>
      </c>
      <c r="L59" s="19">
        <f t="shared" si="5"/>
        <v>3.8834577147396106E-5</v>
      </c>
      <c r="N59" s="2">
        <v>0.65750931000000001</v>
      </c>
      <c r="O59">
        <v>249.48304099999999</v>
      </c>
      <c r="P59">
        <f t="shared" si="6"/>
        <v>248.4739796722115</v>
      </c>
      <c r="Q59">
        <f t="shared" si="7"/>
        <v>1.0182047632382645</v>
      </c>
      <c r="R59" s="19">
        <f t="shared" si="8"/>
        <v>1.6358861146204131E-5</v>
      </c>
      <c r="T59" s="2">
        <v>0.71565555999999997</v>
      </c>
      <c r="U59">
        <v>288.90423900000002</v>
      </c>
      <c r="V59">
        <f t="shared" si="9"/>
        <v>285.16162558980841</v>
      </c>
      <c r="W59">
        <f t="shared" si="10"/>
        <v>14.007155138146066</v>
      </c>
      <c r="X59" s="19">
        <f t="shared" si="11"/>
        <v>1.6781937929416019E-4</v>
      </c>
    </row>
    <row r="60" spans="2:24" x14ac:dyDescent="0.25">
      <c r="B60" s="2">
        <v>0.72499696000000002</v>
      </c>
      <c r="C60">
        <v>207.73503500000001</v>
      </c>
      <c r="D60">
        <f t="shared" si="0"/>
        <v>207.1346605309659</v>
      </c>
      <c r="E60">
        <f t="shared" si="1"/>
        <v>0.36044950306798706</v>
      </c>
      <c r="F60" s="19">
        <f t="shared" si="2"/>
        <v>8.3526625499707202E-6</v>
      </c>
      <c r="H60" s="2">
        <v>0.69205362000000004</v>
      </c>
      <c r="I60">
        <v>221.951742</v>
      </c>
      <c r="J60">
        <f t="shared" si="3"/>
        <v>223.23788033984994</v>
      </c>
      <c r="K60">
        <f t="shared" si="4"/>
        <v>1.654151829231963</v>
      </c>
      <c r="L60" s="19">
        <f t="shared" si="5"/>
        <v>3.3578265105857876E-5</v>
      </c>
      <c r="N60" s="2">
        <v>0.66246417000000002</v>
      </c>
      <c r="O60">
        <v>249.63940700000001</v>
      </c>
      <c r="P60">
        <f t="shared" si="6"/>
        <v>248.49409759344709</v>
      </c>
      <c r="Q60">
        <f t="shared" si="7"/>
        <v>1.3117336367385823</v>
      </c>
      <c r="R60" s="19">
        <f t="shared" si="8"/>
        <v>2.1048413683000537E-5</v>
      </c>
      <c r="T60" s="2">
        <v>0.72409456000000005</v>
      </c>
      <c r="U60">
        <v>289.53337499999998</v>
      </c>
      <c r="V60">
        <f t="shared" si="9"/>
        <v>285.60099978201583</v>
      </c>
      <c r="W60">
        <f t="shared" si="10"/>
        <v>15.463574855015851</v>
      </c>
      <c r="X60" s="19">
        <f t="shared" si="11"/>
        <v>1.8446443049423823E-4</v>
      </c>
    </row>
    <row r="61" spans="2:24" x14ac:dyDescent="0.25">
      <c r="B61" s="2">
        <v>0.72725613</v>
      </c>
      <c r="C61">
        <v>207.910751</v>
      </c>
      <c r="D61">
        <f t="shared" si="0"/>
        <v>207.30797311465645</v>
      </c>
      <c r="E61">
        <f t="shared" si="1"/>
        <v>0.36334117905924956</v>
      </c>
      <c r="F61" s="19">
        <f t="shared" si="2"/>
        <v>8.4054453121193834E-6</v>
      </c>
      <c r="H61" s="2">
        <v>0.69389422000000001</v>
      </c>
      <c r="I61">
        <v>222.05882399999999</v>
      </c>
      <c r="J61">
        <f t="shared" si="3"/>
        <v>223.3196145938133</v>
      </c>
      <c r="K61">
        <f t="shared" si="4"/>
        <v>1.5895929214481226</v>
      </c>
      <c r="L61" s="19">
        <f t="shared" si="5"/>
        <v>3.22366459261551E-5</v>
      </c>
      <c r="N61" s="2">
        <v>0.66518904000000001</v>
      </c>
      <c r="O61">
        <v>249.71107599999999</v>
      </c>
      <c r="P61">
        <f t="shared" si="6"/>
        <v>248.50685888444764</v>
      </c>
      <c r="Q61">
        <f t="shared" si="7"/>
        <v>1.4501388613892299</v>
      </c>
      <c r="R61" s="19">
        <f t="shared" si="8"/>
        <v>2.3255944324479358E-5</v>
      </c>
      <c r="T61" s="2">
        <v>0.72722246000000001</v>
      </c>
      <c r="U61">
        <v>289.71687300000002</v>
      </c>
      <c r="V61">
        <f t="shared" si="9"/>
        <v>285.79763210506621</v>
      </c>
      <c r="W61">
        <f t="shared" si="10"/>
        <v>15.360449192521552</v>
      </c>
      <c r="X61" s="19">
        <f t="shared" si="11"/>
        <v>1.8300221148437407E-4</v>
      </c>
    </row>
    <row r="62" spans="2:24" x14ac:dyDescent="0.25">
      <c r="B62" s="2">
        <v>0.72974510999999997</v>
      </c>
      <c r="C62">
        <v>208.23293699999999</v>
      </c>
      <c r="D62">
        <f t="shared" si="0"/>
        <v>207.50543181455177</v>
      </c>
      <c r="E62">
        <f t="shared" si="1"/>
        <v>0.52926379485405306</v>
      </c>
      <c r="F62" s="19">
        <f t="shared" si="2"/>
        <v>1.2205999199456363E-5</v>
      </c>
      <c r="H62" s="2">
        <v>0.69561435999999999</v>
      </c>
      <c r="I62">
        <v>222.04012299999999</v>
      </c>
      <c r="J62">
        <f t="shared" si="3"/>
        <v>223.39729140893843</v>
      </c>
      <c r="K62">
        <f t="shared" si="4"/>
        <v>1.8419060902204827</v>
      </c>
      <c r="L62" s="19">
        <f t="shared" si="5"/>
        <v>3.7359801958045909E-5</v>
      </c>
      <c r="N62" s="2">
        <v>0.66769566999999996</v>
      </c>
      <c r="O62">
        <v>249.88297499999999</v>
      </c>
      <c r="P62">
        <f t="shared" si="6"/>
        <v>248.51979394994567</v>
      </c>
      <c r="Q62">
        <f t="shared" si="7"/>
        <v>1.8582625752272051</v>
      </c>
      <c r="R62" s="19">
        <f t="shared" si="8"/>
        <v>2.9760056047154276E-5</v>
      </c>
      <c r="T62" s="2">
        <v>0.73031756000000003</v>
      </c>
      <c r="U62">
        <v>289.76172800000001</v>
      </c>
      <c r="V62">
        <f t="shared" si="9"/>
        <v>286.01317455396531</v>
      </c>
      <c r="W62">
        <f t="shared" si="10"/>
        <v>14.051652937778558</v>
      </c>
      <c r="X62" s="19">
        <f t="shared" si="11"/>
        <v>1.6735757286545473E-4</v>
      </c>
    </row>
    <row r="63" spans="2:24" x14ac:dyDescent="0.25">
      <c r="B63" s="2">
        <v>0.73450985000000002</v>
      </c>
      <c r="C63">
        <v>208.606955</v>
      </c>
      <c r="D63">
        <f t="shared" si="0"/>
        <v>207.90411707303463</v>
      </c>
      <c r="E63">
        <f t="shared" si="1"/>
        <v>0.49398115158098244</v>
      </c>
      <c r="F63" s="19">
        <f t="shared" si="2"/>
        <v>1.1351488424816676E-5</v>
      </c>
      <c r="H63" s="2">
        <v>0.69933455</v>
      </c>
      <c r="I63">
        <v>222.244754</v>
      </c>
      <c r="J63">
        <f t="shared" si="3"/>
        <v>223.56985465055504</v>
      </c>
      <c r="K63">
        <f t="shared" si="4"/>
        <v>1.7558917341013998</v>
      </c>
      <c r="L63" s="19">
        <f t="shared" si="5"/>
        <v>3.5549598289245574E-5</v>
      </c>
      <c r="N63" s="2">
        <v>0.67085178000000001</v>
      </c>
      <c r="O63">
        <v>250.05718100000001</v>
      </c>
      <c r="P63">
        <f t="shared" si="6"/>
        <v>248.53787523153798</v>
      </c>
      <c r="Q63">
        <f t="shared" si="7"/>
        <v>2.3082900180820078</v>
      </c>
      <c r="R63" s="19">
        <f t="shared" si="8"/>
        <v>3.691575132146634E-5</v>
      </c>
      <c r="T63" s="2">
        <v>0.73696536000000001</v>
      </c>
      <c r="U63">
        <v>290.36523299999999</v>
      </c>
      <c r="V63">
        <f t="shared" si="9"/>
        <v>286.55713525372784</v>
      </c>
      <c r="W63">
        <f t="shared" si="10"/>
        <v>14.501608445163054</v>
      </c>
      <c r="X63" s="19">
        <f t="shared" si="11"/>
        <v>1.7199940526970686E-4</v>
      </c>
    </row>
    <row r="64" spans="2:24" x14ac:dyDescent="0.25">
      <c r="B64" s="2">
        <v>0.73695126</v>
      </c>
      <c r="C64">
        <v>208.82352900000001</v>
      </c>
      <c r="D64">
        <f t="shared" si="0"/>
        <v>208.11985264064828</v>
      </c>
      <c r="E64">
        <f t="shared" si="1"/>
        <v>0.49516041871050803</v>
      </c>
      <c r="F64" s="19">
        <f t="shared" si="2"/>
        <v>1.1354997942605054E-5</v>
      </c>
      <c r="H64" s="2">
        <v>0.70214975999999996</v>
      </c>
      <c r="I64">
        <v>222.28661199999999</v>
      </c>
      <c r="J64">
        <f t="shared" si="3"/>
        <v>223.70492635803095</v>
      </c>
      <c r="K64">
        <f t="shared" si="4"/>
        <v>2.011615618196759</v>
      </c>
      <c r="L64" s="19">
        <f t="shared" si="5"/>
        <v>4.0711620140878791E-5</v>
      </c>
      <c r="N64" s="2">
        <v>0.67359968999999997</v>
      </c>
      <c r="O64">
        <v>250.12737100000001</v>
      </c>
      <c r="P64">
        <f t="shared" si="6"/>
        <v>248.5554111389296</v>
      </c>
      <c r="Q64">
        <f t="shared" si="7"/>
        <v>2.4710578048165059</v>
      </c>
      <c r="R64" s="19">
        <f t="shared" si="8"/>
        <v>3.9496668783161266E-5</v>
      </c>
      <c r="T64" s="2">
        <v>0.74009285000000002</v>
      </c>
      <c r="U64">
        <v>290.463098</v>
      </c>
      <c r="V64">
        <f t="shared" si="9"/>
        <v>286.85693278120891</v>
      </c>
      <c r="W64">
        <f t="shared" si="10"/>
        <v>13.004427585218597</v>
      </c>
      <c r="X64" s="19">
        <f t="shared" si="11"/>
        <v>1.5413785479345682E-4</v>
      </c>
    </row>
    <row r="65" spans="2:24" x14ac:dyDescent="0.25">
      <c r="B65" s="2">
        <v>0.73909477999999995</v>
      </c>
      <c r="C65">
        <v>208.98202900000001</v>
      </c>
      <c r="D65">
        <f t="shared" si="0"/>
        <v>208.31620860722089</v>
      </c>
      <c r="E65">
        <f t="shared" si="1"/>
        <v>0.44331679544054808</v>
      </c>
      <c r="F65" s="19">
        <f t="shared" si="2"/>
        <v>1.01507072419753E-5</v>
      </c>
      <c r="H65" s="2">
        <v>0.70631255999999998</v>
      </c>
      <c r="I65">
        <v>222.486807</v>
      </c>
      <c r="J65">
        <f t="shared" si="3"/>
        <v>223.91247813256763</v>
      </c>
      <c r="K65">
        <f t="shared" si="4"/>
        <v>2.0325381782366665</v>
      </c>
      <c r="L65" s="19">
        <f t="shared" si="5"/>
        <v>4.1061062711615827E-5</v>
      </c>
      <c r="N65" s="2">
        <v>0.67569464000000001</v>
      </c>
      <c r="O65">
        <v>250.145342</v>
      </c>
      <c r="P65">
        <f t="shared" si="6"/>
        <v>248.57000760710375</v>
      </c>
      <c r="Q65">
        <f t="shared" si="7"/>
        <v>2.4816784494418034</v>
      </c>
      <c r="R65" s="19">
        <f t="shared" si="8"/>
        <v>3.9660726831316382E-5</v>
      </c>
      <c r="T65" s="2">
        <v>0.74563237999999998</v>
      </c>
      <c r="U65">
        <v>291.08699200000001</v>
      </c>
      <c r="V65">
        <f t="shared" si="9"/>
        <v>287.4692070559006</v>
      </c>
      <c r="W65">
        <f t="shared" si="10"/>
        <v>13.088367901752388</v>
      </c>
      <c r="X65" s="19">
        <f t="shared" si="11"/>
        <v>1.5446848873468781E-4</v>
      </c>
    </row>
    <row r="66" spans="2:24" x14ac:dyDescent="0.25">
      <c r="B66" s="2">
        <v>0.74313788000000003</v>
      </c>
      <c r="C66">
        <v>209.30838199999999</v>
      </c>
      <c r="D66">
        <f t="shared" si="0"/>
        <v>208.70567141496031</v>
      </c>
      <c r="E66">
        <f t="shared" si="1"/>
        <v>0.36326004931888284</v>
      </c>
      <c r="F66" s="19">
        <f t="shared" si="2"/>
        <v>8.291715578005876E-6</v>
      </c>
      <c r="H66" s="2">
        <v>0.70956991999999997</v>
      </c>
      <c r="I66">
        <v>222.75279699999999</v>
      </c>
      <c r="J66">
        <f t="shared" si="3"/>
        <v>224.08204431342489</v>
      </c>
      <c r="K66">
        <f t="shared" si="4"/>
        <v>1.7668984202473164</v>
      </c>
      <c r="L66" s="19">
        <f t="shared" si="5"/>
        <v>3.5609448737720828E-5</v>
      </c>
      <c r="N66" s="2">
        <v>0.67936810999999997</v>
      </c>
      <c r="O66">
        <v>250.221045</v>
      </c>
      <c r="P66">
        <f t="shared" si="6"/>
        <v>248.59842478080697</v>
      </c>
      <c r="Q66">
        <f t="shared" si="7"/>
        <v>2.632896375734064</v>
      </c>
      <c r="R66" s="19">
        <f t="shared" si="8"/>
        <v>4.2051946157109022E-5</v>
      </c>
      <c r="T66" s="2">
        <v>0.74911890999999997</v>
      </c>
      <c r="U66">
        <v>291.24602299999998</v>
      </c>
      <c r="V66">
        <f t="shared" si="9"/>
        <v>287.91536918947685</v>
      </c>
      <c r="W66">
        <f t="shared" si="10"/>
        <v>11.093254805552254</v>
      </c>
      <c r="X66" s="19">
        <f t="shared" si="11"/>
        <v>1.3077929177099504E-4</v>
      </c>
    </row>
    <row r="67" spans="2:24" x14ac:dyDescent="0.25">
      <c r="B67" s="2">
        <v>0.74513154000000004</v>
      </c>
      <c r="C67">
        <v>209.58417800000001</v>
      </c>
      <c r="D67">
        <f t="shared" si="0"/>
        <v>208.90761317535075</v>
      </c>
      <c r="E67">
        <f t="shared" si="1"/>
        <v>0.45773996195268624</v>
      </c>
      <c r="F67" s="19">
        <f t="shared" si="2"/>
        <v>1.0420818741508769E-5</v>
      </c>
      <c r="H67" s="2">
        <v>0.71212582999999996</v>
      </c>
      <c r="I67">
        <v>222.92707100000001</v>
      </c>
      <c r="J67">
        <f t="shared" si="3"/>
        <v>224.21992077456287</v>
      </c>
      <c r="K67">
        <f t="shared" si="4"/>
        <v>1.6714605395872206</v>
      </c>
      <c r="L67" s="19">
        <f t="shared" si="5"/>
        <v>3.3633379541916072E-5</v>
      </c>
      <c r="N67" s="2">
        <v>0.68213842999999996</v>
      </c>
      <c r="O67">
        <v>250.30383900000001</v>
      </c>
      <c r="P67">
        <f t="shared" si="6"/>
        <v>248.62247207560046</v>
      </c>
      <c r="Q67">
        <f t="shared" si="7"/>
        <v>2.8269947344648183</v>
      </c>
      <c r="R67" s="19">
        <f t="shared" si="8"/>
        <v>4.5122170101589551E-5</v>
      </c>
      <c r="T67" s="2">
        <v>0.75501615</v>
      </c>
      <c r="U67">
        <v>291.65357599999999</v>
      </c>
      <c r="V67">
        <f t="shared" si="9"/>
        <v>288.79605932817833</v>
      </c>
      <c r="W67">
        <f t="shared" si="10"/>
        <v>8.1654015297387161</v>
      </c>
      <c r="X67" s="19">
        <f t="shared" si="11"/>
        <v>9.5993744830309179E-5</v>
      </c>
    </row>
    <row r="68" spans="2:24" x14ac:dyDescent="0.25">
      <c r="B68" s="2">
        <v>0.74672152000000003</v>
      </c>
      <c r="C68">
        <v>209.88654399999999</v>
      </c>
      <c r="D68">
        <f t="shared" ref="D68:D125" si="12">IF(B68&lt;E$1,$AC$6+C$1^2*$AC$5/((-$AC$7*(B68/D$1-1)^$AC$8+1)),$AC$6+$AC$2*TAN($AC$3*(B68/E$1)-$AC$3)+C$1^2*$AC$5/((-$AC$7*(B68/D$1-1)^$AC$8+1)))</f>
        <v>209.07368971505394</v>
      </c>
      <c r="E68">
        <f t="shared" ref="E68:E125" si="13">(D68-C68)^2</f>
        <v>0.66073208855514065</v>
      </c>
      <c r="F68" s="19">
        <f t="shared" ref="F68:F125" si="14">((D68-C68)/C68)^2</f>
        <v>1.4998789355957745E-5</v>
      </c>
      <c r="H68" s="2">
        <v>0.71449812999999995</v>
      </c>
      <c r="I68">
        <v>223.12373199999999</v>
      </c>
      <c r="J68">
        <f t="shared" ref="J68:J131" si="15">IF(H68&lt;K$1,$AC$6+I$1^2*$AC$5/((-$AC$7*(H68/J$1-1)^$AC$8+1)),$AC$6+$AC$2*TAN($AC$3*(H68/K$1)-$AC$3)+I$1^2*$AC$5/((-$AC$7*(H68/J$1-1)^$AC$8+1)))</f>
        <v>224.35198810320139</v>
      </c>
      <c r="K68">
        <f t="shared" ref="K68:K131" si="16">(J68-I68)^2</f>
        <v>1.5086130550514956</v>
      </c>
      <c r="L68" s="19">
        <f t="shared" ref="L68:L131" si="17">((J68-I68)/I68)^2</f>
        <v>3.0303049193708939E-5</v>
      </c>
      <c r="N68" s="2">
        <v>0.68460270999999995</v>
      </c>
      <c r="O68">
        <v>250.39938599999999</v>
      </c>
      <c r="P68">
        <f t="shared" ref="P68:P131" si="18">IF(N68&lt;Q$1,$AC$6+O$1^2*$AC$5/((-$AC$7*(N68/P$1-1)^$AC$8+1)),$AC$6+$AC$2*TAN($AC$3*(N68/Q$1)-$AC$3)+O$1^2*$AC$5/((-$AC$7*(N68/P$1-1)^$AC$8+1)))</f>
        <v>248.64595011952065</v>
      </c>
      <c r="Q68">
        <f t="shared" ref="Q68:Q131" si="19">(P68-O68)^2</f>
        <v>3.0745373869523731</v>
      </c>
      <c r="R68" s="19">
        <f t="shared" ref="R68:R131" si="20">((P68-O68)/O68)^2</f>
        <v>4.9035799350602495E-5</v>
      </c>
      <c r="T68" s="2">
        <v>0.7582757</v>
      </c>
      <c r="U68">
        <v>291.937387</v>
      </c>
      <c r="V68">
        <f t="shared" ref="V68:V99" si="21">IF(T68&lt;W$1,$AC$6+U$1^2*$AC$5/((-$AC$7*(T68/V$1-1)^$AC$8+1)),$AC$6+$AC$2*TAN($AC$3*(T68/W$1)-$AC$3)+U$1^2*$AC$5/((-$AC$7*(T68/V$1-1)^$AC$8+1)))</f>
        <v>289.36111909978399</v>
      </c>
      <c r="W68">
        <f t="shared" ref="W68:W99" si="22">(V68-U68)^2</f>
        <v>6.6371562936834083</v>
      </c>
      <c r="X68" s="19">
        <f t="shared" ref="X68:X99" si="23">((V68-U68)/U68)^2</f>
        <v>7.7875816227871E-5</v>
      </c>
    </row>
    <row r="69" spans="2:24" x14ac:dyDescent="0.25">
      <c r="B69" s="2">
        <v>0.75013834000000001</v>
      </c>
      <c r="C69">
        <v>210.263856</v>
      </c>
      <c r="D69">
        <f t="shared" si="12"/>
        <v>209.44669231021822</v>
      </c>
      <c r="E69">
        <f t="shared" si="13"/>
        <v>0.66775649589777175</v>
      </c>
      <c r="F69" s="19">
        <f t="shared" si="14"/>
        <v>1.5103892024957856E-5</v>
      </c>
      <c r="H69" s="2">
        <v>0.71659512999999997</v>
      </c>
      <c r="I69">
        <v>223.27830800000001</v>
      </c>
      <c r="J69">
        <f t="shared" si="15"/>
        <v>224.47223358729579</v>
      </c>
      <c r="K69">
        <f t="shared" si="16"/>
        <v>1.4254583079995735</v>
      </c>
      <c r="L69" s="19">
        <f t="shared" si="17"/>
        <v>2.8593113927920556E-5</v>
      </c>
      <c r="N69" s="2">
        <v>0.68914385</v>
      </c>
      <c r="O69">
        <v>250.66617299999999</v>
      </c>
      <c r="P69">
        <f t="shared" si="18"/>
        <v>248.69495358320876</v>
      </c>
      <c r="Q69">
        <f t="shared" si="19"/>
        <v>3.8857059891347516</v>
      </c>
      <c r="R69" s="19">
        <f t="shared" si="20"/>
        <v>6.1841280784627773E-5</v>
      </c>
      <c r="T69" s="2">
        <v>0.76277247000000004</v>
      </c>
      <c r="U69">
        <v>292.28970299999997</v>
      </c>
      <c r="V69">
        <f t="shared" si="21"/>
        <v>290.24741295299714</v>
      </c>
      <c r="W69">
        <f t="shared" si="22"/>
        <v>4.1709486360868491</v>
      </c>
      <c r="X69" s="19">
        <f t="shared" si="23"/>
        <v>4.8821128029643425E-5</v>
      </c>
    </row>
    <row r="70" spans="2:24" x14ac:dyDescent="0.25">
      <c r="B70" s="2">
        <v>0.75179636000000005</v>
      </c>
      <c r="C70">
        <v>210.49695700000001</v>
      </c>
      <c r="D70">
        <f t="shared" si="12"/>
        <v>209.6361323152525</v>
      </c>
      <c r="E70">
        <f t="shared" si="13"/>
        <v>0.7410191378706551</v>
      </c>
      <c r="F70" s="19">
        <f t="shared" si="14"/>
        <v>1.67239084131783E-5</v>
      </c>
      <c r="H70" s="2">
        <v>0.71938230000000003</v>
      </c>
      <c r="I70">
        <v>223.505979</v>
      </c>
      <c r="J70">
        <f t="shared" si="15"/>
        <v>224.63750037636291</v>
      </c>
      <c r="K70">
        <f t="shared" si="16"/>
        <v>1.2803406251662182</v>
      </c>
      <c r="L70" s="19">
        <f t="shared" si="17"/>
        <v>2.5629919080623285E-5</v>
      </c>
      <c r="N70" s="2">
        <v>0.69160410999999999</v>
      </c>
      <c r="O70">
        <v>250.889117</v>
      </c>
      <c r="P70">
        <f t="shared" si="18"/>
        <v>248.7249502892455</v>
      </c>
      <c r="Q70">
        <f t="shared" si="19"/>
        <v>4.683617551937953</v>
      </c>
      <c r="R70" s="19">
        <f t="shared" si="20"/>
        <v>7.4407682603796154E-5</v>
      </c>
      <c r="T70" s="2">
        <v>0.76511918000000001</v>
      </c>
      <c r="U70">
        <v>292.59167600000001</v>
      </c>
      <c r="V70">
        <f t="shared" si="21"/>
        <v>290.76516695095302</v>
      </c>
      <c r="W70">
        <f t="shared" si="22"/>
        <v>3.3361353062505406</v>
      </c>
      <c r="X70" s="19">
        <f t="shared" si="23"/>
        <v>3.8969041433183902E-5</v>
      </c>
    </row>
    <row r="71" spans="2:24" x14ac:dyDescent="0.25">
      <c r="B71" s="2">
        <v>0.75351082999999996</v>
      </c>
      <c r="C71">
        <v>210.79817600000001</v>
      </c>
      <c r="D71">
        <f t="shared" si="12"/>
        <v>209.83821043501626</v>
      </c>
      <c r="E71">
        <f t="shared" si="13"/>
        <v>0.9215338859545652</v>
      </c>
      <c r="F71" s="19">
        <f t="shared" si="14"/>
        <v>2.0738512942671631E-5</v>
      </c>
      <c r="H71" s="2">
        <v>0.72208147</v>
      </c>
      <c r="I71">
        <v>223.72499199999999</v>
      </c>
      <c r="J71">
        <f t="shared" si="15"/>
        <v>224.80390796418362</v>
      </c>
      <c r="K71">
        <f t="shared" si="16"/>
        <v>1.1640596577703057</v>
      </c>
      <c r="L71" s="19">
        <f t="shared" si="17"/>
        <v>2.3256600674471882E-5</v>
      </c>
      <c r="N71" s="2">
        <v>0.69406840000000003</v>
      </c>
      <c r="O71">
        <v>250.98541</v>
      </c>
      <c r="P71">
        <f t="shared" si="18"/>
        <v>248.7576888509798</v>
      </c>
      <c r="Q71">
        <f t="shared" si="19"/>
        <v>4.9627415177918701</v>
      </c>
      <c r="R71" s="19">
        <f t="shared" si="20"/>
        <v>7.8781583014816739E-5</v>
      </c>
      <c r="T71" s="2">
        <v>0.77020496999999999</v>
      </c>
      <c r="U71">
        <v>293.50916599999999</v>
      </c>
      <c r="V71">
        <f t="shared" si="21"/>
        <v>292.03691066447743</v>
      </c>
      <c r="W71">
        <f t="shared" si="22"/>
        <v>2.1675357729746496</v>
      </c>
      <c r="X71" s="19">
        <f t="shared" si="23"/>
        <v>2.5160712601608695E-5</v>
      </c>
    </row>
    <row r="72" spans="2:24" x14ac:dyDescent="0.25">
      <c r="B72" s="2">
        <v>0.75658068999999994</v>
      </c>
      <c r="C72">
        <v>211.13577599999999</v>
      </c>
      <c r="D72">
        <f t="shared" si="12"/>
        <v>210.21678520007882</v>
      </c>
      <c r="E72">
        <f t="shared" si="13"/>
        <v>0.84454409033976197</v>
      </c>
      <c r="F72" s="19">
        <f t="shared" si="14"/>
        <v>1.8945177114796102E-5</v>
      </c>
      <c r="H72" s="2">
        <v>0.72608075000000005</v>
      </c>
      <c r="I72">
        <v>223.958237</v>
      </c>
      <c r="J72">
        <f t="shared" si="15"/>
        <v>225.06304323438093</v>
      </c>
      <c r="K72">
        <f t="shared" si="16"/>
        <v>1.2205968155269717</v>
      </c>
      <c r="L72" s="19">
        <f t="shared" si="17"/>
        <v>2.4335381134017294E-5</v>
      </c>
      <c r="N72" s="2">
        <v>0.69730110000000001</v>
      </c>
      <c r="O72">
        <v>251.00452000000001</v>
      </c>
      <c r="P72">
        <f t="shared" si="18"/>
        <v>248.80510262558715</v>
      </c>
      <c r="Q72">
        <f t="shared" si="19"/>
        <v>4.8374367868691595</v>
      </c>
      <c r="R72" s="19">
        <f t="shared" si="20"/>
        <v>7.6780726762436222E-5</v>
      </c>
      <c r="T72" s="2">
        <v>0.77255193</v>
      </c>
      <c r="U72">
        <v>293.86392899999998</v>
      </c>
      <c r="V72">
        <f t="shared" si="21"/>
        <v>292.70148871140543</v>
      </c>
      <c r="W72">
        <f t="shared" si="22"/>
        <v>1.3512674245477874</v>
      </c>
      <c r="X72" s="19">
        <f t="shared" si="23"/>
        <v>1.5647636381490555E-5</v>
      </c>
    </row>
    <row r="73" spans="2:24" x14ac:dyDescent="0.25">
      <c r="B73" s="2">
        <v>0.75823125999999996</v>
      </c>
      <c r="C73">
        <v>211.32262499999999</v>
      </c>
      <c r="D73">
        <f t="shared" si="12"/>
        <v>210.42979773968713</v>
      </c>
      <c r="E73">
        <f t="shared" si="13"/>
        <v>0.79714051675776065</v>
      </c>
      <c r="F73" s="19">
        <f t="shared" si="14"/>
        <v>1.7850191939022456E-5</v>
      </c>
      <c r="H73" s="2">
        <v>0.72915090000000005</v>
      </c>
      <c r="I73">
        <v>224.14933199999999</v>
      </c>
      <c r="J73">
        <f t="shared" si="15"/>
        <v>225.2731430383075</v>
      </c>
      <c r="K73">
        <f t="shared" si="16"/>
        <v>1.2629512498217996</v>
      </c>
      <c r="L73" s="19">
        <f t="shared" si="17"/>
        <v>2.5136898363093037E-5</v>
      </c>
      <c r="N73" s="2">
        <v>0.69930013000000002</v>
      </c>
      <c r="O73">
        <v>251.112807</v>
      </c>
      <c r="P73">
        <f t="shared" si="18"/>
        <v>248.83717929558023</v>
      </c>
      <c r="Q73">
        <f t="shared" si="19"/>
        <v>5.1784814491228186</v>
      </c>
      <c r="R73" s="19">
        <f t="shared" si="20"/>
        <v>8.2122979833438572E-5</v>
      </c>
      <c r="T73" s="2">
        <v>0.77799636000000005</v>
      </c>
      <c r="U73">
        <v>294.75695200000001</v>
      </c>
      <c r="V73">
        <f t="shared" si="21"/>
        <v>294.46474201405204</v>
      </c>
      <c r="W73">
        <f t="shared" si="22"/>
        <v>8.5386675887717034E-2</v>
      </c>
      <c r="X73" s="19">
        <f t="shared" si="23"/>
        <v>9.8279286040727321E-7</v>
      </c>
    </row>
    <row r="74" spans="2:24" x14ac:dyDescent="0.25">
      <c r="B74" s="2">
        <v>0.76211424000000005</v>
      </c>
      <c r="C74">
        <v>211.862683</v>
      </c>
      <c r="D74">
        <f t="shared" si="12"/>
        <v>210.95937754128718</v>
      </c>
      <c r="E74">
        <f t="shared" si="13"/>
        <v>0.81596075174038174</v>
      </c>
      <c r="F74" s="19">
        <f t="shared" si="14"/>
        <v>1.8178595821206451E-5</v>
      </c>
      <c r="H74" s="2">
        <v>0.73229274</v>
      </c>
      <c r="I74">
        <v>224.334585</v>
      </c>
      <c r="J74">
        <f t="shared" si="15"/>
        <v>225.49920671359413</v>
      </c>
      <c r="K74">
        <f t="shared" si="16"/>
        <v>1.3563437357749275</v>
      </c>
      <c r="L74" s="19">
        <f t="shared" si="17"/>
        <v>2.6951149968943541E-5</v>
      </c>
      <c r="N74" s="2">
        <v>0.70153297999999997</v>
      </c>
      <c r="O74">
        <v>251.242751</v>
      </c>
      <c r="P74">
        <f t="shared" si="18"/>
        <v>248.8757075478382</v>
      </c>
      <c r="Q74">
        <f t="shared" si="19"/>
        <v>5.6028947044220274</v>
      </c>
      <c r="R74" s="19">
        <f t="shared" si="20"/>
        <v>8.8761652829607416E-5</v>
      </c>
      <c r="T74" s="2">
        <v>0.78076738000000001</v>
      </c>
      <c r="U74">
        <v>295.33191299999999</v>
      </c>
      <c r="V74">
        <f t="shared" si="21"/>
        <v>295.49820739327185</v>
      </c>
      <c r="W74">
        <f t="shared" si="22"/>
        <v>2.7653825233659033E-2</v>
      </c>
      <c r="X74" s="19">
        <f t="shared" si="23"/>
        <v>3.1705489074796683E-7</v>
      </c>
    </row>
    <row r="75" spans="2:24" x14ac:dyDescent="0.25">
      <c r="B75" s="2">
        <v>0.76361146999999996</v>
      </c>
      <c r="C75">
        <v>212.01825600000001</v>
      </c>
      <c r="D75">
        <f t="shared" si="12"/>
        <v>211.17504597821693</v>
      </c>
      <c r="E75">
        <f t="shared" si="13"/>
        <v>0.71100314083542115</v>
      </c>
      <c r="F75" s="19">
        <f t="shared" si="14"/>
        <v>1.5817032376487109E-5</v>
      </c>
      <c r="H75" s="2">
        <v>0.73640768000000001</v>
      </c>
      <c r="I75">
        <v>224.57685599999999</v>
      </c>
      <c r="J75">
        <f t="shared" si="15"/>
        <v>225.81395841354586</v>
      </c>
      <c r="K75">
        <f t="shared" si="16"/>
        <v>1.5304223816010161</v>
      </c>
      <c r="L75" s="19">
        <f t="shared" si="17"/>
        <v>3.0344592749343186E-5</v>
      </c>
      <c r="N75" s="2">
        <v>0.70539282000000003</v>
      </c>
      <c r="O75">
        <v>251.41218900000001</v>
      </c>
      <c r="P75">
        <f t="shared" si="18"/>
        <v>248.94964361274549</v>
      </c>
      <c r="Q75">
        <f t="shared" si="19"/>
        <v>6.0641297842885251</v>
      </c>
      <c r="R75" s="19">
        <f t="shared" si="20"/>
        <v>9.593914167550476E-5</v>
      </c>
      <c r="T75" s="2">
        <v>0.78497004000000004</v>
      </c>
      <c r="U75">
        <v>296.661475</v>
      </c>
      <c r="V75">
        <f t="shared" si="21"/>
        <v>297.27159062434794</v>
      </c>
      <c r="W75">
        <f t="shared" si="22"/>
        <v>0.3722410750734777</v>
      </c>
      <c r="X75" s="19">
        <f t="shared" si="23"/>
        <v>4.2296262273424907E-6</v>
      </c>
    </row>
    <row r="76" spans="2:24" x14ac:dyDescent="0.25">
      <c r="B76" s="2">
        <v>0.76539509999999999</v>
      </c>
      <c r="C76">
        <v>212.31525600000001</v>
      </c>
      <c r="D76">
        <f t="shared" si="12"/>
        <v>211.44094245841816</v>
      </c>
      <c r="E76">
        <f t="shared" si="13"/>
        <v>0.7644241689933825</v>
      </c>
      <c r="F76" s="19">
        <f t="shared" si="14"/>
        <v>1.6957897520005331E-5</v>
      </c>
      <c r="H76" s="2">
        <v>0.73887166999999998</v>
      </c>
      <c r="I76">
        <v>224.81890899999999</v>
      </c>
      <c r="J76">
        <f t="shared" si="15"/>
        <v>226.01355324200122</v>
      </c>
      <c r="K76">
        <f t="shared" si="16"/>
        <v>1.4271748649466975</v>
      </c>
      <c r="L76" s="19">
        <f t="shared" si="17"/>
        <v>2.8236542451912103E-5</v>
      </c>
      <c r="N76" s="2">
        <v>0.70816011999999995</v>
      </c>
      <c r="O76">
        <v>251.514106</v>
      </c>
      <c r="P76">
        <f t="shared" si="18"/>
        <v>249.00894246272952</v>
      </c>
      <c r="Q76">
        <f t="shared" si="19"/>
        <v>6.2758443484695263</v>
      </c>
      <c r="R76" s="19">
        <f t="shared" si="20"/>
        <v>9.9208177023978961E-5</v>
      </c>
      <c r="T76" s="2">
        <v>0.78710420999999997</v>
      </c>
      <c r="U76">
        <v>297.36526900000001</v>
      </c>
      <c r="V76">
        <f t="shared" si="21"/>
        <v>298.27964684724907</v>
      </c>
      <c r="W76">
        <f t="shared" si="22"/>
        <v>0.83608684753981921</v>
      </c>
      <c r="X76" s="19">
        <f t="shared" si="23"/>
        <v>9.4552040315336456E-6</v>
      </c>
    </row>
    <row r="77" spans="2:24" x14ac:dyDescent="0.25">
      <c r="B77" s="2">
        <v>0.76881140999999997</v>
      </c>
      <c r="C77">
        <v>212.94555299999999</v>
      </c>
      <c r="D77">
        <f t="shared" si="12"/>
        <v>211.97949578643744</v>
      </c>
      <c r="E77">
        <f t="shared" si="13"/>
        <v>0.93326653987623842</v>
      </c>
      <c r="F77" s="19">
        <f t="shared" si="14"/>
        <v>2.058109822878204E-5</v>
      </c>
      <c r="H77" s="2">
        <v>0.74127193999999996</v>
      </c>
      <c r="I77">
        <v>225.03532000000001</v>
      </c>
      <c r="J77">
        <f t="shared" si="15"/>
        <v>226.21672208274816</v>
      </c>
      <c r="K77">
        <f t="shared" si="16"/>
        <v>1.3957108811216665</v>
      </c>
      <c r="L77" s="19">
        <f t="shared" si="17"/>
        <v>2.7560944061124248E-5</v>
      </c>
      <c r="N77" s="2">
        <v>0.71088328000000001</v>
      </c>
      <c r="O77">
        <v>251.68216000000001</v>
      </c>
      <c r="P77">
        <f t="shared" si="18"/>
        <v>249.07296210194096</v>
      </c>
      <c r="Q77">
        <f t="shared" si="19"/>
        <v>6.8079136712357702</v>
      </c>
      <c r="R77" s="19">
        <f t="shared" si="20"/>
        <v>1.0747542593335203E-4</v>
      </c>
      <c r="T77" s="2">
        <v>0.78918695999999999</v>
      </c>
      <c r="U77">
        <v>298.06509699999998</v>
      </c>
      <c r="V77">
        <f t="shared" si="21"/>
        <v>299.34185784961466</v>
      </c>
      <c r="W77">
        <f t="shared" si="22"/>
        <v>1.6301182671087866</v>
      </c>
      <c r="X77" s="19">
        <f t="shared" si="23"/>
        <v>1.8348343698101204E-5</v>
      </c>
    </row>
    <row r="78" spans="2:24" x14ac:dyDescent="0.25">
      <c r="B78" s="2">
        <v>0.77027599000000002</v>
      </c>
      <c r="C78">
        <v>213.08316400000001</v>
      </c>
      <c r="D78">
        <f t="shared" si="12"/>
        <v>212.22302971438006</v>
      </c>
      <c r="E78">
        <f t="shared" si="13"/>
        <v>0.73983098929894076</v>
      </c>
      <c r="F78" s="19">
        <f t="shared" si="14"/>
        <v>1.62942451079853E-5</v>
      </c>
      <c r="H78" s="2">
        <v>0.74470831999999998</v>
      </c>
      <c r="I78">
        <v>225.50685100000001</v>
      </c>
      <c r="J78">
        <f t="shared" si="15"/>
        <v>226.52386701401895</v>
      </c>
      <c r="K78">
        <f t="shared" si="16"/>
        <v>1.0343215727709631</v>
      </c>
      <c r="L78" s="19">
        <f t="shared" si="17"/>
        <v>2.0339304672295564E-5</v>
      </c>
      <c r="N78" s="2">
        <v>0.71457937999999999</v>
      </c>
      <c r="O78">
        <v>251.99184299999999</v>
      </c>
      <c r="P78">
        <f t="shared" si="18"/>
        <v>249.16977612885134</v>
      </c>
      <c r="Q78">
        <f t="shared" si="19"/>
        <v>7.9640614252347293</v>
      </c>
      <c r="R78" s="19">
        <f t="shared" si="20"/>
        <v>1.254185095180776E-4</v>
      </c>
      <c r="T78" s="2">
        <v>0.79229201000000005</v>
      </c>
      <c r="U78">
        <v>299.30938800000001</v>
      </c>
      <c r="V78">
        <f t="shared" si="21"/>
        <v>301.08533673035799</v>
      </c>
      <c r="W78">
        <f t="shared" si="22"/>
        <v>3.1539938928601274</v>
      </c>
      <c r="X78" s="19">
        <f t="shared" si="23"/>
        <v>3.520628255697266E-5</v>
      </c>
    </row>
    <row r="79" spans="2:24" x14ac:dyDescent="0.25">
      <c r="B79" s="2">
        <v>0.77178935000000004</v>
      </c>
      <c r="C79">
        <v>213.34292099999999</v>
      </c>
      <c r="D79">
        <f t="shared" si="12"/>
        <v>212.48323150351268</v>
      </c>
      <c r="E79">
        <f t="shared" si="13"/>
        <v>0.73906603037059748</v>
      </c>
      <c r="F79" s="19">
        <f t="shared" si="14"/>
        <v>1.6237784275497136E-5</v>
      </c>
      <c r="H79" s="2">
        <v>0.74661411</v>
      </c>
      <c r="I79">
        <v>225.70993899999999</v>
      </c>
      <c r="J79">
        <f t="shared" si="15"/>
        <v>226.70312167470783</v>
      </c>
      <c r="K79">
        <f t="shared" si="16"/>
        <v>0.98641182533981697</v>
      </c>
      <c r="L79" s="19">
        <f t="shared" si="17"/>
        <v>1.9362298147542823E-5</v>
      </c>
      <c r="N79" s="2">
        <v>0.71686397000000002</v>
      </c>
      <c r="O79">
        <v>252.02839800000001</v>
      </c>
      <c r="P79">
        <f t="shared" si="18"/>
        <v>249.23588557204368</v>
      </c>
      <c r="Q79">
        <f t="shared" si="19"/>
        <v>7.7981256602905287</v>
      </c>
      <c r="R79" s="19">
        <f t="shared" si="20"/>
        <v>1.2276972172377081E-4</v>
      </c>
      <c r="T79" s="2">
        <v>0.79401566999999995</v>
      </c>
      <c r="U79">
        <v>300.08291400000002</v>
      </c>
      <c r="V79">
        <f t="shared" si="21"/>
        <v>302.14463189378876</v>
      </c>
      <c r="W79">
        <f t="shared" si="22"/>
        <v>4.2506806735686737</v>
      </c>
      <c r="X79" s="19">
        <f t="shared" si="23"/>
        <v>4.7203689344855383E-5</v>
      </c>
    </row>
    <row r="80" spans="2:24" x14ac:dyDescent="0.25">
      <c r="B80" s="2">
        <v>0.77692786000000003</v>
      </c>
      <c r="C80">
        <v>214.181299</v>
      </c>
      <c r="D80">
        <f t="shared" si="12"/>
        <v>213.4379214401018</v>
      </c>
      <c r="E80">
        <f t="shared" si="13"/>
        <v>0.55261019656019073</v>
      </c>
      <c r="F80" s="19">
        <f t="shared" si="14"/>
        <v>1.2046358888929798E-5</v>
      </c>
      <c r="H80" s="2">
        <v>0.74859534999999999</v>
      </c>
      <c r="I80">
        <v>225.90846500000001</v>
      </c>
      <c r="J80">
        <f t="shared" si="15"/>
        <v>226.89672232843813</v>
      </c>
      <c r="K80">
        <f t="shared" si="16"/>
        <v>0.97665254721165762</v>
      </c>
      <c r="L80" s="19">
        <f t="shared" si="17"/>
        <v>1.9137053799986557E-5</v>
      </c>
      <c r="N80" s="2">
        <v>0.71932803000000001</v>
      </c>
      <c r="O80">
        <v>252.23569800000001</v>
      </c>
      <c r="P80">
        <f t="shared" si="18"/>
        <v>249.31305892765312</v>
      </c>
      <c r="Q80">
        <f t="shared" si="19"/>
        <v>8.541819147208729</v>
      </c>
      <c r="R80" s="19">
        <f t="shared" si="20"/>
        <v>1.3425710265396583E-4</v>
      </c>
      <c r="T80" s="2">
        <v>0.79669299999999998</v>
      </c>
      <c r="U80">
        <v>301.40817800000002</v>
      </c>
      <c r="V80">
        <f t="shared" si="21"/>
        <v>304.00290596084068</v>
      </c>
      <c r="W80">
        <f t="shared" si="22"/>
        <v>6.7326131907683164</v>
      </c>
      <c r="X80" s="19">
        <f t="shared" si="23"/>
        <v>7.4109451717756209E-5</v>
      </c>
    </row>
    <row r="81" spans="2:24" x14ac:dyDescent="0.25">
      <c r="B81" s="2">
        <v>0.77906078999999995</v>
      </c>
      <c r="C81">
        <v>214.60446200000001</v>
      </c>
      <c r="D81">
        <f t="shared" si="12"/>
        <v>213.869964227553</v>
      </c>
      <c r="E81">
        <f t="shared" si="13"/>
        <v>0.53948697772962573</v>
      </c>
      <c r="F81" s="19">
        <f t="shared" si="14"/>
        <v>1.1713952836630187E-5</v>
      </c>
      <c r="H81" s="2">
        <v>0.75259425000000002</v>
      </c>
      <c r="I81">
        <v>226.32855799999999</v>
      </c>
      <c r="J81">
        <f t="shared" si="15"/>
        <v>227.3118566234844</v>
      </c>
      <c r="K81">
        <f t="shared" si="16"/>
        <v>0.96687618294634659</v>
      </c>
      <c r="L81" s="19">
        <f t="shared" si="17"/>
        <v>1.8875225532315874E-5</v>
      </c>
      <c r="N81" s="2">
        <v>0.72295273999999998</v>
      </c>
      <c r="O81">
        <v>252.40588199999999</v>
      </c>
      <c r="P81">
        <f t="shared" si="18"/>
        <v>249.43869108414731</v>
      </c>
      <c r="Q81">
        <f t="shared" si="19"/>
        <v>8.8042219311186845</v>
      </c>
      <c r="R81" s="19">
        <f t="shared" si="20"/>
        <v>1.3819490723249395E-4</v>
      </c>
      <c r="T81" s="2">
        <v>0.79838629000000005</v>
      </c>
      <c r="U81">
        <v>302.36564199999998</v>
      </c>
      <c r="V81">
        <f t="shared" si="21"/>
        <v>305.27841695696867</v>
      </c>
      <c r="W81">
        <f t="shared" si="22"/>
        <v>8.4842579499439523</v>
      </c>
      <c r="X81" s="19">
        <f t="shared" si="23"/>
        <v>9.2800215151956749E-5</v>
      </c>
    </row>
    <row r="82" spans="2:24" x14ac:dyDescent="0.25">
      <c r="B82" s="2">
        <v>0.78151174000000001</v>
      </c>
      <c r="C82">
        <v>215.07795300000001</v>
      </c>
      <c r="D82">
        <f t="shared" si="12"/>
        <v>214.39547670322182</v>
      </c>
      <c r="E82">
        <f t="shared" si="13"/>
        <v>0.46577389566407312</v>
      </c>
      <c r="F82" s="19">
        <f t="shared" si="14"/>
        <v>1.0068930795731829E-5</v>
      </c>
      <c r="H82" s="2">
        <v>0.75509711999999996</v>
      </c>
      <c r="I82">
        <v>226.62271799999999</v>
      </c>
      <c r="J82">
        <f t="shared" si="15"/>
        <v>227.58976321508646</v>
      </c>
      <c r="K82">
        <f t="shared" si="16"/>
        <v>0.93517644802164068</v>
      </c>
      <c r="L82" s="19">
        <f t="shared" si="17"/>
        <v>1.8209024191144837E-5</v>
      </c>
      <c r="N82" s="2">
        <v>0.72504517999999996</v>
      </c>
      <c r="O82">
        <v>252.33265700000001</v>
      </c>
      <c r="P82">
        <f t="shared" si="18"/>
        <v>249.51837338014036</v>
      </c>
      <c r="Q82">
        <f t="shared" si="19"/>
        <v>7.9201922930103423</v>
      </c>
      <c r="R82" s="19">
        <f t="shared" si="20"/>
        <v>1.2439095566679992E-4</v>
      </c>
      <c r="T82" s="2">
        <v>0.79992728999999996</v>
      </c>
      <c r="U82">
        <v>303.49597699999998</v>
      </c>
      <c r="V82">
        <f t="shared" si="21"/>
        <v>306.51339886710758</v>
      </c>
      <c r="W82">
        <f t="shared" si="22"/>
        <v>9.1048347240991188</v>
      </c>
      <c r="X82" s="19">
        <f t="shared" si="23"/>
        <v>9.8847613694344675E-5</v>
      </c>
    </row>
    <row r="83" spans="2:24" x14ac:dyDescent="0.25">
      <c r="B83" s="2">
        <v>0.78525087000000005</v>
      </c>
      <c r="C83">
        <v>215.87004899999999</v>
      </c>
      <c r="D83">
        <f t="shared" si="12"/>
        <v>215.263523649212</v>
      </c>
      <c r="E83">
        <f t="shared" si="13"/>
        <v>0.36787300114849453</v>
      </c>
      <c r="F83" s="19">
        <f t="shared" si="14"/>
        <v>7.8942910690074561E-6</v>
      </c>
      <c r="H83" s="2">
        <v>0.75689978000000002</v>
      </c>
      <c r="I83">
        <v>226.83523700000001</v>
      </c>
      <c r="J83">
        <f t="shared" si="15"/>
        <v>227.79930676745678</v>
      </c>
      <c r="K83">
        <f t="shared" si="16"/>
        <v>0.92943051652416508</v>
      </c>
      <c r="L83" s="19">
        <f t="shared" si="17"/>
        <v>1.8063249832896568E-5</v>
      </c>
      <c r="N83" s="2">
        <v>0.72739858000000002</v>
      </c>
      <c r="O83">
        <v>252.546018</v>
      </c>
      <c r="P83">
        <f t="shared" si="18"/>
        <v>249.61481331824865</v>
      </c>
      <c r="Q83">
        <f t="shared" si="19"/>
        <v>8.5919608863210524</v>
      </c>
      <c r="R83" s="19">
        <f t="shared" si="20"/>
        <v>1.3471353759074268E-4</v>
      </c>
      <c r="T83" s="2">
        <v>0.80326218999999999</v>
      </c>
      <c r="U83">
        <v>306.09851600000002</v>
      </c>
      <c r="V83">
        <f t="shared" si="21"/>
        <v>309.45611688923788</v>
      </c>
      <c r="W83">
        <f t="shared" si="22"/>
        <v>11.273483731410856</v>
      </c>
      <c r="X83" s="19">
        <f t="shared" si="23"/>
        <v>1.2031941017141871E-4</v>
      </c>
    </row>
    <row r="84" spans="2:24" x14ac:dyDescent="0.25">
      <c r="B84" s="2">
        <v>0.78663346999999995</v>
      </c>
      <c r="C84">
        <v>216.12576100000001</v>
      </c>
      <c r="D84">
        <f t="shared" si="12"/>
        <v>215.60681903079919</v>
      </c>
      <c r="E84">
        <f t="shared" si="13"/>
        <v>0.26930076739802933</v>
      </c>
      <c r="F84" s="19">
        <f t="shared" si="14"/>
        <v>5.765334636034888E-6</v>
      </c>
      <c r="H84" s="2">
        <v>0.76099061000000001</v>
      </c>
      <c r="I84">
        <v>227.18848500000001</v>
      </c>
      <c r="J84">
        <f t="shared" si="15"/>
        <v>228.30665966889657</v>
      </c>
      <c r="K84">
        <f t="shared" si="16"/>
        <v>1.2503145901619259</v>
      </c>
      <c r="L84" s="19">
        <f t="shared" si="17"/>
        <v>2.4224045197187898E-5</v>
      </c>
      <c r="N84" s="2">
        <v>0.73216329999999996</v>
      </c>
      <c r="O84">
        <v>252.92895300000001</v>
      </c>
      <c r="P84">
        <f t="shared" si="18"/>
        <v>249.83446917649957</v>
      </c>
      <c r="Q84">
        <f t="shared" si="19"/>
        <v>9.5758301339059013</v>
      </c>
      <c r="R84" s="19">
        <f t="shared" si="20"/>
        <v>1.4968536509844747E-4</v>
      </c>
      <c r="T84" s="2">
        <v>0.80465971000000003</v>
      </c>
      <c r="U84">
        <v>307.71507300000002</v>
      </c>
      <c r="V84">
        <f t="shared" si="21"/>
        <v>310.81154130877081</v>
      </c>
      <c r="W84">
        <f t="shared" si="22"/>
        <v>9.5881159872218706</v>
      </c>
      <c r="X84" s="19">
        <f t="shared" si="23"/>
        <v>1.0125949073821283E-4</v>
      </c>
    </row>
    <row r="85" spans="2:24" x14ac:dyDescent="0.25">
      <c r="B85" s="2">
        <v>0.78825208000000002</v>
      </c>
      <c r="C85">
        <v>216.578047</v>
      </c>
      <c r="D85">
        <f t="shared" si="12"/>
        <v>216.02541368821898</v>
      </c>
      <c r="E85">
        <f t="shared" si="13"/>
        <v>0.30540357729006079</v>
      </c>
      <c r="F85" s="19">
        <f t="shared" si="14"/>
        <v>6.5109633919300158E-6</v>
      </c>
      <c r="H85" s="2">
        <v>0.76267134000000003</v>
      </c>
      <c r="I85">
        <v>227.38336699999999</v>
      </c>
      <c r="J85">
        <f t="shared" si="15"/>
        <v>228.52898008244179</v>
      </c>
      <c r="K85">
        <f t="shared" si="16"/>
        <v>1.3124293346617986</v>
      </c>
      <c r="L85" s="19">
        <f t="shared" si="17"/>
        <v>2.5383911375874214E-5</v>
      </c>
      <c r="N85" s="2">
        <v>0.73474061000000002</v>
      </c>
      <c r="O85">
        <v>253.09330600000001</v>
      </c>
      <c r="P85">
        <f t="shared" si="18"/>
        <v>249.96838373461935</v>
      </c>
      <c r="Q85">
        <f t="shared" si="19"/>
        <v>9.7651391646718029</v>
      </c>
      <c r="R85" s="19">
        <f t="shared" si="20"/>
        <v>1.5244638115702132E-4</v>
      </c>
      <c r="T85" s="2">
        <v>0.80585019999999996</v>
      </c>
      <c r="U85">
        <v>309.27004899999997</v>
      </c>
      <c r="V85">
        <f t="shared" si="21"/>
        <v>312.0293054759905</v>
      </c>
      <c r="W85">
        <f t="shared" si="22"/>
        <v>7.6134963002956555</v>
      </c>
      <c r="X85" s="19">
        <f t="shared" si="23"/>
        <v>7.959914717370643E-5</v>
      </c>
    </row>
    <row r="86" spans="2:24" x14ac:dyDescent="0.25">
      <c r="B86" s="2">
        <v>0.79199470999999999</v>
      </c>
      <c r="C86">
        <v>217.499979</v>
      </c>
      <c r="D86">
        <f t="shared" si="12"/>
        <v>217.06883185113816</v>
      </c>
      <c r="E86">
        <f t="shared" si="13"/>
        <v>0.18588786397169316</v>
      </c>
      <c r="F86" s="19">
        <f t="shared" si="14"/>
        <v>3.9294575213060828E-6</v>
      </c>
      <c r="H86" s="2">
        <v>0.76455055000000005</v>
      </c>
      <c r="I86">
        <v>227.67184599999999</v>
      </c>
      <c r="J86">
        <f t="shared" si="15"/>
        <v>228.78793382985401</v>
      </c>
      <c r="K86">
        <f t="shared" si="16"/>
        <v>1.2456520439482648</v>
      </c>
      <c r="L86" s="19">
        <f t="shared" si="17"/>
        <v>2.4031345490751877E-5</v>
      </c>
      <c r="N86" s="2">
        <v>0.73691176999999997</v>
      </c>
      <c r="O86">
        <v>253.267719</v>
      </c>
      <c r="P86">
        <f t="shared" si="18"/>
        <v>250.09029670110621</v>
      </c>
      <c r="Q86">
        <f t="shared" si="19"/>
        <v>10.096012465507483</v>
      </c>
      <c r="R86" s="19">
        <f t="shared" si="20"/>
        <v>1.5739473478128588E-4</v>
      </c>
      <c r="T86" s="2">
        <v>0.80868682000000003</v>
      </c>
      <c r="U86">
        <v>312.76524999999998</v>
      </c>
      <c r="V86">
        <f t="shared" si="21"/>
        <v>315.18944333956603</v>
      </c>
      <c r="W86">
        <f t="shared" si="22"/>
        <v>5.8767133475963753</v>
      </c>
      <c r="X86" s="19">
        <f t="shared" si="23"/>
        <v>6.0075517199295737E-5</v>
      </c>
    </row>
    <row r="87" spans="2:24" x14ac:dyDescent="0.25">
      <c r="B87" s="2">
        <v>0.79329676000000005</v>
      </c>
      <c r="C87">
        <v>217.79918900000001</v>
      </c>
      <c r="D87">
        <f t="shared" si="12"/>
        <v>217.45891250485209</v>
      </c>
      <c r="E87">
        <f t="shared" si="13"/>
        <v>0.11578809315015139</v>
      </c>
      <c r="F87" s="19">
        <f t="shared" si="14"/>
        <v>2.4409078566778456E-6</v>
      </c>
      <c r="H87" s="2">
        <v>0.76966526000000002</v>
      </c>
      <c r="I87">
        <v>228.461704</v>
      </c>
      <c r="J87">
        <f t="shared" si="15"/>
        <v>229.55380744759259</v>
      </c>
      <c r="K87">
        <f t="shared" si="16"/>
        <v>1.1926899402436257</v>
      </c>
      <c r="L87" s="19">
        <f t="shared" si="17"/>
        <v>2.2850764412076714E-5</v>
      </c>
      <c r="N87" s="2">
        <v>0.74056038000000002</v>
      </c>
      <c r="O87">
        <v>253.42580000000001</v>
      </c>
      <c r="P87">
        <f t="shared" si="18"/>
        <v>250.31569084607085</v>
      </c>
      <c r="Q87">
        <f t="shared" si="19"/>
        <v>9.6727789493539476</v>
      </c>
      <c r="R87" s="19">
        <f t="shared" si="20"/>
        <v>1.5060854425774653E-4</v>
      </c>
      <c r="T87" s="2">
        <v>0.80961890999999997</v>
      </c>
      <c r="U87">
        <v>314.130267</v>
      </c>
      <c r="V87">
        <f t="shared" si="21"/>
        <v>316.31504965279112</v>
      </c>
      <c r="W87">
        <f t="shared" si="22"/>
        <v>4.7732752399369769</v>
      </c>
      <c r="X87" s="19">
        <f t="shared" si="23"/>
        <v>4.8372319283338331E-5</v>
      </c>
    </row>
    <row r="88" spans="2:24" x14ac:dyDescent="0.25">
      <c r="B88" s="2">
        <v>0.79513520000000004</v>
      </c>
      <c r="C88">
        <v>218.35077000000001</v>
      </c>
      <c r="D88">
        <f t="shared" si="12"/>
        <v>218.03589116818426</v>
      </c>
      <c r="E88">
        <f t="shared" si="13"/>
        <v>9.9148678725649586E-2</v>
      </c>
      <c r="F88" s="19">
        <f t="shared" si="14"/>
        <v>2.0795888275238939E-6</v>
      </c>
      <c r="H88" s="2">
        <v>0.77175948000000005</v>
      </c>
      <c r="I88">
        <v>228.75253499999999</v>
      </c>
      <c r="J88">
        <f t="shared" si="15"/>
        <v>229.895912546592</v>
      </c>
      <c r="K88">
        <f t="shared" si="16"/>
        <v>1.3073122140507558</v>
      </c>
      <c r="L88" s="19">
        <f t="shared" si="17"/>
        <v>2.4983166806537598E-5</v>
      </c>
      <c r="N88" s="2">
        <v>0.74325947000000003</v>
      </c>
      <c r="O88">
        <v>253.68462400000001</v>
      </c>
      <c r="P88">
        <f t="shared" si="18"/>
        <v>250.50058199399876</v>
      </c>
      <c r="Q88">
        <f t="shared" si="19"/>
        <v>10.138123495980459</v>
      </c>
      <c r="R88" s="19">
        <f t="shared" si="20"/>
        <v>1.5753218142926532E-4</v>
      </c>
      <c r="T88" s="2">
        <v>0.81155412000000005</v>
      </c>
      <c r="U88">
        <v>316.83788299999998</v>
      </c>
      <c r="V88">
        <f t="shared" si="21"/>
        <v>318.80573088861149</v>
      </c>
      <c r="W88">
        <f t="shared" si="22"/>
        <v>3.8724253127128008</v>
      </c>
      <c r="X88" s="19">
        <f t="shared" si="23"/>
        <v>3.8575258465731574E-5</v>
      </c>
    </row>
    <row r="89" spans="2:24" x14ac:dyDescent="0.25">
      <c r="B89" s="2">
        <v>0.79782940000000002</v>
      </c>
      <c r="C89">
        <v>219.16325000000001</v>
      </c>
      <c r="D89">
        <f t="shared" si="12"/>
        <v>218.9417768711719</v>
      </c>
      <c r="E89">
        <f t="shared" si="13"/>
        <v>4.9050346792912015E-2</v>
      </c>
      <c r="F89" s="19">
        <f t="shared" si="14"/>
        <v>1.0211901525728307E-6</v>
      </c>
      <c r="H89" s="2">
        <v>0.77336477999999997</v>
      </c>
      <c r="I89">
        <v>228.945065</v>
      </c>
      <c r="J89">
        <f t="shared" si="15"/>
        <v>230.17053482405572</v>
      </c>
      <c r="K89">
        <f t="shared" si="16"/>
        <v>1.5017762896711617</v>
      </c>
      <c r="L89" s="19">
        <f t="shared" si="17"/>
        <v>2.8651190361459811E-5</v>
      </c>
      <c r="N89" s="2">
        <v>0.74695549999999999</v>
      </c>
      <c r="O89">
        <v>254.024563</v>
      </c>
      <c r="P89">
        <f t="shared" si="18"/>
        <v>250.78169531121091</v>
      </c>
      <c r="Q89">
        <f t="shared" si="19"/>
        <v>10.516190846992295</v>
      </c>
      <c r="R89" s="19">
        <f t="shared" si="20"/>
        <v>1.6296976271490675E-4</v>
      </c>
      <c r="T89" s="2">
        <v>0.81215062999999998</v>
      </c>
      <c r="U89">
        <v>318.088503</v>
      </c>
      <c r="V89">
        <f t="shared" si="21"/>
        <v>319.61825674598799</v>
      </c>
      <c r="W89">
        <f t="shared" si="22"/>
        <v>2.3401465233642851</v>
      </c>
      <c r="X89" s="19">
        <f t="shared" si="23"/>
        <v>2.3128480760321418E-5</v>
      </c>
    </row>
    <row r="90" spans="2:24" x14ac:dyDescent="0.25">
      <c r="B90" s="2">
        <v>0.79905095999999998</v>
      </c>
      <c r="C90">
        <v>219.47261700000001</v>
      </c>
      <c r="D90">
        <f t="shared" si="12"/>
        <v>219.37824373987883</v>
      </c>
      <c r="E90">
        <f t="shared" si="13"/>
        <v>8.9063122259013649E-3</v>
      </c>
      <c r="F90" s="19">
        <f t="shared" si="14"/>
        <v>1.8490013640711713E-7</v>
      </c>
      <c r="H90" s="2">
        <v>0.77717605000000001</v>
      </c>
      <c r="I90">
        <v>229.500732</v>
      </c>
      <c r="J90">
        <f t="shared" si="15"/>
        <v>230.86953940956644</v>
      </c>
      <c r="K90">
        <f t="shared" si="16"/>
        <v>1.8736337244839969</v>
      </c>
      <c r="L90" s="19">
        <f t="shared" si="17"/>
        <v>3.5572676652805955E-5</v>
      </c>
      <c r="N90" s="2">
        <v>0.74928391000000005</v>
      </c>
      <c r="O90">
        <v>254.15821500000001</v>
      </c>
      <c r="P90">
        <f t="shared" si="18"/>
        <v>250.97702247028073</v>
      </c>
      <c r="Q90">
        <f t="shared" si="19"/>
        <v>10.11998591114177</v>
      </c>
      <c r="R90" s="19">
        <f t="shared" si="20"/>
        <v>1.5666486344431126E-4</v>
      </c>
      <c r="T90" s="2">
        <v>0.81289350000000005</v>
      </c>
      <c r="U90">
        <v>319.56436600000001</v>
      </c>
      <c r="V90">
        <f t="shared" si="21"/>
        <v>320.66166639381254</v>
      </c>
      <c r="W90">
        <f t="shared" si="22"/>
        <v>1.2040681542611371</v>
      </c>
      <c r="X90" s="19">
        <f t="shared" si="23"/>
        <v>1.1790558518683121E-5</v>
      </c>
    </row>
    <row r="91" spans="2:24" x14ac:dyDescent="0.25">
      <c r="B91" s="2">
        <v>0.80051570999999999</v>
      </c>
      <c r="C91">
        <v>219.88031000000001</v>
      </c>
      <c r="D91">
        <f t="shared" si="12"/>
        <v>219.92457124585025</v>
      </c>
      <c r="E91">
        <f t="shared" si="13"/>
        <v>1.9590578842150971E-3</v>
      </c>
      <c r="F91" s="19">
        <f t="shared" si="14"/>
        <v>4.0520480539461674E-8</v>
      </c>
      <c r="H91" s="2">
        <v>0.77994275999999996</v>
      </c>
      <c r="I91">
        <v>229.89566099999999</v>
      </c>
      <c r="J91">
        <f t="shared" si="15"/>
        <v>231.42264875306893</v>
      </c>
      <c r="K91">
        <f t="shared" si="16"/>
        <v>2.331691598022521</v>
      </c>
      <c r="L91" s="19">
        <f t="shared" si="17"/>
        <v>4.4117364311979419E-5</v>
      </c>
      <c r="N91" s="2">
        <v>0.75112164000000003</v>
      </c>
      <c r="O91">
        <v>254.441091</v>
      </c>
      <c r="P91">
        <f t="shared" si="18"/>
        <v>251.14203365509724</v>
      </c>
      <c r="Q91">
        <f t="shared" si="19"/>
        <v>10.883779364956872</v>
      </c>
      <c r="R91" s="19">
        <f t="shared" si="20"/>
        <v>1.6811452235985608E-4</v>
      </c>
      <c r="T91" s="2">
        <v>0.81448823000000004</v>
      </c>
      <c r="U91">
        <v>322.335329</v>
      </c>
      <c r="V91">
        <f t="shared" si="21"/>
        <v>323.02710548405116</v>
      </c>
      <c r="W91">
        <f t="shared" si="22"/>
        <v>0.47855470388618604</v>
      </c>
      <c r="X91" s="19">
        <f t="shared" si="23"/>
        <v>4.6059134516530107E-6</v>
      </c>
    </row>
    <row r="92" spans="2:24" x14ac:dyDescent="0.25">
      <c r="B92" s="2">
        <v>0.80396761999999999</v>
      </c>
      <c r="C92">
        <v>220.57809700000001</v>
      </c>
      <c r="D92">
        <f t="shared" si="12"/>
        <v>221.32127997955419</v>
      </c>
      <c r="E92">
        <f t="shared" si="13"/>
        <v>0.55232094109902474</v>
      </c>
      <c r="F92" s="19">
        <f t="shared" si="14"/>
        <v>1.1351852473874189E-5</v>
      </c>
      <c r="H92" s="2">
        <v>0.78270941999999999</v>
      </c>
      <c r="I92">
        <v>230.31681599999999</v>
      </c>
      <c r="J92">
        <f t="shared" si="15"/>
        <v>232.01879088820931</v>
      </c>
      <c r="K92">
        <f t="shared" si="16"/>
        <v>2.8967185200951309</v>
      </c>
      <c r="L92" s="19">
        <f t="shared" si="17"/>
        <v>5.4607840183900555E-5</v>
      </c>
      <c r="N92" s="2">
        <v>0.75644462999999995</v>
      </c>
      <c r="O92">
        <v>254.83353099999999</v>
      </c>
      <c r="P92">
        <f t="shared" si="18"/>
        <v>251.68005388625312</v>
      </c>
      <c r="Q92">
        <f t="shared" si="19"/>
        <v>9.9444179069253131</v>
      </c>
      <c r="R92" s="19">
        <f t="shared" si="20"/>
        <v>1.5313209464264365E-4</v>
      </c>
      <c r="T92" s="2">
        <v>0.81557133000000004</v>
      </c>
      <c r="U92">
        <v>323.77245499999998</v>
      </c>
      <c r="V92">
        <f t="shared" si="21"/>
        <v>324.73865313523982</v>
      </c>
      <c r="W92">
        <f t="shared" si="22"/>
        <v>0.93353883654093572</v>
      </c>
      <c r="X92" s="19">
        <f t="shared" si="23"/>
        <v>8.9053828176469012E-6</v>
      </c>
    </row>
    <row r="93" spans="2:24" x14ac:dyDescent="0.25">
      <c r="B93" s="2">
        <v>0.80541152000000005</v>
      </c>
      <c r="C93">
        <v>220.99391499999999</v>
      </c>
      <c r="D93">
        <f t="shared" si="12"/>
        <v>221.95592755014874</v>
      </c>
      <c r="E93">
        <f t="shared" si="13"/>
        <v>0.92546814664371357</v>
      </c>
      <c r="F93" s="19">
        <f t="shared" si="14"/>
        <v>1.8949634780436058E-5</v>
      </c>
      <c r="H93" s="2">
        <v>0.78418003999999997</v>
      </c>
      <c r="I93">
        <v>230.578093</v>
      </c>
      <c r="J93">
        <f t="shared" si="15"/>
        <v>232.3547864406639</v>
      </c>
      <c r="K93">
        <f t="shared" si="16"/>
        <v>3.1566395820981459</v>
      </c>
      <c r="L93" s="19">
        <f t="shared" si="17"/>
        <v>5.9372988844960206E-5</v>
      </c>
      <c r="N93" s="2">
        <v>0.75867600999999996</v>
      </c>
      <c r="O93">
        <v>255.07099400000001</v>
      </c>
      <c r="P93">
        <f t="shared" si="18"/>
        <v>251.93511480202582</v>
      </c>
      <c r="Q93">
        <f t="shared" si="19"/>
        <v>9.833738344287255</v>
      </c>
      <c r="R93" s="19">
        <f t="shared" si="20"/>
        <v>1.5114594464191348E-4</v>
      </c>
      <c r="T93" s="2">
        <v>0.81629483999999997</v>
      </c>
      <c r="U93">
        <v>325.02994000000001</v>
      </c>
      <c r="V93">
        <f t="shared" si="21"/>
        <v>325.93287194078988</v>
      </c>
      <c r="W93">
        <f t="shared" si="22"/>
        <v>0.81528608969856076</v>
      </c>
      <c r="X93" s="19">
        <f t="shared" si="23"/>
        <v>7.7172629313786594E-6</v>
      </c>
    </row>
    <row r="94" spans="2:24" x14ac:dyDescent="0.25">
      <c r="B94" s="2">
        <v>0.80638615000000002</v>
      </c>
      <c r="C94">
        <v>221.540888</v>
      </c>
      <c r="D94">
        <f t="shared" si="12"/>
        <v>222.40283447013769</v>
      </c>
      <c r="E94">
        <f t="shared" si="13"/>
        <v>0.74295171738283328</v>
      </c>
      <c r="F94" s="19">
        <f t="shared" si="14"/>
        <v>1.5137452961845972E-5</v>
      </c>
      <c r="H94" s="2">
        <v>0.78556373999999995</v>
      </c>
      <c r="I94">
        <v>230.97877700000001</v>
      </c>
      <c r="J94">
        <f t="shared" si="15"/>
        <v>232.68393577067337</v>
      </c>
      <c r="K94">
        <f t="shared" si="16"/>
        <v>2.9075664332042988</v>
      </c>
      <c r="L94" s="19">
        <f t="shared" si="17"/>
        <v>5.4498618261019792E-5</v>
      </c>
      <c r="N94" s="2">
        <v>0.76088981</v>
      </c>
      <c r="O94">
        <v>255.29969399999999</v>
      </c>
      <c r="P94">
        <f t="shared" si="18"/>
        <v>252.20740928182678</v>
      </c>
      <c r="Q94">
        <f t="shared" si="19"/>
        <v>9.5622247782475309</v>
      </c>
      <c r="R94" s="19">
        <f t="shared" si="20"/>
        <v>1.4670954151403814E-4</v>
      </c>
      <c r="T94" s="2">
        <v>0.81737183999999996</v>
      </c>
      <c r="U94">
        <v>327.49178899999998</v>
      </c>
      <c r="V94">
        <f t="shared" si="21"/>
        <v>327.79104528516075</v>
      </c>
      <c r="W94">
        <f t="shared" si="22"/>
        <v>8.9554324208221611E-2</v>
      </c>
      <c r="X94" s="19">
        <f t="shared" si="23"/>
        <v>8.3499856600793218E-7</v>
      </c>
    </row>
    <row r="95" spans="2:24" x14ac:dyDescent="0.25">
      <c r="B95" s="2">
        <v>0.80956936000000002</v>
      </c>
      <c r="C95">
        <v>223.03048000000001</v>
      </c>
      <c r="D95">
        <f t="shared" si="12"/>
        <v>223.97711824809875</v>
      </c>
      <c r="E95">
        <f t="shared" si="13"/>
        <v>0.89612397276344469</v>
      </c>
      <c r="F95" s="19">
        <f t="shared" si="14"/>
        <v>1.8015223624757813E-5</v>
      </c>
      <c r="H95" s="2">
        <v>0.78828319999999996</v>
      </c>
      <c r="I95">
        <v>231.59336999999999</v>
      </c>
      <c r="J95">
        <f t="shared" si="15"/>
        <v>233.37037949843841</v>
      </c>
      <c r="K95">
        <f t="shared" si="16"/>
        <v>3.1577627575403553</v>
      </c>
      <c r="L95" s="19">
        <f t="shared" si="17"/>
        <v>5.8874502960053318E-5</v>
      </c>
      <c r="N95" s="2">
        <v>0.76430644000000003</v>
      </c>
      <c r="O95">
        <v>255.76915</v>
      </c>
      <c r="P95">
        <f t="shared" si="18"/>
        <v>252.66885437193883</v>
      </c>
      <c r="Q95">
        <f t="shared" si="19"/>
        <v>9.6118329813751515</v>
      </c>
      <c r="R95" s="19">
        <f t="shared" si="20"/>
        <v>1.4692980268321199E-4</v>
      </c>
      <c r="T95" s="2">
        <v>0.81796884999999997</v>
      </c>
      <c r="U95">
        <v>328.84660500000001</v>
      </c>
      <c r="V95">
        <f t="shared" si="21"/>
        <v>328.86485943668049</v>
      </c>
      <c r="W95">
        <f t="shared" si="22"/>
        <v>3.3322445852162092E-4</v>
      </c>
      <c r="X95" s="19">
        <f t="shared" si="23"/>
        <v>3.081414669550194E-9</v>
      </c>
    </row>
    <row r="96" spans="2:24" x14ac:dyDescent="0.25">
      <c r="B96" s="2">
        <v>0.81116356000000001</v>
      </c>
      <c r="C96">
        <v>223.73225199999999</v>
      </c>
      <c r="D96">
        <f t="shared" si="12"/>
        <v>224.83866814126043</v>
      </c>
      <c r="E96">
        <f t="shared" si="13"/>
        <v>1.2241566776416402</v>
      </c>
      <c r="F96" s="19">
        <f t="shared" si="14"/>
        <v>2.4455684206751798E-5</v>
      </c>
      <c r="H96" s="2">
        <v>0.78993484999999997</v>
      </c>
      <c r="I96">
        <v>231.94726199999999</v>
      </c>
      <c r="J96">
        <f t="shared" si="15"/>
        <v>233.81491560174595</v>
      </c>
      <c r="K96">
        <f t="shared" si="16"/>
        <v>3.4881299761146454</v>
      </c>
      <c r="L96" s="19">
        <f t="shared" si="17"/>
        <v>6.4835693244836304E-5</v>
      </c>
      <c r="N96" s="2">
        <v>0.76653802000000004</v>
      </c>
      <c r="O96">
        <v>255.90897000000001</v>
      </c>
      <c r="P96">
        <f t="shared" si="18"/>
        <v>252.99984555748372</v>
      </c>
      <c r="Q96">
        <f t="shared" si="19"/>
        <v>8.4630050220456976</v>
      </c>
      <c r="R96" s="19">
        <f t="shared" si="20"/>
        <v>1.2922709480193506E-4</v>
      </c>
      <c r="T96" s="2">
        <v>0.81877045999999998</v>
      </c>
      <c r="U96">
        <v>330.65820500000001</v>
      </c>
      <c r="V96">
        <f t="shared" si="21"/>
        <v>330.35864962674691</v>
      </c>
      <c r="W96">
        <f t="shared" si="22"/>
        <v>8.9733421644803663E-2</v>
      </c>
      <c r="X96" s="19">
        <f t="shared" si="23"/>
        <v>8.2072114104630789E-7</v>
      </c>
    </row>
    <row r="97" spans="2:24" x14ac:dyDescent="0.25">
      <c r="B97" s="2">
        <v>0.81256872000000002</v>
      </c>
      <c r="C97">
        <v>224.65339399999999</v>
      </c>
      <c r="D97">
        <f t="shared" si="12"/>
        <v>225.64335713982283</v>
      </c>
      <c r="E97">
        <f t="shared" si="13"/>
        <v>0.9800270182078834</v>
      </c>
      <c r="F97" s="19">
        <f t="shared" si="14"/>
        <v>1.9418339084410113E-5</v>
      </c>
      <c r="H97" s="2">
        <v>0.79161398999999999</v>
      </c>
      <c r="I97">
        <v>232.307186</v>
      </c>
      <c r="J97">
        <f t="shared" si="15"/>
        <v>234.29008351860898</v>
      </c>
      <c r="K97">
        <f t="shared" si="16"/>
        <v>3.9318825693056469</v>
      </c>
      <c r="L97" s="19">
        <f t="shared" si="17"/>
        <v>7.2857665309238918E-5</v>
      </c>
      <c r="N97" s="2">
        <v>0.76953748</v>
      </c>
      <c r="O97">
        <v>256.234893</v>
      </c>
      <c r="P97">
        <f t="shared" si="18"/>
        <v>253.48555125698402</v>
      </c>
      <c r="Q97">
        <f t="shared" si="19"/>
        <v>7.5588800198901209</v>
      </c>
      <c r="R97" s="19">
        <f t="shared" si="20"/>
        <v>1.1512798729668595E-4</v>
      </c>
      <c r="T97" s="2">
        <v>0.81977646000000004</v>
      </c>
      <c r="U97">
        <v>333.18276300000002</v>
      </c>
      <c r="V97">
        <f t="shared" si="21"/>
        <v>332.32249359427595</v>
      </c>
      <c r="W97">
        <f t="shared" si="22"/>
        <v>0.74006345042484167</v>
      </c>
      <c r="X97" s="19">
        <f t="shared" si="23"/>
        <v>6.6665924398283762E-6</v>
      </c>
    </row>
    <row r="98" spans="2:24" x14ac:dyDescent="0.25">
      <c r="B98" s="2">
        <v>0.81500596999999997</v>
      </c>
      <c r="C98">
        <v>226.30457100000001</v>
      </c>
      <c r="D98">
        <f t="shared" si="12"/>
        <v>227.1508456095967</v>
      </c>
      <c r="E98">
        <f t="shared" si="13"/>
        <v>0.71618071484803114</v>
      </c>
      <c r="F98" s="19">
        <f t="shared" si="14"/>
        <v>1.3984146660057187E-5</v>
      </c>
      <c r="H98" s="2">
        <v>0.79494156000000005</v>
      </c>
      <c r="I98">
        <v>233.289287</v>
      </c>
      <c r="J98">
        <f t="shared" si="15"/>
        <v>235.30774285277298</v>
      </c>
      <c r="K98">
        <f t="shared" si="16"/>
        <v>4.0741640295934713</v>
      </c>
      <c r="L98" s="19">
        <f t="shared" si="17"/>
        <v>7.4859844135013526E-5</v>
      </c>
      <c r="N98" s="2">
        <v>0.77109749000000005</v>
      </c>
      <c r="O98">
        <v>256.44016199999999</v>
      </c>
      <c r="P98">
        <f t="shared" si="18"/>
        <v>253.75824580474784</v>
      </c>
      <c r="Q98">
        <f t="shared" si="19"/>
        <v>7.1926744783557286</v>
      </c>
      <c r="R98" s="19">
        <f t="shared" si="20"/>
        <v>1.0937506410676043E-4</v>
      </c>
      <c r="T98" s="2">
        <v>0.82040270999999998</v>
      </c>
      <c r="U98">
        <v>334.81363700000003</v>
      </c>
      <c r="V98">
        <f t="shared" si="21"/>
        <v>333.59812406270828</v>
      </c>
      <c r="W98">
        <f t="shared" si="22"/>
        <v>1.4774717007236142</v>
      </c>
      <c r="X98" s="19">
        <f t="shared" si="23"/>
        <v>1.317992364039001E-5</v>
      </c>
    </row>
    <row r="99" spans="2:24" x14ac:dyDescent="0.25">
      <c r="B99" s="2">
        <v>0.81600528999999999</v>
      </c>
      <c r="C99">
        <v>227.07910799999999</v>
      </c>
      <c r="D99">
        <f t="shared" si="12"/>
        <v>227.81403145053008</v>
      </c>
      <c r="E99">
        <f t="shared" si="13"/>
        <v>0.5401124781390535</v>
      </c>
      <c r="F99" s="19">
        <f t="shared" si="14"/>
        <v>1.0474416805577576E-5</v>
      </c>
      <c r="H99" s="2">
        <v>0.79699841999999999</v>
      </c>
      <c r="I99">
        <v>233.786901</v>
      </c>
      <c r="J99">
        <f t="shared" si="15"/>
        <v>235.99273764346503</v>
      </c>
      <c r="K99">
        <f t="shared" si="16"/>
        <v>4.8657152976530869</v>
      </c>
      <c r="L99" s="19">
        <f t="shared" si="17"/>
        <v>8.902384455673312E-5</v>
      </c>
      <c r="N99" s="2">
        <v>0.77253939999999999</v>
      </c>
      <c r="O99">
        <v>256.59244999999999</v>
      </c>
      <c r="P99">
        <f t="shared" si="18"/>
        <v>254.02344089038581</v>
      </c>
      <c r="Q99">
        <f t="shared" si="19"/>
        <v>6.599807805280598</v>
      </c>
      <c r="R99" s="19">
        <f t="shared" si="20"/>
        <v>1.0024057322699586E-4</v>
      </c>
      <c r="T99" s="2">
        <v>0.82083203999999999</v>
      </c>
      <c r="U99">
        <v>336.13416100000001</v>
      </c>
      <c r="V99">
        <f t="shared" si="21"/>
        <v>334.49738488607528</v>
      </c>
      <c r="W99">
        <f t="shared" si="22"/>
        <v>2.6790360471145243</v>
      </c>
      <c r="X99" s="19">
        <f t="shared" si="23"/>
        <v>2.3711184720544335E-5</v>
      </c>
    </row>
    <row r="100" spans="2:24" x14ac:dyDescent="0.25">
      <c r="B100" s="2">
        <v>0.81698077000000002</v>
      </c>
      <c r="C100">
        <v>227.82397499999999</v>
      </c>
      <c r="D100">
        <f t="shared" si="12"/>
        <v>228.4890413692807</v>
      </c>
      <c r="E100">
        <f t="shared" si="13"/>
        <v>0.44231327554822386</v>
      </c>
      <c r="F100" s="19">
        <f t="shared" si="14"/>
        <v>8.5217958197881037E-6</v>
      </c>
      <c r="H100" s="2">
        <v>0.79884739000000005</v>
      </c>
      <c r="I100">
        <v>234.345831</v>
      </c>
      <c r="J100">
        <f t="shared" si="15"/>
        <v>236.64909832379442</v>
      </c>
      <c r="K100">
        <f t="shared" si="16"/>
        <v>5.3050403648590878</v>
      </c>
      <c r="L100" s="19">
        <f t="shared" si="17"/>
        <v>9.6599355531061027E-5</v>
      </c>
      <c r="N100" s="2">
        <v>0.77693332999999998</v>
      </c>
      <c r="O100">
        <v>257.22111599999999</v>
      </c>
      <c r="P100">
        <f t="shared" si="18"/>
        <v>254.91701357164018</v>
      </c>
      <c r="Q100">
        <f t="shared" si="19"/>
        <v>5.3088880003735825</v>
      </c>
      <c r="R100" s="19">
        <f t="shared" si="20"/>
        <v>8.023989042870248E-5</v>
      </c>
    </row>
    <row r="101" spans="2:24" x14ac:dyDescent="0.25">
      <c r="B101" s="2">
        <v>0.81908404000000001</v>
      </c>
      <c r="C101">
        <v>229.611785</v>
      </c>
      <c r="D101">
        <f t="shared" si="12"/>
        <v>230.04575221604773</v>
      </c>
      <c r="E101">
        <f t="shared" si="13"/>
        <v>0.18832754460422019</v>
      </c>
      <c r="F101" s="19">
        <f t="shared" si="14"/>
        <v>3.5721155143051583E-6</v>
      </c>
      <c r="H101" s="2">
        <v>0.80172827999999996</v>
      </c>
      <c r="I101">
        <v>235.48274499999999</v>
      </c>
      <c r="J101">
        <f t="shared" si="15"/>
        <v>237.75684886031434</v>
      </c>
      <c r="K101">
        <f t="shared" si="16"/>
        <v>5.1715483674965874</v>
      </c>
      <c r="L101" s="19">
        <f t="shared" si="17"/>
        <v>9.3261503252487372E-5</v>
      </c>
      <c r="N101" s="2">
        <v>0.77965361</v>
      </c>
      <c r="O101">
        <v>257.57145700000001</v>
      </c>
      <c r="P101">
        <f t="shared" si="18"/>
        <v>255.542131450798</v>
      </c>
      <c r="Q101">
        <f t="shared" si="19"/>
        <v>4.1181621846440546</v>
      </c>
      <c r="R101" s="19">
        <f t="shared" si="20"/>
        <v>6.2073749181759449E-5</v>
      </c>
    </row>
    <row r="102" spans="2:24" x14ac:dyDescent="0.25">
      <c r="B102" s="2">
        <v>0.81993822999999999</v>
      </c>
      <c r="C102">
        <v>230.27383399999999</v>
      </c>
      <c r="D102">
        <f t="shared" si="12"/>
        <v>230.72098675248512</v>
      </c>
      <c r="E102">
        <f t="shared" si="13"/>
        <v>0.19994558405502255</v>
      </c>
      <c r="F102" s="19">
        <f t="shared" si="14"/>
        <v>3.7707056615866146E-6</v>
      </c>
      <c r="H102" s="2">
        <v>0.80391203</v>
      </c>
      <c r="I102">
        <v>236.26825299999999</v>
      </c>
      <c r="J102">
        <f t="shared" si="15"/>
        <v>238.67363850791804</v>
      </c>
      <c r="K102">
        <f t="shared" si="16"/>
        <v>5.7858794417021997</v>
      </c>
      <c r="L102" s="19">
        <f t="shared" si="17"/>
        <v>1.0364745435426196E-4</v>
      </c>
      <c r="N102" s="2">
        <v>0.78256196</v>
      </c>
      <c r="O102">
        <v>258.24243100000001</v>
      </c>
      <c r="P102">
        <f t="shared" si="18"/>
        <v>256.27970215936983</v>
      </c>
      <c r="Q102">
        <f t="shared" si="19"/>
        <v>3.8523045018414797</v>
      </c>
      <c r="R102" s="19">
        <f t="shared" si="20"/>
        <v>5.7765083507528204E-5</v>
      </c>
    </row>
    <row r="103" spans="2:24" x14ac:dyDescent="0.25">
      <c r="B103" s="2">
        <v>0.82071892000000002</v>
      </c>
      <c r="C103">
        <v>230.965046</v>
      </c>
      <c r="D103">
        <f t="shared" si="12"/>
        <v>231.36171371458633</v>
      </c>
      <c r="E103">
        <f t="shared" si="13"/>
        <v>0.1573452757951411</v>
      </c>
      <c r="F103" s="19">
        <f t="shared" si="14"/>
        <v>2.9495868579348497E-6</v>
      </c>
      <c r="H103" s="2">
        <v>0.80697989999999997</v>
      </c>
      <c r="I103">
        <v>237.591903</v>
      </c>
      <c r="J103">
        <f t="shared" si="15"/>
        <v>240.0901520031376</v>
      </c>
      <c r="K103">
        <f t="shared" si="16"/>
        <v>6.2412480816780205</v>
      </c>
      <c r="L103" s="19">
        <f t="shared" si="17"/>
        <v>1.105625822878423E-4</v>
      </c>
      <c r="N103" s="2">
        <v>0.78514039999999996</v>
      </c>
      <c r="O103">
        <v>258.72305599999999</v>
      </c>
      <c r="P103">
        <f t="shared" si="18"/>
        <v>257.00036202281615</v>
      </c>
      <c r="Q103">
        <f t="shared" si="19"/>
        <v>2.967674539025468</v>
      </c>
      <c r="R103" s="19">
        <f t="shared" si="20"/>
        <v>4.4334927833718343E-5</v>
      </c>
    </row>
    <row r="104" spans="2:24" x14ac:dyDescent="0.25">
      <c r="B104" s="2">
        <v>0.82252959999999997</v>
      </c>
      <c r="C104">
        <v>232.81591700000001</v>
      </c>
      <c r="D104">
        <f t="shared" si="12"/>
        <v>232.94165362025126</v>
      </c>
      <c r="E104">
        <f t="shared" si="13"/>
        <v>1.5809697672205986E-2</v>
      </c>
      <c r="F104" s="19">
        <f t="shared" si="14"/>
        <v>2.9167434276916425E-7</v>
      </c>
      <c r="H104" s="2">
        <v>0.80895331000000004</v>
      </c>
      <c r="I104">
        <v>238.55386200000001</v>
      </c>
      <c r="J104">
        <f t="shared" si="15"/>
        <v>241.09126543299809</v>
      </c>
      <c r="K104">
        <f t="shared" si="16"/>
        <v>6.4384161817904211</v>
      </c>
      <c r="L104" s="19">
        <f t="shared" si="17"/>
        <v>1.1313738658621571E-4</v>
      </c>
      <c r="N104" s="2">
        <v>0.78851260000000001</v>
      </c>
      <c r="O104">
        <v>259.40144299999997</v>
      </c>
      <c r="P104">
        <f t="shared" si="18"/>
        <v>258.0498197887556</v>
      </c>
      <c r="Q104">
        <f t="shared" si="19"/>
        <v>1.8268853051745513</v>
      </c>
      <c r="R104" s="19">
        <f t="shared" si="20"/>
        <v>2.7149792029596971E-5</v>
      </c>
    </row>
    <row r="105" spans="2:24" x14ac:dyDescent="0.25">
      <c r="B105" s="2">
        <v>0.82356783</v>
      </c>
      <c r="C105">
        <v>233.62069</v>
      </c>
      <c r="D105">
        <f t="shared" si="12"/>
        <v>233.91202512250624</v>
      </c>
      <c r="E105">
        <f t="shared" si="13"/>
        <v>8.487615360572584E-2</v>
      </c>
      <c r="F105" s="19">
        <f t="shared" si="14"/>
        <v>1.5551170593362741E-6</v>
      </c>
      <c r="H105" s="2">
        <v>0.81213904999999997</v>
      </c>
      <c r="I105">
        <v>240.03495000000001</v>
      </c>
      <c r="J105">
        <f t="shared" si="15"/>
        <v>242.87991467831674</v>
      </c>
      <c r="K105">
        <f t="shared" si="16"/>
        <v>8.0938240208698051</v>
      </c>
      <c r="L105" s="19">
        <f t="shared" si="17"/>
        <v>1.4047686127521204E-4</v>
      </c>
      <c r="N105" s="2">
        <v>0.78972290000000001</v>
      </c>
      <c r="O105">
        <v>259.75835999999998</v>
      </c>
      <c r="P105">
        <f t="shared" si="18"/>
        <v>258.45915293271122</v>
      </c>
      <c r="Q105">
        <f t="shared" si="19"/>
        <v>1.6879390036930662</v>
      </c>
      <c r="R105" s="19">
        <f t="shared" si="20"/>
        <v>2.5015989232308082E-5</v>
      </c>
    </row>
    <row r="106" spans="2:24" x14ac:dyDescent="0.25">
      <c r="B106" s="2">
        <v>0.82417235</v>
      </c>
      <c r="C106">
        <v>234.381339</v>
      </c>
      <c r="D106">
        <f t="shared" si="12"/>
        <v>234.50053106212837</v>
      </c>
      <c r="E106">
        <f t="shared" si="13"/>
        <v>1.4206747674414901E-2</v>
      </c>
      <c r="F106" s="19">
        <f t="shared" si="14"/>
        <v>2.586119595409447E-7</v>
      </c>
      <c r="H106" s="2">
        <v>0.81294763000000003</v>
      </c>
      <c r="I106">
        <v>240.618661</v>
      </c>
      <c r="J106">
        <f t="shared" si="15"/>
        <v>243.37182540426193</v>
      </c>
      <c r="K106">
        <f t="shared" si="16"/>
        <v>7.5799142368949122</v>
      </c>
      <c r="L106" s="19">
        <f t="shared" si="17"/>
        <v>1.3091990468109443E-4</v>
      </c>
      <c r="N106" s="2">
        <v>0.79322205000000001</v>
      </c>
      <c r="O106">
        <v>260.59090800000001</v>
      </c>
      <c r="P106">
        <f t="shared" si="18"/>
        <v>259.75175796010296</v>
      </c>
      <c r="Q106">
        <f t="shared" si="19"/>
        <v>0.70417278945921935</v>
      </c>
      <c r="R106" s="19">
        <f t="shared" si="20"/>
        <v>1.0369569359730331E-5</v>
      </c>
    </row>
    <row r="107" spans="2:24" x14ac:dyDescent="0.25">
      <c r="B107" s="2">
        <v>0.82580682000000005</v>
      </c>
      <c r="C107">
        <v>236.541628</v>
      </c>
      <c r="D107">
        <f t="shared" si="12"/>
        <v>236.18565717687704</v>
      </c>
      <c r="E107">
        <f t="shared" si="13"/>
        <v>0.12671522691483714</v>
      </c>
      <c r="F107" s="19">
        <f t="shared" si="14"/>
        <v>2.2647154484846462E-6</v>
      </c>
      <c r="H107" s="2">
        <v>0.81397476999999996</v>
      </c>
      <c r="I107">
        <v>241.311136</v>
      </c>
      <c r="J107">
        <f t="shared" si="15"/>
        <v>244.02110632976945</v>
      </c>
      <c r="K107">
        <f t="shared" si="16"/>
        <v>7.3439391882307286</v>
      </c>
      <c r="L107" s="19">
        <f t="shared" si="17"/>
        <v>1.2611720684220867E-4</v>
      </c>
      <c r="N107" s="2">
        <v>0.79563494999999995</v>
      </c>
      <c r="O107">
        <v>261.26517100000001</v>
      </c>
      <c r="P107">
        <f t="shared" si="18"/>
        <v>260.74825715768634</v>
      </c>
      <c r="Q107">
        <f t="shared" si="19"/>
        <v>0.26719992037548179</v>
      </c>
      <c r="R107" s="19">
        <f t="shared" si="20"/>
        <v>3.9144728744490071E-6</v>
      </c>
    </row>
    <row r="108" spans="2:24" x14ac:dyDescent="0.25">
      <c r="B108" s="2">
        <v>0.82659013999999997</v>
      </c>
      <c r="C108">
        <v>237.576065</v>
      </c>
      <c r="D108">
        <f t="shared" si="12"/>
        <v>237.04577197016067</v>
      </c>
      <c r="E108">
        <f t="shared" si="13"/>
        <v>0.28121069749617422</v>
      </c>
      <c r="F108" s="19">
        <f t="shared" si="14"/>
        <v>4.9822609236164557E-6</v>
      </c>
      <c r="H108" s="2">
        <v>0.81650719999999999</v>
      </c>
      <c r="I108">
        <v>243.155631</v>
      </c>
      <c r="J108">
        <f t="shared" si="15"/>
        <v>245.74955080217984</v>
      </c>
      <c r="K108">
        <f t="shared" si="16"/>
        <v>6.7284199401407028</v>
      </c>
      <c r="L108" s="19">
        <f t="shared" si="17"/>
        <v>1.1380056712712887E-4</v>
      </c>
      <c r="N108" s="2">
        <v>0.79764776000000004</v>
      </c>
      <c r="O108">
        <v>262.082537</v>
      </c>
      <c r="P108">
        <f t="shared" si="18"/>
        <v>261.65365092501582</v>
      </c>
      <c r="Q108">
        <f t="shared" si="19"/>
        <v>0.18394326531533345</v>
      </c>
      <c r="R108" s="19">
        <f t="shared" si="20"/>
        <v>2.6779824306678169E-6</v>
      </c>
    </row>
    <row r="109" spans="2:24" x14ac:dyDescent="0.25">
      <c r="B109" s="2">
        <v>0.82761386000000003</v>
      </c>
      <c r="C109">
        <v>238.72050999999999</v>
      </c>
      <c r="D109">
        <f t="shared" si="12"/>
        <v>238.22596387277449</v>
      </c>
      <c r="E109">
        <f t="shared" si="13"/>
        <v>0.24457587195374489</v>
      </c>
      <c r="F109" s="19">
        <f t="shared" si="14"/>
        <v>4.2917473069934394E-6</v>
      </c>
      <c r="H109" s="2">
        <v>0.81778874000000001</v>
      </c>
      <c r="I109">
        <v>244.269777</v>
      </c>
      <c r="J109">
        <f t="shared" si="15"/>
        <v>246.70084939630331</v>
      </c>
      <c r="K109">
        <f t="shared" si="16"/>
        <v>5.9101129960679035</v>
      </c>
      <c r="L109" s="19">
        <f t="shared" si="17"/>
        <v>9.9050417952305288E-5</v>
      </c>
      <c r="N109" s="2">
        <v>0.80053163000000005</v>
      </c>
      <c r="O109">
        <v>263.30415199999999</v>
      </c>
      <c r="P109">
        <f t="shared" si="18"/>
        <v>263.08290802332931</v>
      </c>
      <c r="Q109">
        <f t="shared" si="19"/>
        <v>4.8948897213055495E-2</v>
      </c>
      <c r="R109" s="19">
        <f t="shared" si="20"/>
        <v>7.0603705850584856E-7</v>
      </c>
    </row>
    <row r="110" spans="2:24" x14ac:dyDescent="0.25">
      <c r="B110" s="2">
        <v>0.82914809</v>
      </c>
      <c r="C110">
        <v>240.706748</v>
      </c>
      <c r="D110">
        <f t="shared" si="12"/>
        <v>240.12504655258059</v>
      </c>
      <c r="E110">
        <f t="shared" si="13"/>
        <v>0.33837657392984771</v>
      </c>
      <c r="F110" s="19">
        <f t="shared" si="14"/>
        <v>5.8401467196588662E-6</v>
      </c>
      <c r="H110" s="2">
        <v>0.81878393999999999</v>
      </c>
      <c r="I110">
        <v>245.21487500000001</v>
      </c>
      <c r="J110">
        <f t="shared" si="15"/>
        <v>247.47898220729033</v>
      </c>
      <c r="K110">
        <f t="shared" si="16"/>
        <v>5.1261814461039847</v>
      </c>
      <c r="L110" s="19">
        <f t="shared" si="17"/>
        <v>8.5251170691401972E-5</v>
      </c>
      <c r="N110" s="2">
        <v>0.80295183000000003</v>
      </c>
      <c r="O110">
        <v>264.37095499999998</v>
      </c>
      <c r="P110">
        <f t="shared" si="18"/>
        <v>264.41781356696561</v>
      </c>
      <c r="Q110">
        <f t="shared" si="19"/>
        <v>2.1957252980719585E-3</v>
      </c>
      <c r="R110" s="19">
        <f t="shared" si="20"/>
        <v>3.1415973788522693E-8</v>
      </c>
    </row>
    <row r="111" spans="2:24" x14ac:dyDescent="0.25">
      <c r="B111" s="2">
        <v>0.82961244999999995</v>
      </c>
      <c r="C111">
        <v>241.53144</v>
      </c>
      <c r="D111">
        <f t="shared" si="12"/>
        <v>240.7333491410941</v>
      </c>
      <c r="E111">
        <f t="shared" si="13"/>
        <v>0.63694901906917056</v>
      </c>
      <c r="F111" s="19">
        <f t="shared" si="14"/>
        <v>1.0918358042295066E-5</v>
      </c>
      <c r="H111" s="2">
        <v>0.82088757000000001</v>
      </c>
      <c r="I111">
        <v>247.24218999999999</v>
      </c>
      <c r="J111">
        <f t="shared" si="15"/>
        <v>249.24893013659326</v>
      </c>
      <c r="K111">
        <f t="shared" si="16"/>
        <v>4.0270059758143573</v>
      </c>
      <c r="L111" s="19">
        <f t="shared" si="17"/>
        <v>6.5877500123866941E-5</v>
      </c>
      <c r="N111" s="2">
        <v>0.80471464000000004</v>
      </c>
      <c r="O111">
        <v>265.32612699999999</v>
      </c>
      <c r="P111">
        <f t="shared" si="18"/>
        <v>265.47783226967778</v>
      </c>
      <c r="Q111">
        <f t="shared" si="19"/>
        <v>2.3014488848011282E-2</v>
      </c>
      <c r="R111" s="19">
        <f t="shared" si="20"/>
        <v>3.2691985560092495E-7</v>
      </c>
    </row>
    <row r="112" spans="2:24" x14ac:dyDescent="0.25">
      <c r="B112" s="2">
        <v>0.83025627000000002</v>
      </c>
      <c r="C112">
        <v>242.44974199999999</v>
      </c>
      <c r="D112">
        <f t="shared" si="12"/>
        <v>241.60450819868197</v>
      </c>
      <c r="E112">
        <f t="shared" si="13"/>
        <v>0.71442017889050458</v>
      </c>
      <c r="F112" s="19">
        <f t="shared" si="14"/>
        <v>1.215374891957332E-5</v>
      </c>
      <c r="H112" s="2">
        <v>0.82172014000000004</v>
      </c>
      <c r="I112">
        <v>248.22515200000001</v>
      </c>
      <c r="J112">
        <f t="shared" si="15"/>
        <v>250.00086260192651</v>
      </c>
      <c r="K112">
        <f t="shared" si="16"/>
        <v>3.1531481417941913</v>
      </c>
      <c r="L112" s="19">
        <f t="shared" si="17"/>
        <v>5.1174405336434964E-5</v>
      </c>
      <c r="N112" s="2">
        <v>0.80669013999999994</v>
      </c>
      <c r="O112">
        <v>266.50156099999998</v>
      </c>
      <c r="P112">
        <f t="shared" si="18"/>
        <v>266.76364966562392</v>
      </c>
      <c r="Q112">
        <f t="shared" si="19"/>
        <v>6.8690468648534786E-2</v>
      </c>
      <c r="R112" s="19">
        <f t="shared" si="20"/>
        <v>9.6715696783765385E-7</v>
      </c>
    </row>
    <row r="113" spans="2:18" x14ac:dyDescent="0.25">
      <c r="B113" s="2">
        <v>0.83185014000000002</v>
      </c>
      <c r="C113">
        <v>244.45641499999999</v>
      </c>
      <c r="D113">
        <f t="shared" si="12"/>
        <v>243.91158251558889</v>
      </c>
      <c r="E113">
        <f t="shared" si="13"/>
        <v>0.29684243606957456</v>
      </c>
      <c r="F113" s="19">
        <f t="shared" si="14"/>
        <v>4.9673311116000853E-6</v>
      </c>
      <c r="H113" s="2">
        <v>0.82240477000000001</v>
      </c>
      <c r="I113">
        <v>249.16671600000001</v>
      </c>
      <c r="J113">
        <f t="shared" si="15"/>
        <v>250.64299792210406</v>
      </c>
      <c r="K113">
        <f t="shared" si="16"/>
        <v>2.179408313531229</v>
      </c>
      <c r="L113" s="19">
        <f t="shared" si="17"/>
        <v>3.5104156874548672E-5</v>
      </c>
      <c r="N113" s="2">
        <v>0.80897574999999999</v>
      </c>
      <c r="O113">
        <v>268.15125399999999</v>
      </c>
      <c r="P113">
        <f t="shared" si="18"/>
        <v>268.45245277957827</v>
      </c>
      <c r="Q113">
        <f t="shared" si="19"/>
        <v>9.0720704819440223E-2</v>
      </c>
      <c r="R113" s="19">
        <f t="shared" si="20"/>
        <v>1.2616728312780959E-6</v>
      </c>
    </row>
    <row r="114" spans="2:18" x14ac:dyDescent="0.25">
      <c r="B114" s="2">
        <v>0.83263476999999997</v>
      </c>
      <c r="C114">
        <v>245.48681500000001</v>
      </c>
      <c r="D114">
        <f t="shared" si="12"/>
        <v>245.13353813126508</v>
      </c>
      <c r="E114">
        <f t="shared" si="13"/>
        <v>0.1248045459831522</v>
      </c>
      <c r="F114" s="19">
        <f t="shared" si="14"/>
        <v>2.0709712129790133E-6</v>
      </c>
      <c r="H114" s="2">
        <v>0.82433018000000002</v>
      </c>
      <c r="I114">
        <v>251.487043</v>
      </c>
      <c r="J114">
        <f t="shared" si="15"/>
        <v>252.5744680411469</v>
      </c>
      <c r="K114">
        <f t="shared" si="16"/>
        <v>1.1824932201133385</v>
      </c>
      <c r="L114" s="19">
        <f t="shared" si="17"/>
        <v>1.8696806374446825E-5</v>
      </c>
      <c r="N114" s="2">
        <v>0.81016288999999997</v>
      </c>
      <c r="O114">
        <v>269.066937</v>
      </c>
      <c r="P114">
        <f t="shared" si="18"/>
        <v>269.39720944329042</v>
      </c>
      <c r="Q114">
        <f t="shared" si="19"/>
        <v>0.10907988679702739</v>
      </c>
      <c r="R114" s="19">
        <f t="shared" si="20"/>
        <v>1.5066903574210867E-6</v>
      </c>
    </row>
    <row r="115" spans="2:18" x14ac:dyDescent="0.25">
      <c r="B115" s="2">
        <v>0.83332074</v>
      </c>
      <c r="C115">
        <v>246.387979</v>
      </c>
      <c r="D115">
        <f t="shared" si="12"/>
        <v>246.25308471204158</v>
      </c>
      <c r="E115">
        <f t="shared" si="13"/>
        <v>1.8196468923808374E-2</v>
      </c>
      <c r="F115" s="19">
        <f t="shared" si="14"/>
        <v>2.997423373651033E-7</v>
      </c>
      <c r="H115" s="2">
        <v>0.82504487000000004</v>
      </c>
      <c r="I115">
        <v>252.48478700000001</v>
      </c>
      <c r="J115">
        <f t="shared" si="15"/>
        <v>253.34273033317842</v>
      </c>
      <c r="K115">
        <f t="shared" si="16"/>
        <v>0.73606676294528306</v>
      </c>
      <c r="L115" s="19">
        <f t="shared" si="17"/>
        <v>1.1546404725463876E-5</v>
      </c>
      <c r="N115" s="2">
        <v>0.81133646999999998</v>
      </c>
      <c r="O115">
        <v>270.09255100000001</v>
      </c>
      <c r="P115">
        <f t="shared" si="18"/>
        <v>270.38086107590914</v>
      </c>
      <c r="Q115">
        <f t="shared" si="19"/>
        <v>8.3122699870724556E-2</v>
      </c>
      <c r="R115" s="19">
        <f t="shared" si="20"/>
        <v>1.1394477820776968E-6</v>
      </c>
    </row>
    <row r="116" spans="2:18" x14ac:dyDescent="0.25">
      <c r="B116" s="2">
        <v>0.83424624000000003</v>
      </c>
      <c r="C116">
        <v>248.22389000000001</v>
      </c>
      <c r="D116">
        <f t="shared" si="12"/>
        <v>247.84538625813252</v>
      </c>
      <c r="E116">
        <f t="shared" si="13"/>
        <v>0.14326508260769177</v>
      </c>
      <c r="F116" s="19">
        <f t="shared" si="14"/>
        <v>2.3251619102315791E-6</v>
      </c>
      <c r="H116" s="2">
        <v>0.82590878000000001</v>
      </c>
      <c r="I116">
        <v>253.68557100000001</v>
      </c>
      <c r="J116">
        <f t="shared" si="15"/>
        <v>254.31204284166068</v>
      </c>
      <c r="K116">
        <f t="shared" si="16"/>
        <v>0.39246696839371664</v>
      </c>
      <c r="L116" s="19">
        <f t="shared" si="17"/>
        <v>6.098339214859535E-6</v>
      </c>
      <c r="N116" s="2">
        <v>0.81332214999999997</v>
      </c>
      <c r="O116">
        <v>272.20213699999999</v>
      </c>
      <c r="P116">
        <f t="shared" si="18"/>
        <v>272.16795015965033</v>
      </c>
      <c r="Q116">
        <f t="shared" si="19"/>
        <v>1.1687400530932715E-3</v>
      </c>
      <c r="R116" s="19">
        <f t="shared" si="20"/>
        <v>1.5773746857529698E-8</v>
      </c>
    </row>
    <row r="117" spans="2:18" x14ac:dyDescent="0.25">
      <c r="B117" s="2">
        <v>0.83505101999999998</v>
      </c>
      <c r="C117">
        <v>249.44219100000001</v>
      </c>
      <c r="D117">
        <f t="shared" si="12"/>
        <v>249.31274237723559</v>
      </c>
      <c r="E117">
        <f t="shared" si="13"/>
        <v>1.6756945935603632E-2</v>
      </c>
      <c r="F117" s="19">
        <f t="shared" si="14"/>
        <v>2.6931158965314881E-7</v>
      </c>
      <c r="H117" s="2">
        <v>0.82708897000000003</v>
      </c>
      <c r="I117">
        <v>255.800937</v>
      </c>
      <c r="J117">
        <f t="shared" si="15"/>
        <v>255.71372989341501</v>
      </c>
      <c r="K117">
        <f t="shared" si="16"/>
        <v>7.6050794389271965E-3</v>
      </c>
      <c r="L117" s="19">
        <f t="shared" si="17"/>
        <v>1.1622498342057437E-7</v>
      </c>
      <c r="N117" s="2">
        <v>0.81419832999999997</v>
      </c>
      <c r="O117">
        <v>273.31297699999999</v>
      </c>
      <c r="P117">
        <f t="shared" si="18"/>
        <v>273.00979850228424</v>
      </c>
      <c r="Q117">
        <f t="shared" si="19"/>
        <v>9.1917201477178162E-2</v>
      </c>
      <c r="R117" s="19">
        <f t="shared" si="20"/>
        <v>1.230484898358876E-6</v>
      </c>
    </row>
    <row r="118" spans="2:18" x14ac:dyDescent="0.25">
      <c r="B118" s="2">
        <v>0.83568078999999995</v>
      </c>
      <c r="C118">
        <v>250.688176</v>
      </c>
      <c r="D118">
        <f t="shared" si="12"/>
        <v>250.51915026151894</v>
      </c>
      <c r="E118">
        <f t="shared" si="13"/>
        <v>2.856970026906553E-2</v>
      </c>
      <c r="F118" s="19">
        <f t="shared" si="14"/>
        <v>4.5460895180046829E-7</v>
      </c>
      <c r="H118" s="2">
        <v>0.82776353999999996</v>
      </c>
      <c r="I118">
        <v>256.74442199999999</v>
      </c>
      <c r="J118">
        <f t="shared" si="15"/>
        <v>256.55825414482155</v>
      </c>
      <c r="K118">
        <f t="shared" si="16"/>
        <v>3.4658470301740373E-2</v>
      </c>
      <c r="L118" s="19">
        <f t="shared" si="17"/>
        <v>5.2578398872183994E-7</v>
      </c>
      <c r="N118" s="2">
        <v>0.81613917999999996</v>
      </c>
      <c r="O118">
        <v>275.32590199999999</v>
      </c>
      <c r="P118">
        <f t="shared" si="18"/>
        <v>275.00321300249186</v>
      </c>
      <c r="Q118">
        <f t="shared" si="19"/>
        <v>0.10412818911279775</v>
      </c>
      <c r="R118" s="19">
        <f t="shared" si="20"/>
        <v>1.3736439391245612E-6</v>
      </c>
    </row>
    <row r="119" spans="2:18" x14ac:dyDescent="0.25">
      <c r="B119" s="2">
        <v>0.83688830000000003</v>
      </c>
      <c r="C119">
        <v>253.056568</v>
      </c>
      <c r="D119">
        <f t="shared" si="12"/>
        <v>252.98897236597637</v>
      </c>
      <c r="E119">
        <f t="shared" si="13"/>
        <v>4.5691697390568709E-3</v>
      </c>
      <c r="F119" s="19">
        <f t="shared" si="14"/>
        <v>7.1351328602962945E-8</v>
      </c>
      <c r="H119" s="2">
        <v>0.82836774999999996</v>
      </c>
      <c r="I119">
        <v>257.65720099999999</v>
      </c>
      <c r="J119">
        <f t="shared" si="15"/>
        <v>257.34339938987392</v>
      </c>
      <c r="K119">
        <f t="shared" si="16"/>
        <v>9.847145051770978E-2</v>
      </c>
      <c r="L119" s="19">
        <f t="shared" si="17"/>
        <v>1.4832889658283268E-6</v>
      </c>
      <c r="N119" s="2">
        <v>0.81681541999999996</v>
      </c>
      <c r="O119">
        <v>276.064909</v>
      </c>
      <c r="P119">
        <f t="shared" si="18"/>
        <v>275.74267650230649</v>
      </c>
      <c r="Q119">
        <f t="shared" si="19"/>
        <v>0.10383378256979509</v>
      </c>
      <c r="R119" s="19">
        <f t="shared" si="20"/>
        <v>1.3624364766689449E-6</v>
      </c>
    </row>
    <row r="120" spans="2:18" x14ac:dyDescent="0.25">
      <c r="B120" s="2">
        <v>0.83746573000000002</v>
      </c>
      <c r="C120">
        <v>254.15821500000001</v>
      </c>
      <c r="D120">
        <f t="shared" si="12"/>
        <v>254.24944455097051</v>
      </c>
      <c r="E120">
        <f t="shared" si="13"/>
        <v>8.3228309702783488E-3</v>
      </c>
      <c r="F120" s="19">
        <f t="shared" si="14"/>
        <v>1.2884357635253197E-7</v>
      </c>
      <c r="H120" s="2">
        <v>0.83002039000000005</v>
      </c>
      <c r="I120">
        <v>260.38951200000002</v>
      </c>
      <c r="J120">
        <f t="shared" si="15"/>
        <v>259.64209471811586</v>
      </c>
      <c r="K120">
        <f t="shared" si="16"/>
        <v>0.55863259325911785</v>
      </c>
      <c r="L120" s="19">
        <f t="shared" si="17"/>
        <v>8.2390909221929841E-6</v>
      </c>
      <c r="N120" s="2">
        <v>0.81758746999999998</v>
      </c>
      <c r="O120">
        <v>276.927819</v>
      </c>
      <c r="P120">
        <f t="shared" si="18"/>
        <v>276.61748421932731</v>
      </c>
      <c r="Q120">
        <f t="shared" si="19"/>
        <v>9.6307676095166703E-2</v>
      </c>
      <c r="R120" s="19">
        <f t="shared" si="20"/>
        <v>1.2558209759738834E-6</v>
      </c>
    </row>
    <row r="121" spans="2:18" x14ac:dyDescent="0.25">
      <c r="B121" s="2">
        <v>0.83802449999999995</v>
      </c>
      <c r="C121">
        <v>255.16252399999999</v>
      </c>
      <c r="D121">
        <f t="shared" si="12"/>
        <v>255.52251022694804</v>
      </c>
      <c r="E121">
        <f t="shared" si="13"/>
        <v>0.12959008359229476</v>
      </c>
      <c r="F121" s="19">
        <f t="shared" si="14"/>
        <v>1.990389129666614E-6</v>
      </c>
      <c r="H121" s="2">
        <v>0.83048158999999999</v>
      </c>
      <c r="I121">
        <v>261.30831599999999</v>
      </c>
      <c r="J121">
        <f t="shared" si="15"/>
        <v>260.32647829515577</v>
      </c>
      <c r="K121">
        <f t="shared" si="16"/>
        <v>0.96400527865377428</v>
      </c>
      <c r="L121" s="19">
        <f t="shared" si="17"/>
        <v>1.4117992593277728E-5</v>
      </c>
      <c r="N121" s="2">
        <v>0.81934958000000002</v>
      </c>
      <c r="O121">
        <v>279.09492499999999</v>
      </c>
      <c r="P121">
        <f t="shared" si="18"/>
        <v>278.74558758168712</v>
      </c>
      <c r="Q121">
        <f t="shared" si="19"/>
        <v>0.12203663183350168</v>
      </c>
      <c r="R121" s="19">
        <f t="shared" si="20"/>
        <v>1.5667017692734516E-6</v>
      </c>
    </row>
    <row r="122" spans="2:18" x14ac:dyDescent="0.25">
      <c r="B122" s="2">
        <v>0.83887953000000004</v>
      </c>
      <c r="C122">
        <v>257.33712100000002</v>
      </c>
      <c r="D122">
        <f t="shared" si="12"/>
        <v>257.5801541808176</v>
      </c>
      <c r="E122">
        <f t="shared" si="13"/>
        <v>5.9065126978308846E-2</v>
      </c>
      <c r="F122" s="19">
        <f t="shared" si="14"/>
        <v>8.9192074688422295E-7</v>
      </c>
      <c r="H122" s="2">
        <v>0.83103163999999996</v>
      </c>
      <c r="I122">
        <v>262.27146900000002</v>
      </c>
      <c r="J122">
        <f t="shared" si="15"/>
        <v>261.16926919304359</v>
      </c>
      <c r="K122">
        <f t="shared" si="16"/>
        <v>1.2148444144548018</v>
      </c>
      <c r="L122" s="19">
        <f t="shared" si="17"/>
        <v>1.7661133107554664E-5</v>
      </c>
      <c r="N122" s="2">
        <v>0.82014107000000003</v>
      </c>
      <c r="O122">
        <v>279.868154</v>
      </c>
      <c r="P122">
        <f t="shared" si="18"/>
        <v>279.76577989654459</v>
      </c>
      <c r="Q122">
        <f t="shared" si="19"/>
        <v>1.0480457058300576E-2</v>
      </c>
      <c r="R122" s="19">
        <f t="shared" si="20"/>
        <v>1.3380528162454546E-7</v>
      </c>
    </row>
    <row r="123" spans="2:18" x14ac:dyDescent="0.25">
      <c r="B123" s="2">
        <v>0.83948080999999997</v>
      </c>
      <c r="C123">
        <v>258.767875</v>
      </c>
      <c r="D123">
        <f t="shared" si="12"/>
        <v>259.11307819657844</v>
      </c>
      <c r="E123">
        <f t="shared" si="13"/>
        <v>0.1191652469279721</v>
      </c>
      <c r="F123" s="19">
        <f t="shared" si="14"/>
        <v>1.7796266406298496E-6</v>
      </c>
      <c r="H123" s="2">
        <v>0.83244830999999997</v>
      </c>
      <c r="I123">
        <v>265.18748299999999</v>
      </c>
      <c r="J123">
        <f t="shared" si="15"/>
        <v>263.48381471553444</v>
      </c>
      <c r="K123">
        <f t="shared" si="16"/>
        <v>2.9024856234937908</v>
      </c>
      <c r="L123" s="19">
        <f t="shared" si="17"/>
        <v>4.1272809671293825E-5</v>
      </c>
      <c r="N123" s="2">
        <v>0.82051837000000005</v>
      </c>
      <c r="O123">
        <v>280.82199100000003</v>
      </c>
      <c r="P123">
        <f t="shared" si="18"/>
        <v>280.26714002177579</v>
      </c>
      <c r="Q123">
        <f t="shared" si="19"/>
        <v>0.30785960803639345</v>
      </c>
      <c r="R123" s="19">
        <f t="shared" si="20"/>
        <v>3.9038262844543288E-6</v>
      </c>
    </row>
    <row r="124" spans="2:18" x14ac:dyDescent="0.25">
      <c r="B124" s="2">
        <v>0.84018071000000005</v>
      </c>
      <c r="C124">
        <v>260.24340799999999</v>
      </c>
      <c r="D124">
        <f t="shared" si="12"/>
        <v>260.99492665750637</v>
      </c>
      <c r="E124">
        <f t="shared" si="13"/>
        <v>0.56478029258019291</v>
      </c>
      <c r="F124" s="19">
        <f t="shared" si="14"/>
        <v>8.3391168413852229E-6</v>
      </c>
      <c r="H124" s="2">
        <v>0.83289599999999997</v>
      </c>
      <c r="I124">
        <v>266.17647099999999</v>
      </c>
      <c r="J124">
        <f t="shared" si="15"/>
        <v>264.26191938068558</v>
      </c>
      <c r="K124">
        <f t="shared" si="16"/>
        <v>3.6655079030194258</v>
      </c>
      <c r="L124" s="19">
        <f t="shared" si="17"/>
        <v>5.1736236656762533E-5</v>
      </c>
      <c r="N124" s="2">
        <v>0.82239609000000002</v>
      </c>
      <c r="O124">
        <v>283.495361</v>
      </c>
      <c r="P124">
        <f t="shared" si="18"/>
        <v>282.91796293053972</v>
      </c>
      <c r="Q124">
        <f t="shared" si="19"/>
        <v>0.33338853061646634</v>
      </c>
      <c r="R124" s="19">
        <f t="shared" si="20"/>
        <v>4.1481909684975461E-6</v>
      </c>
    </row>
    <row r="125" spans="2:18" x14ac:dyDescent="0.25">
      <c r="B125" s="2">
        <v>0.84108207999999995</v>
      </c>
      <c r="C125">
        <v>261.57874099999998</v>
      </c>
      <c r="D125">
        <f t="shared" si="12"/>
        <v>263.58794468201893</v>
      </c>
      <c r="E125">
        <f t="shared" si="13"/>
        <v>4.0368994358385022</v>
      </c>
      <c r="F125" s="19">
        <f t="shared" si="14"/>
        <v>5.8998781250843179E-5</v>
      </c>
      <c r="H125" s="2">
        <v>0.83319717999999998</v>
      </c>
      <c r="I125">
        <v>267.089249</v>
      </c>
      <c r="J125">
        <f t="shared" si="15"/>
        <v>264.7989401617773</v>
      </c>
      <c r="K125">
        <f t="shared" si="16"/>
        <v>5.2455145744410121</v>
      </c>
      <c r="L125" s="19">
        <f t="shared" si="17"/>
        <v>7.3531814704582034E-5</v>
      </c>
      <c r="N125" s="2">
        <v>0.82285942999999995</v>
      </c>
      <c r="O125">
        <v>284.27991900000001</v>
      </c>
      <c r="P125">
        <f t="shared" si="18"/>
        <v>283.61476866494962</v>
      </c>
      <c r="Q125">
        <f t="shared" si="19"/>
        <v>0.44242496821763871</v>
      </c>
      <c r="R125" s="19">
        <f t="shared" si="20"/>
        <v>5.4745353233108528E-6</v>
      </c>
    </row>
    <row r="126" spans="2:18" x14ac:dyDescent="0.25">
      <c r="H126" s="2">
        <v>0.83430806999999996</v>
      </c>
      <c r="I126">
        <v>269.43148100000002</v>
      </c>
      <c r="J126">
        <f t="shared" si="15"/>
        <v>266.88032508481899</v>
      </c>
      <c r="K126">
        <f t="shared" si="16"/>
        <v>6.5083965035631461</v>
      </c>
      <c r="L126" s="19">
        <f t="shared" si="17"/>
        <v>8.9655580413372835E-5</v>
      </c>
      <c r="N126" s="2">
        <v>0.82335318999999996</v>
      </c>
      <c r="O126">
        <v>285.00548900000001</v>
      </c>
      <c r="P126">
        <f t="shared" si="18"/>
        <v>284.37731043582141</v>
      </c>
      <c r="Q126">
        <f t="shared" si="19"/>
        <v>0.39460830849348411</v>
      </c>
      <c r="R126" s="19">
        <f t="shared" si="20"/>
        <v>4.8580253480759466E-6</v>
      </c>
    </row>
    <row r="127" spans="2:18" x14ac:dyDescent="0.25">
      <c r="H127" s="2">
        <v>0.83470557999999995</v>
      </c>
      <c r="I127">
        <v>270.436105</v>
      </c>
      <c r="J127">
        <f t="shared" si="15"/>
        <v>267.66610964469936</v>
      </c>
      <c r="K127">
        <f t="shared" si="16"/>
        <v>7.6728742683871003</v>
      </c>
      <c r="L127" s="19">
        <f t="shared" si="17"/>
        <v>1.0491286258352024E-4</v>
      </c>
      <c r="N127" s="2">
        <v>0.82478435999999999</v>
      </c>
      <c r="O127">
        <v>287.66023100000001</v>
      </c>
      <c r="P127">
        <f t="shared" si="18"/>
        <v>286.71166550174917</v>
      </c>
      <c r="Q127">
        <f t="shared" si="19"/>
        <v>0.89977650447187107</v>
      </c>
      <c r="R127" s="19">
        <f t="shared" si="20"/>
        <v>1.0873641207045504E-5</v>
      </c>
    </row>
    <row r="128" spans="2:18" x14ac:dyDescent="0.25">
      <c r="H128" s="2">
        <v>0.83520002999999998</v>
      </c>
      <c r="I128">
        <v>271.53043000000002</v>
      </c>
      <c r="J128">
        <f t="shared" si="15"/>
        <v>268.67593377098598</v>
      </c>
      <c r="K128">
        <f t="shared" si="16"/>
        <v>8.14814872145541</v>
      </c>
      <c r="L128" s="19">
        <f t="shared" si="17"/>
        <v>1.1051517926342789E-4</v>
      </c>
      <c r="N128" s="2">
        <v>0.82557685999999997</v>
      </c>
      <c r="O128">
        <v>289.14807300000001</v>
      </c>
      <c r="P128">
        <f t="shared" si="18"/>
        <v>288.08971061567922</v>
      </c>
      <c r="Q128">
        <f t="shared" si="19"/>
        <v>1.1201309365451821</v>
      </c>
      <c r="R128" s="19">
        <f t="shared" si="20"/>
        <v>1.3397636403843178E-5</v>
      </c>
    </row>
    <row r="129" spans="8:18" x14ac:dyDescent="0.25">
      <c r="H129" s="2">
        <v>0.83645172000000001</v>
      </c>
      <c r="I129">
        <v>273.72962100000001</v>
      </c>
      <c r="J129">
        <f t="shared" si="15"/>
        <v>271.40640030595392</v>
      </c>
      <c r="K129">
        <f t="shared" si="16"/>
        <v>5.3973543932439751</v>
      </c>
      <c r="L129" s="19">
        <f t="shared" si="17"/>
        <v>7.2033968699753312E-5</v>
      </c>
      <c r="N129" s="2">
        <v>0.82625324</v>
      </c>
      <c r="O129">
        <v>290.44275499999998</v>
      </c>
      <c r="P129">
        <f t="shared" si="18"/>
        <v>289.31796169606673</v>
      </c>
      <c r="Q129">
        <f t="shared" si="19"/>
        <v>1.2651599765730657</v>
      </c>
      <c r="R129" s="19">
        <f t="shared" si="20"/>
        <v>1.4997689196856143E-5</v>
      </c>
    </row>
    <row r="130" spans="8:18" x14ac:dyDescent="0.25">
      <c r="H130" s="2">
        <v>0.83681817999999997</v>
      </c>
      <c r="I130">
        <v>274.69574</v>
      </c>
      <c r="J130">
        <f t="shared" si="15"/>
        <v>272.25701743918694</v>
      </c>
      <c r="K130">
        <f t="shared" si="16"/>
        <v>5.9473677286186195</v>
      </c>
      <c r="L130" s="19">
        <f t="shared" si="17"/>
        <v>7.8817189250714588E-5</v>
      </c>
      <c r="N130" s="2">
        <v>0.82712359000000002</v>
      </c>
      <c r="O130">
        <v>291.94139100000001</v>
      </c>
      <c r="P130">
        <f t="shared" si="18"/>
        <v>290.97388272730529</v>
      </c>
      <c r="Q130">
        <f t="shared" si="19"/>
        <v>0.93607225773271152</v>
      </c>
      <c r="R130" s="19">
        <f t="shared" si="20"/>
        <v>1.0982925264989253E-5</v>
      </c>
    </row>
    <row r="131" spans="8:18" x14ac:dyDescent="0.25">
      <c r="H131" s="2">
        <v>0.83808103</v>
      </c>
      <c r="I131">
        <v>277.424666</v>
      </c>
      <c r="J131">
        <f t="shared" si="15"/>
        <v>275.38749846359832</v>
      </c>
      <c r="K131">
        <f t="shared" si="16"/>
        <v>4.1500515713689001</v>
      </c>
      <c r="L131" s="19">
        <f t="shared" si="17"/>
        <v>5.3921671947499691E-5</v>
      </c>
      <c r="N131" s="2">
        <v>0.82768978000000004</v>
      </c>
      <c r="O131">
        <v>293.25557800000001</v>
      </c>
      <c r="P131">
        <f t="shared" si="18"/>
        <v>292.09954022819363</v>
      </c>
      <c r="Q131">
        <f t="shared" si="19"/>
        <v>1.3364233298430643</v>
      </c>
      <c r="R131" s="19">
        <f t="shared" si="20"/>
        <v>1.5540016849602527E-5</v>
      </c>
    </row>
    <row r="132" spans="8:18" x14ac:dyDescent="0.25">
      <c r="H132" s="2">
        <v>0.83832596000000004</v>
      </c>
      <c r="I132">
        <v>278.346856</v>
      </c>
      <c r="J132">
        <f t="shared" ref="J132:J137" si="24">IF(H132&lt;K$1,$AC$6+I$1^2*$AC$5/((-$AC$7*(H132/J$1-1)^$AC$8+1)),$AC$6+$AC$2*TAN($AC$3*(H132/K$1)-$AC$3)+I$1^2*$AC$5/((-$AC$7*(H132/J$1-1)^$AC$8+1)))</f>
        <v>276.03325210077355</v>
      </c>
      <c r="K132">
        <f t="shared" ref="K132:K137" si="25">(J132-I132)^2</f>
        <v>5.352763002515835</v>
      </c>
      <c r="L132" s="19">
        <f t="shared" ref="L132:L137" si="26">((J132-I132)/I132)^2</f>
        <v>6.9088438117887631E-5</v>
      </c>
      <c r="N132" s="2">
        <v>0.82817494000000003</v>
      </c>
      <c r="O132">
        <v>294.59482500000001</v>
      </c>
      <c r="P132">
        <f t="shared" ref="P132:P156" si="27">IF(N132&lt;Q$1,$AC$6+O$1^2*$AC$5/((-$AC$7*(N132/P$1-1)^$AC$8+1)),$AC$6+$AC$2*TAN($AC$3*(N132/Q$1)-$AC$3)+O$1^2*$AC$5/((-$AC$7*(N132/P$1-1)^$AC$8+1)))</f>
        <v>293.0962235147889</v>
      </c>
      <c r="Q132">
        <f t="shared" ref="Q132:Q156" si="28">(P132-O132)^2</f>
        <v>2.245806411476948</v>
      </c>
      <c r="R132" s="19">
        <f t="shared" ref="R132:R156" si="29">((P132-O132)/O132)^2</f>
        <v>2.5877486475116466E-5</v>
      </c>
    </row>
    <row r="133" spans="8:18" x14ac:dyDescent="0.25">
      <c r="H133" s="2">
        <v>0.83867296999999996</v>
      </c>
      <c r="I133">
        <v>279.60429399999998</v>
      </c>
      <c r="J133">
        <f t="shared" si="24"/>
        <v>276.9713232787729</v>
      </c>
      <c r="K133">
        <f t="shared" si="25"/>
        <v>6.9325348188390601</v>
      </c>
      <c r="L133" s="19">
        <f t="shared" si="26"/>
        <v>8.8675651103929196E-5</v>
      </c>
      <c r="N133" s="2">
        <v>0.82929112000000005</v>
      </c>
      <c r="O133">
        <v>296.77204899999998</v>
      </c>
      <c r="P133">
        <f t="shared" si="27"/>
        <v>295.50938340989251</v>
      </c>
      <c r="Q133">
        <f t="shared" si="28"/>
        <v>1.5943243924414559</v>
      </c>
      <c r="R133" s="19">
        <f t="shared" si="29"/>
        <v>1.8102172548984453E-5</v>
      </c>
    </row>
    <row r="134" spans="8:18" x14ac:dyDescent="0.25">
      <c r="H134" s="2">
        <v>0.83936730000000004</v>
      </c>
      <c r="I134">
        <v>281.34507600000001</v>
      </c>
      <c r="J134">
        <f t="shared" si="24"/>
        <v>278.93458903949414</v>
      </c>
      <c r="K134">
        <f t="shared" si="25"/>
        <v>5.8104473867687982</v>
      </c>
      <c r="L134" s="19">
        <f t="shared" si="26"/>
        <v>7.3405894575430503E-5</v>
      </c>
      <c r="N134" s="2">
        <v>0.82980116000000004</v>
      </c>
      <c r="O134">
        <v>298.12373200000002</v>
      </c>
      <c r="P134">
        <f t="shared" si="27"/>
        <v>296.67155022937823</v>
      </c>
      <c r="Q134">
        <f t="shared" si="28"/>
        <v>2.1088318949262419</v>
      </c>
      <c r="R134" s="19">
        <f t="shared" si="29"/>
        <v>2.3727329591267495E-5</v>
      </c>
    </row>
    <row r="135" spans="8:18" x14ac:dyDescent="0.25">
      <c r="H135" s="2">
        <v>0.83983249999999998</v>
      </c>
      <c r="I135">
        <v>282.60649100000001</v>
      </c>
      <c r="J135">
        <f t="shared" si="24"/>
        <v>280.31875855411909</v>
      </c>
      <c r="K135">
        <f t="shared" si="25"/>
        <v>5.2337197439362955</v>
      </c>
      <c r="L135" s="19">
        <f t="shared" si="26"/>
        <v>6.5530909864137542E-5</v>
      </c>
      <c r="N135" s="2">
        <v>0.83025897000000004</v>
      </c>
      <c r="O135">
        <v>299.30605200000002</v>
      </c>
      <c r="P135">
        <f t="shared" si="27"/>
        <v>297.74859618859489</v>
      </c>
      <c r="Q135">
        <f t="shared" si="28"/>
        <v>2.425668604479625</v>
      </c>
      <c r="R135" s="19">
        <f t="shared" si="29"/>
        <v>2.7076995347093385E-5</v>
      </c>
    </row>
    <row r="136" spans="8:18" x14ac:dyDescent="0.25">
      <c r="H136" s="2">
        <v>0.84025000999999999</v>
      </c>
      <c r="I136">
        <v>284.04949199999999</v>
      </c>
      <c r="J136">
        <f t="shared" si="24"/>
        <v>281.61146492572811</v>
      </c>
      <c r="K136">
        <f t="shared" si="25"/>
        <v>5.943976014882665</v>
      </c>
      <c r="L136" s="19">
        <f t="shared" si="26"/>
        <v>7.3669719194630352E-5</v>
      </c>
      <c r="N136" s="2">
        <v>0.83123206999999999</v>
      </c>
      <c r="O136">
        <v>301.23039999999997</v>
      </c>
      <c r="P136">
        <f t="shared" si="27"/>
        <v>300.15124397928429</v>
      </c>
      <c r="Q136">
        <f t="shared" si="28"/>
        <v>1.1645777170469147</v>
      </c>
      <c r="R136" s="19">
        <f t="shared" si="29"/>
        <v>1.2834261359509921E-5</v>
      </c>
    </row>
    <row r="137" spans="8:18" x14ac:dyDescent="0.25">
      <c r="H137" s="2">
        <v>0.84043303000000003</v>
      </c>
      <c r="I137">
        <v>285.34482800000001</v>
      </c>
      <c r="J137">
        <f t="shared" si="24"/>
        <v>282.19392869849031</v>
      </c>
      <c r="K137">
        <f t="shared" si="25"/>
        <v>9.9281664082542918</v>
      </c>
      <c r="L137" s="19">
        <f t="shared" si="26"/>
        <v>1.2193518387200602E-4</v>
      </c>
      <c r="N137" s="2">
        <v>0.83161072999999996</v>
      </c>
      <c r="O137">
        <v>302.38336700000002</v>
      </c>
      <c r="P137">
        <f t="shared" si="27"/>
        <v>301.1303625506406</v>
      </c>
      <c r="Q137">
        <f t="shared" si="28"/>
        <v>1.5700201501145115</v>
      </c>
      <c r="R137" s="19">
        <f t="shared" si="29"/>
        <v>1.7170756489589524E-5</v>
      </c>
    </row>
    <row r="138" spans="8:18" x14ac:dyDescent="0.25">
      <c r="N138" s="2">
        <v>0.83206511999999999</v>
      </c>
      <c r="O138">
        <v>303.39272599999998</v>
      </c>
      <c r="P138">
        <f t="shared" si="27"/>
        <v>302.33997816013078</v>
      </c>
      <c r="Q138">
        <f t="shared" si="28"/>
        <v>1.1082780143492632</v>
      </c>
      <c r="R138" s="19">
        <f t="shared" si="29"/>
        <v>1.2040329985517196E-5</v>
      </c>
    </row>
    <row r="139" spans="8:18" x14ac:dyDescent="0.25">
      <c r="N139" s="2">
        <v>0.83314560000000004</v>
      </c>
      <c r="O139">
        <v>305.90129000000002</v>
      </c>
      <c r="P139">
        <f t="shared" si="27"/>
        <v>305.37846943808569</v>
      </c>
      <c r="Q139">
        <f t="shared" si="28"/>
        <v>0.27334133996041532</v>
      </c>
      <c r="R139" s="19">
        <f t="shared" si="29"/>
        <v>2.9210749621498625E-6</v>
      </c>
    </row>
    <row r="140" spans="8:18" x14ac:dyDescent="0.25">
      <c r="N140" s="2">
        <v>0.83372179999999996</v>
      </c>
      <c r="O140">
        <v>307.40365100000002</v>
      </c>
      <c r="P140">
        <f t="shared" si="27"/>
        <v>307.09928688116838</v>
      </c>
      <c r="Q140">
        <f t="shared" si="28"/>
        <v>9.2637516832162398E-2</v>
      </c>
      <c r="R140" s="19">
        <f t="shared" si="29"/>
        <v>9.8032225653192463E-7</v>
      </c>
    </row>
    <row r="141" spans="8:18" x14ac:dyDescent="0.25">
      <c r="N141" s="2">
        <v>0.83417176999999998</v>
      </c>
      <c r="O141">
        <v>308.73604999999998</v>
      </c>
      <c r="P141">
        <f t="shared" si="27"/>
        <v>308.49545094039649</v>
      </c>
      <c r="Q141">
        <f t="shared" si="28"/>
        <v>5.7887907482080177E-2</v>
      </c>
      <c r="R141" s="19">
        <f t="shared" si="29"/>
        <v>6.0731382022777821E-7</v>
      </c>
    </row>
    <row r="142" spans="8:18" x14ac:dyDescent="0.25">
      <c r="N142" s="2">
        <v>0.83498092999999995</v>
      </c>
      <c r="O142">
        <v>310.89948099999998</v>
      </c>
      <c r="P142">
        <f t="shared" si="27"/>
        <v>311.12956455221376</v>
      </c>
      <c r="Q142">
        <f t="shared" si="28"/>
        <v>5.2938440999313302E-2</v>
      </c>
      <c r="R142" s="19">
        <f t="shared" si="29"/>
        <v>5.4768538682627322E-7</v>
      </c>
    </row>
    <row r="143" spans="8:18" x14ac:dyDescent="0.25">
      <c r="N143" s="2">
        <v>0.83522803999999995</v>
      </c>
      <c r="O143">
        <v>311.81541600000003</v>
      </c>
      <c r="P143">
        <f t="shared" si="27"/>
        <v>311.96743928574995</v>
      </c>
      <c r="Q143">
        <f t="shared" si="28"/>
        <v>2.3111079410201685E-2</v>
      </c>
      <c r="R143" s="19">
        <f t="shared" si="29"/>
        <v>2.3769774651614479E-7</v>
      </c>
    </row>
    <row r="144" spans="8:18" x14ac:dyDescent="0.25">
      <c r="N144" s="2">
        <v>0.83552892000000001</v>
      </c>
      <c r="O144">
        <v>312.88032500000003</v>
      </c>
      <c r="P144">
        <f t="shared" si="27"/>
        <v>313.00985895769423</v>
      </c>
      <c r="Q144">
        <f t="shared" si="28"/>
        <v>1.6779046195924595E-2</v>
      </c>
      <c r="R144" s="19">
        <f t="shared" si="29"/>
        <v>1.7139997791272036E-7</v>
      </c>
    </row>
    <row r="145" spans="14:18" x14ac:dyDescent="0.25">
      <c r="N145" s="2">
        <v>0.83604303000000002</v>
      </c>
      <c r="O145">
        <v>314.82813299999998</v>
      </c>
      <c r="P145">
        <f t="shared" si="27"/>
        <v>314.84986825695557</v>
      </c>
      <c r="Q145">
        <f t="shared" si="28"/>
        <v>4.7242139492570585E-4</v>
      </c>
      <c r="R145" s="19">
        <f t="shared" si="29"/>
        <v>4.7663122435123477E-9</v>
      </c>
    </row>
    <row r="146" spans="14:18" x14ac:dyDescent="0.25">
      <c r="N146" s="2">
        <v>0.83643124999999996</v>
      </c>
      <c r="O146">
        <v>316.22718099999997</v>
      </c>
      <c r="P146">
        <f t="shared" si="27"/>
        <v>316.29086745555628</v>
      </c>
      <c r="Q146">
        <f t="shared" si="28"/>
        <v>4.0559646213255834E-3</v>
      </c>
      <c r="R146" s="19">
        <f t="shared" si="29"/>
        <v>4.0559796283201438E-8</v>
      </c>
    </row>
    <row r="147" spans="14:18" x14ac:dyDescent="0.25">
      <c r="N147" s="2">
        <v>0.83666636999999999</v>
      </c>
      <c r="O147">
        <v>317.47704399999998</v>
      </c>
      <c r="P147">
        <f t="shared" si="27"/>
        <v>317.18614420207825</v>
      </c>
      <c r="Q147">
        <f t="shared" si="28"/>
        <v>8.4622692430900273E-2</v>
      </c>
      <c r="R147" s="19">
        <f t="shared" si="29"/>
        <v>8.3958019070518712E-7</v>
      </c>
    </row>
    <row r="148" spans="14:18" x14ac:dyDescent="0.25">
      <c r="N148" s="2">
        <v>0.83730157999999999</v>
      </c>
      <c r="O148">
        <v>319.38679400000001</v>
      </c>
      <c r="P148">
        <f t="shared" si="27"/>
        <v>319.69436638130344</v>
      </c>
      <c r="Q148">
        <f t="shared" si="28"/>
        <v>9.4600769740662616E-2</v>
      </c>
      <c r="R148" s="19">
        <f t="shared" si="29"/>
        <v>9.2738648001748052E-7</v>
      </c>
    </row>
    <row r="149" spans="14:18" x14ac:dyDescent="0.25">
      <c r="N149" s="2">
        <v>0.83763445999999997</v>
      </c>
      <c r="O149">
        <v>320.63894499999998</v>
      </c>
      <c r="P149">
        <f t="shared" si="27"/>
        <v>321.06359494887658</v>
      </c>
      <c r="Q149">
        <f t="shared" si="28"/>
        <v>0.1803275790809043</v>
      </c>
      <c r="R149" s="19">
        <f t="shared" si="29"/>
        <v>1.7540000866648331E-6</v>
      </c>
    </row>
    <row r="150" spans="14:18" x14ac:dyDescent="0.25">
      <c r="N150" s="2">
        <v>0.83788989000000003</v>
      </c>
      <c r="O150">
        <v>321.79525799999999</v>
      </c>
      <c r="P150">
        <f t="shared" si="27"/>
        <v>322.14112784146403</v>
      </c>
      <c r="Q150">
        <f t="shared" si="28"/>
        <v>0.11962594723435785</v>
      </c>
      <c r="R150" s="19">
        <f t="shared" si="29"/>
        <v>1.1552237520273924E-6</v>
      </c>
    </row>
    <row r="151" spans="14:18" x14ac:dyDescent="0.25">
      <c r="N151" s="2">
        <v>0.838839</v>
      </c>
      <c r="O151">
        <v>324.07812100000001</v>
      </c>
      <c r="P151">
        <f t="shared" si="27"/>
        <v>326.36329576998185</v>
      </c>
      <c r="Q151">
        <f t="shared" si="28"/>
        <v>5.2220237293615375</v>
      </c>
      <c r="R151" s="19">
        <f t="shared" si="29"/>
        <v>4.9720949852446648E-5</v>
      </c>
    </row>
    <row r="152" spans="14:18" x14ac:dyDescent="0.25">
      <c r="N152" s="2">
        <v>0.83914069999999996</v>
      </c>
      <c r="O152">
        <v>325.05070999999998</v>
      </c>
      <c r="P152">
        <f t="shared" si="27"/>
        <v>327.78234737178627</v>
      </c>
      <c r="Q152">
        <f t="shared" si="28"/>
        <v>7.4618427309395186</v>
      </c>
      <c r="R152" s="19">
        <f t="shared" si="29"/>
        <v>7.0622624584075014E-5</v>
      </c>
    </row>
    <row r="153" spans="14:18" x14ac:dyDescent="0.25">
      <c r="N153" s="2">
        <v>0.83944158000000002</v>
      </c>
      <c r="O153">
        <v>326.11561899999998</v>
      </c>
      <c r="P153">
        <f t="shared" si="27"/>
        <v>329.23709618647365</v>
      </c>
      <c r="Q153">
        <f t="shared" si="28"/>
        <v>9.7436198256755731</v>
      </c>
      <c r="R153" s="19">
        <f t="shared" si="29"/>
        <v>9.1617224640023746E-5</v>
      </c>
    </row>
    <row r="154" spans="14:18" x14ac:dyDescent="0.25">
      <c r="N154" s="2">
        <v>0.83991740999999998</v>
      </c>
      <c r="O154">
        <v>327.90747800000003</v>
      </c>
      <c r="P154">
        <f t="shared" si="27"/>
        <v>331.62237906209856</v>
      </c>
      <c r="Q154">
        <f t="shared" si="28"/>
        <v>13.800489901180814</v>
      </c>
      <c r="R154" s="19">
        <f t="shared" si="29"/>
        <v>1.2834881451580842E-4</v>
      </c>
    </row>
    <row r="155" spans="14:18" x14ac:dyDescent="0.25">
      <c r="N155" s="2">
        <v>0.84003994999999998</v>
      </c>
      <c r="O155">
        <v>329.91886399999999</v>
      </c>
      <c r="P155">
        <f t="shared" si="27"/>
        <v>332.25415674640828</v>
      </c>
      <c r="Q155">
        <f t="shared" si="28"/>
        <v>5.4535922114272184</v>
      </c>
      <c r="R155" s="19">
        <f t="shared" si="29"/>
        <v>5.0103534562388317E-5</v>
      </c>
    </row>
    <row r="156" spans="14:18" x14ac:dyDescent="0.25">
      <c r="N156" s="2">
        <v>0.84004179999999995</v>
      </c>
      <c r="O156">
        <v>329.00608499999998</v>
      </c>
      <c r="P156">
        <f t="shared" si="27"/>
        <v>332.263751215654</v>
      </c>
      <c r="Q156">
        <f t="shared" si="28"/>
        <v>10.612389172613534</v>
      </c>
      <c r="R156" s="19">
        <f t="shared" si="29"/>
        <v>9.8040452526069463E-5</v>
      </c>
    </row>
  </sheetData>
  <pageMargins left="0.7" right="0.7" top="0.78740157499999996" bottom="0.78740157499999996" header="0.3" footer="0.3"/>
  <ignoredErrors>
    <ignoredError sqref="Q1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C229F-72E6-BC45-B979-0E855B612617}">
  <dimension ref="A1:BH123"/>
  <sheetViews>
    <sheetView topLeftCell="AI1" workbookViewId="0">
      <selection activeCell="AP31" sqref="AP31"/>
    </sheetView>
  </sheetViews>
  <sheetFormatPr baseColWidth="10" defaultRowHeight="15.75" x14ac:dyDescent="0.25"/>
  <cols>
    <col min="3" max="3" width="10.875" style="2"/>
    <col min="6" max="6" width="13.125" customWidth="1"/>
    <col min="7" max="7" width="17" customWidth="1"/>
    <col min="8" max="8" width="6.375" customWidth="1"/>
    <col min="9" max="9" width="10.875" style="2"/>
    <col min="12" max="12" width="12.375" customWidth="1"/>
    <col min="13" max="13" width="16.875" customWidth="1"/>
    <col min="14" max="14" width="5.625" customWidth="1"/>
    <col min="15" max="15" width="10.875" style="2"/>
    <col min="18" max="18" width="12.125" customWidth="1"/>
    <col min="19" max="19" width="17.125" customWidth="1"/>
    <col min="20" max="20" width="6.375" customWidth="1"/>
    <col min="21" max="21" width="10.875" style="2"/>
    <col min="24" max="24" width="12.375" customWidth="1"/>
    <col min="25" max="25" width="17.625" customWidth="1"/>
    <col min="26" max="26" width="5.625" customWidth="1"/>
    <col min="27" max="27" width="10.875" style="2"/>
    <col min="30" max="30" width="12.125" customWidth="1"/>
    <col min="31" max="31" width="17" customWidth="1"/>
    <col min="32" max="32" width="5.625" customWidth="1"/>
    <col min="33" max="33" width="10.875" style="2"/>
    <col min="36" max="36" width="13.125" customWidth="1"/>
    <col min="37" max="37" width="17" customWidth="1"/>
    <col min="40" max="40" width="11.125" bestFit="1" customWidth="1"/>
  </cols>
  <sheetData>
    <row r="1" spans="1:60" x14ac:dyDescent="0.25">
      <c r="A1" t="s">
        <v>14</v>
      </c>
      <c r="C1" t="s">
        <v>8</v>
      </c>
      <c r="D1">
        <v>0.2</v>
      </c>
      <c r="E1">
        <v>0.3</v>
      </c>
      <c r="F1">
        <f>_xlfn.XLOOKUP(D3+20,D3:D150,C3:C150,,-1,1)-AP9</f>
        <v>0.59764371741191824</v>
      </c>
      <c r="I1" t="s">
        <v>1</v>
      </c>
      <c r="J1">
        <v>0.3</v>
      </c>
      <c r="K1">
        <v>0.3</v>
      </c>
      <c r="L1">
        <f>_xlfn.XLOOKUP(J3+20,J3:J150,I3:I150,,-1,1)-AP10</f>
        <v>0.62629912605789306</v>
      </c>
      <c r="O1" t="s">
        <v>15</v>
      </c>
      <c r="P1">
        <v>0.35</v>
      </c>
      <c r="Q1">
        <v>0.3</v>
      </c>
      <c r="R1">
        <f>_xlfn.XLOOKUP(P3+20,P3:P150,O3:O150,,-1,1)-AP11</f>
        <v>0.69744754234716133</v>
      </c>
      <c r="U1" t="s">
        <v>2</v>
      </c>
      <c r="V1">
        <v>0.4</v>
      </c>
      <c r="W1">
        <v>0.3</v>
      </c>
      <c r="X1">
        <f>_xlfn.XLOOKUP(V3+20,V3:V150,U3:U150,,-1,1)-AP12</f>
        <v>0.86164733999999998</v>
      </c>
      <c r="AA1" t="s">
        <v>16</v>
      </c>
      <c r="AB1">
        <v>0.45</v>
      </c>
      <c r="AC1">
        <v>0.3</v>
      </c>
      <c r="AD1">
        <f>_xlfn.XLOOKUP(AB3+20,AB3:AB150,AA3:AA150,,-1,1)-AP13</f>
        <v>0.79164586905904177</v>
      </c>
      <c r="AG1" t="s">
        <v>3</v>
      </c>
      <c r="AH1">
        <v>0.5</v>
      </c>
      <c r="AI1">
        <v>0.3</v>
      </c>
      <c r="AJ1">
        <f>_xlfn.XLOOKUP(AH3+20,AH3:AH150,AG3:AG150,,-1,1)-AP14</f>
        <v>0.84431976251831753</v>
      </c>
      <c r="AO1" t="s">
        <v>38</v>
      </c>
    </row>
    <row r="2" spans="1:60" ht="16.5" thickBot="1" x14ac:dyDescent="0.3">
      <c r="C2" s="3" t="s">
        <v>4</v>
      </c>
      <c r="D2" s="1" t="s">
        <v>5</v>
      </c>
      <c r="E2" s="1" t="s">
        <v>33</v>
      </c>
      <c r="F2" s="1" t="s">
        <v>34</v>
      </c>
      <c r="G2" s="1" t="s">
        <v>131</v>
      </c>
      <c r="H2" s="1"/>
      <c r="I2" s="3" t="s">
        <v>4</v>
      </c>
      <c r="J2" s="1" t="s">
        <v>5</v>
      </c>
      <c r="K2" s="1" t="s">
        <v>33</v>
      </c>
      <c r="L2" s="1" t="s">
        <v>34</v>
      </c>
      <c r="M2" s="1" t="s">
        <v>131</v>
      </c>
      <c r="N2" s="1"/>
      <c r="O2" s="3" t="s">
        <v>4</v>
      </c>
      <c r="P2" s="1" t="s">
        <v>5</v>
      </c>
      <c r="Q2" s="1" t="s">
        <v>33</v>
      </c>
      <c r="R2" s="1" t="s">
        <v>34</v>
      </c>
      <c r="S2" s="1" t="s">
        <v>131</v>
      </c>
      <c r="T2" s="1"/>
      <c r="U2" s="3" t="s">
        <v>4</v>
      </c>
      <c r="V2" s="1" t="s">
        <v>5</v>
      </c>
      <c r="W2" s="1" t="s">
        <v>33</v>
      </c>
      <c r="X2" s="1" t="s">
        <v>34</v>
      </c>
      <c r="Y2" s="1" t="s">
        <v>131</v>
      </c>
      <c r="Z2" s="1"/>
      <c r="AA2" s="3" t="s">
        <v>4</v>
      </c>
      <c r="AB2" s="1" t="s">
        <v>5</v>
      </c>
      <c r="AC2" s="1" t="s">
        <v>33</v>
      </c>
      <c r="AD2" s="1" t="s">
        <v>34</v>
      </c>
      <c r="AE2" s="1" t="s">
        <v>131</v>
      </c>
      <c r="AF2" s="1"/>
      <c r="AG2" s="3" t="s">
        <v>4</v>
      </c>
      <c r="AH2" s="1" t="s">
        <v>5</v>
      </c>
      <c r="AI2" s="1" t="s">
        <v>33</v>
      </c>
      <c r="AJ2" s="1" t="s">
        <v>34</v>
      </c>
      <c r="AK2" s="1" t="s">
        <v>131</v>
      </c>
      <c r="AO2" t="s">
        <v>29</v>
      </c>
      <c r="AP2">
        <v>7.2461195511521765</v>
      </c>
      <c r="BA2" t="s">
        <v>61</v>
      </c>
      <c r="BB2" s="10" t="s">
        <v>62</v>
      </c>
      <c r="BC2" s="11">
        <v>6.96</v>
      </c>
    </row>
    <row r="3" spans="1:60" x14ac:dyDescent="0.25">
      <c r="C3" s="2">
        <v>0.50037231999999998</v>
      </c>
      <c r="D3">
        <v>164.58768800000001</v>
      </c>
      <c r="E3">
        <f>IF(C3&lt;F$1,$AP$6+D$1^2*$AP$5/((-$AP$7*(C3/E$1-1)^$AP$8+1)),$AP$6+$AP$2*TAN($AP$3*(C3/F$1)-$AP$3)+D$1^2*$AP$5/((-$AP$7*(C3/E$1-1)^$AP$8+1)))</f>
        <v>158.59064757601357</v>
      </c>
      <c r="F3">
        <f>(E3-D3)^2</f>
        <v>35.964493846927553</v>
      </c>
      <c r="G3" s="19">
        <f>((E3-D3)/D3)^2</f>
        <v>1.3276367431472871E-3</v>
      </c>
      <c r="I3" s="2">
        <v>0.50004762000000003</v>
      </c>
      <c r="J3">
        <v>184.66527500000001</v>
      </c>
      <c r="K3">
        <f>IF(I3&lt;L$1,$AP$6+J$1^2*$AP$5/((-$AP$7*(I3/K$1-1)^$AP$8+1)),$AP$6+$AP$2*TAN($AP$3*(I3/L$1)-$AP$3)+J$1^2*$AP$5/((-$AP$7*(I3/K$1-1)^$AP$8+1)))</f>
        <v>183.49149963706762</v>
      </c>
      <c r="L3">
        <f>(K3-J3)^2</f>
        <v>1.3777486026270616</v>
      </c>
      <c r="M3" s="19">
        <f>((K3-J3)/J3)^2</f>
        <v>4.0401687488125342E-5</v>
      </c>
      <c r="O3" s="2">
        <v>0.50021201000000004</v>
      </c>
      <c r="P3">
        <v>200.07031000000001</v>
      </c>
      <c r="Q3">
        <f>IF(O3&lt;R$1,$AP$6+P$1^2*$AP$5/((-$AP$7*(O3/Q$1-1)^$AP$8+1)),$AP$6+$AP$2*TAN($AP$3*(O3/R$1)-$AP$3)+P$1^2*$AP$5/((-$AP$7*(O3/Q$1-1)^$AP$8+1)))</f>
        <v>199.67705746611796</v>
      </c>
      <c r="R3">
        <f>(Q3-P3)^2</f>
        <v>0.15464755540465153</v>
      </c>
      <c r="S3" s="19">
        <f>((Q3-P3)/P3)^2</f>
        <v>3.8634720004762845E-6</v>
      </c>
      <c r="U3" s="2">
        <v>0.49985628999999998</v>
      </c>
      <c r="V3">
        <v>218.972746</v>
      </c>
      <c r="W3">
        <f>IF(U3&lt;X$1,$AP$6+V$1^2*$AP$5/((-$AP$7*(U3/W$1-1)^$AP$8+1)),$AP$6+$AP$2*TAN($AP$3*(U3/X$1)-$AP$3)+V$1^2*$AP$5/((-$AP$7*(U3/W$1-1)^$AP$8+1)))</f>
        <v>218.35269083470399</v>
      </c>
      <c r="X3">
        <f>(W3-V3)^2</f>
        <v>0.38446840801026066</v>
      </c>
      <c r="Y3" s="19">
        <f>((W3-V3)/V3)^2</f>
        <v>8.018267303264118E-6</v>
      </c>
      <c r="AA3" s="2">
        <v>0.50025569999999997</v>
      </c>
      <c r="AB3">
        <v>240.12570299999999</v>
      </c>
      <c r="AC3">
        <f>IF(AA3&lt;AD$1,$AP$6+AB$1^2*$AP$5/((-$AP$7*(AA3/AC$1-1)^$AP$8+1)),$AP$6+$AP$2*TAN($AP$3*(AA3/AD$1)-$AP$3)+AB$1^2*$AP$5/((-$AP$7*(AA3/AC$1-1)^$AP$8+1)))</f>
        <v>239.51842674554297</v>
      </c>
      <c r="AD3">
        <f>(AC3-AB3)^2</f>
        <v>0.36878444922734682</v>
      </c>
      <c r="AE3" s="19">
        <f>((AC3-AB3)/AB3)^2</f>
        <v>6.3958062775716206E-6</v>
      </c>
      <c r="AG3" s="2">
        <v>0.50020125000000004</v>
      </c>
      <c r="AH3">
        <v>266.182728</v>
      </c>
      <c r="AI3">
        <f>IF(AG3&lt;AJ$1,$AP$6+AH$1^2*$AP$5/((-$AP$7*(AG3/AI$1-1)^$AP$8+1)),$AP$6+$AP$2*TAN($AP$3*(AG3/AJ$1)-$AP$3)+AH$1^2*$AP$5/((-$AP$7*(AG3/AI$1-1)^$AP$8+1)))</f>
        <v>263.17423740312614</v>
      </c>
      <c r="AJ3">
        <f>(AI3-AH3)^2</f>
        <v>9.0510156714784067</v>
      </c>
      <c r="AK3" s="19">
        <f>((AI3-AH3)/AH3)^2</f>
        <v>1.2774313599399456E-4</v>
      </c>
      <c r="AO3" t="s">
        <v>30</v>
      </c>
      <c r="AP3">
        <v>2.760098060801929</v>
      </c>
      <c r="BA3" t="s">
        <v>63</v>
      </c>
      <c r="BB3" s="10" t="s">
        <v>64</v>
      </c>
      <c r="BC3" s="11">
        <v>59.64</v>
      </c>
    </row>
    <row r="4" spans="1:60" x14ac:dyDescent="0.25">
      <c r="C4" s="2">
        <v>0.50562470999999998</v>
      </c>
      <c r="D4">
        <v>164.68710799999999</v>
      </c>
      <c r="E4">
        <f t="shared" ref="E4:E67" si="0">IF(C4&lt;F$1,$AP$6+D$1^2*$AP$5/((-$AP$7*(C4/E$1-1)^$AP$8+1)),$AP$6+$AP$2*TAN($AP$3*(C4/F$1)-$AP$3)+D$1^2*$AP$5/((-$AP$7*(C4/E$1-1)^$AP$8+1)))</f>
        <v>158.59068114917775</v>
      </c>
      <c r="F4">
        <f t="shared" ref="F4:F67" si="1">(E4-D4)^2</f>
        <v>37.166420347426381</v>
      </c>
      <c r="G4" s="19">
        <f t="shared" ref="G4:G67" si="2">((E4-D4)/D4)^2</f>
        <v>1.3703500756019357E-3</v>
      </c>
      <c r="I4" s="2">
        <v>0.50518629000000004</v>
      </c>
      <c r="J4">
        <v>184.77782300000001</v>
      </c>
      <c r="K4">
        <f t="shared" ref="K4:K67" si="3">IF(I4&lt;L$1,$AP$6+J$1^2*$AP$5/((-$AP$7*(I4/K$1-1)^$AP$8+1)),$AP$6+$AP$2*TAN($AP$3*(I4/L$1)-$AP$3)+J$1^2*$AP$5/((-$AP$7*(I4/K$1-1)^$AP$8+1)))</f>
        <v>183.49157223590129</v>
      </c>
      <c r="L4">
        <f t="shared" ref="L4:L67" si="4">(K4-J4)^2</f>
        <v>1.654441028144553</v>
      </c>
      <c r="M4" s="19">
        <f t="shared" ref="M4:M67" si="5">((K4-J4)/J4)^2</f>
        <v>4.8456450620134866E-5</v>
      </c>
      <c r="O4" s="2">
        <v>0.50462883000000003</v>
      </c>
      <c r="P4">
        <v>199.98864900000001</v>
      </c>
      <c r="Q4">
        <f t="shared" ref="Q4:Q67" si="6">IF(O4&lt;R$1,$AP$6+P$1^2*$AP$5/((-$AP$7*(O4/Q$1-1)^$AP$8+1)),$AP$6+$AP$2*TAN($AP$3*(O4/R$1)-$AP$3)+P$1^2*$AP$5/((-$AP$7*(O4/Q$1-1)^$AP$8+1)))</f>
        <v>199.677141580437</v>
      </c>
      <c r="R4">
        <f t="shared" ref="R4:R67" si="7">(Q4-P4)^2</f>
        <v>9.7036872442807828E-2</v>
      </c>
      <c r="S4" s="19">
        <f t="shared" ref="S4:S67" si="8">((Q4-P4)/P4)^2</f>
        <v>2.426197200899373E-6</v>
      </c>
      <c r="U4" s="2">
        <v>0.50458921000000001</v>
      </c>
      <c r="V4">
        <v>218.947069</v>
      </c>
      <c r="W4">
        <f t="shared" ref="W4:W67" si="9">IF(U4&lt;X$1,$AP$6+V$1^2*$AP$5/((-$AP$7*(U4/W$1-1)^$AP$8+1)),$AP$6+$AP$2*TAN($AP$3*(U4/X$1)-$AP$3)+V$1^2*$AP$5/((-$AP$7*(U4/W$1-1)^$AP$8+1)))</f>
        <v>218.35280750945645</v>
      </c>
      <c r="X4">
        <f t="shared" ref="X4:X67" si="10">(W4-V4)^2</f>
        <v>0.35314671914303564</v>
      </c>
      <c r="Y4" s="19">
        <f t="shared" ref="Y4:Y67" si="11">((W4-V4)/V4)^2</f>
        <v>7.3667664974184862E-6</v>
      </c>
      <c r="AA4" s="2">
        <v>0.50546685000000002</v>
      </c>
      <c r="AB4">
        <v>240.220181</v>
      </c>
      <c r="AC4">
        <f t="shared" ref="AC4:AC67" si="12">IF(AA4&lt;AD$1,$AP$6+AB$1^2*$AP$5/((-$AP$7*(AA4/AC$1-1)^$AP$8+1)),$AP$6+$AP$2*TAN($AP$3*(AA4/AD$1)-$AP$3)+AB$1^2*$AP$5/((-$AP$7*(AA4/AC$1-1)^$AP$8+1)))</f>
        <v>239.5185942984057</v>
      </c>
      <c r="AD4">
        <f t="shared" ref="AD4:AD67" si="13">(AC4-AB4)^2</f>
        <v>0.49222389985396159</v>
      </c>
      <c r="AE4" s="19">
        <f t="shared" ref="AE4:AE67" si="14">((AC4-AB4)/AB4)^2</f>
        <v>8.5298956297149767E-6</v>
      </c>
      <c r="AG4" s="2">
        <v>0.50541248999999999</v>
      </c>
      <c r="AH4">
        <v>266.23289699999998</v>
      </c>
      <c r="AI4">
        <f t="shared" ref="AI4:AI67" si="15">IF(AG4&lt;AJ$1,$AP$6+AH$1^2*$AP$5/((-$AP$7*(AG4/AI$1-1)^$AP$8+1)),$AP$6+$AP$2*TAN($AP$3*(AG4/AJ$1)-$AP$3)+AH$1^2*$AP$5/((-$AP$7*(AG4/AI$1-1)^$AP$8+1)))</f>
        <v>263.174443740041</v>
      </c>
      <c r="AJ4">
        <f t="shared" ref="AJ4:AJ67" si="16">(AI4-AH4)^2</f>
        <v>9.3541363433537157</v>
      </c>
      <c r="AK4" s="19">
        <f t="shared" ref="AK4:AK67" si="17">((AI4-AH4)/AH4)^2</f>
        <v>1.3197153249638383E-4</v>
      </c>
      <c r="AO4" t="s">
        <v>31</v>
      </c>
      <c r="AP4">
        <v>0</v>
      </c>
      <c r="BA4" t="s">
        <v>65</v>
      </c>
      <c r="BB4" s="10" t="s">
        <v>66</v>
      </c>
      <c r="BC4" s="11">
        <v>0.28399999999999997</v>
      </c>
    </row>
    <row r="5" spans="1:60" x14ac:dyDescent="0.25">
      <c r="C5" s="2">
        <v>0.51087724000000001</v>
      </c>
      <c r="D5">
        <v>164.71716900000001</v>
      </c>
      <c r="E5">
        <f t="shared" si="0"/>
        <v>158.5907238585078</v>
      </c>
      <c r="F5">
        <f t="shared" si="1"/>
        <v>37.533330071713529</v>
      </c>
      <c r="G5" s="19">
        <f t="shared" si="2"/>
        <v>1.3833732041813606E-3</v>
      </c>
      <c r="I5" s="2">
        <v>0.51043888000000004</v>
      </c>
      <c r="J5">
        <v>184.77782300000001</v>
      </c>
      <c r="K5">
        <f t="shared" si="3"/>
        <v>183.49166644395152</v>
      </c>
      <c r="L5">
        <f t="shared" si="4"/>
        <v>1.6541986866665286</v>
      </c>
      <c r="M5" s="19">
        <f t="shared" si="5"/>
        <v>4.8449352749818955E-5</v>
      </c>
      <c r="O5" s="2">
        <v>0.50946345999999998</v>
      </c>
      <c r="P5">
        <v>199.98864900000001</v>
      </c>
      <c r="Q5">
        <f t="shared" si="6"/>
        <v>199.67725552985596</v>
      </c>
      <c r="R5">
        <f t="shared" si="7"/>
        <v>9.6965893248355958E-2</v>
      </c>
      <c r="S5" s="19">
        <f t="shared" si="8"/>
        <v>2.4244225195997185E-6</v>
      </c>
      <c r="U5" s="2">
        <v>0.50942383999999996</v>
      </c>
      <c r="V5">
        <v>218.947069</v>
      </c>
      <c r="W5">
        <f t="shared" si="9"/>
        <v>218.35295607323263</v>
      </c>
      <c r="X5">
        <f t="shared" si="10"/>
        <v>0.35297016975208551</v>
      </c>
      <c r="Y5" s="19">
        <f t="shared" si="11"/>
        <v>7.3630836141637653E-6</v>
      </c>
      <c r="AA5" s="2">
        <v>0.51071944999999996</v>
      </c>
      <c r="AB5">
        <v>240.220181</v>
      </c>
      <c r="AC5">
        <f t="shared" si="12"/>
        <v>239.51880897841215</v>
      </c>
      <c r="AD5">
        <f t="shared" si="13"/>
        <v>0.49192271266621856</v>
      </c>
      <c r="AE5" s="19">
        <f t="shared" si="14"/>
        <v>8.5246762665812103E-6</v>
      </c>
      <c r="AG5" s="2">
        <v>0.51024712000000005</v>
      </c>
      <c r="AH5">
        <v>266.23289699999998</v>
      </c>
      <c r="AI5">
        <f t="shared" si="15"/>
        <v>263.17468471626012</v>
      </c>
      <c r="AJ5">
        <f t="shared" si="16"/>
        <v>9.3526623724173881</v>
      </c>
      <c r="AK5" s="19">
        <f t="shared" si="17"/>
        <v>1.3195073718229148E-4</v>
      </c>
      <c r="AO5" t="s">
        <v>32</v>
      </c>
      <c r="AP5">
        <v>498.01441243749241</v>
      </c>
      <c r="BA5" t="s">
        <v>67</v>
      </c>
      <c r="BB5" s="10" t="s">
        <v>68</v>
      </c>
      <c r="BC5" s="11">
        <v>6.5</v>
      </c>
    </row>
    <row r="6" spans="1:60" x14ac:dyDescent="0.25">
      <c r="C6" s="2">
        <v>0.51612983999999995</v>
      </c>
      <c r="D6">
        <v>164.71716900000001</v>
      </c>
      <c r="E6">
        <f t="shared" si="0"/>
        <v>158.59077786533018</v>
      </c>
      <c r="F6">
        <f t="shared" si="1"/>
        <v>37.532668334961095</v>
      </c>
      <c r="G6" s="19">
        <f t="shared" si="2"/>
        <v>1.3833488144219177E-3</v>
      </c>
      <c r="I6" s="2">
        <v>0.51569147999999998</v>
      </c>
      <c r="J6">
        <v>184.77782300000001</v>
      </c>
      <c r="K6">
        <f t="shared" si="3"/>
        <v>183.49178562894846</v>
      </c>
      <c r="L6">
        <f t="shared" si="4"/>
        <v>1.6538921197411793</v>
      </c>
      <c r="M6" s="19">
        <f t="shared" si="5"/>
        <v>4.8440373798724745E-5</v>
      </c>
      <c r="O6" s="2">
        <v>0.51429807999999999</v>
      </c>
      <c r="P6">
        <v>199.98864900000001</v>
      </c>
      <c r="Q6">
        <f t="shared" si="6"/>
        <v>199.67739716133275</v>
      </c>
      <c r="R6">
        <f t="shared" si="7"/>
        <v>9.6877707073750347E-2</v>
      </c>
      <c r="S6" s="19">
        <f t="shared" si="8"/>
        <v>2.4222176149629549E-6</v>
      </c>
      <c r="U6" s="2">
        <v>0.51425845999999997</v>
      </c>
      <c r="V6">
        <v>218.947069</v>
      </c>
      <c r="W6">
        <f t="shared" si="9"/>
        <v>218.35314073562228</v>
      </c>
      <c r="X6">
        <f t="shared" si="10"/>
        <v>0.35275078322673475</v>
      </c>
      <c r="Y6" s="19">
        <f t="shared" si="11"/>
        <v>7.3585071330092448E-6</v>
      </c>
      <c r="AA6" s="2">
        <v>0.51597205000000002</v>
      </c>
      <c r="AB6">
        <v>240.220181</v>
      </c>
      <c r="AC6">
        <f t="shared" si="12"/>
        <v>239.51908049013576</v>
      </c>
      <c r="AD6">
        <f t="shared" si="13"/>
        <v>0.49154192493188731</v>
      </c>
      <c r="AE6" s="19">
        <f t="shared" si="14"/>
        <v>8.5180774816951377E-6</v>
      </c>
      <c r="AG6" s="2">
        <v>0.51549971000000006</v>
      </c>
      <c r="AH6">
        <v>266.23289699999998</v>
      </c>
      <c r="AI6">
        <f>IF(AG6&lt;AJ$1,$AP$6+AH$1^2*$AP$5/((-$AP$7*(AG6/AI$1-1)^$AP$8+1)),$AP$6+$AP$2*TAN($AP$3*(AG6/AJ$1)-$AP$3)+AH$1^2*$AP$5/((-$AP$7*(AG6/AI$1-1)^$AP$8+1)))</f>
        <v>263.17501298836453</v>
      </c>
      <c r="AJ6">
        <f t="shared" si="16"/>
        <v>9.3506546286157217</v>
      </c>
      <c r="AK6" s="19">
        <f t="shared" si="17"/>
        <v>1.3192241120791605E-4</v>
      </c>
      <c r="AO6" t="s">
        <v>55</v>
      </c>
      <c r="AP6">
        <v>138.66996265517241</v>
      </c>
      <c r="BA6" t="s">
        <v>69</v>
      </c>
      <c r="BB6" s="10" t="s">
        <v>70</v>
      </c>
      <c r="BC6" s="11">
        <v>37.5</v>
      </c>
    </row>
    <row r="7" spans="1:60" x14ac:dyDescent="0.25">
      <c r="C7" s="2">
        <v>0.52096447000000001</v>
      </c>
      <c r="D7">
        <v>164.71716900000001</v>
      </c>
      <c r="E7">
        <f t="shared" si="0"/>
        <v>158.59083978749516</v>
      </c>
      <c r="F7">
        <f t="shared" si="1"/>
        <v>37.531909619990373</v>
      </c>
      <c r="G7" s="19">
        <f t="shared" si="2"/>
        <v>1.3833208503175312E-3</v>
      </c>
      <c r="I7" s="2">
        <v>0.52094408000000003</v>
      </c>
      <c r="J7">
        <v>184.77782300000001</v>
      </c>
      <c r="K7">
        <f t="shared" si="3"/>
        <v>183.49193555244057</v>
      </c>
      <c r="L7">
        <f t="shared" si="4"/>
        <v>1.6535065277909475</v>
      </c>
      <c r="M7" s="19">
        <f t="shared" si="5"/>
        <v>4.8429080306253218E-5</v>
      </c>
      <c r="O7" s="2">
        <v>0.51913271000000005</v>
      </c>
      <c r="P7">
        <v>199.98864900000001</v>
      </c>
      <c r="Q7">
        <f t="shared" si="6"/>
        <v>199.67757233963016</v>
      </c>
      <c r="R7">
        <f t="shared" si="7"/>
        <v>9.6768688626858612E-2</v>
      </c>
      <c r="S7" s="19">
        <f t="shared" si="8"/>
        <v>2.4194918443972249E-6</v>
      </c>
      <c r="U7" s="2">
        <v>0.51909309000000003</v>
      </c>
      <c r="V7">
        <v>218.947069</v>
      </c>
      <c r="W7">
        <f t="shared" si="9"/>
        <v>218.35336914610158</v>
      </c>
      <c r="X7">
        <f t="shared" si="10"/>
        <v>0.35247951651899834</v>
      </c>
      <c r="Y7" s="19">
        <f t="shared" si="11"/>
        <v>7.3528484127491032E-6</v>
      </c>
      <c r="AA7" s="2">
        <v>0.52080667000000003</v>
      </c>
      <c r="AB7">
        <v>240.220181</v>
      </c>
      <c r="AC7">
        <f t="shared" si="12"/>
        <v>239.51939184429875</v>
      </c>
      <c r="AD7">
        <f t="shared" si="13"/>
        <v>0.49110544074846274</v>
      </c>
      <c r="AE7" s="19">
        <f t="shared" si="14"/>
        <v>8.5105135163335645E-6</v>
      </c>
      <c r="AG7" s="2">
        <v>0.52075231</v>
      </c>
      <c r="AH7">
        <v>266.23289699999998</v>
      </c>
      <c r="AI7">
        <f t="shared" si="15"/>
        <v>263.17542600866597</v>
      </c>
      <c r="AJ7">
        <f t="shared" si="16"/>
        <v>9.3481288628490002</v>
      </c>
      <c r="AK7" s="19">
        <f t="shared" si="17"/>
        <v>1.3188677679264502E-4</v>
      </c>
      <c r="AO7" t="s">
        <v>37</v>
      </c>
      <c r="AP7">
        <v>3.6575210786326097E-4</v>
      </c>
      <c r="BH7" t="s">
        <v>71</v>
      </c>
    </row>
    <row r="8" spans="1:60" x14ac:dyDescent="0.25">
      <c r="C8" s="2">
        <v>0.52579909000000002</v>
      </c>
      <c r="D8">
        <v>164.71716900000001</v>
      </c>
      <c r="E8">
        <f t="shared" si="0"/>
        <v>158.59091588704823</v>
      </c>
      <c r="F8">
        <f t="shared" si="1"/>
        <v>37.530977203951458</v>
      </c>
      <c r="G8" s="19">
        <f t="shared" si="2"/>
        <v>1.3832864840792854E-3</v>
      </c>
      <c r="I8" s="2">
        <v>0.52619667999999997</v>
      </c>
      <c r="J8">
        <v>184.77782300000001</v>
      </c>
      <c r="K8">
        <f t="shared" si="3"/>
        <v>183.49212311718514</v>
      </c>
      <c r="L8">
        <f t="shared" si="4"/>
        <v>1.6530241886701642</v>
      </c>
      <c r="M8" s="19">
        <f t="shared" si="5"/>
        <v>4.8414953213542882E-5</v>
      </c>
      <c r="O8" s="2">
        <v>0.52396732999999995</v>
      </c>
      <c r="P8">
        <v>199.98864900000001</v>
      </c>
      <c r="Q8">
        <f t="shared" si="6"/>
        <v>199.67778799686175</v>
      </c>
      <c r="R8">
        <f t="shared" si="7"/>
        <v>9.6634563272123317E-2</v>
      </c>
      <c r="S8" s="19">
        <f t="shared" si="8"/>
        <v>2.4161383298822116E-6</v>
      </c>
      <c r="U8" s="2">
        <v>0.52392771000000005</v>
      </c>
      <c r="V8">
        <v>218.947069</v>
      </c>
      <c r="W8">
        <f t="shared" si="9"/>
        <v>218.3536503465842</v>
      </c>
      <c r="X8">
        <f t="shared" si="10"/>
        <v>0.35214569822181652</v>
      </c>
      <c r="Y8" s="19">
        <f t="shared" si="11"/>
        <v>7.3458848440265281E-6</v>
      </c>
      <c r="AA8" s="2">
        <v>0.52564129999999998</v>
      </c>
      <c r="AB8">
        <v>240.220181</v>
      </c>
      <c r="AC8">
        <f t="shared" si="12"/>
        <v>239.51977454246304</v>
      </c>
      <c r="AD8">
        <f t="shared" si="13"/>
        <v>0.49056920575946894</v>
      </c>
      <c r="AE8" s="19">
        <f t="shared" si="14"/>
        <v>8.5012209393366438E-6</v>
      </c>
      <c r="AG8" s="2">
        <v>0.52558693999999995</v>
      </c>
      <c r="AH8">
        <v>266.23289699999998</v>
      </c>
      <c r="AI8">
        <f t="shared" si="15"/>
        <v>263.1758973925339</v>
      </c>
      <c r="AJ8">
        <f t="shared" si="16"/>
        <v>9.3452466000477799</v>
      </c>
      <c r="AK8" s="19">
        <f t="shared" si="17"/>
        <v>1.3184611278851119E-4</v>
      </c>
      <c r="AO8" t="s">
        <v>56</v>
      </c>
      <c r="AP8">
        <v>10.425214148016266</v>
      </c>
    </row>
    <row r="9" spans="1:60" x14ac:dyDescent="0.25">
      <c r="C9" s="2">
        <v>0.53063371999999998</v>
      </c>
      <c r="D9">
        <v>164.71716900000001</v>
      </c>
      <c r="E9">
        <f t="shared" si="0"/>
        <v>158.59100899882947</v>
      </c>
      <c r="F9">
        <f t="shared" si="1"/>
        <v>37.529836359941918</v>
      </c>
      <c r="G9" s="19">
        <f t="shared" si="2"/>
        <v>1.3832444357710237E-3</v>
      </c>
      <c r="I9" s="2">
        <v>0.53103129999999998</v>
      </c>
      <c r="J9">
        <v>184.77782300000001</v>
      </c>
      <c r="K9">
        <f t="shared" si="3"/>
        <v>183.49233608269842</v>
      </c>
      <c r="L9">
        <f t="shared" si="4"/>
        <v>1.652476614553563</v>
      </c>
      <c r="M9" s="19">
        <f t="shared" si="5"/>
        <v>4.8398915471676845E-5</v>
      </c>
      <c r="O9" s="2">
        <v>0.52880196000000002</v>
      </c>
      <c r="P9">
        <v>199.98864900000001</v>
      </c>
      <c r="Q9">
        <f t="shared" si="6"/>
        <v>199.6780523000923</v>
      </c>
      <c r="R9">
        <f t="shared" si="7"/>
        <v>9.6470309993557227E-2</v>
      </c>
      <c r="S9" s="19">
        <f t="shared" si="8"/>
        <v>2.4120315317686342E-6</v>
      </c>
      <c r="U9" s="2">
        <v>0.52876234</v>
      </c>
      <c r="V9">
        <v>218.947069</v>
      </c>
      <c r="W9">
        <f t="shared" si="9"/>
        <v>218.35399499010774</v>
      </c>
      <c r="X9">
        <f t="shared" si="10"/>
        <v>0.35173678120968765</v>
      </c>
      <c r="Y9" s="19">
        <f t="shared" si="11"/>
        <v>7.3373546893291101E-6</v>
      </c>
      <c r="AA9" s="2">
        <v>0.53047593000000004</v>
      </c>
      <c r="AB9">
        <v>240.220181</v>
      </c>
      <c r="AC9">
        <f t="shared" si="12"/>
        <v>239.52024285880202</v>
      </c>
      <c r="AD9">
        <f t="shared" si="13"/>
        <v>0.48991340150367707</v>
      </c>
      <c r="AE9" s="19">
        <f t="shared" si="14"/>
        <v>8.4898563106441151E-6</v>
      </c>
      <c r="AG9" s="2">
        <v>0.53042155999999996</v>
      </c>
      <c r="AH9">
        <v>266.23289699999998</v>
      </c>
      <c r="AI9">
        <f t="shared" si="15"/>
        <v>263.1764742622812</v>
      </c>
      <c r="AJ9">
        <f t="shared" si="16"/>
        <v>9.3417199516443397</v>
      </c>
      <c r="AK9" s="19">
        <f t="shared" si="17"/>
        <v>1.3179635755966969E-4</v>
      </c>
      <c r="AN9">
        <v>0.2</v>
      </c>
      <c r="AO9" t="s">
        <v>59</v>
      </c>
      <c r="AP9">
        <v>0.26625766258808181</v>
      </c>
    </row>
    <row r="10" spans="1:60" x14ac:dyDescent="0.25">
      <c r="C10" s="2">
        <v>0.53546833999999999</v>
      </c>
      <c r="D10">
        <v>164.71716900000001</v>
      </c>
      <c r="E10">
        <f t="shared" si="0"/>
        <v>158.59112244517377</v>
      </c>
      <c r="F10">
        <f t="shared" si="1"/>
        <v>37.52844639189852</v>
      </c>
      <c r="G10" s="19">
        <f t="shared" si="2"/>
        <v>1.3831932054500736E-3</v>
      </c>
      <c r="I10" s="2">
        <v>0.53586593000000005</v>
      </c>
      <c r="J10">
        <v>184.77782300000001</v>
      </c>
      <c r="K10">
        <f t="shared" si="3"/>
        <v>183.49259547046137</v>
      </c>
      <c r="L10">
        <f t="shared" si="4"/>
        <v>1.6518098026840082</v>
      </c>
      <c r="M10" s="19">
        <f t="shared" si="5"/>
        <v>4.8379385409329301E-5</v>
      </c>
      <c r="O10" s="2">
        <v>0.53363658000000003</v>
      </c>
      <c r="P10">
        <v>199.98864900000001</v>
      </c>
      <c r="Q10">
        <f t="shared" si="6"/>
        <v>199.67837483327446</v>
      </c>
      <c r="R10">
        <f t="shared" si="7"/>
        <v>9.6270058537233555E-2</v>
      </c>
      <c r="S10" s="19">
        <f t="shared" si="8"/>
        <v>2.4070246770485909E-6</v>
      </c>
      <c r="U10" s="2">
        <v>0.53359696000000001</v>
      </c>
      <c r="V10">
        <v>218.947069</v>
      </c>
      <c r="W10">
        <f t="shared" si="9"/>
        <v>218.35441557823839</v>
      </c>
      <c r="X10">
        <f t="shared" si="10"/>
        <v>0.35123807832574577</v>
      </c>
      <c r="Y10" s="19">
        <f t="shared" si="11"/>
        <v>7.3269515693270211E-6</v>
      </c>
      <c r="AA10" s="2">
        <v>0.53531055000000005</v>
      </c>
      <c r="AB10">
        <v>240.220181</v>
      </c>
      <c r="AC10">
        <f t="shared" si="12"/>
        <v>239.52081352723383</v>
      </c>
      <c r="AD10">
        <f t="shared" si="13"/>
        <v>0.48911486196333931</v>
      </c>
      <c r="AE10" s="19">
        <f t="shared" si="14"/>
        <v>8.476018179384535E-6</v>
      </c>
      <c r="AG10" s="2">
        <v>0.53525619000000002</v>
      </c>
      <c r="AH10">
        <v>266.23289699999998</v>
      </c>
      <c r="AI10">
        <f t="shared" si="15"/>
        <v>263.1771772444946</v>
      </c>
      <c r="AJ10">
        <f t="shared" si="16"/>
        <v>9.3374232241858532</v>
      </c>
      <c r="AK10" s="19">
        <f t="shared" si="17"/>
        <v>1.3173573777751116E-4</v>
      </c>
      <c r="AN10">
        <v>0.3</v>
      </c>
      <c r="AO10" t="s">
        <v>59</v>
      </c>
      <c r="AP10">
        <v>0.23755892394210698</v>
      </c>
      <c r="BA10" t="s">
        <v>72</v>
      </c>
    </row>
    <row r="11" spans="1:60" x14ac:dyDescent="0.25">
      <c r="C11" s="2">
        <v>0.54030297000000005</v>
      </c>
      <c r="D11">
        <v>164.71716900000001</v>
      </c>
      <c r="E11">
        <f t="shared" si="0"/>
        <v>158.59126010867132</v>
      </c>
      <c r="F11">
        <f t="shared" si="1"/>
        <v>37.526759744859923</v>
      </c>
      <c r="G11" s="19">
        <f t="shared" si="2"/>
        <v>1.3831310403740291E-3</v>
      </c>
      <c r="I11" s="2">
        <v>0.54070054999999995</v>
      </c>
      <c r="J11">
        <v>184.77782300000001</v>
      </c>
      <c r="K11">
        <f t="shared" si="3"/>
        <v>183.49291012536642</v>
      </c>
      <c r="L11">
        <f t="shared" si="4"/>
        <v>1.6510010953991576</v>
      </c>
      <c r="M11" s="19">
        <f t="shared" si="5"/>
        <v>4.8355699412700906E-5</v>
      </c>
      <c r="O11" s="2">
        <v>0.53847120999999998</v>
      </c>
      <c r="P11">
        <v>199.98864900000001</v>
      </c>
      <c r="Q11">
        <f t="shared" si="6"/>
        <v>199.67876681038686</v>
      </c>
      <c r="R11">
        <f t="shared" si="7"/>
        <v>9.6026971439439182E-2</v>
      </c>
      <c r="S11" s="19">
        <f t="shared" si="8"/>
        <v>2.4009468097245897E-6</v>
      </c>
      <c r="U11" s="2">
        <v>0.53843158999999996</v>
      </c>
      <c r="V11">
        <v>218.947069</v>
      </c>
      <c r="W11">
        <f t="shared" si="9"/>
        <v>218.35492673918642</v>
      </c>
      <c r="X11">
        <f t="shared" si="10"/>
        <v>0.35063245704141099</v>
      </c>
      <c r="Y11" s="19">
        <f t="shared" si="11"/>
        <v>7.3143180933644307E-6</v>
      </c>
      <c r="AA11" s="2">
        <v>0.54014518</v>
      </c>
      <c r="AB11">
        <v>240.220181</v>
      </c>
      <c r="AC11">
        <f t="shared" si="12"/>
        <v>239.52150610480095</v>
      </c>
      <c r="AD11">
        <f t="shared" si="13"/>
        <v>0.4881466091814004</v>
      </c>
      <c r="AE11" s="19">
        <f t="shared" si="14"/>
        <v>8.4592390364465947E-6</v>
      </c>
      <c r="AG11" s="2">
        <v>0.54009081000000003</v>
      </c>
      <c r="AH11">
        <v>266.23289699999998</v>
      </c>
      <c r="AI11">
        <f t="shared" si="15"/>
        <v>263.17803043598303</v>
      </c>
      <c r="AJ11">
        <f t="shared" si="16"/>
        <v>9.3322097239487096</v>
      </c>
      <c r="AK11" s="19">
        <f t="shared" si="17"/>
        <v>1.3166218383402447E-4</v>
      </c>
      <c r="AN11">
        <v>0.35</v>
      </c>
      <c r="AO11" t="s">
        <v>59</v>
      </c>
      <c r="AP11">
        <v>0.16687886765283869</v>
      </c>
      <c r="BA11" t="s">
        <v>73</v>
      </c>
      <c r="BB11">
        <f>1-2*(BC5/BC3)^2</f>
        <v>0.97624355567790833</v>
      </c>
      <c r="BD11" t="s">
        <v>74</v>
      </c>
      <c r="BE11">
        <f>-0.357+0.45*EXP(-0.0375*BC6)</f>
        <v>-0.24672275733951332</v>
      </c>
    </row>
    <row r="12" spans="1:60" x14ac:dyDescent="0.25">
      <c r="C12" s="2">
        <v>0.54513758999999995</v>
      </c>
      <c r="D12">
        <v>164.71716900000001</v>
      </c>
      <c r="E12">
        <f t="shared" si="0"/>
        <v>158.59142651003222</v>
      </c>
      <c r="F12">
        <f t="shared" si="1"/>
        <v>37.524721053396796</v>
      </c>
      <c r="G12" s="19">
        <f t="shared" si="2"/>
        <v>1.3830558999285562E-3</v>
      </c>
      <c r="I12" s="2">
        <v>0.54553518000000001</v>
      </c>
      <c r="J12">
        <v>184.77782300000001</v>
      </c>
      <c r="K12">
        <f t="shared" si="3"/>
        <v>183.49329034851934</v>
      </c>
      <c r="L12">
        <f t="shared" si="4"/>
        <v>1.6500241327199714</v>
      </c>
      <c r="M12" s="19">
        <f t="shared" si="5"/>
        <v>4.8327085431896292E-5</v>
      </c>
      <c r="O12" s="2">
        <v>0.54330582999999999</v>
      </c>
      <c r="P12">
        <v>199.98864900000001</v>
      </c>
      <c r="Q12">
        <f t="shared" si="6"/>
        <v>199.67924130405268</v>
      </c>
      <c r="R12">
        <f t="shared" si="7"/>
        <v>9.5733122311434438E-2</v>
      </c>
      <c r="S12" s="19">
        <f t="shared" si="8"/>
        <v>2.3935997475831126E-6</v>
      </c>
      <c r="U12" s="2">
        <v>0.54326620999999997</v>
      </c>
      <c r="V12">
        <v>218.947069</v>
      </c>
      <c r="W12">
        <f t="shared" si="9"/>
        <v>218.35554552613709</v>
      </c>
      <c r="X12">
        <f t="shared" si="10"/>
        <v>0.34990002013084087</v>
      </c>
      <c r="Y12" s="19">
        <f t="shared" si="11"/>
        <v>7.2990391982146941E-6</v>
      </c>
      <c r="AA12" s="2">
        <v>0.54497980000000001</v>
      </c>
      <c r="AB12">
        <v>240.220181</v>
      </c>
      <c r="AC12">
        <f t="shared" si="12"/>
        <v>239.52234336514994</v>
      </c>
      <c r="AD12">
        <f t="shared" si="13"/>
        <v>0.48697736461312613</v>
      </c>
      <c r="AE12" s="19">
        <f t="shared" si="14"/>
        <v>8.4389768465449082E-6</v>
      </c>
      <c r="AG12" s="2">
        <v>0.54492543999999998</v>
      </c>
      <c r="AH12">
        <v>266.23289699999998</v>
      </c>
      <c r="AI12">
        <f t="shared" si="15"/>
        <v>263.17906191180236</v>
      </c>
      <c r="AJ12">
        <f t="shared" si="16"/>
        <v>9.3259087459069399</v>
      </c>
      <c r="AK12" s="19">
        <f t="shared" si="17"/>
        <v>1.3157328736107649E-4</v>
      </c>
      <c r="AN12">
        <v>0.4</v>
      </c>
      <c r="AO12" t="s">
        <v>59</v>
      </c>
      <c r="AP12">
        <v>0</v>
      </c>
      <c r="BA12" t="s">
        <v>75</v>
      </c>
      <c r="BB12">
        <f>0.0524*BC4^4-0.15*BC4^3+0.1659*BC4^2-0.0706*BC4+0.0119</f>
        <v>2.1353672536064041E-3</v>
      </c>
      <c r="BD12" t="s">
        <v>76</v>
      </c>
      <c r="BE12">
        <f>0.0524*(BC4-BE11)^4-0.15*(BC4-BE11)^3+0.1659*(BC4-BE11)^2-0.0706*(BC4-BE11)+0.0119</f>
        <v>2.8936465655405169E-3</v>
      </c>
    </row>
    <row r="13" spans="1:60" x14ac:dyDescent="0.25">
      <c r="C13" s="2">
        <v>0.54997222000000001</v>
      </c>
      <c r="D13">
        <v>164.71716900000001</v>
      </c>
      <c r="E13">
        <f t="shared" si="0"/>
        <v>158.5916268996144</v>
      </c>
      <c r="F13">
        <f t="shared" si="1"/>
        <v>37.522266023596622</v>
      </c>
      <c r="G13" s="19">
        <f t="shared" si="2"/>
        <v>1.3829654144204878E-3</v>
      </c>
      <c r="I13" s="2">
        <v>0.55036985000000005</v>
      </c>
      <c r="J13">
        <v>184.75778299999999</v>
      </c>
      <c r="K13">
        <f t="shared" si="3"/>
        <v>183.49374809966002</v>
      </c>
      <c r="L13">
        <f t="shared" si="4"/>
        <v>1.5977842292774651</v>
      </c>
      <c r="M13" s="19">
        <f t="shared" si="5"/>
        <v>4.6807198183132219E-5</v>
      </c>
      <c r="O13" s="2">
        <v>0.54814037999999998</v>
      </c>
      <c r="P13">
        <v>200.02873</v>
      </c>
      <c r="Q13">
        <f t="shared" si="6"/>
        <v>199.67981350372489</v>
      </c>
      <c r="R13">
        <f t="shared" si="7"/>
        <v>0.12174272137289815</v>
      </c>
      <c r="S13" s="19">
        <f t="shared" si="8"/>
        <v>3.042693805605136E-6</v>
      </c>
      <c r="U13" s="2">
        <v>0.54810080000000005</v>
      </c>
      <c r="V13">
        <v>218.96710999999999</v>
      </c>
      <c r="W13">
        <f t="shared" si="9"/>
        <v>218.3562917609288</v>
      </c>
      <c r="X13">
        <f t="shared" si="10"/>
        <v>0.37309892118203325</v>
      </c>
      <c r="Y13" s="19">
        <f t="shared" si="11"/>
        <v>7.7815519359653312E-6</v>
      </c>
      <c r="AA13" s="2">
        <v>0.54981442999999997</v>
      </c>
      <c r="AB13">
        <v>240.220181</v>
      </c>
      <c r="AC13">
        <f t="shared" si="12"/>
        <v>239.52335176019119</v>
      </c>
      <c r="AD13">
        <f t="shared" si="13"/>
        <v>0.48557098945251947</v>
      </c>
      <c r="AE13" s="19">
        <f t="shared" si="14"/>
        <v>8.4146053494685614E-6</v>
      </c>
      <c r="AG13" s="2">
        <v>0.54976005999999999</v>
      </c>
      <c r="AH13">
        <v>266.23289699999998</v>
      </c>
      <c r="AI13">
        <f t="shared" si="15"/>
        <v>263.18030426570374</v>
      </c>
      <c r="AJ13">
        <f t="shared" si="16"/>
        <v>9.3183224014781985</v>
      </c>
      <c r="AK13" s="19">
        <f t="shared" si="17"/>
        <v>1.3146625647510719E-4</v>
      </c>
      <c r="AN13">
        <v>0.45</v>
      </c>
      <c r="AO13" t="s">
        <v>59</v>
      </c>
      <c r="AP13">
        <v>6.2250040940958179E-2</v>
      </c>
      <c r="BA13" t="s">
        <v>77</v>
      </c>
      <c r="BB13">
        <f>1/(1+BB12*BC2)</f>
        <v>0.98535549286571855</v>
      </c>
      <c r="BD13" t="s">
        <v>78</v>
      </c>
      <c r="BE13">
        <f>1/(1+BE12*BC2)</f>
        <v>0.98025782300709463</v>
      </c>
    </row>
    <row r="14" spans="1:60" x14ac:dyDescent="0.25">
      <c r="C14" s="2">
        <v>0.55480684000000002</v>
      </c>
      <c r="D14">
        <v>164.71716900000001</v>
      </c>
      <c r="E14">
        <f t="shared" si="0"/>
        <v>158.59186735415147</v>
      </c>
      <c r="F14">
        <f t="shared" si="1"/>
        <v>37.519320252634806</v>
      </c>
      <c r="G14" s="19">
        <f t="shared" si="2"/>
        <v>1.3828568415705314E-3</v>
      </c>
      <c r="I14" s="2">
        <v>0.55520442999999997</v>
      </c>
      <c r="J14">
        <v>184.77782300000001</v>
      </c>
      <c r="K14">
        <f t="shared" si="3"/>
        <v>183.49429720361832</v>
      </c>
      <c r="L14">
        <f t="shared" si="4"/>
        <v>1.6474384699772662</v>
      </c>
      <c r="M14" s="19">
        <f t="shared" si="5"/>
        <v>4.8251354694516843E-5</v>
      </c>
      <c r="O14" s="2">
        <v>0.55297507999999995</v>
      </c>
      <c r="P14">
        <v>199.98864900000001</v>
      </c>
      <c r="Q14">
        <f t="shared" si="6"/>
        <v>199.68050105203872</v>
      </c>
      <c r="R14">
        <f t="shared" si="7"/>
        <v>9.4955157832752712E-2</v>
      </c>
      <c r="S14" s="19">
        <f t="shared" si="8"/>
        <v>2.3741484277594119E-6</v>
      </c>
      <c r="U14" s="2">
        <v>0.55293546000000005</v>
      </c>
      <c r="V14">
        <v>218.947069</v>
      </c>
      <c r="W14">
        <f t="shared" si="9"/>
        <v>218.35718843913116</v>
      </c>
      <c r="X14">
        <f t="shared" si="10"/>
        <v>0.34795907609093124</v>
      </c>
      <c r="Y14" s="19">
        <f t="shared" si="11"/>
        <v>7.2585504133796875E-6</v>
      </c>
      <c r="AA14" s="2">
        <v>0.55464904999999998</v>
      </c>
      <c r="AB14">
        <v>240.220181</v>
      </c>
      <c r="AC14">
        <f t="shared" si="12"/>
        <v>239.52456190808851</v>
      </c>
      <c r="AD14">
        <f t="shared" si="13"/>
        <v>0.48388592103175448</v>
      </c>
      <c r="AE14" s="19">
        <f t="shared" si="14"/>
        <v>8.3854042932778349E-6</v>
      </c>
      <c r="AG14" s="2">
        <v>0.55459468999999995</v>
      </c>
      <c r="AH14">
        <v>266.23289699999998</v>
      </c>
      <c r="AI14">
        <f t="shared" si="15"/>
        <v>263.18179524663793</v>
      </c>
      <c r="AJ14">
        <f t="shared" si="16"/>
        <v>9.3092219093689597</v>
      </c>
      <c r="AK14" s="19">
        <f t="shared" si="17"/>
        <v>1.3133786344703461E-4</v>
      </c>
      <c r="AN14">
        <v>0.5</v>
      </c>
      <c r="AO14" t="s">
        <v>59</v>
      </c>
      <c r="AP14">
        <v>5.3231574816824268E-3</v>
      </c>
    </row>
    <row r="15" spans="1:60" x14ac:dyDescent="0.25">
      <c r="C15" s="2">
        <v>0.55964146999999997</v>
      </c>
      <c r="D15">
        <v>164.71716900000001</v>
      </c>
      <c r="E15">
        <f t="shared" si="0"/>
        <v>158.59215489095286</v>
      </c>
      <c r="F15">
        <f t="shared" si="1"/>
        <v>37.515797836026742</v>
      </c>
      <c r="G15" s="19">
        <f t="shared" si="2"/>
        <v>1.3827270151804873E-3</v>
      </c>
      <c r="I15" s="2">
        <v>0.56003906000000003</v>
      </c>
      <c r="J15">
        <v>184.77782300000001</v>
      </c>
      <c r="K15">
        <f t="shared" si="3"/>
        <v>183.49495364744348</v>
      </c>
      <c r="L15">
        <f t="shared" si="4"/>
        <v>1.6457537757288139</v>
      </c>
      <c r="M15" s="19">
        <f t="shared" si="5"/>
        <v>4.8202012165970072E-5</v>
      </c>
      <c r="O15" s="2">
        <v>0.55780971000000001</v>
      </c>
      <c r="P15">
        <v>199.98864900000001</v>
      </c>
      <c r="Q15">
        <f t="shared" si="6"/>
        <v>199.68132427668172</v>
      </c>
      <c r="R15">
        <f t="shared" si="7"/>
        <v>9.4448485562662457E-2</v>
      </c>
      <c r="S15" s="19">
        <f t="shared" si="8"/>
        <v>2.361480183075507E-6</v>
      </c>
      <c r="U15" s="2">
        <v>0.55777009</v>
      </c>
      <c r="V15">
        <v>218.947069</v>
      </c>
      <c r="W15">
        <f t="shared" si="9"/>
        <v>218.35826210033014</v>
      </c>
      <c r="X15">
        <f t="shared" si="10"/>
        <v>0.34669356509883503</v>
      </c>
      <c r="Y15" s="19">
        <f t="shared" si="11"/>
        <v>7.2321514027890989E-6</v>
      </c>
      <c r="AA15" s="2">
        <v>0.55948368000000004</v>
      </c>
      <c r="AB15">
        <v>240.220181</v>
      </c>
      <c r="AC15">
        <f t="shared" si="12"/>
        <v>239.52600916934762</v>
      </c>
      <c r="AD15">
        <f t="shared" si="13"/>
        <v>0.48187453047127604</v>
      </c>
      <c r="AE15" s="19">
        <f t="shared" si="14"/>
        <v>8.350548302830061E-6</v>
      </c>
      <c r="AG15" s="2">
        <v>0.55942930999999996</v>
      </c>
      <c r="AH15">
        <v>266.23289699999998</v>
      </c>
      <c r="AI15">
        <f t="shared" si="15"/>
        <v>263.18357842725982</v>
      </c>
      <c r="AJ15">
        <f t="shared" si="16"/>
        <v>9.2983437580581008</v>
      </c>
      <c r="AK15" s="19">
        <f t="shared" si="17"/>
        <v>1.3118439056118749E-4</v>
      </c>
      <c r="BA15" t="s">
        <v>79</v>
      </c>
      <c r="BB15">
        <f>1/(AP5*10^-4*PI()*BC2*BB13*BB11)</f>
        <v>0.9546580837873867</v>
      </c>
      <c r="BD15" t="s">
        <v>80</v>
      </c>
      <c r="BE15">
        <f>1/(AP5*10^-4*PI()*BC2*BE13*BB11)</f>
        <v>0.95962262640545626</v>
      </c>
    </row>
    <row r="16" spans="1:60" x14ac:dyDescent="0.25">
      <c r="C16" s="2">
        <v>0.56447608999999999</v>
      </c>
      <c r="D16">
        <v>164.71716900000001</v>
      </c>
      <c r="E16">
        <f t="shared" si="0"/>
        <v>158.59249758701566</v>
      </c>
      <c r="F16">
        <f t="shared" si="1"/>
        <v>37.51159991702778</v>
      </c>
      <c r="G16" s="19">
        <f t="shared" si="2"/>
        <v>1.3825722916682012E-3</v>
      </c>
      <c r="I16" s="2">
        <v>0.56487368000000004</v>
      </c>
      <c r="J16">
        <v>184.77782300000001</v>
      </c>
      <c r="K16">
        <f t="shared" si="3"/>
        <v>183.49573580993047</v>
      </c>
      <c r="L16">
        <f t="shared" si="4"/>
        <v>1.6437475629404255</v>
      </c>
      <c r="M16" s="19">
        <f t="shared" si="5"/>
        <v>4.8143252772760964E-5</v>
      </c>
      <c r="O16" s="2">
        <v>0.56264433999999997</v>
      </c>
      <c r="P16">
        <v>199.98864900000001</v>
      </c>
      <c r="Q16">
        <f t="shared" si="6"/>
        <v>199.6823066472127</v>
      </c>
      <c r="R16">
        <f t="shared" si="7"/>
        <v>9.3845637111265465E-2</v>
      </c>
      <c r="S16" s="19">
        <f t="shared" si="8"/>
        <v>2.3464072609117401E-6</v>
      </c>
      <c r="U16" s="2">
        <v>0.56260471000000001</v>
      </c>
      <c r="V16">
        <v>218.947069</v>
      </c>
      <c r="W16">
        <f t="shared" si="9"/>
        <v>218.35954335368379</v>
      </c>
      <c r="X16">
        <f t="shared" si="10"/>
        <v>0.34518638507927896</v>
      </c>
      <c r="Y16" s="19">
        <f t="shared" si="11"/>
        <v>7.2007110901037985E-6</v>
      </c>
      <c r="AA16" s="2">
        <v>0.56431830000000005</v>
      </c>
      <c r="AB16">
        <v>240.220181</v>
      </c>
      <c r="AC16">
        <f t="shared" si="12"/>
        <v>239.52773424781617</v>
      </c>
      <c r="AD16">
        <f t="shared" si="13"/>
        <v>0.47948250460992986</v>
      </c>
      <c r="AE16" s="19">
        <f t="shared" si="14"/>
        <v>8.3090961690614342E-6</v>
      </c>
      <c r="AG16" s="2">
        <v>0.56426394000000002</v>
      </c>
      <c r="AH16">
        <v>266.23289699999998</v>
      </c>
      <c r="AI16">
        <f t="shared" si="15"/>
        <v>263.18570399523952</v>
      </c>
      <c r="AJ16">
        <f t="shared" si="16"/>
        <v>9.2853852082610739</v>
      </c>
      <c r="AK16" s="19">
        <f t="shared" si="17"/>
        <v>1.3100156666244676E-4</v>
      </c>
    </row>
    <row r="17" spans="3:60" x14ac:dyDescent="0.25">
      <c r="C17" s="2">
        <v>0.56931072000000005</v>
      </c>
      <c r="D17">
        <v>164.71716900000001</v>
      </c>
      <c r="E17">
        <f t="shared" si="0"/>
        <v>158.59290472047221</v>
      </c>
      <c r="F17">
        <f t="shared" si="1"/>
        <v>37.506612965500253</v>
      </c>
      <c r="G17" s="19">
        <f t="shared" si="2"/>
        <v>1.3823884866314363E-3</v>
      </c>
      <c r="I17" s="2">
        <v>0.56970831</v>
      </c>
      <c r="J17">
        <v>184.77782300000001</v>
      </c>
      <c r="K17">
        <f t="shared" si="3"/>
        <v>183.49666480336595</v>
      </c>
      <c r="L17">
        <f t="shared" si="4"/>
        <v>1.6413663248026542</v>
      </c>
      <c r="M17" s="19">
        <f t="shared" si="5"/>
        <v>4.8073509369233857E-5</v>
      </c>
      <c r="O17" s="2">
        <v>0.56747895999999998</v>
      </c>
      <c r="P17">
        <v>199.98864900000001</v>
      </c>
      <c r="Q17">
        <f t="shared" si="6"/>
        <v>199.68347512832969</v>
      </c>
      <c r="R17">
        <f t="shared" si="7"/>
        <v>9.3131091950252848E-2</v>
      </c>
      <c r="S17" s="19">
        <f t="shared" si="8"/>
        <v>2.3285416040132573E-6</v>
      </c>
      <c r="U17" s="2">
        <v>0.56743933999999996</v>
      </c>
      <c r="V17">
        <v>218.947069</v>
      </c>
      <c r="W17">
        <f t="shared" si="9"/>
        <v>218.36106738723734</v>
      </c>
      <c r="X17">
        <f t="shared" si="10"/>
        <v>0.34339789016043609</v>
      </c>
      <c r="Y17" s="19">
        <f t="shared" si="11"/>
        <v>7.1634024482993197E-6</v>
      </c>
      <c r="AA17" s="2">
        <v>0.56915293</v>
      </c>
      <c r="AB17">
        <v>240.220181</v>
      </c>
      <c r="AC17">
        <f t="shared" si="12"/>
        <v>239.52978390430394</v>
      </c>
      <c r="AD17">
        <f t="shared" si="13"/>
        <v>0.47664814974554959</v>
      </c>
      <c r="AE17" s="19">
        <f t="shared" si="14"/>
        <v>8.2599787832987514E-6</v>
      </c>
      <c r="AG17" s="2">
        <v>0.56909856000000003</v>
      </c>
      <c r="AH17">
        <v>266.23289699999998</v>
      </c>
      <c r="AI17">
        <f t="shared" si="15"/>
        <v>263.18822957324647</v>
      </c>
      <c r="AJ17">
        <f t="shared" si="16"/>
        <v>9.2699997395338158</v>
      </c>
      <c r="AK17" s="19">
        <f t="shared" si="17"/>
        <v>1.3078450291528914E-4</v>
      </c>
      <c r="AM17">
        <v>0.2</v>
      </c>
      <c r="AN17" t="s">
        <v>35</v>
      </c>
      <c r="AP17">
        <f>SUM(F3:F150)</f>
        <v>1997.1924471031389</v>
      </c>
    </row>
    <row r="18" spans="3:60" x14ac:dyDescent="0.25">
      <c r="C18" s="2">
        <v>0.57414533999999995</v>
      </c>
      <c r="D18">
        <v>164.71716900000001</v>
      </c>
      <c r="E18">
        <f t="shared" si="0"/>
        <v>158.5933869160958</v>
      </c>
      <c r="F18">
        <f t="shared" si="1"/>
        <v>37.500707011146275</v>
      </c>
      <c r="G18" s="19">
        <f t="shared" si="2"/>
        <v>1.382170809729792E-3</v>
      </c>
      <c r="I18" s="2">
        <v>0.57454293000000001</v>
      </c>
      <c r="J18">
        <v>184.77782300000001</v>
      </c>
      <c r="K18">
        <f t="shared" si="3"/>
        <v>183.49776479942389</v>
      </c>
      <c r="L18">
        <f t="shared" si="4"/>
        <v>1.6385489968621778</v>
      </c>
      <c r="M18" s="19">
        <f t="shared" si="5"/>
        <v>4.7990993456060743E-5</v>
      </c>
      <c r="O18" s="2">
        <v>0.57231359000000004</v>
      </c>
      <c r="P18">
        <v>199.98864900000001</v>
      </c>
      <c r="Q18">
        <f t="shared" si="6"/>
        <v>199.68486064478003</v>
      </c>
      <c r="R18">
        <f t="shared" si="7"/>
        <v>9.2287364767259961E-2</v>
      </c>
      <c r="S18" s="19">
        <f t="shared" si="8"/>
        <v>2.3074460299477749E-6</v>
      </c>
      <c r="U18" s="2">
        <v>0.57227397000000002</v>
      </c>
      <c r="V18">
        <v>218.947069</v>
      </c>
      <c r="W18">
        <f t="shared" si="9"/>
        <v>218.36287453898643</v>
      </c>
      <c r="X18">
        <f t="shared" si="10"/>
        <v>0.34128316827893201</v>
      </c>
      <c r="Y18" s="19">
        <f t="shared" si="11"/>
        <v>7.1192885957175208E-6</v>
      </c>
      <c r="AA18" s="2">
        <v>0.57398755000000001</v>
      </c>
      <c r="AB18">
        <v>240.220181</v>
      </c>
      <c r="AC18">
        <f t="shared" si="12"/>
        <v>239.53221169084827</v>
      </c>
      <c r="AD18">
        <f t="shared" si="13"/>
        <v>0.47330177033470228</v>
      </c>
      <c r="AE18" s="19">
        <f t="shared" si="14"/>
        <v>8.2019883705609251E-6</v>
      </c>
      <c r="AG18" s="2">
        <v>0.57393318999999998</v>
      </c>
      <c r="AH18">
        <v>266.23289699999998</v>
      </c>
      <c r="AI18">
        <f t="shared" si="15"/>
        <v>263.19122119590946</v>
      </c>
      <c r="AJ18">
        <f t="shared" si="16"/>
        <v>9.2517916971896899</v>
      </c>
      <c r="AK18" s="19">
        <f t="shared" si="17"/>
        <v>1.3052761728055915E-4</v>
      </c>
      <c r="AM18">
        <v>0.3</v>
      </c>
      <c r="AN18" t="s">
        <v>35</v>
      </c>
      <c r="AP18">
        <f>SUM(L3:L150)</f>
        <v>1739.4929255383718</v>
      </c>
    </row>
    <row r="19" spans="3:60" x14ac:dyDescent="0.25">
      <c r="C19" s="2">
        <v>0.57897997000000001</v>
      </c>
      <c r="D19">
        <v>164.71716900000001</v>
      </c>
      <c r="E19">
        <f t="shared" si="0"/>
        <v>158.59395631935536</v>
      </c>
      <c r="F19">
        <f t="shared" si="1"/>
        <v>37.493733532407511</v>
      </c>
      <c r="G19" s="19">
        <f t="shared" si="2"/>
        <v>1.3819137868754728E-3</v>
      </c>
      <c r="I19" s="2">
        <v>0.57937755999999996</v>
      </c>
      <c r="J19">
        <v>184.77782300000001</v>
      </c>
      <c r="K19">
        <f t="shared" si="3"/>
        <v>183.49906342409275</v>
      </c>
      <c r="L19">
        <f t="shared" si="4"/>
        <v>1.6352260529745122</v>
      </c>
      <c r="M19" s="19">
        <f t="shared" si="5"/>
        <v>4.7893668701858565E-5</v>
      </c>
      <c r="O19" s="2">
        <v>0.57714821000000005</v>
      </c>
      <c r="P19">
        <v>199.98864900000001</v>
      </c>
      <c r="Q19">
        <f t="shared" si="6"/>
        <v>199.68649855638617</v>
      </c>
      <c r="R19">
        <f t="shared" si="7"/>
        <v>9.1294890576040316E-2</v>
      </c>
      <c r="S19" s="19">
        <f t="shared" si="8"/>
        <v>2.2826313585338624E-6</v>
      </c>
      <c r="U19" s="2">
        <v>0.57710859000000003</v>
      </c>
      <c r="V19">
        <v>218.947069</v>
      </c>
      <c r="W19">
        <f t="shared" si="9"/>
        <v>218.36501094570684</v>
      </c>
      <c r="X19">
        <f t="shared" si="10"/>
        <v>0.33879157856753522</v>
      </c>
      <c r="Y19" s="19">
        <f t="shared" si="11"/>
        <v>7.0673131458088485E-6</v>
      </c>
      <c r="AA19" s="2">
        <v>0.57882217999999996</v>
      </c>
      <c r="AB19">
        <v>240.220181</v>
      </c>
      <c r="AC19">
        <f t="shared" si="12"/>
        <v>239.53507882893018</v>
      </c>
      <c r="AD19">
        <f t="shared" si="13"/>
        <v>0.46936498480457384</v>
      </c>
      <c r="AE19" s="19">
        <f t="shared" si="14"/>
        <v>8.133766633057868E-6</v>
      </c>
      <c r="AG19" s="2">
        <v>0.57876780999999999</v>
      </c>
      <c r="AH19">
        <v>266.23289699999998</v>
      </c>
      <c r="AI19">
        <f t="shared" si="15"/>
        <v>263.19475430792693</v>
      </c>
      <c r="AJ19">
        <f t="shared" si="16"/>
        <v>9.2303110173968914</v>
      </c>
      <c r="AK19" s="19">
        <f t="shared" si="17"/>
        <v>1.3022456009523879E-4</v>
      </c>
      <c r="AM19">
        <v>0.35</v>
      </c>
      <c r="AN19" t="s">
        <v>35</v>
      </c>
      <c r="AP19">
        <f>SUM(R3:R150)</f>
        <v>2010.6676964579315</v>
      </c>
      <c r="BA19" t="s">
        <v>81</v>
      </c>
    </row>
    <row r="20" spans="3:60" x14ac:dyDescent="0.25">
      <c r="C20" s="2">
        <v>0.58381459000000002</v>
      </c>
      <c r="D20">
        <v>164.71716900000001</v>
      </c>
      <c r="E20">
        <f t="shared" si="0"/>
        <v>158.59462677287388</v>
      </c>
      <c r="F20">
        <f t="shared" si="1"/>
        <v>37.485523322942619</v>
      </c>
      <c r="G20" s="19">
        <f t="shared" si="2"/>
        <v>1.3816111815976371E-3</v>
      </c>
      <c r="I20" s="2">
        <v>0.58421217999999997</v>
      </c>
      <c r="J20">
        <v>184.77782300000001</v>
      </c>
      <c r="K20">
        <f t="shared" si="3"/>
        <v>183.50059215780982</v>
      </c>
      <c r="L20">
        <f t="shared" si="4"/>
        <v>1.6313186242418685</v>
      </c>
      <c r="M20" s="19">
        <f t="shared" si="5"/>
        <v>4.7779225138011882E-5</v>
      </c>
      <c r="O20" s="2">
        <v>0.58198284</v>
      </c>
      <c r="P20">
        <v>199.98864900000001</v>
      </c>
      <c r="Q20">
        <f t="shared" si="6"/>
        <v>199.68842922587223</v>
      </c>
      <c r="R20">
        <f t="shared" si="7"/>
        <v>9.0131912777336773E-2</v>
      </c>
      <c r="S20" s="19">
        <f t="shared" si="8"/>
        <v>2.253553613045047E-6</v>
      </c>
      <c r="U20" s="2">
        <v>0.58194321999999998</v>
      </c>
      <c r="V20">
        <v>218.947069</v>
      </c>
      <c r="W20">
        <f t="shared" si="9"/>
        <v>218.36752926954824</v>
      </c>
      <c r="X20">
        <f t="shared" si="10"/>
        <v>0.33586629917209448</v>
      </c>
      <c r="Y20" s="19">
        <f t="shared" si="11"/>
        <v>7.0062907744323992E-6</v>
      </c>
      <c r="AA20" s="2">
        <v>0.58365679999999998</v>
      </c>
      <c r="AB20">
        <v>240.220181</v>
      </c>
      <c r="AC20">
        <f t="shared" si="12"/>
        <v>239.5384551000368</v>
      </c>
      <c r="AD20">
        <f t="shared" si="13"/>
        <v>0.4647502026806315</v>
      </c>
      <c r="AE20" s="19">
        <f t="shared" si="14"/>
        <v>8.0537956891789118E-6</v>
      </c>
      <c r="AG20" s="2">
        <v>0.58360243999999994</v>
      </c>
      <c r="AH20">
        <v>266.23289699999998</v>
      </c>
      <c r="AI20">
        <f t="shared" si="15"/>
        <v>263.19891496282173</v>
      </c>
      <c r="AJ20">
        <f t="shared" si="16"/>
        <v>9.2050470019202724</v>
      </c>
      <c r="AK20" s="19">
        <f t="shared" si="17"/>
        <v>1.2986812624425791E-4</v>
      </c>
      <c r="AM20">
        <v>0.4</v>
      </c>
      <c r="AN20" t="s">
        <v>35</v>
      </c>
      <c r="AP20">
        <f>SUM(X3:X150)</f>
        <v>2639.9968005010937</v>
      </c>
      <c r="BA20" t="s">
        <v>82</v>
      </c>
      <c r="BB20">
        <f>1/(BB13*BB11)</f>
        <v>1.0395583665393573</v>
      </c>
      <c r="BD20" t="s">
        <v>83</v>
      </c>
      <c r="BE20">
        <f>1/(BE13*BB11)</f>
        <v>1.0449644191379803</v>
      </c>
    </row>
    <row r="21" spans="3:60" x14ac:dyDescent="0.25">
      <c r="C21" s="2">
        <v>0.58864921999999997</v>
      </c>
      <c r="D21">
        <v>164.71716900000001</v>
      </c>
      <c r="E21">
        <f t="shared" si="0"/>
        <v>158.59541402937757</v>
      </c>
      <c r="F21">
        <f t="shared" si="1"/>
        <v>37.475883920340642</v>
      </c>
      <c r="G21" s="19">
        <f t="shared" si="2"/>
        <v>1.3812559002719883E-3</v>
      </c>
      <c r="I21" s="2">
        <v>0.58904681000000003</v>
      </c>
      <c r="J21">
        <v>184.77782300000001</v>
      </c>
      <c r="K21">
        <f t="shared" si="3"/>
        <v>183.50238681853313</v>
      </c>
      <c r="L21">
        <f t="shared" si="4"/>
        <v>1.6267374529948335</v>
      </c>
      <c r="M21" s="19">
        <f t="shared" si="5"/>
        <v>4.7645048522141026E-5</v>
      </c>
      <c r="O21" s="2">
        <v>0.58681746000000001</v>
      </c>
      <c r="P21">
        <v>199.98864900000001</v>
      </c>
      <c r="Q21">
        <f t="shared" si="6"/>
        <v>199.69069859184177</v>
      </c>
      <c r="R21">
        <f t="shared" si="7"/>
        <v>8.8774445721663819E-2</v>
      </c>
      <c r="S21" s="19">
        <f t="shared" si="8"/>
        <v>2.2196130841731174E-6</v>
      </c>
      <c r="U21" s="2">
        <v>0.58677783999999999</v>
      </c>
      <c r="V21">
        <v>218.947069</v>
      </c>
      <c r="W21">
        <f t="shared" si="9"/>
        <v>218.3704894487272</v>
      </c>
      <c r="X21">
        <f t="shared" si="10"/>
        <v>0.33244397894594396</v>
      </c>
      <c r="Y21" s="19">
        <f t="shared" si="11"/>
        <v>6.9348999540769876E-6</v>
      </c>
      <c r="AA21" s="2">
        <v>0.58849143000000004</v>
      </c>
      <c r="AB21">
        <v>240.220181</v>
      </c>
      <c r="AC21">
        <f t="shared" si="12"/>
        <v>239.54241992021952</v>
      </c>
      <c r="AD21">
        <f t="shared" si="13"/>
        <v>0.45936008126520378</v>
      </c>
      <c r="AE21" s="19">
        <f t="shared" si="14"/>
        <v>7.9603886581129038E-6</v>
      </c>
      <c r="AG21" s="2">
        <v>0.58843707000000001</v>
      </c>
      <c r="AH21">
        <v>266.23289699999998</v>
      </c>
      <c r="AI21">
        <f t="shared" si="15"/>
        <v>263.20380104041101</v>
      </c>
      <c r="AJ21">
        <f t="shared" si="16"/>
        <v>9.1754223323982327</v>
      </c>
      <c r="AK21" s="19">
        <f t="shared" si="17"/>
        <v>1.2945017071175165E-4</v>
      </c>
      <c r="AM21">
        <v>0.45</v>
      </c>
      <c r="AN21" t="s">
        <v>35</v>
      </c>
      <c r="AP21">
        <f>SUM(AD3:AD150)</f>
        <v>3018.162710673168</v>
      </c>
      <c r="BA21" t="s">
        <v>84</v>
      </c>
      <c r="BB21">
        <f>(AP5*10^-4*PI()*BC2-BB20)/(AP6*10^-4*PI()*BC2)</f>
        <v>0.16283935849587075</v>
      </c>
      <c r="BD21" t="s">
        <v>85</v>
      </c>
      <c r="BE21">
        <f>(AP5*10^-4*PI()*BC2-BE20)/(AP6*10^-4*PI()*BC2)</f>
        <v>0.14500987525654199</v>
      </c>
      <c r="BH21" t="s">
        <v>86</v>
      </c>
    </row>
    <row r="22" spans="3:60" x14ac:dyDescent="0.25">
      <c r="C22" s="2">
        <v>0.59348383999999998</v>
      </c>
      <c r="D22">
        <v>164.71716900000001</v>
      </c>
      <c r="E22">
        <f t="shared" si="0"/>
        <v>158.59633596429532</v>
      </c>
      <c r="F22">
        <f t="shared" si="1"/>
        <v>37.464597050973914</v>
      </c>
      <c r="G22" s="19">
        <f t="shared" si="2"/>
        <v>1.3808398979452243E-3</v>
      </c>
      <c r="I22" s="2">
        <v>0.59388143000000004</v>
      </c>
      <c r="J22">
        <v>184.77782300000001</v>
      </c>
      <c r="K22">
        <f t="shared" si="3"/>
        <v>183.5044880437066</v>
      </c>
      <c r="L22">
        <f t="shared" si="4"/>
        <v>1.6213819109187426</v>
      </c>
      <c r="M22" s="19">
        <f t="shared" si="5"/>
        <v>4.7488191580286049E-5</v>
      </c>
      <c r="O22" s="2">
        <v>0.59165208999999996</v>
      </c>
      <c r="P22">
        <v>199.98864900000001</v>
      </c>
      <c r="Q22">
        <f t="shared" si="6"/>
        <v>199.69335886236024</v>
      </c>
      <c r="R22">
        <f t="shared" si="7"/>
        <v>8.7196265387312913E-2</v>
      </c>
      <c r="S22" s="19">
        <f t="shared" si="8"/>
        <v>2.1801540969518078E-6</v>
      </c>
      <c r="U22" s="2">
        <v>0.59161246999999995</v>
      </c>
      <c r="V22">
        <v>218.947069</v>
      </c>
      <c r="W22">
        <f t="shared" si="9"/>
        <v>218.37395960269757</v>
      </c>
      <c r="X22">
        <f t="shared" si="10"/>
        <v>0.32845438127635629</v>
      </c>
      <c r="Y22" s="19">
        <f t="shared" si="11"/>
        <v>6.851675523953955E-6</v>
      </c>
      <c r="AA22" s="2">
        <v>0.59332605000000005</v>
      </c>
      <c r="AB22">
        <v>240.220181</v>
      </c>
      <c r="AC22">
        <f t="shared" si="12"/>
        <v>239.54706341316307</v>
      </c>
      <c r="AD22">
        <f t="shared" si="13"/>
        <v>0.45308728570916318</v>
      </c>
      <c r="AE22" s="19">
        <f t="shared" si="14"/>
        <v>7.8516855020584307E-6</v>
      </c>
      <c r="AG22" s="2">
        <v>0.59327169000000002</v>
      </c>
      <c r="AH22">
        <v>266.23289699999998</v>
      </c>
      <c r="AI22">
        <f t="shared" si="15"/>
        <v>263.20952365515149</v>
      </c>
      <c r="AJ22">
        <f t="shared" si="16"/>
        <v>9.1407863823403712</v>
      </c>
      <c r="AK22" s="19">
        <f t="shared" si="17"/>
        <v>1.2896151422430886E-4</v>
      </c>
      <c r="AM22">
        <v>0.5</v>
      </c>
      <c r="AN22" t="s">
        <v>35</v>
      </c>
      <c r="AP22">
        <f>SUM(AJ3:AJ150)</f>
        <v>1814.7503063604943</v>
      </c>
    </row>
    <row r="23" spans="3:60" x14ac:dyDescent="0.25">
      <c r="C23" s="2">
        <v>0.59872879999999995</v>
      </c>
      <c r="D23">
        <v>164.66227699999999</v>
      </c>
      <c r="E23">
        <f t="shared" si="0"/>
        <v>158.63382440403495</v>
      </c>
      <c r="F23">
        <f t="shared" si="1"/>
        <v>36.342240701797571</v>
      </c>
      <c r="G23" s="19">
        <f t="shared" si="2"/>
        <v>1.3403661982281441E-3</v>
      </c>
      <c r="I23" s="2">
        <v>0.59900913</v>
      </c>
      <c r="J23">
        <v>184.74453700000001</v>
      </c>
      <c r="K23">
        <f t="shared" si="3"/>
        <v>183.50710307801373</v>
      </c>
      <c r="L23">
        <f t="shared" si="4"/>
        <v>1.5312427112823479</v>
      </c>
      <c r="M23" s="19">
        <f t="shared" si="5"/>
        <v>4.4864292624965135E-5</v>
      </c>
      <c r="O23" s="2">
        <v>0.59648668999999999</v>
      </c>
      <c r="P23">
        <v>199.99866900000001</v>
      </c>
      <c r="Q23">
        <f t="shared" si="6"/>
        <v>199.69646919010296</v>
      </c>
      <c r="R23">
        <f t="shared" si="7"/>
        <v>9.1324725101811402E-2</v>
      </c>
      <c r="S23" s="19">
        <f t="shared" si="8"/>
        <v>2.2831485161509163E-6</v>
      </c>
      <c r="U23" s="2">
        <v>0.59644708999999996</v>
      </c>
      <c r="V23">
        <v>218.947069</v>
      </c>
      <c r="W23">
        <f t="shared" si="9"/>
        <v>218.37801693144564</v>
      </c>
      <c r="X23">
        <f t="shared" si="10"/>
        <v>0.32382025672599157</v>
      </c>
      <c r="Y23" s="19">
        <f t="shared" si="11"/>
        <v>6.755006033252375E-6</v>
      </c>
      <c r="AA23" s="2">
        <v>0.59815315000000002</v>
      </c>
      <c r="AB23">
        <v>240.10650200000001</v>
      </c>
      <c r="AC23">
        <f t="shared" si="12"/>
        <v>239.55247860493358</v>
      </c>
      <c r="AD23">
        <f t="shared" si="13"/>
        <v>0.30694192228092587</v>
      </c>
      <c r="AE23" s="19">
        <f t="shared" si="14"/>
        <v>5.324126517922329E-6</v>
      </c>
      <c r="AG23" s="2">
        <v>0.59810640000000004</v>
      </c>
      <c r="AH23">
        <v>266.19281599999999</v>
      </c>
      <c r="AI23">
        <f t="shared" si="15"/>
        <v>263.21620884921072</v>
      </c>
      <c r="AJ23">
        <f t="shared" si="16"/>
        <v>8.86019013012986</v>
      </c>
      <c r="AK23" s="19">
        <f t="shared" si="17"/>
        <v>1.2504040749126849E-4</v>
      </c>
    </row>
    <row r="24" spans="3:60" x14ac:dyDescent="0.25">
      <c r="C24" s="2">
        <v>0.6031531</v>
      </c>
      <c r="D24">
        <v>164.71716900000001</v>
      </c>
      <c r="E24">
        <f t="shared" si="0"/>
        <v>158.7830774733861</v>
      </c>
      <c r="F24">
        <f t="shared" si="1"/>
        <v>35.213442246231033</v>
      </c>
      <c r="G24" s="19">
        <f t="shared" si="2"/>
        <v>1.2978686500065189E-3</v>
      </c>
      <c r="I24" s="2">
        <v>0.60355068000000001</v>
      </c>
      <c r="J24">
        <v>184.77782300000001</v>
      </c>
      <c r="K24">
        <f t="shared" si="3"/>
        <v>183.50980035167674</v>
      </c>
      <c r="L24">
        <f t="shared" si="4"/>
        <v>1.6078814366607523</v>
      </c>
      <c r="M24" s="19">
        <f t="shared" si="5"/>
        <v>4.709278004666109E-5</v>
      </c>
      <c r="O24" s="2">
        <v>0.60132907999999996</v>
      </c>
      <c r="P24">
        <v>199.99988999999999</v>
      </c>
      <c r="Q24">
        <f t="shared" si="6"/>
        <v>199.70010284598197</v>
      </c>
      <c r="R24">
        <f t="shared" si="7"/>
        <v>8.9872337714223996E-2</v>
      </c>
      <c r="S24" s="19">
        <f t="shared" si="8"/>
        <v>2.2468109143469263E-6</v>
      </c>
      <c r="U24" s="2">
        <v>0.60128961000000003</v>
      </c>
      <c r="V24">
        <v>218.88439</v>
      </c>
      <c r="W24">
        <f t="shared" si="9"/>
        <v>218.38275714172798</v>
      </c>
      <c r="X24">
        <f t="shared" si="10"/>
        <v>0.25163552449815424</v>
      </c>
      <c r="Y24" s="19">
        <f t="shared" si="11"/>
        <v>5.2522134980315062E-6</v>
      </c>
      <c r="AA24" s="2">
        <v>0.60299530000000001</v>
      </c>
      <c r="AB24">
        <v>240.220181</v>
      </c>
      <c r="AC24">
        <f t="shared" si="12"/>
        <v>239.55880827698175</v>
      </c>
      <c r="AD24">
        <f t="shared" si="13"/>
        <v>0.43741387875256987</v>
      </c>
      <c r="AE24" s="19">
        <f t="shared" si="14"/>
        <v>7.5800763308226274E-6</v>
      </c>
      <c r="AG24" s="2">
        <v>0.60294093999999998</v>
      </c>
      <c r="AH24">
        <v>266.23289699999998</v>
      </c>
      <c r="AI24">
        <f t="shared" si="15"/>
        <v>263.22399858913712</v>
      </c>
      <c r="AJ24">
        <f t="shared" si="16"/>
        <v>9.0534696468930154</v>
      </c>
      <c r="AK24" s="19">
        <f t="shared" si="17"/>
        <v>1.2772961819814538E-4</v>
      </c>
      <c r="AM24" t="s">
        <v>36</v>
      </c>
      <c r="AN24" t="s">
        <v>35</v>
      </c>
      <c r="AP24">
        <f>SUM(AP17:AP22)</f>
        <v>13220.262886634198</v>
      </c>
    </row>
    <row r="25" spans="3:60" x14ac:dyDescent="0.25">
      <c r="C25" s="2">
        <v>0.60798759000000002</v>
      </c>
      <c r="D25">
        <v>164.77729099999999</v>
      </c>
      <c r="E25">
        <f t="shared" si="0"/>
        <v>158.94654458763381</v>
      </c>
      <c r="F25">
        <f t="shared" si="1"/>
        <v>33.997603725321099</v>
      </c>
      <c r="G25" s="19">
        <f t="shared" si="2"/>
        <v>1.2521420204975285E-3</v>
      </c>
      <c r="I25" s="2">
        <v>0.60838530999999996</v>
      </c>
      <c r="J25">
        <v>184.77782300000001</v>
      </c>
      <c r="K25">
        <f t="shared" si="3"/>
        <v>183.51312219095396</v>
      </c>
      <c r="L25">
        <f t="shared" si="4"/>
        <v>1.5994681364017269</v>
      </c>
      <c r="M25" s="19">
        <f t="shared" si="5"/>
        <v>4.6846365298949555E-5</v>
      </c>
      <c r="O25" s="2">
        <v>0.60615596000000005</v>
      </c>
      <c r="P25">
        <v>199.98864900000001</v>
      </c>
      <c r="Q25">
        <f t="shared" si="6"/>
        <v>199.70431659927723</v>
      </c>
      <c r="R25">
        <f t="shared" si="7"/>
        <v>8.0844914100776696E-2</v>
      </c>
      <c r="S25" s="19">
        <f t="shared" si="8"/>
        <v>2.0213522897067836E-6</v>
      </c>
      <c r="U25" s="2">
        <v>0.60611634000000003</v>
      </c>
      <c r="V25">
        <v>218.947069</v>
      </c>
      <c r="W25">
        <f t="shared" si="9"/>
        <v>218.38825389354582</v>
      </c>
      <c r="X25">
        <f t="shared" si="10"/>
        <v>0.31227432320139226</v>
      </c>
      <c r="Y25" s="19">
        <f t="shared" si="11"/>
        <v>6.5141537425193874E-6</v>
      </c>
      <c r="AA25" s="2">
        <v>0.60782992999999996</v>
      </c>
      <c r="AB25">
        <v>240.220181</v>
      </c>
      <c r="AC25">
        <f t="shared" si="12"/>
        <v>239.56615541723761</v>
      </c>
      <c r="AD25">
        <f t="shared" si="13"/>
        <v>0.42774946290767946</v>
      </c>
      <c r="AE25" s="19">
        <f t="shared" si="14"/>
        <v>7.4125987692829777E-6</v>
      </c>
      <c r="AG25" s="2">
        <v>0.60777557000000004</v>
      </c>
      <c r="AH25">
        <v>266.23289699999998</v>
      </c>
      <c r="AI25">
        <f t="shared" si="15"/>
        <v>263.23305391531937</v>
      </c>
      <c r="AJ25">
        <f t="shared" si="16"/>
        <v>8.9990585327060533</v>
      </c>
      <c r="AK25" s="19">
        <f t="shared" si="17"/>
        <v>1.2696196655607891E-4</v>
      </c>
      <c r="AN25" s="8" t="s">
        <v>46</v>
      </c>
      <c r="AP25">
        <f>AP24/6</f>
        <v>2203.3771477723662</v>
      </c>
    </row>
    <row r="26" spans="3:60" x14ac:dyDescent="0.25">
      <c r="C26" s="2">
        <v>0.61282212000000003</v>
      </c>
      <c r="D26">
        <v>164.827392</v>
      </c>
      <c r="E26">
        <f t="shared" si="0"/>
        <v>159.1105921101861</v>
      </c>
      <c r="F26">
        <f t="shared" si="1"/>
        <v>32.681800980176206</v>
      </c>
      <c r="G26" s="19">
        <f t="shared" si="2"/>
        <v>1.2029489764435403E-3</v>
      </c>
      <c r="I26" s="2">
        <v>0.61321992999999997</v>
      </c>
      <c r="J26">
        <v>184.77782300000001</v>
      </c>
      <c r="K26">
        <f t="shared" si="3"/>
        <v>183.51697350820464</v>
      </c>
      <c r="L26">
        <f t="shared" si="4"/>
        <v>1.5897414409606407</v>
      </c>
      <c r="M26" s="19">
        <f t="shared" si="5"/>
        <v>4.6561482894971301E-5</v>
      </c>
      <c r="O26" s="2">
        <v>0.61099059</v>
      </c>
      <c r="P26">
        <v>199.98864900000001</v>
      </c>
      <c r="Q26">
        <f t="shared" si="6"/>
        <v>199.70921448759302</v>
      </c>
      <c r="R26">
        <f t="shared" si="7"/>
        <v>7.808364672413419E-2</v>
      </c>
      <c r="S26" s="19">
        <f t="shared" si="8"/>
        <v>1.9523127688370914E-6</v>
      </c>
      <c r="U26" s="2">
        <v>0.61095096999999998</v>
      </c>
      <c r="V26">
        <v>218.947069</v>
      </c>
      <c r="W26">
        <f t="shared" si="9"/>
        <v>218.39464339076568</v>
      </c>
      <c r="X26">
        <f t="shared" si="10"/>
        <v>0.30517405373790896</v>
      </c>
      <c r="Y26" s="19">
        <f t="shared" si="11"/>
        <v>6.3660395894751203E-6</v>
      </c>
      <c r="AA26" s="2">
        <v>0.61266454999999997</v>
      </c>
      <c r="AB26">
        <v>240.220181</v>
      </c>
      <c r="AC26">
        <f t="shared" si="12"/>
        <v>239.57467588748131</v>
      </c>
      <c r="AD26">
        <f t="shared" si="13"/>
        <v>0.41667685028776824</v>
      </c>
      <c r="AE26" s="19">
        <f t="shared" si="14"/>
        <v>7.2207181433643042E-6</v>
      </c>
      <c r="AG26" s="2">
        <v>0.61261019000000005</v>
      </c>
      <c r="AH26">
        <v>266.23289699999998</v>
      </c>
      <c r="AI26">
        <f t="shared" si="15"/>
        <v>263.24355563854152</v>
      </c>
      <c r="AJ26">
        <f t="shared" si="16"/>
        <v>8.936161775326303</v>
      </c>
      <c r="AK26" s="19">
        <f t="shared" si="17"/>
        <v>1.2607459639642151E-4</v>
      </c>
    </row>
    <row r="27" spans="3:60" x14ac:dyDescent="0.25">
      <c r="C27" s="2">
        <v>0.61765674000000004</v>
      </c>
      <c r="D27">
        <v>164.827392</v>
      </c>
      <c r="E27">
        <f t="shared" si="0"/>
        <v>159.27541813035774</v>
      </c>
      <c r="F27">
        <f t="shared" si="1"/>
        <v>30.824413849190538</v>
      </c>
      <c r="G27" s="19">
        <f t="shared" si="2"/>
        <v>1.1345824274447899E-3</v>
      </c>
      <c r="I27" s="2">
        <v>0.61805456000000003</v>
      </c>
      <c r="J27">
        <v>184.77782300000001</v>
      </c>
      <c r="K27">
        <f t="shared" si="3"/>
        <v>183.52142866177383</v>
      </c>
      <c r="L27">
        <f t="shared" si="4"/>
        <v>1.578526733126818</v>
      </c>
      <c r="M27" s="19">
        <f t="shared" si="5"/>
        <v>4.6233018521128786E-5</v>
      </c>
      <c r="O27" s="2">
        <v>0.61582521000000001</v>
      </c>
      <c r="P27">
        <v>199.98864900000001</v>
      </c>
      <c r="Q27">
        <f t="shared" si="6"/>
        <v>199.71488611824748</v>
      </c>
      <c r="R27">
        <f t="shared" si="7"/>
        <v>7.4946115425450779E-2</v>
      </c>
      <c r="S27" s="19">
        <f t="shared" si="8"/>
        <v>1.8738655820825271E-6</v>
      </c>
      <c r="U27" s="2">
        <v>0.61578558999999999</v>
      </c>
      <c r="V27">
        <v>218.947069</v>
      </c>
      <c r="W27">
        <f t="shared" si="9"/>
        <v>218.40204240329746</v>
      </c>
      <c r="X27">
        <f t="shared" si="10"/>
        <v>0.29705399111315495</v>
      </c>
      <c r="Y27" s="19">
        <f t="shared" si="11"/>
        <v>6.1966521874170263E-6</v>
      </c>
      <c r="AA27" s="2">
        <v>0.61749918000000004</v>
      </c>
      <c r="AB27">
        <v>240.220181</v>
      </c>
      <c r="AC27">
        <f t="shared" si="12"/>
        <v>239.58453477227789</v>
      </c>
      <c r="AD27">
        <f t="shared" si="13"/>
        <v>0.40404612681734287</v>
      </c>
      <c r="AE27" s="19">
        <f t="shared" si="14"/>
        <v>7.0018365470775663E-6</v>
      </c>
      <c r="AG27" s="2">
        <v>0.61744482000000001</v>
      </c>
      <c r="AH27">
        <v>266.23289699999998</v>
      </c>
      <c r="AI27">
        <f t="shared" si="15"/>
        <v>263.25570730016318</v>
      </c>
      <c r="AJ27">
        <f t="shared" si="16"/>
        <v>8.8636585088143303</v>
      </c>
      <c r="AK27" s="19">
        <f t="shared" si="17"/>
        <v>1.2505169413785255E-4</v>
      </c>
    </row>
    <row r="28" spans="3:60" x14ac:dyDescent="0.25">
      <c r="C28" s="2">
        <v>0.62249136999999999</v>
      </c>
      <c r="D28">
        <v>164.827392</v>
      </c>
      <c r="E28">
        <f t="shared" si="0"/>
        <v>159.44122237911401</v>
      </c>
      <c r="F28">
        <f t="shared" si="1"/>
        <v>29.010823184955171</v>
      </c>
      <c r="G28" s="19">
        <f t="shared" si="2"/>
        <v>1.0678279351035384E-3</v>
      </c>
      <c r="I28" s="2">
        <v>0.62288918000000004</v>
      </c>
      <c r="J28">
        <v>184.77782300000001</v>
      </c>
      <c r="K28">
        <f t="shared" si="3"/>
        <v>183.52657107271591</v>
      </c>
      <c r="L28">
        <f t="shared" si="4"/>
        <v>1.5656313855321793</v>
      </c>
      <c r="M28" s="19">
        <f t="shared" si="5"/>
        <v>4.5855330369469568E-5</v>
      </c>
      <c r="O28" s="2">
        <v>0.62065983999999996</v>
      </c>
      <c r="P28">
        <v>199.98864900000001</v>
      </c>
      <c r="Q28">
        <f t="shared" si="6"/>
        <v>199.72143921974481</v>
      </c>
      <c r="R28">
        <f t="shared" si="7"/>
        <v>7.1401066664032412E-2</v>
      </c>
      <c r="S28" s="19">
        <f t="shared" si="8"/>
        <v>1.7852293022284506E-6</v>
      </c>
      <c r="U28" s="2">
        <v>0.62062021999999994</v>
      </c>
      <c r="V28">
        <v>218.947069</v>
      </c>
      <c r="W28">
        <f t="shared" si="9"/>
        <v>218.4105915047665</v>
      </c>
      <c r="X28">
        <f t="shared" si="10"/>
        <v>0.2878081028920082</v>
      </c>
      <c r="Y28" s="19">
        <f t="shared" si="11"/>
        <v>6.0037796619361017E-6</v>
      </c>
      <c r="AA28" s="2">
        <v>0.62233380999999999</v>
      </c>
      <c r="AB28">
        <v>240.220181</v>
      </c>
      <c r="AC28">
        <f t="shared" si="12"/>
        <v>239.59591733703465</v>
      </c>
      <c r="AD28">
        <f t="shared" si="13"/>
        <v>0.38970512089891302</v>
      </c>
      <c r="AE28" s="19">
        <f t="shared" si="14"/>
        <v>6.753316953157755E-6</v>
      </c>
      <c r="AG28" s="2">
        <v>0.62227944000000002</v>
      </c>
      <c r="AH28">
        <v>266.23289699999998</v>
      </c>
      <c r="AI28">
        <f t="shared" si="15"/>
        <v>263.26973729668089</v>
      </c>
      <c r="AJ28">
        <f t="shared" si="16"/>
        <v>8.7803154273740951</v>
      </c>
      <c r="AK28" s="19">
        <f t="shared" si="17"/>
        <v>1.2387585985696204E-4</v>
      </c>
      <c r="AM28" t="s">
        <v>124</v>
      </c>
      <c r="AN28" t="s">
        <v>57</v>
      </c>
      <c r="AP28">
        <f>AP24/COUNT(E3:E117,K3:K116,Q3:Q121,W3:W123,AC3:AC114,AI3:AI105)</f>
        <v>19.327869717301461</v>
      </c>
    </row>
    <row r="29" spans="3:60" x14ac:dyDescent="0.25">
      <c r="C29" s="2">
        <v>0.62732599</v>
      </c>
      <c r="D29">
        <v>164.827392</v>
      </c>
      <c r="E29">
        <f t="shared" si="0"/>
        <v>159.60821377264853</v>
      </c>
      <c r="F29">
        <f t="shared" si="1"/>
        <v>27.239821368859712</v>
      </c>
      <c r="G29" s="19">
        <f t="shared" si="2"/>
        <v>1.0026410494957366E-3</v>
      </c>
      <c r="I29" s="2">
        <v>0.62772380999999999</v>
      </c>
      <c r="J29">
        <v>184.77782300000001</v>
      </c>
      <c r="K29">
        <f t="shared" si="3"/>
        <v>183.57799018089148</v>
      </c>
      <c r="L29">
        <f t="shared" si="4"/>
        <v>1.4395987938099377</v>
      </c>
      <c r="M29" s="19">
        <f t="shared" si="5"/>
        <v>4.2163997796458185E-5</v>
      </c>
      <c r="O29" s="2">
        <v>0.62549445999999997</v>
      </c>
      <c r="P29">
        <v>199.98864900000001</v>
      </c>
      <c r="Q29">
        <f t="shared" si="6"/>
        <v>199.72899454401792</v>
      </c>
      <c r="R29">
        <f t="shared" si="7"/>
        <v>6.7420436511353571E-2</v>
      </c>
      <c r="S29" s="19">
        <f t="shared" si="8"/>
        <v>1.685702251416531E-6</v>
      </c>
      <c r="U29" s="2">
        <v>0.62545483999999996</v>
      </c>
      <c r="V29">
        <v>218.947069</v>
      </c>
      <c r="W29">
        <f t="shared" si="9"/>
        <v>218.42044826499944</v>
      </c>
      <c r="X29">
        <f t="shared" si="10"/>
        <v>0.27732939853253313</v>
      </c>
      <c r="Y29" s="19">
        <f t="shared" si="11"/>
        <v>5.7851901521735401E-6</v>
      </c>
      <c r="AA29" s="2">
        <v>0.62716843</v>
      </c>
      <c r="AB29">
        <v>240.220181</v>
      </c>
      <c r="AC29">
        <f t="shared" si="12"/>
        <v>239.60903121150466</v>
      </c>
      <c r="AD29">
        <f t="shared" si="13"/>
        <v>0.37350406397789809</v>
      </c>
      <c r="AE29" s="19">
        <f t="shared" si="14"/>
        <v>6.472563977391384E-6</v>
      </c>
      <c r="AG29" s="2">
        <v>0.62711406999999997</v>
      </c>
      <c r="AH29">
        <v>266.23289699999998</v>
      </c>
      <c r="AI29">
        <f t="shared" si="15"/>
        <v>263.28590172835266</v>
      </c>
      <c r="AJ29">
        <f t="shared" si="16"/>
        <v>8.6847811311116878</v>
      </c>
      <c r="AK29" s="19">
        <f t="shared" si="17"/>
        <v>1.2252802751617397E-4</v>
      </c>
      <c r="AM29" t="s">
        <v>127</v>
      </c>
      <c r="AO29" t="s">
        <v>58</v>
      </c>
      <c r="AP29">
        <f>SQRT(AP28)</f>
        <v>4.3963473153632275</v>
      </c>
    </row>
    <row r="30" spans="3:60" x14ac:dyDescent="0.25">
      <c r="C30" s="2">
        <v>0.63216061999999995</v>
      </c>
      <c r="D30">
        <v>164.827392</v>
      </c>
      <c r="E30">
        <f t="shared" si="0"/>
        <v>159.77661094065382</v>
      </c>
      <c r="F30">
        <f t="shared" si="1"/>
        <v>25.510389309450105</v>
      </c>
      <c r="G30" s="19">
        <f t="shared" si="2"/>
        <v>9.3898425998902143E-4</v>
      </c>
      <c r="I30" s="2">
        <v>0.63255843</v>
      </c>
      <c r="J30">
        <v>184.77782300000001</v>
      </c>
      <c r="K30">
        <f t="shared" si="3"/>
        <v>183.7392357879144</v>
      </c>
      <c r="L30">
        <f t="shared" si="4"/>
        <v>1.078663397107773</v>
      </c>
      <c r="M30" s="19">
        <f t="shared" si="5"/>
        <v>3.1592664077194844E-5</v>
      </c>
      <c r="O30" s="2">
        <v>0.63032909000000004</v>
      </c>
      <c r="P30">
        <v>199.98864900000001</v>
      </c>
      <c r="Q30">
        <f t="shared" si="6"/>
        <v>199.73768735106808</v>
      </c>
      <c r="R30">
        <f t="shared" si="7"/>
        <v>6.2981749234635384E-2</v>
      </c>
      <c r="S30" s="19">
        <f t="shared" si="8"/>
        <v>1.5747224725413567E-6</v>
      </c>
      <c r="U30" s="2">
        <v>0.63028947000000002</v>
      </c>
      <c r="V30">
        <v>218.947069</v>
      </c>
      <c r="W30">
        <f t="shared" si="9"/>
        <v>218.43178918767353</v>
      </c>
      <c r="X30">
        <f t="shared" si="10"/>
        <v>0.26551328499120092</v>
      </c>
      <c r="Y30" s="19">
        <f t="shared" si="11"/>
        <v>5.5387018099422675E-6</v>
      </c>
      <c r="AA30" s="2">
        <v>0.63200305999999995</v>
      </c>
      <c r="AB30">
        <v>240.220181</v>
      </c>
      <c r="AC30">
        <f t="shared" si="12"/>
        <v>239.62410882920778</v>
      </c>
      <c r="AD30">
        <f t="shared" si="13"/>
        <v>0.35530203279293981</v>
      </c>
      <c r="AE30" s="19">
        <f t="shared" si="14"/>
        <v>6.1571355183048253E-6</v>
      </c>
      <c r="AG30" s="2">
        <v>0.63194868999999998</v>
      </c>
      <c r="AH30">
        <v>266.23289699999998</v>
      </c>
      <c r="AI30">
        <f t="shared" si="15"/>
        <v>263.30448705526686</v>
      </c>
      <c r="AJ30">
        <f t="shared" si="16"/>
        <v>8.575584804411827</v>
      </c>
      <c r="AK30" s="19">
        <f t="shared" si="17"/>
        <v>1.2098744631780438E-4</v>
      </c>
      <c r="AM30" t="s">
        <v>129</v>
      </c>
      <c r="AP30">
        <f>SQRT(SUM(G3:G117,M3:M116,S3:S121,Y3:Y123,AE3:AE114,AK3:AK105)/COUNT(G3:G117,M3:M116,S3:S121,Y3:Y123,AE3:AE114,AK3:AK105))</f>
        <v>1.8162036211415985E-2</v>
      </c>
    </row>
    <row r="31" spans="3:60" x14ac:dyDescent="0.25">
      <c r="C31" s="2">
        <v>0.63699523999999996</v>
      </c>
      <c r="D31">
        <v>164.827392</v>
      </c>
      <c r="E31">
        <f t="shared" si="0"/>
        <v>159.94664070305498</v>
      </c>
      <c r="F31">
        <f t="shared" si="1"/>
        <v>23.82173322263051</v>
      </c>
      <c r="G31" s="19">
        <f t="shared" si="2"/>
        <v>8.7682834904528417E-4</v>
      </c>
      <c r="I31" s="2">
        <v>0.63739305999999996</v>
      </c>
      <c r="J31">
        <v>184.77782300000001</v>
      </c>
      <c r="K31">
        <f t="shared" si="3"/>
        <v>183.90166569814514</v>
      </c>
      <c r="L31">
        <f t="shared" si="4"/>
        <v>0.76765161759361367</v>
      </c>
      <c r="M31" s="19">
        <f t="shared" si="5"/>
        <v>2.2483528919195498E-5</v>
      </c>
      <c r="O31" s="2">
        <v>0.63516371000000005</v>
      </c>
      <c r="P31">
        <v>199.98864900000001</v>
      </c>
      <c r="Q31">
        <f t="shared" si="6"/>
        <v>199.74766878485252</v>
      </c>
      <c r="R31">
        <f t="shared" si="7"/>
        <v>5.8071464092529508E-2</v>
      </c>
      <c r="S31" s="19">
        <f t="shared" si="8"/>
        <v>1.4519514086407084E-6</v>
      </c>
      <c r="U31" s="2">
        <v>0.63512409000000003</v>
      </c>
      <c r="V31">
        <v>218.947069</v>
      </c>
      <c r="W31">
        <f t="shared" si="9"/>
        <v>218.44481150616551</v>
      </c>
      <c r="X31">
        <f t="shared" si="10"/>
        <v>0.25226259011290447</v>
      </c>
      <c r="Y31" s="19">
        <f t="shared" si="11"/>
        <v>5.2622875894340724E-6</v>
      </c>
      <c r="AA31" s="2">
        <v>0.63683767999999996</v>
      </c>
      <c r="AB31">
        <v>240.220181</v>
      </c>
      <c r="AC31">
        <f t="shared" si="12"/>
        <v>239.64140978746244</v>
      </c>
      <c r="AD31">
        <f t="shared" si="13"/>
        <v>0.3349761164621981</v>
      </c>
      <c r="AE31" s="19">
        <f t="shared" si="14"/>
        <v>5.804901616352918E-6</v>
      </c>
      <c r="AG31" s="2">
        <v>0.63678332000000004</v>
      </c>
      <c r="AH31">
        <v>266.23289699999998</v>
      </c>
      <c r="AI31">
        <f t="shared" si="15"/>
        <v>263.32581352535692</v>
      </c>
      <c r="AJ31">
        <f t="shared" si="16"/>
        <v>8.4511343285427625</v>
      </c>
      <c r="AK31" s="19">
        <f t="shared" si="17"/>
        <v>1.1923165407601024E-4</v>
      </c>
    </row>
    <row r="32" spans="3:60" x14ac:dyDescent="0.25">
      <c r="C32" s="2">
        <v>0.64182987000000002</v>
      </c>
      <c r="D32">
        <v>164.827392</v>
      </c>
      <c r="E32">
        <f t="shared" si="0"/>
        <v>160.1185421843814</v>
      </c>
      <c r="F32">
        <f t="shared" si="1"/>
        <v>22.173266586051383</v>
      </c>
      <c r="G32" s="19">
        <f t="shared" si="2"/>
        <v>8.161517279993072E-4</v>
      </c>
      <c r="I32" s="2">
        <v>0.64222767999999997</v>
      </c>
      <c r="J32">
        <v>184.77782300000001</v>
      </c>
      <c r="K32">
        <f t="shared" si="3"/>
        <v>184.06555068668723</v>
      </c>
      <c r="L32">
        <f t="shared" si="4"/>
        <v>0.50733184831193989</v>
      </c>
      <c r="M32" s="19">
        <f t="shared" si="5"/>
        <v>1.4859097566819615E-5</v>
      </c>
      <c r="O32" s="2">
        <v>0.63999834</v>
      </c>
      <c r="P32">
        <v>199.98864900000001</v>
      </c>
      <c r="Q32">
        <f t="shared" si="6"/>
        <v>199.75910765935623</v>
      </c>
      <c r="R32">
        <f t="shared" si="7"/>
        <v>5.2689227064542654E-2</v>
      </c>
      <c r="S32" s="19">
        <f t="shared" si="8"/>
        <v>1.3173802081975459E-6</v>
      </c>
      <c r="U32" s="2">
        <v>0.63995871999999998</v>
      </c>
      <c r="V32">
        <v>218.947069</v>
      </c>
      <c r="W32">
        <f t="shared" si="9"/>
        <v>218.45973551461609</v>
      </c>
      <c r="X32">
        <f t="shared" si="10"/>
        <v>0.23749392597643348</v>
      </c>
      <c r="Y32" s="19">
        <f t="shared" si="11"/>
        <v>4.9542079888754336E-6</v>
      </c>
      <c r="AA32" s="2">
        <v>0.64167231000000002</v>
      </c>
      <c r="AB32">
        <v>240.220181</v>
      </c>
      <c r="AC32">
        <f t="shared" si="12"/>
        <v>239.66122389573087</v>
      </c>
      <c r="AD32">
        <f t="shared" si="13"/>
        <v>0.31243304441292674</v>
      </c>
      <c r="AE32" s="19">
        <f t="shared" si="14"/>
        <v>5.4142459577989947E-6</v>
      </c>
      <c r="AG32" s="2">
        <v>0.64161794000000005</v>
      </c>
      <c r="AH32">
        <v>266.23289699999998</v>
      </c>
      <c r="AI32">
        <f t="shared" si="15"/>
        <v>263.35023831262146</v>
      </c>
      <c r="AJ32">
        <f t="shared" si="16"/>
        <v>8.30972110791887</v>
      </c>
      <c r="AK32" s="19">
        <f t="shared" si="17"/>
        <v>1.1723654530744454E-4</v>
      </c>
      <c r="AP32">
        <f>AP2*AP3*10^-4</f>
        <v>2.0000000521474067E-3</v>
      </c>
    </row>
    <row r="33" spans="3:37" x14ac:dyDescent="0.25">
      <c r="C33" s="2">
        <v>0.64666449000000004</v>
      </c>
      <c r="D33">
        <v>164.827392</v>
      </c>
      <c r="E33">
        <f t="shared" si="0"/>
        <v>160.29256541882125</v>
      </c>
      <c r="F33">
        <f t="shared" si="1"/>
        <v>20.564652121365338</v>
      </c>
      <c r="G33" s="19">
        <f t="shared" si="2"/>
        <v>7.5694198233810226E-4</v>
      </c>
      <c r="I33" s="2">
        <v>0.64706231000000003</v>
      </c>
      <c r="J33">
        <v>184.77782300000001</v>
      </c>
      <c r="K33">
        <f t="shared" si="3"/>
        <v>184.23117894569293</v>
      </c>
      <c r="L33">
        <f t="shared" si="4"/>
        <v>0.29881972210928215</v>
      </c>
      <c r="M33" s="19">
        <f t="shared" si="5"/>
        <v>8.7520454717868111E-6</v>
      </c>
      <c r="O33" s="2">
        <v>0.64483296000000001</v>
      </c>
      <c r="P33">
        <v>199.98864900000001</v>
      </c>
      <c r="Q33">
        <f t="shared" si="6"/>
        <v>199.77219208373879</v>
      </c>
      <c r="R33">
        <f t="shared" si="7"/>
        <v>4.6853596597317859E-2</v>
      </c>
      <c r="S33" s="19">
        <f t="shared" si="8"/>
        <v>1.1714728850466617E-6</v>
      </c>
      <c r="U33" s="2">
        <v>0.64479333999999999</v>
      </c>
      <c r="V33">
        <v>218.947069</v>
      </c>
      <c r="W33">
        <f t="shared" si="9"/>
        <v>218.47680668912523</v>
      </c>
      <c r="X33">
        <f t="shared" si="10"/>
        <v>0.22114664102928164</v>
      </c>
      <c r="Y33" s="19">
        <f t="shared" si="11"/>
        <v>4.613197795252043E-6</v>
      </c>
      <c r="AA33" s="2">
        <v>0.64650693000000004</v>
      </c>
      <c r="AB33">
        <v>240.220181</v>
      </c>
      <c r="AC33">
        <f t="shared" si="12"/>
        <v>239.68387394054747</v>
      </c>
      <c r="AD33">
        <f t="shared" si="13"/>
        <v>0.28762526201861466</v>
      </c>
      <c r="AE33" s="19">
        <f t="shared" si="14"/>
        <v>4.9843444542536664E-6</v>
      </c>
      <c r="AG33" s="2">
        <v>0.64645257</v>
      </c>
      <c r="AH33">
        <v>266.23289699999998</v>
      </c>
      <c r="AI33">
        <f t="shared" si="15"/>
        <v>263.37815964012458</v>
      </c>
      <c r="AJ33">
        <f t="shared" si="16"/>
        <v>8.1495253938683732</v>
      </c>
      <c r="AK33" s="19">
        <f t="shared" si="17"/>
        <v>1.1497644634089293E-4</v>
      </c>
    </row>
    <row r="34" spans="3:37" x14ac:dyDescent="0.25">
      <c r="C34" s="2">
        <v>0.65149911999999999</v>
      </c>
      <c r="D34">
        <v>164.827392</v>
      </c>
      <c r="E34">
        <f t="shared" si="0"/>
        <v>160.46897572615015</v>
      </c>
      <c r="F34">
        <f t="shared" si="1"/>
        <v>18.995792416159254</v>
      </c>
      <c r="G34" s="19">
        <f t="shared" si="2"/>
        <v>6.9919552651377572E-4</v>
      </c>
      <c r="I34" s="2">
        <v>0.65189697999999996</v>
      </c>
      <c r="J34">
        <v>184.75778299999999</v>
      </c>
      <c r="K34">
        <f t="shared" si="3"/>
        <v>184.3988571386738</v>
      </c>
      <c r="L34">
        <f t="shared" si="4"/>
        <v>0.12882777392874362</v>
      </c>
      <c r="M34" s="19">
        <f t="shared" si="5"/>
        <v>3.7740184408387331E-6</v>
      </c>
      <c r="O34" s="2">
        <v>0.64966751</v>
      </c>
      <c r="P34">
        <v>200.02873</v>
      </c>
      <c r="Q34">
        <f t="shared" si="6"/>
        <v>199.78713134682869</v>
      </c>
      <c r="R34">
        <f t="shared" si="7"/>
        <v>5.8369909214190357E-2</v>
      </c>
      <c r="S34" s="19">
        <f t="shared" si="8"/>
        <v>1.4588285788006715E-6</v>
      </c>
      <c r="U34" s="2">
        <v>0.64962792999999996</v>
      </c>
      <c r="V34">
        <v>218.96710999999999</v>
      </c>
      <c r="W34">
        <f t="shared" si="9"/>
        <v>218.49629831947408</v>
      </c>
      <c r="X34">
        <f t="shared" si="10"/>
        <v>0.22166363851963378</v>
      </c>
      <c r="Y34" s="19">
        <f t="shared" si="11"/>
        <v>4.6231361645079955E-6</v>
      </c>
      <c r="AA34" s="2">
        <v>0.65134155999999999</v>
      </c>
      <c r="AB34">
        <v>240.220181</v>
      </c>
      <c r="AC34">
        <f t="shared" si="12"/>
        <v>239.70971935238853</v>
      </c>
      <c r="AD34">
        <f t="shared" si="13"/>
        <v>0.26057109368221076</v>
      </c>
      <c r="AE34" s="19">
        <f t="shared" si="14"/>
        <v>4.5155146547930306E-6</v>
      </c>
      <c r="AG34" s="2">
        <v>0.65128719000000002</v>
      </c>
      <c r="AH34">
        <v>266.23289699999998</v>
      </c>
      <c r="AI34">
        <f t="shared" si="15"/>
        <v>263.4100204862583</v>
      </c>
      <c r="AJ34">
        <f t="shared" si="16"/>
        <v>7.9686318118343573</v>
      </c>
      <c r="AK34" s="19">
        <f t="shared" si="17"/>
        <v>1.1242433438063148E-4</v>
      </c>
    </row>
    <row r="35" spans="3:37" x14ac:dyDescent="0.25">
      <c r="C35" s="2">
        <v>0.65633374</v>
      </c>
      <c r="D35">
        <v>164.827392</v>
      </c>
      <c r="E35">
        <f t="shared" si="0"/>
        <v>160.6480524809495</v>
      </c>
      <c r="F35">
        <f t="shared" si="1"/>
        <v>17.466878815497271</v>
      </c>
      <c r="G35" s="19">
        <f t="shared" si="2"/>
        <v>6.4291940353932472E-4</v>
      </c>
      <c r="I35" s="2">
        <v>0.65673155999999999</v>
      </c>
      <c r="J35">
        <v>184.77782300000001</v>
      </c>
      <c r="K35">
        <f t="shared" si="3"/>
        <v>184.56890659029031</v>
      </c>
      <c r="L35">
        <f t="shared" si="4"/>
        <v>4.3646066245991717E-2</v>
      </c>
      <c r="M35" s="19">
        <f t="shared" si="5"/>
        <v>1.2783371651414616E-6</v>
      </c>
      <c r="O35" s="2">
        <v>0.65450220999999997</v>
      </c>
      <c r="P35">
        <v>199.98864900000001</v>
      </c>
      <c r="Q35">
        <f t="shared" si="6"/>
        <v>199.80415915584587</v>
      </c>
      <c r="R35">
        <f t="shared" si="7"/>
        <v>3.4036502596020028E-2</v>
      </c>
      <c r="S35" s="19">
        <f t="shared" si="8"/>
        <v>8.5100916020906485E-7</v>
      </c>
      <c r="U35" s="2">
        <v>0.65446258999999996</v>
      </c>
      <c r="V35">
        <v>218.947069</v>
      </c>
      <c r="W35">
        <f t="shared" si="9"/>
        <v>218.51851487524178</v>
      </c>
      <c r="X35">
        <f t="shared" si="10"/>
        <v>0.18365863784728539</v>
      </c>
      <c r="Y35" s="19">
        <f t="shared" si="11"/>
        <v>3.8311846802317331E-6</v>
      </c>
      <c r="AA35" s="2">
        <v>0.65617618</v>
      </c>
      <c r="AB35">
        <v>240.220181</v>
      </c>
      <c r="AC35">
        <f t="shared" si="12"/>
        <v>239.73915947227874</v>
      </c>
      <c r="AD35">
        <f t="shared" si="13"/>
        <v>0.23138171013128866</v>
      </c>
      <c r="AE35" s="19">
        <f t="shared" si="14"/>
        <v>4.0096830703068755E-6</v>
      </c>
      <c r="AG35" s="2">
        <v>0.65612181999999997</v>
      </c>
      <c r="AH35">
        <v>266.23289699999998</v>
      </c>
      <c r="AI35">
        <f t="shared" si="15"/>
        <v>263.44631354640762</v>
      </c>
      <c r="AJ35">
        <f t="shared" si="16"/>
        <v>7.7650473438347065</v>
      </c>
      <c r="AK35" s="19">
        <f t="shared" si="17"/>
        <v>1.0955209120946318E-4</v>
      </c>
    </row>
    <row r="36" spans="3:37" x14ac:dyDescent="0.25">
      <c r="C36" s="2">
        <v>0.66116836999999995</v>
      </c>
      <c r="D36">
        <v>164.827392</v>
      </c>
      <c r="E36">
        <f t="shared" si="0"/>
        <v>160.83009382416353</v>
      </c>
      <c r="F36">
        <f t="shared" si="1"/>
        <v>15.978392706545625</v>
      </c>
      <c r="G36" s="19">
        <f t="shared" si="2"/>
        <v>5.8813133227299751E-4</v>
      </c>
      <c r="I36" s="2">
        <v>0.66156619000000005</v>
      </c>
      <c r="J36">
        <v>184.77782300000001</v>
      </c>
      <c r="K36">
        <f t="shared" si="3"/>
        <v>184.74168067270793</v>
      </c>
      <c r="L36">
        <f t="shared" si="4"/>
        <v>1.3062678220880557E-3</v>
      </c>
      <c r="M36" s="19">
        <f t="shared" si="5"/>
        <v>3.8258905056693588E-8</v>
      </c>
      <c r="O36" s="2">
        <v>0.65933684000000004</v>
      </c>
      <c r="P36">
        <v>199.98864900000001</v>
      </c>
      <c r="Q36">
        <f t="shared" si="6"/>
        <v>199.82353358477354</v>
      </c>
      <c r="R36">
        <f t="shared" si="7"/>
        <v>2.7263100345408499E-2</v>
      </c>
      <c r="S36" s="19">
        <f t="shared" si="8"/>
        <v>6.8165488108506539E-7</v>
      </c>
      <c r="U36" s="2">
        <v>0.65929722000000002</v>
      </c>
      <c r="V36">
        <v>218.947069</v>
      </c>
      <c r="W36">
        <f t="shared" si="9"/>
        <v>218.543793660462</v>
      </c>
      <c r="X36">
        <f t="shared" si="10"/>
        <v>0.16263099947948792</v>
      </c>
      <c r="Y36" s="19">
        <f t="shared" si="11"/>
        <v>3.3925406451869674E-6</v>
      </c>
      <c r="AA36" s="2">
        <v>0.66101080999999995</v>
      </c>
      <c r="AB36">
        <v>240.220181</v>
      </c>
      <c r="AC36">
        <f t="shared" si="12"/>
        <v>239.77263796777805</v>
      </c>
      <c r="AD36">
        <f t="shared" si="13"/>
        <v>0.20029476569041182</v>
      </c>
      <c r="AE36" s="19">
        <f t="shared" si="14"/>
        <v>3.4709680838828089E-6</v>
      </c>
      <c r="AG36" s="2">
        <v>0.66095643999999998</v>
      </c>
      <c r="AH36">
        <v>266.23289699999998</v>
      </c>
      <c r="AI36">
        <f t="shared" si="15"/>
        <v>263.48758561511329</v>
      </c>
      <c r="AJ36">
        <f t="shared" si="16"/>
        <v>7.5367345999884785</v>
      </c>
      <c r="AK36" s="19">
        <f t="shared" si="17"/>
        <v>1.063309725954236E-4</v>
      </c>
    </row>
    <row r="37" spans="3:37" x14ac:dyDescent="0.25">
      <c r="C37" s="2">
        <v>0.66600298999999996</v>
      </c>
      <c r="D37">
        <v>164.827392</v>
      </c>
      <c r="E37">
        <f t="shared" si="0"/>
        <v>161.0154156430001</v>
      </c>
      <c r="F37">
        <f t="shared" si="1"/>
        <v>14.531163746326278</v>
      </c>
      <c r="G37" s="19">
        <f t="shared" si="2"/>
        <v>5.3486185066054556E-4</v>
      </c>
      <c r="I37" s="2">
        <v>0.66640080999999995</v>
      </c>
      <c r="J37">
        <v>184.77782300000001</v>
      </c>
      <c r="K37">
        <f t="shared" si="3"/>
        <v>184.91755089832347</v>
      </c>
      <c r="L37">
        <f t="shared" si="4"/>
        <v>1.9523885569890369E-2</v>
      </c>
      <c r="M37" s="19">
        <f t="shared" si="5"/>
        <v>5.7182950672563752E-7</v>
      </c>
      <c r="O37" s="2">
        <v>0.66417146999999999</v>
      </c>
      <c r="P37">
        <v>199.98864900000001</v>
      </c>
      <c r="Q37">
        <f t="shared" si="6"/>
        <v>199.84554203242106</v>
      </c>
      <c r="R37">
        <f t="shared" si="7"/>
        <v>2.0479604169641067E-2</v>
      </c>
      <c r="S37" s="19">
        <f t="shared" si="8"/>
        <v>5.120482251856935E-7</v>
      </c>
      <c r="U37" s="2">
        <v>0.66413184000000003</v>
      </c>
      <c r="V37">
        <v>218.947069</v>
      </c>
      <c r="W37">
        <f t="shared" si="9"/>
        <v>218.57250949943236</v>
      </c>
      <c r="X37">
        <f t="shared" si="10"/>
        <v>0.14029481946548147</v>
      </c>
      <c r="Y37" s="19">
        <f t="shared" si="11"/>
        <v>2.9265999647616033E-6</v>
      </c>
      <c r="AA37" s="2">
        <v>0.66584542999999996</v>
      </c>
      <c r="AB37">
        <v>240.220181</v>
      </c>
      <c r="AC37">
        <f t="shared" si="12"/>
        <v>239.81064670017076</v>
      </c>
      <c r="AD37">
        <f t="shared" si="13"/>
        <v>0.16771834273661962</v>
      </c>
      <c r="AE37" s="19">
        <f t="shared" si="14"/>
        <v>2.9064414774589007E-6</v>
      </c>
      <c r="AG37" s="2">
        <v>0.66579107000000004</v>
      </c>
      <c r="AH37">
        <v>266.23289699999998</v>
      </c>
      <c r="AI37">
        <f t="shared" si="15"/>
        <v>263.53444356748628</v>
      </c>
      <c r="AJ37">
        <f t="shared" si="16"/>
        <v>7.2816509274449803</v>
      </c>
      <c r="AK37" s="19">
        <f t="shared" si="17"/>
        <v>1.0273216005467094E-4</v>
      </c>
    </row>
    <row r="38" spans="3:37" x14ac:dyDescent="0.25">
      <c r="C38" s="2">
        <v>0.67083742999999996</v>
      </c>
      <c r="D38">
        <v>164.917575</v>
      </c>
      <c r="E38">
        <f t="shared" si="0"/>
        <v>161.2043492077249</v>
      </c>
      <c r="F38">
        <f t="shared" si="1"/>
        <v>13.788045784417019</v>
      </c>
      <c r="G38" s="19">
        <f t="shared" si="2"/>
        <v>5.0695432965050134E-4</v>
      </c>
      <c r="I38" s="2">
        <v>0.67123544000000002</v>
      </c>
      <c r="J38">
        <v>184.77782300000001</v>
      </c>
      <c r="K38">
        <f t="shared" si="3"/>
        <v>185.09691951447587</v>
      </c>
      <c r="L38">
        <f t="shared" si="4"/>
        <v>0.10182258555064228</v>
      </c>
      <c r="M38" s="19">
        <f t="shared" si="5"/>
        <v>2.9822526187485612E-6</v>
      </c>
      <c r="O38" s="2">
        <v>0.66900609</v>
      </c>
      <c r="P38">
        <v>199.98864900000001</v>
      </c>
      <c r="Q38">
        <f t="shared" si="6"/>
        <v>199.87050278180504</v>
      </c>
      <c r="R38">
        <f t="shared" si="7"/>
        <v>1.3958528873772399E-2</v>
      </c>
      <c r="S38" s="19">
        <f t="shared" si="8"/>
        <v>3.490028360320444E-7</v>
      </c>
      <c r="U38" s="2">
        <v>0.66896646999999998</v>
      </c>
      <c r="V38">
        <v>218.947069</v>
      </c>
      <c r="W38">
        <f t="shared" si="9"/>
        <v>218.60507794910797</v>
      </c>
      <c r="X38">
        <f t="shared" si="10"/>
        <v>0.11695787889023769</v>
      </c>
      <c r="Y38" s="19">
        <f t="shared" si="11"/>
        <v>2.4397830621463479E-6</v>
      </c>
      <c r="AA38" s="2">
        <v>0.67068006000000002</v>
      </c>
      <c r="AB38">
        <v>240.220181</v>
      </c>
      <c r="AC38">
        <f t="shared" si="12"/>
        <v>239.85373105535001</v>
      </c>
      <c r="AD38">
        <f t="shared" si="13"/>
        <v>0.13428556193397784</v>
      </c>
      <c r="AE38" s="19">
        <f t="shared" si="14"/>
        <v>2.3270747889614859E-6</v>
      </c>
      <c r="AG38" s="2">
        <v>0.67062569000000005</v>
      </c>
      <c r="AH38">
        <v>266.23289699999998</v>
      </c>
      <c r="AI38">
        <f t="shared" si="15"/>
        <v>263.58755955590811</v>
      </c>
      <c r="AJ38">
        <f t="shared" si="16"/>
        <v>6.9978101931144812</v>
      </c>
      <c r="AK38" s="19">
        <f t="shared" si="17"/>
        <v>9.8727632504555627E-5</v>
      </c>
    </row>
    <row r="39" spans="3:37" x14ac:dyDescent="0.25">
      <c r="C39" s="2">
        <v>0.67567200999999999</v>
      </c>
      <c r="D39">
        <v>164.93761599999999</v>
      </c>
      <c r="E39">
        <f t="shared" si="0"/>
        <v>161.39726865080502</v>
      </c>
      <c r="F39">
        <f t="shared" si="1"/>
        <v>12.534059352951878</v>
      </c>
      <c r="G39" s="19">
        <f t="shared" si="2"/>
        <v>4.6073618390036597E-4</v>
      </c>
      <c r="I39" s="2">
        <v>0.67607006000000003</v>
      </c>
      <c r="J39">
        <v>184.77782300000001</v>
      </c>
      <c r="K39">
        <f t="shared" si="3"/>
        <v>185.28021818014815</v>
      </c>
      <c r="L39">
        <f t="shared" si="4"/>
        <v>0.25240091703608369</v>
      </c>
      <c r="M39" s="19">
        <f t="shared" si="5"/>
        <v>7.3924983512722343E-6</v>
      </c>
      <c r="O39" s="2">
        <v>0.67384071999999995</v>
      </c>
      <c r="P39">
        <v>199.98864900000001</v>
      </c>
      <c r="Q39">
        <f t="shared" si="6"/>
        <v>199.89876850829529</v>
      </c>
      <c r="R39">
        <f t="shared" si="7"/>
        <v>8.0785027890820024E-3</v>
      </c>
      <c r="S39" s="19">
        <f t="shared" si="8"/>
        <v>2.0198549645013058E-7</v>
      </c>
      <c r="U39" s="2">
        <v>0.67380110000000004</v>
      </c>
      <c r="V39">
        <v>218.947069</v>
      </c>
      <c r="W39">
        <f t="shared" si="9"/>
        <v>218.64195907315178</v>
      </c>
      <c r="X39">
        <f t="shared" si="10"/>
        <v>9.3092067461324687E-2</v>
      </c>
      <c r="Y39" s="19">
        <f t="shared" si="11"/>
        <v>1.9419337249222541E-6</v>
      </c>
      <c r="AA39" s="2">
        <v>0.67551468000000003</v>
      </c>
      <c r="AB39">
        <v>240.220181</v>
      </c>
      <c r="AC39">
        <f t="shared" si="12"/>
        <v>239.9024945401838</v>
      </c>
      <c r="AD39">
        <f t="shared" si="13"/>
        <v>0.10092468675055086</v>
      </c>
      <c r="AE39" s="19">
        <f t="shared" si="14"/>
        <v>1.7489541745114187E-6</v>
      </c>
      <c r="AG39" s="2">
        <v>0.67546032</v>
      </c>
      <c r="AH39">
        <v>266.23289699999998</v>
      </c>
      <c r="AI39">
        <f t="shared" si="15"/>
        <v>263.64767824270729</v>
      </c>
      <c r="AJ39">
        <f t="shared" si="16"/>
        <v>6.6833560230579794</v>
      </c>
      <c r="AK39" s="19">
        <f t="shared" si="17"/>
        <v>9.429119955137115E-5</v>
      </c>
    </row>
    <row r="40" spans="3:37" x14ac:dyDescent="0.25">
      <c r="C40" s="2">
        <v>0.68050664000000005</v>
      </c>
      <c r="D40">
        <v>164.93761599999999</v>
      </c>
      <c r="E40">
        <f t="shared" si="0"/>
        <v>161.59455853086794</v>
      </c>
      <c r="F40">
        <f t="shared" si="1"/>
        <v>11.176033241919578</v>
      </c>
      <c r="G40" s="19">
        <f t="shared" si="2"/>
        <v>4.1081686004725834E-4</v>
      </c>
      <c r="I40" s="2">
        <v>0.68090468999999998</v>
      </c>
      <c r="J40">
        <v>184.77782300000001</v>
      </c>
      <c r="K40">
        <f t="shared" si="3"/>
        <v>185.46791419313254</v>
      </c>
      <c r="L40">
        <f t="shared" si="4"/>
        <v>0.47622585483908031</v>
      </c>
      <c r="M40" s="19">
        <f t="shared" si="5"/>
        <v>1.3948043010587853E-5</v>
      </c>
      <c r="O40" s="2">
        <v>0.67867533999999996</v>
      </c>
      <c r="P40">
        <v>199.98864900000001</v>
      </c>
      <c r="Q40">
        <f t="shared" si="6"/>
        <v>199.93072926276716</v>
      </c>
      <c r="R40">
        <f t="shared" si="7"/>
        <v>3.3546959611224858E-3</v>
      </c>
      <c r="S40" s="19">
        <f t="shared" si="8"/>
        <v>8.3876919627030527E-8</v>
      </c>
      <c r="U40" s="2">
        <v>0.67863572000000005</v>
      </c>
      <c r="V40">
        <v>218.947069</v>
      </c>
      <c r="W40">
        <f t="shared" si="9"/>
        <v>218.68366196774758</v>
      </c>
      <c r="X40">
        <f t="shared" si="10"/>
        <v>6.9383264640025685E-2</v>
      </c>
      <c r="Y40" s="19">
        <f t="shared" si="11"/>
        <v>1.4473596432440246E-6</v>
      </c>
      <c r="AA40" s="2">
        <v>0.68034930999999998</v>
      </c>
      <c r="AB40">
        <v>240.220181</v>
      </c>
      <c r="AC40">
        <f t="shared" si="12"/>
        <v>239.95760524178553</v>
      </c>
      <c r="AD40">
        <f t="shared" si="13"/>
        <v>6.8946028801902343E-2</v>
      </c>
      <c r="AE40" s="19">
        <f t="shared" si="14"/>
        <v>1.1947864171935461E-6</v>
      </c>
      <c r="AG40" s="2">
        <v>0.68029494999999995</v>
      </c>
      <c r="AH40">
        <v>266.23289699999998</v>
      </c>
      <c r="AI40">
        <f t="shared" si="15"/>
        <v>263.71562314285632</v>
      </c>
      <c r="AJ40">
        <f t="shared" si="16"/>
        <v>6.3366676718589394</v>
      </c>
      <c r="AK40" s="19">
        <f t="shared" si="17"/>
        <v>8.9399995133670945E-5</v>
      </c>
    </row>
    <row r="41" spans="3:37" x14ac:dyDescent="0.25">
      <c r="C41" s="2">
        <v>0.68534125999999995</v>
      </c>
      <c r="D41">
        <v>164.93761599999999</v>
      </c>
      <c r="E41">
        <f t="shared" si="0"/>
        <v>161.79663341150734</v>
      </c>
      <c r="F41">
        <f t="shared" si="1"/>
        <v>9.8657716212139732</v>
      </c>
      <c r="G41" s="19">
        <f t="shared" si="2"/>
        <v>3.6265329850381981E-4</v>
      </c>
      <c r="I41" s="2">
        <v>0.68573930999999999</v>
      </c>
      <c r="J41">
        <v>184.77782300000001</v>
      </c>
      <c r="K41">
        <f t="shared" si="3"/>
        <v>185.66051100788562</v>
      </c>
      <c r="L41">
        <f t="shared" si="4"/>
        <v>0.77913811926505783</v>
      </c>
      <c r="M41" s="19">
        <f t="shared" si="5"/>
        <v>2.2819953785099999E-5</v>
      </c>
      <c r="O41" s="2">
        <v>0.68350997000000002</v>
      </c>
      <c r="P41">
        <v>199.98864900000001</v>
      </c>
      <c r="Q41">
        <f t="shared" si="6"/>
        <v>199.9668166364703</v>
      </c>
      <c r="R41">
        <f t="shared" si="7"/>
        <v>4.7665209729345816E-4</v>
      </c>
      <c r="S41" s="19">
        <f t="shared" si="8"/>
        <v>1.191765516698614E-8</v>
      </c>
      <c r="U41" s="2">
        <v>0.68347035</v>
      </c>
      <c r="V41">
        <v>218.947069</v>
      </c>
      <c r="W41">
        <f t="shared" si="9"/>
        <v>218.73074988091045</v>
      </c>
      <c r="X41">
        <f t="shared" si="10"/>
        <v>4.6793961283677826E-2</v>
      </c>
      <c r="Y41" s="19">
        <f t="shared" si="11"/>
        <v>9.7613871963078566E-7</v>
      </c>
      <c r="AA41" s="2">
        <v>0.68518393</v>
      </c>
      <c r="AB41">
        <v>240.220181</v>
      </c>
      <c r="AC41">
        <f t="shared" si="12"/>
        <v>240.01980132386689</v>
      </c>
      <c r="AD41">
        <f t="shared" si="13"/>
        <v>4.0152014607210157E-2</v>
      </c>
      <c r="AE41" s="19">
        <f t="shared" si="14"/>
        <v>6.9580630689389153E-7</v>
      </c>
      <c r="AG41" s="2">
        <v>0.68512956999999997</v>
      </c>
      <c r="AH41">
        <v>266.23289699999998</v>
      </c>
      <c r="AI41">
        <f t="shared" si="15"/>
        <v>263.79230466193769</v>
      </c>
      <c r="AJ41">
        <f t="shared" si="16"/>
        <v>5.9564909606083454</v>
      </c>
      <c r="AK41" s="19">
        <f t="shared" si="17"/>
        <v>8.4036324842631791E-5</v>
      </c>
    </row>
    <row r="42" spans="3:37" x14ac:dyDescent="0.25">
      <c r="C42" s="2">
        <v>0.69017589000000001</v>
      </c>
      <c r="D42">
        <v>164.93761599999999</v>
      </c>
      <c r="E42">
        <f t="shared" si="0"/>
        <v>162.00394322054959</v>
      </c>
      <c r="F42">
        <f t="shared" si="1"/>
        <v>8.6064359768882603</v>
      </c>
      <c r="G42" s="19">
        <f t="shared" si="2"/>
        <v>3.1636171150254311E-4</v>
      </c>
      <c r="I42" s="2">
        <v>0.69057394000000005</v>
      </c>
      <c r="J42">
        <v>184.77782300000001</v>
      </c>
      <c r="K42">
        <f t="shared" si="3"/>
        <v>185.85855524014093</v>
      </c>
      <c r="L42">
        <f t="shared" si="4"/>
        <v>1.167982174880007</v>
      </c>
      <c r="M42" s="19">
        <f t="shared" si="5"/>
        <v>3.420869624210372E-5</v>
      </c>
      <c r="O42" s="2">
        <v>0.68834459000000003</v>
      </c>
      <c r="P42">
        <v>199.98864900000001</v>
      </c>
      <c r="Q42">
        <f t="shared" si="6"/>
        <v>200.00750729210915</v>
      </c>
      <c r="R42">
        <f t="shared" si="7"/>
        <v>3.5563518127379543E-4</v>
      </c>
      <c r="S42" s="19">
        <f t="shared" si="8"/>
        <v>8.8918888215030832E-9</v>
      </c>
      <c r="U42" s="2">
        <v>0.68830497000000002</v>
      </c>
      <c r="V42">
        <v>218.947069</v>
      </c>
      <c r="W42">
        <f t="shared" si="9"/>
        <v>218.7838448842376</v>
      </c>
      <c r="X42">
        <f t="shared" si="10"/>
        <v>2.6642111966418563E-2</v>
      </c>
      <c r="Y42" s="19">
        <f t="shared" si="11"/>
        <v>5.557639564964791E-7</v>
      </c>
      <c r="AA42" s="2">
        <v>0.69001855999999995</v>
      </c>
      <c r="AB42">
        <v>240.220181</v>
      </c>
      <c r="AC42">
        <f t="shared" si="12"/>
        <v>240.08989889325252</v>
      </c>
      <c r="AD42">
        <f t="shared" si="13"/>
        <v>1.6973427338559801E-2</v>
      </c>
      <c r="AE42" s="19">
        <f t="shared" si="14"/>
        <v>2.9413761444623335E-7</v>
      </c>
      <c r="AG42" s="2">
        <v>0.68996420000000003</v>
      </c>
      <c r="AH42">
        <v>266.23289699999998</v>
      </c>
      <c r="AI42">
        <f t="shared" si="15"/>
        <v>263.87872921278012</v>
      </c>
      <c r="AJ42">
        <f t="shared" si="16"/>
        <v>5.5421059703836741</v>
      </c>
      <c r="AK42" s="19">
        <f t="shared" si="17"/>
        <v>7.8190031802194635E-5</v>
      </c>
    </row>
    <row r="43" spans="3:37" x14ac:dyDescent="0.25">
      <c r="C43" s="2">
        <v>0.69501051000000003</v>
      </c>
      <c r="D43">
        <v>164.93761599999999</v>
      </c>
      <c r="E43">
        <f t="shared" si="0"/>
        <v>162.21697174784228</v>
      </c>
      <c r="F43">
        <f t="shared" si="1"/>
        <v>7.4019051467987937</v>
      </c>
      <c r="G43" s="19">
        <f t="shared" si="2"/>
        <v>2.7208468022176652E-4</v>
      </c>
      <c r="I43" s="2">
        <v>0.69540855999999995</v>
      </c>
      <c r="J43">
        <v>184.77782300000001</v>
      </c>
      <c r="K43">
        <f t="shared" si="3"/>
        <v>186.06263775058332</v>
      </c>
      <c r="L43">
        <f t="shared" si="4"/>
        <v>1.6507489433164486</v>
      </c>
      <c r="M43" s="19">
        <f t="shared" si="5"/>
        <v>4.8348314202387163E-5</v>
      </c>
      <c r="O43" s="2">
        <v>0.69317921999999998</v>
      </c>
      <c r="P43">
        <v>199.98864900000001</v>
      </c>
      <c r="Q43">
        <f t="shared" si="6"/>
        <v>200.05332804611768</v>
      </c>
      <c r="R43">
        <f t="shared" si="7"/>
        <v>4.1833790066923221E-3</v>
      </c>
      <c r="S43" s="19">
        <f t="shared" si="8"/>
        <v>1.0459634756180135E-7</v>
      </c>
      <c r="U43" s="2">
        <v>0.69313959999999997</v>
      </c>
      <c r="V43">
        <v>218.947069</v>
      </c>
      <c r="W43">
        <f t="shared" si="9"/>
        <v>218.84363450548045</v>
      </c>
      <c r="X43">
        <f t="shared" si="10"/>
        <v>1.0698694656514223E-2</v>
      </c>
      <c r="Y43" s="19">
        <f t="shared" si="11"/>
        <v>2.2317858580981648E-7</v>
      </c>
      <c r="AA43" s="2">
        <v>0.69485317999999996</v>
      </c>
      <c r="AB43">
        <v>240.220181</v>
      </c>
      <c r="AC43">
        <f t="shared" si="12"/>
        <v>240.16879862748345</v>
      </c>
      <c r="AD43">
        <f t="shared" si="13"/>
        <v>2.6401482054287232E-3</v>
      </c>
      <c r="AE43" s="19">
        <f t="shared" si="14"/>
        <v>4.5751920306933168E-8</v>
      </c>
      <c r="AG43" s="2">
        <v>0.69479882000000004</v>
      </c>
      <c r="AH43">
        <v>266.23289699999998</v>
      </c>
      <c r="AI43">
        <f t="shared" si="15"/>
        <v>263.97600750569262</v>
      </c>
      <c r="AJ43">
        <f t="shared" si="16"/>
        <v>5.0935501895149251</v>
      </c>
      <c r="AK43" s="19">
        <f t="shared" si="17"/>
        <v>7.1861644911252936E-5</v>
      </c>
    </row>
    <row r="44" spans="3:37" x14ac:dyDescent="0.25">
      <c r="C44" s="2">
        <v>0.69984535999999997</v>
      </c>
      <c r="D44">
        <v>164.832335</v>
      </c>
      <c r="E44">
        <f t="shared" si="0"/>
        <v>162.43625401107812</v>
      </c>
      <c r="F44">
        <f t="shared" si="1"/>
        <v>5.7412041054728586</v>
      </c>
      <c r="G44" s="19">
        <f t="shared" si="2"/>
        <v>2.113090828496093E-4</v>
      </c>
      <c r="I44" s="2">
        <v>0.70014913999999995</v>
      </c>
      <c r="J44">
        <v>184.71483799999999</v>
      </c>
      <c r="K44">
        <f t="shared" si="3"/>
        <v>186.26923354167494</v>
      </c>
      <c r="L44">
        <f t="shared" si="4"/>
        <v>2.4161454999789607</v>
      </c>
      <c r="M44" s="19">
        <f t="shared" si="5"/>
        <v>7.0814063672023413E-5</v>
      </c>
      <c r="O44" s="2">
        <v>0.69839065</v>
      </c>
      <c r="P44">
        <v>199.94928300000001</v>
      </c>
      <c r="Q44">
        <f t="shared" si="6"/>
        <v>200.13617938637822</v>
      </c>
      <c r="R44">
        <f t="shared" si="7"/>
        <v>3.4930259241232595E-2</v>
      </c>
      <c r="S44" s="19">
        <f t="shared" si="8"/>
        <v>8.7369953904247427E-7</v>
      </c>
      <c r="U44" s="2">
        <v>0.69835082999999998</v>
      </c>
      <c r="V44">
        <v>219.00218100000001</v>
      </c>
      <c r="W44">
        <f t="shared" si="9"/>
        <v>218.91645212936015</v>
      </c>
      <c r="X44">
        <f t="shared" si="10"/>
        <v>7.3494392611849766E-3</v>
      </c>
      <c r="Y44" s="19">
        <f t="shared" si="11"/>
        <v>1.5323477155709788E-7</v>
      </c>
      <c r="AA44" s="2">
        <v>0.69968775999999999</v>
      </c>
      <c r="AB44">
        <v>240.24379999999999</v>
      </c>
      <c r="AC44">
        <f t="shared" si="12"/>
        <v>240.2574944462591</v>
      </c>
      <c r="AD44">
        <f t="shared" si="13"/>
        <v>1.87537858343621E-4</v>
      </c>
      <c r="AE44" s="19">
        <f t="shared" si="14"/>
        <v>3.2492608283584793E-9</v>
      </c>
      <c r="AG44" s="2">
        <v>0.69963321000000001</v>
      </c>
      <c r="AH44">
        <v>266.34806300000002</v>
      </c>
      <c r="AI44">
        <f t="shared" si="15"/>
        <v>264.08536068920171</v>
      </c>
      <c r="AJ44">
        <f t="shared" si="16"/>
        <v>5.1198217472920469</v>
      </c>
      <c r="AK44" s="19">
        <f t="shared" si="17"/>
        <v>7.2169842124127626E-5</v>
      </c>
    </row>
    <row r="45" spans="3:37" x14ac:dyDescent="0.25">
      <c r="C45" s="2">
        <v>0.70467975999999999</v>
      </c>
      <c r="D45">
        <v>164.93761599999999</v>
      </c>
      <c r="E45">
        <f t="shared" si="0"/>
        <v>162.66232631683283</v>
      </c>
      <c r="F45">
        <f t="shared" si="1"/>
        <v>5.1769431423269117</v>
      </c>
      <c r="G45" s="19">
        <f t="shared" si="2"/>
        <v>1.9029788837748992E-4</v>
      </c>
      <c r="I45" s="2">
        <v>0.70507781000000003</v>
      </c>
      <c r="J45">
        <v>184.77782300000001</v>
      </c>
      <c r="K45">
        <f t="shared" si="3"/>
        <v>186.49154404572502</v>
      </c>
      <c r="L45">
        <f t="shared" si="4"/>
        <v>2.936839822560819</v>
      </c>
      <c r="M45" s="19">
        <f t="shared" si="5"/>
        <v>8.6016262544433254E-5</v>
      </c>
      <c r="O45" s="2">
        <v>0.70284844999999996</v>
      </c>
      <c r="P45">
        <v>199.99866900000001</v>
      </c>
      <c r="Q45">
        <f t="shared" si="6"/>
        <v>200.31764520962724</v>
      </c>
      <c r="R45">
        <f t="shared" si="7"/>
        <v>0.10174582230815936</v>
      </c>
      <c r="S45" s="19">
        <f t="shared" si="8"/>
        <v>2.5436794139643267E-6</v>
      </c>
      <c r="U45" s="2">
        <v>0.70280883000000005</v>
      </c>
      <c r="V45">
        <v>218.95708999999999</v>
      </c>
      <c r="W45">
        <f t="shared" si="9"/>
        <v>218.98641068662212</v>
      </c>
      <c r="X45">
        <f t="shared" si="10"/>
        <v>8.5970266399305222E-4</v>
      </c>
      <c r="Y45" s="19">
        <f t="shared" si="11"/>
        <v>1.7932062645926505E-8</v>
      </c>
      <c r="AA45" s="2">
        <v>0.70452221000000004</v>
      </c>
      <c r="AB45">
        <v>240.329621</v>
      </c>
      <c r="AC45">
        <f t="shared" si="12"/>
        <v>240.35708164927658</v>
      </c>
      <c r="AD45">
        <f t="shared" si="13"/>
        <v>7.5408725869116817E-4</v>
      </c>
      <c r="AE45" s="19">
        <f t="shared" si="14"/>
        <v>1.3055905553085273E-8</v>
      </c>
      <c r="AG45" s="2">
        <v>0.70446776</v>
      </c>
      <c r="AH45">
        <v>266.38320199999998</v>
      </c>
      <c r="AI45">
        <f t="shared" si="15"/>
        <v>264.20815072742795</v>
      </c>
      <c r="AJ45">
        <f t="shared" si="16"/>
        <v>4.7308480383172249</v>
      </c>
      <c r="AK45" s="19">
        <f t="shared" si="17"/>
        <v>6.6669212952453843E-5</v>
      </c>
    </row>
    <row r="46" spans="3:37" x14ac:dyDescent="0.25">
      <c r="C46" s="2">
        <v>0.70951439000000005</v>
      </c>
      <c r="D46">
        <v>164.93761599999999</v>
      </c>
      <c r="E46">
        <f t="shared" si="0"/>
        <v>162.89583590723049</v>
      </c>
      <c r="F46">
        <f t="shared" si="1"/>
        <v>4.1688659472298273</v>
      </c>
      <c r="G46" s="19">
        <f t="shared" si="2"/>
        <v>1.5324224448215194E-4</v>
      </c>
      <c r="I46" s="2">
        <v>0.7099124</v>
      </c>
      <c r="J46">
        <v>184.797864</v>
      </c>
      <c r="K46">
        <f t="shared" si="3"/>
        <v>186.71782352619843</v>
      </c>
      <c r="L46">
        <f t="shared" si="4"/>
        <v>3.6862445822400831</v>
      </c>
      <c r="M46" s="19">
        <f t="shared" si="5"/>
        <v>1.0794194842097559E-4</v>
      </c>
      <c r="O46" s="2">
        <v>0.70768308999999996</v>
      </c>
      <c r="P46">
        <v>199.98864900000001</v>
      </c>
      <c r="Q46">
        <f t="shared" si="6"/>
        <v>200.52136701965688</v>
      </c>
      <c r="R46">
        <f t="shared" si="7"/>
        <v>0.28378848846713634</v>
      </c>
      <c r="S46" s="19">
        <f t="shared" si="8"/>
        <v>7.0955176010257158E-6</v>
      </c>
      <c r="U46" s="2">
        <v>0.70764327999999999</v>
      </c>
      <c r="V46">
        <v>219.037252</v>
      </c>
      <c r="W46">
        <f t="shared" si="9"/>
        <v>219.07115586493313</v>
      </c>
      <c r="X46">
        <f t="shared" si="10"/>
        <v>1.1494720574044056E-3</v>
      </c>
      <c r="Y46" s="19">
        <f t="shared" si="11"/>
        <v>2.3958656110488717E-8</v>
      </c>
      <c r="AA46" s="2">
        <v>0.70935685000000004</v>
      </c>
      <c r="AB46">
        <v>240.31960100000001</v>
      </c>
      <c r="AC46">
        <f t="shared" si="12"/>
        <v>240.46877797012127</v>
      </c>
      <c r="AD46">
        <f t="shared" si="13"/>
        <v>2.2253768414559422E-2</v>
      </c>
      <c r="AE46" s="19">
        <f t="shared" si="14"/>
        <v>3.853232153995452E-7</v>
      </c>
      <c r="AG46" s="2">
        <v>0.70930205000000002</v>
      </c>
      <c r="AH46">
        <v>266.54352599999999</v>
      </c>
      <c r="AI46">
        <f t="shared" si="15"/>
        <v>264.34585967371663</v>
      </c>
      <c r="AJ46">
        <f t="shared" si="16"/>
        <v>4.8297372816797735</v>
      </c>
      <c r="AK46" s="19">
        <f t="shared" si="17"/>
        <v>6.7980950173906579E-5</v>
      </c>
    </row>
    <row r="47" spans="3:37" x14ac:dyDescent="0.25">
      <c r="C47" s="2">
        <v>0.71434902</v>
      </c>
      <c r="D47">
        <v>164.93761599999999</v>
      </c>
      <c r="E47">
        <f t="shared" si="0"/>
        <v>163.13744173362198</v>
      </c>
      <c r="F47">
        <f t="shared" si="1"/>
        <v>3.2406273893295987</v>
      </c>
      <c r="G47" s="19">
        <f t="shared" si="2"/>
        <v>1.1912136800685349E-4</v>
      </c>
      <c r="I47" s="2">
        <v>0.71474680999999995</v>
      </c>
      <c r="J47">
        <v>184.898067</v>
      </c>
      <c r="K47">
        <f t="shared" si="3"/>
        <v>186.95305993107715</v>
      </c>
      <c r="L47">
        <f t="shared" si="4"/>
        <v>4.222995946777063</v>
      </c>
      <c r="M47" s="19">
        <f t="shared" si="5"/>
        <v>1.2352530156307904E-4</v>
      </c>
      <c r="O47" s="2">
        <v>0.71251757000000004</v>
      </c>
      <c r="P47">
        <v>200.05879100000001</v>
      </c>
      <c r="Q47">
        <f t="shared" si="6"/>
        <v>200.73313950416048</v>
      </c>
      <c r="R47">
        <f t="shared" si="7"/>
        <v>0.4547459050634538</v>
      </c>
      <c r="S47" s="19">
        <f t="shared" si="8"/>
        <v>1.136196683088445E-5</v>
      </c>
      <c r="U47" s="2">
        <v>0.71247780000000005</v>
      </c>
      <c r="V47">
        <v>219.087354</v>
      </c>
      <c r="W47">
        <f t="shared" si="9"/>
        <v>219.16613602897473</v>
      </c>
      <c r="X47">
        <f t="shared" si="10"/>
        <v>6.2066080893749993E-3</v>
      </c>
      <c r="Y47" s="19">
        <f t="shared" si="11"/>
        <v>1.2930630527729776E-7</v>
      </c>
      <c r="AA47" s="2">
        <v>0.71419138999999998</v>
      </c>
      <c r="AB47">
        <v>240.35968199999999</v>
      </c>
      <c r="AC47">
        <f t="shared" si="12"/>
        <v>240.5939130169711</v>
      </c>
      <c r="AD47">
        <f t="shared" si="13"/>
        <v>5.4864169311319662E-2</v>
      </c>
      <c r="AE47" s="19">
        <f t="shared" si="14"/>
        <v>9.4965435998762307E-7</v>
      </c>
      <c r="AG47" s="2">
        <v>0.71413627999999996</v>
      </c>
      <c r="AH47">
        <v>266.73391199999998</v>
      </c>
      <c r="AI47">
        <f t="shared" si="15"/>
        <v>264.50013897326852</v>
      </c>
      <c r="AJ47">
        <f t="shared" si="16"/>
        <v>4.9897419349530079</v>
      </c>
      <c r="AK47" s="19">
        <f t="shared" si="17"/>
        <v>7.0132870688544794E-5</v>
      </c>
    </row>
    <row r="48" spans="3:37" x14ac:dyDescent="0.25">
      <c r="C48" s="2">
        <v>0.71918349000000004</v>
      </c>
      <c r="D48">
        <v>165.007758</v>
      </c>
      <c r="E48">
        <f t="shared" si="0"/>
        <v>163.387864464443</v>
      </c>
      <c r="F48">
        <f t="shared" si="1"/>
        <v>2.6240550665393485</v>
      </c>
      <c r="G48" s="19">
        <f t="shared" si="2"/>
        <v>9.6374961518636882E-5</v>
      </c>
      <c r="I48" s="2">
        <v>0.71958122999999996</v>
      </c>
      <c r="J48">
        <v>184.99826999999999</v>
      </c>
      <c r="K48">
        <f t="shared" si="3"/>
        <v>187.19816446034173</v>
      </c>
      <c r="L48">
        <f t="shared" si="4"/>
        <v>4.8395356366422693</v>
      </c>
      <c r="M48" s="19">
        <f t="shared" si="5"/>
        <v>1.414061694757673E-4</v>
      </c>
      <c r="O48" s="2">
        <v>0.71735210999999999</v>
      </c>
      <c r="P48">
        <v>200.098872</v>
      </c>
      <c r="Q48">
        <f t="shared" si="6"/>
        <v>200.95393642151464</v>
      </c>
      <c r="R48">
        <f t="shared" si="7"/>
        <v>0.73113516494016695</v>
      </c>
      <c r="S48" s="19">
        <f t="shared" si="8"/>
        <v>1.8260320316927691E-5</v>
      </c>
      <c r="U48" s="2">
        <v>0.71731226000000003</v>
      </c>
      <c r="V48">
        <v>219.16751600000001</v>
      </c>
      <c r="W48">
        <f t="shared" si="9"/>
        <v>219.27247334551899</v>
      </c>
      <c r="X48">
        <f t="shared" si="10"/>
        <v>1.101604437839117E-2</v>
      </c>
      <c r="Y48" s="19">
        <f t="shared" si="11"/>
        <v>2.2933656634468198E-7</v>
      </c>
      <c r="AA48" s="2">
        <v>0.71902628999999996</v>
      </c>
      <c r="AB48">
        <v>240.23020099999999</v>
      </c>
      <c r="AC48">
        <f t="shared" si="12"/>
        <v>240.73397399712434</v>
      </c>
      <c r="AD48">
        <f t="shared" si="13"/>
        <v>0.25378723263164393</v>
      </c>
      <c r="AE48" s="19">
        <f t="shared" si="14"/>
        <v>4.3975882217613594E-6</v>
      </c>
      <c r="AG48" s="2">
        <v>0.71897051999999995</v>
      </c>
      <c r="AH48">
        <v>266.91427800000002</v>
      </c>
      <c r="AI48">
        <f t="shared" si="15"/>
        <v>264.67280798944961</v>
      </c>
      <c r="AJ48">
        <f t="shared" si="16"/>
        <v>5.0241878081968787</v>
      </c>
      <c r="AK48" s="19">
        <f t="shared" si="17"/>
        <v>7.0521615615119399E-5</v>
      </c>
    </row>
    <row r="49" spans="3:37" x14ac:dyDescent="0.25">
      <c r="C49" s="2">
        <v>0.72401795000000002</v>
      </c>
      <c r="D49">
        <v>165.08792</v>
      </c>
      <c r="E49">
        <f t="shared" si="0"/>
        <v>163.64790672311889</v>
      </c>
      <c r="F49">
        <f t="shared" si="1"/>
        <v>2.0736382375938534</v>
      </c>
      <c r="G49" s="19">
        <f t="shared" si="2"/>
        <v>7.6085587975851683E-5</v>
      </c>
      <c r="I49" s="2">
        <v>0.72441568999999995</v>
      </c>
      <c r="J49">
        <v>185.07843199999999</v>
      </c>
      <c r="K49">
        <f t="shared" si="3"/>
        <v>187.45412424034765</v>
      </c>
      <c r="L49">
        <f t="shared" si="4"/>
        <v>5.643913620848088</v>
      </c>
      <c r="M49" s="19">
        <f t="shared" si="5"/>
        <v>1.6476643131629692E-4</v>
      </c>
      <c r="O49" s="2">
        <v>0.72218654999999998</v>
      </c>
      <c r="P49">
        <v>200.189055</v>
      </c>
      <c r="Q49">
        <f t="shared" si="6"/>
        <v>201.18480477821899</v>
      </c>
      <c r="R49">
        <f t="shared" si="7"/>
        <v>0.99151762082317418</v>
      </c>
      <c r="S49" s="19">
        <f t="shared" si="8"/>
        <v>2.4741144043386891E-5</v>
      </c>
      <c r="U49" s="2">
        <v>0.72214677999999999</v>
      </c>
      <c r="V49">
        <v>219.21761799999999</v>
      </c>
      <c r="W49">
        <f t="shared" si="9"/>
        <v>219.39141151465699</v>
      </c>
      <c r="X49">
        <f t="shared" si="10"/>
        <v>3.0204185736835188E-2</v>
      </c>
      <c r="Y49" s="19">
        <f t="shared" si="11"/>
        <v>6.2851583425439242E-7</v>
      </c>
      <c r="AA49" s="2">
        <v>0.72386070999999996</v>
      </c>
      <c r="AB49">
        <v>240.33040399999999</v>
      </c>
      <c r="AC49">
        <f t="shared" si="12"/>
        <v>240.89056268255172</v>
      </c>
      <c r="AD49">
        <f t="shared" si="13"/>
        <v>0.31377774963809002</v>
      </c>
      <c r="AE49" s="19">
        <f t="shared" si="14"/>
        <v>5.4325622437630943E-6</v>
      </c>
      <c r="AG49" s="2">
        <v>0.72380473000000001</v>
      </c>
      <c r="AH49">
        <v>267.11468400000001</v>
      </c>
      <c r="AI49">
        <f t="shared" si="15"/>
        <v>264.86587070172669</v>
      </c>
      <c r="AJ49">
        <f t="shared" si="16"/>
        <v>5.0571612504909238</v>
      </c>
      <c r="AK49" s="19">
        <f t="shared" si="17"/>
        <v>7.0877970827447288E-5</v>
      </c>
    </row>
    <row r="50" spans="3:37" x14ac:dyDescent="0.25">
      <c r="C50" s="2">
        <v>0.72885243</v>
      </c>
      <c r="D50">
        <v>165.158063</v>
      </c>
      <c r="E50">
        <f t="shared" si="0"/>
        <v>163.91843933577286</v>
      </c>
      <c r="F50">
        <f t="shared" si="1"/>
        <v>1.5366668289119185</v>
      </c>
      <c r="G50" s="19">
        <f t="shared" si="2"/>
        <v>5.6335240799716018E-5</v>
      </c>
      <c r="I50" s="2">
        <v>0.72925002000000005</v>
      </c>
      <c r="J50">
        <v>185.218717</v>
      </c>
      <c r="K50">
        <f t="shared" si="3"/>
        <v>187.72200734150442</v>
      </c>
      <c r="L50">
        <f t="shared" si="4"/>
        <v>6.2664625338693387</v>
      </c>
      <c r="M50" s="19">
        <f t="shared" si="5"/>
        <v>1.8266389093957465E-4</v>
      </c>
      <c r="O50" s="2">
        <v>0.72702107000000005</v>
      </c>
      <c r="P50">
        <v>200.23915700000001</v>
      </c>
      <c r="Q50">
        <f t="shared" si="6"/>
        <v>201.42690747683974</v>
      </c>
      <c r="R50">
        <f t="shared" si="7"/>
        <v>1.4107511952330265</v>
      </c>
      <c r="S50" s="19">
        <f t="shared" si="8"/>
        <v>3.518458317674004E-5</v>
      </c>
      <c r="U50" s="2">
        <v>0.72698114000000003</v>
      </c>
      <c r="V50">
        <v>219.347882</v>
      </c>
      <c r="W50">
        <f t="shared" si="9"/>
        <v>219.52431449623043</v>
      </c>
      <c r="X50">
        <f t="shared" si="10"/>
        <v>3.1128425726101715E-2</v>
      </c>
      <c r="Y50" s="19">
        <f t="shared" si="11"/>
        <v>6.4697912303928082E-7</v>
      </c>
      <c r="AA50" s="2">
        <v>0.72869514000000002</v>
      </c>
      <c r="AB50">
        <v>240.42058700000001</v>
      </c>
      <c r="AC50">
        <f t="shared" si="12"/>
        <v>241.06548813208582</v>
      </c>
      <c r="AD50">
        <f t="shared" si="13"/>
        <v>0.41589747016555451</v>
      </c>
      <c r="AE50" s="19">
        <f t="shared" si="14"/>
        <v>7.1952016909853426E-6</v>
      </c>
      <c r="AG50" s="2">
        <v>0.72863893999999996</v>
      </c>
      <c r="AH50">
        <v>267.31509</v>
      </c>
      <c r="AI50">
        <f t="shared" si="15"/>
        <v>265.08154201018658</v>
      </c>
      <c r="AJ50">
        <f t="shared" si="16"/>
        <v>4.9887366227995544</v>
      </c>
      <c r="AK50" s="19">
        <f t="shared" si="17"/>
        <v>6.9814177411340372E-5</v>
      </c>
    </row>
    <row r="51" spans="3:37" x14ac:dyDescent="0.25">
      <c r="C51" s="2">
        <v>0.73368688999999998</v>
      </c>
      <c r="D51">
        <v>165.238225</v>
      </c>
      <c r="E51">
        <f t="shared" si="0"/>
        <v>164.20041172902376</v>
      </c>
      <c r="F51">
        <f t="shared" si="1"/>
        <v>1.0770563854144108</v>
      </c>
      <c r="G51" s="19">
        <f t="shared" si="2"/>
        <v>3.9447310413644445E-5</v>
      </c>
      <c r="I51" s="2">
        <v>0.73408430999999996</v>
      </c>
      <c r="J51">
        <v>185.379042</v>
      </c>
      <c r="K51">
        <f t="shared" si="3"/>
        <v>188.0029974931843</v>
      </c>
      <c r="L51">
        <f t="shared" si="4"/>
        <v>6.8851424302120492</v>
      </c>
      <c r="M51" s="19">
        <f t="shared" si="5"/>
        <v>2.0035106797626463E-4</v>
      </c>
      <c r="O51" s="2">
        <v>0.73185553000000003</v>
      </c>
      <c r="P51">
        <v>200.31931900000001</v>
      </c>
      <c r="Q51">
        <f t="shared" si="6"/>
        <v>201.68150290894775</v>
      </c>
      <c r="R51">
        <f t="shared" si="7"/>
        <v>1.8555450017961499</v>
      </c>
      <c r="S51" s="19">
        <f t="shared" si="8"/>
        <v>4.6240851347514124E-5</v>
      </c>
      <c r="U51" s="2">
        <v>0.73181558999999996</v>
      </c>
      <c r="V51">
        <v>219.428044</v>
      </c>
      <c r="W51">
        <f t="shared" si="9"/>
        <v>219.67270142243643</v>
      </c>
      <c r="X51">
        <f t="shared" si="10"/>
        <v>5.9857254353239048E-2</v>
      </c>
      <c r="Y51" s="19">
        <f t="shared" si="11"/>
        <v>1.2431757452953223E-6</v>
      </c>
      <c r="AA51" s="2">
        <v>0.73352945000000003</v>
      </c>
      <c r="AB51">
        <v>240.57089099999999</v>
      </c>
      <c r="AC51">
        <f t="shared" si="12"/>
        <v>241.26072801485299</v>
      </c>
      <c r="AD51">
        <f t="shared" si="13"/>
        <v>0.47587510706129504</v>
      </c>
      <c r="AE51" s="19">
        <f t="shared" si="14"/>
        <v>8.2225558902794444E-6</v>
      </c>
      <c r="AG51" s="2">
        <v>0.73347309999999999</v>
      </c>
      <c r="AH51">
        <v>267.53553699999998</v>
      </c>
      <c r="AI51">
        <f t="shared" si="15"/>
        <v>265.32226438482712</v>
      </c>
      <c r="AJ51">
        <f t="shared" si="16"/>
        <v>4.8985756690740878</v>
      </c>
      <c r="AK51" s="19">
        <f t="shared" si="17"/>
        <v>6.8439505851248774E-5</v>
      </c>
    </row>
    <row r="52" spans="3:37" x14ac:dyDescent="0.25">
      <c r="C52" s="2">
        <v>0.73852121999999998</v>
      </c>
      <c r="D52">
        <v>165.37850900000001</v>
      </c>
      <c r="E52">
        <f t="shared" si="0"/>
        <v>164.49486087264037</v>
      </c>
      <c r="F52">
        <f t="shared" si="1"/>
        <v>0.78083401298618937</v>
      </c>
      <c r="G52" s="19">
        <f t="shared" si="2"/>
        <v>2.8549636202178393E-5</v>
      </c>
      <c r="I52" s="2">
        <v>0.73891865999999995</v>
      </c>
      <c r="J52">
        <v>185.50930600000001</v>
      </c>
      <c r="K52">
        <f t="shared" si="3"/>
        <v>188.29839339390418</v>
      </c>
      <c r="L52">
        <f t="shared" si="4"/>
        <v>7.7790084908351451</v>
      </c>
      <c r="M52" s="19">
        <f t="shared" si="5"/>
        <v>2.260439272810657E-4</v>
      </c>
      <c r="O52" s="2">
        <v>0.73710759999999997</v>
      </c>
      <c r="P52">
        <v>200.56904399999999</v>
      </c>
      <c r="Q52">
        <f t="shared" si="6"/>
        <v>201.97387480657576</v>
      </c>
      <c r="R52">
        <f t="shared" si="7"/>
        <v>1.9735495951043391</v>
      </c>
      <c r="S52" s="19">
        <f t="shared" si="8"/>
        <v>4.9059174441401102E-5</v>
      </c>
      <c r="U52" s="2">
        <v>0.73664989999999997</v>
      </c>
      <c r="V52">
        <v>219.578349</v>
      </c>
      <c r="W52">
        <f t="shared" si="9"/>
        <v>219.83823612346069</v>
      </c>
      <c r="X52">
        <f t="shared" si="10"/>
        <v>6.7541316940669893E-2</v>
      </c>
      <c r="Y52" s="19">
        <f t="shared" si="11"/>
        <v>1.4008463205713537E-6</v>
      </c>
      <c r="AA52" s="2">
        <v>0.73836374000000005</v>
      </c>
      <c r="AB52">
        <v>240.73121599999999</v>
      </c>
      <c r="AC52">
        <f t="shared" si="12"/>
        <v>241.47847695595107</v>
      </c>
      <c r="AD52">
        <f t="shared" si="13"/>
        <v>0.55839893628891779</v>
      </c>
      <c r="AE52" s="19">
        <f t="shared" si="14"/>
        <v>9.6356221911314801E-6</v>
      </c>
      <c r="AG52" s="2">
        <v>0.73830724000000003</v>
      </c>
      <c r="AH52">
        <v>267.76600400000001</v>
      </c>
      <c r="AI52">
        <f t="shared" si="15"/>
        <v>265.59074086995429</v>
      </c>
      <c r="AJ52">
        <f t="shared" si="16"/>
        <v>4.7317696849363076</v>
      </c>
      <c r="AK52" s="19">
        <f t="shared" si="17"/>
        <v>6.599525672489981E-5</v>
      </c>
    </row>
    <row r="53" spans="3:37" x14ac:dyDescent="0.25">
      <c r="C53" s="2">
        <v>0.74335561999999999</v>
      </c>
      <c r="D53">
        <v>165.488733</v>
      </c>
      <c r="E53">
        <f t="shared" si="0"/>
        <v>164.80294616829326</v>
      </c>
      <c r="F53">
        <f t="shared" si="1"/>
        <v>0.47030357854236265</v>
      </c>
      <c r="G53" s="19">
        <f t="shared" si="2"/>
        <v>1.7172812232576212E-5</v>
      </c>
      <c r="I53" s="2">
        <v>0.74375290999999999</v>
      </c>
      <c r="J53">
        <v>185.689671</v>
      </c>
      <c r="K53">
        <f t="shared" si="3"/>
        <v>188.60960419838094</v>
      </c>
      <c r="L53">
        <f t="shared" si="4"/>
        <v>8.5260098830070969</v>
      </c>
      <c r="M53" s="19">
        <f t="shared" si="5"/>
        <v>2.4726937904820205E-4</v>
      </c>
      <c r="O53" s="2">
        <v>0.74194207999999995</v>
      </c>
      <c r="P53">
        <v>200.639186</v>
      </c>
      <c r="Q53">
        <f t="shared" si="6"/>
        <v>202.25917450978943</v>
      </c>
      <c r="R53">
        <f t="shared" si="7"/>
        <v>2.6243627718497997</v>
      </c>
      <c r="S53" s="19">
        <f t="shared" si="8"/>
        <v>6.519170716483867E-5</v>
      </c>
      <c r="U53" s="2">
        <v>0.74148426000000001</v>
      </c>
      <c r="V53">
        <v>219.70861300000001</v>
      </c>
      <c r="W53">
        <f t="shared" si="9"/>
        <v>220.02277242582198</v>
      </c>
      <c r="X53">
        <f t="shared" si="10"/>
        <v>9.8696144832789726E-2</v>
      </c>
      <c r="Y53" s="19">
        <f t="shared" si="11"/>
        <v>2.0445890199351353E-6</v>
      </c>
      <c r="AA53" s="2">
        <v>0.74319796999999999</v>
      </c>
      <c r="AB53">
        <v>240.92160200000001</v>
      </c>
      <c r="AC53">
        <f t="shared" si="12"/>
        <v>241.72115640093375</v>
      </c>
      <c r="AD53">
        <f t="shared" si="13"/>
        <v>0.63928724005251769</v>
      </c>
      <c r="AE53" s="19">
        <f t="shared" si="14"/>
        <v>1.1013986795760837E-5</v>
      </c>
      <c r="AG53" s="2">
        <v>0.74314137000000002</v>
      </c>
      <c r="AH53">
        <v>268.00649099999998</v>
      </c>
      <c r="AI53">
        <f t="shared" si="15"/>
        <v>265.88996036014441</v>
      </c>
      <c r="AJ53">
        <f t="shared" si="16"/>
        <v>4.4797019494474224</v>
      </c>
      <c r="AK53" s="19">
        <f t="shared" si="17"/>
        <v>6.236752282288791E-5</v>
      </c>
    </row>
    <row r="54" spans="3:37" x14ac:dyDescent="0.25">
      <c r="C54" s="2">
        <v>0.74818994999999999</v>
      </c>
      <c r="D54">
        <v>165.629017</v>
      </c>
      <c r="E54">
        <f t="shared" si="0"/>
        <v>165.1259225378729</v>
      </c>
      <c r="F54">
        <f t="shared" si="1"/>
        <v>0.25310403782296509</v>
      </c>
      <c r="G54" s="19">
        <f t="shared" si="2"/>
        <v>9.226271383797812E-6</v>
      </c>
      <c r="I54" s="2">
        <v>0.74858712000000005</v>
      </c>
      <c r="J54">
        <v>185.89007699999999</v>
      </c>
      <c r="K54">
        <f t="shared" si="3"/>
        <v>188.93819321541395</v>
      </c>
      <c r="L54">
        <f t="shared" si="4"/>
        <v>9.2910124626694941</v>
      </c>
      <c r="M54" s="19">
        <f t="shared" si="5"/>
        <v>2.6887512667238755E-4</v>
      </c>
      <c r="O54" s="2">
        <v>0.74677652000000005</v>
      </c>
      <c r="P54">
        <v>200.72936899999999</v>
      </c>
      <c r="Q54">
        <f t="shared" si="6"/>
        <v>202.56171575231835</v>
      </c>
      <c r="R54">
        <f t="shared" si="7"/>
        <v>3.3574946207316345</v>
      </c>
      <c r="S54" s="19">
        <f t="shared" si="8"/>
        <v>8.332848515401497E-5</v>
      </c>
      <c r="U54" s="2">
        <v>0.74631857000000001</v>
      </c>
      <c r="V54">
        <v>219.85891699999999</v>
      </c>
      <c r="W54">
        <f t="shared" si="9"/>
        <v>220.22835150957135</v>
      </c>
      <c r="X54">
        <f t="shared" si="10"/>
        <v>0.13648185686223344</v>
      </c>
      <c r="Y54" s="19">
        <f t="shared" si="11"/>
        <v>2.8234932499474844E-6</v>
      </c>
      <c r="AA54" s="2">
        <v>0.74803215999999995</v>
      </c>
      <c r="AB54">
        <v>241.13202899999999</v>
      </c>
      <c r="AC54">
        <f t="shared" si="12"/>
        <v>241.9914500299584</v>
      </c>
      <c r="AD54">
        <f t="shared" si="13"/>
        <v>0.73860450673477762</v>
      </c>
      <c r="AE54" s="19">
        <f t="shared" si="14"/>
        <v>1.2702878734613811E-5</v>
      </c>
      <c r="AG54" s="2">
        <v>0.74797541000000001</v>
      </c>
      <c r="AH54">
        <v>268.28706</v>
      </c>
      <c r="AI54">
        <f t="shared" si="15"/>
        <v>266.22322560717549</v>
      </c>
      <c r="AJ54">
        <f t="shared" si="16"/>
        <v>4.259412401005287</v>
      </c>
      <c r="AK54" s="19">
        <f t="shared" si="17"/>
        <v>5.9176631237331967E-5</v>
      </c>
    </row>
    <row r="55" spans="3:37" x14ac:dyDescent="0.25">
      <c r="C55" s="2">
        <v>0.75302426</v>
      </c>
      <c r="D55">
        <v>165.77932200000001</v>
      </c>
      <c r="E55">
        <f t="shared" si="0"/>
        <v>165.4651880000751</v>
      </c>
      <c r="F55">
        <f t="shared" si="1"/>
        <v>9.8680169908820559E-2</v>
      </c>
      <c r="G55" s="19">
        <f t="shared" si="2"/>
        <v>3.590617723993568E-6</v>
      </c>
      <c r="I55" s="2">
        <v>0.75342134000000005</v>
      </c>
      <c r="J55">
        <v>186.08046300000001</v>
      </c>
      <c r="K55">
        <f t="shared" si="3"/>
        <v>189.28588170361928</v>
      </c>
      <c r="L55">
        <f t="shared" si="4"/>
        <v>10.27470906551226</v>
      </c>
      <c r="M55" s="19">
        <f t="shared" si="5"/>
        <v>2.9673445538842721E-4</v>
      </c>
      <c r="O55" s="2">
        <v>0.75077501000000002</v>
      </c>
      <c r="P55">
        <v>200.81955099999999</v>
      </c>
      <c r="Q55">
        <f t="shared" si="6"/>
        <v>202.82629626894087</v>
      </c>
      <c r="R55">
        <f t="shared" si="7"/>
        <v>4.0270265744165865</v>
      </c>
      <c r="S55" s="19">
        <f t="shared" si="8"/>
        <v>9.9855619893787355E-5</v>
      </c>
      <c r="U55" s="2">
        <v>0.75115284000000004</v>
      </c>
      <c r="V55">
        <v>220.02926199999999</v>
      </c>
      <c r="W55">
        <f t="shared" si="9"/>
        <v>220.45723896578528</v>
      </c>
      <c r="X55">
        <f t="shared" si="10"/>
        <v>0.18316428324278414</v>
      </c>
      <c r="Y55" s="19">
        <f t="shared" si="11"/>
        <v>3.7833795027430982E-6</v>
      </c>
      <c r="AA55" s="2">
        <v>0.75286628</v>
      </c>
      <c r="AB55">
        <v>241.37251599999999</v>
      </c>
      <c r="AC55">
        <f t="shared" si="12"/>
        <v>242.29232960084971</v>
      </c>
      <c r="AD55">
        <f t="shared" si="13"/>
        <v>0.84605706030813088</v>
      </c>
      <c r="AE55" s="19">
        <f t="shared" si="14"/>
        <v>1.4521919304649803E-5</v>
      </c>
      <c r="AG55" s="2">
        <v>0.75280944000000005</v>
      </c>
      <c r="AH55">
        <v>268.56762800000001</v>
      </c>
      <c r="AI55">
        <f t="shared" si="15"/>
        <v>266.59420843771625</v>
      </c>
      <c r="AJ55">
        <f t="shared" si="16"/>
        <v>3.8943847688042506</v>
      </c>
      <c r="AK55" s="19">
        <f t="shared" si="17"/>
        <v>5.3992263053253497E-5</v>
      </c>
    </row>
    <row r="56" spans="3:37" x14ac:dyDescent="0.25">
      <c r="C56" s="2">
        <v>0.75785857000000001</v>
      </c>
      <c r="D56">
        <v>165.92962600000001</v>
      </c>
      <c r="E56">
        <f t="shared" si="0"/>
        <v>165.82228739442129</v>
      </c>
      <c r="F56">
        <f t="shared" si="1"/>
        <v>1.1521576247583638E-2</v>
      </c>
      <c r="G56" s="19">
        <f t="shared" si="2"/>
        <v>4.1846971156032259E-7</v>
      </c>
      <c r="I56" s="2">
        <v>0.75825549000000003</v>
      </c>
      <c r="J56">
        <v>186.31093000000001</v>
      </c>
      <c r="K56">
        <f t="shared" si="3"/>
        <v>189.65455877295793</v>
      </c>
      <c r="L56">
        <f t="shared" si="4"/>
        <v>11.179853371352042</v>
      </c>
      <c r="M56" s="19">
        <f t="shared" si="5"/>
        <v>3.2207679823454045E-4</v>
      </c>
      <c r="O56" s="2">
        <v>0.75560901000000003</v>
      </c>
      <c r="P56">
        <v>201.11937800000001</v>
      </c>
      <c r="Q56">
        <f t="shared" si="6"/>
        <v>203.16527475381764</v>
      </c>
      <c r="R56">
        <f t="shared" si="7"/>
        <v>4.1856935272815141</v>
      </c>
      <c r="S56" s="19">
        <f t="shared" si="8"/>
        <v>1.034807558141589E-4</v>
      </c>
      <c r="U56" s="2">
        <v>0.75598704000000005</v>
      </c>
      <c r="V56">
        <v>220.229669</v>
      </c>
      <c r="W56">
        <f t="shared" si="9"/>
        <v>220.71194615737252</v>
      </c>
      <c r="X56">
        <f t="shared" si="10"/>
        <v>0.23259125652332033</v>
      </c>
      <c r="Y56" s="19">
        <f t="shared" si="11"/>
        <v>4.7955865420993061E-6</v>
      </c>
      <c r="AA56" s="2">
        <v>0.75770035999999996</v>
      </c>
      <c r="AB56">
        <v>241.63304400000001</v>
      </c>
      <c r="AC56">
        <f t="shared" si="12"/>
        <v>242.62709735175588</v>
      </c>
      <c r="AD56">
        <f t="shared" si="13"/>
        <v>0.98814206613707201</v>
      </c>
      <c r="AE56" s="19">
        <f t="shared" si="14"/>
        <v>1.6924145017451351E-5</v>
      </c>
      <c r="AG56" s="2">
        <v>0.75764346000000005</v>
      </c>
      <c r="AH56">
        <v>268.85821700000002</v>
      </c>
      <c r="AI56">
        <f t="shared" si="15"/>
        <v>267.0069792131053</v>
      </c>
      <c r="AJ56">
        <f t="shared" si="16"/>
        <v>3.4270813436268912</v>
      </c>
      <c r="AK56" s="19">
        <f t="shared" si="17"/>
        <v>4.7410854675587358E-5</v>
      </c>
    </row>
    <row r="57" spans="3:37" x14ac:dyDescent="0.25">
      <c r="C57" s="2">
        <v>0.76269282000000005</v>
      </c>
      <c r="D57">
        <v>166.10999200000001</v>
      </c>
      <c r="E57">
        <f t="shared" si="0"/>
        <v>166.19892787514971</v>
      </c>
      <c r="F57">
        <f t="shared" si="1"/>
        <v>7.9095898886432682E-3</v>
      </c>
      <c r="G57" s="19">
        <f t="shared" si="2"/>
        <v>2.8665693390671388E-7</v>
      </c>
      <c r="I57" s="2">
        <v>0.76308960999999997</v>
      </c>
      <c r="J57">
        <v>186.55141699999999</v>
      </c>
      <c r="K57">
        <f t="shared" si="3"/>
        <v>190.0463215592913</v>
      </c>
      <c r="L57">
        <f t="shared" si="4"/>
        <v>12.214357878555212</v>
      </c>
      <c r="M57" s="19">
        <f t="shared" si="5"/>
        <v>3.5097286125181917E-4</v>
      </c>
      <c r="O57" s="2">
        <v>0.76086111999999995</v>
      </c>
      <c r="P57">
        <v>201.35251700000001</v>
      </c>
      <c r="Q57">
        <f t="shared" si="6"/>
        <v>203.559770662924</v>
      </c>
      <c r="R57">
        <f t="shared" si="7"/>
        <v>4.871968732491367</v>
      </c>
      <c r="S57" s="19">
        <f t="shared" si="8"/>
        <v>1.2016842433533543E-4</v>
      </c>
      <c r="U57" s="2">
        <v>0.76082125</v>
      </c>
      <c r="V57">
        <v>220.43007499999999</v>
      </c>
      <c r="W57">
        <f t="shared" si="9"/>
        <v>220.99526962087276</v>
      </c>
      <c r="X57">
        <f t="shared" si="10"/>
        <v>0.31944495946351831</v>
      </c>
      <c r="Y57" s="19">
        <f t="shared" si="11"/>
        <v>6.5743730393492599E-6</v>
      </c>
      <c r="AA57" s="2">
        <v>0.76253435999999997</v>
      </c>
      <c r="AB57">
        <v>241.93365299999999</v>
      </c>
      <c r="AC57">
        <f t="shared" si="12"/>
        <v>242.99941943711895</v>
      </c>
      <c r="AD57">
        <f t="shared" si="13"/>
        <v>1.1358580984892264</v>
      </c>
      <c r="AE57" s="19">
        <f t="shared" si="14"/>
        <v>1.9405798289938434E-5</v>
      </c>
      <c r="AG57" s="2">
        <v>0.76247743999999995</v>
      </c>
      <c r="AH57">
        <v>269.16884700000003</v>
      </c>
      <c r="AI57">
        <f t="shared" si="15"/>
        <v>267.46606002115539</v>
      </c>
      <c r="AJ57">
        <f t="shared" si="16"/>
        <v>2.8994834953228645</v>
      </c>
      <c r="AK57" s="19">
        <f t="shared" si="17"/>
        <v>4.0019444184747453E-5</v>
      </c>
    </row>
    <row r="58" spans="3:37" x14ac:dyDescent="0.25">
      <c r="C58" s="2">
        <v>0.76752701999999995</v>
      </c>
      <c r="D58">
        <v>166.31039799999999</v>
      </c>
      <c r="E58">
        <f t="shared" si="0"/>
        <v>166.59701313781949</v>
      </c>
      <c r="F58">
        <f t="shared" si="1"/>
        <v>8.2148237227288493E-2</v>
      </c>
      <c r="G58" s="19">
        <f t="shared" si="2"/>
        <v>2.9700204718168093E-6</v>
      </c>
      <c r="I58" s="2">
        <v>0.76792369000000005</v>
      </c>
      <c r="J58">
        <v>186.81194500000001</v>
      </c>
      <c r="K58">
        <f t="shared" si="3"/>
        <v>190.46348885626267</v>
      </c>
      <c r="L58">
        <f t="shared" si="4"/>
        <v>13.333772534209597</v>
      </c>
      <c r="M58" s="19">
        <f t="shared" si="5"/>
        <v>3.8207072087049202E-4</v>
      </c>
      <c r="O58" s="2">
        <v>0.76569520000000002</v>
      </c>
      <c r="P58">
        <v>201.61193900000001</v>
      </c>
      <c r="Q58">
        <f t="shared" si="6"/>
        <v>203.94966172599334</v>
      </c>
      <c r="R58">
        <f t="shared" si="7"/>
        <v>5.4649475436256889</v>
      </c>
      <c r="S58" s="19">
        <f t="shared" si="8"/>
        <v>1.3444773949494853E-4</v>
      </c>
      <c r="U58" s="2">
        <v>0.76565541999999998</v>
      </c>
      <c r="V58">
        <v>220.650521</v>
      </c>
      <c r="W58">
        <f t="shared" si="9"/>
        <v>221.31031455168755</v>
      </c>
      <c r="X58">
        <f t="shared" si="10"/>
        <v>0.43532753084848042</v>
      </c>
      <c r="Y58" s="19">
        <f t="shared" si="11"/>
        <v>8.9414143144367621E-6</v>
      </c>
      <c r="AA58" s="2">
        <v>0.76736835000000003</v>
      </c>
      <c r="AB58">
        <v>242.234262</v>
      </c>
      <c r="AC58">
        <f t="shared" si="12"/>
        <v>243.41338782634892</v>
      </c>
      <c r="AD58">
        <f t="shared" si="13"/>
        <v>1.3903377143630296</v>
      </c>
      <c r="AE58" s="19">
        <f t="shared" si="14"/>
        <v>2.3694588059330534E-5</v>
      </c>
      <c r="AG58" s="2">
        <v>0.76731134999999995</v>
      </c>
      <c r="AH58">
        <v>269.50953700000002</v>
      </c>
      <c r="AI58">
        <f t="shared" si="15"/>
        <v>267.97648623840848</v>
      </c>
      <c r="AJ58">
        <f t="shared" si="16"/>
        <v>2.3502446376163992</v>
      </c>
      <c r="AK58" s="19">
        <f t="shared" si="17"/>
        <v>3.2356742633850729E-5</v>
      </c>
    </row>
    <row r="59" spans="3:37" x14ac:dyDescent="0.25">
      <c r="C59" s="2">
        <v>0.77236121000000002</v>
      </c>
      <c r="D59">
        <v>166.520824</v>
      </c>
      <c r="E59">
        <f t="shared" si="0"/>
        <v>167.01866865781358</v>
      </c>
      <c r="F59">
        <f t="shared" si="1"/>
        <v>0.24784930331351371</v>
      </c>
      <c r="G59" s="19">
        <f t="shared" si="2"/>
        <v>8.9382109453267138E-6</v>
      </c>
      <c r="I59" s="2">
        <v>0.77275775000000002</v>
      </c>
      <c r="J59">
        <v>187.082494</v>
      </c>
      <c r="K59">
        <f t="shared" si="3"/>
        <v>190.9086375168533</v>
      </c>
      <c r="L59">
        <f t="shared" si="4"/>
        <v>14.639374211558591</v>
      </c>
      <c r="M59" s="19">
        <f t="shared" si="5"/>
        <v>4.1826951293719861E-4</v>
      </c>
      <c r="O59" s="2">
        <v>0.77052927999999998</v>
      </c>
      <c r="P59">
        <v>201.872467</v>
      </c>
      <c r="Q59">
        <f t="shared" si="6"/>
        <v>204.36809865953774</v>
      </c>
      <c r="R59">
        <f t="shared" si="7"/>
        <v>6.2281773800870734</v>
      </c>
      <c r="S59" s="19">
        <f t="shared" si="8"/>
        <v>1.5282935918491347E-4</v>
      </c>
      <c r="U59" s="2">
        <v>0.77048952000000004</v>
      </c>
      <c r="V59">
        <v>220.90102899999999</v>
      </c>
      <c r="W59">
        <f t="shared" si="9"/>
        <v>221.66054429034835</v>
      </c>
      <c r="X59">
        <f t="shared" si="10"/>
        <v>0.57686347627295487</v>
      </c>
      <c r="Y59" s="19">
        <f t="shared" si="11"/>
        <v>1.1821635512663835E-5</v>
      </c>
      <c r="AA59" s="2">
        <v>0.77220224999999998</v>
      </c>
      <c r="AB59">
        <v>242.58497299999999</v>
      </c>
      <c r="AC59">
        <f t="shared" si="12"/>
        <v>243.87355613735792</v>
      </c>
      <c r="AD59">
        <f t="shared" si="13"/>
        <v>1.6604465018832115</v>
      </c>
      <c r="AE59" s="19">
        <f t="shared" si="14"/>
        <v>2.8216107278031089E-5</v>
      </c>
      <c r="AG59" s="2">
        <v>0.77214523999999995</v>
      </c>
      <c r="AH59">
        <v>269.86024800000001</v>
      </c>
      <c r="AI59">
        <f t="shared" si="15"/>
        <v>268.54388605480131</v>
      </c>
      <c r="AJ59">
        <f t="shared" si="16"/>
        <v>1.7328087707673248</v>
      </c>
      <c r="AK59" s="19">
        <f t="shared" si="17"/>
        <v>2.3794293114921071E-5</v>
      </c>
    </row>
    <row r="60" spans="3:37" x14ac:dyDescent="0.25">
      <c r="C60" s="2">
        <v>0.77719532999999996</v>
      </c>
      <c r="D60">
        <v>166.761312</v>
      </c>
      <c r="E60">
        <f t="shared" si="0"/>
        <v>167.46626232470101</v>
      </c>
      <c r="F60">
        <f t="shared" si="1"/>
        <v>0.49695496029604852</v>
      </c>
      <c r="G60" s="19">
        <f t="shared" si="2"/>
        <v>1.7870076975236027E-5</v>
      </c>
      <c r="I60" s="2">
        <v>0.77759175000000003</v>
      </c>
      <c r="J60">
        <v>187.38310300000001</v>
      </c>
      <c r="K60">
        <f t="shared" si="3"/>
        <v>191.38462944431819</v>
      </c>
      <c r="L60">
        <f t="shared" si="4"/>
        <v>16.012213884577758</v>
      </c>
      <c r="M60" s="19">
        <f t="shared" si="5"/>
        <v>4.5602697165797202E-4</v>
      </c>
      <c r="O60" s="2">
        <v>0.77536331999999997</v>
      </c>
      <c r="P60">
        <v>202.15303499999999</v>
      </c>
      <c r="Q60">
        <f t="shared" si="6"/>
        <v>204.81818353960892</v>
      </c>
      <c r="R60">
        <f t="shared" si="7"/>
        <v>7.1030167381796421</v>
      </c>
      <c r="S60" s="19">
        <f t="shared" si="8"/>
        <v>1.7381302027750714E-4</v>
      </c>
      <c r="U60" s="2">
        <v>0.7753236</v>
      </c>
      <c r="V60">
        <v>221.16155699999999</v>
      </c>
      <c r="W60">
        <f t="shared" si="9"/>
        <v>222.04983563079458</v>
      </c>
      <c r="X60">
        <f t="shared" si="10"/>
        <v>0.78903892592630764</v>
      </c>
      <c r="Y60" s="19">
        <f t="shared" si="11"/>
        <v>1.6131663396118934E-5</v>
      </c>
      <c r="AA60" s="2">
        <v>0.77703610000000001</v>
      </c>
      <c r="AB60">
        <v>242.955724</v>
      </c>
      <c r="AC60">
        <f t="shared" si="12"/>
        <v>244.38502876642718</v>
      </c>
      <c r="AD60">
        <f t="shared" si="13"/>
        <v>2.0429121153314544</v>
      </c>
      <c r="AE60" s="19">
        <f t="shared" si="14"/>
        <v>3.4609507012193236E-5</v>
      </c>
      <c r="AG60" s="2">
        <v>0.77697906999999999</v>
      </c>
      <c r="AH60">
        <v>270.24101999999999</v>
      </c>
      <c r="AI60">
        <f t="shared" si="15"/>
        <v>269.17454435991647</v>
      </c>
      <c r="AJ60">
        <f t="shared" si="16"/>
        <v>1.1373702908915633</v>
      </c>
      <c r="AK60" s="19">
        <f t="shared" si="17"/>
        <v>1.5573970116869396E-5</v>
      </c>
    </row>
    <row r="61" spans="3:37" x14ac:dyDescent="0.25">
      <c r="C61" s="2">
        <v>0.78202943000000003</v>
      </c>
      <c r="D61">
        <v>167.011819</v>
      </c>
      <c r="E61">
        <f t="shared" si="0"/>
        <v>167.94246097480618</v>
      </c>
      <c r="F61">
        <f t="shared" si="1"/>
        <v>0.86609448527114374</v>
      </c>
      <c r="G61" s="19">
        <f t="shared" si="2"/>
        <v>3.1050661802786701E-5</v>
      </c>
      <c r="I61" s="2">
        <v>0.78242571999999999</v>
      </c>
      <c r="J61">
        <v>187.69373200000001</v>
      </c>
      <c r="K61">
        <f t="shared" si="3"/>
        <v>191.8946651152919</v>
      </c>
      <c r="L61">
        <f t="shared" si="4"/>
        <v>17.647839039156015</v>
      </c>
      <c r="M61" s="19">
        <f t="shared" si="5"/>
        <v>5.0094724751648632E-4</v>
      </c>
      <c r="O61" s="2">
        <v>0.78019727999999999</v>
      </c>
      <c r="P61">
        <v>202.47368499999999</v>
      </c>
      <c r="Q61">
        <f t="shared" si="6"/>
        <v>205.30338048132111</v>
      </c>
      <c r="R61">
        <f t="shared" si="7"/>
        <v>8.0071765170091904</v>
      </c>
      <c r="S61" s="19">
        <f t="shared" si="8"/>
        <v>1.9531798196121682E-4</v>
      </c>
      <c r="U61" s="2">
        <v>0.78015758999999996</v>
      </c>
      <c r="V61">
        <v>221.462166</v>
      </c>
      <c r="W61">
        <f t="shared" si="9"/>
        <v>222.48252206811668</v>
      </c>
      <c r="X61">
        <f t="shared" si="10"/>
        <v>1.0411265057425378</v>
      </c>
      <c r="Y61" s="19">
        <f t="shared" si="11"/>
        <v>2.1227772118579924E-5</v>
      </c>
      <c r="AA61" s="2">
        <v>0.78186988000000002</v>
      </c>
      <c r="AB61">
        <v>243.356537</v>
      </c>
      <c r="AC61">
        <f t="shared" si="12"/>
        <v>244.95352378145304</v>
      </c>
      <c r="AD61">
        <f t="shared" si="13"/>
        <v>2.5503667801357408</v>
      </c>
      <c r="AE61" s="19">
        <f t="shared" si="14"/>
        <v>4.306422238114626E-5</v>
      </c>
      <c r="AG61" s="2">
        <v>0.78181286000000005</v>
      </c>
      <c r="AH61">
        <v>270.64183200000002</v>
      </c>
      <c r="AI61">
        <f t="shared" si="15"/>
        <v>269.8755164549658</v>
      </c>
      <c r="AJ61">
        <f t="shared" si="16"/>
        <v>0.58723951456108969</v>
      </c>
      <c r="AK61" s="19">
        <f t="shared" si="17"/>
        <v>8.017249917585314E-6</v>
      </c>
    </row>
    <row r="62" spans="3:37" x14ac:dyDescent="0.25">
      <c r="C62" s="2">
        <v>0.78686352000000004</v>
      </c>
      <c r="D62">
        <v>167.272347</v>
      </c>
      <c r="E62">
        <f t="shared" si="0"/>
        <v>168.45026280481179</v>
      </c>
      <c r="F62">
        <f t="shared" si="1"/>
        <v>1.3874856432254052</v>
      </c>
      <c r="G62" s="19">
        <f t="shared" si="2"/>
        <v>4.9588411556487586E-5</v>
      </c>
      <c r="I62" s="2">
        <v>0.78725964000000004</v>
      </c>
      <c r="J62">
        <v>188.034423</v>
      </c>
      <c r="K62">
        <f t="shared" si="3"/>
        <v>192.4423209764247</v>
      </c>
      <c r="L62">
        <f t="shared" si="4"/>
        <v>19.4295645705689</v>
      </c>
      <c r="M62" s="19">
        <f t="shared" si="5"/>
        <v>5.4952612540723749E-4</v>
      </c>
      <c r="O62" s="2">
        <v>0.78503120999999998</v>
      </c>
      <c r="P62">
        <v>202.80435499999999</v>
      </c>
      <c r="Q62">
        <f t="shared" si="6"/>
        <v>205.82757928324565</v>
      </c>
      <c r="R62">
        <f t="shared" si="7"/>
        <v>9.139885066806281</v>
      </c>
      <c r="S62" s="19">
        <f t="shared" si="8"/>
        <v>2.2222155438030844E-4</v>
      </c>
      <c r="U62" s="2">
        <v>0.78499158999999996</v>
      </c>
      <c r="V62">
        <v>221.762775</v>
      </c>
      <c r="W62">
        <f t="shared" si="9"/>
        <v>222.96348780648478</v>
      </c>
      <c r="X62">
        <f t="shared" si="10"/>
        <v>1.4417112436565409</v>
      </c>
      <c r="Y62" s="19">
        <f t="shared" si="11"/>
        <v>2.9315748724582628E-5</v>
      </c>
      <c r="AA62" s="2">
        <v>0.78670361</v>
      </c>
      <c r="AB62">
        <v>243.78740999999999</v>
      </c>
      <c r="AC62">
        <f t="shared" si="12"/>
        <v>245.58547642389519</v>
      </c>
      <c r="AD62">
        <f t="shared" si="13"/>
        <v>3.2330428647392484</v>
      </c>
      <c r="AE62" s="19">
        <f t="shared" si="14"/>
        <v>5.4398749424262593E-5</v>
      </c>
      <c r="AG62" s="2">
        <v>0.78664654000000001</v>
      </c>
      <c r="AH62">
        <v>271.09274599999998</v>
      </c>
      <c r="AI62">
        <f t="shared" si="15"/>
        <v>270.65472208701459</v>
      </c>
      <c r="AJ62">
        <f t="shared" si="16"/>
        <v>0.19186494834702922</v>
      </c>
      <c r="AK62" s="19">
        <f t="shared" si="17"/>
        <v>2.6107173034944699E-6</v>
      </c>
    </row>
    <row r="63" spans="3:37" x14ac:dyDescent="0.25">
      <c r="C63" s="2">
        <v>0.79169750999999999</v>
      </c>
      <c r="D63">
        <v>167.572956</v>
      </c>
      <c r="E63">
        <f t="shared" si="0"/>
        <v>168.99304340261398</v>
      </c>
      <c r="F63">
        <f t="shared" si="1"/>
        <v>2.0166482310628999</v>
      </c>
      <c r="G63" s="19">
        <f t="shared" si="2"/>
        <v>7.1816177955153141E-5</v>
      </c>
      <c r="I63" s="2">
        <v>0.79209348999999996</v>
      </c>
      <c r="J63">
        <v>188.40517399999999</v>
      </c>
      <c r="K63">
        <f t="shared" si="3"/>
        <v>193.03161188126853</v>
      </c>
      <c r="L63">
        <f t="shared" si="4"/>
        <v>21.403927469236571</v>
      </c>
      <c r="M63" s="19">
        <f t="shared" si="5"/>
        <v>6.0298682085870112E-4</v>
      </c>
      <c r="O63" s="2">
        <v>0.78986504000000002</v>
      </c>
      <c r="P63">
        <v>203.18512699999999</v>
      </c>
      <c r="Q63">
        <f t="shared" si="6"/>
        <v>206.39513764037673</v>
      </c>
      <c r="R63">
        <f t="shared" si="7"/>
        <v>10.304168311331869</v>
      </c>
      <c r="S63" s="19">
        <f t="shared" si="8"/>
        <v>2.4959111115455579E-4</v>
      </c>
      <c r="U63" s="2">
        <v>0.78982554999999999</v>
      </c>
      <c r="V63">
        <v>222.08342500000001</v>
      </c>
      <c r="W63">
        <f t="shared" si="9"/>
        <v>223.49822227337688</v>
      </c>
      <c r="X63">
        <f t="shared" si="10"/>
        <v>2.0016513247546448</v>
      </c>
      <c r="Y63" s="19">
        <f t="shared" si="11"/>
        <v>4.0584120162332683E-5</v>
      </c>
      <c r="AA63" s="2">
        <v>0.79153724999999997</v>
      </c>
      <c r="AB63">
        <v>244.258364</v>
      </c>
      <c r="AC63">
        <f t="shared" si="12"/>
        <v>246.28813796383099</v>
      </c>
      <c r="AD63">
        <f t="shared" si="13"/>
        <v>4.1199823442461714</v>
      </c>
      <c r="AE63" s="19">
        <f t="shared" si="14"/>
        <v>6.9055212657311189E-5</v>
      </c>
      <c r="AG63" s="2">
        <v>0.79148019000000003</v>
      </c>
      <c r="AH63">
        <v>271.56369999999998</v>
      </c>
      <c r="AI63">
        <f t="shared" si="15"/>
        <v>271.52111984459327</v>
      </c>
      <c r="AJ63">
        <f t="shared" si="16"/>
        <v>1.8130696344596322E-3</v>
      </c>
      <c r="AK63" s="19">
        <f t="shared" si="17"/>
        <v>2.4585047397660349E-8</v>
      </c>
    </row>
    <row r="64" spans="3:37" x14ac:dyDescent="0.25">
      <c r="C64" s="2">
        <v>0.79653147000000002</v>
      </c>
      <c r="D64">
        <v>167.89360600000001</v>
      </c>
      <c r="E64">
        <f t="shared" si="0"/>
        <v>169.57464920376205</v>
      </c>
      <c r="F64">
        <f t="shared" si="1"/>
        <v>2.8259062529145584</v>
      </c>
      <c r="G64" s="19">
        <f t="shared" si="2"/>
        <v>1.0025116692583679E-4</v>
      </c>
      <c r="I64" s="2">
        <v>0.79692726999999997</v>
      </c>
      <c r="J64">
        <v>188.80598699999999</v>
      </c>
      <c r="K64">
        <f t="shared" si="3"/>
        <v>193.66706309640412</v>
      </c>
      <c r="L64">
        <f t="shared" si="4"/>
        <v>23.630060815031648</v>
      </c>
      <c r="M64" s="19">
        <f t="shared" si="5"/>
        <v>6.6287755824612497E-4</v>
      </c>
      <c r="O64" s="2">
        <v>0.79469882999999997</v>
      </c>
      <c r="P64">
        <v>203.585939</v>
      </c>
      <c r="Q64">
        <f t="shared" si="6"/>
        <v>207.01098508872258</v>
      </c>
      <c r="R64">
        <f t="shared" si="7"/>
        <v>11.730940709873853</v>
      </c>
      <c r="S64" s="19">
        <f t="shared" si="8"/>
        <v>2.8303313441366263E-4</v>
      </c>
      <c r="U64" s="2">
        <v>0.79465940000000002</v>
      </c>
      <c r="V64">
        <v>222.45417699999999</v>
      </c>
      <c r="W64">
        <f t="shared" si="9"/>
        <v>224.09292743687413</v>
      </c>
      <c r="X64">
        <f t="shared" si="10"/>
        <v>2.6855029943552093</v>
      </c>
      <c r="Y64" s="19">
        <f t="shared" si="11"/>
        <v>5.4268086831814718E-5</v>
      </c>
      <c r="AA64" s="2">
        <v>0.79637086999999995</v>
      </c>
      <c r="AB64">
        <v>244.739339</v>
      </c>
      <c r="AC64">
        <f t="shared" si="12"/>
        <v>247.18911590389331</v>
      </c>
      <c r="AD64">
        <f t="shared" si="13"/>
        <v>6.0014068788490853</v>
      </c>
      <c r="AE64" s="19">
        <f t="shared" si="14"/>
        <v>1.0019487464123349E-4</v>
      </c>
      <c r="AG64" s="2">
        <v>0.79631372</v>
      </c>
      <c r="AH64">
        <v>272.08475600000003</v>
      </c>
      <c r="AI64">
        <f t="shared" si="15"/>
        <v>272.48481900084874</v>
      </c>
      <c r="AJ64">
        <f t="shared" si="16"/>
        <v>0.16005040464808121</v>
      </c>
      <c r="AK64" s="19">
        <f t="shared" si="17"/>
        <v>2.1619634907009673E-6</v>
      </c>
    </row>
    <row r="65" spans="3:37" x14ac:dyDescent="0.25">
      <c r="C65" s="2">
        <v>0.80191860999999998</v>
      </c>
      <c r="D65">
        <v>168.31718799999999</v>
      </c>
      <c r="E65">
        <f t="shared" si="0"/>
        <v>170.27392946753298</v>
      </c>
      <c r="F65">
        <f t="shared" si="1"/>
        <v>3.8288371707631703</v>
      </c>
      <c r="G65" s="19">
        <f t="shared" si="2"/>
        <v>1.3514810592608596E-4</v>
      </c>
      <c r="I65" s="2">
        <v>0.80134329999999998</v>
      </c>
      <c r="J65">
        <v>189.10737900000001</v>
      </c>
      <c r="K65">
        <f t="shared" si="3"/>
        <v>194.29228613694482</v>
      </c>
      <c r="L65">
        <f t="shared" si="4"/>
        <v>26.883262018741284</v>
      </c>
      <c r="M65" s="19">
        <f t="shared" si="5"/>
        <v>7.5173542076358891E-4</v>
      </c>
      <c r="O65" s="2">
        <v>0.7992089</v>
      </c>
      <c r="P65">
        <v>203.95174700000001</v>
      </c>
      <c r="Q65">
        <f t="shared" si="6"/>
        <v>207.63404330862559</v>
      </c>
      <c r="R65">
        <f t="shared" si="7"/>
        <v>13.559306104517582</v>
      </c>
      <c r="S65" s="19">
        <f t="shared" si="8"/>
        <v>3.2597373278141505E-4</v>
      </c>
      <c r="U65" s="2">
        <v>0.80003296000000002</v>
      </c>
      <c r="V65">
        <v>222.988812</v>
      </c>
      <c r="W65">
        <f t="shared" si="9"/>
        <v>224.83304828251792</v>
      </c>
      <c r="X65">
        <f t="shared" si="10"/>
        <v>3.4012074657555389</v>
      </c>
      <c r="Y65" s="19">
        <f t="shared" si="11"/>
        <v>6.8401712709746158E-5</v>
      </c>
      <c r="AA65" s="2">
        <v>0.80175763</v>
      </c>
      <c r="AB65">
        <v>245.34556799999999</v>
      </c>
      <c r="AC65">
        <f t="shared" si="12"/>
        <v>248.30080800937685</v>
      </c>
      <c r="AD65">
        <f t="shared" si="13"/>
        <v>8.7334435130217756</v>
      </c>
      <c r="AE65" s="19">
        <f t="shared" si="14"/>
        <v>1.4508719394095129E-4</v>
      </c>
      <c r="AG65" s="2">
        <v>0.80086473999999996</v>
      </c>
      <c r="AH65">
        <v>272.59435999999999</v>
      </c>
      <c r="AI65">
        <f t="shared" si="15"/>
        <v>273.49144167990642</v>
      </c>
      <c r="AJ65">
        <f t="shared" si="16"/>
        <v>0.80475554042372632</v>
      </c>
      <c r="AK65" s="19">
        <f t="shared" si="17"/>
        <v>1.0830044554603789E-5</v>
      </c>
    </row>
    <row r="66" spans="3:37" x14ac:dyDescent="0.25">
      <c r="C66" s="2">
        <v>0.80619921000000005</v>
      </c>
      <c r="D66">
        <v>168.61506800000001</v>
      </c>
      <c r="E66">
        <f t="shared" si="0"/>
        <v>170.87244052630373</v>
      </c>
      <c r="F66">
        <f t="shared" si="1"/>
        <v>5.0957307225108668</v>
      </c>
      <c r="G66" s="19">
        <f t="shared" si="2"/>
        <v>1.7923123864635335E-4</v>
      </c>
      <c r="I66" s="2">
        <v>0.80659471999999999</v>
      </c>
      <c r="J66">
        <v>189.667733</v>
      </c>
      <c r="K66">
        <f t="shared" si="3"/>
        <v>195.0976236777361</v>
      </c>
      <c r="L66">
        <f t="shared" si="4"/>
        <v>29.483712772165369</v>
      </c>
      <c r="M66" s="19">
        <f t="shared" si="5"/>
        <v>8.1958738472012152E-4</v>
      </c>
      <c r="O66" s="2">
        <v>0.80436615</v>
      </c>
      <c r="P66">
        <v>204.50780700000001</v>
      </c>
      <c r="Q66">
        <f t="shared" si="6"/>
        <v>208.41057807420299</v>
      </c>
      <c r="R66">
        <f t="shared" si="7"/>
        <v>15.231622057635436</v>
      </c>
      <c r="S66" s="19">
        <f t="shared" si="8"/>
        <v>3.6418862054218084E-4</v>
      </c>
      <c r="U66" s="2">
        <v>0.80432691000000001</v>
      </c>
      <c r="V66">
        <v>223.28586200000001</v>
      </c>
      <c r="W66">
        <f t="shared" si="9"/>
        <v>225.49143126882421</v>
      </c>
      <c r="X66">
        <f t="shared" si="10"/>
        <v>4.8645357995817431</v>
      </c>
      <c r="Y66" s="19">
        <f t="shared" si="11"/>
        <v>9.7570594961920567E-5</v>
      </c>
      <c r="AA66" s="2">
        <v>0.80603787999999998</v>
      </c>
      <c r="AB66">
        <v>245.81151199999999</v>
      </c>
      <c r="AC66">
        <f t="shared" si="12"/>
        <v>249.2722531763645</v>
      </c>
      <c r="AD66">
        <f t="shared" si="13"/>
        <v>11.976729489784795</v>
      </c>
      <c r="AE66" s="19">
        <f t="shared" si="14"/>
        <v>1.9821376194985204E-4</v>
      </c>
      <c r="AG66" s="2">
        <v>0.80598048</v>
      </c>
      <c r="AH66">
        <v>273.277173</v>
      </c>
      <c r="AI66">
        <f t="shared" si="15"/>
        <v>274.75176155726359</v>
      </c>
      <c r="AJ66">
        <f t="shared" si="16"/>
        <v>2.1744114132127073</v>
      </c>
      <c r="AK66" s="19">
        <f t="shared" si="17"/>
        <v>2.9116220942384797E-5</v>
      </c>
    </row>
    <row r="67" spans="3:37" x14ac:dyDescent="0.25">
      <c r="C67" s="2">
        <v>0.811033</v>
      </c>
      <c r="D67">
        <v>169.01588100000001</v>
      </c>
      <c r="E67">
        <f t="shared" si="0"/>
        <v>171.59937414365814</v>
      </c>
      <c r="F67">
        <f t="shared" si="1"/>
        <v>6.6744368233285742</v>
      </c>
      <c r="G67" s="19">
        <f t="shared" si="2"/>
        <v>2.3364667206804188E-4</v>
      </c>
      <c r="I67" s="2">
        <v>0.81142837000000001</v>
      </c>
      <c r="J67">
        <v>190.138687</v>
      </c>
      <c r="K67">
        <f t="shared" si="3"/>
        <v>195.90516784217127</v>
      </c>
      <c r="L67">
        <f t="shared" si="4"/>
        <v>33.252301303128185</v>
      </c>
      <c r="M67" s="19">
        <f t="shared" si="5"/>
        <v>9.1977314660245883E-4</v>
      </c>
      <c r="O67" s="2">
        <v>0.80919967000000004</v>
      </c>
      <c r="P67">
        <v>205.038883</v>
      </c>
      <c r="Q67">
        <f t="shared" si="6"/>
        <v>209.20788354932816</v>
      </c>
      <c r="R67">
        <f t="shared" si="7"/>
        <v>17.380565580298502</v>
      </c>
      <c r="S67" s="19">
        <f t="shared" si="8"/>
        <v>4.1341996910657574E-4</v>
      </c>
      <c r="U67" s="2">
        <v>0.80916054999999998</v>
      </c>
      <c r="V67">
        <v>223.75681700000001</v>
      </c>
      <c r="W67">
        <f t="shared" si="9"/>
        <v>226.31243837591285</v>
      </c>
      <c r="X67">
        <f t="shared" si="10"/>
        <v>6.5312006170226145</v>
      </c>
      <c r="Y67" s="19">
        <f t="shared" si="11"/>
        <v>1.304489155773212E-4</v>
      </c>
      <c r="AA67" s="2">
        <v>0.81087123000000005</v>
      </c>
      <c r="AB67">
        <v>246.42275000000001</v>
      </c>
      <c r="AC67">
        <f t="shared" si="12"/>
        <v>250.47464823680369</v>
      </c>
      <c r="AD67">
        <f t="shared" si="13"/>
        <v>16.417879321412773</v>
      </c>
      <c r="AE67" s="19">
        <f t="shared" si="14"/>
        <v>2.7036810642349903E-4</v>
      </c>
      <c r="AG67" s="2">
        <v>0.81081367999999998</v>
      </c>
      <c r="AH67">
        <v>273.95855399999999</v>
      </c>
      <c r="AI67">
        <f t="shared" si="15"/>
        <v>276.08315587785</v>
      </c>
      <c r="AJ67">
        <f t="shared" si="16"/>
        <v>4.5139331393637949</v>
      </c>
      <c r="AK67" s="19">
        <f t="shared" si="17"/>
        <v>6.0143042108830566E-5</v>
      </c>
    </row>
    <row r="68" spans="3:37" x14ac:dyDescent="0.25">
      <c r="C68" s="2">
        <v>0.81586669999999994</v>
      </c>
      <c r="D68">
        <v>169.456774</v>
      </c>
      <c r="E68">
        <f t="shared" ref="E68:E117" si="18">IF(C68&lt;F$1,$AP$6+D$1^2*$AP$5/((-$AP$7*(C68/E$1-1)^$AP$8+1)),$AP$6+$AP$2*TAN($AP$3*(C68/F$1)-$AP$3)+D$1^2*$AP$5/((-$AP$7*(C68/E$1-1)^$AP$8+1)))</f>
        <v>172.38688143881657</v>
      </c>
      <c r="F68">
        <f t="shared" ref="F68:F117" si="19">(E68-D68)^2</f>
        <v>8.5855296030082418</v>
      </c>
      <c r="G68" s="19">
        <f t="shared" ref="G68:G117" si="20">((E68-D68)/D68)^2</f>
        <v>2.9898487668341285E-4</v>
      </c>
      <c r="I68" s="2">
        <v>0.81626191999999997</v>
      </c>
      <c r="J68">
        <v>190.64972299999999</v>
      </c>
      <c r="K68">
        <f t="shared" ref="K68:K116" si="21">IF(I68&lt;L$1,$AP$6+J$1^2*$AP$5/((-$AP$7*(I68/K$1-1)^$AP$8+1)),$AP$6+$AP$2*TAN($AP$3*(I68/L$1)-$AP$3)+J$1^2*$AP$5/((-$AP$7*(I68/K$1-1)^$AP$8+1)))</f>
        <v>196.78401395027083</v>
      </c>
      <c r="L68">
        <f t="shared" ref="L68:L116" si="22">(K68-J68)^2</f>
        <v>37.629525462574698</v>
      </c>
      <c r="M68" s="19">
        <f t="shared" ref="M68:M116" si="23">((K68-J68)/J68)^2</f>
        <v>1.0352765676440983E-3</v>
      </c>
      <c r="O68" s="2">
        <v>0.81403316000000003</v>
      </c>
      <c r="P68">
        <v>205.57998000000001</v>
      </c>
      <c r="Q68">
        <f t="shared" ref="Q68:Q121" si="24">IF(O68&lt;R$1,$AP$6+P$1^2*$AP$5/((-$AP$7*(O68/Q$1-1)^$AP$8+1)),$AP$6+$AP$2*TAN($AP$3*(O68/R$1)-$AP$3)+P$1^2*$AP$5/((-$AP$7*(O68/Q$1-1)^$AP$8+1)))</f>
        <v>210.08090970024696</v>
      </c>
      <c r="R68">
        <f t="shared" ref="R68:R121" si="25">(Q68-P68)^2</f>
        <v>20.258368166565159</v>
      </c>
      <c r="S68" s="19">
        <f t="shared" ref="S68:S121" si="26">((Q68-P68)/P68)^2</f>
        <v>4.7933906079592164E-4</v>
      </c>
      <c r="U68" s="2">
        <v>0.81399407000000001</v>
      </c>
      <c r="V68">
        <v>224.287893</v>
      </c>
      <c r="W68">
        <f t="shared" ref="W68:W123" si="27">IF(U68&lt;X$1,$AP$6+V$1^2*$AP$5/((-$AP$7*(U68/W$1-1)^$AP$8+1)),$AP$6+$AP$2*TAN($AP$3*(U68/X$1)-$AP$3)+V$1^2*$AP$5/((-$AP$7*(U68/W$1-1)^$AP$8+1)))</f>
        <v>227.22822596939449</v>
      </c>
      <c r="X68">
        <f t="shared" ref="X68:X123" si="28">(W68-V68)^2</f>
        <v>8.645557970908218</v>
      </c>
      <c r="Y68" s="19">
        <f t="shared" ref="Y68:Y123" si="29">((W68-V68)/V68)^2</f>
        <v>1.7186259497526055E-4</v>
      </c>
      <c r="AA68" s="2">
        <v>0.81570458000000001</v>
      </c>
      <c r="AB68">
        <v>247.03398899999999</v>
      </c>
      <c r="AC68">
        <f t="shared" ref="AC68:AC114" si="30">IF(AA68&lt;AD$1,$AP$6+AB$1^2*$AP$5/((-$AP$7*(AA68/AC$1-1)^$AP$8+1)),$AP$6+$AP$2*TAN($AP$3*(AA68/AD$1)-$AP$3)+AB$1^2*$AP$5/((-$AP$7*(AA68/AC$1-1)^$AP$8+1)))</f>
        <v>251.80250203171909</v>
      </c>
      <c r="AD68">
        <f t="shared" ref="AD68:AD114" si="31">(AC68-AB68)^2</f>
        <v>22.73871653367484</v>
      </c>
      <c r="AE68" s="19">
        <f t="shared" ref="AE68:AE114" si="32">((AC68-AB68)/AB68)^2</f>
        <v>3.7260830039761891E-4</v>
      </c>
      <c r="AG68" s="2">
        <v>0.81564676000000003</v>
      </c>
      <c r="AH68">
        <v>274.70005600000002</v>
      </c>
      <c r="AI68">
        <f t="shared" ref="AI68:AI105" si="33">IF(AG68&lt;AJ$1,$AP$6+AH$1^2*$AP$5/((-$AP$7*(AG68/AI$1-1)^$AP$8+1)),$AP$6+$AP$2*TAN($AP$3*(AG68/AJ$1)-$AP$3)+AH$1^2*$AP$5/((-$AP$7*(AG68/AI$1-1)^$AP$8+1)))</f>
        <v>277.56882452508967</v>
      </c>
      <c r="AJ68">
        <f t="shared" ref="AJ68:AJ105" si="34">(AI68-AH68)^2</f>
        <v>8.2298328505450424</v>
      </c>
      <c r="AK68" s="19">
        <f t="shared" ref="AK68:AK105" si="35">((AI68-AH68)/AH68)^2</f>
        <v>1.0906201536599161E-4</v>
      </c>
    </row>
    <row r="69" spans="3:37" x14ac:dyDescent="0.25">
      <c r="C69" s="2">
        <v>0.82070030000000005</v>
      </c>
      <c r="D69">
        <v>169.94776899999999</v>
      </c>
      <c r="E69">
        <f t="shared" si="18"/>
        <v>173.24267150932383</v>
      </c>
      <c r="F69">
        <f t="shared" si="19"/>
        <v>10.856382545948494</v>
      </c>
      <c r="G69" s="19">
        <f t="shared" si="20"/>
        <v>3.7588431408768527E-4</v>
      </c>
      <c r="I69" s="2">
        <v>0.82109544000000001</v>
      </c>
      <c r="J69">
        <v>191.18079900000001</v>
      </c>
      <c r="K69">
        <f t="shared" si="21"/>
        <v>197.7429202092591</v>
      </c>
      <c r="L69">
        <f t="shared" si="22"/>
        <v>43.061434765007974</v>
      </c>
      <c r="M69" s="19">
        <f t="shared" si="23"/>
        <v>1.1781482740600563E-3</v>
      </c>
      <c r="O69" s="2">
        <v>0.81886650999999999</v>
      </c>
      <c r="P69">
        <v>206.19121899999999</v>
      </c>
      <c r="Q69">
        <f t="shared" si="24"/>
        <v>211.03920092076166</v>
      </c>
      <c r="R69">
        <f t="shared" si="25"/>
        <v>23.502928704031998</v>
      </c>
      <c r="S69" s="19">
        <f t="shared" si="26"/>
        <v>5.5281733220192552E-4</v>
      </c>
      <c r="U69" s="2">
        <v>0.81882758</v>
      </c>
      <c r="V69">
        <v>224.81896900000001</v>
      </c>
      <c r="W69">
        <f t="shared" si="27"/>
        <v>228.25101523974138</v>
      </c>
      <c r="X69">
        <f t="shared" si="28"/>
        <v>11.778941391722862</v>
      </c>
      <c r="Y69" s="19">
        <f t="shared" si="29"/>
        <v>2.3304530459954196E-4</v>
      </c>
      <c r="AA69" s="2">
        <v>0.82053768999999999</v>
      </c>
      <c r="AB69">
        <v>247.75545099999999</v>
      </c>
      <c r="AC69">
        <f t="shared" si="30"/>
        <v>253.27208523739799</v>
      </c>
      <c r="AD69">
        <f t="shared" si="31"/>
        <v>30.433253309231752</v>
      </c>
      <c r="AE69" s="19">
        <f t="shared" si="32"/>
        <v>4.957947732204327E-4</v>
      </c>
      <c r="AG69" s="2">
        <v>0.82047974999999995</v>
      </c>
      <c r="AH69">
        <v>275.48164000000003</v>
      </c>
      <c r="AI69">
        <f t="shared" si="33"/>
        <v>279.22882143047036</v>
      </c>
      <c r="AJ69">
        <f t="shared" si="34"/>
        <v>14.041368672861701</v>
      </c>
      <c r="AK69" s="19">
        <f t="shared" si="35"/>
        <v>1.8502232025444356E-4</v>
      </c>
    </row>
    <row r="70" spans="3:37" x14ac:dyDescent="0.25">
      <c r="C70" s="2">
        <v>0.82553370999999998</v>
      </c>
      <c r="D70">
        <v>170.52894699999999</v>
      </c>
      <c r="E70">
        <f t="shared" si="18"/>
        <v>174.1757374959073</v>
      </c>
      <c r="F70">
        <f t="shared" si="19"/>
        <v>13.299080921039891</v>
      </c>
      <c r="G70" s="19">
        <f t="shared" si="20"/>
        <v>4.5732548950599115E-4</v>
      </c>
      <c r="I70" s="2">
        <v>0.82592887000000004</v>
      </c>
      <c r="J70">
        <v>191.751957</v>
      </c>
      <c r="K70">
        <f t="shared" si="21"/>
        <v>198.79200527966609</v>
      </c>
      <c r="L70">
        <f t="shared" si="22"/>
        <v>49.56227978002935</v>
      </c>
      <c r="M70" s="19">
        <f t="shared" si="23"/>
        <v>1.3479434259153664E-3</v>
      </c>
      <c r="O70" s="2">
        <v>0.82369983999999996</v>
      </c>
      <c r="P70">
        <v>206.812478</v>
      </c>
      <c r="Q70">
        <f t="shared" si="24"/>
        <v>212.09387428803575</v>
      </c>
      <c r="R70">
        <f t="shared" si="25"/>
        <v>27.893146751277808</v>
      </c>
      <c r="S70" s="19">
        <f t="shared" si="26"/>
        <v>6.5214479914818112E-4</v>
      </c>
      <c r="U70" s="2">
        <v>0.82366090999999997</v>
      </c>
      <c r="V70">
        <v>225.44022799999999</v>
      </c>
      <c r="W70">
        <f t="shared" si="27"/>
        <v>229.39494475923158</v>
      </c>
      <c r="X70">
        <f t="shared" si="28"/>
        <v>15.639784645747188</v>
      </c>
      <c r="Y70" s="19">
        <f t="shared" si="29"/>
        <v>3.0772865503336859E-4</v>
      </c>
      <c r="AA70" s="2">
        <v>0.82529722999999999</v>
      </c>
      <c r="AB70">
        <v>248.63321999999999</v>
      </c>
      <c r="AC70">
        <f t="shared" si="30"/>
        <v>254.87635408611749</v>
      </c>
      <c r="AD70">
        <f t="shared" si="31"/>
        <v>38.976723217242103</v>
      </c>
      <c r="AE70" s="19">
        <f t="shared" si="32"/>
        <v>6.3050279500621138E-4</v>
      </c>
      <c r="AG70" s="2">
        <v>0.82531242999999999</v>
      </c>
      <c r="AH70">
        <v>276.41352899999998</v>
      </c>
      <c r="AI70">
        <f t="shared" si="33"/>
        <v>281.08639784735874</v>
      </c>
      <c r="AJ70">
        <f t="shared" si="34"/>
        <v>21.835703264615955</v>
      </c>
      <c r="AK70" s="19">
        <f t="shared" si="35"/>
        <v>2.8579102924305289E-4</v>
      </c>
    </row>
    <row r="71" spans="3:37" x14ac:dyDescent="0.25">
      <c r="C71" s="2">
        <v>0.83036701999999996</v>
      </c>
      <c r="D71">
        <v>171.16022599999999</v>
      </c>
      <c r="E71">
        <f t="shared" si="18"/>
        <v>175.19669448372878</v>
      </c>
      <c r="F71">
        <f t="shared" si="19"/>
        <v>16.293077820135736</v>
      </c>
      <c r="G71" s="19">
        <f t="shared" si="20"/>
        <v>5.5615702757184915E-4</v>
      </c>
      <c r="I71" s="2">
        <v>0.83076214999999998</v>
      </c>
      <c r="J71">
        <v>192.39325600000001</v>
      </c>
      <c r="K71">
        <f t="shared" si="21"/>
        <v>199.94305943800285</v>
      </c>
      <c r="L71">
        <f t="shared" si="22"/>
        <v>56.999531952479501</v>
      </c>
      <c r="M71" s="19">
        <f t="shared" si="23"/>
        <v>1.5398967429398522E-3</v>
      </c>
      <c r="O71" s="2">
        <v>0.82853304000000005</v>
      </c>
      <c r="P71">
        <v>207.49385899999999</v>
      </c>
      <c r="Q71">
        <f t="shared" si="24"/>
        <v>213.25785208757986</v>
      </c>
      <c r="R71">
        <f t="shared" si="25"/>
        <v>33.2236163136686</v>
      </c>
      <c r="S71" s="19">
        <f t="shared" si="26"/>
        <v>7.7167851168713877E-4</v>
      </c>
      <c r="U71" s="2">
        <v>0.82849402999999999</v>
      </c>
      <c r="V71">
        <v>226.16168999999999</v>
      </c>
      <c r="W71">
        <f t="shared" si="27"/>
        <v>230.67657072310925</v>
      </c>
      <c r="X71">
        <f t="shared" si="28"/>
        <v>20.384147943903574</v>
      </c>
      <c r="Y71" s="19">
        <f t="shared" si="29"/>
        <v>3.9852400040735902E-4</v>
      </c>
      <c r="AA71" s="2">
        <v>0.83020278000000003</v>
      </c>
      <c r="AB71">
        <v>249.749492</v>
      </c>
      <c r="AC71">
        <f t="shared" si="30"/>
        <v>256.71552927451944</v>
      </c>
      <c r="AD71">
        <f t="shared" si="31"/>
        <v>48.525675309994178</v>
      </c>
      <c r="AE71" s="19">
        <f t="shared" si="32"/>
        <v>7.7796912373990308E-4</v>
      </c>
      <c r="AG71" s="2">
        <v>0.83014476999999998</v>
      </c>
      <c r="AH71">
        <v>277.505742</v>
      </c>
      <c r="AI71">
        <f t="shared" si="33"/>
        <v>283.16885530631743</v>
      </c>
      <c r="AJ71">
        <f t="shared" si="34"/>
        <v>32.070852320189502</v>
      </c>
      <c r="AK71" s="19">
        <f t="shared" si="35"/>
        <v>4.1645353653974856E-4</v>
      </c>
    </row>
    <row r="72" spans="3:37" x14ac:dyDescent="0.25">
      <c r="C72" s="2">
        <v>0.83520004999999997</v>
      </c>
      <c r="D72">
        <v>171.92177000000001</v>
      </c>
      <c r="E72">
        <f t="shared" si="18"/>
        <v>176.31805640872921</v>
      </c>
      <c r="F72">
        <f t="shared" si="19"/>
        <v>19.327334187577051</v>
      </c>
      <c r="G72" s="19">
        <f t="shared" si="20"/>
        <v>6.5389830047983164E-4</v>
      </c>
      <c r="I72" s="2">
        <v>0.83559528999999999</v>
      </c>
      <c r="J72">
        <v>193.10469800000001</v>
      </c>
      <c r="K72">
        <f t="shared" si="21"/>
        <v>201.20993201651351</v>
      </c>
      <c r="L72">
        <f t="shared" si="22"/>
        <v>65.694818462447444</v>
      </c>
      <c r="M72" s="19">
        <f t="shared" si="23"/>
        <v>1.7617546941980748E-3</v>
      </c>
      <c r="O72" s="2">
        <v>0.83336613999999998</v>
      </c>
      <c r="P72">
        <v>208.22534099999999</v>
      </c>
      <c r="Q72">
        <f t="shared" si="24"/>
        <v>214.54634939416394</v>
      </c>
      <c r="R72">
        <f t="shared" si="25"/>
        <v>39.955147119091166</v>
      </c>
      <c r="S72" s="19">
        <f t="shared" si="26"/>
        <v>9.2152170789334856E-4</v>
      </c>
      <c r="U72" s="2">
        <v>0.83332693000000002</v>
      </c>
      <c r="V72">
        <v>226.98335499999999</v>
      </c>
      <c r="W72">
        <f t="shared" si="27"/>
        <v>232.1153811548204</v>
      </c>
      <c r="X72">
        <f t="shared" si="28"/>
        <v>26.337692453760749</v>
      </c>
      <c r="Y72" s="19">
        <f t="shared" si="29"/>
        <v>5.111986522820472E-4</v>
      </c>
      <c r="AA72" s="2">
        <v>0.83503506000000005</v>
      </c>
      <c r="AB72">
        <v>250.86764400000001</v>
      </c>
      <c r="AC72">
        <f t="shared" si="30"/>
        <v>258.7379747419987</v>
      </c>
      <c r="AD72">
        <f t="shared" si="31"/>
        <v>61.942105988449583</v>
      </c>
      <c r="AE72" s="19">
        <f t="shared" si="32"/>
        <v>9.8423014979097303E-4</v>
      </c>
      <c r="AG72" s="2">
        <v>0.83414116000000005</v>
      </c>
      <c r="AH72">
        <v>278.59873800000003</v>
      </c>
      <c r="AI72">
        <f t="shared" si="33"/>
        <v>285.08384646069885</v>
      </c>
      <c r="AJ72">
        <f t="shared" si="34"/>
        <v>42.056631747027488</v>
      </c>
      <c r="AK72" s="19">
        <f t="shared" si="35"/>
        <v>5.4184640726436233E-4</v>
      </c>
    </row>
    <row r="73" spans="3:37" x14ac:dyDescent="0.25">
      <c r="C73" s="2">
        <v>0.84003278999999997</v>
      </c>
      <c r="D73">
        <v>172.82359700000001</v>
      </c>
      <c r="E73">
        <f t="shared" si="18"/>
        <v>177.55479949136119</v>
      </c>
      <c r="F73">
        <f t="shared" si="19"/>
        <v>22.38427701426231</v>
      </c>
      <c r="G73" s="19">
        <f t="shared" si="20"/>
        <v>7.4944021199378026E-4</v>
      </c>
      <c r="I73" s="2">
        <v>0.84042815999999998</v>
      </c>
      <c r="J73">
        <v>193.946404</v>
      </c>
      <c r="K73">
        <f t="shared" si="21"/>
        <v>202.60894939873674</v>
      </c>
      <c r="L73">
        <f t="shared" si="22"/>
        <v>75.039692785175049</v>
      </c>
      <c r="M73" s="19">
        <f t="shared" si="23"/>
        <v>1.9949296447917785E-3</v>
      </c>
      <c r="O73" s="2">
        <v>0.83819893999999995</v>
      </c>
      <c r="P73">
        <v>209.09710799999999</v>
      </c>
      <c r="Q73">
        <f t="shared" si="24"/>
        <v>215.97730425777513</v>
      </c>
      <c r="R73">
        <f t="shared" si="25"/>
        <v>47.337100545503034</v>
      </c>
      <c r="S73" s="19">
        <f t="shared" si="26"/>
        <v>1.0826936782751824E-3</v>
      </c>
      <c r="U73" s="2">
        <v>0.83815956999999996</v>
      </c>
      <c r="V73">
        <v>227.935284</v>
      </c>
      <c r="W73">
        <f t="shared" si="27"/>
        <v>233.73446560910713</v>
      </c>
      <c r="X73">
        <f t="shared" si="28"/>
        <v>33.630507335406442</v>
      </c>
      <c r="Y73" s="19">
        <f t="shared" si="29"/>
        <v>6.4730699782530854E-4</v>
      </c>
      <c r="AA73" s="2">
        <v>0.83906130999999995</v>
      </c>
      <c r="AB73">
        <v>252.11528300000001</v>
      </c>
      <c r="AC73">
        <f t="shared" si="30"/>
        <v>260.60524442733134</v>
      </c>
      <c r="AD73">
        <f t="shared" si="31"/>
        <v>72.079445037573961</v>
      </c>
      <c r="AE73" s="19">
        <f t="shared" si="32"/>
        <v>1.1340000878169805E-3</v>
      </c>
      <c r="AG73" s="2">
        <v>0.83813733000000001</v>
      </c>
      <c r="AH73">
        <v>279.80274100000003</v>
      </c>
      <c r="AI73">
        <f t="shared" si="33"/>
        <v>287.1958980675746</v>
      </c>
      <c r="AJ73">
        <f t="shared" si="34"/>
        <v>54.658771425827922</v>
      </c>
      <c r="AK73" s="19">
        <f t="shared" si="35"/>
        <v>6.9816156511225635E-4</v>
      </c>
    </row>
    <row r="74" spans="3:37" x14ac:dyDescent="0.25">
      <c r="C74" s="2">
        <v>0.84486508999999999</v>
      </c>
      <c r="D74">
        <v>173.93585100000001</v>
      </c>
      <c r="E74">
        <f t="shared" si="18"/>
        <v>178.92491160253977</v>
      </c>
      <c r="F74">
        <f t="shared" si="19"/>
        <v>24.890725695814311</v>
      </c>
      <c r="G74" s="19">
        <f t="shared" si="20"/>
        <v>8.227338121959976E-4</v>
      </c>
      <c r="I74" s="2">
        <v>0.84526062999999996</v>
      </c>
      <c r="J74">
        <v>194.97849500000001</v>
      </c>
      <c r="K74">
        <f t="shared" si="21"/>
        <v>204.15955295135348</v>
      </c>
      <c r="L74">
        <f t="shared" si="22"/>
        <v>84.291825106110707</v>
      </c>
      <c r="M74" s="19">
        <f t="shared" si="23"/>
        <v>2.2172365531315089E-3</v>
      </c>
      <c r="O74" s="2">
        <v>0.84303148999999999</v>
      </c>
      <c r="P74">
        <v>210.08911800000001</v>
      </c>
      <c r="Q74">
        <f t="shared" si="24"/>
        <v>217.57218820920366</v>
      </c>
      <c r="R74">
        <f t="shared" si="25"/>
        <v>55.996339755871098</v>
      </c>
      <c r="S74" s="19">
        <f t="shared" si="26"/>
        <v>1.2686812584738521E-3</v>
      </c>
      <c r="U74" s="2">
        <v>0.84299186999999998</v>
      </c>
      <c r="V74">
        <v>229.047539</v>
      </c>
      <c r="W74">
        <f t="shared" si="27"/>
        <v>235.56139139678083</v>
      </c>
      <c r="X74">
        <f t="shared" si="28"/>
        <v>42.430273047047415</v>
      </c>
      <c r="Y74" s="19">
        <f t="shared" si="29"/>
        <v>8.0876913103458117E-4</v>
      </c>
      <c r="AA74" s="2">
        <v>0.84344474999999997</v>
      </c>
      <c r="AB74">
        <v>253.56957800000001</v>
      </c>
      <c r="AC74">
        <f t="shared" si="30"/>
        <v>262.85285742286715</v>
      </c>
      <c r="AD74">
        <f t="shared" si="31"/>
        <v>86.179276843028447</v>
      </c>
      <c r="AE74" s="19">
        <f t="shared" si="32"/>
        <v>1.3403201593285617E-3</v>
      </c>
      <c r="AG74" s="2">
        <v>0.84255040000000003</v>
      </c>
      <c r="AH74">
        <v>281.51777900000002</v>
      </c>
      <c r="AI74">
        <f t="shared" si="33"/>
        <v>289.78724466911171</v>
      </c>
      <c r="AJ74">
        <f t="shared" si="34"/>
        <v>68.384062452616945</v>
      </c>
      <c r="AK74" s="19">
        <f t="shared" si="35"/>
        <v>8.6286577246962395E-4</v>
      </c>
    </row>
    <row r="75" spans="3:37" x14ac:dyDescent="0.25">
      <c r="C75" s="2">
        <v>0.84886139999999999</v>
      </c>
      <c r="D75">
        <v>175.068929</v>
      </c>
      <c r="E75">
        <f t="shared" si="18"/>
        <v>180.17430235213754</v>
      </c>
      <c r="F75">
        <f t="shared" si="19"/>
        <v>26.06483706471618</v>
      </c>
      <c r="G75" s="19">
        <f t="shared" si="20"/>
        <v>8.5042665644122185E-4</v>
      </c>
      <c r="I75" s="2">
        <v>0.85009263999999995</v>
      </c>
      <c r="J75">
        <v>196.23103399999999</v>
      </c>
      <c r="K75">
        <f t="shared" si="21"/>
        <v>205.88512369986989</v>
      </c>
      <c r="L75">
        <f t="shared" si="22"/>
        <v>93.201447933134091</v>
      </c>
      <c r="M75" s="19">
        <f t="shared" si="23"/>
        <v>2.4204007276737612E-3</v>
      </c>
      <c r="O75" s="2">
        <v>0.84786357999999995</v>
      </c>
      <c r="P75">
        <v>211.30157500000001</v>
      </c>
      <c r="Q75">
        <f t="shared" si="24"/>
        <v>219.35674477604437</v>
      </c>
      <c r="R75">
        <f t="shared" si="25"/>
        <v>64.885760120898411</v>
      </c>
      <c r="S75" s="19">
        <f t="shared" si="26"/>
        <v>1.4532620351321453E-3</v>
      </c>
      <c r="U75" s="2">
        <v>0.84698810000000002</v>
      </c>
      <c r="V75">
        <v>230.220697</v>
      </c>
      <c r="W75">
        <f t="shared" si="27"/>
        <v>237.25281607758615</v>
      </c>
      <c r="X75">
        <f t="shared" si="28"/>
        <v>49.450698721351017</v>
      </c>
      <c r="Y75" s="19">
        <f t="shared" si="29"/>
        <v>9.3300442513511014E-4</v>
      </c>
      <c r="AA75" s="2">
        <v>0.84669839000000002</v>
      </c>
      <c r="AB75">
        <v>255.03144700000001</v>
      </c>
      <c r="AC75">
        <f t="shared" si="30"/>
        <v>264.68426535123155</v>
      </c>
      <c r="AD75">
        <f t="shared" si="31"/>
        <v>93.176902121872203</v>
      </c>
      <c r="AE75" s="19">
        <f t="shared" si="32"/>
        <v>1.4325863118627566E-3</v>
      </c>
      <c r="AG75" s="2">
        <v>0.84622127000000003</v>
      </c>
      <c r="AH75">
        <v>283.33333299999998</v>
      </c>
      <c r="AI75">
        <f t="shared" si="33"/>
        <v>292.22205024962545</v>
      </c>
      <c r="AJ75">
        <f t="shared" si="34"/>
        <v>79.009294343789421</v>
      </c>
      <c r="AK75" s="19">
        <f t="shared" si="35"/>
        <v>9.8419882459133937E-4</v>
      </c>
    </row>
    <row r="76" spans="3:37" x14ac:dyDescent="0.25">
      <c r="C76" s="2">
        <v>0.85285721000000003</v>
      </c>
      <c r="D76">
        <v>176.443276</v>
      </c>
      <c r="E76">
        <f t="shared" si="18"/>
        <v>181.54464161835887</v>
      </c>
      <c r="F76">
        <f t="shared" si="19"/>
        <v>26.02393117217397</v>
      </c>
      <c r="G76" s="19">
        <f t="shared" si="20"/>
        <v>8.3591607374134303E-4</v>
      </c>
      <c r="I76" s="2">
        <v>0.85384740999999997</v>
      </c>
      <c r="J76">
        <v>197.481067</v>
      </c>
      <c r="K76">
        <f t="shared" si="21"/>
        <v>207.36486724460491</v>
      </c>
      <c r="L76">
        <f t="shared" si="22"/>
        <v>97.68950727525214</v>
      </c>
      <c r="M76" s="19">
        <f t="shared" si="23"/>
        <v>2.5049380456768663E-3</v>
      </c>
      <c r="O76" s="2">
        <v>0.85144198000000004</v>
      </c>
      <c r="P76">
        <v>212.40537499999999</v>
      </c>
      <c r="Q76">
        <f t="shared" si="24"/>
        <v>220.81886657172703</v>
      </c>
      <c r="R76">
        <f t="shared" si="25"/>
        <v>70.786840427521867</v>
      </c>
      <c r="S76" s="19">
        <f t="shared" si="26"/>
        <v>1.568994867557294E-3</v>
      </c>
      <c r="U76" s="2">
        <v>0.85098406999999998</v>
      </c>
      <c r="V76">
        <v>231.514883</v>
      </c>
      <c r="W76">
        <f t="shared" si="27"/>
        <v>239.13144921356854</v>
      </c>
      <c r="X76">
        <f t="shared" si="28"/>
        <v>58.012080885673903</v>
      </c>
      <c r="Y76" s="19">
        <f t="shared" si="29"/>
        <v>1.0823322864635487E-3</v>
      </c>
      <c r="AA76" s="2">
        <v>0.85014292000000002</v>
      </c>
      <c r="AB76">
        <v>256.710036</v>
      </c>
      <c r="AC76">
        <f t="shared" si="30"/>
        <v>266.79345475328387</v>
      </c>
      <c r="AD76">
        <f t="shared" si="31"/>
        <v>101.67533375407675</v>
      </c>
      <c r="AE76" s="19">
        <f t="shared" si="32"/>
        <v>1.5428720493743415E-3</v>
      </c>
      <c r="AG76" s="2">
        <v>0.84964291999999997</v>
      </c>
      <c r="AH76">
        <v>285.65491300000002</v>
      </c>
      <c r="AI76">
        <f t="shared" si="33"/>
        <v>294.7469041051034</v>
      </c>
      <c r="AJ76">
        <f t="shared" si="34"/>
        <v>82.664302255278898</v>
      </c>
      <c r="AK76" s="19">
        <f t="shared" si="35"/>
        <v>1.0130586951917961E-3</v>
      </c>
    </row>
    <row r="77" spans="3:37" x14ac:dyDescent="0.25">
      <c r="C77" s="2">
        <v>0.85683120999999995</v>
      </c>
      <c r="D77">
        <v>177.94755799999999</v>
      </c>
      <c r="E77">
        <f t="shared" si="18"/>
        <v>183.04524023696041</v>
      </c>
      <c r="F77">
        <f t="shared" si="19"/>
        <v>25.986364189021828</v>
      </c>
      <c r="G77" s="19">
        <f t="shared" si="20"/>
        <v>8.206565793028751E-4</v>
      </c>
      <c r="I77" s="2">
        <v>0.85724814999999999</v>
      </c>
      <c r="J77">
        <v>198.924871</v>
      </c>
      <c r="K77">
        <f t="shared" si="21"/>
        <v>208.82433484263208</v>
      </c>
      <c r="L77">
        <f t="shared" si="22"/>
        <v>97.999384371580064</v>
      </c>
      <c r="M77" s="19">
        <f t="shared" si="23"/>
        <v>2.4765390326930803E-3</v>
      </c>
      <c r="O77" s="2">
        <v>0.85563553000000003</v>
      </c>
      <c r="P77">
        <v>214.008185</v>
      </c>
      <c r="Q77">
        <f t="shared" si="24"/>
        <v>222.70714574702242</v>
      </c>
      <c r="R77">
        <f t="shared" si="25"/>
        <v>75.671918078236956</v>
      </c>
      <c r="S77" s="19">
        <f t="shared" si="26"/>
        <v>1.6522432060047123E-3</v>
      </c>
      <c r="U77" s="2">
        <v>0.85475992000000001</v>
      </c>
      <c r="V77">
        <v>232.988212</v>
      </c>
      <c r="W77">
        <f t="shared" si="27"/>
        <v>241.10266638167815</v>
      </c>
      <c r="X77">
        <f t="shared" si="28"/>
        <v>65.844369912335623</v>
      </c>
      <c r="Y77" s="19">
        <f t="shared" si="29"/>
        <v>1.2129719252678885E-3</v>
      </c>
      <c r="AA77" s="2">
        <v>0.85389590999999998</v>
      </c>
      <c r="AB77">
        <v>258.812634</v>
      </c>
      <c r="AC77">
        <f t="shared" si="30"/>
        <v>269.31532688452654</v>
      </c>
      <c r="AD77">
        <f t="shared" si="31"/>
        <v>110.30655782668438</v>
      </c>
      <c r="AE77" s="19">
        <f t="shared" si="32"/>
        <v>1.6467602943329625E-3</v>
      </c>
      <c r="AG77" s="2">
        <v>0.85242843000000001</v>
      </c>
      <c r="AH77">
        <v>287.81209699999999</v>
      </c>
      <c r="AI77">
        <f t="shared" si="33"/>
        <v>296.97399418863824</v>
      </c>
      <c r="AJ77">
        <f t="shared" si="34"/>
        <v>83.940360095177468</v>
      </c>
      <c r="AK77" s="19">
        <f t="shared" si="35"/>
        <v>1.0133342935450995E-3</v>
      </c>
    </row>
    <row r="78" spans="3:37" x14ac:dyDescent="0.25">
      <c r="C78" s="2">
        <v>0.86064790000000002</v>
      </c>
      <c r="D78">
        <v>180.18867900000001</v>
      </c>
      <c r="E78">
        <f t="shared" si="18"/>
        <v>184.63532945823897</v>
      </c>
      <c r="F78">
        <f t="shared" si="19"/>
        <v>19.772700297756781</v>
      </c>
      <c r="G78" s="19">
        <f t="shared" si="20"/>
        <v>6.0899114922958574E-4</v>
      </c>
      <c r="I78" s="2">
        <v>0.86047501999999998</v>
      </c>
      <c r="J78">
        <v>200.59446800000001</v>
      </c>
      <c r="K78">
        <f t="shared" si="21"/>
        <v>210.32695983291947</v>
      </c>
      <c r="L78">
        <f t="shared" si="22"/>
        <v>94.721397277844076</v>
      </c>
      <c r="M78" s="19">
        <f t="shared" si="23"/>
        <v>2.3540202376100424E-3</v>
      </c>
      <c r="O78" s="2">
        <v>0.85865133000000005</v>
      </c>
      <c r="P78">
        <v>215.590632</v>
      </c>
      <c r="Q78">
        <f t="shared" si="24"/>
        <v>224.19702797315105</v>
      </c>
      <c r="R78">
        <f t="shared" si="25"/>
        <v>74.070051646670649</v>
      </c>
      <c r="S78" s="19">
        <f t="shared" si="26"/>
        <v>1.5936130451281794E-3</v>
      </c>
      <c r="U78" s="2">
        <v>0.85829389</v>
      </c>
      <c r="V78">
        <v>234.73735099999999</v>
      </c>
      <c r="W78">
        <f t="shared" si="27"/>
        <v>243.14418816000583</v>
      </c>
      <c r="X78">
        <f t="shared" si="28"/>
        <v>70.674911034854986</v>
      </c>
      <c r="Y78" s="19">
        <f t="shared" si="29"/>
        <v>1.2826284592486455E-3</v>
      </c>
      <c r="AA78" s="2">
        <v>0.85698971000000002</v>
      </c>
      <c r="AB78">
        <v>260.87918999999999</v>
      </c>
      <c r="AC78">
        <f t="shared" si="30"/>
        <v>271.59159044455396</v>
      </c>
      <c r="AD78">
        <f t="shared" si="31"/>
        <v>114.75552328447996</v>
      </c>
      <c r="AE78" s="19">
        <f t="shared" si="32"/>
        <v>1.6861442387183178E-3</v>
      </c>
      <c r="AG78" s="2">
        <v>0.85453341000000005</v>
      </c>
      <c r="AH78">
        <v>289.84274399999998</v>
      </c>
      <c r="AI78">
        <f t="shared" si="33"/>
        <v>298.76918415694138</v>
      </c>
      <c r="AJ78">
        <f t="shared" si="34"/>
        <v>79.681333875455934</v>
      </c>
      <c r="AK78" s="19">
        <f t="shared" si="35"/>
        <v>9.4848775917584797E-4</v>
      </c>
    </row>
    <row r="79" spans="3:37" x14ac:dyDescent="0.25">
      <c r="C79" s="2">
        <v>0.86390138000000005</v>
      </c>
      <c r="D79">
        <v>182.475031</v>
      </c>
      <c r="E79">
        <f t="shared" si="18"/>
        <v>186.1229854603057</v>
      </c>
      <c r="F79">
        <f t="shared" si="19"/>
        <v>13.307571744464235</v>
      </c>
      <c r="G79" s="19">
        <f t="shared" si="20"/>
        <v>3.996611411084081E-4</v>
      </c>
      <c r="I79" s="2">
        <v>0.86385805000000004</v>
      </c>
      <c r="J79">
        <v>202.789199</v>
      </c>
      <c r="K79">
        <f t="shared" si="21"/>
        <v>212.04076352613285</v>
      </c>
      <c r="L79">
        <f t="shared" si="22"/>
        <v>85.5914461811998</v>
      </c>
      <c r="M79" s="19">
        <f t="shared" si="23"/>
        <v>2.0813289490138609E-3</v>
      </c>
      <c r="O79" s="2">
        <v>0.86182340000000002</v>
      </c>
      <c r="P79">
        <v>217.71488500000001</v>
      </c>
      <c r="Q79">
        <f t="shared" si="24"/>
        <v>225.89882867946625</v>
      </c>
      <c r="R79">
        <f t="shared" si="25"/>
        <v>66.976934148675397</v>
      </c>
      <c r="S79" s="19">
        <f t="shared" si="26"/>
        <v>1.4130223105070739E-3</v>
      </c>
      <c r="U79" s="2">
        <v>0.86164733999999998</v>
      </c>
      <c r="V79">
        <v>236.831908</v>
      </c>
      <c r="W79">
        <f t="shared" si="27"/>
        <v>245.28112387578091</v>
      </c>
      <c r="X79">
        <f t="shared" si="28"/>
        <v>71.389248915548137</v>
      </c>
      <c r="Y79" s="19">
        <f t="shared" si="29"/>
        <v>1.2727771947189286E-3</v>
      </c>
      <c r="AA79" s="2">
        <v>0.85997310000000005</v>
      </c>
      <c r="AB79">
        <v>263.198779</v>
      </c>
      <c r="AC79">
        <f t="shared" si="30"/>
        <v>273.97629177660087</v>
      </c>
      <c r="AD79">
        <f t="shared" si="31"/>
        <v>116.15478164979504</v>
      </c>
      <c r="AE79" s="19">
        <f t="shared" si="32"/>
        <v>1.6767540048764813E-3</v>
      </c>
      <c r="AG79" s="2">
        <v>0.85650671</v>
      </c>
      <c r="AH79">
        <v>291.99463600000001</v>
      </c>
      <c r="AI79">
        <f t="shared" si="33"/>
        <v>300.54702714093071</v>
      </c>
      <c r="AJ79">
        <f t="shared" si="34"/>
        <v>73.143394227469827</v>
      </c>
      <c r="AK79" s="19">
        <f t="shared" si="35"/>
        <v>8.5787766900196326E-4</v>
      </c>
    </row>
    <row r="80" spans="3:37" x14ac:dyDescent="0.25">
      <c r="C80" s="2">
        <v>0.86655495000000005</v>
      </c>
      <c r="D80">
        <v>184.881575</v>
      </c>
      <c r="E80">
        <f t="shared" si="18"/>
        <v>187.43856572493354</v>
      </c>
      <c r="F80">
        <f t="shared" si="19"/>
        <v>6.5382015673961584</v>
      </c>
      <c r="G80" s="19">
        <f t="shared" si="20"/>
        <v>1.9128065089510035E-4</v>
      </c>
      <c r="I80" s="2">
        <v>0.86688511999999995</v>
      </c>
      <c r="J80">
        <v>205.23803699999999</v>
      </c>
      <c r="K80">
        <f t="shared" si="21"/>
        <v>213.70934335951713</v>
      </c>
      <c r="L80">
        <f t="shared" si="22"/>
        <v>71.7630314367956</v>
      </c>
      <c r="M80" s="19">
        <f t="shared" si="23"/>
        <v>1.7036684139372464E-3</v>
      </c>
      <c r="O80" s="2">
        <v>0.86432640999999999</v>
      </c>
      <c r="P80">
        <v>220.02096399999999</v>
      </c>
      <c r="Q80">
        <f t="shared" si="24"/>
        <v>227.35021289733101</v>
      </c>
      <c r="R80">
        <f t="shared" si="25"/>
        <v>53.717889399027868</v>
      </c>
      <c r="S80" s="19">
        <f t="shared" si="26"/>
        <v>1.1096622563872792E-3</v>
      </c>
      <c r="U80" s="2">
        <v>0.86468473000000001</v>
      </c>
      <c r="V80">
        <v>239.22453400000001</v>
      </c>
      <c r="W80">
        <f t="shared" si="27"/>
        <v>247.47706772121205</v>
      </c>
      <c r="X80">
        <f t="shared" si="28"/>
        <v>68.104312819741949</v>
      </c>
      <c r="Y80" s="19">
        <f t="shared" si="29"/>
        <v>1.1900444429057784E-3</v>
      </c>
      <c r="AA80" s="2">
        <v>0.86251701000000003</v>
      </c>
      <c r="AB80">
        <v>265.50520399999999</v>
      </c>
      <c r="AC80">
        <f t="shared" si="30"/>
        <v>276.17313831821286</v>
      </c>
      <c r="AD80">
        <f t="shared" si="31"/>
        <v>113.80482261770393</v>
      </c>
      <c r="AE80" s="19">
        <f t="shared" si="32"/>
        <v>1.6144127936610297E-3</v>
      </c>
      <c r="AG80" s="2">
        <v>0.85825989000000003</v>
      </c>
      <c r="AH80">
        <v>294.323105</v>
      </c>
      <c r="AI80">
        <f t="shared" si="33"/>
        <v>302.20914787708125</v>
      </c>
      <c r="AJ80">
        <f t="shared" si="34"/>
        <v>62.189672259163949</v>
      </c>
      <c r="AK80" s="19">
        <f t="shared" si="35"/>
        <v>7.1790925991147133E-4</v>
      </c>
    </row>
    <row r="81" spans="3:37" x14ac:dyDescent="0.25">
      <c r="C81" s="2">
        <v>0.86982415999999996</v>
      </c>
      <c r="D81">
        <v>187.55812299999999</v>
      </c>
      <c r="E81">
        <f t="shared" si="18"/>
        <v>189.20246291716637</v>
      </c>
      <c r="F81">
        <f t="shared" si="19"/>
        <v>2.7038537631867277</v>
      </c>
      <c r="G81" s="19">
        <f t="shared" si="20"/>
        <v>7.686195799270736E-5</v>
      </c>
      <c r="I81" s="2">
        <v>0.86986775000000005</v>
      </c>
      <c r="J81">
        <v>207.92473200000001</v>
      </c>
      <c r="K81">
        <f t="shared" si="21"/>
        <v>215.4939898105292</v>
      </c>
      <c r="L81">
        <f t="shared" si="22"/>
        <v>57.293663802257214</v>
      </c>
      <c r="M81" s="19">
        <f t="shared" si="23"/>
        <v>1.3252392637694433E-3</v>
      </c>
      <c r="O81" s="2">
        <v>0.86691121999999998</v>
      </c>
      <c r="P81">
        <v>222.47484399999999</v>
      </c>
      <c r="Q81">
        <f t="shared" si="24"/>
        <v>228.96068801189307</v>
      </c>
      <c r="R81">
        <f t="shared" si="25"/>
        <v>42.066172546609309</v>
      </c>
      <c r="S81" s="19">
        <f t="shared" si="26"/>
        <v>8.4990655159029448E-4</v>
      </c>
      <c r="U81" s="2">
        <v>0.86720666000000002</v>
      </c>
      <c r="V81">
        <v>241.82389900000001</v>
      </c>
      <c r="W81">
        <f t="shared" si="27"/>
        <v>249.45424668237123</v>
      </c>
      <c r="X81">
        <f t="shared" si="28"/>
        <v>58.222205753867897</v>
      </c>
      <c r="Y81" s="19">
        <f t="shared" si="29"/>
        <v>9.95612215334272E-4</v>
      </c>
      <c r="AA81" s="2">
        <v>0.86512685</v>
      </c>
      <c r="AB81">
        <v>268.22793999999999</v>
      </c>
      <c r="AC81">
        <f t="shared" si="30"/>
        <v>278.60017976088602</v>
      </c>
      <c r="AD81">
        <f t="shared" si="31"/>
        <v>107.58335765730513</v>
      </c>
      <c r="AE81" s="19">
        <f t="shared" si="32"/>
        <v>1.495330067357945E-3</v>
      </c>
      <c r="AG81" s="2">
        <v>0.86001265000000005</v>
      </c>
      <c r="AH81">
        <v>296.85430600000001</v>
      </c>
      <c r="AI81">
        <f t="shared" si="33"/>
        <v>303.95388196620661</v>
      </c>
      <c r="AJ81">
        <f t="shared" si="34"/>
        <v>50.403978899938387</v>
      </c>
      <c r="AK81" s="19">
        <f t="shared" si="35"/>
        <v>5.7197640689651906E-4</v>
      </c>
    </row>
    <row r="82" spans="3:37" x14ac:dyDescent="0.25">
      <c r="C82" s="2">
        <v>0.87289527</v>
      </c>
      <c r="D82">
        <v>190.17199099999999</v>
      </c>
      <c r="E82">
        <f t="shared" si="18"/>
        <v>191.02301082566981</v>
      </c>
      <c r="F82">
        <f t="shared" si="19"/>
        <v>0.72423474368309615</v>
      </c>
      <c r="G82" s="19">
        <f t="shared" si="20"/>
        <v>2.0025632809805772E-5</v>
      </c>
      <c r="I82" s="2">
        <v>0.87249929000000004</v>
      </c>
      <c r="J82">
        <v>210.57009300000001</v>
      </c>
      <c r="K82">
        <f t="shared" si="21"/>
        <v>217.1983877189443</v>
      </c>
      <c r="L82">
        <f t="shared" si="22"/>
        <v>43.934290881184758</v>
      </c>
      <c r="M82" s="19">
        <f t="shared" si="23"/>
        <v>9.9085531478606669E-4</v>
      </c>
      <c r="O82" s="2">
        <v>0.86900496000000005</v>
      </c>
      <c r="P82">
        <v>225.10016400000001</v>
      </c>
      <c r="Q82">
        <f t="shared" si="24"/>
        <v>230.35664335350657</v>
      </c>
      <c r="R82">
        <f t="shared" si="25"/>
        <v>27.630575193840777</v>
      </c>
      <c r="S82" s="19">
        <f t="shared" si="26"/>
        <v>5.4530352239007252E-4</v>
      </c>
      <c r="U82" s="2">
        <v>0.86946182000000005</v>
      </c>
      <c r="V82">
        <v>244.64057600000001</v>
      </c>
      <c r="W82">
        <f t="shared" si="27"/>
        <v>251.35356203324048</v>
      </c>
      <c r="X82">
        <f t="shared" si="28"/>
        <v>45.064181482481608</v>
      </c>
      <c r="Y82" s="19">
        <f t="shared" si="29"/>
        <v>7.5296450867017744E-4</v>
      </c>
      <c r="AA82" s="2">
        <v>0.86751694000000001</v>
      </c>
      <c r="AB82">
        <v>270.94792100000001</v>
      </c>
      <c r="AC82">
        <f t="shared" si="30"/>
        <v>280.99272649822922</v>
      </c>
      <c r="AD82">
        <f t="shared" si="31"/>
        <v>100.89811749725575</v>
      </c>
      <c r="AE82" s="19">
        <f t="shared" si="32"/>
        <v>1.3743945283125666E-3</v>
      </c>
      <c r="AG82" s="2">
        <v>0.86157766000000002</v>
      </c>
      <c r="AH82">
        <v>299.088864</v>
      </c>
      <c r="AI82">
        <f t="shared" si="33"/>
        <v>305.58639784069931</v>
      </c>
      <c r="AJ82">
        <f t="shared" si="34"/>
        <v>42.217946011032659</v>
      </c>
      <c r="AK82" s="19">
        <f t="shared" si="35"/>
        <v>4.7195067737476149E-4</v>
      </c>
    </row>
    <row r="83" spans="3:37" x14ac:dyDescent="0.25">
      <c r="C83" s="2">
        <v>0.87596662000000003</v>
      </c>
      <c r="D83">
        <v>192.67563699999999</v>
      </c>
      <c r="E83">
        <f t="shared" si="18"/>
        <v>193.02585757334603</v>
      </c>
      <c r="F83">
        <f t="shared" si="19"/>
        <v>0.122654449994826</v>
      </c>
      <c r="G83" s="19">
        <f t="shared" si="20"/>
        <v>3.303921365547922E-6</v>
      </c>
      <c r="I83" s="2">
        <v>0.87513083000000003</v>
      </c>
      <c r="J83">
        <v>213.21545399999999</v>
      </c>
      <c r="K83">
        <f t="shared" si="21"/>
        <v>219.0390515460013</v>
      </c>
      <c r="L83">
        <f t="shared" si="22"/>
        <v>33.914288377792474</v>
      </c>
      <c r="M83" s="19">
        <f t="shared" si="23"/>
        <v>7.4601120368397505E-4</v>
      </c>
      <c r="O83" s="2">
        <v>0.87084015000000004</v>
      </c>
      <c r="P83">
        <v>227.171706</v>
      </c>
      <c r="Q83">
        <f t="shared" si="24"/>
        <v>231.65375390606775</v>
      </c>
      <c r="R83">
        <f t="shared" si="25"/>
        <v>20.088753432286289</v>
      </c>
      <c r="S83" s="19">
        <f t="shared" si="26"/>
        <v>3.892642404675447E-4</v>
      </c>
      <c r="U83" s="2">
        <v>0.87086397999999998</v>
      </c>
      <c r="V83">
        <v>246.68661900000001</v>
      </c>
      <c r="W83">
        <f t="shared" si="27"/>
        <v>252.60251227964721</v>
      </c>
      <c r="X83">
        <f t="shared" si="28"/>
        <v>34.99779329617499</v>
      </c>
      <c r="Y83" s="19">
        <f t="shared" si="29"/>
        <v>5.751080893400028E-4</v>
      </c>
      <c r="AA83" s="2">
        <v>0.86926968999999998</v>
      </c>
      <c r="AB83">
        <v>273.48305900000003</v>
      </c>
      <c r="AC83">
        <f t="shared" si="30"/>
        <v>282.86027522568497</v>
      </c>
      <c r="AD83">
        <f t="shared" si="31"/>
        <v>87.932184143249046</v>
      </c>
      <c r="AE83" s="19">
        <f t="shared" si="32"/>
        <v>1.1756742405216599E-3</v>
      </c>
      <c r="AG83" s="2">
        <v>0.86294583000000002</v>
      </c>
      <c r="AH83">
        <v>301.53897799999999</v>
      </c>
      <c r="AI83">
        <f t="shared" si="33"/>
        <v>307.07479775132214</v>
      </c>
      <c r="AJ83">
        <f t="shared" si="34"/>
        <v>30.645300319128445</v>
      </c>
      <c r="AK83" s="19">
        <f t="shared" si="35"/>
        <v>3.3703652209170361E-4</v>
      </c>
    </row>
    <row r="84" spans="3:37" x14ac:dyDescent="0.25">
      <c r="C84" s="2">
        <v>0.87868568000000002</v>
      </c>
      <c r="D84">
        <v>195.084585</v>
      </c>
      <c r="E84">
        <f t="shared" si="18"/>
        <v>194.97337201182458</v>
      </c>
      <c r="F84">
        <f t="shared" si="19"/>
        <v>1.2368328738907053E-2</v>
      </c>
      <c r="G84" s="19">
        <f t="shared" si="20"/>
        <v>3.2498634360294047E-7</v>
      </c>
      <c r="I84" s="2">
        <v>0.87760273</v>
      </c>
      <c r="J84">
        <v>215.77063200000001</v>
      </c>
      <c r="K84">
        <f t="shared" si="21"/>
        <v>220.90664176929494</v>
      </c>
      <c r="L84">
        <f t="shared" si="22"/>
        <v>26.378596350292955</v>
      </c>
      <c r="M84" s="19">
        <f t="shared" si="23"/>
        <v>5.6658753402972237E-4</v>
      </c>
      <c r="O84" s="2">
        <v>0.87303222000000003</v>
      </c>
      <c r="P84">
        <v>229.79502199999999</v>
      </c>
      <c r="Q84">
        <f t="shared" si="24"/>
        <v>233.30122300537505</v>
      </c>
      <c r="R84">
        <f t="shared" si="25"/>
        <v>12.29344549009309</v>
      </c>
      <c r="S84" s="19">
        <f t="shared" si="26"/>
        <v>2.3280504476929232E-4</v>
      </c>
      <c r="U84" s="2">
        <v>0.87247207000000004</v>
      </c>
      <c r="V84">
        <v>249.383657</v>
      </c>
      <c r="W84">
        <f t="shared" si="27"/>
        <v>254.10408435182649</v>
      </c>
      <c r="X84">
        <f t="shared" si="28"/>
        <v>22.282434383871621</v>
      </c>
      <c r="Y84" s="19">
        <f t="shared" si="29"/>
        <v>3.5828337608132481E-4</v>
      </c>
      <c r="AA84" s="2">
        <v>0.87083418999999995</v>
      </c>
      <c r="AB84">
        <v>275.964046</v>
      </c>
      <c r="AC84">
        <f t="shared" si="30"/>
        <v>284.6146137069972</v>
      </c>
      <c r="AD84">
        <f t="shared" si="31"/>
        <v>74.83232165334293</v>
      </c>
      <c r="AE84" s="19">
        <f t="shared" si="32"/>
        <v>9.82616860885003E-4</v>
      </c>
      <c r="AG84" s="2">
        <v>0.86460106000000003</v>
      </c>
      <c r="AH84">
        <v>303.92343099999999</v>
      </c>
      <c r="AI84">
        <f t="shared" si="33"/>
        <v>308.95644897932374</v>
      </c>
      <c r="AJ84">
        <f t="shared" si="34"/>
        <v>25.331269980196073</v>
      </c>
      <c r="AK84" s="19">
        <f t="shared" si="35"/>
        <v>2.7423860871941661E-4</v>
      </c>
    </row>
    <row r="85" spans="3:37" x14ac:dyDescent="0.25">
      <c r="C85" s="2">
        <v>0.88103003000000002</v>
      </c>
      <c r="D85">
        <v>197.286384</v>
      </c>
      <c r="E85">
        <f t="shared" si="18"/>
        <v>196.8024695309241</v>
      </c>
      <c r="F85">
        <f t="shared" si="19"/>
        <v>0.23417321338100874</v>
      </c>
      <c r="G85" s="19">
        <f t="shared" si="20"/>
        <v>6.0164870991604914E-6</v>
      </c>
      <c r="I85" s="2">
        <v>0.88011455000000005</v>
      </c>
      <c r="J85">
        <v>218.34585100000001</v>
      </c>
      <c r="K85">
        <f t="shared" si="21"/>
        <v>222.95835554116383</v>
      </c>
      <c r="L85">
        <f t="shared" si="22"/>
        <v>21.275198142256819</v>
      </c>
      <c r="M85" s="19">
        <f t="shared" si="23"/>
        <v>4.4625564794302053E-4</v>
      </c>
      <c r="O85" s="2">
        <v>0.87547001000000002</v>
      </c>
      <c r="P85">
        <v>233.06074100000001</v>
      </c>
      <c r="Q85">
        <f t="shared" si="24"/>
        <v>235.27113468136201</v>
      </c>
      <c r="R85">
        <f t="shared" si="25"/>
        <v>4.885840226605084</v>
      </c>
      <c r="S85" s="19">
        <f t="shared" si="26"/>
        <v>8.9949968379557236E-5</v>
      </c>
      <c r="U85" s="2">
        <v>0.87406086000000005</v>
      </c>
      <c r="V85">
        <v>252.00437400000001</v>
      </c>
      <c r="W85">
        <f t="shared" si="27"/>
        <v>255.66525365684424</v>
      </c>
      <c r="X85">
        <f t="shared" si="28"/>
        <v>13.402039861895927</v>
      </c>
      <c r="Y85" s="19">
        <f t="shared" si="29"/>
        <v>2.1103512584668115E-4</v>
      </c>
      <c r="AA85" s="2">
        <v>0.87271900999999996</v>
      </c>
      <c r="AB85">
        <v>279.14578499999999</v>
      </c>
      <c r="AC85">
        <f t="shared" si="30"/>
        <v>286.84597102028505</v>
      </c>
      <c r="AD85">
        <f t="shared" si="31"/>
        <v>59.292864746993459</v>
      </c>
      <c r="AE85" s="19">
        <f t="shared" si="32"/>
        <v>7.6092225239519971E-4</v>
      </c>
      <c r="AG85" s="2">
        <v>0.86590462999999995</v>
      </c>
      <c r="AH85">
        <v>306.36798299999998</v>
      </c>
      <c r="AI85">
        <f t="shared" si="33"/>
        <v>310.50436554081</v>
      </c>
      <c r="AJ85">
        <f t="shared" si="34"/>
        <v>17.109660523917942</v>
      </c>
      <c r="AK85" s="19">
        <f t="shared" si="35"/>
        <v>1.8228655525551174E-4</v>
      </c>
    </row>
    <row r="86" spans="3:37" x14ac:dyDescent="0.25">
      <c r="C86" s="2">
        <v>0.88383177000000002</v>
      </c>
      <c r="D86">
        <v>200.27696800000001</v>
      </c>
      <c r="E86">
        <f t="shared" si="18"/>
        <v>199.19659005488757</v>
      </c>
      <c r="F86">
        <f t="shared" si="19"/>
        <v>1.1672165042853904</v>
      </c>
      <c r="G86" s="19">
        <f t="shared" si="20"/>
        <v>2.9099759777483827E-5</v>
      </c>
      <c r="I86" s="2">
        <v>0.88236680000000001</v>
      </c>
      <c r="J86">
        <v>220.853714</v>
      </c>
      <c r="K86">
        <f t="shared" si="21"/>
        <v>224.94558666240954</v>
      </c>
      <c r="L86">
        <f t="shared" si="22"/>
        <v>16.743421885374559</v>
      </c>
      <c r="M86" s="19">
        <f t="shared" si="23"/>
        <v>3.4326917506402078E-4</v>
      </c>
      <c r="O86" s="2">
        <v>0.87714685999999997</v>
      </c>
      <c r="P86">
        <v>235.48421099999999</v>
      </c>
      <c r="Q86">
        <f t="shared" si="24"/>
        <v>236.71865690122365</v>
      </c>
      <c r="R86">
        <f t="shared" si="25"/>
        <v>1.5238566830479077</v>
      </c>
      <c r="S86" s="19">
        <f t="shared" si="26"/>
        <v>2.7480241006480907E-5</v>
      </c>
      <c r="U86" s="2">
        <v>0.87568166000000003</v>
      </c>
      <c r="V86">
        <v>254.797222</v>
      </c>
      <c r="W86">
        <f t="shared" si="27"/>
        <v>257.34326936914158</v>
      </c>
      <c r="X86">
        <f t="shared" si="28"/>
        <v>6.4823572059127388</v>
      </c>
      <c r="Y86" s="19">
        <f t="shared" si="29"/>
        <v>9.9848968227784891E-5</v>
      </c>
      <c r="AA86" s="2">
        <v>0.87414133999999999</v>
      </c>
      <c r="AB86">
        <v>282.05590100000001</v>
      </c>
      <c r="AC86">
        <f t="shared" si="30"/>
        <v>288.62130072259208</v>
      </c>
      <c r="AD86">
        <f t="shared" si="31"/>
        <v>43.10447351741211</v>
      </c>
      <c r="AE86" s="19">
        <f t="shared" si="32"/>
        <v>5.4181617316927469E-4</v>
      </c>
      <c r="AG86" s="2">
        <v>0.86762501999999997</v>
      </c>
      <c r="AH86">
        <v>309.36172900000003</v>
      </c>
      <c r="AI86">
        <f t="shared" si="33"/>
        <v>312.64202045767399</v>
      </c>
      <c r="AJ86">
        <f t="shared" si="34"/>
        <v>10.760312047288807</v>
      </c>
      <c r="AK86" s="19">
        <f t="shared" si="35"/>
        <v>1.1243245490331225E-4</v>
      </c>
    </row>
    <row r="87" spans="3:37" x14ac:dyDescent="0.25">
      <c r="C87" s="2">
        <v>0.88595743000000005</v>
      </c>
      <c r="D87">
        <v>202.712873</v>
      </c>
      <c r="E87">
        <f t="shared" si="18"/>
        <v>201.18496985682694</v>
      </c>
      <c r="F87">
        <f t="shared" si="19"/>
        <v>2.3344880149181253</v>
      </c>
      <c r="G87" s="19">
        <f t="shared" si="20"/>
        <v>5.6810549624513545E-5</v>
      </c>
      <c r="I87" s="2">
        <v>0.88480539000000002</v>
      </c>
      <c r="J87">
        <v>223.73566299999999</v>
      </c>
      <c r="K87">
        <f t="shared" si="21"/>
        <v>227.2738079015968</v>
      </c>
      <c r="L87">
        <f t="shared" si="22"/>
        <v>12.518469344695491</v>
      </c>
      <c r="M87" s="19">
        <f t="shared" si="23"/>
        <v>2.5008105894772407E-4</v>
      </c>
      <c r="O87" s="2">
        <v>0.87894855999999999</v>
      </c>
      <c r="P87">
        <v>237.962793</v>
      </c>
      <c r="Q87">
        <f t="shared" si="24"/>
        <v>238.3659615994315</v>
      </c>
      <c r="R87">
        <f t="shared" si="25"/>
        <v>0.16254491956755368</v>
      </c>
      <c r="S87" s="19">
        <f t="shared" si="26"/>
        <v>2.8704850188996074E-6</v>
      </c>
      <c r="U87" s="2">
        <v>0.87743325000000005</v>
      </c>
      <c r="V87">
        <v>257.88347599999997</v>
      </c>
      <c r="W87">
        <f t="shared" si="27"/>
        <v>259.2612620512258</v>
      </c>
      <c r="X87">
        <f t="shared" si="28"/>
        <v>1.8982944029524538</v>
      </c>
      <c r="Y87" s="19">
        <f t="shared" si="29"/>
        <v>2.8544111976784002E-5</v>
      </c>
      <c r="AA87" s="2">
        <v>0.87523488000000005</v>
      </c>
      <c r="AB87">
        <v>284.56050800000003</v>
      </c>
      <c r="AC87">
        <f t="shared" si="30"/>
        <v>290.04334970279882</v>
      </c>
      <c r="AD87">
        <f t="shared" si="31"/>
        <v>30.061553137949577</v>
      </c>
      <c r="AE87" s="19">
        <f t="shared" si="32"/>
        <v>3.7124632206854473E-4</v>
      </c>
      <c r="AG87" s="2">
        <v>0.86896936999999996</v>
      </c>
      <c r="AH87">
        <v>312.030709</v>
      </c>
      <c r="AI87">
        <f t="shared" si="33"/>
        <v>314.39208533055194</v>
      </c>
      <c r="AJ87">
        <f t="shared" si="34"/>
        <v>5.5760981744909177</v>
      </c>
      <c r="AK87" s="19">
        <f t="shared" si="35"/>
        <v>5.7271127828171917E-5</v>
      </c>
    </row>
    <row r="88" spans="3:37" x14ac:dyDescent="0.25">
      <c r="C88" s="2">
        <v>0.88828353999999998</v>
      </c>
      <c r="D88">
        <v>205.46163300000001</v>
      </c>
      <c r="E88">
        <f t="shared" si="18"/>
        <v>203.55523386006425</v>
      </c>
      <c r="F88">
        <f t="shared" si="19"/>
        <v>3.6343576807477964</v>
      </c>
      <c r="G88" s="19">
        <f t="shared" si="20"/>
        <v>8.60926737434952E-5</v>
      </c>
      <c r="I88" s="2">
        <v>0.88689925999999997</v>
      </c>
      <c r="J88">
        <v>226.615161</v>
      </c>
      <c r="K88">
        <f t="shared" si="21"/>
        <v>229.43699490639995</v>
      </c>
      <c r="L88">
        <f t="shared" si="22"/>
        <v>7.9627465953083743</v>
      </c>
      <c r="M88" s="19">
        <f t="shared" si="23"/>
        <v>1.5505471309893462E-4</v>
      </c>
      <c r="O88" s="2">
        <v>0.88070106999999997</v>
      </c>
      <c r="P88">
        <v>240.60815400000001</v>
      </c>
      <c r="Q88">
        <f t="shared" si="24"/>
        <v>240.06763424842217</v>
      </c>
      <c r="R88">
        <f t="shared" si="25"/>
        <v>0.29216160184577722</v>
      </c>
      <c r="S88" s="19">
        <f t="shared" si="26"/>
        <v>5.0466415006187375E-6</v>
      </c>
      <c r="U88" s="2">
        <v>0.87918487999999995</v>
      </c>
      <c r="V88">
        <v>260.95595300000002</v>
      </c>
      <c r="W88">
        <f t="shared" si="27"/>
        <v>261.29697314058916</v>
      </c>
      <c r="X88">
        <f t="shared" si="28"/>
        <v>0.11629473628743484</v>
      </c>
      <c r="Y88" s="19">
        <f t="shared" si="29"/>
        <v>1.7077552971313764E-6</v>
      </c>
      <c r="AA88" s="2">
        <v>0.87660172999999997</v>
      </c>
      <c r="AB88">
        <v>287.73240500000003</v>
      </c>
      <c r="AC88">
        <f t="shared" si="30"/>
        <v>291.89484799867529</v>
      </c>
      <c r="AD88">
        <f t="shared" si="31"/>
        <v>17.325931717220694</v>
      </c>
      <c r="AE88" s="19">
        <f t="shared" si="32"/>
        <v>2.0927581743239245E-4</v>
      </c>
      <c r="AG88" s="2">
        <v>0.87028269000000003</v>
      </c>
      <c r="AH88">
        <v>314.52910600000001</v>
      </c>
      <c r="AI88">
        <f t="shared" si="33"/>
        <v>316.1734428289331</v>
      </c>
      <c r="AJ88">
        <f t="shared" si="34"/>
        <v>2.7038436069857363</v>
      </c>
      <c r="AK88" s="19">
        <f t="shared" si="35"/>
        <v>2.7331274683512423E-5</v>
      </c>
    </row>
    <row r="89" spans="3:37" x14ac:dyDescent="0.25">
      <c r="C89" s="2">
        <v>0.89050220000000002</v>
      </c>
      <c r="D89">
        <v>208.42371199999999</v>
      </c>
      <c r="E89">
        <f t="shared" si="18"/>
        <v>206.03135090408443</v>
      </c>
      <c r="F89">
        <f t="shared" si="19"/>
        <v>5.7233916132503042</v>
      </c>
      <c r="G89" s="19">
        <f t="shared" si="20"/>
        <v>1.3175260477615302E-4</v>
      </c>
      <c r="I89" s="2">
        <v>0.8887005</v>
      </c>
      <c r="J89">
        <v>229.31104099999999</v>
      </c>
      <c r="K89">
        <f t="shared" si="21"/>
        <v>231.43324485353256</v>
      </c>
      <c r="L89">
        <f t="shared" si="22"/>
        <v>4.5037491959484814</v>
      </c>
      <c r="M89" s="19">
        <f t="shared" si="23"/>
        <v>8.5649388336787795E-5</v>
      </c>
      <c r="O89" s="2">
        <v>0.88203644000000003</v>
      </c>
      <c r="P89">
        <v>242.861784</v>
      </c>
      <c r="Q89">
        <f t="shared" si="24"/>
        <v>241.43546440730142</v>
      </c>
      <c r="R89">
        <f t="shared" si="25"/>
        <v>2.0343875805158316</v>
      </c>
      <c r="S89" s="19">
        <f t="shared" si="26"/>
        <v>3.4491758296485363E-5</v>
      </c>
      <c r="U89" s="2">
        <v>0.88093675999999999</v>
      </c>
      <c r="V89">
        <v>263.904428</v>
      </c>
      <c r="W89">
        <f t="shared" si="27"/>
        <v>263.4610165793888</v>
      </c>
      <c r="X89">
        <f t="shared" si="28"/>
        <v>0.19661368792844122</v>
      </c>
      <c r="Y89" s="19">
        <f t="shared" si="29"/>
        <v>2.8230618620211234E-6</v>
      </c>
      <c r="AA89" s="2">
        <v>0.87778307</v>
      </c>
      <c r="AB89">
        <v>290.49717399999997</v>
      </c>
      <c r="AC89">
        <f t="shared" si="30"/>
        <v>293.56516088284025</v>
      </c>
      <c r="AD89">
        <f t="shared" si="31"/>
        <v>9.4125435132799762</v>
      </c>
      <c r="AE89" s="19">
        <f t="shared" si="32"/>
        <v>1.1153808227177564E-4</v>
      </c>
      <c r="AG89" s="2">
        <v>0.87154399000000005</v>
      </c>
      <c r="AH89">
        <v>317.16834299999999</v>
      </c>
      <c r="AI89">
        <f t="shared" si="33"/>
        <v>317.9547251784681</v>
      </c>
      <c r="AJ89">
        <f t="shared" si="34"/>
        <v>0.6183969306122381</v>
      </c>
      <c r="AK89" s="19">
        <f t="shared" si="35"/>
        <v>6.1473460126749303E-6</v>
      </c>
    </row>
    <row r="90" spans="3:37" x14ac:dyDescent="0.25">
      <c r="C90" s="2">
        <v>0.89225542000000002</v>
      </c>
      <c r="D90">
        <v>210.73542800000001</v>
      </c>
      <c r="E90">
        <f t="shared" si="18"/>
        <v>208.15680022566229</v>
      </c>
      <c r="F90">
        <f t="shared" si="19"/>
        <v>6.6493211985858949</v>
      </c>
      <c r="G90" s="19">
        <f t="shared" si="20"/>
        <v>1.4972771782657129E-4</v>
      </c>
      <c r="I90" s="2">
        <v>0.89045319999999994</v>
      </c>
      <c r="J90">
        <v>231.87075999999999</v>
      </c>
      <c r="K90">
        <f t="shared" si="21"/>
        <v>233.50877499924303</v>
      </c>
      <c r="L90">
        <f t="shared" si="22"/>
        <v>2.6830931377451774</v>
      </c>
      <c r="M90" s="19">
        <f t="shared" si="23"/>
        <v>4.9904967548647466E-5</v>
      </c>
      <c r="O90" s="2">
        <v>0.88378867000000005</v>
      </c>
      <c r="P90">
        <v>245.644924</v>
      </c>
      <c r="Q90">
        <f t="shared" si="24"/>
        <v>243.33157386756631</v>
      </c>
      <c r="R90">
        <f t="shared" si="25"/>
        <v>5.3515888352310057</v>
      </c>
      <c r="S90" s="19">
        <f t="shared" si="26"/>
        <v>8.8688467470558765E-5</v>
      </c>
      <c r="U90" s="2">
        <v>0.88265689000000003</v>
      </c>
      <c r="V90">
        <v>267.02515</v>
      </c>
      <c r="W90">
        <f t="shared" si="27"/>
        <v>265.72162839501772</v>
      </c>
      <c r="X90">
        <f t="shared" si="28"/>
        <v>1.6991685746555774</v>
      </c>
      <c r="Y90" s="19">
        <f t="shared" si="29"/>
        <v>2.3830443888086858E-5</v>
      </c>
      <c r="AA90" s="2">
        <v>0.87870229</v>
      </c>
      <c r="AB90">
        <v>293.25131499999998</v>
      </c>
      <c r="AC90">
        <f t="shared" si="30"/>
        <v>294.91233490633874</v>
      </c>
      <c r="AD90">
        <f t="shared" si="31"/>
        <v>2.758987129253641</v>
      </c>
      <c r="AE90" s="19">
        <f t="shared" si="32"/>
        <v>3.2082613397206247E-5</v>
      </c>
      <c r="AG90" s="2">
        <v>0.87276593000000002</v>
      </c>
      <c r="AH90">
        <v>319.578035</v>
      </c>
      <c r="AI90">
        <f t="shared" si="33"/>
        <v>319.74996773243601</v>
      </c>
      <c r="AJ90">
        <f t="shared" si="34"/>
        <v>2.956086448291094E-2</v>
      </c>
      <c r="AK90" s="19">
        <f t="shared" si="35"/>
        <v>2.8944315693911108E-7</v>
      </c>
    </row>
    <row r="91" spans="3:37" x14ac:dyDescent="0.25">
      <c r="C91" s="2">
        <v>0.89400776000000004</v>
      </c>
      <c r="D91">
        <v>213.46345600000001</v>
      </c>
      <c r="E91">
        <f t="shared" si="18"/>
        <v>210.44904741345647</v>
      </c>
      <c r="F91">
        <f t="shared" si="19"/>
        <v>9.0866591266274135</v>
      </c>
      <c r="G91" s="19">
        <f t="shared" si="20"/>
        <v>1.9941469727106334E-4</v>
      </c>
      <c r="I91" s="2">
        <v>0.89201730999999995</v>
      </c>
      <c r="J91">
        <v>234.53580400000001</v>
      </c>
      <c r="K91">
        <f t="shared" si="21"/>
        <v>235.48293033579932</v>
      </c>
      <c r="L91">
        <f t="shared" si="22"/>
        <v>0.89704829596462909</v>
      </c>
      <c r="M91" s="19">
        <f t="shared" si="23"/>
        <v>1.6307880613171801E-5</v>
      </c>
      <c r="O91" s="2">
        <v>0.88535311999999999</v>
      </c>
      <c r="P91">
        <v>248.14856900000001</v>
      </c>
      <c r="Q91">
        <f t="shared" si="24"/>
        <v>245.12971609959803</v>
      </c>
      <c r="R91">
        <f t="shared" si="25"/>
        <v>9.1134728342654547</v>
      </c>
      <c r="S91" s="19">
        <f t="shared" si="26"/>
        <v>1.4799953577922679E-4</v>
      </c>
      <c r="U91" s="2">
        <v>0.88400168000000001</v>
      </c>
      <c r="V91">
        <v>269.484487</v>
      </c>
      <c r="W91">
        <f t="shared" si="27"/>
        <v>267.5906232350477</v>
      </c>
      <c r="X91">
        <f t="shared" si="28"/>
        <v>3.5867199601993014</v>
      </c>
      <c r="Y91" s="19">
        <f t="shared" si="29"/>
        <v>4.9388965541145533E-5</v>
      </c>
      <c r="AA91" s="2">
        <v>0.87955114000000001</v>
      </c>
      <c r="AB91">
        <v>296.00401099999999</v>
      </c>
      <c r="AC91">
        <f t="shared" si="30"/>
        <v>296.19505635258304</v>
      </c>
      <c r="AD91">
        <f t="shared" si="31"/>
        <v>3.6498326743580445E-2</v>
      </c>
      <c r="AE91" s="19">
        <f t="shared" si="32"/>
        <v>4.1656019003046054E-7</v>
      </c>
      <c r="AG91" s="2">
        <v>0.87402385999999999</v>
      </c>
      <c r="AH91">
        <v>322.28616299999999</v>
      </c>
      <c r="AI91">
        <f t="shared" si="33"/>
        <v>321.67359954943822</v>
      </c>
      <c r="AJ91">
        <f t="shared" si="34"/>
        <v>0.3752339809641364</v>
      </c>
      <c r="AK91" s="19">
        <f t="shared" si="35"/>
        <v>3.6125913774592472E-6</v>
      </c>
    </row>
    <row r="92" spans="3:37" x14ac:dyDescent="0.25">
      <c r="C92" s="2">
        <v>0.89557180999999997</v>
      </c>
      <c r="D92">
        <v>216.15999299999999</v>
      </c>
      <c r="E92">
        <f t="shared" si="18"/>
        <v>212.65330841516979</v>
      </c>
      <c r="F92">
        <f t="shared" si="19"/>
        <v>12.296836777485728</v>
      </c>
      <c r="G92" s="19">
        <f t="shared" si="20"/>
        <v>2.6317387385333302E-4</v>
      </c>
      <c r="I92" s="2">
        <v>0.89373798999999998</v>
      </c>
      <c r="J92">
        <v>237.39570699999999</v>
      </c>
      <c r="K92">
        <f t="shared" si="21"/>
        <v>237.80117464205483</v>
      </c>
      <c r="L92">
        <f t="shared" si="22"/>
        <v>0.16440400875351563</v>
      </c>
      <c r="M92" s="19">
        <f t="shared" si="23"/>
        <v>2.9172031975663015E-6</v>
      </c>
      <c r="O92" s="2">
        <v>0.88630945000000005</v>
      </c>
      <c r="P92">
        <v>249.75483600000001</v>
      </c>
      <c r="Q92">
        <f t="shared" si="24"/>
        <v>246.28159607319338</v>
      </c>
      <c r="R92">
        <f t="shared" si="25"/>
        <v>12.063395589163706</v>
      </c>
      <c r="S92" s="19">
        <f t="shared" si="26"/>
        <v>1.933934483337491E-4</v>
      </c>
      <c r="U92" s="2">
        <v>0.88531495000000004</v>
      </c>
      <c r="V92">
        <v>272.00125400000002</v>
      </c>
      <c r="W92">
        <f t="shared" si="27"/>
        <v>269.5086999513544</v>
      </c>
      <c r="X92">
        <f t="shared" si="28"/>
        <v>6.2128256854196504</v>
      </c>
      <c r="Y92" s="19">
        <f t="shared" si="29"/>
        <v>8.3974486374194167E-5</v>
      </c>
      <c r="AA92" s="2">
        <v>0.88039144999999996</v>
      </c>
      <c r="AB92">
        <v>298.54491899999999</v>
      </c>
      <c r="AC92">
        <f t="shared" si="30"/>
        <v>297.50303281850472</v>
      </c>
      <c r="AD92">
        <f t="shared" si="31"/>
        <v>1.0855268151907989</v>
      </c>
      <c r="AE92" s="19">
        <f t="shared" si="32"/>
        <v>1.217926801550034E-5</v>
      </c>
      <c r="AG92" s="2">
        <v>0.87533640999999995</v>
      </c>
      <c r="AH92">
        <v>325.15197000000001</v>
      </c>
      <c r="AI92">
        <f t="shared" si="33"/>
        <v>323.76716914382922</v>
      </c>
      <c r="AJ92">
        <f t="shared" si="34"/>
        <v>1.9176734112513372</v>
      </c>
      <c r="AK92" s="19">
        <f t="shared" si="35"/>
        <v>1.8138520806530936E-5</v>
      </c>
    </row>
    <row r="93" spans="3:37" x14ac:dyDescent="0.25">
      <c r="C93" s="2">
        <v>0.89713794000000002</v>
      </c>
      <c r="D93">
        <v>218.73510099999999</v>
      </c>
      <c r="E93">
        <f t="shared" si="18"/>
        <v>215.02761200932281</v>
      </c>
      <c r="F93">
        <f t="shared" si="19"/>
        <v>13.745474615992475</v>
      </c>
      <c r="G93" s="19">
        <f t="shared" si="20"/>
        <v>2.8729150083658185E-4</v>
      </c>
      <c r="I93" s="2">
        <v>0.89545843999999997</v>
      </c>
      <c r="J93">
        <v>240.361896</v>
      </c>
      <c r="K93">
        <f t="shared" si="21"/>
        <v>240.2887516070939</v>
      </c>
      <c r="L93">
        <f t="shared" si="22"/>
        <v>5.3501022136021557E-3</v>
      </c>
      <c r="M93" s="19">
        <f t="shared" si="23"/>
        <v>9.2604232581506165E-8</v>
      </c>
      <c r="O93" s="2">
        <v>0.88775219999999999</v>
      </c>
      <c r="P93">
        <v>252.15567100000001</v>
      </c>
      <c r="Q93">
        <f t="shared" si="24"/>
        <v>248.10063328136357</v>
      </c>
      <c r="R93">
        <f t="shared" si="25"/>
        <v>16.443330899564234</v>
      </c>
      <c r="S93" s="19">
        <f t="shared" si="26"/>
        <v>2.5861416972686126E-4</v>
      </c>
      <c r="U93" s="2">
        <v>0.88657627000000006</v>
      </c>
      <c r="V93">
        <v>274.63436799999999</v>
      </c>
      <c r="W93">
        <f t="shared" si="27"/>
        <v>271.44355647887005</v>
      </c>
      <c r="X93">
        <f t="shared" si="28"/>
        <v>10.181278163375591</v>
      </c>
      <c r="Y93" s="19">
        <f t="shared" si="29"/>
        <v>1.3498718302033295E-4</v>
      </c>
      <c r="AA93" s="2">
        <v>0.88129374000000005</v>
      </c>
      <c r="AB93">
        <v>301.15303999999998</v>
      </c>
      <c r="AC93">
        <f t="shared" si="30"/>
        <v>298.9515946470267</v>
      </c>
      <c r="AD93">
        <f t="shared" si="31"/>
        <v>4.8463616421276514</v>
      </c>
      <c r="AE93" s="19">
        <f t="shared" si="32"/>
        <v>5.3436907363258735E-5</v>
      </c>
      <c r="AG93" s="2">
        <v>0.87648446999999996</v>
      </c>
      <c r="AH93">
        <v>327.855592</v>
      </c>
      <c r="AI93">
        <f t="shared" si="33"/>
        <v>325.67491350795871</v>
      </c>
      <c r="AJ93">
        <f t="shared" si="34"/>
        <v>4.7553586856514967</v>
      </c>
      <c r="AK93" s="19">
        <f t="shared" si="35"/>
        <v>4.4240302645899657E-5</v>
      </c>
    </row>
    <row r="94" spans="3:37" x14ac:dyDescent="0.25">
      <c r="C94" s="2">
        <v>0.89840812999999997</v>
      </c>
      <c r="D94">
        <v>221.25681700000001</v>
      </c>
      <c r="E94">
        <f t="shared" si="18"/>
        <v>217.08941161074426</v>
      </c>
      <c r="F94">
        <f t="shared" si="19"/>
        <v>17.367267678397852</v>
      </c>
      <c r="G94" s="19">
        <f t="shared" si="20"/>
        <v>3.547628844674433E-4</v>
      </c>
      <c r="I94" s="2">
        <v>0.89697654999999998</v>
      </c>
      <c r="J94">
        <v>243.38424900000001</v>
      </c>
      <c r="K94">
        <f t="shared" si="21"/>
        <v>242.63992849930634</v>
      </c>
      <c r="L94">
        <f t="shared" si="22"/>
        <v>0.55401300775288309</v>
      </c>
      <c r="M94" s="19">
        <f t="shared" si="23"/>
        <v>9.3526573646941437E-6</v>
      </c>
      <c r="O94" s="2">
        <v>0.88884640999999998</v>
      </c>
      <c r="P94">
        <v>254.34067200000001</v>
      </c>
      <c r="Q94">
        <f t="shared" si="24"/>
        <v>249.54976120067397</v>
      </c>
      <c r="R94">
        <f t="shared" si="25"/>
        <v>22.952826287098894</v>
      </c>
      <c r="S94" s="19">
        <f t="shared" si="26"/>
        <v>3.5481709920837378E-4</v>
      </c>
      <c r="U94" s="2">
        <v>0.88779825999999995</v>
      </c>
      <c r="V94">
        <v>277.018035</v>
      </c>
      <c r="W94">
        <f t="shared" si="27"/>
        <v>273.41086069603773</v>
      </c>
      <c r="X94">
        <f t="shared" si="28"/>
        <v>13.011706459165669</v>
      </c>
      <c r="Y94" s="19">
        <f t="shared" si="29"/>
        <v>1.6955795441573425E-4</v>
      </c>
      <c r="AA94" s="2">
        <v>0.88217203</v>
      </c>
      <c r="AB94">
        <v>303.74558500000001</v>
      </c>
      <c r="AC94">
        <f t="shared" si="30"/>
        <v>300.40745973768043</v>
      </c>
      <c r="AD94">
        <f t="shared" si="31"/>
        <v>11.14308026693616</v>
      </c>
      <c r="AE94" s="19">
        <f t="shared" si="32"/>
        <v>1.207772983428249E-4</v>
      </c>
      <c r="AG94" s="2">
        <v>0.87781511999999995</v>
      </c>
      <c r="AH94">
        <v>330.82090699999998</v>
      </c>
      <c r="AI94">
        <f t="shared" si="33"/>
        <v>327.9808251039351</v>
      </c>
      <c r="AJ94">
        <f t="shared" si="34"/>
        <v>8.0660651763554476</v>
      </c>
      <c r="AK94" s="19">
        <f t="shared" si="35"/>
        <v>7.3701415835095759E-5</v>
      </c>
    </row>
    <row r="95" spans="3:37" x14ac:dyDescent="0.25">
      <c r="C95" s="2">
        <v>0.89977609999999997</v>
      </c>
      <c r="D95">
        <v>223.890368</v>
      </c>
      <c r="E95">
        <f t="shared" si="18"/>
        <v>219.46096961697054</v>
      </c>
      <c r="F95">
        <f t="shared" si="19"/>
        <v>19.619570035583912</v>
      </c>
      <c r="G95" s="19">
        <f t="shared" si="20"/>
        <v>3.9139805684179543E-4</v>
      </c>
      <c r="I95" s="2">
        <v>0.89855386000000004</v>
      </c>
      <c r="J95">
        <v>246.37130199999999</v>
      </c>
      <c r="K95">
        <f t="shared" si="21"/>
        <v>245.25483267806007</v>
      </c>
      <c r="L95">
        <f t="shared" si="22"/>
        <v>1.2465037468329778</v>
      </c>
      <c r="M95" s="19">
        <f t="shared" si="23"/>
        <v>2.0535881565416467E-5</v>
      </c>
      <c r="O95" s="2">
        <v>0.89015991999999999</v>
      </c>
      <c r="P95">
        <v>256.74721499999998</v>
      </c>
      <c r="Q95">
        <f t="shared" si="24"/>
        <v>251.37452036665132</v>
      </c>
      <c r="R95">
        <f t="shared" si="25"/>
        <v>28.865847623213472</v>
      </c>
      <c r="S95" s="19">
        <f t="shared" si="26"/>
        <v>4.3789786921895671E-4</v>
      </c>
      <c r="U95" s="2">
        <v>0.88905624000000005</v>
      </c>
      <c r="V95">
        <v>279.70319899999998</v>
      </c>
      <c r="W95">
        <f t="shared" si="27"/>
        <v>275.5383789134558</v>
      </c>
      <c r="X95">
        <f t="shared" si="28"/>
        <v>17.34572635328189</v>
      </c>
      <c r="Y95" s="19">
        <f t="shared" si="29"/>
        <v>2.2171630062709058E-4</v>
      </c>
      <c r="AA95" s="2">
        <v>0.88304576000000001</v>
      </c>
      <c r="AB95">
        <v>306.28072300000002</v>
      </c>
      <c r="AC95">
        <f t="shared" si="30"/>
        <v>301.90269056637328</v>
      </c>
      <c r="AD95">
        <f t="shared" si="31"/>
        <v>19.167167989887698</v>
      </c>
      <c r="AE95" s="19">
        <f t="shared" si="32"/>
        <v>2.0432364240687269E-4</v>
      </c>
      <c r="AG95" s="2">
        <v>0.87912762</v>
      </c>
      <c r="AH95">
        <v>333.70832100000001</v>
      </c>
      <c r="AI95">
        <f t="shared" si="33"/>
        <v>330.36107981777332</v>
      </c>
      <c r="AJ95">
        <f t="shared" si="34"/>
        <v>11.204023531994372</v>
      </c>
      <c r="AK95" s="19">
        <f t="shared" si="35"/>
        <v>1.0060972003718366E-4</v>
      </c>
    </row>
    <row r="96" spans="3:37" x14ac:dyDescent="0.25">
      <c r="C96" s="2">
        <v>0.90123233000000003</v>
      </c>
      <c r="D96">
        <v>226.55843200000001</v>
      </c>
      <c r="E96">
        <f t="shared" si="18"/>
        <v>222.17636909874946</v>
      </c>
      <c r="F96">
        <f t="shared" si="19"/>
        <v>19.202475270516381</v>
      </c>
      <c r="G96" s="19">
        <f t="shared" si="20"/>
        <v>3.7410779203006489E-4</v>
      </c>
      <c r="I96" s="2">
        <v>0.90001529999999996</v>
      </c>
      <c r="J96">
        <v>249.386413</v>
      </c>
      <c r="K96">
        <f t="shared" si="21"/>
        <v>247.85092242529595</v>
      </c>
      <c r="L96">
        <f t="shared" si="22"/>
        <v>2.3577313050049926</v>
      </c>
      <c r="M96" s="19">
        <f t="shared" si="23"/>
        <v>3.7909559020289097E-5</v>
      </c>
      <c r="O96" s="2">
        <v>0.89147330999999996</v>
      </c>
      <c r="P96">
        <v>259.20887099999999</v>
      </c>
      <c r="Q96">
        <f t="shared" si="24"/>
        <v>253.29902228564401</v>
      </c>
      <c r="R96">
        <f t="shared" si="25"/>
        <v>34.926311826574953</v>
      </c>
      <c r="S96" s="19">
        <f t="shared" si="26"/>
        <v>5.1982002546405778E-4</v>
      </c>
      <c r="U96" s="2">
        <v>0.89036870999999995</v>
      </c>
      <c r="V96">
        <v>282.60574800000001</v>
      </c>
      <c r="W96">
        <f t="shared" si="27"/>
        <v>277.87695400015497</v>
      </c>
      <c r="X96">
        <f t="shared" si="28"/>
        <v>22.361492692970437</v>
      </c>
      <c r="Y96" s="19">
        <f t="shared" si="29"/>
        <v>2.799876070961419E-4</v>
      </c>
      <c r="AA96" s="2">
        <v>0.88391956000000005</v>
      </c>
      <c r="AB96">
        <v>308.77911999999998</v>
      </c>
      <c r="AC96">
        <f t="shared" si="30"/>
        <v>303.44700786780732</v>
      </c>
      <c r="AD96">
        <f t="shared" si="31"/>
        <v>28.43141979027618</v>
      </c>
      <c r="AE96" s="19">
        <f t="shared" si="32"/>
        <v>2.9819660690383538E-4</v>
      </c>
      <c r="AG96" s="2">
        <v>0.87996753000000005</v>
      </c>
      <c r="AH96">
        <v>335.744235</v>
      </c>
      <c r="AI96">
        <f t="shared" si="33"/>
        <v>331.9425703291945</v>
      </c>
      <c r="AJ96">
        <f t="shared" si="34"/>
        <v>14.452654269250749</v>
      </c>
      <c r="AK96" s="19">
        <f t="shared" si="35"/>
        <v>1.282125344878748E-4</v>
      </c>
    </row>
    <row r="97" spans="3:37" x14ac:dyDescent="0.25">
      <c r="C97" s="2">
        <v>0.90247801000000005</v>
      </c>
      <c r="D97">
        <v>229.122569</v>
      </c>
      <c r="E97">
        <f t="shared" si="18"/>
        <v>224.67278475467614</v>
      </c>
      <c r="F97">
        <f t="shared" si="19"/>
        <v>19.800579829932389</v>
      </c>
      <c r="G97" s="19">
        <f t="shared" si="20"/>
        <v>3.7717436502674503E-4</v>
      </c>
      <c r="I97" s="2">
        <v>0.90137634</v>
      </c>
      <c r="J97">
        <v>252.496396</v>
      </c>
      <c r="K97">
        <f t="shared" si="21"/>
        <v>250.43463537841677</v>
      </c>
      <c r="L97">
        <f t="shared" si="22"/>
        <v>4.2508568607112771</v>
      </c>
      <c r="M97" s="19">
        <f t="shared" si="23"/>
        <v>6.667547433454821E-5</v>
      </c>
      <c r="O97" s="2">
        <v>0.89278690000000005</v>
      </c>
      <c r="P97">
        <v>261.57110599999999</v>
      </c>
      <c r="Q97">
        <f t="shared" si="24"/>
        <v>255.33188990419751</v>
      </c>
      <c r="R97">
        <f t="shared" si="25"/>
        <v>38.927817490120695</v>
      </c>
      <c r="S97" s="19">
        <f t="shared" si="26"/>
        <v>5.6895840571252916E-4</v>
      </c>
      <c r="U97" s="2">
        <v>0.89168097000000002</v>
      </c>
      <c r="V97">
        <v>285.60627299999999</v>
      </c>
      <c r="W97">
        <f t="shared" si="27"/>
        <v>280.34613075328116</v>
      </c>
      <c r="X97">
        <f t="shared" si="28"/>
        <v>27.669096455716204</v>
      </c>
      <c r="Y97" s="19">
        <f t="shared" si="29"/>
        <v>3.3920285064859538E-4</v>
      </c>
      <c r="AA97" s="2">
        <v>0.88479355000000004</v>
      </c>
      <c r="AB97">
        <v>311.18566299999998</v>
      </c>
      <c r="AC97">
        <f t="shared" si="30"/>
        <v>305.04293586043627</v>
      </c>
      <c r="AD97">
        <f t="shared" si="31"/>
        <v>37.733096711132482</v>
      </c>
      <c r="AE97" s="19">
        <f t="shared" si="32"/>
        <v>3.8965772351096768E-4</v>
      </c>
      <c r="AG97" s="2">
        <v>0.88081370999999997</v>
      </c>
      <c r="AH97">
        <v>337.804303</v>
      </c>
      <c r="AI97">
        <f t="shared" si="33"/>
        <v>333.5841700905022</v>
      </c>
      <c r="AJ97">
        <f t="shared" si="34"/>
        <v>17.809521773826422</v>
      </c>
      <c r="AK97" s="19">
        <f t="shared" si="35"/>
        <v>1.5607088860245276E-4</v>
      </c>
    </row>
    <row r="98" spans="3:37" x14ac:dyDescent="0.25">
      <c r="C98" s="2">
        <v>0.90370866999999999</v>
      </c>
      <c r="D98">
        <v>231.98872499999999</v>
      </c>
      <c r="E98">
        <f t="shared" si="18"/>
        <v>227.3138834493032</v>
      </c>
      <c r="F98">
        <f t="shared" si="19"/>
        <v>21.854143524121103</v>
      </c>
      <c r="G98" s="19">
        <f t="shared" si="20"/>
        <v>4.060691859403328E-4</v>
      </c>
      <c r="I98" s="2">
        <v>0.90237526999999995</v>
      </c>
      <c r="J98">
        <v>254.916631</v>
      </c>
      <c r="K98">
        <f t="shared" si="21"/>
        <v>252.44254717356523</v>
      </c>
      <c r="L98">
        <f t="shared" si="22"/>
        <v>6.1210907802260852</v>
      </c>
      <c r="M98" s="19">
        <f t="shared" si="23"/>
        <v>9.4196004138843867E-5</v>
      </c>
      <c r="O98" s="2">
        <v>0.89401195</v>
      </c>
      <c r="P98">
        <v>264.034379</v>
      </c>
      <c r="Q98">
        <f t="shared" si="24"/>
        <v>257.33309961389233</v>
      </c>
      <c r="R98">
        <f t="shared" si="25"/>
        <v>44.90714541067161</v>
      </c>
      <c r="S98" s="19">
        <f t="shared" si="26"/>
        <v>6.4416109626036185E-4</v>
      </c>
      <c r="U98" s="2">
        <v>0.89299311000000003</v>
      </c>
      <c r="V98">
        <v>288.66803299999998</v>
      </c>
      <c r="W98">
        <f t="shared" si="27"/>
        <v>282.95679520960317</v>
      </c>
      <c r="X98">
        <f t="shared" si="28"/>
        <v>32.618237098456618</v>
      </c>
      <c r="Y98" s="19">
        <f t="shared" si="29"/>
        <v>3.9143810420509733E-4</v>
      </c>
      <c r="AA98" s="2">
        <v>0.88576138999999998</v>
      </c>
      <c r="AB98">
        <v>313.75491799999998</v>
      </c>
      <c r="AC98">
        <f t="shared" si="30"/>
        <v>306.8730208924116</v>
      </c>
      <c r="AD98">
        <f t="shared" si="31"/>
        <v>47.360507799433208</v>
      </c>
      <c r="AE98" s="19">
        <f t="shared" si="32"/>
        <v>4.8109989966490304E-4</v>
      </c>
      <c r="AG98" s="2">
        <v>0.88165631</v>
      </c>
      <c r="AH98">
        <v>340.21115200000003</v>
      </c>
      <c r="AI98">
        <f t="shared" si="33"/>
        <v>335.26906029084489</v>
      </c>
      <c r="AJ98">
        <f t="shared" si="34"/>
        <v>24.424270461699933</v>
      </c>
      <c r="AK98" s="19">
        <f t="shared" si="35"/>
        <v>2.1102043279022488E-4</v>
      </c>
    </row>
    <row r="99" spans="3:37" x14ac:dyDescent="0.25">
      <c r="C99" s="2">
        <v>0.90522457000000001</v>
      </c>
      <c r="D99">
        <v>235.31523999999999</v>
      </c>
      <c r="E99">
        <f t="shared" si="18"/>
        <v>230.83424458869953</v>
      </c>
      <c r="F99">
        <f t="shared" si="19"/>
        <v>20.079319876095735</v>
      </c>
      <c r="G99" s="19">
        <f t="shared" si="20"/>
        <v>3.6261760797443406E-4</v>
      </c>
      <c r="I99" s="2">
        <v>0.90375196000000002</v>
      </c>
      <c r="J99">
        <v>258.00721700000003</v>
      </c>
      <c r="K99">
        <f t="shared" si="21"/>
        <v>255.37965847206405</v>
      </c>
      <c r="L99">
        <f t="shared" si="22"/>
        <v>6.9040638177290656</v>
      </c>
      <c r="M99" s="19">
        <f t="shared" si="23"/>
        <v>1.0371488463735193E-4</v>
      </c>
      <c r="O99" s="2">
        <v>0.89536143000000001</v>
      </c>
      <c r="P99">
        <v>266.75160399999999</v>
      </c>
      <c r="Q99">
        <f t="shared" si="24"/>
        <v>259.66528645067717</v>
      </c>
      <c r="R99">
        <f t="shared" si="25"/>
        <v>50.215896409840497</v>
      </c>
      <c r="S99" s="19">
        <f t="shared" si="26"/>
        <v>7.0571141232669073E-4</v>
      </c>
      <c r="U99" s="2">
        <v>0.89430566</v>
      </c>
      <c r="V99">
        <v>291.532397</v>
      </c>
      <c r="W99">
        <f t="shared" si="27"/>
        <v>285.72203241724981</v>
      </c>
      <c r="X99">
        <f t="shared" si="28"/>
        <v>33.760336584477862</v>
      </c>
      <c r="Y99" s="19">
        <f t="shared" si="29"/>
        <v>3.9722184194830134E-4</v>
      </c>
      <c r="AA99" s="2">
        <v>0.88663497999999996</v>
      </c>
      <c r="AB99">
        <v>316.35304000000002</v>
      </c>
      <c r="AC99">
        <f t="shared" si="30"/>
        <v>308.58438356469071</v>
      </c>
      <c r="AD99">
        <f t="shared" si="31"/>
        <v>60.352022809872764</v>
      </c>
      <c r="AE99" s="19">
        <f t="shared" si="32"/>
        <v>6.0304234166372089E-4</v>
      </c>
      <c r="AG99" s="2">
        <v>0.88253042000000004</v>
      </c>
      <c r="AH99">
        <v>342.56258400000002</v>
      </c>
      <c r="AI99">
        <f t="shared" si="33"/>
        <v>337.07226504456014</v>
      </c>
      <c r="AJ99">
        <f t="shared" si="34"/>
        <v>30.143602232462399</v>
      </c>
      <c r="AK99" s="19">
        <f t="shared" si="35"/>
        <v>2.5687113133942321E-4</v>
      </c>
    </row>
    <row r="100" spans="3:37" x14ac:dyDescent="0.25">
      <c r="C100" s="2">
        <v>0.90655474999999996</v>
      </c>
      <c r="D100">
        <v>238.505595</v>
      </c>
      <c r="E100">
        <f t="shared" si="18"/>
        <v>234.19683125034382</v>
      </c>
      <c r="F100">
        <f t="shared" si="19"/>
        <v>18.565445050351183</v>
      </c>
      <c r="G100" s="19">
        <f t="shared" si="20"/>
        <v>3.2636848969606002E-4</v>
      </c>
      <c r="I100" s="2">
        <v>0.90509572000000005</v>
      </c>
      <c r="J100">
        <v>261.121758</v>
      </c>
      <c r="K100">
        <f t="shared" si="21"/>
        <v>258.45547521647052</v>
      </c>
      <c r="L100">
        <f t="shared" si="22"/>
        <v>7.1090638817457226</v>
      </c>
      <c r="M100" s="19">
        <f t="shared" si="23"/>
        <v>1.0426205842443844E-4</v>
      </c>
      <c r="O100" s="2">
        <v>0.89633255000000001</v>
      </c>
      <c r="P100">
        <v>268.788858</v>
      </c>
      <c r="Q100">
        <f t="shared" si="24"/>
        <v>261.43298935417215</v>
      </c>
      <c r="R100">
        <f t="shared" si="25"/>
        <v>54.108803534673314</v>
      </c>
      <c r="S100" s="19">
        <f t="shared" si="26"/>
        <v>7.4893720672718201E-4</v>
      </c>
      <c r="U100" s="2">
        <v>0.89536550999999998</v>
      </c>
      <c r="V100">
        <v>294.176401</v>
      </c>
      <c r="W100">
        <f t="shared" si="27"/>
        <v>288.07619367784821</v>
      </c>
      <c r="X100">
        <f t="shared" si="28"/>
        <v>37.212529373234297</v>
      </c>
      <c r="Y100" s="19">
        <f t="shared" si="29"/>
        <v>4.3000502386389091E-4</v>
      </c>
      <c r="AA100" s="2">
        <v>0.88750934999999997</v>
      </c>
      <c r="AB100">
        <v>318.867794</v>
      </c>
      <c r="AC100">
        <f t="shared" si="30"/>
        <v>310.35667563289212</v>
      </c>
      <c r="AD100">
        <f t="shared" si="31"/>
        <v>72.439135858921162</v>
      </c>
      <c r="AE100" s="19">
        <f t="shared" si="32"/>
        <v>7.1244599004860259E-4</v>
      </c>
      <c r="AG100" s="2">
        <v>0.88362288</v>
      </c>
      <c r="AH100">
        <v>345.58786700000002</v>
      </c>
      <c r="AI100">
        <f t="shared" si="33"/>
        <v>339.40897592115027</v>
      </c>
      <c r="AJ100">
        <f t="shared" si="34"/>
        <v>38.178694964288958</v>
      </c>
      <c r="AK100" s="19">
        <f t="shared" si="35"/>
        <v>3.1967163746478332E-4</v>
      </c>
    </row>
    <row r="101" spans="3:37" x14ac:dyDescent="0.25">
      <c r="C101" s="2">
        <v>0.90759608999999997</v>
      </c>
      <c r="D101">
        <v>241.24459999999999</v>
      </c>
      <c r="E101">
        <f t="shared" si="18"/>
        <v>237.02986273959397</v>
      </c>
      <c r="F101">
        <f t="shared" si="19"/>
        <v>17.764010174254885</v>
      </c>
      <c r="G101" s="19">
        <f t="shared" si="20"/>
        <v>3.0522901235763397E-4</v>
      </c>
      <c r="I101" s="2">
        <v>0.90604154000000003</v>
      </c>
      <c r="J101">
        <v>264.05003599999998</v>
      </c>
      <c r="K101">
        <f t="shared" si="21"/>
        <v>260.75681276854374</v>
      </c>
      <c r="L101">
        <f t="shared" si="22"/>
        <v>10.845319252203069</v>
      </c>
      <c r="M101" s="19">
        <f t="shared" si="23"/>
        <v>1.5554995103545693E-4</v>
      </c>
      <c r="O101" s="2">
        <v>0.89760594000000005</v>
      </c>
      <c r="P101">
        <v>271.27311099999997</v>
      </c>
      <c r="Q101">
        <f t="shared" si="24"/>
        <v>263.87366557445864</v>
      </c>
      <c r="R101">
        <f t="shared" si="25"/>
        <v>54.751792605564518</v>
      </c>
      <c r="S101" s="19">
        <f t="shared" si="26"/>
        <v>7.4402040582566124E-4</v>
      </c>
      <c r="U101" s="2">
        <v>0.89660006000000003</v>
      </c>
      <c r="V101">
        <v>297.13953099999998</v>
      </c>
      <c r="W101">
        <f t="shared" si="27"/>
        <v>290.96618485025067</v>
      </c>
      <c r="X101">
        <f t="shared" si="28"/>
        <v>38.110202684624589</v>
      </c>
      <c r="Y101" s="19">
        <f t="shared" si="29"/>
        <v>4.3163871548274296E-4</v>
      </c>
      <c r="AA101" s="2">
        <v>0.88882185000000002</v>
      </c>
      <c r="AB101">
        <v>321.75520799999998</v>
      </c>
      <c r="AC101">
        <f t="shared" si="30"/>
        <v>313.13514241453936</v>
      </c>
      <c r="AD101">
        <f t="shared" si="31"/>
        <v>74.305530697642581</v>
      </c>
      <c r="AE101" s="19">
        <f t="shared" si="32"/>
        <v>7.1774465970850883E-4</v>
      </c>
      <c r="AG101" s="2">
        <v>0.88442368999999998</v>
      </c>
      <c r="AH101">
        <v>347.96029299999998</v>
      </c>
      <c r="AI101">
        <f t="shared" si="33"/>
        <v>341.18336446715296</v>
      </c>
      <c r="AJ101">
        <f t="shared" si="34"/>
        <v>45.926760339316104</v>
      </c>
      <c r="AK101" s="19">
        <f t="shared" si="35"/>
        <v>3.7932060603152021E-4</v>
      </c>
    </row>
    <row r="102" spans="3:37" x14ac:dyDescent="0.25">
      <c r="C102" s="2">
        <v>0.90857885000000005</v>
      </c>
      <c r="D102">
        <v>244.18227300000001</v>
      </c>
      <c r="E102">
        <f t="shared" si="18"/>
        <v>239.88301646961199</v>
      </c>
      <c r="F102">
        <f t="shared" si="19"/>
        <v>18.483606714084047</v>
      </c>
      <c r="G102" s="19">
        <f t="shared" si="20"/>
        <v>3.0999768813979103E-4</v>
      </c>
      <c r="I102" s="2">
        <v>0.90730069999999996</v>
      </c>
      <c r="J102">
        <v>267.13305500000001</v>
      </c>
      <c r="K102">
        <f t="shared" si="21"/>
        <v>264.01332808519925</v>
      </c>
      <c r="L102">
        <f t="shared" si="22"/>
        <v>9.7326960229322985</v>
      </c>
      <c r="M102" s="19">
        <f t="shared" si="23"/>
        <v>1.3638854543273488E-4</v>
      </c>
      <c r="O102" s="2">
        <v>0.89868334999999999</v>
      </c>
      <c r="P102">
        <v>273.58138300000002</v>
      </c>
      <c r="Q102">
        <f t="shared" si="24"/>
        <v>266.05602317832654</v>
      </c>
      <c r="R102">
        <f t="shared" si="25"/>
        <v>56.631040445657447</v>
      </c>
      <c r="S102" s="19">
        <f t="shared" si="26"/>
        <v>7.5662634582375347E-4</v>
      </c>
      <c r="U102" s="2">
        <v>0.89791136000000005</v>
      </c>
      <c r="V102">
        <v>300.18169599999999</v>
      </c>
      <c r="W102">
        <f t="shared" si="27"/>
        <v>294.22462623445324</v>
      </c>
      <c r="X102">
        <f t="shared" si="28"/>
        <v>35.486680191591191</v>
      </c>
      <c r="Y102" s="19">
        <f t="shared" si="29"/>
        <v>3.9381926621141961E-4</v>
      </c>
      <c r="AA102" s="2">
        <v>0.89002166999999999</v>
      </c>
      <c r="AB102">
        <v>324.84276699999998</v>
      </c>
      <c r="AC102">
        <f t="shared" si="30"/>
        <v>315.80737358014647</v>
      </c>
      <c r="AD102">
        <f t="shared" si="31"/>
        <v>81.638334251532029</v>
      </c>
      <c r="AE102" s="19">
        <f t="shared" si="32"/>
        <v>7.7365570518266318E-4</v>
      </c>
      <c r="AG102" s="2">
        <v>0.88537200000000005</v>
      </c>
      <c r="AH102">
        <v>350.73101300000002</v>
      </c>
      <c r="AI102">
        <f t="shared" si="33"/>
        <v>343.35530571487163</v>
      </c>
      <c r="AJ102">
        <f t="shared" si="34"/>
        <v>54.401057955895936</v>
      </c>
      <c r="AK102" s="19">
        <f t="shared" si="35"/>
        <v>4.4224100314647148E-4</v>
      </c>
    </row>
    <row r="103" spans="3:37" x14ac:dyDescent="0.25">
      <c r="C103" s="2">
        <v>0.90946799</v>
      </c>
      <c r="D103">
        <v>246.855189</v>
      </c>
      <c r="E103">
        <f t="shared" si="18"/>
        <v>242.62944973192657</v>
      </c>
      <c r="F103">
        <f t="shared" si="19"/>
        <v>17.856872361737732</v>
      </c>
      <c r="G103" s="19">
        <f t="shared" si="20"/>
        <v>2.9303592946521245E-4</v>
      </c>
      <c r="I103" s="2">
        <v>0.90817433999999997</v>
      </c>
      <c r="J103">
        <v>269.70493299999998</v>
      </c>
      <c r="K103">
        <f t="shared" si="21"/>
        <v>266.41397069736115</v>
      </c>
      <c r="L103">
        <f t="shared" si="22"/>
        <v>10.830432877389882</v>
      </c>
      <c r="M103" s="19">
        <f t="shared" si="23"/>
        <v>1.4889085891595539E-4</v>
      </c>
      <c r="O103" s="2">
        <v>0.89959016999999997</v>
      </c>
      <c r="P103">
        <v>276.26322399999998</v>
      </c>
      <c r="Q103">
        <f t="shared" si="24"/>
        <v>267.9827289388997</v>
      </c>
      <c r="R103">
        <f t="shared" si="25"/>
        <v>68.566598456906164</v>
      </c>
      <c r="S103" s="19">
        <f t="shared" si="26"/>
        <v>8.9839319464270586E-4</v>
      </c>
      <c r="U103" s="2">
        <v>0.89880289000000002</v>
      </c>
      <c r="V103">
        <v>302.754186</v>
      </c>
      <c r="W103">
        <f t="shared" si="27"/>
        <v>296.56011043065433</v>
      </c>
      <c r="X103">
        <f t="shared" si="28"/>
        <v>38.366572158764896</v>
      </c>
      <c r="Y103" s="19">
        <f t="shared" si="29"/>
        <v>4.1857442175678402E-4</v>
      </c>
      <c r="AA103" s="2">
        <v>0.89096503999999999</v>
      </c>
      <c r="AB103">
        <v>327.158345</v>
      </c>
      <c r="AC103">
        <f t="shared" si="30"/>
        <v>318.00332074873586</v>
      </c>
      <c r="AD103">
        <f t="shared" si="31"/>
        <v>83.814469041234489</v>
      </c>
      <c r="AE103" s="19">
        <f t="shared" si="32"/>
        <v>7.8307433983629737E-4</v>
      </c>
      <c r="AG103" s="2">
        <v>0.88616351000000004</v>
      </c>
      <c r="AH103">
        <v>353.49405999999999</v>
      </c>
      <c r="AI103">
        <f t="shared" si="33"/>
        <v>345.22957374582381</v>
      </c>
      <c r="AJ103">
        <f t="shared" si="34"/>
        <v>68.301733045466975</v>
      </c>
      <c r="AK103" s="19">
        <f t="shared" si="35"/>
        <v>5.4659730042690483E-4</v>
      </c>
    </row>
    <row r="104" spans="3:37" x14ac:dyDescent="0.25">
      <c r="C104" s="2">
        <v>0.91019464000000005</v>
      </c>
      <c r="D104">
        <v>249.36872099999999</v>
      </c>
      <c r="E104">
        <f t="shared" si="18"/>
        <v>245.00099110912137</v>
      </c>
      <c r="F104">
        <f t="shared" si="19"/>
        <v>19.077064399674573</v>
      </c>
      <c r="G104" s="19">
        <f t="shared" si="20"/>
        <v>3.0678038642286109E-4</v>
      </c>
      <c r="I104" s="2">
        <v>0.90895950000000003</v>
      </c>
      <c r="J104">
        <v>272.34731900000003</v>
      </c>
      <c r="K104">
        <f t="shared" si="21"/>
        <v>268.67892652945994</v>
      </c>
      <c r="L104">
        <f t="shared" si="22"/>
        <v>13.457103317915182</v>
      </c>
      <c r="M104" s="19">
        <f t="shared" si="23"/>
        <v>1.8142844484038645E-4</v>
      </c>
      <c r="O104" s="2">
        <v>0.90093677999999999</v>
      </c>
      <c r="P104">
        <v>278.81026100000003</v>
      </c>
      <c r="Q104">
        <f t="shared" si="24"/>
        <v>271.00803092314874</v>
      </c>
      <c r="R104">
        <f t="shared" si="25"/>
        <v>60.874794172122854</v>
      </c>
      <c r="S104" s="19">
        <f t="shared" si="26"/>
        <v>7.8310500536309883E-4</v>
      </c>
      <c r="U104" s="2">
        <v>0.89994689000000005</v>
      </c>
      <c r="V104">
        <v>305.57183900000001</v>
      </c>
      <c r="W104">
        <f t="shared" si="27"/>
        <v>299.7110538135604</v>
      </c>
      <c r="X104">
        <f t="shared" si="28"/>
        <v>34.348803001590021</v>
      </c>
      <c r="Y104" s="19">
        <f t="shared" si="29"/>
        <v>3.6786202012828196E-4</v>
      </c>
      <c r="AA104" s="2">
        <v>0.89185988000000005</v>
      </c>
      <c r="AB104">
        <v>329.89735100000001</v>
      </c>
      <c r="AC104">
        <f t="shared" si="30"/>
        <v>320.16827521172695</v>
      </c>
      <c r="AD104">
        <f t="shared" si="31"/>
        <v>94.654915693961158</v>
      </c>
      <c r="AE104" s="19">
        <f t="shared" si="32"/>
        <v>8.6973213441785208E-4</v>
      </c>
      <c r="AG104" s="2">
        <v>0.88689671999999997</v>
      </c>
      <c r="AH104">
        <v>356.348073</v>
      </c>
      <c r="AI104">
        <f t="shared" si="33"/>
        <v>347.01796243090587</v>
      </c>
      <c r="AJ104">
        <f t="shared" si="34"/>
        <v>87.050963231522019</v>
      </c>
      <c r="AK104" s="19">
        <f t="shared" si="35"/>
        <v>6.8552729559423226E-4</v>
      </c>
    </row>
    <row r="105" spans="3:37" x14ac:dyDescent="0.25">
      <c r="C105" s="2">
        <v>0.91108387999999996</v>
      </c>
      <c r="D105">
        <v>251.95017999999999</v>
      </c>
      <c r="E105">
        <f t="shared" si="18"/>
        <v>248.07265643892674</v>
      </c>
      <c r="F105">
        <f t="shared" si="19"/>
        <v>15.035188966678151</v>
      </c>
      <c r="G105" s="19">
        <f t="shared" si="20"/>
        <v>2.368533572068766E-4</v>
      </c>
      <c r="I105" s="2">
        <v>0.90992114000000002</v>
      </c>
      <c r="J105">
        <v>275.08750800000001</v>
      </c>
      <c r="K105">
        <f t="shared" si="21"/>
        <v>271.60295049031379</v>
      </c>
      <c r="L105">
        <f t="shared" si="22"/>
        <v>12.142141038310674</v>
      </c>
      <c r="M105" s="19">
        <f t="shared" si="23"/>
        <v>1.604551034941293E-4</v>
      </c>
      <c r="O105" s="2">
        <v>0.90203038999999996</v>
      </c>
      <c r="P105">
        <v>281.281362</v>
      </c>
      <c r="Q105">
        <f t="shared" si="24"/>
        <v>273.62172011051206</v>
      </c>
      <c r="R105">
        <f t="shared" si="25"/>
        <v>58.670113875198432</v>
      </c>
      <c r="S105" s="19">
        <f t="shared" si="26"/>
        <v>7.4154074431683164E-4</v>
      </c>
      <c r="U105" s="2">
        <v>0.90087523999999997</v>
      </c>
      <c r="V105">
        <v>308.25665500000002</v>
      </c>
      <c r="W105">
        <f t="shared" si="27"/>
        <v>302.404751385846</v>
      </c>
      <c r="X105">
        <f t="shared" si="28"/>
        <v>34.244775909348945</v>
      </c>
      <c r="Y105" s="19">
        <f t="shared" si="29"/>
        <v>3.6038723999362316E-4</v>
      </c>
      <c r="AA105" s="2">
        <v>0.89313058000000001</v>
      </c>
      <c r="AB105">
        <v>332.75471700000003</v>
      </c>
      <c r="AC105">
        <f t="shared" si="30"/>
        <v>323.38863457085745</v>
      </c>
      <c r="AD105">
        <f t="shared" si="31"/>
        <v>87.723500069493369</v>
      </c>
      <c r="AE105" s="19">
        <f t="shared" si="32"/>
        <v>7.9225959947818489E-4</v>
      </c>
      <c r="AG105" s="2">
        <v>0.88777028000000002</v>
      </c>
      <c r="AH105">
        <v>358.96426000000002</v>
      </c>
      <c r="AI105">
        <f t="shared" si="33"/>
        <v>349.21714625407969</v>
      </c>
      <c r="AJ105">
        <f t="shared" si="34"/>
        <v>95.006226375909051</v>
      </c>
      <c r="AK105" s="19">
        <f t="shared" si="35"/>
        <v>7.3730919034754058E-4</v>
      </c>
    </row>
    <row r="106" spans="3:37" x14ac:dyDescent="0.25">
      <c r="C106" s="2">
        <v>0.91190996000000002</v>
      </c>
      <c r="D106">
        <v>254.379784</v>
      </c>
      <c r="E106">
        <f t="shared" si="18"/>
        <v>251.10845445263303</v>
      </c>
      <c r="F106">
        <f t="shared" si="19"/>
        <v>10.701597007476215</v>
      </c>
      <c r="G106" s="19">
        <f t="shared" si="20"/>
        <v>1.6538015863867624E-4</v>
      </c>
      <c r="I106" s="2">
        <v>0.91090455999999997</v>
      </c>
      <c r="J106">
        <v>277.70990599999999</v>
      </c>
      <c r="K106">
        <f t="shared" si="21"/>
        <v>274.77910997615083</v>
      </c>
      <c r="L106">
        <f t="shared" si="22"/>
        <v>8.5895653334100146</v>
      </c>
      <c r="M106" s="19">
        <f t="shared" si="23"/>
        <v>1.1137518654151402E-4</v>
      </c>
      <c r="O106" s="2">
        <v>0.90340308000000002</v>
      </c>
      <c r="P106">
        <v>284.45124600000003</v>
      </c>
      <c r="Q106">
        <f t="shared" si="24"/>
        <v>277.12145000961033</v>
      </c>
      <c r="R106">
        <f t="shared" si="25"/>
        <v>53.725909260732898</v>
      </c>
      <c r="S106" s="19">
        <f t="shared" si="26"/>
        <v>6.6400002130326177E-4</v>
      </c>
      <c r="U106" s="2">
        <v>0.90209052999999995</v>
      </c>
      <c r="V106">
        <v>310.75811299999998</v>
      </c>
      <c r="W106">
        <f t="shared" si="27"/>
        <v>306.13185740297325</v>
      </c>
      <c r="X106">
        <f t="shared" si="28"/>
        <v>21.402240849021119</v>
      </c>
      <c r="Y106" s="19">
        <f t="shared" si="29"/>
        <v>2.2162272768595258E-4</v>
      </c>
      <c r="AA106" s="2">
        <v>0.89406704000000004</v>
      </c>
      <c r="AB106">
        <v>335.31640299999998</v>
      </c>
      <c r="AC106">
        <f t="shared" si="30"/>
        <v>325.87889734883504</v>
      </c>
      <c r="AD106">
        <f t="shared" si="31"/>
        <v>89.06651291577019</v>
      </c>
      <c r="AE106" s="19">
        <f t="shared" si="32"/>
        <v>7.9214530383197191E-4</v>
      </c>
    </row>
    <row r="107" spans="3:37" x14ac:dyDescent="0.25">
      <c r="C107" s="2">
        <v>0.91266806</v>
      </c>
      <c r="D107">
        <v>257.281363</v>
      </c>
      <c r="E107">
        <f t="shared" si="18"/>
        <v>254.06356098541451</v>
      </c>
      <c r="F107">
        <f t="shared" si="19"/>
        <v>10.35424980507042</v>
      </c>
      <c r="G107" s="19">
        <f t="shared" si="20"/>
        <v>1.5642349414859744E-4</v>
      </c>
      <c r="I107" s="2">
        <v>0.91177713000000005</v>
      </c>
      <c r="J107">
        <v>280.79615999999999</v>
      </c>
      <c r="K107">
        <f t="shared" si="21"/>
        <v>277.76949385410228</v>
      </c>
      <c r="L107">
        <f t="shared" si="22"/>
        <v>9.1607079587232789</v>
      </c>
      <c r="M107" s="19">
        <f t="shared" si="23"/>
        <v>1.1618410302499004E-4</v>
      </c>
      <c r="O107" s="2">
        <v>0.90469443000000005</v>
      </c>
      <c r="P107">
        <v>287.444773</v>
      </c>
      <c r="Q107">
        <f t="shared" si="24"/>
        <v>280.6594239093584</v>
      </c>
      <c r="R107">
        <f t="shared" si="25"/>
        <v>46.040962281870826</v>
      </c>
      <c r="S107" s="19">
        <f t="shared" si="26"/>
        <v>5.5723137399931594E-4</v>
      </c>
      <c r="U107" s="2">
        <v>0.90309947000000002</v>
      </c>
      <c r="V107">
        <v>313.29978299999999</v>
      </c>
      <c r="W107">
        <f t="shared" si="27"/>
        <v>309.41354128398638</v>
      </c>
      <c r="X107">
        <f t="shared" si="28"/>
        <v>15.102874675284445</v>
      </c>
      <c r="Y107" s="19">
        <f t="shared" si="29"/>
        <v>1.5386485448571128E-4</v>
      </c>
      <c r="AA107" s="2">
        <v>0.89494077999999999</v>
      </c>
      <c r="AB107">
        <v>337.84659799999997</v>
      </c>
      <c r="AC107">
        <f t="shared" si="30"/>
        <v>328.29788371378635</v>
      </c>
      <c r="AD107">
        <f t="shared" si="31"/>
        <v>91.177944519740151</v>
      </c>
      <c r="AE107" s="19">
        <f t="shared" si="32"/>
        <v>7.9882325106543943E-4</v>
      </c>
    </row>
    <row r="108" spans="3:37" x14ac:dyDescent="0.25">
      <c r="C108" s="2">
        <v>0.91344687999999996</v>
      </c>
      <c r="D108">
        <v>260.16387900000001</v>
      </c>
      <c r="E108">
        <f t="shared" si="18"/>
        <v>257.28371767081671</v>
      </c>
      <c r="F108">
        <f t="shared" si="19"/>
        <v>8.2953292821228857</v>
      </c>
      <c r="G108" s="19">
        <f t="shared" si="20"/>
        <v>1.2255742610496503E-4</v>
      </c>
      <c r="I108" s="2">
        <v>0.9126341</v>
      </c>
      <c r="J108">
        <v>283.83714500000002</v>
      </c>
      <c r="K108">
        <f t="shared" si="21"/>
        <v>280.87880409611336</v>
      </c>
      <c r="L108">
        <f t="shared" si="22"/>
        <v>8.7517809036089691</v>
      </c>
      <c r="M108" s="19">
        <f t="shared" si="23"/>
        <v>1.0863205050244009E-4</v>
      </c>
      <c r="O108" s="2">
        <v>0.90600575000000005</v>
      </c>
      <c r="P108">
        <v>290.898439</v>
      </c>
      <c r="Q108">
        <f t="shared" si="24"/>
        <v>284.52346984278279</v>
      </c>
      <c r="R108">
        <f t="shared" si="25"/>
        <v>40.64023175547068</v>
      </c>
      <c r="S108" s="19">
        <f t="shared" si="26"/>
        <v>4.802566579684436E-4</v>
      </c>
      <c r="U108" s="2">
        <v>0.90412044999999996</v>
      </c>
      <c r="V108">
        <v>316.73790500000001</v>
      </c>
      <c r="W108">
        <f t="shared" si="27"/>
        <v>312.92274832312899</v>
      </c>
      <c r="X108">
        <f t="shared" si="28"/>
        <v>14.555420469073576</v>
      </c>
      <c r="Y108" s="19">
        <f t="shared" si="29"/>
        <v>1.4508572222079314E-4</v>
      </c>
      <c r="AA108" s="2">
        <v>0.89618966</v>
      </c>
      <c r="AB108">
        <v>341.13169299999998</v>
      </c>
      <c r="AC108">
        <f t="shared" si="30"/>
        <v>331.92649121364707</v>
      </c>
      <c r="AD108">
        <f t="shared" si="31"/>
        <v>84.73573992747491</v>
      </c>
      <c r="AE108" s="19">
        <f t="shared" si="32"/>
        <v>7.2815273805049347E-4</v>
      </c>
    </row>
    <row r="109" spans="3:37" x14ac:dyDescent="0.25">
      <c r="C109" s="2">
        <v>0.91431963999999999</v>
      </c>
      <c r="D109">
        <v>263.16151600000001</v>
      </c>
      <c r="E109">
        <f t="shared" si="18"/>
        <v>261.13605579273053</v>
      </c>
      <c r="F109">
        <f t="shared" si="19"/>
        <v>4.1024890512321051</v>
      </c>
      <c r="G109" s="19">
        <f t="shared" si="20"/>
        <v>5.9238311555458947E-5</v>
      </c>
      <c r="I109" s="2">
        <v>0.91346757000000001</v>
      </c>
      <c r="J109">
        <v>286.85844600000001</v>
      </c>
      <c r="K109">
        <f t="shared" si="21"/>
        <v>284.08166874616768</v>
      </c>
      <c r="L109">
        <f t="shared" si="22"/>
        <v>7.7104919174006472</v>
      </c>
      <c r="M109" s="19">
        <f t="shared" si="23"/>
        <v>9.370155614755233E-5</v>
      </c>
      <c r="O109" s="2">
        <v>0.90727552</v>
      </c>
      <c r="P109">
        <v>294.20308499999999</v>
      </c>
      <c r="Q109">
        <f t="shared" si="24"/>
        <v>288.55559602587289</v>
      </c>
      <c r="R109">
        <f t="shared" si="25"/>
        <v>31.894131712887162</v>
      </c>
      <c r="S109" s="19">
        <f t="shared" si="26"/>
        <v>3.6848205154169751E-4</v>
      </c>
      <c r="U109" s="2">
        <v>0.90499437000000005</v>
      </c>
      <c r="V109">
        <v>319.17685799999998</v>
      </c>
      <c r="W109">
        <f t="shared" si="27"/>
        <v>316.08917432207778</v>
      </c>
      <c r="X109">
        <f t="shared" si="28"/>
        <v>9.5337904949071657</v>
      </c>
      <c r="Y109" s="19">
        <f t="shared" si="29"/>
        <v>9.3584260668111977E-5</v>
      </c>
      <c r="AA109" s="2">
        <v>0.89694300999999999</v>
      </c>
      <c r="AB109">
        <v>343.76401900000002</v>
      </c>
      <c r="AC109">
        <f t="shared" si="30"/>
        <v>334.21902485725087</v>
      </c>
      <c r="AD109">
        <f t="shared" si="31"/>
        <v>91.106913185115516</v>
      </c>
      <c r="AE109" s="19">
        <f t="shared" si="32"/>
        <v>7.7095760393330946E-4</v>
      </c>
    </row>
    <row r="110" spans="3:37" x14ac:dyDescent="0.25">
      <c r="C110" s="2">
        <v>0.91477478000000001</v>
      </c>
      <c r="D110">
        <v>265.99084399999998</v>
      </c>
      <c r="E110">
        <f t="shared" si="18"/>
        <v>263.25621264627551</v>
      </c>
      <c r="F110">
        <f t="shared" si="19"/>
        <v>7.4782086407729098</v>
      </c>
      <c r="G110" s="19">
        <f t="shared" si="20"/>
        <v>1.0569737524706461E-4</v>
      </c>
      <c r="I110" s="2">
        <v>0.91426004999999999</v>
      </c>
      <c r="J110">
        <v>290.29833400000001</v>
      </c>
      <c r="K110">
        <f t="shared" si="21"/>
        <v>287.30544920903708</v>
      </c>
      <c r="L110">
        <f t="shared" si="22"/>
        <v>8.9573593719772369</v>
      </c>
      <c r="M110" s="19">
        <f t="shared" si="23"/>
        <v>1.062896340200992E-4</v>
      </c>
      <c r="O110" s="2">
        <v>0.90811779000000004</v>
      </c>
      <c r="P110">
        <v>296.76477199999999</v>
      </c>
      <c r="Q110">
        <f t="shared" si="24"/>
        <v>291.40431925476685</v>
      </c>
      <c r="R110">
        <f t="shared" si="25"/>
        <v>28.734453633877578</v>
      </c>
      <c r="S110" s="19">
        <f t="shared" si="26"/>
        <v>3.2627083306340014E-4</v>
      </c>
      <c r="U110" s="2">
        <v>0.90586809999999995</v>
      </c>
      <c r="V110">
        <v>321.711996</v>
      </c>
      <c r="W110">
        <f t="shared" si="27"/>
        <v>319.4167713014341</v>
      </c>
      <c r="X110">
        <f t="shared" si="28"/>
        <v>5.2680564169069406</v>
      </c>
      <c r="Y110" s="19">
        <f t="shared" si="29"/>
        <v>5.0899780198575682E-5</v>
      </c>
      <c r="AA110" s="2">
        <v>0.89800031000000002</v>
      </c>
      <c r="AB110">
        <v>346.293252</v>
      </c>
      <c r="AC110">
        <f t="shared" si="30"/>
        <v>337.57748972426782</v>
      </c>
      <c r="AD110">
        <f t="shared" si="31"/>
        <v>75.964512047076099</v>
      </c>
      <c r="AE110" s="19">
        <f t="shared" si="32"/>
        <v>6.3346510286486555E-4</v>
      </c>
    </row>
    <row r="111" spans="3:37" x14ac:dyDescent="0.25">
      <c r="C111" s="2">
        <v>0.91564736000000002</v>
      </c>
      <c r="D111">
        <v>269.07114899999999</v>
      </c>
      <c r="E111">
        <f t="shared" si="18"/>
        <v>267.55431834844609</v>
      </c>
      <c r="F111">
        <f t="shared" si="19"/>
        <v>2.3007752254934379</v>
      </c>
      <c r="G111" s="19">
        <f t="shared" si="20"/>
        <v>3.1778977954370357E-5</v>
      </c>
      <c r="I111" s="2">
        <v>0.91518032999999999</v>
      </c>
      <c r="J111">
        <v>293.92345799999998</v>
      </c>
      <c r="K111">
        <f t="shared" si="21"/>
        <v>291.28852067919496</v>
      </c>
      <c r="L111">
        <f t="shared" si="22"/>
        <v>6.9428946845711499</v>
      </c>
      <c r="M111" s="19">
        <f t="shared" si="23"/>
        <v>8.0365949599649829E-5</v>
      </c>
      <c r="O111" s="2">
        <v>0.90923145999999999</v>
      </c>
      <c r="P111">
        <v>299.94707799999998</v>
      </c>
      <c r="Q111">
        <f t="shared" si="24"/>
        <v>295.4058415174535</v>
      </c>
      <c r="R111">
        <f t="shared" si="25"/>
        <v>20.62282879041113</v>
      </c>
      <c r="S111" s="19">
        <f t="shared" si="26"/>
        <v>2.2922340805707914E-4</v>
      </c>
      <c r="U111" s="2">
        <v>0.90696063000000005</v>
      </c>
      <c r="V111">
        <v>324.70346699999999</v>
      </c>
      <c r="W111">
        <f t="shared" si="27"/>
        <v>323.82443199252975</v>
      </c>
      <c r="X111">
        <f t="shared" si="28"/>
        <v>0.77270254435819785</v>
      </c>
      <c r="Y111" s="19">
        <f t="shared" si="29"/>
        <v>7.3288948485644384E-6</v>
      </c>
      <c r="AA111" s="2">
        <v>0.89904136999999995</v>
      </c>
      <c r="AB111">
        <v>349.16627899999997</v>
      </c>
      <c r="AC111">
        <f t="shared" si="30"/>
        <v>341.05619235717234</v>
      </c>
      <c r="AD111">
        <f t="shared" si="31"/>
        <v>65.773505354171292</v>
      </c>
      <c r="AE111" s="19">
        <f t="shared" si="32"/>
        <v>5.3949372596891827E-4</v>
      </c>
    </row>
    <row r="112" spans="3:37" x14ac:dyDescent="0.25">
      <c r="C112" s="2">
        <v>0.91651917999999999</v>
      </c>
      <c r="D112">
        <v>272.51838500000002</v>
      </c>
      <c r="E112">
        <f t="shared" si="18"/>
        <v>272.18537613882467</v>
      </c>
      <c r="F112">
        <f t="shared" si="19"/>
        <v>0.11089490162130893</v>
      </c>
      <c r="G112" s="19">
        <f t="shared" si="20"/>
        <v>1.4932068269741283E-6</v>
      </c>
      <c r="I112" s="2">
        <v>0.91602760000000005</v>
      </c>
      <c r="J112">
        <v>297.43367899999998</v>
      </c>
      <c r="K112">
        <f t="shared" si="21"/>
        <v>295.20598037860327</v>
      </c>
      <c r="L112">
        <f t="shared" si="22"/>
        <v>4.9626411477728114</v>
      </c>
      <c r="M112" s="19">
        <f t="shared" si="23"/>
        <v>5.6096089355691242E-5</v>
      </c>
      <c r="O112" s="2">
        <v>0.91014762999999999</v>
      </c>
      <c r="P112">
        <v>302.784628</v>
      </c>
      <c r="Q112">
        <f t="shared" si="24"/>
        <v>298.91693538919503</v>
      </c>
      <c r="R112">
        <f t="shared" si="25"/>
        <v>14.959046131675331</v>
      </c>
      <c r="S112" s="19">
        <f t="shared" si="26"/>
        <v>1.6316847549976773E-4</v>
      </c>
      <c r="U112" s="2">
        <v>0.90752692000000001</v>
      </c>
      <c r="V112">
        <v>326.92166800000001</v>
      </c>
      <c r="W112">
        <f t="shared" si="27"/>
        <v>326.22514545070186</v>
      </c>
      <c r="X112">
        <f t="shared" si="28"/>
        <v>0.4851436616807962</v>
      </c>
      <c r="Y112" s="19">
        <f t="shared" si="29"/>
        <v>4.5392379525719938E-6</v>
      </c>
      <c r="AA112" s="2">
        <v>0.90011759999999996</v>
      </c>
      <c r="AB112">
        <v>352.61780499999998</v>
      </c>
      <c r="AC112">
        <f t="shared" si="30"/>
        <v>344.84559433726469</v>
      </c>
      <c r="AD112">
        <f t="shared" si="31"/>
        <v>60.407258585936134</v>
      </c>
      <c r="AE112" s="19">
        <f t="shared" si="32"/>
        <v>4.8582588623971156E-4</v>
      </c>
    </row>
    <row r="113" spans="3:31" x14ac:dyDescent="0.25">
      <c r="C113" s="2">
        <v>0.91739117999999997</v>
      </c>
      <c r="D113">
        <v>275.87744199999997</v>
      </c>
      <c r="E113">
        <f t="shared" si="18"/>
        <v>277.19529009023717</v>
      </c>
      <c r="F113">
        <f t="shared" si="19"/>
        <v>1.7367235889418131</v>
      </c>
      <c r="G113" s="19">
        <f t="shared" si="20"/>
        <v>2.2819090049801277E-5</v>
      </c>
      <c r="I113" s="2">
        <v>0.91624192999999998</v>
      </c>
      <c r="J113">
        <v>300.02825999999999</v>
      </c>
      <c r="K113">
        <f t="shared" si="21"/>
        <v>296.23800038759225</v>
      </c>
      <c r="L113">
        <f t="shared" si="22"/>
        <v>14.366067929449255</v>
      </c>
      <c r="M113" s="19">
        <f t="shared" si="23"/>
        <v>1.595929082737918E-4</v>
      </c>
      <c r="O113" s="2">
        <v>0.91108756000000002</v>
      </c>
      <c r="P113">
        <v>305.60424799999998</v>
      </c>
      <c r="Q113">
        <f t="shared" si="24"/>
        <v>302.74517633877855</v>
      </c>
      <c r="R113">
        <f t="shared" si="25"/>
        <v>8.1742907639994957</v>
      </c>
      <c r="S113" s="19">
        <f t="shared" si="26"/>
        <v>8.7524836504095495E-5</v>
      </c>
      <c r="U113" s="2">
        <v>0.90864442000000001</v>
      </c>
      <c r="V113">
        <v>330.188087</v>
      </c>
      <c r="W113">
        <f t="shared" si="27"/>
        <v>331.21520595803707</v>
      </c>
      <c r="X113">
        <f t="shared" si="28"/>
        <v>1.0549733539591744</v>
      </c>
      <c r="Y113" s="19">
        <f t="shared" si="29"/>
        <v>9.6765086759816026E-6</v>
      </c>
      <c r="AA113" s="2">
        <v>0.90104086000000005</v>
      </c>
      <c r="AB113">
        <v>355.66867500000001</v>
      </c>
      <c r="AC113">
        <f t="shared" si="30"/>
        <v>348.26482581183507</v>
      </c>
      <c r="AD113">
        <f t="shared" si="31"/>
        <v>54.816982801090653</v>
      </c>
      <c r="AE113" s="19">
        <f t="shared" si="32"/>
        <v>4.3333512546252982E-4</v>
      </c>
    </row>
    <row r="114" spans="3:31" x14ac:dyDescent="0.25">
      <c r="C114" s="2">
        <v>0.91826308999999995</v>
      </c>
      <c r="D114">
        <v>279.28058900000002</v>
      </c>
      <c r="E114">
        <f t="shared" si="18"/>
        <v>282.63085746479413</v>
      </c>
      <c r="F114">
        <f t="shared" si="19"/>
        <v>11.224298786193899</v>
      </c>
      <c r="G114" s="19">
        <f t="shared" si="20"/>
        <v>1.4390560691857795E-4</v>
      </c>
      <c r="I114" s="2">
        <v>0.91676270999999998</v>
      </c>
      <c r="J114">
        <v>302.368315</v>
      </c>
      <c r="K114">
        <f t="shared" si="21"/>
        <v>298.81909555896652</v>
      </c>
      <c r="L114">
        <f t="shared" si="22"/>
        <v>12.59695864060995</v>
      </c>
      <c r="M114" s="19">
        <f t="shared" si="23"/>
        <v>1.3778220920122205E-4</v>
      </c>
      <c r="O114" s="2">
        <v>0.91204890000000005</v>
      </c>
      <c r="P114">
        <v>308.48519099999999</v>
      </c>
      <c r="Q114">
        <f t="shared" si="24"/>
        <v>306.92057673509618</v>
      </c>
      <c r="R114">
        <f t="shared" si="25"/>
        <v>2.4480177979404889</v>
      </c>
      <c r="S114" s="19">
        <f t="shared" si="26"/>
        <v>2.5724440059404023E-5</v>
      </c>
      <c r="U114" s="2">
        <v>0.90930977000000002</v>
      </c>
      <c r="V114">
        <v>332.57512100000002</v>
      </c>
      <c r="W114">
        <f t="shared" si="27"/>
        <v>334.35730673030946</v>
      </c>
      <c r="X114">
        <f t="shared" si="28"/>
        <v>3.1761859773185783</v>
      </c>
      <c r="Y114" s="19">
        <f t="shared" si="29"/>
        <v>2.8716162912519481E-5</v>
      </c>
      <c r="AA114" s="2">
        <v>0.90148972999999999</v>
      </c>
      <c r="AB114">
        <v>358.76651600000002</v>
      </c>
      <c r="AC114">
        <f t="shared" si="30"/>
        <v>349.98687245033477</v>
      </c>
      <c r="AD114">
        <f t="shared" si="31"/>
        <v>77.082140859178665</v>
      </c>
      <c r="AE114" s="19">
        <f t="shared" si="32"/>
        <v>5.9886642006388914E-4</v>
      </c>
    </row>
    <row r="115" spans="3:31" x14ac:dyDescent="0.25">
      <c r="C115" s="2">
        <v>0.91913564000000003</v>
      </c>
      <c r="D115">
        <v>282.38062100000002</v>
      </c>
      <c r="E115">
        <f t="shared" si="18"/>
        <v>288.55403851940594</v>
      </c>
      <c r="F115">
        <f t="shared" si="19"/>
        <v>38.111083868907897</v>
      </c>
      <c r="G115" s="19">
        <f t="shared" si="20"/>
        <v>4.779489614098305E-4</v>
      </c>
      <c r="I115" s="2">
        <v>0.91733023000000002</v>
      </c>
      <c r="J115">
        <v>305.04342400000002</v>
      </c>
      <c r="K115">
        <f t="shared" si="21"/>
        <v>301.75683618879589</v>
      </c>
      <c r="L115">
        <f t="shared" si="22"/>
        <v>10.801659440755545</v>
      </c>
      <c r="M115" s="19">
        <f t="shared" si="23"/>
        <v>1.1608260523004463E-4</v>
      </c>
      <c r="O115" s="2">
        <v>0.9130315</v>
      </c>
      <c r="P115">
        <v>311.49932000000001</v>
      </c>
      <c r="Q115">
        <f t="shared" si="24"/>
        <v>311.48805492434258</v>
      </c>
      <c r="R115">
        <f t="shared" si="25"/>
        <v>1.2690192956771104E-4</v>
      </c>
      <c r="S115" s="19">
        <f t="shared" si="26"/>
        <v>1.3078382045112139E-9</v>
      </c>
      <c r="U115" s="2">
        <v>0.91023480000000001</v>
      </c>
      <c r="V115">
        <v>335.30621200000002</v>
      </c>
      <c r="W115">
        <f t="shared" si="27"/>
        <v>338.95662512620623</v>
      </c>
      <c r="X115">
        <f t="shared" si="28"/>
        <v>13.32551599197865</v>
      </c>
      <c r="Y115" s="19">
        <f t="shared" si="29"/>
        <v>1.1852250887872239E-4</v>
      </c>
    </row>
    <row r="116" spans="3:31" x14ac:dyDescent="0.25">
      <c r="C116" s="2">
        <v>0.91969047000000004</v>
      </c>
      <c r="D116">
        <v>285.30467199999998</v>
      </c>
      <c r="E116">
        <f t="shared" si="18"/>
        <v>292.60248137940937</v>
      </c>
      <c r="F116">
        <f t="shared" si="19"/>
        <v>53.258021738195616</v>
      </c>
      <c r="G116" s="19">
        <f t="shared" si="20"/>
        <v>6.5428545156766401E-4</v>
      </c>
      <c r="I116" s="2">
        <v>0.91776312999999998</v>
      </c>
      <c r="J116">
        <v>308.20639599999998</v>
      </c>
      <c r="K116">
        <f t="shared" si="21"/>
        <v>304.091025599001</v>
      </c>
      <c r="L116">
        <f t="shared" si="22"/>
        <v>16.936273537418536</v>
      </c>
      <c r="M116" s="19">
        <f t="shared" si="23"/>
        <v>1.7829311190144644E-4</v>
      </c>
      <c r="O116" s="2">
        <v>0.91390497999999998</v>
      </c>
      <c r="P116">
        <v>314.15250900000001</v>
      </c>
      <c r="Q116">
        <f t="shared" si="24"/>
        <v>315.82922727696064</v>
      </c>
      <c r="R116">
        <f t="shared" si="25"/>
        <v>2.8113841802938171</v>
      </c>
      <c r="S116" s="19">
        <f t="shared" si="26"/>
        <v>2.8486502539377721E-5</v>
      </c>
      <c r="U116" s="2">
        <v>0.91121730999999995</v>
      </c>
      <c r="V116">
        <v>338.36626699999999</v>
      </c>
      <c r="W116">
        <f t="shared" si="27"/>
        <v>344.16137160452934</v>
      </c>
      <c r="X116">
        <f t="shared" si="28"/>
        <v>33.583237377437186</v>
      </c>
      <c r="Y116" s="19">
        <f t="shared" si="29"/>
        <v>2.9332456753582414E-4</v>
      </c>
    </row>
    <row r="117" spans="3:31" x14ac:dyDescent="0.25">
      <c r="C117" s="2">
        <v>0.92028739999999998</v>
      </c>
      <c r="D117">
        <v>287.94690200000002</v>
      </c>
      <c r="E117">
        <f t="shared" si="18"/>
        <v>297.22991954070039</v>
      </c>
      <c r="F117">
        <f t="shared" si="19"/>
        <v>86.17441466095076</v>
      </c>
      <c r="G117" s="19">
        <f t="shared" si="20"/>
        <v>1.0393301392417093E-3</v>
      </c>
      <c r="O117" s="2">
        <v>0.91476183</v>
      </c>
      <c r="P117">
        <v>317.25057299999997</v>
      </c>
      <c r="Q117">
        <f t="shared" si="24"/>
        <v>320.37128296622086</v>
      </c>
      <c r="R117">
        <f t="shared" si="25"/>
        <v>9.7388306932703639</v>
      </c>
      <c r="S117" s="19">
        <f t="shared" si="26"/>
        <v>9.6761364825445492E-5</v>
      </c>
      <c r="U117" s="2">
        <v>0.91207526999999999</v>
      </c>
      <c r="V117">
        <v>340.93285300000002</v>
      </c>
      <c r="W117">
        <f t="shared" si="27"/>
        <v>349.00146634445241</v>
      </c>
      <c r="X117">
        <f t="shared" si="28"/>
        <v>65.102521302275136</v>
      </c>
      <c r="Y117" s="19">
        <f t="shared" si="29"/>
        <v>5.6009294567118241E-4</v>
      </c>
    </row>
    <row r="118" spans="3:31" x14ac:dyDescent="0.25">
      <c r="O118" s="2">
        <v>0.91553987000000003</v>
      </c>
      <c r="P118">
        <v>320.50413099999997</v>
      </c>
      <c r="Q118">
        <f t="shared" si="24"/>
        <v>324.76286344490291</v>
      </c>
      <c r="R118">
        <f t="shared" si="25"/>
        <v>18.136802037268907</v>
      </c>
      <c r="S118" s="19">
        <f t="shared" si="26"/>
        <v>1.765604591819064E-4</v>
      </c>
      <c r="U118" s="2">
        <v>0.91285362999999997</v>
      </c>
      <c r="V118">
        <v>344.03682099999997</v>
      </c>
      <c r="W118">
        <f t="shared" si="27"/>
        <v>353.65279228782549</v>
      </c>
      <c r="X118">
        <f t="shared" si="28"/>
        <v>92.466903808284727</v>
      </c>
      <c r="Y118" s="19">
        <f t="shared" si="29"/>
        <v>7.8122559559088659E-4</v>
      </c>
    </row>
    <row r="119" spans="3:31" x14ac:dyDescent="0.25">
      <c r="O119" s="2">
        <v>0.91653382999999999</v>
      </c>
      <c r="P119">
        <v>323.92871000000002</v>
      </c>
      <c r="Q119">
        <f t="shared" si="24"/>
        <v>330.78317366557542</v>
      </c>
      <c r="R119">
        <f t="shared" si="25"/>
        <v>46.98367214269328</v>
      </c>
      <c r="S119" s="19">
        <f t="shared" si="26"/>
        <v>4.4776286660387838E-4</v>
      </c>
      <c r="U119" s="2">
        <v>0.91350706000000004</v>
      </c>
      <c r="V119">
        <v>346.82822800000002</v>
      </c>
      <c r="W119">
        <f t="shared" si="27"/>
        <v>357.76474175681233</v>
      </c>
      <c r="X119">
        <f t="shared" si="28"/>
        <v>119.60733315294476</v>
      </c>
      <c r="Y119" s="19">
        <f t="shared" si="29"/>
        <v>9.9432631467763532E-4</v>
      </c>
    </row>
    <row r="120" spans="3:31" x14ac:dyDescent="0.25">
      <c r="O120" s="2">
        <v>0.91728392999999997</v>
      </c>
      <c r="P120">
        <v>327.20020099999999</v>
      </c>
      <c r="Q120">
        <f t="shared" si="24"/>
        <v>335.66346258860597</v>
      </c>
      <c r="R120">
        <f t="shared" si="25"/>
        <v>71.626796717173306</v>
      </c>
      <c r="S120" s="19">
        <f t="shared" si="26"/>
        <v>6.6903433365972365E-4</v>
      </c>
      <c r="U120" s="2">
        <v>0.91430869000000003</v>
      </c>
      <c r="V120">
        <v>349.22875199999999</v>
      </c>
      <c r="W120">
        <f t="shared" si="27"/>
        <v>363.08929223308269</v>
      </c>
      <c r="X120">
        <f t="shared" si="28"/>
        <v>192.11457555290428</v>
      </c>
      <c r="Y120" s="19">
        <f t="shared" si="29"/>
        <v>1.5752167880417731E-3</v>
      </c>
    </row>
    <row r="121" spans="3:31" x14ac:dyDescent="0.25">
      <c r="O121" s="2">
        <v>0.91793672000000004</v>
      </c>
      <c r="P121">
        <v>330.29516100000001</v>
      </c>
      <c r="Q121">
        <f t="shared" si="24"/>
        <v>340.17115764414331</v>
      </c>
      <c r="R121">
        <f t="shared" si="25"/>
        <v>97.535309715129713</v>
      </c>
      <c r="S121" s="19">
        <f t="shared" si="26"/>
        <v>8.9404101964131249E-4</v>
      </c>
      <c r="U121" s="2">
        <v>0.91474641999999995</v>
      </c>
      <c r="V121">
        <v>351.70185500000002</v>
      </c>
      <c r="W121">
        <f t="shared" si="27"/>
        <v>366.13641635908402</v>
      </c>
      <c r="X121">
        <f t="shared" si="28"/>
        <v>208.35656162916095</v>
      </c>
      <c r="Y121" s="19">
        <f t="shared" si="29"/>
        <v>1.6844489909042487E-3</v>
      </c>
    </row>
    <row r="122" spans="3:31" x14ac:dyDescent="0.25">
      <c r="U122" s="2">
        <v>0.91549259999999999</v>
      </c>
      <c r="V122">
        <v>354.80927800000001</v>
      </c>
      <c r="W122">
        <f t="shared" si="27"/>
        <v>371.57590619783571</v>
      </c>
      <c r="X122">
        <f t="shared" si="28"/>
        <v>281.11982112445924</v>
      </c>
      <c r="Y122" s="19">
        <f t="shared" si="29"/>
        <v>2.2330658615028151E-3</v>
      </c>
    </row>
    <row r="123" spans="3:31" x14ac:dyDescent="0.25">
      <c r="U123" s="2">
        <v>0.91634099999999996</v>
      </c>
      <c r="V123">
        <v>357.77774099999999</v>
      </c>
      <c r="W123">
        <f t="shared" si="27"/>
        <v>378.16710636546412</v>
      </c>
      <c r="X123">
        <f t="shared" si="28"/>
        <v>415.72622000638819</v>
      </c>
      <c r="Y123" s="19">
        <f t="shared" si="29"/>
        <v>3.2477364630533198E-3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Summary</vt:lpstr>
      <vt:lpstr>24.26-DC</vt:lpstr>
      <vt:lpstr>24.26-MD</vt:lpstr>
      <vt:lpstr>24.49-B707</vt:lpstr>
      <vt:lpstr>24.53-B727</vt:lpstr>
      <vt:lpstr>24.72-B737-200</vt:lpstr>
      <vt:lpstr>24.72-B737-300</vt:lpstr>
      <vt:lpstr>24.72-B737-800</vt:lpstr>
      <vt:lpstr>24.78-B747</vt:lpstr>
      <vt:lpstr>24.90-B757</vt:lpstr>
      <vt:lpstr>24.96-B767</vt:lpstr>
      <vt:lpstr>24.99-B777</vt:lpstr>
      <vt:lpstr>24.107-A300</vt:lpstr>
      <vt:lpstr>24.123-A320B737</vt:lpstr>
      <vt:lpstr>24.131-A340</vt:lpstr>
      <vt:lpstr>24.142-F28</vt:lpstr>
      <vt:lpstr>24.142-F100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Scholz, Dieter</cp:lastModifiedBy>
  <dcterms:created xsi:type="dcterms:W3CDTF">2024-09-17T09:27:31Z</dcterms:created>
  <dcterms:modified xsi:type="dcterms:W3CDTF">2025-03-22T16:49:35Z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2024-09-17T09:27:31Z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94075e0b-0013-42eb-87ec-7b3af69dc84b</vt:lpwstr>
  </property>
  <property fmtid="{D5CDD505-2E9C-101B-9397-08002B2CF9AE}" pid="8" name="MSIP_Label_defa4170-0d19-0005-0004-bc88714345d2_ContentBits">
    <vt:lpwstr>0</vt:lpwstr>
  </property>
</Properties>
</file>