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rull\ProjektImMaster\2025-03-10_Results\Excel-Dateien\"/>
    </mc:Choice>
  </mc:AlternateContent>
  <xr:revisionPtr revIDLastSave="0" documentId="13_ncr:1_{4BCAF108-761C-4D15-B278-A63760FFD1AC}" xr6:coauthVersionLast="47" xr6:coauthVersionMax="47" xr10:uidLastSave="{00000000-0000-0000-0000-000000000000}"/>
  <bookViews>
    <workbookView xWindow="-120" yWindow="-120" windowWidth="19440" windowHeight="14880" xr2:uid="{2B608D69-08B8-B24A-A415-21BA459BC796}"/>
  </bookViews>
  <sheets>
    <sheet name="Averages" sheetId="1" r:id="rId1"/>
    <sheet name="(c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8" i="1" l="1"/>
  <c r="Q17" i="1"/>
  <c r="Q16" i="1"/>
  <c r="Q15" i="1"/>
  <c r="Q12" i="1"/>
  <c r="Q9" i="1"/>
  <c r="Q8" i="1"/>
  <c r="Q7" i="1"/>
  <c r="Q6" i="1"/>
  <c r="Q5" i="1"/>
  <c r="Q4" i="1"/>
  <c r="Q3" i="1"/>
  <c r="Q2" i="1"/>
  <c r="H18" i="1"/>
  <c r="H17" i="1"/>
  <c r="H16" i="1"/>
  <c r="H15" i="1"/>
  <c r="H12" i="1"/>
  <c r="H9" i="1"/>
  <c r="H8" i="1"/>
  <c r="H7" i="1"/>
  <c r="H6" i="1"/>
  <c r="H5" i="1"/>
  <c r="H4" i="1"/>
  <c r="H3" i="1"/>
  <c r="H2" i="1"/>
  <c r="P18" i="1"/>
  <c r="P17" i="1"/>
  <c r="P16" i="1"/>
  <c r="P15" i="1"/>
  <c r="P12" i="1"/>
  <c r="P9" i="1"/>
  <c r="P8" i="1"/>
  <c r="P7" i="1"/>
  <c r="P6" i="1"/>
  <c r="P5" i="1"/>
  <c r="P4" i="1"/>
  <c r="P3" i="1"/>
  <c r="P2" i="1"/>
  <c r="G18" i="1"/>
  <c r="G17" i="1"/>
  <c r="G16" i="1"/>
  <c r="G15" i="1"/>
  <c r="G12" i="1"/>
  <c r="G9" i="1"/>
  <c r="G8" i="1"/>
  <c r="G7" i="1"/>
  <c r="G6" i="1"/>
  <c r="G5" i="1"/>
  <c r="G4" i="1"/>
  <c r="G3" i="1"/>
  <c r="G2" i="1"/>
  <c r="O18" i="1"/>
  <c r="O17" i="1"/>
  <c r="O16" i="1"/>
  <c r="O15" i="1"/>
  <c r="F18" i="1"/>
  <c r="F17" i="1"/>
  <c r="F16" i="1"/>
  <c r="F15" i="1"/>
  <c r="O9" i="1"/>
  <c r="O8" i="1"/>
  <c r="O7" i="1"/>
  <c r="O6" i="1"/>
  <c r="O5" i="1"/>
  <c r="O4" i="1"/>
  <c r="O3" i="1"/>
  <c r="O2" i="1"/>
  <c r="F9" i="1"/>
  <c r="F8" i="1"/>
  <c r="F7" i="1"/>
  <c r="F6" i="1"/>
  <c r="F5" i="1"/>
  <c r="F4" i="1"/>
  <c r="F3" i="1"/>
  <c r="F2" i="1"/>
  <c r="N18" i="1"/>
  <c r="N17" i="1"/>
  <c r="N16" i="1"/>
  <c r="N15" i="1"/>
  <c r="E18" i="1"/>
  <c r="E17" i="1"/>
  <c r="E16" i="1"/>
  <c r="E15" i="1"/>
  <c r="N9" i="1"/>
  <c r="N8" i="1"/>
  <c r="N7" i="1"/>
  <c r="N6" i="1"/>
  <c r="N5" i="1"/>
  <c r="N4" i="1"/>
  <c r="N3" i="1"/>
  <c r="N2" i="1"/>
  <c r="E9" i="1"/>
  <c r="E8" i="1"/>
  <c r="E7" i="1"/>
  <c r="E6" i="1"/>
  <c r="E5" i="1"/>
  <c r="E4" i="1"/>
  <c r="E3" i="1"/>
  <c r="E2" i="1"/>
  <c r="L18" i="1"/>
  <c r="L17" i="1"/>
  <c r="L16" i="1"/>
  <c r="L15" i="1"/>
  <c r="L12" i="1"/>
  <c r="L11" i="1"/>
  <c r="L9" i="1"/>
  <c r="L8" i="1"/>
  <c r="L7" i="1"/>
  <c r="L6" i="1"/>
  <c r="L5" i="1"/>
  <c r="L4" i="1"/>
  <c r="L3" i="1"/>
  <c r="L2" i="1"/>
  <c r="C18" i="1"/>
  <c r="C17" i="1"/>
  <c r="C16" i="1"/>
  <c r="C15" i="1"/>
  <c r="C12" i="1"/>
  <c r="C11" i="1"/>
  <c r="C9" i="1"/>
  <c r="C8" i="1"/>
  <c r="C7" i="1"/>
  <c r="C6" i="1"/>
  <c r="C5" i="1"/>
  <c r="C4" i="1"/>
  <c r="C3" i="1"/>
  <c r="C2" i="1"/>
  <c r="M18" i="1"/>
  <c r="R18" i="1"/>
  <c r="D18" i="1"/>
  <c r="I18" i="1"/>
  <c r="R17" i="1"/>
  <c r="R16" i="1"/>
  <c r="R15" i="1"/>
  <c r="R12" i="1"/>
  <c r="R11" i="1"/>
  <c r="R9" i="1"/>
  <c r="R8" i="1"/>
  <c r="R7" i="1"/>
  <c r="R6" i="1"/>
  <c r="R5" i="1"/>
  <c r="R4" i="1"/>
  <c r="R3" i="1"/>
  <c r="R2" i="1"/>
  <c r="I17" i="1"/>
  <c r="I16" i="1"/>
  <c r="I15" i="1"/>
  <c r="I12" i="1"/>
  <c r="I11" i="1"/>
  <c r="I9" i="1"/>
  <c r="I8" i="1"/>
  <c r="I7" i="1"/>
  <c r="I6" i="1"/>
  <c r="I5" i="1"/>
  <c r="I4" i="1"/>
  <c r="I3" i="1"/>
  <c r="I2" i="1"/>
  <c r="D2" i="1" l="1"/>
  <c r="M2" i="1"/>
  <c r="D3" i="1"/>
  <c r="M3" i="1"/>
  <c r="D4" i="1"/>
  <c r="M4" i="1"/>
  <c r="D5" i="1"/>
  <c r="M5" i="1"/>
  <c r="D6" i="1"/>
  <c r="M6" i="1"/>
  <c r="D7" i="1"/>
  <c r="M7" i="1"/>
  <c r="D8" i="1"/>
  <c r="M8" i="1"/>
  <c r="D9" i="1"/>
  <c r="M9" i="1"/>
  <c r="D15" i="1"/>
  <c r="M15" i="1"/>
  <c r="D16" i="1"/>
  <c r="M16" i="1"/>
  <c r="D17" i="1"/>
  <c r="M17" i="1"/>
</calcChain>
</file>

<file path=xl/sharedStrings.xml><?xml version="1.0" encoding="utf-8"?>
<sst xmlns="http://schemas.openxmlformats.org/spreadsheetml/2006/main" count="84" uniqueCount="50">
  <si>
    <t>parameters</t>
  </si>
  <si>
    <t>Lock</t>
  </si>
  <si>
    <t>a [cts]</t>
  </si>
  <si>
    <t>d [cts]</t>
  </si>
  <si>
    <t>without jump</t>
  </si>
  <si>
    <t>without kink</t>
  </si>
  <si>
    <t>neccessary condition</t>
  </si>
  <si>
    <t>&lt;-5</t>
  </si>
  <si>
    <t>-</t>
  </si>
  <si>
    <t>≈0</t>
  </si>
  <si>
    <t>&lt;-9</t>
  </si>
  <si>
    <t>b [-]</t>
  </si>
  <si>
    <t>c [-]</t>
  </si>
  <si>
    <t>e [-]</t>
  </si>
  <si>
    <t>f [-]</t>
  </si>
  <si>
    <t>SSE per number of graphs [cts^2]</t>
  </si>
  <si>
    <t>SSE per number of values [cts^2]</t>
  </si>
  <si>
    <t>MSE</t>
  </si>
  <si>
    <t>RMSE</t>
  </si>
  <si>
    <t>RMSPE</t>
  </si>
  <si>
    <t>SSE = Sum of Squared Errors</t>
  </si>
  <si>
    <t>MSE = Mean Squared Error</t>
  </si>
  <si>
    <t>RMSE = Root Mean Squared Error</t>
  </si>
  <si>
    <t>RMSPE = Root Mean Squared Percentage Error</t>
  </si>
  <si>
    <t>squareroot (MSE) [cts]</t>
  </si>
  <si>
    <t>[-]</t>
  </si>
  <si>
    <t>&lt;---- this indicates that this regression model doesn't use this parameter</t>
  </si>
  <si>
    <t>&lt;---- this indicates that this condition is always fulfilled</t>
  </si>
  <si>
    <t>Raise To Power</t>
  </si>
  <si>
    <t>C_D0 [cts]</t>
  </si>
  <si>
    <t>Copyright © 2025</t>
  </si>
  <si>
    <t>Marlis Krull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</si>
  <si>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</si>
  <si>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</si>
  <si>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</si>
  <si>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</si>
  <si>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</si>
  <si>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</si>
  <si>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</si>
  <si>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</si>
  <si>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</si>
  <si>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</si>
  <si>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https://doi.org/10.7910/DVN/2UBNIE</t>
  </si>
  <si>
    <t>Summary of Averages</t>
  </si>
  <si>
    <t>"Identifying Wave Drag for the Generic Drag Polar Equation –  Unveiling Polars of 16 Passenger Aircraft"</t>
  </si>
  <si>
    <t>LockGeneral</t>
  </si>
  <si>
    <t>Tangent</t>
  </si>
  <si>
    <t>Hyperbolic Sine</t>
  </si>
  <si>
    <t>Exponential</t>
  </si>
  <si>
    <t>Hyperbolic Tangent (+1)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</si>
</sst>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00"/>
    <numFmt numFmtId="166" formatCode="0.000000"/>
    <numFmt numFmtId="167" formatCode="0.000000000"/>
    <numFmt numFmtId="168" formatCode="0.000"/>
    <numFmt numFmtId="169" formatCode="0.000E+00"/>
  </numFmts>
  <fonts count="9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vertic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" fontId="0" fillId="2" borderId="0" xfId="0" applyNumberFormat="1" applyFill="1"/>
    <xf numFmtId="0" fontId="0" fillId="2" borderId="0" xfId="0" applyFill="1"/>
    <xf numFmtId="2" fontId="0" fillId="0" borderId="0" xfId="0" applyNumberFormat="1" applyAlignment="1">
      <alignment horizontal="right"/>
    </xf>
    <xf numFmtId="2" fontId="0" fillId="2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2" borderId="0" xfId="0" applyNumberFormat="1" applyFill="1" applyAlignment="1">
      <alignment horizontal="right"/>
    </xf>
    <xf numFmtId="0" fontId="0" fillId="2" borderId="0" xfId="0" applyFill="1" applyAlignment="1">
      <alignment horizontal="right"/>
    </xf>
    <xf numFmtId="0" fontId="1" fillId="3" borderId="0" xfId="0" applyFont="1" applyFill="1"/>
    <xf numFmtId="0" fontId="2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6" fillId="3" borderId="0" xfId="1" applyFill="1"/>
    <xf numFmtId="0" fontId="5" fillId="3" borderId="0" xfId="0" applyFont="1" applyFill="1"/>
    <xf numFmtId="0" fontId="0" fillId="0" borderId="0" xfId="0" applyAlignment="1">
      <alignment horizontal="right" vertical="center" wrapText="1"/>
    </xf>
    <xf numFmtId="0" fontId="0" fillId="0" borderId="1" xfId="0" applyBorder="1" applyAlignment="1">
      <alignment horizontal="right"/>
    </xf>
    <xf numFmtId="168" fontId="0" fillId="0" borderId="0" xfId="0" applyNumberFormat="1"/>
    <xf numFmtId="168" fontId="0" fillId="2" borderId="0" xfId="0" applyNumberFormat="1" applyFill="1"/>
    <xf numFmtId="169" fontId="0" fillId="0" borderId="0" xfId="0" applyNumberFormat="1"/>
    <xf numFmtId="0" fontId="7" fillId="0" borderId="0" xfId="0" applyFont="1" applyAlignment="1">
      <alignment vertical="top"/>
    </xf>
    <xf numFmtId="0" fontId="8" fillId="3" borderId="0" xfId="0" applyFont="1" applyFill="1"/>
    <xf numFmtId="0" fontId="0" fillId="0" borderId="0" xfId="0" applyAlignment="1">
      <alignment horizontal="left" vertical="center"/>
    </xf>
  </cellXfs>
  <cellStyles count="2">
    <cellStyle name="Link" xfId="1" builtinId="8"/>
    <cellStyle name="Standard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177800</xdr:rowOff>
    </xdr:from>
    <xdr:to>
      <xdr:col>2</xdr:col>
      <xdr:colOff>692150</xdr:colOff>
      <xdr:row>6</xdr:row>
      <xdr:rowOff>174625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6E0169BE-F33E-4488-8A4D-66F523E4E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yperbolictang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oc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ockgener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aiseToPowe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ang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yperbolicsin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exponent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1101.0174297563117</v>
          </cell>
          <cell r="D3">
            <v>280.57484754550171</v>
          </cell>
        </row>
        <row r="4">
          <cell r="C4">
            <v>14.632031490338386</v>
          </cell>
          <cell r="D4">
            <v>15.643238703464924</v>
          </cell>
        </row>
        <row r="5">
          <cell r="C5">
            <v>21.298815511781509</v>
          </cell>
          <cell r="D5">
            <v>21.088992633329688</v>
          </cell>
        </row>
        <row r="6">
          <cell r="C6">
            <v>444.97398215079869</v>
          </cell>
          <cell r="D6">
            <v>443.87192050558969</v>
          </cell>
        </row>
        <row r="7">
          <cell r="C7">
            <v>168.51012885715653</v>
          </cell>
          <cell r="D7">
            <v>168.22425354637699</v>
          </cell>
        </row>
        <row r="8">
          <cell r="C8">
            <v>2.1566502944058451E-2</v>
          </cell>
          <cell r="D8">
            <v>1.3467707956253949E-3</v>
          </cell>
        </row>
        <row r="9">
          <cell r="C9">
            <v>9.019073023544971</v>
          </cell>
          <cell r="D9">
            <v>8.115091206947838</v>
          </cell>
        </row>
        <row r="11">
          <cell r="C11">
            <v>-6.666784021443128</v>
          </cell>
          <cell r="D11">
            <v>-5.1764565658522166</v>
          </cell>
        </row>
        <row r="12">
          <cell r="C12">
            <v>-6.666784021443128</v>
          </cell>
          <cell r="D12">
            <v>-5.1764565658522166</v>
          </cell>
        </row>
        <row r="16">
          <cell r="C16">
            <v>330.80663512161931</v>
          </cell>
          <cell r="D16">
            <v>257.65343653538378</v>
          </cell>
        </row>
        <row r="17">
          <cell r="C17">
            <v>3.0216081048495305</v>
          </cell>
          <cell r="D17">
            <v>2.7994215303129426</v>
          </cell>
        </row>
        <row r="18">
          <cell r="C18">
            <v>1.6269673411979793</v>
          </cell>
          <cell r="D18">
            <v>1.6709537689077893</v>
          </cell>
        </row>
        <row r="19">
          <cell r="C19">
            <v>6.839342674408405E-3</v>
          </cell>
          <cell r="D19">
            <v>6.7191279625919247E-3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0</v>
          </cell>
          <cell r="D3">
            <v>0</v>
          </cell>
        </row>
        <row r="4">
          <cell r="C4">
            <v>0</v>
          </cell>
          <cell r="D4">
            <v>0</v>
          </cell>
        </row>
        <row r="5">
          <cell r="C5">
            <v>0</v>
          </cell>
          <cell r="D5">
            <v>0</v>
          </cell>
        </row>
        <row r="6">
          <cell r="C6">
            <v>430.84138560027299</v>
          </cell>
          <cell r="D6">
            <v>442.50371379916214</v>
          </cell>
        </row>
        <row r="7">
          <cell r="C7">
            <v>169.21625342330017</v>
          </cell>
          <cell r="D7">
            <v>168.16448684776671</v>
          </cell>
        </row>
        <row r="8">
          <cell r="C8">
            <v>4.3965549867229441E-2</v>
          </cell>
          <cell r="D8">
            <v>4.4647357279795291E-4</v>
          </cell>
        </row>
        <row r="9">
          <cell r="C9">
            <v>9.8410026636282328</v>
          </cell>
          <cell r="D9">
            <v>10.231504196772754</v>
          </cell>
        </row>
        <row r="14">
          <cell r="C14">
            <v>650.78975981503606</v>
          </cell>
          <cell r="D14">
            <v>615.32202808741431</v>
          </cell>
        </row>
        <row r="15">
          <cell r="C15">
            <v>6.0940419090571938</v>
          </cell>
          <cell r="D15">
            <v>5.6247250469909718</v>
          </cell>
        </row>
        <row r="16">
          <cell r="C16">
            <v>2.3286643308715527</v>
          </cell>
          <cell r="D16">
            <v>2.3703415931753016</v>
          </cell>
        </row>
        <row r="17">
          <cell r="C17">
            <v>9.4893465692439654E-3</v>
          </cell>
          <cell r="D17">
            <v>9.4058405038312167E-3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23064.30229686169</v>
          </cell>
          <cell r="D3">
            <v>21889.579179250453</v>
          </cell>
        </row>
        <row r="4">
          <cell r="C4">
            <v>1.174288928118645</v>
          </cell>
          <cell r="D4">
            <v>1.0543776605894646</v>
          </cell>
        </row>
        <row r="5">
          <cell r="C5">
            <v>0</v>
          </cell>
          <cell r="D5">
            <v>0</v>
          </cell>
        </row>
        <row r="6">
          <cell r="C6">
            <v>447.20686178647605</v>
          </cell>
          <cell r="D6">
            <v>443.90354304971834</v>
          </cell>
        </row>
        <row r="7">
          <cell r="C7">
            <v>168.84736857169159</v>
          </cell>
          <cell r="D7">
            <v>168.42323957459996</v>
          </cell>
        </row>
        <row r="8">
          <cell r="C8">
            <v>1.3210424733711298E-3</v>
          </cell>
          <cell r="D8">
            <v>2.3222128646184064E-4</v>
          </cell>
        </row>
        <row r="9">
          <cell r="C9">
            <v>10.429831468500462</v>
          </cell>
          <cell r="D9">
            <v>11.001370734959677</v>
          </cell>
        </row>
        <row r="14">
          <cell r="C14">
            <v>410.05920708338533</v>
          </cell>
          <cell r="D14">
            <v>325.23662850123844</v>
          </cell>
        </row>
        <row r="15">
          <cell r="C15">
            <v>3.8205894197675887</v>
          </cell>
          <cell r="D15">
            <v>3.5533181205141195</v>
          </cell>
        </row>
        <row r="16">
          <cell r="C16">
            <v>1.8477930064492407</v>
          </cell>
          <cell r="D16">
            <v>1.8834793116611781</v>
          </cell>
        </row>
        <row r="17">
          <cell r="C17">
            <v>7.7340786636035126E-3</v>
          </cell>
          <cell r="D17">
            <v>7.4202599524738431E-3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18433.922986507085</v>
          </cell>
          <cell r="D3">
            <v>18945.849322478549</v>
          </cell>
        </row>
        <row r="4">
          <cell r="C4">
            <v>1.2881423719613907</v>
          </cell>
          <cell r="D4">
            <v>1.3171912243941197</v>
          </cell>
        </row>
        <row r="5">
          <cell r="C5">
            <v>4.150073963776217</v>
          </cell>
          <cell r="D5">
            <v>3.9910141771232244</v>
          </cell>
        </row>
        <row r="6">
          <cell r="C6">
            <v>447.24417908568455</v>
          </cell>
          <cell r="D6">
            <v>439.41168853660588</v>
          </cell>
        </row>
        <row r="7">
          <cell r="C7">
            <v>168.83415126932675</v>
          </cell>
          <cell r="D7">
            <v>168.182444494707</v>
          </cell>
        </row>
        <row r="8">
          <cell r="C8">
            <v>2.2898311301358647E-3</v>
          </cell>
          <cell r="D8">
            <v>6.1490573637118669E-4</v>
          </cell>
        </row>
        <row r="9">
          <cell r="C9">
            <v>9.8805631722007483</v>
          </cell>
          <cell r="D9">
            <v>10.52162246512345</v>
          </cell>
        </row>
        <row r="14">
          <cell r="C14">
            <v>384.02058043620377</v>
          </cell>
          <cell r="D14">
            <v>269.0681915333754</v>
          </cell>
        </row>
        <row r="15">
          <cell r="C15">
            <v>3.5742697596081743</v>
          </cell>
          <cell r="D15">
            <v>2.8097333479959232</v>
          </cell>
        </row>
        <row r="16">
          <cell r="C16">
            <v>1.7876696453037879</v>
          </cell>
          <cell r="D16">
            <v>1.6749493687795733</v>
          </cell>
        </row>
        <row r="17">
          <cell r="C17">
            <v>7.4656416809645047E-3</v>
          </cell>
          <cell r="D17">
            <v>6.8232320242399246E-3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8.3603571741857667</v>
          </cell>
          <cell r="D3">
            <v>5.7038548646219605</v>
          </cell>
        </row>
        <row r="4">
          <cell r="C4">
            <v>2.8538750088999345</v>
          </cell>
          <cell r="D4">
            <v>2.6968904735753263</v>
          </cell>
        </row>
        <row r="5">
          <cell r="C5">
            <v>0</v>
          </cell>
          <cell r="D5">
            <v>0</v>
          </cell>
        </row>
        <row r="6">
          <cell r="C6">
            <v>455.53467695379328</v>
          </cell>
          <cell r="D6">
            <v>464.43128171739875</v>
          </cell>
        </row>
        <row r="7">
          <cell r="C7">
            <v>166.33087939605508</v>
          </cell>
          <cell r="D7">
            <v>167.71121412144035</v>
          </cell>
        </row>
        <row r="8">
          <cell r="C8">
            <v>7.8374336618018941E-3</v>
          </cell>
          <cell r="D8">
            <v>2.0891556728136506E-4</v>
          </cell>
        </row>
        <row r="9">
          <cell r="C9">
            <v>12.815759982484117</v>
          </cell>
          <cell r="D9">
            <v>12.478078597072109</v>
          </cell>
        </row>
        <row r="13">
          <cell r="C13">
            <v>2.1100971092881389E-3</v>
          </cell>
          <cell r="D13">
            <v>1.8631226762903901E-3</v>
          </cell>
        </row>
        <row r="16">
          <cell r="C16">
            <v>555.48245280301478</v>
          </cell>
          <cell r="D16">
            <v>353.60881696393437</v>
          </cell>
        </row>
        <row r="17">
          <cell r="C17">
            <v>5.0131685272724038</v>
          </cell>
          <cell r="D17">
            <v>3.0490622796238336</v>
          </cell>
        </row>
        <row r="18">
          <cell r="C18">
            <v>1.951437767902803</v>
          </cell>
          <cell r="D18">
            <v>1.7416109925926717</v>
          </cell>
        </row>
        <row r="19">
          <cell r="C19">
            <v>8.0448419304975233E-3</v>
          </cell>
          <cell r="D19">
            <v>6.928048728426158E-3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2.9523114883452046</v>
          </cell>
          <cell r="D3">
            <v>0.30140821405377083</v>
          </cell>
        </row>
        <row r="4">
          <cell r="C4">
            <v>14.117966303906934</v>
          </cell>
          <cell r="D4">
            <v>9.8061780064520363</v>
          </cell>
        </row>
        <row r="5">
          <cell r="C5">
            <v>0</v>
          </cell>
          <cell r="D5">
            <v>0</v>
          </cell>
        </row>
        <row r="6">
          <cell r="C6">
            <v>451.39926876260608</v>
          </cell>
          <cell r="D6">
            <v>450.55005943622621</v>
          </cell>
        </row>
        <row r="7">
          <cell r="C7">
            <v>167.82144179626235</v>
          </cell>
          <cell r="D7">
            <v>168.28401691117415</v>
          </cell>
        </row>
        <row r="8">
          <cell r="C8">
            <v>9.8349133603377586E-4</v>
          </cell>
          <cell r="D8">
            <v>1.1797724399076166E-4</v>
          </cell>
        </row>
        <row r="9">
          <cell r="C9">
            <v>12.723196501276352</v>
          </cell>
          <cell r="D9">
            <v>13.235727175240561</v>
          </cell>
        </row>
        <row r="13">
          <cell r="C13">
            <v>1.5147147827119204E-3</v>
          </cell>
          <cell r="D13">
            <v>4.7701937774329966E-4</v>
          </cell>
        </row>
        <row r="15">
          <cell r="C15">
            <v>446.12020169917292</v>
          </cell>
          <cell r="D15">
            <v>301.64484922130998</v>
          </cell>
        </row>
        <row r="16">
          <cell r="C16">
            <v>3.9834259952579791</v>
          </cell>
          <cell r="D16">
            <v>3.1212476753857197</v>
          </cell>
        </row>
        <row r="17">
          <cell r="C17">
            <v>1.8181487890239234</v>
          </cell>
          <cell r="D17">
            <v>1.7641466970039028</v>
          </cell>
        </row>
        <row r="18">
          <cell r="C18">
            <v>7.5852895883570994E-3</v>
          </cell>
          <cell r="D18">
            <v>6.8094526240182942E-3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24.26-DC"/>
      <sheetName val="24.26-MD"/>
      <sheetName val="24.49-B707"/>
      <sheetName val="24.53-B727"/>
      <sheetName val="24.72-B737-200"/>
      <sheetName val="24.72-B737-300"/>
      <sheetName val="24.72-B737-800"/>
      <sheetName val="24.78-B747"/>
      <sheetName val="24.90-B757"/>
      <sheetName val="24.96-B767"/>
      <sheetName val="24.99-B777"/>
      <sheetName val="24.107-A300"/>
      <sheetName val="24.123-A320B737"/>
      <sheetName val="24.131-A340"/>
      <sheetName val="24.142-F28"/>
      <sheetName val="24.142-F100"/>
      <sheetName val="(c)"/>
    </sheetNames>
    <sheetDataSet>
      <sheetData sheetId="0">
        <row r="2">
          <cell r="C2" t="str">
            <v>mean</v>
          </cell>
          <cell r="D2" t="str">
            <v>median</v>
          </cell>
        </row>
        <row r="3">
          <cell r="C3">
            <v>3995.9804242108617</v>
          </cell>
          <cell r="D3">
            <v>1320.5128060190868</v>
          </cell>
        </row>
        <row r="4">
          <cell r="C4">
            <v>23.591313158439039</v>
          </cell>
          <cell r="D4">
            <v>24.679190264307067</v>
          </cell>
        </row>
        <row r="5">
          <cell r="C5">
            <v>37.340495205849216</v>
          </cell>
          <cell r="D5">
            <v>33.782888608719674</v>
          </cell>
        </row>
        <row r="6">
          <cell r="C6">
            <v>450.9152684304093</v>
          </cell>
          <cell r="D6">
            <v>449.63435172035315</v>
          </cell>
        </row>
        <row r="7">
          <cell r="C7">
            <v>167.63324148823585</v>
          </cell>
          <cell r="D7">
            <v>168.24408182128846</v>
          </cell>
        </row>
        <row r="8">
          <cell r="C8">
            <v>1.2880438741887273E-3</v>
          </cell>
          <cell r="D8">
            <v>5.1786281996676973E-4</v>
          </cell>
        </row>
        <row r="9">
          <cell r="C9">
            <v>9.871428443491963</v>
          </cell>
          <cell r="D9">
            <v>10.772790166480602</v>
          </cell>
        </row>
        <row r="11">
          <cell r="C11">
            <v>-13.749182047410171</v>
          </cell>
          <cell r="D11">
            <v>-9.0000000000000036</v>
          </cell>
        </row>
        <row r="12">
          <cell r="C12">
            <v>-13.749182047410171</v>
          </cell>
          <cell r="D12">
            <v>-9.0000000000000036</v>
          </cell>
        </row>
        <row r="16">
          <cell r="C16">
            <v>413.25155039130277</v>
          </cell>
          <cell r="D16">
            <v>365.50912728737205</v>
          </cell>
        </row>
        <row r="17">
          <cell r="C17">
            <v>3.8151450167815395</v>
          </cell>
          <cell r="D17">
            <v>4.2628485717490259</v>
          </cell>
        </row>
        <row r="18">
          <cell r="C18">
            <v>1.8315365214379671</v>
          </cell>
          <cell r="D18">
            <v>2.0622994705858164</v>
          </cell>
        </row>
        <row r="19">
          <cell r="C19">
            <v>7.6394283909370225E-3</v>
          </cell>
          <cell r="D19">
            <v>7.3690351181014361E-3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2UBNIE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2B31E-F3B3-3C49-B16E-BB1E9F75C684}">
  <dimension ref="A1:R29"/>
  <sheetViews>
    <sheetView tabSelected="1" workbookViewId="0">
      <selection activeCell="A2" sqref="A2"/>
    </sheetView>
  </sheetViews>
  <sheetFormatPr baseColWidth="10" defaultRowHeight="15.75" x14ac:dyDescent="0.25"/>
  <cols>
    <col min="1" max="1" width="18.375" customWidth="1"/>
    <col min="2" max="2" width="31.625" customWidth="1"/>
    <col min="3" max="3" width="14.375" bestFit="1" customWidth="1"/>
    <col min="4" max="5" width="11.625" customWidth="1"/>
    <col min="6" max="6" width="11.875" customWidth="1"/>
    <col min="7" max="8" width="11.625" customWidth="1"/>
    <col min="9" max="9" width="12.125" bestFit="1" customWidth="1"/>
    <col min="10" max="10" width="7.5" customWidth="1"/>
    <col min="11" max="11" width="7.125" customWidth="1"/>
    <col min="12" max="13" width="11.625" bestFit="1" customWidth="1"/>
    <col min="14" max="15" width="11.625" customWidth="1"/>
    <col min="16" max="19" width="11.625" bestFit="1" customWidth="1"/>
  </cols>
  <sheetData>
    <row r="1" spans="1:18" ht="32.1" customHeight="1" x14ac:dyDescent="0.25">
      <c r="A1" s="26" t="s">
        <v>43</v>
      </c>
      <c r="C1" s="21" t="s">
        <v>49</v>
      </c>
      <c r="D1" s="21" t="s">
        <v>1</v>
      </c>
      <c r="E1" s="21" t="s">
        <v>45</v>
      </c>
      <c r="F1" s="21" t="s">
        <v>28</v>
      </c>
      <c r="G1" s="21" t="s">
        <v>46</v>
      </c>
      <c r="H1" s="21" t="s">
        <v>47</v>
      </c>
      <c r="I1" s="21" t="s">
        <v>48</v>
      </c>
      <c r="J1" s="12"/>
      <c r="K1" s="12"/>
      <c r="L1" s="21" t="s">
        <v>49</v>
      </c>
      <c r="M1" s="21" t="s">
        <v>1</v>
      </c>
      <c r="N1" s="21" t="s">
        <v>45</v>
      </c>
      <c r="O1" s="21" t="s">
        <v>28</v>
      </c>
      <c r="P1" s="21" t="s">
        <v>46</v>
      </c>
      <c r="Q1" s="21" t="s">
        <v>47</v>
      </c>
      <c r="R1" s="21" t="s">
        <v>48</v>
      </c>
    </row>
    <row r="2" spans="1:18" x14ac:dyDescent="0.25">
      <c r="C2" s="22" t="str">
        <f>[1]Summary!C2</f>
        <v>mean</v>
      </c>
      <c r="D2" s="22" t="str">
        <f>[2]Summary!C2</f>
        <v>mean</v>
      </c>
      <c r="E2" s="22" t="str">
        <f>[3]Summary!C2</f>
        <v>mean</v>
      </c>
      <c r="F2" s="22" t="str">
        <f>[4]Summary!C2</f>
        <v>mean</v>
      </c>
      <c r="G2" s="22" t="str">
        <f>[5]Summary!C2</f>
        <v>mean</v>
      </c>
      <c r="H2" s="22" t="str">
        <f>[6]Summary!C2</f>
        <v>mean</v>
      </c>
      <c r="I2" s="22" t="str">
        <f>[7]Summary!C2</f>
        <v>mean</v>
      </c>
      <c r="J2" s="12"/>
      <c r="K2" s="12"/>
      <c r="L2" s="22" t="str">
        <f>[1]Summary!D2</f>
        <v>median</v>
      </c>
      <c r="M2" s="22" t="str">
        <f>[2]Summary!D2</f>
        <v>median</v>
      </c>
      <c r="N2" s="22" t="str">
        <f>[3]Summary!D2</f>
        <v>median</v>
      </c>
      <c r="O2" s="22" t="str">
        <f>[4]Summary!D2</f>
        <v>median</v>
      </c>
      <c r="P2" s="22" t="str">
        <f>[5]Summary!D2</f>
        <v>median</v>
      </c>
      <c r="Q2" s="22" t="str">
        <f>[6]Summary!D2</f>
        <v>median</v>
      </c>
      <c r="R2" s="22" t="str">
        <f>[7]Summary!D2</f>
        <v>median</v>
      </c>
    </row>
    <row r="3" spans="1:18" x14ac:dyDescent="0.25">
      <c r="A3" s="28" t="s">
        <v>0</v>
      </c>
      <c r="B3" t="s">
        <v>2</v>
      </c>
      <c r="C3" s="1">
        <f>[1]Summary!C3</f>
        <v>1101.0174297563117</v>
      </c>
      <c r="D3" s="7">
        <f>[2]Summary!C3</f>
        <v>0</v>
      </c>
      <c r="E3" s="1">
        <f>[3]Summary!C3</f>
        <v>23064.30229686169</v>
      </c>
      <c r="F3" s="1">
        <f>[4]Summary!C3</f>
        <v>18433.922986507085</v>
      </c>
      <c r="G3" s="1">
        <f>[5]Summary!C3</f>
        <v>8.3603571741857667</v>
      </c>
      <c r="H3" s="1">
        <f>[6]Summary!C3</f>
        <v>2.9523114883452046</v>
      </c>
      <c r="I3" s="1">
        <f>[7]Summary!C3</f>
        <v>3995.9804242108617</v>
      </c>
      <c r="L3" s="1">
        <f>[1]Summary!D3</f>
        <v>280.57484754550171</v>
      </c>
      <c r="M3" s="7">
        <f>[2]Summary!D3</f>
        <v>0</v>
      </c>
      <c r="N3" s="1">
        <f>[3]Summary!D3</f>
        <v>21889.579179250453</v>
      </c>
      <c r="O3" s="1">
        <f>[4]Summary!D3</f>
        <v>18945.849322478549</v>
      </c>
      <c r="P3" s="1">
        <f>[5]Summary!D3</f>
        <v>5.7038548646219605</v>
      </c>
      <c r="Q3" s="1">
        <f>[6]Summary!D3</f>
        <v>0.30140821405377083</v>
      </c>
      <c r="R3" s="1">
        <f>[7]Summary!D3</f>
        <v>1320.5128060190868</v>
      </c>
    </row>
    <row r="4" spans="1:18" x14ac:dyDescent="0.25">
      <c r="A4" s="28"/>
      <c r="B4" t="s">
        <v>11</v>
      </c>
      <c r="C4" s="23">
        <f>[1]Summary!C4</f>
        <v>14.632031490338386</v>
      </c>
      <c r="D4" s="24">
        <f>[2]Summary!C4</f>
        <v>0</v>
      </c>
      <c r="E4" s="23">
        <f>[3]Summary!C4</f>
        <v>1.174288928118645</v>
      </c>
      <c r="F4" s="23">
        <f>[4]Summary!C4</f>
        <v>1.2881423719613907</v>
      </c>
      <c r="G4" s="23">
        <f>[5]Summary!C4</f>
        <v>2.8538750088999345</v>
      </c>
      <c r="H4" s="23">
        <f>[6]Summary!C4</f>
        <v>14.117966303906934</v>
      </c>
      <c r="I4" s="23">
        <f>[7]Summary!C4</f>
        <v>23.591313158439039</v>
      </c>
      <c r="L4" s="23">
        <f>[1]Summary!D4</f>
        <v>15.643238703464924</v>
      </c>
      <c r="M4" s="24">
        <f>[2]Summary!D4</f>
        <v>0</v>
      </c>
      <c r="N4" s="23">
        <f>[3]Summary!D4</f>
        <v>1.0543776605894646</v>
      </c>
      <c r="O4" s="23">
        <f>[4]Summary!D4</f>
        <v>1.3171912243941197</v>
      </c>
      <c r="P4" s="23">
        <f>[5]Summary!D4</f>
        <v>2.6968904735753263</v>
      </c>
      <c r="Q4" s="23">
        <f>[6]Summary!D4</f>
        <v>9.8061780064520363</v>
      </c>
      <c r="R4" s="23">
        <f>[7]Summary!D4</f>
        <v>24.679190264307067</v>
      </c>
    </row>
    <row r="5" spans="1:18" x14ac:dyDescent="0.25">
      <c r="A5" s="28"/>
      <c r="B5" t="s">
        <v>12</v>
      </c>
      <c r="C5" s="23">
        <f>[1]Summary!C5</f>
        <v>21.298815511781509</v>
      </c>
      <c r="D5" s="24">
        <f>[2]Summary!C5</f>
        <v>0</v>
      </c>
      <c r="E5" s="24">
        <f>[3]Summary!C5</f>
        <v>0</v>
      </c>
      <c r="F5" s="23">
        <f>[4]Summary!C5</f>
        <v>4.150073963776217</v>
      </c>
      <c r="G5" s="24">
        <f>[5]Summary!C5</f>
        <v>0</v>
      </c>
      <c r="H5" s="24">
        <f>[6]Summary!C5</f>
        <v>0</v>
      </c>
      <c r="I5" s="23">
        <f>[7]Summary!C5</f>
        <v>37.340495205849216</v>
      </c>
      <c r="L5" s="23">
        <f>[1]Summary!D5</f>
        <v>21.088992633329688</v>
      </c>
      <c r="M5" s="24">
        <f>[2]Summary!D5</f>
        <v>0</v>
      </c>
      <c r="N5" s="24">
        <f>[3]Summary!D5</f>
        <v>0</v>
      </c>
      <c r="O5" s="23">
        <f>[4]Summary!D5</f>
        <v>3.9910141771232244</v>
      </c>
      <c r="P5" s="24">
        <f>[5]Summary!D5</f>
        <v>0</v>
      </c>
      <c r="Q5" s="24">
        <f>[6]Summary!D5</f>
        <v>0</v>
      </c>
      <c r="R5" s="23">
        <f>[7]Summary!D5</f>
        <v>33.782888608719674</v>
      </c>
    </row>
    <row r="6" spans="1:18" x14ac:dyDescent="0.25">
      <c r="A6" s="28"/>
      <c r="B6" t="s">
        <v>3</v>
      </c>
      <c r="C6" s="1">
        <f>[1]Summary!C6</f>
        <v>444.97398215079869</v>
      </c>
      <c r="D6" s="1">
        <f>[2]Summary!C6</f>
        <v>430.84138560027299</v>
      </c>
      <c r="E6" s="1">
        <f>[3]Summary!C6</f>
        <v>447.20686178647605</v>
      </c>
      <c r="F6" s="1">
        <f>[4]Summary!C6</f>
        <v>447.24417908568455</v>
      </c>
      <c r="G6" s="1">
        <f>[5]Summary!C6</f>
        <v>455.53467695379328</v>
      </c>
      <c r="H6" s="1">
        <f>[6]Summary!C6</f>
        <v>451.39926876260608</v>
      </c>
      <c r="I6" s="1">
        <f>[7]Summary!C6</f>
        <v>450.9152684304093</v>
      </c>
      <c r="L6" s="1">
        <f>[1]Summary!D6</f>
        <v>443.87192050558969</v>
      </c>
      <c r="M6" s="1">
        <f>[2]Summary!D6</f>
        <v>442.50371379916214</v>
      </c>
      <c r="N6" s="1">
        <f>[3]Summary!D6</f>
        <v>443.90354304971834</v>
      </c>
      <c r="O6" s="1">
        <f>[4]Summary!D6</f>
        <v>439.41168853660588</v>
      </c>
      <c r="P6" s="1">
        <f>[5]Summary!D6</f>
        <v>464.43128171739875</v>
      </c>
      <c r="Q6" s="1">
        <f>[6]Summary!D6</f>
        <v>450.55005943622621</v>
      </c>
      <c r="R6" s="1">
        <f>[7]Summary!D6</f>
        <v>449.63435172035315</v>
      </c>
    </row>
    <row r="7" spans="1:18" x14ac:dyDescent="0.25">
      <c r="A7" s="28"/>
      <c r="B7" t="s">
        <v>29</v>
      </c>
      <c r="C7" s="1">
        <f>[1]Summary!C7</f>
        <v>168.51012885715653</v>
      </c>
      <c r="D7" s="1">
        <f>[2]Summary!C7</f>
        <v>169.21625342330017</v>
      </c>
      <c r="E7" s="1">
        <f>[3]Summary!C7</f>
        <v>168.84736857169159</v>
      </c>
      <c r="F7" s="1">
        <f>[4]Summary!C7</f>
        <v>168.83415126932675</v>
      </c>
      <c r="G7" s="1">
        <f>[5]Summary!C7</f>
        <v>166.33087939605508</v>
      </c>
      <c r="H7" s="1">
        <f>[6]Summary!C7</f>
        <v>167.82144179626235</v>
      </c>
      <c r="I7" s="1">
        <f>[7]Summary!C7</f>
        <v>167.63324148823585</v>
      </c>
      <c r="L7" s="1">
        <f>[1]Summary!D7</f>
        <v>168.22425354637699</v>
      </c>
      <c r="M7" s="1">
        <f>[2]Summary!D7</f>
        <v>168.16448684776671</v>
      </c>
      <c r="N7" s="1">
        <f>[3]Summary!D7</f>
        <v>168.42323957459996</v>
      </c>
      <c r="O7" s="1">
        <f>[4]Summary!D7</f>
        <v>168.182444494707</v>
      </c>
      <c r="P7" s="1">
        <f>[5]Summary!D7</f>
        <v>167.71121412144035</v>
      </c>
      <c r="Q7" s="1">
        <f>[6]Summary!D7</f>
        <v>168.28401691117415</v>
      </c>
      <c r="R7" s="1">
        <f>[7]Summary!D7</f>
        <v>168.24408182128846</v>
      </c>
    </row>
    <row r="8" spans="1:18" x14ac:dyDescent="0.25">
      <c r="A8" s="28"/>
      <c r="B8" t="s">
        <v>13</v>
      </c>
      <c r="C8" s="25">
        <f>[1]Summary!C8</f>
        <v>2.1566502944058451E-2</v>
      </c>
      <c r="D8" s="25">
        <f>[2]Summary!C8</f>
        <v>4.3965549867229441E-2</v>
      </c>
      <c r="E8" s="25">
        <f>[3]Summary!C8</f>
        <v>1.3210424733711298E-3</v>
      </c>
      <c r="F8" s="25">
        <f>[4]Summary!C8</f>
        <v>2.2898311301358647E-3</v>
      </c>
      <c r="G8" s="25">
        <f>[5]Summary!C8</f>
        <v>7.8374336618018941E-3</v>
      </c>
      <c r="H8" s="25">
        <f>[6]Summary!C8</f>
        <v>9.8349133603377586E-4</v>
      </c>
      <c r="I8" s="25">
        <f>[7]Summary!C8</f>
        <v>1.2880438741887273E-3</v>
      </c>
      <c r="L8" s="25">
        <f>[1]Summary!D8</f>
        <v>1.3467707956253949E-3</v>
      </c>
      <c r="M8" s="25">
        <f>[2]Summary!D8</f>
        <v>4.4647357279795291E-4</v>
      </c>
      <c r="N8" s="25">
        <f>[3]Summary!D8</f>
        <v>2.3222128646184064E-4</v>
      </c>
      <c r="O8" s="25">
        <f>[4]Summary!D8</f>
        <v>6.1490573637118669E-4</v>
      </c>
      <c r="P8" s="25">
        <f>[5]Summary!D8</f>
        <v>2.0891556728136506E-4</v>
      </c>
      <c r="Q8" s="25">
        <f>[6]Summary!D8</f>
        <v>1.1797724399076166E-4</v>
      </c>
      <c r="R8" s="25">
        <f>[7]Summary!D8</f>
        <v>5.1786281996676973E-4</v>
      </c>
    </row>
    <row r="9" spans="1:18" x14ac:dyDescent="0.25">
      <c r="A9" s="28"/>
      <c r="B9" t="s">
        <v>14</v>
      </c>
      <c r="C9" s="23">
        <f>[1]Summary!C9</f>
        <v>9.019073023544971</v>
      </c>
      <c r="D9" s="23">
        <f>[2]Summary!C9</f>
        <v>9.8410026636282328</v>
      </c>
      <c r="E9" s="23">
        <f>[3]Summary!C9</f>
        <v>10.429831468500462</v>
      </c>
      <c r="F9" s="23">
        <f>[4]Summary!C9</f>
        <v>9.8805631722007483</v>
      </c>
      <c r="G9" s="23">
        <f>[5]Summary!C9</f>
        <v>12.815759982484117</v>
      </c>
      <c r="H9" s="23">
        <f>[6]Summary!C9</f>
        <v>12.723196501276352</v>
      </c>
      <c r="I9" s="23">
        <f>[7]Summary!C9</f>
        <v>9.871428443491963</v>
      </c>
      <c r="L9" s="23">
        <f>[1]Summary!D9</f>
        <v>8.115091206947838</v>
      </c>
      <c r="M9" s="23">
        <f>[2]Summary!D9</f>
        <v>10.231504196772754</v>
      </c>
      <c r="N9" s="23">
        <f>[3]Summary!D9</f>
        <v>11.001370734959677</v>
      </c>
      <c r="O9" s="23">
        <f>[4]Summary!D9</f>
        <v>10.52162246512345</v>
      </c>
      <c r="P9" s="23">
        <f>[5]Summary!D9</f>
        <v>12.478078597072109</v>
      </c>
      <c r="Q9" s="23">
        <f>[6]Summary!D9</f>
        <v>13.235727175240561</v>
      </c>
      <c r="R9" s="23">
        <f>[7]Summary!D9</f>
        <v>10.772790166480602</v>
      </c>
    </row>
    <row r="10" spans="1:18" x14ac:dyDescent="0.25">
      <c r="A10" s="3"/>
      <c r="C10" s="1"/>
      <c r="D10" s="1"/>
      <c r="E10" s="1"/>
      <c r="F10" s="1"/>
      <c r="G10" s="1"/>
      <c r="H10" s="1"/>
      <c r="I10" s="1"/>
      <c r="L10" s="1"/>
      <c r="M10" s="1"/>
      <c r="N10" s="1"/>
      <c r="O10" s="1"/>
      <c r="P10" s="1"/>
      <c r="Q10" s="1"/>
      <c r="R10" s="1"/>
    </row>
    <row r="11" spans="1:18" x14ac:dyDescent="0.25">
      <c r="A11" s="3" t="s">
        <v>4</v>
      </c>
      <c r="C11" s="9">
        <f>[1]Summary!C11</f>
        <v>-6.666784021443128</v>
      </c>
      <c r="D11" s="10" t="s">
        <v>8</v>
      </c>
      <c r="E11" s="10" t="s">
        <v>8</v>
      </c>
      <c r="F11" s="10" t="s">
        <v>8</v>
      </c>
      <c r="G11" s="10" t="s">
        <v>8</v>
      </c>
      <c r="H11" s="10" t="s">
        <v>8</v>
      </c>
      <c r="I11" s="9">
        <f>[7]Summary!C11</f>
        <v>-13.749182047410171</v>
      </c>
      <c r="J11" s="12"/>
      <c r="K11" s="12"/>
      <c r="L11" s="9">
        <f>[1]Summary!D11</f>
        <v>-5.1764565658522166</v>
      </c>
      <c r="M11" s="10" t="s">
        <v>8</v>
      </c>
      <c r="N11" s="10" t="s">
        <v>8</v>
      </c>
      <c r="O11" s="10" t="s">
        <v>8</v>
      </c>
      <c r="P11" s="10" t="s">
        <v>8</v>
      </c>
      <c r="Q11" s="10" t="s">
        <v>8</v>
      </c>
      <c r="R11" s="9">
        <f>[7]Summary!D11</f>
        <v>-9.0000000000000036</v>
      </c>
    </row>
    <row r="12" spans="1:18" x14ac:dyDescent="0.25">
      <c r="A12" s="3" t="s">
        <v>5</v>
      </c>
      <c r="C12" s="9">
        <f>[1]Summary!C12</f>
        <v>-6.666784021443128</v>
      </c>
      <c r="D12" s="10" t="s">
        <v>8</v>
      </c>
      <c r="E12" s="10" t="s">
        <v>8</v>
      </c>
      <c r="F12" s="10" t="s">
        <v>8</v>
      </c>
      <c r="G12" s="11">
        <f>[5]Summary!C13</f>
        <v>2.1100971092881389E-3</v>
      </c>
      <c r="H12" s="11">
        <f>[6]Summary!C13</f>
        <v>1.5147147827119204E-3</v>
      </c>
      <c r="I12" s="9">
        <f>[7]Summary!C12</f>
        <v>-13.749182047410171</v>
      </c>
      <c r="J12" s="12"/>
      <c r="K12" s="12"/>
      <c r="L12" s="9">
        <f>[1]Summary!D12</f>
        <v>-5.1764565658522166</v>
      </c>
      <c r="M12" s="13" t="s">
        <v>8</v>
      </c>
      <c r="N12" s="13" t="s">
        <v>8</v>
      </c>
      <c r="O12" s="13" t="s">
        <v>8</v>
      </c>
      <c r="P12" s="11">
        <f>[5]Summary!D13</f>
        <v>1.8631226762903901E-3</v>
      </c>
      <c r="Q12" s="11">
        <f>[6]Summary!D13</f>
        <v>4.7701937774329966E-4</v>
      </c>
      <c r="R12" s="9">
        <f>[7]Summary!D12</f>
        <v>-9.0000000000000036</v>
      </c>
    </row>
    <row r="13" spans="1:18" x14ac:dyDescent="0.25">
      <c r="A13" s="3" t="s">
        <v>6</v>
      </c>
      <c r="C13" s="9" t="s">
        <v>7</v>
      </c>
      <c r="D13" s="10" t="s">
        <v>8</v>
      </c>
      <c r="E13" s="10" t="s">
        <v>8</v>
      </c>
      <c r="F13" s="10" t="s">
        <v>8</v>
      </c>
      <c r="G13" s="11" t="s">
        <v>9</v>
      </c>
      <c r="H13" s="11" t="s">
        <v>9</v>
      </c>
      <c r="I13" s="9" t="s">
        <v>10</v>
      </c>
      <c r="J13" s="12"/>
      <c r="K13" s="12"/>
      <c r="L13" s="9" t="s">
        <v>7</v>
      </c>
      <c r="M13" s="10" t="s">
        <v>8</v>
      </c>
      <c r="N13" s="10" t="s">
        <v>8</v>
      </c>
      <c r="O13" s="10" t="s">
        <v>8</v>
      </c>
      <c r="P13" s="11" t="s">
        <v>9</v>
      </c>
      <c r="Q13" s="11" t="s">
        <v>9</v>
      </c>
      <c r="R13" s="9" t="s">
        <v>10</v>
      </c>
    </row>
    <row r="14" spans="1:18" x14ac:dyDescent="0.25">
      <c r="C14" s="1"/>
      <c r="D14" s="1"/>
      <c r="E14" s="1"/>
      <c r="G14" s="1"/>
      <c r="H14" s="1"/>
      <c r="I14" s="1"/>
      <c r="L14" s="1"/>
      <c r="M14" s="1"/>
      <c r="N14" s="1"/>
      <c r="P14" s="1"/>
      <c r="Q14" s="1"/>
      <c r="R14" s="1"/>
    </row>
    <row r="15" spans="1:18" x14ac:dyDescent="0.25">
      <c r="B15" t="s">
        <v>15</v>
      </c>
      <c r="C15" s="1">
        <f>[1]Summary!C16</f>
        <v>330.80663512161931</v>
      </c>
      <c r="D15" s="1">
        <f>[2]Summary!C14</f>
        <v>650.78975981503606</v>
      </c>
      <c r="E15" s="1">
        <f>[3]Summary!C14</f>
        <v>410.05920708338533</v>
      </c>
      <c r="F15" s="1">
        <f>[4]Summary!C14</f>
        <v>384.02058043620377</v>
      </c>
      <c r="G15" s="1">
        <f>[5]Summary!C16</f>
        <v>555.48245280301478</v>
      </c>
      <c r="H15" s="1">
        <f>[6]Summary!C15</f>
        <v>446.12020169917292</v>
      </c>
      <c r="I15" s="1">
        <f>[7]Summary!C16</f>
        <v>413.25155039130277</v>
      </c>
      <c r="L15" s="1">
        <f>[1]Summary!D16</f>
        <v>257.65343653538378</v>
      </c>
      <c r="M15" s="1">
        <f>[2]Summary!D14</f>
        <v>615.32202808741431</v>
      </c>
      <c r="N15" s="1">
        <f>[3]Summary!D14</f>
        <v>325.23662850123844</v>
      </c>
      <c r="O15" s="1">
        <f>[4]Summary!D14</f>
        <v>269.0681915333754</v>
      </c>
      <c r="P15" s="1">
        <f>[5]Summary!D16</f>
        <v>353.60881696393437</v>
      </c>
      <c r="Q15" s="1">
        <f>[6]Summary!D15</f>
        <v>301.64484922130998</v>
      </c>
      <c r="R15" s="1">
        <f>[7]Summary!D16</f>
        <v>365.50912728737205</v>
      </c>
    </row>
    <row r="16" spans="1:18" x14ac:dyDescent="0.25">
      <c r="A16" t="s">
        <v>17</v>
      </c>
      <c r="B16" t="s">
        <v>16</v>
      </c>
      <c r="C16" s="1">
        <f>[1]Summary!C17</f>
        <v>3.0216081048495305</v>
      </c>
      <c r="D16" s="1">
        <f>[2]Summary!C15</f>
        <v>6.0940419090571938</v>
      </c>
      <c r="E16" s="1">
        <f>[3]Summary!C15</f>
        <v>3.8205894197675887</v>
      </c>
      <c r="F16" s="1">
        <f>[4]Summary!C15</f>
        <v>3.5742697596081743</v>
      </c>
      <c r="G16" s="1">
        <f>[5]Summary!C17</f>
        <v>5.0131685272724038</v>
      </c>
      <c r="H16" s="1">
        <f>[6]Summary!C16</f>
        <v>3.9834259952579791</v>
      </c>
      <c r="I16" s="1">
        <f>[7]Summary!C17</f>
        <v>3.8151450167815395</v>
      </c>
      <c r="L16" s="1">
        <f>[1]Summary!D17</f>
        <v>2.7994215303129426</v>
      </c>
      <c r="M16" s="1">
        <f>[2]Summary!D15</f>
        <v>5.6247250469909718</v>
      </c>
      <c r="N16" s="1">
        <f>[3]Summary!D15</f>
        <v>3.5533181205141195</v>
      </c>
      <c r="O16" s="1">
        <f>[4]Summary!D15</f>
        <v>2.8097333479959232</v>
      </c>
      <c r="P16" s="1">
        <f>[5]Summary!D17</f>
        <v>3.0490622796238336</v>
      </c>
      <c r="Q16" s="1">
        <f>[6]Summary!D16</f>
        <v>3.1212476753857197</v>
      </c>
      <c r="R16" s="1">
        <f>[7]Summary!D17</f>
        <v>4.2628485717490259</v>
      </c>
    </row>
    <row r="17" spans="1:18" x14ac:dyDescent="0.25">
      <c r="A17" t="s">
        <v>18</v>
      </c>
      <c r="B17" t="s">
        <v>24</v>
      </c>
      <c r="C17" s="1">
        <f>[1]Summary!C18</f>
        <v>1.6269673411979793</v>
      </c>
      <c r="D17" s="1">
        <f>[2]Summary!C16</f>
        <v>2.3286643308715527</v>
      </c>
      <c r="E17" s="1">
        <f>[3]Summary!C16</f>
        <v>1.8477930064492407</v>
      </c>
      <c r="F17" s="1">
        <f>[4]Summary!C16</f>
        <v>1.7876696453037879</v>
      </c>
      <c r="G17" s="1">
        <f>[5]Summary!C18</f>
        <v>1.951437767902803</v>
      </c>
      <c r="H17" s="1">
        <f>[6]Summary!C17</f>
        <v>1.8181487890239234</v>
      </c>
      <c r="I17" s="1">
        <f>[7]Summary!C18</f>
        <v>1.8315365214379671</v>
      </c>
      <c r="L17" s="1">
        <f>[1]Summary!D18</f>
        <v>1.6709537689077893</v>
      </c>
      <c r="M17" s="1">
        <f>[2]Summary!D16</f>
        <v>2.3703415931753016</v>
      </c>
      <c r="N17" s="1">
        <f>[3]Summary!D16</f>
        <v>1.8834793116611781</v>
      </c>
      <c r="O17" s="1">
        <f>[4]Summary!D16</f>
        <v>1.6749493687795733</v>
      </c>
      <c r="P17" s="1">
        <f>[5]Summary!D18</f>
        <v>1.7416109925926717</v>
      </c>
      <c r="Q17" s="1">
        <f>[6]Summary!D17</f>
        <v>1.7641466970039028</v>
      </c>
      <c r="R17" s="1">
        <f>[7]Summary!D18</f>
        <v>2.0622994705858164</v>
      </c>
    </row>
    <row r="18" spans="1:18" x14ac:dyDescent="0.25">
      <c r="A18" t="s">
        <v>19</v>
      </c>
      <c r="B18" t="s">
        <v>25</v>
      </c>
      <c r="C18" s="4">
        <f>[1]Summary!C19</f>
        <v>6.839342674408405E-3</v>
      </c>
      <c r="D18" s="4">
        <f>[2]Summary!C17</f>
        <v>9.4893465692439654E-3</v>
      </c>
      <c r="E18" s="4">
        <f>[3]Summary!C17</f>
        <v>7.7340786636035126E-3</v>
      </c>
      <c r="F18" s="4">
        <f>[4]Summary!C17</f>
        <v>7.4656416809645047E-3</v>
      </c>
      <c r="G18" s="4">
        <f>[5]Summary!C19</f>
        <v>8.0448419304975233E-3</v>
      </c>
      <c r="H18" s="4">
        <f>[6]Summary!C18</f>
        <v>7.5852895883570994E-3</v>
      </c>
      <c r="I18" s="4">
        <f>[7]Summary!C19</f>
        <v>7.6394283909370225E-3</v>
      </c>
      <c r="J18" s="2"/>
      <c r="K18" s="2"/>
      <c r="L18" s="4">
        <f>[1]Summary!D19</f>
        <v>6.7191279625919247E-3</v>
      </c>
      <c r="M18" s="4">
        <f>[2]Summary!D17</f>
        <v>9.4058405038312167E-3</v>
      </c>
      <c r="N18" s="4">
        <f>[3]Summary!D17</f>
        <v>7.4202599524738431E-3</v>
      </c>
      <c r="O18" s="4">
        <f>[4]Summary!D17</f>
        <v>6.8232320242399246E-3</v>
      </c>
      <c r="P18" s="4">
        <f>[5]Summary!D19</f>
        <v>6.928048728426158E-3</v>
      </c>
      <c r="Q18" s="4">
        <f>[6]Summary!D18</f>
        <v>6.8094526240182942E-3</v>
      </c>
      <c r="R18" s="4">
        <f>[7]Summary!D19</f>
        <v>7.3690351181014361E-3</v>
      </c>
    </row>
    <row r="20" spans="1:18" x14ac:dyDescent="0.25">
      <c r="A20" t="s">
        <v>20</v>
      </c>
      <c r="C20" s="6"/>
    </row>
    <row r="21" spans="1:18" x14ac:dyDescent="0.25">
      <c r="A21" t="s">
        <v>21</v>
      </c>
      <c r="C21" s="6"/>
    </row>
    <row r="22" spans="1:18" x14ac:dyDescent="0.25">
      <c r="A22" t="s">
        <v>22</v>
      </c>
    </row>
    <row r="23" spans="1:18" x14ac:dyDescent="0.25">
      <c r="A23" t="s">
        <v>23</v>
      </c>
    </row>
    <row r="26" spans="1:18" x14ac:dyDescent="0.25">
      <c r="A26" s="8">
        <v>0</v>
      </c>
      <c r="B26" t="s">
        <v>26</v>
      </c>
    </row>
    <row r="27" spans="1:18" x14ac:dyDescent="0.25">
      <c r="A27" s="14" t="s">
        <v>8</v>
      </c>
      <c r="B27" t="s">
        <v>27</v>
      </c>
    </row>
    <row r="29" spans="1:18" x14ac:dyDescent="0.25">
      <c r="C29" s="5"/>
      <c r="I29" s="4"/>
    </row>
  </sheetData>
  <mergeCells count="1">
    <mergeCell ref="A3:A9"/>
  </mergeCells>
  <conditionalFormatting sqref="C15:I15">
    <cfRule type="top10" dxfId="15" priority="3" bottom="1" rank="1"/>
    <cfRule type="top10" dxfId="14" priority="4" rank="1"/>
  </conditionalFormatting>
  <conditionalFormatting sqref="C16:I16">
    <cfRule type="top10" dxfId="13" priority="6" bottom="1" rank="1"/>
    <cfRule type="top10" dxfId="12" priority="7" rank="1"/>
  </conditionalFormatting>
  <conditionalFormatting sqref="C17:I17">
    <cfRule type="top10" dxfId="11" priority="8" bottom="1" rank="1"/>
    <cfRule type="top10" dxfId="10" priority="9" rank="1"/>
  </conditionalFormatting>
  <conditionalFormatting sqref="C18:I18">
    <cfRule type="top10" dxfId="9" priority="10" bottom="1" rank="1"/>
    <cfRule type="top10" dxfId="8" priority="11" rank="1"/>
  </conditionalFormatting>
  <conditionalFormatting sqref="L15:R15">
    <cfRule type="top10" dxfId="7" priority="12" bottom="1" rank="1"/>
    <cfRule type="top10" dxfId="6" priority="13" rank="1"/>
  </conditionalFormatting>
  <conditionalFormatting sqref="L16:R16">
    <cfRule type="top10" dxfId="5" priority="14" bottom="1" rank="1"/>
    <cfRule type="top10" dxfId="4" priority="15" rank="1"/>
  </conditionalFormatting>
  <conditionalFormatting sqref="L17:R17">
    <cfRule type="top10" dxfId="3" priority="16" bottom="1" rank="1"/>
    <cfRule type="top10" dxfId="2" priority="17" rank="1"/>
  </conditionalFormatting>
  <conditionalFormatting sqref="L18:R18">
    <cfRule type="top10" dxfId="1" priority="1" rank="1"/>
    <cfRule type="top10" dxfId="0" priority="2" bottom="1" rank="1"/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8755F-7064-E945-AAE3-16A70F17C9A6}">
  <dimension ref="A1:G25"/>
  <sheetViews>
    <sheetView workbookViewId="0">
      <selection activeCell="A26" sqref="A26"/>
    </sheetView>
  </sheetViews>
  <sheetFormatPr baseColWidth="10" defaultRowHeight="15.75" x14ac:dyDescent="0.25"/>
  <sheetData>
    <row r="1" spans="1:7" x14ac:dyDescent="0.25">
      <c r="A1" s="15" t="s">
        <v>30</v>
      </c>
      <c r="B1" s="15"/>
      <c r="C1" s="16"/>
      <c r="D1" s="16"/>
      <c r="E1" s="16"/>
      <c r="F1" s="16"/>
      <c r="G1" s="16"/>
    </row>
    <row r="2" spans="1:7" x14ac:dyDescent="0.25">
      <c r="A2" s="15" t="s">
        <v>31</v>
      </c>
      <c r="B2" s="16"/>
      <c r="C2" s="16"/>
      <c r="D2" s="16"/>
      <c r="E2" s="16"/>
      <c r="F2" s="16"/>
      <c r="G2" s="16"/>
    </row>
    <row r="3" spans="1:7" x14ac:dyDescent="0.25">
      <c r="A3" s="16"/>
      <c r="B3" s="16"/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16"/>
      <c r="B5" s="16"/>
      <c r="C5" s="16"/>
      <c r="D5" s="16"/>
      <c r="E5" s="16"/>
      <c r="F5" s="16"/>
      <c r="G5" s="16"/>
    </row>
    <row r="6" spans="1:7" x14ac:dyDescent="0.25">
      <c r="A6" s="16"/>
      <c r="B6" s="16"/>
      <c r="C6" s="16"/>
      <c r="D6" s="16"/>
      <c r="E6" s="16"/>
      <c r="F6" s="16"/>
      <c r="G6" s="16"/>
    </row>
    <row r="7" spans="1:7" x14ac:dyDescent="0.25">
      <c r="A7" s="16"/>
      <c r="B7" s="16"/>
      <c r="C7" s="16"/>
      <c r="D7" s="16"/>
      <c r="E7" s="16"/>
      <c r="F7" s="16"/>
      <c r="G7" s="16"/>
    </row>
    <row r="8" spans="1:7" x14ac:dyDescent="0.25">
      <c r="A8" s="16"/>
      <c r="B8" s="16"/>
      <c r="C8" s="16"/>
      <c r="D8" s="16"/>
      <c r="E8" s="16"/>
      <c r="F8" s="16"/>
      <c r="G8" s="16"/>
    </row>
    <row r="9" spans="1:7" x14ac:dyDescent="0.25">
      <c r="A9" s="16" t="s">
        <v>32</v>
      </c>
      <c r="B9" s="16"/>
      <c r="C9" s="16"/>
      <c r="D9" s="16"/>
      <c r="E9" s="16"/>
      <c r="F9" s="16"/>
      <c r="G9" s="16"/>
    </row>
    <row r="10" spans="1:7" x14ac:dyDescent="0.25">
      <c r="A10" s="27" t="s">
        <v>44</v>
      </c>
      <c r="B10" s="17"/>
      <c r="C10" s="17"/>
      <c r="D10" s="17"/>
      <c r="E10" s="17"/>
      <c r="F10" s="17"/>
      <c r="G10" s="17"/>
    </row>
    <row r="11" spans="1:7" x14ac:dyDescent="0.25">
      <c r="A11" s="16"/>
      <c r="B11" s="16"/>
      <c r="C11" s="16"/>
      <c r="D11" s="16"/>
      <c r="E11" s="16"/>
      <c r="F11" s="16"/>
      <c r="G11" s="16"/>
    </row>
    <row r="12" spans="1:7" x14ac:dyDescent="0.25">
      <c r="A12" s="16" t="s">
        <v>33</v>
      </c>
      <c r="B12" s="16"/>
      <c r="C12" s="16"/>
      <c r="D12" s="16"/>
      <c r="E12" s="16"/>
      <c r="F12" s="16"/>
      <c r="G12" s="16"/>
    </row>
    <row r="13" spans="1:7" x14ac:dyDescent="0.25">
      <c r="A13" s="16" t="s">
        <v>34</v>
      </c>
      <c r="B13" s="16"/>
      <c r="C13" s="16"/>
      <c r="D13" s="16"/>
      <c r="E13" s="16"/>
      <c r="F13" s="16"/>
      <c r="G13" s="16"/>
    </row>
    <row r="14" spans="1:7" x14ac:dyDescent="0.25">
      <c r="A14" s="16" t="s">
        <v>35</v>
      </c>
      <c r="B14" s="16"/>
      <c r="C14" s="16"/>
      <c r="D14" s="16"/>
      <c r="E14" s="16"/>
      <c r="F14" s="16"/>
      <c r="G14" s="16"/>
    </row>
    <row r="15" spans="1:7" x14ac:dyDescent="0.25">
      <c r="A15" s="16"/>
      <c r="B15" s="16"/>
      <c r="C15" s="16"/>
      <c r="D15" s="16"/>
      <c r="E15" s="16"/>
      <c r="F15" s="16"/>
      <c r="G15" s="16"/>
    </row>
    <row r="16" spans="1:7" x14ac:dyDescent="0.25">
      <c r="A16" s="16" t="s">
        <v>36</v>
      </c>
      <c r="B16" s="16"/>
      <c r="C16" s="16"/>
      <c r="D16" s="16"/>
      <c r="E16" s="16"/>
      <c r="F16" s="16"/>
      <c r="G16" s="16"/>
    </row>
    <row r="17" spans="1:7" x14ac:dyDescent="0.25">
      <c r="A17" s="16" t="s">
        <v>37</v>
      </c>
      <c r="B17" s="16"/>
      <c r="C17" s="16"/>
      <c r="D17" s="16"/>
      <c r="E17" s="16"/>
      <c r="F17" s="16"/>
      <c r="G17" s="16"/>
    </row>
    <row r="18" spans="1:7" x14ac:dyDescent="0.25">
      <c r="A18" s="16" t="s">
        <v>38</v>
      </c>
      <c r="B18" s="16"/>
      <c r="C18" s="16"/>
      <c r="D18" s="16"/>
      <c r="E18" s="16"/>
      <c r="F18" s="16"/>
      <c r="G18" s="16"/>
    </row>
    <row r="19" spans="1:7" x14ac:dyDescent="0.25">
      <c r="A19" s="16" t="s">
        <v>39</v>
      </c>
      <c r="B19" s="16"/>
      <c r="C19" s="16"/>
      <c r="D19" s="16"/>
      <c r="E19" s="16"/>
      <c r="F19" s="16"/>
      <c r="G19" s="16"/>
    </row>
    <row r="20" spans="1:7" x14ac:dyDescent="0.25">
      <c r="A20" s="16"/>
      <c r="B20" s="16"/>
      <c r="C20" s="16"/>
      <c r="D20" s="16"/>
      <c r="E20" s="16"/>
      <c r="F20" s="16"/>
      <c r="G20" s="16"/>
    </row>
    <row r="21" spans="1:7" x14ac:dyDescent="0.25">
      <c r="A21" s="19" t="s">
        <v>40</v>
      </c>
      <c r="B21" s="18"/>
      <c r="C21" s="18"/>
      <c r="D21" s="16"/>
      <c r="E21" s="16"/>
      <c r="F21" s="16"/>
      <c r="G21" s="16"/>
    </row>
    <row r="22" spans="1:7" x14ac:dyDescent="0.25">
      <c r="A22" s="16"/>
      <c r="B22" s="16"/>
      <c r="C22" s="16"/>
      <c r="D22" s="16"/>
      <c r="E22" s="16"/>
      <c r="F22" s="16"/>
      <c r="G22" s="16"/>
    </row>
    <row r="23" spans="1:7" x14ac:dyDescent="0.25">
      <c r="A23" s="16" t="s">
        <v>41</v>
      </c>
      <c r="B23" s="16"/>
      <c r="C23" s="16"/>
      <c r="D23" s="16"/>
      <c r="E23" s="16"/>
      <c r="F23" s="16"/>
      <c r="G23" s="16"/>
    </row>
    <row r="24" spans="1:7" x14ac:dyDescent="0.25">
      <c r="A24" s="19" t="s">
        <v>42</v>
      </c>
      <c r="B24" s="20"/>
      <c r="C24" s="20"/>
      <c r="D24" s="16"/>
      <c r="E24" s="16"/>
      <c r="F24" s="16"/>
      <c r="G24" s="16"/>
    </row>
    <row r="25" spans="1:7" x14ac:dyDescent="0.25">
      <c r="A25" s="16"/>
      <c r="B25" s="16"/>
      <c r="C25" s="16"/>
      <c r="D25" s="16"/>
      <c r="E25" s="16"/>
      <c r="F25" s="16"/>
      <c r="G25" s="16"/>
    </row>
  </sheetData>
  <hyperlinks>
    <hyperlink ref="A21" r:id="rId1" xr:uid="{0C3EDE0F-091A-C84F-897E-081E7EC9ADF6}"/>
    <hyperlink ref="A24" r:id="rId2" xr:uid="{329B86AD-0B12-D549-A05E-248869D04F5F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Averages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Scholz, Dieter</cp:lastModifiedBy>
  <dcterms:created xsi:type="dcterms:W3CDTF">2025-02-17T11:35:54Z</dcterms:created>
  <dcterms:modified xsi:type="dcterms:W3CDTF">2025-03-22T17:10:25Z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2025-02-17T11:35:54Z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807f99f5-7078-42e4-ab36-493efee7dfaa</vt:lpwstr>
  </property>
  <property fmtid="{D5CDD505-2E9C-101B-9397-08002B2CF9AE}" pid="8" name="MSIP_Label_defa4170-0d19-0005-0004-bc88714345d2_ContentBits">
    <vt:lpwstr>0</vt:lpwstr>
  </property>
</Properties>
</file>