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5.xml" ContentType="application/vnd.openxmlformats-officedocument.drawing+xml"/>
  <Override PartName="/xl/charts/chart17.xml" ContentType="application/vnd.openxmlformats-officedocument.drawingml.chart+xml"/>
  <Override PartName="/xl/drawings/drawing16.xml" ContentType="application/vnd.openxmlformats-officedocument.drawing+xml"/>
  <Override PartName="/xl/charts/chart18.xml" ContentType="application/vnd.openxmlformats-officedocument.drawingml.chart+xml"/>
  <Override PartName="/xl/drawings/drawing17.xml" ContentType="application/vnd.openxmlformats-officedocument.drawing+xml"/>
  <Override PartName="/xl/charts/chart19.xml" ContentType="application/vnd.openxmlformats-officedocument.drawingml.chart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Krull\ProjektImMaster\2025-03-10_Results\Excel-Dateien\"/>
    </mc:Choice>
  </mc:AlternateContent>
  <xr:revisionPtr revIDLastSave="0" documentId="13_ncr:1_{C08201F1-44C7-42CB-930B-52FC8E3C8642}" xr6:coauthVersionLast="47" xr6:coauthVersionMax="47" xr10:uidLastSave="{00000000-0000-0000-0000-000000000000}"/>
  <bookViews>
    <workbookView xWindow="-120" yWindow="-120" windowWidth="19440" windowHeight="14880" xr2:uid="{07551D4C-CA6C-0249-9BD6-7962516A076B}"/>
  </bookViews>
  <sheets>
    <sheet name="Summary" sheetId="19" r:id="rId1"/>
    <sheet name="24.26-DC" sheetId="1" r:id="rId2"/>
    <sheet name="24.26-MD" sheetId="2" r:id="rId3"/>
    <sheet name="24.49-B707" sheetId="3" r:id="rId4"/>
    <sheet name="24.53-B727" sheetId="4" r:id="rId5"/>
    <sheet name="24.72-B737-200" sheetId="5" r:id="rId6"/>
    <sheet name="24.72-B737-300" sheetId="15" r:id="rId7"/>
    <sheet name="24.72-B737-800" sheetId="16" r:id="rId8"/>
    <sheet name="24.78-B747" sheetId="6" r:id="rId9"/>
    <sheet name="24.90-B757" sheetId="7" r:id="rId10"/>
    <sheet name="24.96-B767" sheetId="8" r:id="rId11"/>
    <sheet name="24.99-B777" sheetId="9" r:id="rId12"/>
    <sheet name="24.107-A300" sheetId="10" r:id="rId13"/>
    <sheet name="24.123-A320B737" sheetId="11" r:id="rId14"/>
    <sheet name="24.131-A340" sheetId="12" r:id="rId15"/>
    <sheet name="24.142-F28" sheetId="13" r:id="rId16"/>
    <sheet name="24.142-F100" sheetId="14" r:id="rId17"/>
    <sheet name="(c)" sheetId="20" r:id="rId18"/>
  </sheets>
  <definedNames>
    <definedName name="solver_adj" localSheetId="12" hidden="1">'24.107-A300'!$AP$2:$AP$14</definedName>
    <definedName name="solver_adj" localSheetId="13" hidden="1">'24.123-A320B737'!$X$2:$X$11</definedName>
    <definedName name="solver_adj" localSheetId="14" hidden="1">'24.131-A340'!$Y$2:$Y$11</definedName>
    <definedName name="solver_adj" localSheetId="16" hidden="1">'24.142-F100'!$BB$2:$BB$16</definedName>
    <definedName name="solver_adj" localSheetId="15" hidden="1">'24.142-F28'!$AD$2:$AD$12</definedName>
    <definedName name="solver_adj" localSheetId="1" hidden="1">'24.26-DC'!$X$2:$X$11</definedName>
    <definedName name="solver_adj" localSheetId="2" hidden="1">'24.26-MD'!$X$2:$X$11</definedName>
    <definedName name="solver_adj" localSheetId="3" hidden="1">'24.49-B707'!$X$2:$X$11</definedName>
    <definedName name="solver_adj" localSheetId="4" hidden="1">'24.53-B727'!$AP$2:$AP$12</definedName>
    <definedName name="solver_adj" localSheetId="5" hidden="1">'24.72-B737-200'!$X$2:$X$11</definedName>
    <definedName name="solver_adj" localSheetId="6" hidden="1">'24.72-B737-300'!$W$2:$W$11</definedName>
    <definedName name="solver_adj" localSheetId="7" hidden="1">'24.72-B737-800'!$AC$2:$AC$12</definedName>
    <definedName name="solver_adj" localSheetId="8" hidden="1">'24.78-B747'!$AP$2:$AP$14</definedName>
    <definedName name="solver_adj" localSheetId="9" hidden="1">'24.90-B757'!$X$2:$X$11</definedName>
    <definedName name="solver_adj" localSheetId="10" hidden="1">'24.96-B767'!$X$2:$X$11</definedName>
    <definedName name="solver_adj" localSheetId="11" hidden="1">'24.99-B777'!$X$2:$X$11</definedName>
    <definedName name="solver_cvg" localSheetId="12" hidden="1">0.0001</definedName>
    <definedName name="solver_cvg" localSheetId="13" hidden="1">0.0001</definedName>
    <definedName name="solver_cvg" localSheetId="14" hidden="1">0.0001</definedName>
    <definedName name="solver_cvg" localSheetId="16" hidden="1">0.0001</definedName>
    <definedName name="solver_cvg" localSheetId="15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cvg" localSheetId="10" hidden="1">0.0001</definedName>
    <definedName name="solver_cvg" localSheetId="11" hidden="1">0.0001</definedName>
    <definedName name="solver_drv" localSheetId="12" hidden="1">1</definedName>
    <definedName name="solver_drv" localSheetId="13" hidden="1">1</definedName>
    <definedName name="solver_drv" localSheetId="14" hidden="1">1</definedName>
    <definedName name="solver_drv" localSheetId="16" hidden="1">1</definedName>
    <definedName name="solver_drv" localSheetId="15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drv" localSheetId="8" hidden="1">1</definedName>
    <definedName name="solver_drv" localSheetId="9" hidden="1">1</definedName>
    <definedName name="solver_drv" localSheetId="10" hidden="1">1</definedName>
    <definedName name="solver_drv" localSheetId="11" hidden="1">1</definedName>
    <definedName name="solver_eng" localSheetId="12" hidden="1">1</definedName>
    <definedName name="solver_eng" localSheetId="13" hidden="1">1</definedName>
    <definedName name="solver_eng" localSheetId="14" hidden="1">1</definedName>
    <definedName name="solver_eng" localSheetId="16" hidden="1">1</definedName>
    <definedName name="solver_eng" localSheetId="15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ng" localSheetId="7" hidden="1">1</definedName>
    <definedName name="solver_eng" localSheetId="8" hidden="1">1</definedName>
    <definedName name="solver_eng" localSheetId="9" hidden="1">1</definedName>
    <definedName name="solver_eng" localSheetId="10" hidden="1">1</definedName>
    <definedName name="solver_eng" localSheetId="11" hidden="1">1</definedName>
    <definedName name="solver_itr" localSheetId="12" hidden="1">2147483647</definedName>
    <definedName name="solver_itr" localSheetId="13" hidden="1">2147483647</definedName>
    <definedName name="solver_itr" localSheetId="14" hidden="1">2147483647</definedName>
    <definedName name="solver_itr" localSheetId="16" hidden="1">2147483647</definedName>
    <definedName name="solver_itr" localSheetId="15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itr" localSheetId="8" hidden="1">2147483647</definedName>
    <definedName name="solver_itr" localSheetId="9" hidden="1">2147483647</definedName>
    <definedName name="solver_itr" localSheetId="10" hidden="1">2147483647</definedName>
    <definedName name="solver_itr" localSheetId="11" hidden="1">2147483647</definedName>
    <definedName name="solver_lhs1" localSheetId="12" hidden="1">'24.107-A300'!$AN$31</definedName>
    <definedName name="solver_lhs1" localSheetId="13" hidden="1">'24.123-A320B737'!$V$24</definedName>
    <definedName name="solver_lhs1" localSheetId="14" hidden="1">'24.131-A340'!$W$24</definedName>
    <definedName name="solver_lhs1" localSheetId="16" hidden="1">'24.142-F100'!$AZ$35</definedName>
    <definedName name="solver_lhs1" localSheetId="15" hidden="1">'24.142-F28'!$AB$27</definedName>
    <definedName name="solver_lhs1" localSheetId="1" hidden="1">'24.26-DC'!$V$25</definedName>
    <definedName name="solver_lhs1" localSheetId="2" hidden="1">'24.26-MD'!$V$25</definedName>
    <definedName name="solver_lhs1" localSheetId="3" hidden="1">'24.49-B707'!$V$25</definedName>
    <definedName name="solver_lhs1" localSheetId="4" hidden="1">'24.53-B727'!$AN$26</definedName>
    <definedName name="solver_lhs1" localSheetId="5" hidden="1">'24.72-B737-200'!$V$25</definedName>
    <definedName name="solver_lhs1" localSheetId="6" hidden="1">'24.72-B737-300'!$U$25</definedName>
    <definedName name="solver_lhs1" localSheetId="7" hidden="1">'24.72-B737-800'!$AA$27</definedName>
    <definedName name="solver_lhs1" localSheetId="8" hidden="1">'24.78-B747'!$AN$32</definedName>
    <definedName name="solver_lhs1" localSheetId="9" hidden="1">'24.90-B757'!$V$24</definedName>
    <definedName name="solver_lhs1" localSheetId="10" hidden="1">'24.96-B767'!$V$25</definedName>
    <definedName name="solver_lhs1" localSheetId="11" hidden="1">'24.99-B777'!$V$25</definedName>
    <definedName name="solver_lhs10" localSheetId="1" hidden="1">'24.26-DC'!$X$4</definedName>
    <definedName name="solver_lhs11" localSheetId="1" hidden="1">'24.26-DC'!$X$5</definedName>
    <definedName name="solver_lhs12" localSheetId="1" hidden="1">'24.26-DC'!$X$5</definedName>
    <definedName name="solver_lhs13" localSheetId="1" hidden="1">'24.26-DC'!$X$5</definedName>
    <definedName name="solver_lhs2" localSheetId="1" hidden="1">'24.26-DC'!$E$1</definedName>
    <definedName name="solver_lhs2" localSheetId="4" hidden="1">'24.53-B727'!$CB$7</definedName>
    <definedName name="solver_lhs2" localSheetId="11" hidden="1">'24.99-B777'!$X$6</definedName>
    <definedName name="solver_lhs3" localSheetId="1" hidden="1">'24.26-DC'!$K$1</definedName>
    <definedName name="solver_lhs3" localSheetId="11" hidden="1">'24.99-B777'!$X$4</definedName>
    <definedName name="solver_lhs4" localSheetId="1" hidden="1">'24.26-DC'!$K$1</definedName>
    <definedName name="solver_lhs4" localSheetId="11" hidden="1">'24.99-B777'!$X$4</definedName>
    <definedName name="solver_lhs5" localSheetId="1" hidden="1">'24.26-DC'!$Q$1</definedName>
    <definedName name="solver_lhs5" localSheetId="11" hidden="1">'24.99-B777'!$X$5</definedName>
    <definedName name="solver_lhs6" localSheetId="1" hidden="1">'24.26-DC'!$Q$1</definedName>
    <definedName name="solver_lhs6" localSheetId="11" hidden="1">'24.99-B777'!$X$5</definedName>
    <definedName name="solver_lhs7" localSheetId="1" hidden="1">'24.26-DC'!$X$3</definedName>
    <definedName name="solver_lhs8" localSheetId="1" hidden="1">'24.26-DC'!$X$3</definedName>
    <definedName name="solver_lhs9" localSheetId="1" hidden="1">'24.26-DC'!$X$4</definedName>
    <definedName name="solver_lin" localSheetId="12" hidden="1">2</definedName>
    <definedName name="solver_lin" localSheetId="13" hidden="1">2</definedName>
    <definedName name="solver_lin" localSheetId="14" hidden="1">2</definedName>
    <definedName name="solver_lin" localSheetId="16" hidden="1">2</definedName>
    <definedName name="solver_lin" localSheetId="15" hidden="1">2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lin" localSheetId="4" hidden="1">2</definedName>
    <definedName name="solver_lin" localSheetId="5" hidden="1">2</definedName>
    <definedName name="solver_lin" localSheetId="6" hidden="1">2</definedName>
    <definedName name="solver_lin" localSheetId="7" hidden="1">2</definedName>
    <definedName name="solver_lin" localSheetId="8" hidden="1">2</definedName>
    <definedName name="solver_lin" localSheetId="9" hidden="1">2</definedName>
    <definedName name="solver_lin" localSheetId="10" hidden="1">2</definedName>
    <definedName name="solver_lin" localSheetId="11" hidden="1">2</definedName>
    <definedName name="solver_mip" localSheetId="12" hidden="1">2147483647</definedName>
    <definedName name="solver_mip" localSheetId="13" hidden="1">2147483647</definedName>
    <definedName name="solver_mip" localSheetId="14" hidden="1">2147483647</definedName>
    <definedName name="solver_mip" localSheetId="16" hidden="1">2147483647</definedName>
    <definedName name="solver_mip" localSheetId="15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ip" localSheetId="8" hidden="1">2147483647</definedName>
    <definedName name="solver_mip" localSheetId="9" hidden="1">2147483647</definedName>
    <definedName name="solver_mip" localSheetId="10" hidden="1">2147483647</definedName>
    <definedName name="solver_mip" localSheetId="11" hidden="1">2147483647</definedName>
    <definedName name="solver_mni" localSheetId="12" hidden="1">30</definedName>
    <definedName name="solver_mni" localSheetId="13" hidden="1">30</definedName>
    <definedName name="solver_mni" localSheetId="14" hidden="1">30</definedName>
    <definedName name="solver_mni" localSheetId="16" hidden="1">30</definedName>
    <definedName name="solver_mni" localSheetId="15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ni" localSheetId="8" hidden="1">30</definedName>
    <definedName name="solver_mni" localSheetId="9" hidden="1">30</definedName>
    <definedName name="solver_mni" localSheetId="10" hidden="1">30</definedName>
    <definedName name="solver_mni" localSheetId="11" hidden="1">30</definedName>
    <definedName name="solver_mrt" localSheetId="12" hidden="1">0.075</definedName>
    <definedName name="solver_mrt" localSheetId="13" hidden="1">0.075</definedName>
    <definedName name="solver_mrt" localSheetId="14" hidden="1">0.075</definedName>
    <definedName name="solver_mrt" localSheetId="16" hidden="1">0.075</definedName>
    <definedName name="solver_mrt" localSheetId="15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rt" localSheetId="8" hidden="1">0.075</definedName>
    <definedName name="solver_mrt" localSheetId="9" hidden="1">0.075</definedName>
    <definedName name="solver_mrt" localSheetId="10" hidden="1">0.075</definedName>
    <definedName name="solver_mrt" localSheetId="11" hidden="1">0.075</definedName>
    <definedName name="solver_msl" localSheetId="12" hidden="1">2</definedName>
    <definedName name="solver_msl" localSheetId="13" hidden="1">2</definedName>
    <definedName name="solver_msl" localSheetId="14" hidden="1">2</definedName>
    <definedName name="solver_msl" localSheetId="16" hidden="1">2</definedName>
    <definedName name="solver_msl" localSheetId="15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msl" localSheetId="8" hidden="1">2</definedName>
    <definedName name="solver_msl" localSheetId="9" hidden="1">2</definedName>
    <definedName name="solver_msl" localSheetId="10" hidden="1">2</definedName>
    <definedName name="solver_msl" localSheetId="11" hidden="1">2</definedName>
    <definedName name="solver_neg" localSheetId="12" hidden="1">1</definedName>
    <definedName name="solver_neg" localSheetId="13" hidden="1">1</definedName>
    <definedName name="solver_neg" localSheetId="14" hidden="1">1</definedName>
    <definedName name="solver_neg" localSheetId="16" hidden="1">1</definedName>
    <definedName name="solver_neg" localSheetId="15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eg" localSheetId="10" hidden="1">1</definedName>
    <definedName name="solver_neg" localSheetId="11" hidden="1">1</definedName>
    <definedName name="solver_nod" localSheetId="12" hidden="1">2147483647</definedName>
    <definedName name="solver_nod" localSheetId="13" hidden="1">2147483647</definedName>
    <definedName name="solver_nod" localSheetId="14" hidden="1">2147483647</definedName>
    <definedName name="solver_nod" localSheetId="16" hidden="1">2147483647</definedName>
    <definedName name="solver_nod" localSheetId="15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od" localSheetId="8" hidden="1">2147483647</definedName>
    <definedName name="solver_nod" localSheetId="9" hidden="1">2147483647</definedName>
    <definedName name="solver_nod" localSheetId="10" hidden="1">2147483647</definedName>
    <definedName name="solver_nod" localSheetId="11" hidden="1">2147483647</definedName>
    <definedName name="solver_num" localSheetId="12" hidden="1">1</definedName>
    <definedName name="solver_num" localSheetId="13" hidden="1">1</definedName>
    <definedName name="solver_num" localSheetId="14" hidden="1">1</definedName>
    <definedName name="solver_num" localSheetId="16" hidden="1">1</definedName>
    <definedName name="solver_num" localSheetId="15" hidden="1">1</definedName>
    <definedName name="solver_num" localSheetId="1" hidden="1">1</definedName>
    <definedName name="solver_num" localSheetId="2" hidden="1">1</definedName>
    <definedName name="solver_num" localSheetId="3" hidden="1">1</definedName>
    <definedName name="solver_num" localSheetId="4" hidden="1">1</definedName>
    <definedName name="solver_num" localSheetId="5" hidden="1">1</definedName>
    <definedName name="solver_num" localSheetId="6" hidden="1">1</definedName>
    <definedName name="solver_num" localSheetId="7" hidden="1">1</definedName>
    <definedName name="solver_num" localSheetId="8" hidden="1">1</definedName>
    <definedName name="solver_num" localSheetId="9" hidden="1">1</definedName>
    <definedName name="solver_num" localSheetId="10" hidden="1">1</definedName>
    <definedName name="solver_num" localSheetId="11" hidden="1">1</definedName>
    <definedName name="solver_opt" localSheetId="12" hidden="1">'24.107-A300'!$AP$24</definedName>
    <definedName name="solver_opt" localSheetId="13" hidden="1">'24.123-A320B737'!$X$17</definedName>
    <definedName name="solver_opt" localSheetId="14" hidden="1">'24.131-A340'!$Y$17</definedName>
    <definedName name="solver_opt" localSheetId="16" hidden="1">'24.142-F100'!$BB$28</definedName>
    <definedName name="solver_opt" localSheetId="15" hidden="1">'24.142-F28'!$AD$20</definedName>
    <definedName name="solver_opt" localSheetId="1" hidden="1">'24.26-DC'!$X$17</definedName>
    <definedName name="solver_opt" localSheetId="2" hidden="1">'24.26-MD'!$X$17</definedName>
    <definedName name="solver_opt" localSheetId="3" hidden="1">'24.49-B707'!$X$17</definedName>
    <definedName name="solver_opt" localSheetId="4" hidden="1">'24.53-B727'!$AP$19</definedName>
    <definedName name="solver_opt" localSheetId="5" hidden="1">'24.72-B737-200'!$X$17</definedName>
    <definedName name="solver_opt" localSheetId="6" hidden="1">'24.72-B737-300'!$W$17</definedName>
    <definedName name="solver_opt" localSheetId="7" hidden="1">'24.72-B737-800'!$AC$19</definedName>
    <definedName name="solver_opt" localSheetId="8" hidden="1">'24.78-B747'!$AP$24</definedName>
    <definedName name="solver_opt" localSheetId="9" hidden="1">'24.90-B757'!$X$17</definedName>
    <definedName name="solver_opt" localSheetId="10" hidden="1">'24.96-B767'!$X$17</definedName>
    <definedName name="solver_opt" localSheetId="11" hidden="1">'24.99-B777'!$X$17</definedName>
    <definedName name="solver_pre" localSheetId="12" hidden="1">0.000001</definedName>
    <definedName name="solver_pre" localSheetId="13" hidden="1">0.000001</definedName>
    <definedName name="solver_pre" localSheetId="14" hidden="1">0.000001</definedName>
    <definedName name="solver_pre" localSheetId="16" hidden="1">0.000001</definedName>
    <definedName name="solver_pre" localSheetId="15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pre" localSheetId="10" hidden="1">0.000001</definedName>
    <definedName name="solver_pre" localSheetId="11" hidden="1">0.000001</definedName>
    <definedName name="solver_rbv" localSheetId="12" hidden="1">1</definedName>
    <definedName name="solver_rbv" localSheetId="13" hidden="1">1</definedName>
    <definedName name="solver_rbv" localSheetId="14" hidden="1">1</definedName>
    <definedName name="solver_rbv" localSheetId="16" hidden="1">1</definedName>
    <definedName name="solver_rbv" localSheetId="15" hidden="1">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bv" localSheetId="7" hidden="1">1</definedName>
    <definedName name="solver_rbv" localSheetId="8" hidden="1">1</definedName>
    <definedName name="solver_rbv" localSheetId="9" hidden="1">1</definedName>
    <definedName name="solver_rbv" localSheetId="10" hidden="1">1</definedName>
    <definedName name="solver_rbv" localSheetId="11" hidden="1">1</definedName>
    <definedName name="solver_rel1" localSheetId="12" hidden="1">1</definedName>
    <definedName name="solver_rel1" localSheetId="13" hidden="1">1</definedName>
    <definedName name="solver_rel1" localSheetId="14" hidden="1">1</definedName>
    <definedName name="solver_rel1" localSheetId="16" hidden="1">1</definedName>
    <definedName name="solver_rel1" localSheetId="15" hidden="1">1</definedName>
    <definedName name="solver_rel1" localSheetId="1" hidden="1">1</definedName>
    <definedName name="solver_rel1" localSheetId="2" hidden="1">1</definedName>
    <definedName name="solver_rel1" localSheetId="3" hidden="1">1</definedName>
    <definedName name="solver_rel1" localSheetId="4" hidden="1">1</definedName>
    <definedName name="solver_rel1" localSheetId="5" hidden="1">1</definedName>
    <definedName name="solver_rel1" localSheetId="6" hidden="1">1</definedName>
    <definedName name="solver_rel1" localSheetId="7" hidden="1">1</definedName>
    <definedName name="solver_rel1" localSheetId="8" hidden="1">1</definedName>
    <definedName name="solver_rel1" localSheetId="9" hidden="1">1</definedName>
    <definedName name="solver_rel1" localSheetId="10" hidden="1">1</definedName>
    <definedName name="solver_rel1" localSheetId="11" hidden="1">1</definedName>
    <definedName name="solver_rel10" localSheetId="1" hidden="1">3</definedName>
    <definedName name="solver_rel11" localSheetId="1" hidden="1">1</definedName>
    <definedName name="solver_rel12" localSheetId="1" hidden="1">4</definedName>
    <definedName name="solver_rel13" localSheetId="1" hidden="1">3</definedName>
    <definedName name="solver_rel2" localSheetId="1" hidden="1">3</definedName>
    <definedName name="solver_rel2" localSheetId="4" hidden="1">2</definedName>
    <definedName name="solver_rel2" localSheetId="11" hidden="1">2</definedName>
    <definedName name="solver_rel3" localSheetId="1" hidden="1">1</definedName>
    <definedName name="solver_rel3" localSheetId="11" hidden="1">1</definedName>
    <definedName name="solver_rel4" localSheetId="1" hidden="1">3</definedName>
    <definedName name="solver_rel4" localSheetId="11" hidden="1">3</definedName>
    <definedName name="solver_rel5" localSheetId="1" hidden="1">1</definedName>
    <definedName name="solver_rel5" localSheetId="11" hidden="1">1</definedName>
    <definedName name="solver_rel6" localSheetId="1" hidden="1">3</definedName>
    <definedName name="solver_rel6" localSheetId="11" hidden="1">3</definedName>
    <definedName name="solver_rel7" localSheetId="1" hidden="1">1</definedName>
    <definedName name="solver_rel8" localSheetId="1" hidden="1">3</definedName>
    <definedName name="solver_rel9" localSheetId="1" hidden="1">1</definedName>
    <definedName name="solver_rhs1" localSheetId="12" hidden="1">-9</definedName>
    <definedName name="solver_rhs1" localSheetId="13" hidden="1">-9</definedName>
    <definedName name="solver_rhs1" localSheetId="14" hidden="1">-9</definedName>
    <definedName name="solver_rhs1" localSheetId="16" hidden="1">-9</definedName>
    <definedName name="solver_rhs1" localSheetId="15" hidden="1">-9</definedName>
    <definedName name="solver_rhs1" localSheetId="1" hidden="1">-9</definedName>
    <definedName name="solver_rhs1" localSheetId="2" hidden="1">-9</definedName>
    <definedName name="solver_rhs1" localSheetId="3" hidden="1">-9</definedName>
    <definedName name="solver_rhs1" localSheetId="4" hidden="1">-9</definedName>
    <definedName name="solver_rhs1" localSheetId="5" hidden="1">-9</definedName>
    <definedName name="solver_rhs1" localSheetId="6" hidden="1">-9</definedName>
    <definedName name="solver_rhs1" localSheetId="7" hidden="1">-9</definedName>
    <definedName name="solver_rhs1" localSheetId="8" hidden="1">-9</definedName>
    <definedName name="solver_rhs1" localSheetId="9" hidden="1">-9</definedName>
    <definedName name="solver_rhs1" localSheetId="10" hidden="1">-9</definedName>
    <definedName name="solver_rhs1" localSheetId="11" hidden="1">-9</definedName>
    <definedName name="solver_rhs10" localSheetId="1" hidden="1">0</definedName>
    <definedName name="solver_rhs11" localSheetId="1" hidden="1">50</definedName>
    <definedName name="solver_rhs12" localSheetId="1" hidden="1">"Ganzzahlig"</definedName>
    <definedName name="solver_rhs13" localSheetId="1" hidden="1">2</definedName>
    <definedName name="solver_rhs2" localSheetId="1" hidden="1">160</definedName>
    <definedName name="solver_rhs2" localSheetId="4" hidden="1">1</definedName>
    <definedName name="solver_rhs2" localSheetId="11" hidden="1">1</definedName>
    <definedName name="solver_rhs3" localSheetId="1" hidden="1">'24.26-DC'!$J$3</definedName>
    <definedName name="solver_rhs3" localSheetId="11" hidden="1">3</definedName>
    <definedName name="solver_rhs4" localSheetId="1" hidden="1">200</definedName>
    <definedName name="solver_rhs4" localSheetId="11" hidden="1">1</definedName>
    <definedName name="solver_rhs5" localSheetId="1" hidden="1">'24.26-DC'!$P$3</definedName>
    <definedName name="solver_rhs5" localSheetId="11" hidden="1">100</definedName>
    <definedName name="solver_rhs6" localSheetId="1" hidden="1">250</definedName>
    <definedName name="solver_rhs6" localSheetId="11" hidden="1">2</definedName>
    <definedName name="solver_rhs7" localSheetId="1" hidden="1">20</definedName>
    <definedName name="solver_rhs8" localSheetId="1" hidden="1">0</definedName>
    <definedName name="solver_rhs9" localSheetId="1" hidden="1">5</definedName>
    <definedName name="solver_rlx" localSheetId="12" hidden="1">2</definedName>
    <definedName name="solver_rlx" localSheetId="13" hidden="1">2</definedName>
    <definedName name="solver_rlx" localSheetId="14" hidden="1">2</definedName>
    <definedName name="solver_rlx" localSheetId="16" hidden="1">2</definedName>
    <definedName name="solver_rlx" localSheetId="15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lx" localSheetId="8" hidden="1">2</definedName>
    <definedName name="solver_rlx" localSheetId="9" hidden="1">2</definedName>
    <definedName name="solver_rlx" localSheetId="10" hidden="1">2</definedName>
    <definedName name="solver_rlx" localSheetId="11" hidden="1">2</definedName>
    <definedName name="solver_rsd" localSheetId="12" hidden="1">0</definedName>
    <definedName name="solver_rsd" localSheetId="13" hidden="1">0</definedName>
    <definedName name="solver_rsd" localSheetId="14" hidden="1">0</definedName>
    <definedName name="solver_rsd" localSheetId="16" hidden="1">0</definedName>
    <definedName name="solver_rsd" localSheetId="15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8" hidden="1">0</definedName>
    <definedName name="solver_rsd" localSheetId="9" hidden="1">0</definedName>
    <definedName name="solver_rsd" localSheetId="10" hidden="1">0</definedName>
    <definedName name="solver_rsd" localSheetId="11" hidden="1">0</definedName>
    <definedName name="solver_scl" localSheetId="12" hidden="1">1</definedName>
    <definedName name="solver_scl" localSheetId="13" hidden="1">1</definedName>
    <definedName name="solver_scl" localSheetId="14" hidden="1">1</definedName>
    <definedName name="solver_scl" localSheetId="16" hidden="1">1</definedName>
    <definedName name="solver_scl" localSheetId="15" hidden="1">1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cl" localSheetId="7" hidden="1">1</definedName>
    <definedName name="solver_scl" localSheetId="8" hidden="1">1</definedName>
    <definedName name="solver_scl" localSheetId="9" hidden="1">1</definedName>
    <definedName name="solver_scl" localSheetId="10" hidden="1">1</definedName>
    <definedName name="solver_scl" localSheetId="11" hidden="1">1</definedName>
    <definedName name="solver_sho" localSheetId="12" hidden="1">2</definedName>
    <definedName name="solver_sho" localSheetId="13" hidden="1">2</definedName>
    <definedName name="solver_sho" localSheetId="14" hidden="1">2</definedName>
    <definedName name="solver_sho" localSheetId="16" hidden="1">2</definedName>
    <definedName name="solver_sho" localSheetId="15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sho" localSheetId="10" hidden="1">2</definedName>
    <definedName name="solver_sho" localSheetId="11" hidden="1">2</definedName>
    <definedName name="solver_ssz" localSheetId="12" hidden="1">100</definedName>
    <definedName name="solver_ssz" localSheetId="13" hidden="1">100</definedName>
    <definedName name="solver_ssz" localSheetId="14" hidden="1">100</definedName>
    <definedName name="solver_ssz" localSheetId="16" hidden="1">100</definedName>
    <definedName name="solver_ssz" localSheetId="15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8" hidden="1">100</definedName>
    <definedName name="solver_ssz" localSheetId="9" hidden="1">100</definedName>
    <definedName name="solver_ssz" localSheetId="10" hidden="1">100</definedName>
    <definedName name="solver_ssz" localSheetId="11" hidden="1">100</definedName>
    <definedName name="solver_tim" localSheetId="12" hidden="1">2147483647</definedName>
    <definedName name="solver_tim" localSheetId="13" hidden="1">2147483647</definedName>
    <definedName name="solver_tim" localSheetId="14" hidden="1">2147483647</definedName>
    <definedName name="solver_tim" localSheetId="16" hidden="1">2147483647</definedName>
    <definedName name="solver_tim" localSheetId="15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im" localSheetId="8" hidden="1">2147483647</definedName>
    <definedName name="solver_tim" localSheetId="9" hidden="1">2147483647</definedName>
    <definedName name="solver_tim" localSheetId="10" hidden="1">2147483647</definedName>
    <definedName name="solver_tim" localSheetId="11" hidden="1">2147483647</definedName>
    <definedName name="solver_tol" localSheetId="12" hidden="1">0.01</definedName>
    <definedName name="solver_tol" localSheetId="13" hidden="1">0.01</definedName>
    <definedName name="solver_tol" localSheetId="14" hidden="1">0.01</definedName>
    <definedName name="solver_tol" localSheetId="16" hidden="1">0.01</definedName>
    <definedName name="solver_tol" localSheetId="15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8" hidden="1">0.01</definedName>
    <definedName name="solver_tol" localSheetId="9" hidden="1">0.01</definedName>
    <definedName name="solver_tol" localSheetId="10" hidden="1">0.01</definedName>
    <definedName name="solver_tol" localSheetId="11" hidden="1">0.01</definedName>
    <definedName name="solver_typ" localSheetId="12" hidden="1">2</definedName>
    <definedName name="solver_typ" localSheetId="13" hidden="1">2</definedName>
    <definedName name="solver_typ" localSheetId="14" hidden="1">2</definedName>
    <definedName name="solver_typ" localSheetId="16" hidden="1">2</definedName>
    <definedName name="solver_typ" localSheetId="15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typ" localSheetId="5" hidden="1">2</definedName>
    <definedName name="solver_typ" localSheetId="6" hidden="1">2</definedName>
    <definedName name="solver_typ" localSheetId="7" hidden="1">2</definedName>
    <definedName name="solver_typ" localSheetId="8" hidden="1">2</definedName>
    <definedName name="solver_typ" localSheetId="9" hidden="1">2</definedName>
    <definedName name="solver_typ" localSheetId="10" hidden="1">2</definedName>
    <definedName name="solver_typ" localSheetId="11" hidden="1">2</definedName>
    <definedName name="solver_val" localSheetId="12" hidden="1">0</definedName>
    <definedName name="solver_val" localSheetId="13" hidden="1">0</definedName>
    <definedName name="solver_val" localSheetId="14" hidden="1">0</definedName>
    <definedName name="solver_val" localSheetId="16" hidden="1">0</definedName>
    <definedName name="solver_val" localSheetId="15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  <definedName name="solver_val" localSheetId="10" hidden="1">0</definedName>
    <definedName name="solver_val" localSheetId="11" hidden="1">0</definedName>
    <definedName name="solver_ver" localSheetId="12" hidden="1">2</definedName>
    <definedName name="solver_ver" localSheetId="13" hidden="1">2</definedName>
    <definedName name="solver_ver" localSheetId="14" hidden="1">2</definedName>
    <definedName name="solver_ver" localSheetId="16" hidden="1">2</definedName>
    <definedName name="solver_ver" localSheetId="15" hidden="1">2</definedName>
    <definedName name="solver_ver" localSheetId="1" hidden="1">2</definedName>
    <definedName name="solver_ver" localSheetId="2" hidden="1">2</definedName>
    <definedName name="solver_ver" localSheetId="3" hidden="1">2</definedName>
    <definedName name="solver_ver" localSheetId="4" hidden="1">2</definedName>
    <definedName name="solver_ver" localSheetId="5" hidden="1">2</definedName>
    <definedName name="solver_ver" localSheetId="6" hidden="1">2</definedName>
    <definedName name="solver_ver" localSheetId="7" hidden="1">2</definedName>
    <definedName name="solver_ver" localSheetId="8" hidden="1">2</definedName>
    <definedName name="solver_ver" localSheetId="9" hidden="1">2</definedName>
    <definedName name="solver_ver" localSheetId="10" hidden="1">2</definedName>
    <definedName name="solver_ver" localSheetId="11" hidden="1">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2" i="12" l="1"/>
  <c r="AD25" i="13"/>
  <c r="BB33" i="14"/>
  <c r="T19" i="19" s="1"/>
  <c r="X22" i="11"/>
  <c r="AP29" i="10"/>
  <c r="X23" i="9"/>
  <c r="X23" i="8"/>
  <c r="X22" i="7"/>
  <c r="AP30" i="6"/>
  <c r="AC25" i="16"/>
  <c r="W23" i="15"/>
  <c r="X23" i="5"/>
  <c r="AP24" i="4"/>
  <c r="X23" i="3"/>
  <c r="X23" i="2"/>
  <c r="X23" i="1"/>
  <c r="AW4" i="14"/>
  <c r="AW5" i="14"/>
  <c r="AW6" i="14"/>
  <c r="AW7" i="14"/>
  <c r="AW8" i="14"/>
  <c r="AW9" i="14"/>
  <c r="AW10" i="14"/>
  <c r="AW11" i="14"/>
  <c r="AW12" i="14"/>
  <c r="AW13" i="14"/>
  <c r="AW14" i="14"/>
  <c r="AW15" i="14"/>
  <c r="AW16" i="14"/>
  <c r="AW17" i="14"/>
  <c r="AW18" i="14"/>
  <c r="AW19" i="14"/>
  <c r="AW20" i="14"/>
  <c r="AW21" i="14"/>
  <c r="AW22" i="14"/>
  <c r="AW23" i="14"/>
  <c r="AW24" i="14"/>
  <c r="AW25" i="14"/>
  <c r="AW26" i="14"/>
  <c r="AW27" i="14"/>
  <c r="AW28" i="14"/>
  <c r="AW29" i="14"/>
  <c r="AW30" i="14"/>
  <c r="AW31" i="14"/>
  <c r="AW32" i="14"/>
  <c r="AW33" i="14"/>
  <c r="AW34" i="14"/>
  <c r="AW35" i="14"/>
  <c r="AW36" i="14"/>
  <c r="AW37" i="14"/>
  <c r="AW38" i="14"/>
  <c r="AW39" i="14"/>
  <c r="AW40" i="14"/>
  <c r="AW41" i="14"/>
  <c r="AW42" i="14"/>
  <c r="AW43" i="14"/>
  <c r="AW44" i="14"/>
  <c r="AW45" i="14"/>
  <c r="AW46" i="14"/>
  <c r="AW47" i="14"/>
  <c r="AW48" i="14"/>
  <c r="AW49" i="14"/>
  <c r="AW50" i="14"/>
  <c r="AW51" i="14"/>
  <c r="AW52" i="14"/>
  <c r="AW53" i="14"/>
  <c r="AW54" i="14"/>
  <c r="AW55" i="14"/>
  <c r="AW56" i="14"/>
  <c r="AW57" i="14"/>
  <c r="AW58" i="14"/>
  <c r="AW59" i="14"/>
  <c r="AW60" i="14"/>
  <c r="AW61" i="14"/>
  <c r="AW62" i="14"/>
  <c r="AW63" i="14"/>
  <c r="AW64" i="14"/>
  <c r="AW65" i="14"/>
  <c r="AW66" i="14"/>
  <c r="AW67" i="14"/>
  <c r="AW68" i="14"/>
  <c r="AW69" i="14"/>
  <c r="AW70" i="14"/>
  <c r="AW71" i="14"/>
  <c r="AW72" i="14"/>
  <c r="AW73" i="14"/>
  <c r="AW74" i="14"/>
  <c r="AW75" i="14"/>
  <c r="AW76" i="14"/>
  <c r="AW77" i="14"/>
  <c r="AW78" i="14"/>
  <c r="AW79" i="14"/>
  <c r="AW80" i="14"/>
  <c r="AW81" i="14"/>
  <c r="AW82" i="14"/>
  <c r="AW83" i="14"/>
  <c r="AW84" i="14"/>
  <c r="AW85" i="14"/>
  <c r="AW86" i="14"/>
  <c r="AW87" i="14"/>
  <c r="AW88" i="14"/>
  <c r="AQ4" i="14"/>
  <c r="AQ5" i="14"/>
  <c r="AQ6" i="14"/>
  <c r="AQ7" i="14"/>
  <c r="AQ8" i="14"/>
  <c r="AQ9" i="14"/>
  <c r="AQ10" i="14"/>
  <c r="AQ11" i="14"/>
  <c r="AQ12" i="14"/>
  <c r="AQ13" i="14"/>
  <c r="AQ14" i="14"/>
  <c r="AQ15" i="14"/>
  <c r="AQ16" i="14"/>
  <c r="AQ17" i="14"/>
  <c r="AQ18" i="14"/>
  <c r="AQ19" i="14"/>
  <c r="AQ20" i="14"/>
  <c r="AQ21" i="14"/>
  <c r="AQ22" i="14"/>
  <c r="AQ23" i="14"/>
  <c r="AQ24" i="14"/>
  <c r="AQ25" i="14"/>
  <c r="AQ26" i="14"/>
  <c r="AQ27" i="14"/>
  <c r="AQ28" i="14"/>
  <c r="AQ29" i="14"/>
  <c r="AQ30" i="14"/>
  <c r="AQ31" i="14"/>
  <c r="AQ32" i="14"/>
  <c r="AQ33" i="14"/>
  <c r="AQ34" i="14"/>
  <c r="AQ35" i="14"/>
  <c r="AQ36" i="14"/>
  <c r="AQ37" i="14"/>
  <c r="AQ38" i="14"/>
  <c r="AQ39" i="14"/>
  <c r="AQ40" i="14"/>
  <c r="AQ41" i="14"/>
  <c r="AQ42" i="14"/>
  <c r="AQ43" i="14"/>
  <c r="AQ44" i="14"/>
  <c r="AQ45" i="14"/>
  <c r="AQ46" i="14"/>
  <c r="AQ47" i="14"/>
  <c r="AQ48" i="14"/>
  <c r="AQ49" i="14"/>
  <c r="AQ50" i="14"/>
  <c r="AQ51" i="14"/>
  <c r="AQ52" i="14"/>
  <c r="AQ53" i="14"/>
  <c r="AQ54" i="14"/>
  <c r="AQ55" i="14"/>
  <c r="AQ56" i="14"/>
  <c r="AQ57" i="14"/>
  <c r="AQ58" i="14"/>
  <c r="AQ59" i="14"/>
  <c r="AQ60" i="14"/>
  <c r="AQ61" i="14"/>
  <c r="AQ62" i="14"/>
  <c r="AQ63" i="14"/>
  <c r="AQ64" i="14"/>
  <c r="AQ65" i="14"/>
  <c r="AQ66" i="14"/>
  <c r="AQ67" i="14"/>
  <c r="AQ68" i="14"/>
  <c r="AQ69" i="14"/>
  <c r="AQ70" i="14"/>
  <c r="AQ71" i="14"/>
  <c r="AQ72" i="14"/>
  <c r="AQ73" i="14"/>
  <c r="AQ74" i="14"/>
  <c r="AQ75" i="14"/>
  <c r="AQ76" i="14"/>
  <c r="AQ77" i="14"/>
  <c r="AQ78" i="14"/>
  <c r="AQ79" i="14"/>
  <c r="AQ80" i="14"/>
  <c r="AQ81" i="14"/>
  <c r="AQ82" i="14"/>
  <c r="AQ83" i="14"/>
  <c r="AQ84" i="14"/>
  <c r="AQ85" i="14"/>
  <c r="AQ86" i="14"/>
  <c r="AQ87" i="14"/>
  <c r="AQ88" i="14"/>
  <c r="AQ89" i="14"/>
  <c r="AQ90" i="14"/>
  <c r="AQ91" i="14"/>
  <c r="AQ92" i="14"/>
  <c r="AQ93" i="14"/>
  <c r="AQ94" i="14"/>
  <c r="AQ95" i="14"/>
  <c r="AQ96" i="14"/>
  <c r="AQ97" i="14"/>
  <c r="AQ98" i="14"/>
  <c r="AK4" i="14"/>
  <c r="AK5" i="14"/>
  <c r="AK6" i="14"/>
  <c r="AK7" i="14"/>
  <c r="AK8" i="14"/>
  <c r="AK9" i="14"/>
  <c r="AK10" i="14"/>
  <c r="AK11" i="14"/>
  <c r="AK12" i="14"/>
  <c r="AK13" i="14"/>
  <c r="AK14" i="14"/>
  <c r="AK15" i="14"/>
  <c r="AK16" i="14"/>
  <c r="AK17" i="14"/>
  <c r="AK18" i="14"/>
  <c r="AK19" i="14"/>
  <c r="AK20" i="14"/>
  <c r="AK21" i="14"/>
  <c r="AK22" i="14"/>
  <c r="AK23" i="14"/>
  <c r="AK24" i="14"/>
  <c r="AK25" i="14"/>
  <c r="AK26" i="14"/>
  <c r="AK27" i="14"/>
  <c r="AK28" i="14"/>
  <c r="AK29" i="14"/>
  <c r="AK30" i="14"/>
  <c r="AK31" i="14"/>
  <c r="AK32" i="14"/>
  <c r="AK33" i="14"/>
  <c r="AK34" i="14"/>
  <c r="AK35" i="14"/>
  <c r="AK36" i="14"/>
  <c r="AK37" i="14"/>
  <c r="AK38" i="14"/>
  <c r="AK39" i="14"/>
  <c r="AK40" i="14"/>
  <c r="AK41" i="14"/>
  <c r="AK42" i="14"/>
  <c r="AK43" i="14"/>
  <c r="AK44" i="14"/>
  <c r="AK45" i="14"/>
  <c r="AK46" i="14"/>
  <c r="AK47" i="14"/>
  <c r="AK48" i="14"/>
  <c r="AK49" i="14"/>
  <c r="AK50" i="14"/>
  <c r="AK51" i="14"/>
  <c r="AK52" i="14"/>
  <c r="AK53" i="14"/>
  <c r="AK54" i="14"/>
  <c r="AK55" i="14"/>
  <c r="AK56" i="14"/>
  <c r="AK57" i="14"/>
  <c r="AK58" i="14"/>
  <c r="AK59" i="14"/>
  <c r="AK60" i="14"/>
  <c r="AK61" i="14"/>
  <c r="AK62" i="14"/>
  <c r="AK63" i="14"/>
  <c r="AK64" i="14"/>
  <c r="AK65" i="14"/>
  <c r="AK66" i="14"/>
  <c r="AK67" i="14"/>
  <c r="AK68" i="14"/>
  <c r="AK69" i="14"/>
  <c r="AK70" i="14"/>
  <c r="AK71" i="14"/>
  <c r="AK72" i="14"/>
  <c r="AK73" i="14"/>
  <c r="AK74" i="14"/>
  <c r="AK75" i="14"/>
  <c r="AK76" i="14"/>
  <c r="AK77" i="14"/>
  <c r="AK78" i="14"/>
  <c r="AK79" i="14"/>
  <c r="AK80" i="14"/>
  <c r="AK81" i="14"/>
  <c r="AK82" i="14"/>
  <c r="AK83" i="14"/>
  <c r="AK84" i="14"/>
  <c r="AK85" i="14"/>
  <c r="AK86" i="14"/>
  <c r="AK87" i="14"/>
  <c r="AK88" i="14"/>
  <c r="AK89" i="14"/>
  <c r="AK90" i="14"/>
  <c r="AK91" i="14"/>
  <c r="AK92" i="14"/>
  <c r="AK93" i="14"/>
  <c r="AK94" i="14"/>
  <c r="AK95" i="14"/>
  <c r="AK96" i="14"/>
  <c r="AK97" i="14"/>
  <c r="AK98" i="14"/>
  <c r="AK99" i="14"/>
  <c r="AE4" i="14"/>
  <c r="AE5" i="14"/>
  <c r="AE6" i="14"/>
  <c r="AE7" i="14"/>
  <c r="AE8" i="14"/>
  <c r="AE9" i="14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30" i="14"/>
  <c r="AE31" i="14"/>
  <c r="AE32" i="14"/>
  <c r="AE33" i="14"/>
  <c r="AE34" i="14"/>
  <c r="AE35" i="14"/>
  <c r="AE36" i="14"/>
  <c r="AE37" i="14"/>
  <c r="AE38" i="14"/>
  <c r="AE39" i="14"/>
  <c r="AE40" i="14"/>
  <c r="AE41" i="14"/>
  <c r="AE42" i="14"/>
  <c r="AE43" i="14"/>
  <c r="AE44" i="14"/>
  <c r="AE45" i="14"/>
  <c r="AE46" i="14"/>
  <c r="AE47" i="14"/>
  <c r="AE48" i="14"/>
  <c r="AE49" i="14"/>
  <c r="AE50" i="14"/>
  <c r="AE51" i="14"/>
  <c r="AE52" i="14"/>
  <c r="AE53" i="14"/>
  <c r="AE54" i="14"/>
  <c r="AE55" i="14"/>
  <c r="AE56" i="14"/>
  <c r="AE57" i="14"/>
  <c r="AE58" i="14"/>
  <c r="AE59" i="14"/>
  <c r="AE60" i="14"/>
  <c r="AE61" i="14"/>
  <c r="AE62" i="14"/>
  <c r="AE63" i="14"/>
  <c r="AE64" i="14"/>
  <c r="AE65" i="14"/>
  <c r="AE66" i="14"/>
  <c r="AE67" i="14"/>
  <c r="AE68" i="14"/>
  <c r="AE69" i="14"/>
  <c r="AE70" i="14"/>
  <c r="AE71" i="14"/>
  <c r="AE72" i="14"/>
  <c r="AE73" i="14"/>
  <c r="AE74" i="14"/>
  <c r="AE75" i="14"/>
  <c r="AE76" i="14"/>
  <c r="AE77" i="14"/>
  <c r="AE78" i="14"/>
  <c r="AE79" i="14"/>
  <c r="AE80" i="14"/>
  <c r="AE81" i="14"/>
  <c r="AE82" i="14"/>
  <c r="AE83" i="14"/>
  <c r="AE84" i="14"/>
  <c r="AE85" i="14"/>
  <c r="AE86" i="14"/>
  <c r="AE87" i="14"/>
  <c r="AE88" i="14"/>
  <c r="AE89" i="14"/>
  <c r="AE90" i="14"/>
  <c r="AE91" i="14"/>
  <c r="AE92" i="14"/>
  <c r="AE93" i="14"/>
  <c r="AE94" i="14"/>
  <c r="AE95" i="14"/>
  <c r="AE96" i="14"/>
  <c r="AE97" i="14"/>
  <c r="AE98" i="14"/>
  <c r="AE99" i="14"/>
  <c r="AE3" i="14"/>
  <c r="Y4" i="14"/>
  <c r="Y5" i="14"/>
  <c r="Y6" i="14"/>
  <c r="Y7" i="14"/>
  <c r="Y8" i="14"/>
  <c r="Y9" i="14"/>
  <c r="Y10" i="14"/>
  <c r="Y11" i="14"/>
  <c r="Y12" i="14"/>
  <c r="Y13" i="14"/>
  <c r="Y14" i="14"/>
  <c r="Y15" i="14"/>
  <c r="Y16" i="14"/>
  <c r="Y17" i="14"/>
  <c r="Y18" i="14"/>
  <c r="Y19" i="14"/>
  <c r="Y20" i="14"/>
  <c r="Y21" i="14"/>
  <c r="Y22" i="14"/>
  <c r="Y23" i="14"/>
  <c r="Y24" i="14"/>
  <c r="Y25" i="14"/>
  <c r="Y26" i="14"/>
  <c r="Y27" i="14"/>
  <c r="Y28" i="14"/>
  <c r="Y29" i="14"/>
  <c r="Y30" i="14"/>
  <c r="Y31" i="14"/>
  <c r="Y32" i="14"/>
  <c r="Y33" i="14"/>
  <c r="Y34" i="14"/>
  <c r="Y35" i="14"/>
  <c r="Y36" i="14"/>
  <c r="Y37" i="14"/>
  <c r="Y38" i="14"/>
  <c r="Y39" i="14"/>
  <c r="Y40" i="14"/>
  <c r="Y41" i="14"/>
  <c r="Y42" i="14"/>
  <c r="Y43" i="14"/>
  <c r="Y44" i="14"/>
  <c r="Y45" i="14"/>
  <c r="Y46" i="14"/>
  <c r="Y47" i="14"/>
  <c r="Y48" i="14"/>
  <c r="Y49" i="14"/>
  <c r="Y50" i="14"/>
  <c r="Y51" i="14"/>
  <c r="Y52" i="14"/>
  <c r="Y53" i="14"/>
  <c r="Y54" i="14"/>
  <c r="Y55" i="14"/>
  <c r="Y56" i="14"/>
  <c r="Y57" i="14"/>
  <c r="Y58" i="14"/>
  <c r="Y59" i="14"/>
  <c r="Y60" i="14"/>
  <c r="Y61" i="14"/>
  <c r="Y62" i="14"/>
  <c r="Y63" i="14"/>
  <c r="Y64" i="14"/>
  <c r="Y65" i="14"/>
  <c r="Y66" i="14"/>
  <c r="Y67" i="14"/>
  <c r="Y68" i="14"/>
  <c r="Y69" i="14"/>
  <c r="Y70" i="14"/>
  <c r="Y71" i="14"/>
  <c r="Y72" i="14"/>
  <c r="Y73" i="14"/>
  <c r="Y74" i="14"/>
  <c r="Y75" i="14"/>
  <c r="Y76" i="14"/>
  <c r="Y77" i="14"/>
  <c r="Y78" i="14"/>
  <c r="Y79" i="14"/>
  <c r="Y80" i="14"/>
  <c r="Y81" i="14"/>
  <c r="Y82" i="14"/>
  <c r="Y83" i="14"/>
  <c r="Y84" i="14"/>
  <c r="Y85" i="14"/>
  <c r="Y86" i="14"/>
  <c r="Y87" i="14"/>
  <c r="Y88" i="14"/>
  <c r="Y89" i="14"/>
  <c r="Y90" i="14"/>
  <c r="Y91" i="14"/>
  <c r="Y92" i="14"/>
  <c r="Y93" i="14"/>
  <c r="Y94" i="14"/>
  <c r="Y95" i="14"/>
  <c r="S4" i="14"/>
  <c r="S5" i="14"/>
  <c r="S6" i="14"/>
  <c r="S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33" i="14"/>
  <c r="S34" i="14"/>
  <c r="S35" i="14"/>
  <c r="S36" i="14"/>
  <c r="S37" i="14"/>
  <c r="S38" i="14"/>
  <c r="S39" i="14"/>
  <c r="S40" i="14"/>
  <c r="S41" i="14"/>
  <c r="S42" i="14"/>
  <c r="S43" i="14"/>
  <c r="S44" i="14"/>
  <c r="S45" i="14"/>
  <c r="S46" i="14"/>
  <c r="S47" i="14"/>
  <c r="S48" i="14"/>
  <c r="S49" i="14"/>
  <c r="S50" i="14"/>
  <c r="S51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5" i="14"/>
  <c r="S66" i="14"/>
  <c r="S67" i="14"/>
  <c r="S68" i="14"/>
  <c r="S69" i="14"/>
  <c r="S70" i="14"/>
  <c r="S71" i="14"/>
  <c r="S72" i="14"/>
  <c r="S73" i="14"/>
  <c r="S74" i="14"/>
  <c r="S75" i="14"/>
  <c r="S76" i="14"/>
  <c r="S77" i="14"/>
  <c r="S78" i="14"/>
  <c r="S79" i="14"/>
  <c r="S80" i="14"/>
  <c r="S81" i="14"/>
  <c r="S82" i="14"/>
  <c r="S83" i="14"/>
  <c r="S84" i="14"/>
  <c r="S85" i="14"/>
  <c r="S86" i="14"/>
  <c r="S87" i="14"/>
  <c r="S88" i="14"/>
  <c r="S89" i="14"/>
  <c r="S90" i="14"/>
  <c r="S91" i="14"/>
  <c r="S92" i="14"/>
  <c r="S93" i="14"/>
  <c r="S94" i="14"/>
  <c r="S95" i="14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Y4" i="13"/>
  <c r="Y5" i="13"/>
  <c r="Y6" i="13"/>
  <c r="Y7" i="13"/>
  <c r="Y8" i="13"/>
  <c r="Y9" i="13"/>
  <c r="Y10" i="13"/>
  <c r="Y11" i="13"/>
  <c r="Y12" i="13"/>
  <c r="Y13" i="13"/>
  <c r="Y14" i="13"/>
  <c r="Y15" i="13"/>
  <c r="Y16" i="13"/>
  <c r="Y17" i="13"/>
  <c r="Y18" i="13"/>
  <c r="Y19" i="13"/>
  <c r="Y20" i="13"/>
  <c r="Y21" i="13"/>
  <c r="Y22" i="13"/>
  <c r="Y23" i="13"/>
  <c r="Y24" i="13"/>
  <c r="Y25" i="13"/>
  <c r="Y26" i="13"/>
  <c r="Y27" i="13"/>
  <c r="Y28" i="13"/>
  <c r="Y29" i="13"/>
  <c r="Y30" i="13"/>
  <c r="Y31" i="13"/>
  <c r="Y32" i="13"/>
  <c r="Y33" i="13"/>
  <c r="Y34" i="13"/>
  <c r="Y35" i="13"/>
  <c r="Y36" i="13"/>
  <c r="Y37" i="13"/>
  <c r="Y38" i="13"/>
  <c r="Y39" i="13"/>
  <c r="Y40" i="13"/>
  <c r="Y41" i="13"/>
  <c r="Y42" i="13"/>
  <c r="Y43" i="13"/>
  <c r="Y44" i="13"/>
  <c r="Y45" i="13"/>
  <c r="Y46" i="13"/>
  <c r="Y47" i="13"/>
  <c r="Y48" i="13"/>
  <c r="Y49" i="13"/>
  <c r="Y50" i="13"/>
  <c r="Y51" i="13"/>
  <c r="Y52" i="13"/>
  <c r="Y53" i="13"/>
  <c r="Y54" i="13"/>
  <c r="Y55" i="13"/>
  <c r="Y56" i="13"/>
  <c r="Y57" i="13"/>
  <c r="Y58" i="13"/>
  <c r="Y59" i="13"/>
  <c r="Y60" i="13"/>
  <c r="Y61" i="13"/>
  <c r="Y62" i="13"/>
  <c r="Y63" i="13"/>
  <c r="Y64" i="13"/>
  <c r="Y65" i="13"/>
  <c r="Y66" i="13"/>
  <c r="Y67" i="13"/>
  <c r="Y68" i="13"/>
  <c r="Y69" i="13"/>
  <c r="Y70" i="13"/>
  <c r="Y71" i="13"/>
  <c r="Y72" i="13"/>
  <c r="Y73" i="13"/>
  <c r="Y74" i="13"/>
  <c r="Y75" i="13"/>
  <c r="Y76" i="13"/>
  <c r="Y77" i="13"/>
  <c r="Y78" i="13"/>
  <c r="Y79" i="13"/>
  <c r="Y80" i="13"/>
  <c r="Y81" i="13"/>
  <c r="Y82" i="13"/>
  <c r="Y83" i="13"/>
  <c r="Y84" i="13"/>
  <c r="Y85" i="13"/>
  <c r="Y86" i="13"/>
  <c r="Y87" i="13"/>
  <c r="Y88" i="13"/>
  <c r="Y89" i="13"/>
  <c r="Y90" i="13"/>
  <c r="Y91" i="13"/>
  <c r="Y92" i="13"/>
  <c r="Y93" i="13"/>
  <c r="Y94" i="13"/>
  <c r="Y95" i="13"/>
  <c r="Y96" i="13"/>
  <c r="Y97" i="13"/>
  <c r="Y98" i="13"/>
  <c r="Y99" i="13"/>
  <c r="Y100" i="13"/>
  <c r="Y101" i="13"/>
  <c r="Y102" i="13"/>
  <c r="Y103" i="13"/>
  <c r="Y104" i="13"/>
  <c r="Y105" i="13"/>
  <c r="Y106" i="13"/>
  <c r="Y107" i="13"/>
  <c r="Y108" i="13"/>
  <c r="Y109" i="13"/>
  <c r="Y110" i="13"/>
  <c r="Y111" i="13"/>
  <c r="Y112" i="13"/>
  <c r="Y113" i="13"/>
  <c r="Y114" i="13"/>
  <c r="Y115" i="13"/>
  <c r="S4" i="13"/>
  <c r="S5" i="13"/>
  <c r="S6" i="13"/>
  <c r="S7" i="13"/>
  <c r="S8" i="13"/>
  <c r="S9" i="13"/>
  <c r="S10" i="13"/>
  <c r="S11" i="13"/>
  <c r="S12" i="13"/>
  <c r="S13" i="13"/>
  <c r="S14" i="13"/>
  <c r="S15" i="13"/>
  <c r="S16" i="13"/>
  <c r="S17" i="13"/>
  <c r="S18" i="13"/>
  <c r="S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3" i="13"/>
  <c r="S34" i="13"/>
  <c r="S35" i="13"/>
  <c r="S36" i="13"/>
  <c r="S37" i="13"/>
  <c r="S38" i="13"/>
  <c r="S39" i="13"/>
  <c r="S40" i="13"/>
  <c r="S41" i="13"/>
  <c r="S42" i="13"/>
  <c r="S43" i="13"/>
  <c r="S44" i="13"/>
  <c r="S45" i="13"/>
  <c r="S46" i="13"/>
  <c r="S47" i="13"/>
  <c r="S48" i="13"/>
  <c r="S49" i="13"/>
  <c r="S50" i="13"/>
  <c r="S51" i="13"/>
  <c r="S52" i="13"/>
  <c r="S53" i="13"/>
  <c r="S54" i="13"/>
  <c r="S55" i="13"/>
  <c r="S56" i="13"/>
  <c r="S57" i="13"/>
  <c r="S58" i="13"/>
  <c r="S59" i="13"/>
  <c r="S60" i="13"/>
  <c r="S61" i="13"/>
  <c r="S62" i="13"/>
  <c r="S63" i="13"/>
  <c r="S64" i="13"/>
  <c r="S65" i="13"/>
  <c r="S66" i="13"/>
  <c r="S67" i="13"/>
  <c r="S68" i="13"/>
  <c r="S69" i="13"/>
  <c r="S70" i="13"/>
  <c r="S71" i="13"/>
  <c r="S72" i="13"/>
  <c r="S73" i="13"/>
  <c r="S74" i="13"/>
  <c r="S75" i="13"/>
  <c r="S76" i="13"/>
  <c r="S77" i="13"/>
  <c r="S78" i="13"/>
  <c r="S79" i="13"/>
  <c r="S80" i="13"/>
  <c r="S81" i="13"/>
  <c r="S82" i="13"/>
  <c r="S83" i="13"/>
  <c r="S84" i="13"/>
  <c r="S85" i="13"/>
  <c r="S86" i="13"/>
  <c r="S87" i="13"/>
  <c r="S88" i="13"/>
  <c r="S89" i="13"/>
  <c r="S90" i="13"/>
  <c r="S91" i="13"/>
  <c r="S92" i="13"/>
  <c r="S93" i="13"/>
  <c r="S94" i="13"/>
  <c r="S95" i="13"/>
  <c r="S96" i="13"/>
  <c r="S97" i="13"/>
  <c r="S98" i="13"/>
  <c r="S99" i="13"/>
  <c r="S100" i="13"/>
  <c r="S101" i="13"/>
  <c r="S102" i="13"/>
  <c r="S103" i="13"/>
  <c r="S104" i="13"/>
  <c r="S105" i="13"/>
  <c r="S106" i="13"/>
  <c r="S107" i="13"/>
  <c r="M4" i="13"/>
  <c r="M5" i="13"/>
  <c r="M6" i="13"/>
  <c r="M7" i="13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46" i="13"/>
  <c r="M47" i="13"/>
  <c r="M48" i="13"/>
  <c r="M49" i="13"/>
  <c r="M50" i="13"/>
  <c r="M51" i="13"/>
  <c r="M52" i="13"/>
  <c r="M53" i="13"/>
  <c r="M54" i="13"/>
  <c r="M55" i="13"/>
  <c r="M56" i="13"/>
  <c r="M57" i="13"/>
  <c r="M58" i="13"/>
  <c r="M59" i="13"/>
  <c r="M60" i="13"/>
  <c r="M61" i="13"/>
  <c r="M62" i="13"/>
  <c r="M63" i="13"/>
  <c r="M64" i="13"/>
  <c r="M65" i="13"/>
  <c r="M66" i="13"/>
  <c r="M67" i="13"/>
  <c r="M68" i="13"/>
  <c r="M69" i="13"/>
  <c r="M70" i="13"/>
  <c r="M71" i="13"/>
  <c r="M72" i="13"/>
  <c r="M73" i="13"/>
  <c r="M74" i="13"/>
  <c r="M75" i="13"/>
  <c r="M76" i="13"/>
  <c r="M77" i="13"/>
  <c r="M78" i="13"/>
  <c r="M79" i="13"/>
  <c r="M80" i="13"/>
  <c r="M81" i="13"/>
  <c r="M82" i="13"/>
  <c r="M83" i="13"/>
  <c r="M84" i="13"/>
  <c r="M85" i="13"/>
  <c r="M86" i="13"/>
  <c r="M87" i="13"/>
  <c r="M88" i="13"/>
  <c r="M89" i="13"/>
  <c r="M90" i="13"/>
  <c r="M91" i="13"/>
  <c r="M92" i="13"/>
  <c r="M93" i="13"/>
  <c r="M94" i="13"/>
  <c r="M95" i="13"/>
  <c r="M96" i="13"/>
  <c r="M97" i="13"/>
  <c r="M98" i="13"/>
  <c r="M99" i="13"/>
  <c r="M100" i="13"/>
  <c r="M101" i="13"/>
  <c r="M102" i="13"/>
  <c r="M103" i="13"/>
  <c r="M104" i="13"/>
  <c r="M105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S4" i="12"/>
  <c r="S5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23" i="12"/>
  <c r="S24" i="12"/>
  <c r="S25" i="12"/>
  <c r="S26" i="12"/>
  <c r="S27" i="12"/>
  <c r="S28" i="12"/>
  <c r="S29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47" i="12"/>
  <c r="S48" i="12"/>
  <c r="S49" i="12"/>
  <c r="S50" i="12"/>
  <c r="S51" i="12"/>
  <c r="S52" i="12"/>
  <c r="S53" i="12"/>
  <c r="S54" i="12"/>
  <c r="S55" i="12"/>
  <c r="S56" i="12"/>
  <c r="S57" i="12"/>
  <c r="S58" i="12"/>
  <c r="S59" i="12"/>
  <c r="S60" i="12"/>
  <c r="S61" i="12"/>
  <c r="S62" i="12"/>
  <c r="S63" i="12"/>
  <c r="S64" i="12"/>
  <c r="S65" i="12"/>
  <c r="S66" i="12"/>
  <c r="S67" i="12"/>
  <c r="S68" i="12"/>
  <c r="S69" i="12"/>
  <c r="S70" i="12"/>
  <c r="S71" i="12"/>
  <c r="S72" i="12"/>
  <c r="S73" i="12"/>
  <c r="S74" i="12"/>
  <c r="S75" i="12"/>
  <c r="S76" i="12"/>
  <c r="S77" i="12"/>
  <c r="S78" i="12"/>
  <c r="S79" i="12"/>
  <c r="S80" i="12"/>
  <c r="S81" i="12"/>
  <c r="S82" i="12"/>
  <c r="S83" i="12"/>
  <c r="S84" i="12"/>
  <c r="S85" i="12"/>
  <c r="S86" i="12"/>
  <c r="S87" i="12"/>
  <c r="S88" i="12"/>
  <c r="S89" i="12"/>
  <c r="S90" i="12"/>
  <c r="S91" i="12"/>
  <c r="S92" i="12"/>
  <c r="S93" i="12"/>
  <c r="S94" i="12"/>
  <c r="S95" i="12"/>
  <c r="S96" i="12"/>
  <c r="S97" i="12"/>
  <c r="S98" i="12"/>
  <c r="S99" i="12"/>
  <c r="S100" i="12"/>
  <c r="S101" i="12"/>
  <c r="S102" i="12"/>
  <c r="S103" i="12"/>
  <c r="S104" i="12"/>
  <c r="S105" i="12"/>
  <c r="S106" i="12"/>
  <c r="S107" i="12"/>
  <c r="S108" i="12"/>
  <c r="S109" i="12"/>
  <c r="S110" i="12"/>
  <c r="S111" i="12"/>
  <c r="S112" i="12"/>
  <c r="S113" i="12"/>
  <c r="S114" i="12"/>
  <c r="S115" i="12"/>
  <c r="S116" i="12"/>
  <c r="S117" i="12"/>
  <c r="S118" i="12"/>
  <c r="S119" i="12"/>
  <c r="S120" i="12"/>
  <c r="S121" i="12"/>
  <c r="S122" i="12"/>
  <c r="S123" i="12"/>
  <c r="S124" i="12"/>
  <c r="S125" i="12"/>
  <c r="S126" i="12"/>
  <c r="S127" i="12"/>
  <c r="S128" i="12"/>
  <c r="S129" i="12"/>
  <c r="S130" i="12"/>
  <c r="S131" i="12"/>
  <c r="S132" i="12"/>
  <c r="S133" i="12"/>
  <c r="S134" i="12"/>
  <c r="S135" i="12"/>
  <c r="S136" i="12"/>
  <c r="S137" i="12"/>
  <c r="S138" i="12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15" i="12"/>
  <c r="M116" i="12"/>
  <c r="M117" i="12"/>
  <c r="M118" i="12"/>
  <c r="M119" i="12"/>
  <c r="M120" i="12"/>
  <c r="M121" i="12"/>
  <c r="M122" i="12"/>
  <c r="M123" i="12"/>
  <c r="M124" i="12"/>
  <c r="M125" i="12"/>
  <c r="M126" i="12"/>
  <c r="M127" i="12"/>
  <c r="M128" i="12"/>
  <c r="M129" i="12"/>
  <c r="M130" i="12"/>
  <c r="M131" i="12"/>
  <c r="M132" i="12"/>
  <c r="M133" i="12"/>
  <c r="M134" i="12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S4" i="11"/>
  <c r="S5" i="11"/>
  <c r="S6" i="11"/>
  <c r="S7" i="11"/>
  <c r="S8" i="11"/>
  <c r="S9" i="11"/>
  <c r="S10" i="1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32" i="11"/>
  <c r="S33" i="11"/>
  <c r="S34" i="11"/>
  <c r="S35" i="11"/>
  <c r="S36" i="11"/>
  <c r="S37" i="11"/>
  <c r="S38" i="11"/>
  <c r="S39" i="11"/>
  <c r="S40" i="11"/>
  <c r="S41" i="11"/>
  <c r="S42" i="11"/>
  <c r="S43" i="11"/>
  <c r="S44" i="11"/>
  <c r="S45" i="11"/>
  <c r="S46" i="11"/>
  <c r="S47" i="11"/>
  <c r="S48" i="11"/>
  <c r="S49" i="11"/>
  <c r="S50" i="11"/>
  <c r="S51" i="11"/>
  <c r="S52" i="11"/>
  <c r="S53" i="11"/>
  <c r="S54" i="11"/>
  <c r="S55" i="11"/>
  <c r="S56" i="11"/>
  <c r="S57" i="11"/>
  <c r="S58" i="11"/>
  <c r="S59" i="11"/>
  <c r="S60" i="11"/>
  <c r="S61" i="11"/>
  <c r="S62" i="11"/>
  <c r="S63" i="11"/>
  <c r="S64" i="11"/>
  <c r="S65" i="11"/>
  <c r="S66" i="11"/>
  <c r="S67" i="11"/>
  <c r="S68" i="11"/>
  <c r="S69" i="11"/>
  <c r="S70" i="11"/>
  <c r="S71" i="11"/>
  <c r="S72" i="11"/>
  <c r="S73" i="11"/>
  <c r="S74" i="11"/>
  <c r="S75" i="11"/>
  <c r="S76" i="11"/>
  <c r="S77" i="11"/>
  <c r="S78" i="11"/>
  <c r="S79" i="11"/>
  <c r="S80" i="11"/>
  <c r="S81" i="11"/>
  <c r="S82" i="11"/>
  <c r="S83" i="11"/>
  <c r="S84" i="11"/>
  <c r="S85" i="11"/>
  <c r="S86" i="11"/>
  <c r="S87" i="11"/>
  <c r="S88" i="11"/>
  <c r="S89" i="11"/>
  <c r="S90" i="11"/>
  <c r="S91" i="11"/>
  <c r="S92" i="11"/>
  <c r="S93" i="11"/>
  <c r="S94" i="11"/>
  <c r="S95" i="11"/>
  <c r="S96" i="11"/>
  <c r="S97" i="11"/>
  <c r="S98" i="11"/>
  <c r="S99" i="11"/>
  <c r="S100" i="11"/>
  <c r="M4" i="11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AK4" i="10"/>
  <c r="AK5" i="10"/>
  <c r="AK6" i="10"/>
  <c r="AK7" i="10"/>
  <c r="AK8" i="10"/>
  <c r="AK9" i="10"/>
  <c r="AK10" i="10"/>
  <c r="AK11" i="10"/>
  <c r="AK12" i="10"/>
  <c r="AK13" i="10"/>
  <c r="AK14" i="10"/>
  <c r="AK15" i="10"/>
  <c r="AK16" i="10"/>
  <c r="AK17" i="10"/>
  <c r="AK18" i="10"/>
  <c r="AK19" i="10"/>
  <c r="AK20" i="10"/>
  <c r="AK21" i="10"/>
  <c r="AK22" i="10"/>
  <c r="AK23" i="10"/>
  <c r="AK24" i="10"/>
  <c r="AK25" i="10"/>
  <c r="AK26" i="10"/>
  <c r="AK27" i="10"/>
  <c r="AK28" i="10"/>
  <c r="AK29" i="10"/>
  <c r="AK30" i="10"/>
  <c r="AK31" i="10"/>
  <c r="AK32" i="10"/>
  <c r="AK33" i="10"/>
  <c r="AK34" i="10"/>
  <c r="AK35" i="10"/>
  <c r="AK36" i="10"/>
  <c r="AK37" i="10"/>
  <c r="AK38" i="10"/>
  <c r="AK39" i="10"/>
  <c r="AK40" i="10"/>
  <c r="AK41" i="10"/>
  <c r="AK42" i="10"/>
  <c r="AK43" i="10"/>
  <c r="AK44" i="10"/>
  <c r="AK45" i="10"/>
  <c r="AK46" i="10"/>
  <c r="AK47" i="10"/>
  <c r="AK48" i="10"/>
  <c r="AK49" i="10"/>
  <c r="AK50" i="10"/>
  <c r="AK51" i="10"/>
  <c r="AK52" i="10"/>
  <c r="AK53" i="10"/>
  <c r="AK54" i="10"/>
  <c r="AK55" i="10"/>
  <c r="AK56" i="10"/>
  <c r="AK57" i="10"/>
  <c r="AK58" i="10"/>
  <c r="AK59" i="10"/>
  <c r="AK60" i="10"/>
  <c r="AK61" i="10"/>
  <c r="AK62" i="10"/>
  <c r="AK63" i="10"/>
  <c r="AK64" i="10"/>
  <c r="AK65" i="10"/>
  <c r="AK66" i="10"/>
  <c r="AK67" i="10"/>
  <c r="AK68" i="10"/>
  <c r="AK69" i="10"/>
  <c r="AK70" i="10"/>
  <c r="AK71" i="10"/>
  <c r="AK72" i="10"/>
  <c r="AK73" i="10"/>
  <c r="AK74" i="10"/>
  <c r="AK75" i="10"/>
  <c r="AK76" i="10"/>
  <c r="AK77" i="10"/>
  <c r="AK78" i="10"/>
  <c r="AK79" i="10"/>
  <c r="AK80" i="10"/>
  <c r="AK81" i="10"/>
  <c r="AK82" i="10"/>
  <c r="AK83" i="10"/>
  <c r="AK84" i="10"/>
  <c r="AK85" i="10"/>
  <c r="AK86" i="10"/>
  <c r="AK87" i="10"/>
  <c r="AK88" i="10"/>
  <c r="AK89" i="10"/>
  <c r="AK90" i="10"/>
  <c r="AK91" i="10"/>
  <c r="AK92" i="10"/>
  <c r="AE4" i="10"/>
  <c r="AE5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27" i="10"/>
  <c r="AE28" i="10"/>
  <c r="AE29" i="10"/>
  <c r="AE30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AE43" i="10"/>
  <c r="AE44" i="10"/>
  <c r="AE45" i="10"/>
  <c r="AE46" i="10"/>
  <c r="AE47" i="10"/>
  <c r="AE48" i="10"/>
  <c r="AE49" i="10"/>
  <c r="AE50" i="10"/>
  <c r="AE51" i="10"/>
  <c r="AE52" i="10"/>
  <c r="AE53" i="10"/>
  <c r="AE54" i="10"/>
  <c r="AE55" i="10"/>
  <c r="AE56" i="10"/>
  <c r="AE57" i="10"/>
  <c r="AE58" i="10"/>
  <c r="AE59" i="10"/>
  <c r="AE60" i="10"/>
  <c r="AE61" i="10"/>
  <c r="AE62" i="10"/>
  <c r="AE63" i="10"/>
  <c r="AE64" i="10"/>
  <c r="AE65" i="10"/>
  <c r="AE66" i="10"/>
  <c r="AE67" i="10"/>
  <c r="AE68" i="10"/>
  <c r="AE69" i="10"/>
  <c r="AE70" i="10"/>
  <c r="AE71" i="10"/>
  <c r="AE72" i="10"/>
  <c r="AE73" i="10"/>
  <c r="AE74" i="10"/>
  <c r="AE75" i="10"/>
  <c r="AE76" i="10"/>
  <c r="AE77" i="10"/>
  <c r="AE78" i="10"/>
  <c r="AE79" i="10"/>
  <c r="AE80" i="10"/>
  <c r="AE81" i="10"/>
  <c r="AE82" i="10"/>
  <c r="AE83" i="10"/>
  <c r="AE84" i="10"/>
  <c r="AE85" i="10"/>
  <c r="AE86" i="10"/>
  <c r="AE87" i="10"/>
  <c r="AE88" i="10"/>
  <c r="AE89" i="10"/>
  <c r="AE90" i="10"/>
  <c r="AE91" i="10"/>
  <c r="AE92" i="10"/>
  <c r="AE93" i="10"/>
  <c r="AE94" i="10"/>
  <c r="AE95" i="10"/>
  <c r="AE96" i="10"/>
  <c r="AE97" i="10"/>
  <c r="AE98" i="10"/>
  <c r="AE99" i="10"/>
  <c r="AE100" i="10"/>
  <c r="AE101" i="10"/>
  <c r="AE102" i="10"/>
  <c r="AE103" i="10"/>
  <c r="AE104" i="10"/>
  <c r="AE105" i="10"/>
  <c r="AE106" i="10"/>
  <c r="AE107" i="10"/>
  <c r="AE108" i="10"/>
  <c r="Y4" i="10"/>
  <c r="Y5" i="10"/>
  <c r="Y6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Y23" i="10"/>
  <c r="Y24" i="10"/>
  <c r="Y25" i="10"/>
  <c r="Y26" i="10"/>
  <c r="Y27" i="10"/>
  <c r="Y28" i="10"/>
  <c r="Y29" i="10"/>
  <c r="Y30" i="10"/>
  <c r="Y31" i="10"/>
  <c r="Y32" i="10"/>
  <c r="Y33" i="10"/>
  <c r="Y34" i="10"/>
  <c r="Y35" i="10"/>
  <c r="Y36" i="10"/>
  <c r="Y37" i="10"/>
  <c r="Y38" i="10"/>
  <c r="Y39" i="10"/>
  <c r="Y40" i="10"/>
  <c r="Y41" i="10"/>
  <c r="Y42" i="10"/>
  <c r="Y43" i="10"/>
  <c r="Y44" i="10"/>
  <c r="Y45" i="10"/>
  <c r="Y46" i="10"/>
  <c r="Y47" i="10"/>
  <c r="Y48" i="10"/>
  <c r="Y49" i="10"/>
  <c r="Y50" i="10"/>
  <c r="Y51" i="10"/>
  <c r="Y52" i="10"/>
  <c r="Y53" i="10"/>
  <c r="Y54" i="10"/>
  <c r="Y55" i="10"/>
  <c r="Y56" i="10"/>
  <c r="Y57" i="10"/>
  <c r="Y58" i="10"/>
  <c r="Y59" i="10"/>
  <c r="Y60" i="10"/>
  <c r="Y61" i="10"/>
  <c r="Y62" i="10"/>
  <c r="Y63" i="10"/>
  <c r="Y64" i="10"/>
  <c r="Y65" i="10"/>
  <c r="Y66" i="10"/>
  <c r="Y67" i="10"/>
  <c r="Y68" i="10"/>
  <c r="Y69" i="10"/>
  <c r="Y70" i="10"/>
  <c r="Y71" i="10"/>
  <c r="Y72" i="10"/>
  <c r="Y73" i="10"/>
  <c r="Y74" i="10"/>
  <c r="Y75" i="10"/>
  <c r="Y76" i="10"/>
  <c r="Y77" i="10"/>
  <c r="Y78" i="10"/>
  <c r="Y79" i="10"/>
  <c r="Y80" i="10"/>
  <c r="Y81" i="10"/>
  <c r="Y82" i="10"/>
  <c r="Y83" i="10"/>
  <c r="Y84" i="10"/>
  <c r="Y85" i="10"/>
  <c r="Y86" i="10"/>
  <c r="Y87" i="10"/>
  <c r="Y88" i="10"/>
  <c r="Y89" i="10"/>
  <c r="Y90" i="10"/>
  <c r="Y91" i="10"/>
  <c r="Y92" i="10"/>
  <c r="Y93" i="10"/>
  <c r="Y94" i="10"/>
  <c r="Y95" i="10"/>
  <c r="Y96" i="10"/>
  <c r="Y97" i="10"/>
  <c r="Y98" i="10"/>
  <c r="Y99" i="10"/>
  <c r="Y100" i="10"/>
  <c r="Y101" i="10"/>
  <c r="Y102" i="10"/>
  <c r="Y103" i="10"/>
  <c r="Y104" i="10"/>
  <c r="Y105" i="10"/>
  <c r="Y106" i="10"/>
  <c r="Y107" i="10"/>
  <c r="Y108" i="10"/>
  <c r="S4" i="10"/>
  <c r="S5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3" i="10"/>
  <c r="S74" i="10"/>
  <c r="S75" i="10"/>
  <c r="S76" i="10"/>
  <c r="S77" i="10"/>
  <c r="S78" i="10"/>
  <c r="S79" i="10"/>
  <c r="S80" i="10"/>
  <c r="S81" i="10"/>
  <c r="S82" i="10"/>
  <c r="S83" i="10"/>
  <c r="S84" i="10"/>
  <c r="S85" i="10"/>
  <c r="S86" i="10"/>
  <c r="S87" i="10"/>
  <c r="S88" i="10"/>
  <c r="S89" i="10"/>
  <c r="S90" i="10"/>
  <c r="S91" i="10"/>
  <c r="S92" i="10"/>
  <c r="S93" i="10"/>
  <c r="S94" i="10"/>
  <c r="S95" i="10"/>
  <c r="S96" i="10"/>
  <c r="S97" i="10"/>
  <c r="S98" i="10"/>
  <c r="S99" i="10"/>
  <c r="S100" i="10"/>
  <c r="S101" i="10"/>
  <c r="S102" i="10"/>
  <c r="S103" i="10"/>
  <c r="S104" i="10"/>
  <c r="S105" i="10"/>
  <c r="S106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S63" i="9"/>
  <c r="S64" i="9"/>
  <c r="S65" i="9"/>
  <c r="S66" i="9"/>
  <c r="S67" i="9"/>
  <c r="S68" i="9"/>
  <c r="S69" i="9"/>
  <c r="S70" i="9"/>
  <c r="S71" i="9"/>
  <c r="S72" i="9"/>
  <c r="S73" i="9"/>
  <c r="S74" i="9"/>
  <c r="S75" i="9"/>
  <c r="S76" i="9"/>
  <c r="S77" i="9"/>
  <c r="S78" i="9"/>
  <c r="S79" i="9"/>
  <c r="S80" i="9"/>
  <c r="S81" i="9"/>
  <c r="S82" i="9"/>
  <c r="S83" i="9"/>
  <c r="S84" i="9"/>
  <c r="S85" i="9"/>
  <c r="S86" i="9"/>
  <c r="S87" i="9"/>
  <c r="S88" i="9"/>
  <c r="S89" i="9"/>
  <c r="S90" i="9"/>
  <c r="S91" i="9"/>
  <c r="S92" i="9"/>
  <c r="S93" i="9"/>
  <c r="S94" i="9"/>
  <c r="S95" i="9"/>
  <c r="S96" i="9"/>
  <c r="S97" i="9"/>
  <c r="S98" i="9"/>
  <c r="S99" i="9"/>
  <c r="S100" i="9"/>
  <c r="S101" i="9"/>
  <c r="S102" i="9"/>
  <c r="S103" i="9"/>
  <c r="S104" i="9"/>
  <c r="S105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S4" i="8"/>
  <c r="S5" i="8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S52" i="8"/>
  <c r="S53" i="8"/>
  <c r="S54" i="8"/>
  <c r="S55" i="8"/>
  <c r="S56" i="8"/>
  <c r="S57" i="8"/>
  <c r="S58" i="8"/>
  <c r="S59" i="8"/>
  <c r="S60" i="8"/>
  <c r="S61" i="8"/>
  <c r="S62" i="8"/>
  <c r="S63" i="8"/>
  <c r="S64" i="8"/>
  <c r="S65" i="8"/>
  <c r="S66" i="8"/>
  <c r="S67" i="8"/>
  <c r="S68" i="8"/>
  <c r="S69" i="8"/>
  <c r="S70" i="8"/>
  <c r="S71" i="8"/>
  <c r="S72" i="8"/>
  <c r="S73" i="8"/>
  <c r="S74" i="8"/>
  <c r="S75" i="8"/>
  <c r="S76" i="8"/>
  <c r="S77" i="8"/>
  <c r="S78" i="8"/>
  <c r="S79" i="8"/>
  <c r="S80" i="8"/>
  <c r="S81" i="8"/>
  <c r="S82" i="8"/>
  <c r="S83" i="8"/>
  <c r="S84" i="8"/>
  <c r="S85" i="8"/>
  <c r="S86" i="8"/>
  <c r="S87" i="8"/>
  <c r="S88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AK4" i="6"/>
  <c r="AK5" i="6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19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43" i="6"/>
  <c r="AK44" i="6"/>
  <c r="AK45" i="6"/>
  <c r="AK46" i="6"/>
  <c r="AK47" i="6"/>
  <c r="AK48" i="6"/>
  <c r="AK49" i="6"/>
  <c r="AK50" i="6"/>
  <c r="AK51" i="6"/>
  <c r="AK52" i="6"/>
  <c r="AK53" i="6"/>
  <c r="AK54" i="6"/>
  <c r="AK55" i="6"/>
  <c r="AK56" i="6"/>
  <c r="AK57" i="6"/>
  <c r="AK58" i="6"/>
  <c r="AK59" i="6"/>
  <c r="AK60" i="6"/>
  <c r="AK61" i="6"/>
  <c r="AK62" i="6"/>
  <c r="AK63" i="6"/>
  <c r="AK64" i="6"/>
  <c r="AK65" i="6"/>
  <c r="AK66" i="6"/>
  <c r="AK67" i="6"/>
  <c r="AK68" i="6"/>
  <c r="AK69" i="6"/>
  <c r="AK70" i="6"/>
  <c r="AK71" i="6"/>
  <c r="AK72" i="6"/>
  <c r="AK73" i="6"/>
  <c r="AK74" i="6"/>
  <c r="AK75" i="6"/>
  <c r="AK76" i="6"/>
  <c r="AK77" i="6"/>
  <c r="AK78" i="6"/>
  <c r="AK79" i="6"/>
  <c r="AK80" i="6"/>
  <c r="AK81" i="6"/>
  <c r="AK82" i="6"/>
  <c r="AK83" i="6"/>
  <c r="AK84" i="6"/>
  <c r="AK85" i="6"/>
  <c r="AK86" i="6"/>
  <c r="AK87" i="6"/>
  <c r="AK88" i="6"/>
  <c r="AK89" i="6"/>
  <c r="AK90" i="6"/>
  <c r="AK91" i="6"/>
  <c r="AK92" i="6"/>
  <c r="AK93" i="6"/>
  <c r="AK94" i="6"/>
  <c r="AK95" i="6"/>
  <c r="AK96" i="6"/>
  <c r="AK97" i="6"/>
  <c r="AK98" i="6"/>
  <c r="AK99" i="6"/>
  <c r="AK100" i="6"/>
  <c r="AK101" i="6"/>
  <c r="AK102" i="6"/>
  <c r="AK103" i="6"/>
  <c r="AK104" i="6"/>
  <c r="AK105" i="6"/>
  <c r="AE4" i="6"/>
  <c r="AE5" i="6"/>
  <c r="AE6" i="6"/>
  <c r="AE7" i="6"/>
  <c r="AE8" i="6"/>
  <c r="AE9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72" i="6"/>
  <c r="AE73" i="6"/>
  <c r="AE74" i="6"/>
  <c r="AE75" i="6"/>
  <c r="AE76" i="6"/>
  <c r="AE77" i="6"/>
  <c r="AE78" i="6"/>
  <c r="AE79" i="6"/>
  <c r="AE80" i="6"/>
  <c r="AE81" i="6"/>
  <c r="AE82" i="6"/>
  <c r="AE83" i="6"/>
  <c r="AE84" i="6"/>
  <c r="AE85" i="6"/>
  <c r="AE86" i="6"/>
  <c r="AE87" i="6"/>
  <c r="AE88" i="6"/>
  <c r="AE89" i="6"/>
  <c r="AE90" i="6"/>
  <c r="AE91" i="6"/>
  <c r="AE92" i="6"/>
  <c r="AE93" i="6"/>
  <c r="AE94" i="6"/>
  <c r="AE95" i="6"/>
  <c r="AE96" i="6"/>
  <c r="AE97" i="6"/>
  <c r="AE98" i="6"/>
  <c r="AE99" i="6"/>
  <c r="AE100" i="6"/>
  <c r="AE101" i="6"/>
  <c r="AE102" i="6"/>
  <c r="AE103" i="6"/>
  <c r="AE104" i="6"/>
  <c r="AE105" i="6"/>
  <c r="AE106" i="6"/>
  <c r="AE107" i="6"/>
  <c r="AE108" i="6"/>
  <c r="AE109" i="6"/>
  <c r="AE110" i="6"/>
  <c r="AE111" i="6"/>
  <c r="AE112" i="6"/>
  <c r="AE113" i="6"/>
  <c r="AE114" i="6"/>
  <c r="Y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46" i="6"/>
  <c r="Y47" i="6"/>
  <c r="Y48" i="6"/>
  <c r="Y49" i="6"/>
  <c r="Y50" i="6"/>
  <c r="Y51" i="6"/>
  <c r="Y52" i="6"/>
  <c r="Y53" i="6"/>
  <c r="Y54" i="6"/>
  <c r="Y55" i="6"/>
  <c r="Y56" i="6"/>
  <c r="Y57" i="6"/>
  <c r="Y58" i="6"/>
  <c r="Y59" i="6"/>
  <c r="Y60" i="6"/>
  <c r="Y61" i="6"/>
  <c r="Y62" i="6"/>
  <c r="Y63" i="6"/>
  <c r="Y64" i="6"/>
  <c r="Y65" i="6"/>
  <c r="Y66" i="6"/>
  <c r="Y67" i="6"/>
  <c r="Y68" i="6"/>
  <c r="Y69" i="6"/>
  <c r="Y70" i="6"/>
  <c r="Y71" i="6"/>
  <c r="Y72" i="6"/>
  <c r="Y73" i="6"/>
  <c r="Y74" i="6"/>
  <c r="Y75" i="6"/>
  <c r="Y76" i="6"/>
  <c r="Y77" i="6"/>
  <c r="Y78" i="6"/>
  <c r="Y79" i="6"/>
  <c r="Y80" i="6"/>
  <c r="Y81" i="6"/>
  <c r="Y82" i="6"/>
  <c r="Y83" i="6"/>
  <c r="Y84" i="6"/>
  <c r="Y85" i="6"/>
  <c r="Y86" i="6"/>
  <c r="Y87" i="6"/>
  <c r="Y88" i="6"/>
  <c r="Y89" i="6"/>
  <c r="Y90" i="6"/>
  <c r="Y91" i="6"/>
  <c r="Y92" i="6"/>
  <c r="Y93" i="6"/>
  <c r="Y94" i="6"/>
  <c r="Y95" i="6"/>
  <c r="Y96" i="6"/>
  <c r="Y97" i="6"/>
  <c r="Y98" i="6"/>
  <c r="Y99" i="6"/>
  <c r="Y100" i="6"/>
  <c r="Y101" i="6"/>
  <c r="Y102" i="6"/>
  <c r="Y103" i="6"/>
  <c r="Y104" i="6"/>
  <c r="Y105" i="6"/>
  <c r="Y106" i="6"/>
  <c r="Y107" i="6"/>
  <c r="Y108" i="6"/>
  <c r="Y109" i="6"/>
  <c r="Y110" i="6"/>
  <c r="Y111" i="6"/>
  <c r="Y112" i="6"/>
  <c r="Y113" i="6"/>
  <c r="Y114" i="6"/>
  <c r="Y115" i="6"/>
  <c r="Y116" i="6"/>
  <c r="Y117" i="6"/>
  <c r="Y118" i="6"/>
  <c r="Y119" i="6"/>
  <c r="Y120" i="6"/>
  <c r="Y121" i="6"/>
  <c r="Y122" i="6"/>
  <c r="Y123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116" i="16"/>
  <c r="F117" i="16"/>
  <c r="F118" i="16"/>
  <c r="F119" i="16"/>
  <c r="F120" i="16"/>
  <c r="F121" i="16"/>
  <c r="F122" i="16"/>
  <c r="F123" i="16"/>
  <c r="F124" i="16"/>
  <c r="F125" i="16"/>
  <c r="X4" i="16"/>
  <c r="X5" i="16"/>
  <c r="X6" i="16"/>
  <c r="X7" i="16"/>
  <c r="X8" i="16"/>
  <c r="X9" i="16"/>
  <c r="X10" i="16"/>
  <c r="X11" i="16"/>
  <c r="X12" i="16"/>
  <c r="X13" i="16"/>
  <c r="X14" i="16"/>
  <c r="X15" i="16"/>
  <c r="X16" i="16"/>
  <c r="X17" i="16"/>
  <c r="X18" i="16"/>
  <c r="X19" i="16"/>
  <c r="X20" i="16"/>
  <c r="X21" i="16"/>
  <c r="X22" i="16"/>
  <c r="X23" i="16"/>
  <c r="X24" i="16"/>
  <c r="X25" i="16"/>
  <c r="X26" i="16"/>
  <c r="X27" i="16"/>
  <c r="X28" i="16"/>
  <c r="X29" i="16"/>
  <c r="X30" i="16"/>
  <c r="X31" i="16"/>
  <c r="X32" i="16"/>
  <c r="X33" i="16"/>
  <c r="X34" i="16"/>
  <c r="X35" i="16"/>
  <c r="X36" i="16"/>
  <c r="X37" i="16"/>
  <c r="X38" i="16"/>
  <c r="X39" i="16"/>
  <c r="X40" i="16"/>
  <c r="X41" i="16"/>
  <c r="X42" i="16"/>
  <c r="X43" i="16"/>
  <c r="X44" i="16"/>
  <c r="X45" i="16"/>
  <c r="X46" i="16"/>
  <c r="X47" i="16"/>
  <c r="X48" i="16"/>
  <c r="X49" i="16"/>
  <c r="X50" i="16"/>
  <c r="X51" i="16"/>
  <c r="X52" i="16"/>
  <c r="X53" i="16"/>
  <c r="X54" i="16"/>
  <c r="X55" i="16"/>
  <c r="X56" i="16"/>
  <c r="X57" i="16"/>
  <c r="X58" i="16"/>
  <c r="X59" i="16"/>
  <c r="X60" i="16"/>
  <c r="X61" i="16"/>
  <c r="X62" i="16"/>
  <c r="X63" i="16"/>
  <c r="X64" i="16"/>
  <c r="X65" i="16"/>
  <c r="X66" i="16"/>
  <c r="X67" i="16"/>
  <c r="X68" i="16"/>
  <c r="X69" i="16"/>
  <c r="X70" i="16"/>
  <c r="X71" i="16"/>
  <c r="X72" i="16"/>
  <c r="X73" i="16"/>
  <c r="X74" i="16"/>
  <c r="X75" i="16"/>
  <c r="X76" i="16"/>
  <c r="X77" i="16"/>
  <c r="X78" i="16"/>
  <c r="X79" i="16"/>
  <c r="X80" i="16"/>
  <c r="X81" i="16"/>
  <c r="X82" i="16"/>
  <c r="X83" i="16"/>
  <c r="X84" i="16"/>
  <c r="X85" i="16"/>
  <c r="X86" i="16"/>
  <c r="X87" i="16"/>
  <c r="X88" i="16"/>
  <c r="X89" i="16"/>
  <c r="X90" i="16"/>
  <c r="X91" i="16"/>
  <c r="X92" i="16"/>
  <c r="X93" i="16"/>
  <c r="X94" i="16"/>
  <c r="X95" i="16"/>
  <c r="X96" i="16"/>
  <c r="X97" i="16"/>
  <c r="X98" i="16"/>
  <c r="X99" i="16"/>
  <c r="X100" i="16"/>
  <c r="X101" i="16"/>
  <c r="X102" i="16"/>
  <c r="X103" i="16"/>
  <c r="X104" i="16"/>
  <c r="X105" i="16"/>
  <c r="X106" i="16"/>
  <c r="X107" i="16"/>
  <c r="X108" i="16"/>
  <c r="X109" i="16"/>
  <c r="X110" i="16"/>
  <c r="X111" i="16"/>
  <c r="X112" i="16"/>
  <c r="X113" i="16"/>
  <c r="X114" i="16"/>
  <c r="X115" i="16"/>
  <c r="X116" i="16"/>
  <c r="X117" i="16"/>
  <c r="X118" i="16"/>
  <c r="X119" i="16"/>
  <c r="X120" i="16"/>
  <c r="X121" i="16"/>
  <c r="X122" i="16"/>
  <c r="X123" i="16"/>
  <c r="X124" i="16"/>
  <c r="X125" i="16"/>
  <c r="X126" i="16"/>
  <c r="X127" i="16"/>
  <c r="X128" i="16"/>
  <c r="X129" i="16"/>
  <c r="X130" i="16"/>
  <c r="X131" i="16"/>
  <c r="X132" i="16"/>
  <c r="X133" i="16"/>
  <c r="X134" i="16"/>
  <c r="X135" i="16"/>
  <c r="X136" i="16"/>
  <c r="X137" i="16"/>
  <c r="X138" i="16"/>
  <c r="X139" i="16"/>
  <c r="X140" i="16"/>
  <c r="X141" i="16"/>
  <c r="X142" i="16"/>
  <c r="X143" i="16"/>
  <c r="X144" i="16"/>
  <c r="X145" i="16"/>
  <c r="X146" i="16"/>
  <c r="X147" i="16"/>
  <c r="X148" i="16"/>
  <c r="X149" i="16"/>
  <c r="X150" i="16"/>
  <c r="X151" i="16"/>
  <c r="X152" i="16"/>
  <c r="X153" i="16"/>
  <c r="X154" i="16"/>
  <c r="X155" i="16"/>
  <c r="X156" i="16"/>
  <c r="R4" i="16"/>
  <c r="R5" i="16"/>
  <c r="R6" i="16"/>
  <c r="R7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30" i="16"/>
  <c r="R31" i="16"/>
  <c r="R32" i="16"/>
  <c r="R33" i="16"/>
  <c r="R34" i="16"/>
  <c r="R35" i="16"/>
  <c r="R36" i="16"/>
  <c r="R37" i="16"/>
  <c r="R38" i="16"/>
  <c r="R39" i="16"/>
  <c r="R40" i="16"/>
  <c r="R41" i="16"/>
  <c r="R42" i="16"/>
  <c r="R43" i="16"/>
  <c r="R44" i="16"/>
  <c r="R45" i="16"/>
  <c r="R46" i="16"/>
  <c r="R47" i="16"/>
  <c r="R48" i="16"/>
  <c r="R49" i="16"/>
  <c r="R50" i="16"/>
  <c r="R51" i="16"/>
  <c r="R52" i="16"/>
  <c r="R53" i="16"/>
  <c r="R54" i="16"/>
  <c r="R55" i="16"/>
  <c r="R56" i="16"/>
  <c r="R57" i="16"/>
  <c r="R58" i="16"/>
  <c r="R59" i="16"/>
  <c r="R60" i="16"/>
  <c r="R61" i="16"/>
  <c r="R62" i="16"/>
  <c r="R63" i="16"/>
  <c r="R64" i="16"/>
  <c r="R65" i="16"/>
  <c r="R66" i="16"/>
  <c r="R67" i="16"/>
  <c r="R68" i="16"/>
  <c r="R69" i="16"/>
  <c r="R70" i="16"/>
  <c r="R71" i="16"/>
  <c r="R72" i="16"/>
  <c r="R73" i="16"/>
  <c r="R74" i="16"/>
  <c r="R75" i="16"/>
  <c r="R76" i="16"/>
  <c r="R77" i="16"/>
  <c r="R78" i="16"/>
  <c r="R79" i="16"/>
  <c r="R80" i="16"/>
  <c r="R81" i="16"/>
  <c r="R82" i="16"/>
  <c r="R83" i="16"/>
  <c r="R84" i="16"/>
  <c r="R85" i="16"/>
  <c r="R86" i="16"/>
  <c r="R87" i="16"/>
  <c r="R88" i="16"/>
  <c r="R89" i="16"/>
  <c r="R90" i="16"/>
  <c r="R91" i="16"/>
  <c r="R92" i="16"/>
  <c r="R93" i="16"/>
  <c r="R94" i="16"/>
  <c r="R95" i="16"/>
  <c r="R96" i="16"/>
  <c r="R97" i="16"/>
  <c r="R98" i="16"/>
  <c r="R99" i="16"/>
  <c r="R100" i="16"/>
  <c r="R101" i="16"/>
  <c r="R102" i="16"/>
  <c r="R103" i="16"/>
  <c r="R104" i="16"/>
  <c r="R105" i="16"/>
  <c r="R106" i="16"/>
  <c r="R107" i="16"/>
  <c r="R108" i="16"/>
  <c r="R109" i="16"/>
  <c r="R110" i="16"/>
  <c r="R111" i="16"/>
  <c r="R112" i="16"/>
  <c r="R113" i="16"/>
  <c r="R114" i="16"/>
  <c r="R115" i="16"/>
  <c r="R116" i="16"/>
  <c r="R117" i="16"/>
  <c r="R118" i="16"/>
  <c r="R119" i="16"/>
  <c r="R120" i="16"/>
  <c r="R121" i="16"/>
  <c r="R122" i="16"/>
  <c r="R123" i="16"/>
  <c r="R124" i="16"/>
  <c r="R125" i="16"/>
  <c r="R126" i="16"/>
  <c r="R127" i="16"/>
  <c r="R128" i="16"/>
  <c r="R129" i="16"/>
  <c r="R130" i="16"/>
  <c r="R131" i="16"/>
  <c r="R132" i="16"/>
  <c r="R133" i="16"/>
  <c r="R134" i="16"/>
  <c r="R135" i="16"/>
  <c r="R136" i="16"/>
  <c r="R137" i="16"/>
  <c r="R138" i="16"/>
  <c r="R139" i="16"/>
  <c r="R140" i="16"/>
  <c r="R141" i="16"/>
  <c r="R142" i="16"/>
  <c r="R143" i="16"/>
  <c r="R144" i="16"/>
  <c r="R145" i="16"/>
  <c r="R146" i="16"/>
  <c r="R147" i="16"/>
  <c r="R148" i="16"/>
  <c r="R149" i="16"/>
  <c r="R150" i="16"/>
  <c r="R151" i="16"/>
  <c r="R152" i="16"/>
  <c r="R153" i="16"/>
  <c r="R154" i="16"/>
  <c r="R155" i="16"/>
  <c r="R156" i="16"/>
  <c r="L4" i="16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L70" i="16"/>
  <c r="L71" i="16"/>
  <c r="L72" i="16"/>
  <c r="L73" i="16"/>
  <c r="L74" i="16"/>
  <c r="L75" i="16"/>
  <c r="L76" i="16"/>
  <c r="L77" i="16"/>
  <c r="L78" i="16"/>
  <c r="L79" i="16"/>
  <c r="L80" i="16"/>
  <c r="L81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L95" i="16"/>
  <c r="L96" i="16"/>
  <c r="L97" i="16"/>
  <c r="L98" i="16"/>
  <c r="L99" i="16"/>
  <c r="L100" i="16"/>
  <c r="L101" i="16"/>
  <c r="L102" i="16"/>
  <c r="L103" i="16"/>
  <c r="L104" i="16"/>
  <c r="L105" i="16"/>
  <c r="L106" i="16"/>
  <c r="L107" i="16"/>
  <c r="L108" i="16"/>
  <c r="L109" i="16"/>
  <c r="L110" i="16"/>
  <c r="L111" i="16"/>
  <c r="L112" i="16"/>
  <c r="L113" i="16"/>
  <c r="L114" i="16"/>
  <c r="L115" i="16"/>
  <c r="L116" i="16"/>
  <c r="L117" i="16"/>
  <c r="L118" i="16"/>
  <c r="L119" i="16"/>
  <c r="L120" i="16"/>
  <c r="L121" i="16"/>
  <c r="L122" i="16"/>
  <c r="L123" i="16"/>
  <c r="L124" i="16"/>
  <c r="L125" i="16"/>
  <c r="L126" i="16"/>
  <c r="L127" i="16"/>
  <c r="L128" i="16"/>
  <c r="L129" i="16"/>
  <c r="L130" i="16"/>
  <c r="L131" i="16"/>
  <c r="L132" i="16"/>
  <c r="L133" i="16"/>
  <c r="L134" i="16"/>
  <c r="L135" i="16"/>
  <c r="L136" i="16"/>
  <c r="L137" i="16"/>
  <c r="R4" i="15"/>
  <c r="R5" i="15"/>
  <c r="R6" i="15"/>
  <c r="R7" i="15"/>
  <c r="R8" i="15"/>
  <c r="R9" i="15"/>
  <c r="R10" i="15"/>
  <c r="R11" i="15"/>
  <c r="R12" i="15"/>
  <c r="R13" i="15"/>
  <c r="R14" i="15"/>
  <c r="R15" i="15"/>
  <c r="R16" i="15"/>
  <c r="R17" i="15"/>
  <c r="R18" i="15"/>
  <c r="R19" i="15"/>
  <c r="R20" i="15"/>
  <c r="R21" i="15"/>
  <c r="R22" i="15"/>
  <c r="R23" i="15"/>
  <c r="R24" i="15"/>
  <c r="R25" i="15"/>
  <c r="R26" i="15"/>
  <c r="R27" i="15"/>
  <c r="R28" i="15"/>
  <c r="R29" i="15"/>
  <c r="R30" i="15"/>
  <c r="R31" i="15"/>
  <c r="R32" i="15"/>
  <c r="R33" i="15"/>
  <c r="R34" i="15"/>
  <c r="R35" i="15"/>
  <c r="R36" i="15"/>
  <c r="R37" i="15"/>
  <c r="R38" i="15"/>
  <c r="R39" i="15"/>
  <c r="R40" i="15"/>
  <c r="R41" i="15"/>
  <c r="R42" i="15"/>
  <c r="R43" i="15"/>
  <c r="R44" i="15"/>
  <c r="R45" i="15"/>
  <c r="R46" i="15"/>
  <c r="R47" i="15"/>
  <c r="R48" i="15"/>
  <c r="R49" i="15"/>
  <c r="R50" i="15"/>
  <c r="R51" i="15"/>
  <c r="R52" i="15"/>
  <c r="R53" i="15"/>
  <c r="R54" i="15"/>
  <c r="R55" i="15"/>
  <c r="R56" i="15"/>
  <c r="R57" i="15"/>
  <c r="R58" i="15"/>
  <c r="R59" i="15"/>
  <c r="R60" i="15"/>
  <c r="R61" i="15"/>
  <c r="R62" i="15"/>
  <c r="R63" i="15"/>
  <c r="R64" i="15"/>
  <c r="R65" i="15"/>
  <c r="R66" i="15"/>
  <c r="R67" i="15"/>
  <c r="R68" i="15"/>
  <c r="R69" i="15"/>
  <c r="R70" i="15"/>
  <c r="R71" i="15"/>
  <c r="R72" i="15"/>
  <c r="R73" i="15"/>
  <c r="R74" i="15"/>
  <c r="R75" i="15"/>
  <c r="R76" i="15"/>
  <c r="R77" i="15"/>
  <c r="R78" i="15"/>
  <c r="R79" i="15"/>
  <c r="R80" i="15"/>
  <c r="R81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L4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AI4" i="4"/>
  <c r="AI5" i="4"/>
  <c r="AI6" i="4"/>
  <c r="AI7" i="4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G3" i="1"/>
  <c r="M3" i="1"/>
  <c r="S3" i="1"/>
  <c r="G3" i="2"/>
  <c r="M3" i="2"/>
  <c r="S3" i="2"/>
  <c r="G3" i="3"/>
  <c r="M3" i="3"/>
  <c r="S3" i="3"/>
  <c r="AI3" i="4"/>
  <c r="Z3" i="4"/>
  <c r="Q3" i="4"/>
  <c r="H3" i="4"/>
  <c r="G3" i="5"/>
  <c r="M3" i="5"/>
  <c r="S3" i="5"/>
  <c r="F3" i="15"/>
  <c r="L3" i="15"/>
  <c r="R3" i="15"/>
  <c r="X3" i="16"/>
  <c r="R3" i="16"/>
  <c r="L3" i="16"/>
  <c r="F3" i="16"/>
  <c r="AK3" i="6"/>
  <c r="AE3" i="6"/>
  <c r="Y3" i="6"/>
  <c r="S3" i="6"/>
  <c r="M3" i="6"/>
  <c r="G3" i="6"/>
  <c r="G3" i="7"/>
  <c r="M3" i="7"/>
  <c r="S3" i="7"/>
  <c r="S3" i="8"/>
  <c r="M3" i="8"/>
  <c r="G3" i="8"/>
  <c r="G3" i="9"/>
  <c r="M3" i="9"/>
  <c r="S3" i="9"/>
  <c r="AK3" i="10"/>
  <c r="AE3" i="10"/>
  <c r="Y3" i="10"/>
  <c r="S3" i="10"/>
  <c r="M3" i="10"/>
  <c r="G3" i="10"/>
  <c r="G3" i="11"/>
  <c r="M3" i="11"/>
  <c r="S3" i="11"/>
  <c r="G3" i="12"/>
  <c r="M3" i="12"/>
  <c r="S3" i="12"/>
  <c r="G3" i="13"/>
  <c r="M3" i="13"/>
  <c r="S3" i="13"/>
  <c r="Y3" i="13"/>
  <c r="AW3" i="14"/>
  <c r="AQ3" i="14"/>
  <c r="AK3" i="14"/>
  <c r="Y3" i="14"/>
  <c r="S3" i="14"/>
  <c r="M3" i="14"/>
  <c r="G3" i="14"/>
  <c r="E19" i="19"/>
  <c r="F19" i="19"/>
  <c r="G19" i="19"/>
  <c r="H19" i="19"/>
  <c r="I19" i="19"/>
  <c r="J19" i="19"/>
  <c r="K19" i="19"/>
  <c r="L19" i="19"/>
  <c r="M19" i="19"/>
  <c r="N19" i="19"/>
  <c r="O19" i="19"/>
  <c r="P19" i="19"/>
  <c r="Q19" i="19"/>
  <c r="R19" i="19"/>
  <c r="S19" i="19"/>
  <c r="F1" i="9"/>
  <c r="V25" i="1"/>
  <c r="V27" i="1" s="1"/>
  <c r="E14" i="19" s="1"/>
  <c r="V25" i="2"/>
  <c r="V27" i="2" s="1"/>
  <c r="F14" i="19" s="1"/>
  <c r="V25" i="3"/>
  <c r="V27" i="3" s="1"/>
  <c r="G14" i="19" s="1"/>
  <c r="AN26" i="4"/>
  <c r="AN28" i="4" s="1"/>
  <c r="H14" i="19" s="1"/>
  <c r="V25" i="5"/>
  <c r="V27" i="5" s="1"/>
  <c r="I14" i="19" s="1"/>
  <c r="U25" i="15"/>
  <c r="U27" i="15" s="1"/>
  <c r="J14" i="19" s="1"/>
  <c r="AA27" i="16"/>
  <c r="AA29" i="16" s="1"/>
  <c r="K14" i="19" s="1"/>
  <c r="AN32" i="6"/>
  <c r="AN34" i="6" s="1"/>
  <c r="L14" i="19" s="1"/>
  <c r="V24" i="7"/>
  <c r="V26" i="7" s="1"/>
  <c r="M14" i="19" s="1"/>
  <c r="V25" i="8"/>
  <c r="V27" i="8" s="1"/>
  <c r="N14" i="19" s="1"/>
  <c r="V25" i="9"/>
  <c r="V27" i="9" s="1"/>
  <c r="O14" i="19" s="1"/>
  <c r="AN31" i="10"/>
  <c r="AN33" i="10" s="1"/>
  <c r="P14" i="19" s="1"/>
  <c r="V24" i="11"/>
  <c r="V26" i="11" s="1"/>
  <c r="Q14" i="19" s="1"/>
  <c r="W24" i="12"/>
  <c r="W26" i="12" s="1"/>
  <c r="R14" i="19" s="1"/>
  <c r="AB27" i="13"/>
  <c r="AB29" i="13" s="1"/>
  <c r="S14" i="19" s="1"/>
  <c r="AZ35" i="14"/>
  <c r="AZ37" i="14" s="1"/>
  <c r="T14" i="19" s="1"/>
  <c r="C19" i="19" l="1"/>
  <c r="D19" i="19"/>
  <c r="V26" i="1"/>
  <c r="E13" i="19" s="1"/>
  <c r="D14" i="19"/>
  <c r="C14" i="19"/>
  <c r="AZ36" i="14"/>
  <c r="T13" i="19" s="1"/>
  <c r="AB28" i="13"/>
  <c r="S13" i="19" s="1"/>
  <c r="W25" i="12"/>
  <c r="R13" i="19" s="1"/>
  <c r="V25" i="11"/>
  <c r="Q13" i="19" s="1"/>
  <c r="AN32" i="10"/>
  <c r="P13" i="19" s="1"/>
  <c r="V26" i="9"/>
  <c r="O13" i="19" s="1"/>
  <c r="V26" i="8"/>
  <c r="N13" i="19" s="1"/>
  <c r="V25" i="7"/>
  <c r="M13" i="19" s="1"/>
  <c r="AN33" i="6"/>
  <c r="L13" i="19" s="1"/>
  <c r="AA28" i="16"/>
  <c r="K13" i="19" s="1"/>
  <c r="U26" i="15"/>
  <c r="J13" i="19" s="1"/>
  <c r="V26" i="5"/>
  <c r="I13" i="19" s="1"/>
  <c r="AN27" i="4"/>
  <c r="H13" i="19" s="1"/>
  <c r="V26" i="3"/>
  <c r="G13" i="19" s="1"/>
  <c r="V26" i="2"/>
  <c r="F13" i="19" s="1"/>
  <c r="L9" i="19"/>
  <c r="M9" i="19"/>
  <c r="N9" i="19"/>
  <c r="O9" i="19"/>
  <c r="P9" i="19"/>
  <c r="Q9" i="19"/>
  <c r="R9" i="19"/>
  <c r="S9" i="19"/>
  <c r="T9" i="19"/>
  <c r="K9" i="19"/>
  <c r="J9" i="19"/>
  <c r="I9" i="19"/>
  <c r="H9" i="19"/>
  <c r="G9" i="19"/>
  <c r="F9" i="19"/>
  <c r="E9" i="19"/>
  <c r="C13" i="19" l="1"/>
  <c r="D13" i="19"/>
  <c r="D9" i="19"/>
  <c r="C9" i="19"/>
  <c r="L4" i="19" l="1"/>
  <c r="M4" i="19"/>
  <c r="N4" i="19"/>
  <c r="O4" i="19"/>
  <c r="P4" i="19"/>
  <c r="Q4" i="19"/>
  <c r="R4" i="19"/>
  <c r="S4" i="19"/>
  <c r="T4" i="19"/>
  <c r="L5" i="19"/>
  <c r="M5" i="19"/>
  <c r="N5" i="19"/>
  <c r="O5" i="19"/>
  <c r="P5" i="19"/>
  <c r="Q5" i="19"/>
  <c r="R5" i="19"/>
  <c r="S5" i="19"/>
  <c r="T5" i="19"/>
  <c r="L6" i="19"/>
  <c r="M6" i="19"/>
  <c r="N6" i="19"/>
  <c r="O6" i="19"/>
  <c r="P6" i="19"/>
  <c r="Q6" i="19"/>
  <c r="R6" i="19"/>
  <c r="S6" i="19"/>
  <c r="T6" i="19"/>
  <c r="L7" i="19"/>
  <c r="M7" i="19"/>
  <c r="N7" i="19"/>
  <c r="O7" i="19"/>
  <c r="P7" i="19"/>
  <c r="Q7" i="19"/>
  <c r="R7" i="19"/>
  <c r="S7" i="19"/>
  <c r="T7" i="19"/>
  <c r="L8" i="19"/>
  <c r="M8" i="19"/>
  <c r="N8" i="19"/>
  <c r="O8" i="19"/>
  <c r="P8" i="19"/>
  <c r="Q8" i="19"/>
  <c r="R8" i="19"/>
  <c r="S8" i="19"/>
  <c r="T8" i="19"/>
  <c r="T3" i="19"/>
  <c r="S3" i="19"/>
  <c r="R3" i="19"/>
  <c r="Q3" i="19"/>
  <c r="P3" i="19"/>
  <c r="O3" i="19"/>
  <c r="N3" i="19"/>
  <c r="M3" i="19"/>
  <c r="L3" i="19"/>
  <c r="K4" i="19"/>
  <c r="K5" i="19"/>
  <c r="K6" i="19"/>
  <c r="K7" i="19"/>
  <c r="K8" i="19"/>
  <c r="K3" i="19"/>
  <c r="J4" i="19"/>
  <c r="J5" i="19"/>
  <c r="J6" i="19"/>
  <c r="J7" i="19"/>
  <c r="J8" i="19"/>
  <c r="J3" i="19"/>
  <c r="I4" i="19"/>
  <c r="I5" i="19"/>
  <c r="I6" i="19"/>
  <c r="I7" i="19"/>
  <c r="I8" i="19"/>
  <c r="I3" i="19"/>
  <c r="H4" i="19"/>
  <c r="H5" i="19"/>
  <c r="H6" i="19"/>
  <c r="H7" i="19"/>
  <c r="H8" i="19"/>
  <c r="H3" i="19"/>
  <c r="G4" i="19"/>
  <c r="G5" i="19"/>
  <c r="G6" i="19"/>
  <c r="G7" i="19"/>
  <c r="G8" i="19"/>
  <c r="G3" i="19"/>
  <c r="F4" i="19"/>
  <c r="F5" i="19"/>
  <c r="F6" i="19"/>
  <c r="F7" i="19"/>
  <c r="F8" i="19"/>
  <c r="F3" i="19"/>
  <c r="E4" i="19"/>
  <c r="E5" i="19"/>
  <c r="E6" i="19"/>
  <c r="E7" i="19"/>
  <c r="E8" i="19"/>
  <c r="E3" i="19"/>
  <c r="BO12" i="14"/>
  <c r="BO13" i="14" s="1"/>
  <c r="BR11" i="14"/>
  <c r="BR12" i="14" s="1"/>
  <c r="BR13" i="14" s="1"/>
  <c r="BO11" i="14"/>
  <c r="F1" i="14"/>
  <c r="E5" i="14" s="1"/>
  <c r="L1" i="14"/>
  <c r="K9" i="14" s="1"/>
  <c r="R1" i="14"/>
  <c r="Q6" i="14" s="1"/>
  <c r="X1" i="14"/>
  <c r="W7" i="14" s="1"/>
  <c r="AD1" i="14"/>
  <c r="AC8" i="14" s="1"/>
  <c r="AJ1" i="14"/>
  <c r="AI5" i="14" s="1"/>
  <c r="AP1" i="14"/>
  <c r="AO6" i="14" s="1"/>
  <c r="AV1" i="14"/>
  <c r="AU6" i="14" s="1"/>
  <c r="F1" i="13"/>
  <c r="E10" i="13" s="1"/>
  <c r="L1" i="13"/>
  <c r="K6" i="13" s="1"/>
  <c r="R1" i="13"/>
  <c r="Q7" i="13" s="1"/>
  <c r="X1" i="13"/>
  <c r="W6" i="13" s="1"/>
  <c r="AO12" i="13"/>
  <c r="AR11" i="13"/>
  <c r="AR12" i="13" s="1"/>
  <c r="AR13" i="13" s="1"/>
  <c r="AR20" i="13" s="1"/>
  <c r="AO11" i="13"/>
  <c r="AP2" i="13"/>
  <c r="AK15" i="12"/>
  <c r="AK12" i="12"/>
  <c r="AK13" i="12" s="1"/>
  <c r="AN11" i="12"/>
  <c r="AN12" i="12" s="1"/>
  <c r="AN13" i="12" s="1"/>
  <c r="AK11" i="12"/>
  <c r="F1" i="12"/>
  <c r="E4" i="12" s="1"/>
  <c r="L1" i="12"/>
  <c r="K10" i="12" s="1"/>
  <c r="R1" i="12"/>
  <c r="Q11" i="12" s="1"/>
  <c r="R11" i="12" s="1"/>
  <c r="AK13" i="11"/>
  <c r="AK20" i="11" s="1"/>
  <c r="AK21" i="11" s="1"/>
  <c r="AK12" i="11"/>
  <c r="AN11" i="11"/>
  <c r="AN12" i="11" s="1"/>
  <c r="AN13" i="11" s="1"/>
  <c r="AK11" i="11"/>
  <c r="F1" i="11"/>
  <c r="L1" i="11"/>
  <c r="R1" i="11"/>
  <c r="BE15" i="10"/>
  <c r="BE12" i="10"/>
  <c r="BE13" i="10" s="1"/>
  <c r="BH11" i="10"/>
  <c r="BH12" i="10" s="1"/>
  <c r="BH13" i="10" s="1"/>
  <c r="BE11" i="10"/>
  <c r="F1" i="10"/>
  <c r="E4" i="10" s="1"/>
  <c r="L1" i="10"/>
  <c r="K8" i="10" s="1"/>
  <c r="R1" i="10"/>
  <c r="Q5" i="10" s="1"/>
  <c r="X1" i="10"/>
  <c r="W8" i="10" s="1"/>
  <c r="AD1" i="10"/>
  <c r="AC11" i="10" s="1"/>
  <c r="AJ1" i="10"/>
  <c r="AI6" i="10" s="1"/>
  <c r="AJ12" i="9"/>
  <c r="AM11" i="9"/>
  <c r="AM12" i="9" s="1"/>
  <c r="AM13" i="9" s="1"/>
  <c r="AM20" i="9" s="1"/>
  <c r="AJ11" i="9"/>
  <c r="AK2" i="9"/>
  <c r="E9" i="9"/>
  <c r="L1" i="9"/>
  <c r="K9" i="9" s="1"/>
  <c r="R1" i="9"/>
  <c r="Q9" i="9" s="1"/>
  <c r="AK13" i="8"/>
  <c r="AK14" i="8" s="1"/>
  <c r="AK16" i="8" s="1"/>
  <c r="AN12" i="8"/>
  <c r="AN13" i="8" s="1"/>
  <c r="AN14" i="8" s="1"/>
  <c r="AK12" i="8"/>
  <c r="F1" i="8"/>
  <c r="E9" i="8" s="1"/>
  <c r="L1" i="8"/>
  <c r="K5" i="8" s="1"/>
  <c r="R1" i="8"/>
  <c r="Q9" i="8" s="1"/>
  <c r="AJ12" i="7"/>
  <c r="AJ13" i="7" s="1"/>
  <c r="AJ15" i="7" s="1"/>
  <c r="AM11" i="7"/>
  <c r="AM12" i="7" s="1"/>
  <c r="AM13" i="7" s="1"/>
  <c r="AJ11" i="7"/>
  <c r="F1" i="7"/>
  <c r="E11" i="7" s="1"/>
  <c r="L1" i="7"/>
  <c r="K9" i="7" s="1"/>
  <c r="R1" i="7"/>
  <c r="Q6" i="7" s="1"/>
  <c r="BB12" i="6"/>
  <c r="BB13" i="6" s="1"/>
  <c r="BB15" i="6" s="1"/>
  <c r="BE11" i="6"/>
  <c r="BE12" i="6" s="1"/>
  <c r="BE13" i="6" s="1"/>
  <c r="BB11" i="6"/>
  <c r="F1" i="6"/>
  <c r="E10" i="6" s="1"/>
  <c r="L1" i="6"/>
  <c r="K6" i="6" s="1"/>
  <c r="R1" i="6"/>
  <c r="Q4" i="6" s="1"/>
  <c r="X1" i="6"/>
  <c r="W7" i="6" s="1"/>
  <c r="AD1" i="6"/>
  <c r="AC10" i="6" s="1"/>
  <c r="AJ1" i="6"/>
  <c r="AI6" i="6" s="1"/>
  <c r="AO13" i="16"/>
  <c r="AO20" i="16" s="1"/>
  <c r="AO21" i="16" s="1"/>
  <c r="AO12" i="16"/>
  <c r="AR11" i="16"/>
  <c r="AR12" i="16" s="1"/>
  <c r="AR13" i="16" s="1"/>
  <c r="AO11" i="16"/>
  <c r="E1" i="16"/>
  <c r="K1" i="16"/>
  <c r="Q1" i="16"/>
  <c r="W1" i="16"/>
  <c r="AI12" i="15"/>
  <c r="AI13" i="15" s="1"/>
  <c r="AI15" i="15" s="1"/>
  <c r="AL11" i="15"/>
  <c r="AL12" i="15" s="1"/>
  <c r="AL13" i="15" s="1"/>
  <c r="AI11" i="15"/>
  <c r="E1" i="15"/>
  <c r="K1" i="15"/>
  <c r="Q1" i="15"/>
  <c r="AJ12" i="5"/>
  <c r="AJ13" i="5" s="1"/>
  <c r="AJ15" i="5" s="1"/>
  <c r="AM11" i="5"/>
  <c r="AM12" i="5" s="1"/>
  <c r="AM13" i="5" s="1"/>
  <c r="AJ11" i="5"/>
  <c r="F1" i="5"/>
  <c r="L1" i="5"/>
  <c r="R1" i="5"/>
  <c r="BA12" i="4"/>
  <c r="BA13" i="4" s="1"/>
  <c r="BA15" i="4" s="1"/>
  <c r="BD11" i="4"/>
  <c r="BD12" i="4" s="1"/>
  <c r="BD13" i="4" s="1"/>
  <c r="BA11" i="4"/>
  <c r="AJ12" i="3"/>
  <c r="AJ13" i="3" s="1"/>
  <c r="AM11" i="3"/>
  <c r="AM12" i="3" s="1"/>
  <c r="AM13" i="3" s="1"/>
  <c r="AJ11" i="3"/>
  <c r="F1" i="3"/>
  <c r="L1" i="3"/>
  <c r="R1" i="3"/>
  <c r="AJ12" i="2"/>
  <c r="AJ13" i="2" s="1"/>
  <c r="AJ15" i="2" s="1"/>
  <c r="AM11" i="2"/>
  <c r="AM12" i="2" s="1"/>
  <c r="AM13" i="2" s="1"/>
  <c r="AJ11" i="2"/>
  <c r="F1" i="2"/>
  <c r="L1" i="2"/>
  <c r="R1" i="2"/>
  <c r="AK12" i="1"/>
  <c r="AK13" i="1" s="1"/>
  <c r="AN11" i="1"/>
  <c r="AN12" i="1" s="1"/>
  <c r="AN13" i="1" s="1"/>
  <c r="AK11" i="1"/>
  <c r="F1" i="1"/>
  <c r="L1" i="1"/>
  <c r="R1" i="1"/>
  <c r="BO20" i="14" l="1"/>
  <c r="BO21" i="14" s="1"/>
  <c r="BO15" i="14"/>
  <c r="AR21" i="13"/>
  <c r="AO13" i="13"/>
  <c r="AO20" i="13" s="1"/>
  <c r="AO21" i="13" s="1"/>
  <c r="AO15" i="13"/>
  <c r="AK15" i="11"/>
  <c r="AM21" i="9"/>
  <c r="AO15" i="16"/>
  <c r="AJ20" i="3"/>
  <c r="AJ21" i="3" s="1"/>
  <c r="AJ15" i="3"/>
  <c r="AK20" i="1"/>
  <c r="AK21" i="1" s="1"/>
  <c r="AK15" i="1"/>
  <c r="Q64" i="8"/>
  <c r="Q32" i="8"/>
  <c r="Q87" i="8"/>
  <c r="Q79" i="8"/>
  <c r="Q71" i="8"/>
  <c r="Q63" i="8"/>
  <c r="Q55" i="8"/>
  <c r="Q47" i="8"/>
  <c r="Q39" i="8"/>
  <c r="Q31" i="8"/>
  <c r="Q23" i="8"/>
  <c r="Q15" i="8"/>
  <c r="Q7" i="8"/>
  <c r="Q72" i="8"/>
  <c r="Q16" i="8"/>
  <c r="Q86" i="8"/>
  <c r="Q78" i="8"/>
  <c r="Q70" i="8"/>
  <c r="Q62" i="8"/>
  <c r="Q54" i="8"/>
  <c r="Q46" i="8"/>
  <c r="Q38" i="8"/>
  <c r="Q30" i="8"/>
  <c r="Q22" i="8"/>
  <c r="Q14" i="8"/>
  <c r="Q6" i="8"/>
  <c r="Q80" i="8"/>
  <c r="Q77" i="8"/>
  <c r="Q45" i="8"/>
  <c r="Q37" i="8"/>
  <c r="Q29" i="8"/>
  <c r="Q21" i="8"/>
  <c r="Q13" i="8"/>
  <c r="Q5" i="8"/>
  <c r="Q88" i="8"/>
  <c r="Q40" i="8"/>
  <c r="Q53" i="8"/>
  <c r="Q84" i="8"/>
  <c r="Q76" i="8"/>
  <c r="Q68" i="8"/>
  <c r="Q60" i="8"/>
  <c r="Q52" i="8"/>
  <c r="Q44" i="8"/>
  <c r="Q36" i="8"/>
  <c r="Q28" i="8"/>
  <c r="Q20" i="8"/>
  <c r="Q12" i="8"/>
  <c r="Q4" i="8"/>
  <c r="Q56" i="8"/>
  <c r="Q24" i="8"/>
  <c r="Q61" i="8"/>
  <c r="Q83" i="8"/>
  <c r="Q75" i="8"/>
  <c r="Q67" i="8"/>
  <c r="Q59" i="8"/>
  <c r="Q51" i="8"/>
  <c r="Q43" i="8"/>
  <c r="Q35" i="8"/>
  <c r="Q27" i="8"/>
  <c r="Q19" i="8"/>
  <c r="Q11" i="8"/>
  <c r="Q69" i="8"/>
  <c r="Q82" i="8"/>
  <c r="Q74" i="8"/>
  <c r="Q66" i="8"/>
  <c r="Q58" i="8"/>
  <c r="Q50" i="8"/>
  <c r="Q42" i="8"/>
  <c r="Q34" i="8"/>
  <c r="Q26" i="8"/>
  <c r="Q18" i="8"/>
  <c r="Q10" i="8"/>
  <c r="Q48" i="8"/>
  <c r="Q8" i="8"/>
  <c r="Q85" i="8"/>
  <c r="Q3" i="8"/>
  <c r="Q81" i="8"/>
  <c r="Q73" i="8"/>
  <c r="Q65" i="8"/>
  <c r="Q57" i="8"/>
  <c r="Q49" i="8"/>
  <c r="Q41" i="8"/>
  <c r="Q33" i="8"/>
  <c r="Q25" i="8"/>
  <c r="Q17" i="8"/>
  <c r="K74" i="8"/>
  <c r="K40" i="8"/>
  <c r="K106" i="8"/>
  <c r="K32" i="8"/>
  <c r="K71" i="8"/>
  <c r="K3" i="8"/>
  <c r="K95" i="8"/>
  <c r="K91" i="8"/>
  <c r="K61" i="8"/>
  <c r="K83" i="8"/>
  <c r="V11" i="16"/>
  <c r="V19" i="16"/>
  <c r="V27" i="16"/>
  <c r="W27" i="16" s="1"/>
  <c r="V35" i="16"/>
  <c r="W35" i="16" s="1"/>
  <c r="V43" i="16"/>
  <c r="W43" i="16" s="1"/>
  <c r="V51" i="16"/>
  <c r="W51" i="16" s="1"/>
  <c r="V59" i="16"/>
  <c r="W59" i="16" s="1"/>
  <c r="V67" i="16"/>
  <c r="W67" i="16" s="1"/>
  <c r="V75" i="16"/>
  <c r="V83" i="16"/>
  <c r="V91" i="16"/>
  <c r="W91" i="16" s="1"/>
  <c r="V99" i="16"/>
  <c r="W99" i="16" s="1"/>
  <c r="V4" i="16"/>
  <c r="W4" i="16" s="1"/>
  <c r="V52" i="16"/>
  <c r="W52" i="16" s="1"/>
  <c r="V20" i="16"/>
  <c r="W20" i="16" s="1"/>
  <c r="V84" i="16"/>
  <c r="W84" i="16" s="1"/>
  <c r="V5" i="16"/>
  <c r="V13" i="16"/>
  <c r="V21" i="16"/>
  <c r="W21" i="16" s="1"/>
  <c r="V29" i="16"/>
  <c r="W29" i="16" s="1"/>
  <c r="V37" i="16"/>
  <c r="W37" i="16" s="1"/>
  <c r="V45" i="16"/>
  <c r="W45" i="16" s="1"/>
  <c r="V53" i="16"/>
  <c r="W53" i="16" s="1"/>
  <c r="V61" i="16"/>
  <c r="W61" i="16" s="1"/>
  <c r="V69" i="16"/>
  <c r="V77" i="16"/>
  <c r="V85" i="16"/>
  <c r="W85" i="16" s="1"/>
  <c r="V93" i="16"/>
  <c r="W93" i="16" s="1"/>
  <c r="V96" i="16"/>
  <c r="W96" i="16" s="1"/>
  <c r="V60" i="16"/>
  <c r="W60" i="16" s="1"/>
  <c r="V6" i="16"/>
  <c r="W6" i="16" s="1"/>
  <c r="V14" i="16"/>
  <c r="W14" i="16" s="1"/>
  <c r="V22" i="16"/>
  <c r="W22" i="16" s="1"/>
  <c r="V30" i="16"/>
  <c r="V38" i="16"/>
  <c r="W38" i="16" s="1"/>
  <c r="V46" i="16"/>
  <c r="W46" i="16" s="1"/>
  <c r="V54" i="16"/>
  <c r="W54" i="16" s="1"/>
  <c r="V62" i="16"/>
  <c r="W62" i="16" s="1"/>
  <c r="V70" i="16"/>
  <c r="W70" i="16" s="1"/>
  <c r="V78" i="16"/>
  <c r="W78" i="16" s="1"/>
  <c r="V86" i="16"/>
  <c r="V94" i="16"/>
  <c r="V97" i="16"/>
  <c r="W97" i="16" s="1"/>
  <c r="V12" i="16"/>
  <c r="W12" i="16" s="1"/>
  <c r="V68" i="16"/>
  <c r="W68" i="16" s="1"/>
  <c r="V7" i="16"/>
  <c r="W7" i="16" s="1"/>
  <c r="V15" i="16"/>
  <c r="W15" i="16" s="1"/>
  <c r="V23" i="16"/>
  <c r="W23" i="16" s="1"/>
  <c r="V31" i="16"/>
  <c r="V39" i="16"/>
  <c r="V47" i="16"/>
  <c r="W47" i="16" s="1"/>
  <c r="V55" i="16"/>
  <c r="W55" i="16" s="1"/>
  <c r="V63" i="16"/>
  <c r="W63" i="16" s="1"/>
  <c r="V71" i="16"/>
  <c r="W71" i="16" s="1"/>
  <c r="V79" i="16"/>
  <c r="W79" i="16" s="1"/>
  <c r="V87" i="16"/>
  <c r="W87" i="16" s="1"/>
  <c r="V95" i="16"/>
  <c r="V3" i="16"/>
  <c r="V56" i="16"/>
  <c r="W56" i="16" s="1"/>
  <c r="V88" i="16"/>
  <c r="W88" i="16" s="1"/>
  <c r="V28" i="16"/>
  <c r="W28" i="16" s="1"/>
  <c r="V76" i="16"/>
  <c r="W76" i="16" s="1"/>
  <c r="V8" i="16"/>
  <c r="W8" i="16" s="1"/>
  <c r="V16" i="16"/>
  <c r="W16" i="16" s="1"/>
  <c r="V24" i="16"/>
  <c r="V32" i="16"/>
  <c r="V40" i="16"/>
  <c r="W40" i="16" s="1"/>
  <c r="V48" i="16"/>
  <c r="W48" i="16" s="1"/>
  <c r="V64" i="16"/>
  <c r="W64" i="16" s="1"/>
  <c r="V72" i="16"/>
  <c r="W72" i="16" s="1"/>
  <c r="V80" i="16"/>
  <c r="W80" i="16" s="1"/>
  <c r="V44" i="16"/>
  <c r="W44" i="16" s="1"/>
  <c r="V9" i="16"/>
  <c r="V17" i="16"/>
  <c r="V25" i="16"/>
  <c r="W25" i="16" s="1"/>
  <c r="V33" i="16"/>
  <c r="W33" i="16" s="1"/>
  <c r="V41" i="16"/>
  <c r="W41" i="16" s="1"/>
  <c r="V49" i="16"/>
  <c r="W49" i="16" s="1"/>
  <c r="V57" i="16"/>
  <c r="W57" i="16" s="1"/>
  <c r="V65" i="16"/>
  <c r="W65" i="16" s="1"/>
  <c r="V73" i="16"/>
  <c r="V81" i="16"/>
  <c r="V89" i="16"/>
  <c r="W89" i="16" s="1"/>
  <c r="V36" i="16"/>
  <c r="W36" i="16" s="1"/>
  <c r="V92" i="16"/>
  <c r="W92" i="16" s="1"/>
  <c r="V10" i="16"/>
  <c r="W10" i="16" s="1"/>
  <c r="V18" i="16"/>
  <c r="W18" i="16" s="1"/>
  <c r="V26" i="16"/>
  <c r="W26" i="16" s="1"/>
  <c r="V34" i="16"/>
  <c r="V42" i="16"/>
  <c r="V50" i="16"/>
  <c r="W50" i="16" s="1"/>
  <c r="V58" i="16"/>
  <c r="W58" i="16" s="1"/>
  <c r="V66" i="16"/>
  <c r="W66" i="16" s="1"/>
  <c r="V74" i="16"/>
  <c r="W74" i="16" s="1"/>
  <c r="V82" i="16"/>
  <c r="W82" i="16" s="1"/>
  <c r="V90" i="16"/>
  <c r="W90" i="16" s="1"/>
  <c r="V98" i="16"/>
  <c r="P4" i="16"/>
  <c r="P12" i="16"/>
  <c r="Q12" i="16" s="1"/>
  <c r="P20" i="16"/>
  <c r="Q20" i="16" s="1"/>
  <c r="P28" i="16"/>
  <c r="Q28" i="16" s="1"/>
  <c r="P36" i="16"/>
  <c r="Q36" i="16" s="1"/>
  <c r="P44" i="16"/>
  <c r="Q44" i="16" s="1"/>
  <c r="P52" i="16"/>
  <c r="Q52" i="16" s="1"/>
  <c r="P60" i="16"/>
  <c r="P68" i="16"/>
  <c r="P76" i="16"/>
  <c r="Q76" i="16" s="1"/>
  <c r="P84" i="16"/>
  <c r="Q84" i="16" s="1"/>
  <c r="P92" i="16"/>
  <c r="Q92" i="16" s="1"/>
  <c r="P100" i="16"/>
  <c r="Q100" i="16" s="1"/>
  <c r="P108" i="16"/>
  <c r="Q108" i="16" s="1"/>
  <c r="P116" i="16"/>
  <c r="Q116" i="16" s="1"/>
  <c r="P124" i="16"/>
  <c r="P132" i="16"/>
  <c r="P140" i="16"/>
  <c r="Q140" i="16" s="1"/>
  <c r="P148" i="16"/>
  <c r="Q148" i="16" s="1"/>
  <c r="P156" i="16"/>
  <c r="Q156" i="16" s="1"/>
  <c r="P21" i="16"/>
  <c r="Q21" i="16" s="1"/>
  <c r="P101" i="16"/>
  <c r="Q101" i="16" s="1"/>
  <c r="P13" i="16"/>
  <c r="Q13" i="16" s="1"/>
  <c r="P53" i="16"/>
  <c r="Q53" i="16" s="1"/>
  <c r="P117" i="16"/>
  <c r="P6" i="16"/>
  <c r="Q6" i="16" s="1"/>
  <c r="P14" i="16"/>
  <c r="Q14" i="16" s="1"/>
  <c r="P22" i="16"/>
  <c r="Q22" i="16" s="1"/>
  <c r="P30" i="16"/>
  <c r="Q30" i="16" s="1"/>
  <c r="P38" i="16"/>
  <c r="Q38" i="16" s="1"/>
  <c r="P46" i="16"/>
  <c r="Q46" i="16" s="1"/>
  <c r="P54" i="16"/>
  <c r="Q54" i="16" s="1"/>
  <c r="P62" i="16"/>
  <c r="P70" i="16"/>
  <c r="Q70" i="16" s="1"/>
  <c r="P78" i="16"/>
  <c r="Q78" i="16" s="1"/>
  <c r="P86" i="16"/>
  <c r="Q86" i="16" s="1"/>
  <c r="P94" i="16"/>
  <c r="Q94" i="16" s="1"/>
  <c r="P102" i="16"/>
  <c r="Q102" i="16" s="1"/>
  <c r="P110" i="16"/>
  <c r="Q110" i="16" s="1"/>
  <c r="P118" i="16"/>
  <c r="Q118" i="16" s="1"/>
  <c r="P126" i="16"/>
  <c r="P134" i="16"/>
  <c r="Q134" i="16" s="1"/>
  <c r="P142" i="16"/>
  <c r="Q142" i="16" s="1"/>
  <c r="P150" i="16"/>
  <c r="Q150" i="16" s="1"/>
  <c r="P69" i="16"/>
  <c r="Q69" i="16" s="1"/>
  <c r="P149" i="16"/>
  <c r="Q149" i="16" s="1"/>
  <c r="P7" i="16"/>
  <c r="Q7" i="16" s="1"/>
  <c r="P15" i="16"/>
  <c r="Q15" i="16" s="1"/>
  <c r="P23" i="16"/>
  <c r="P31" i="16"/>
  <c r="Q31" i="16" s="1"/>
  <c r="P39" i="16"/>
  <c r="Q39" i="16" s="1"/>
  <c r="P47" i="16"/>
  <c r="Q47" i="16" s="1"/>
  <c r="P55" i="16"/>
  <c r="Q55" i="16" s="1"/>
  <c r="P63" i="16"/>
  <c r="Q63" i="16" s="1"/>
  <c r="P71" i="16"/>
  <c r="Q71" i="16" s="1"/>
  <c r="P79" i="16"/>
  <c r="Q79" i="16" s="1"/>
  <c r="P87" i="16"/>
  <c r="P95" i="16"/>
  <c r="Q95" i="16" s="1"/>
  <c r="P103" i="16"/>
  <c r="Q103" i="16" s="1"/>
  <c r="P111" i="16"/>
  <c r="Q111" i="16" s="1"/>
  <c r="P119" i="16"/>
  <c r="Q119" i="16" s="1"/>
  <c r="P127" i="16"/>
  <c r="Q127" i="16" s="1"/>
  <c r="P135" i="16"/>
  <c r="Q135" i="16" s="1"/>
  <c r="P143" i="16"/>
  <c r="Q143" i="16" s="1"/>
  <c r="P151" i="16"/>
  <c r="P3" i="16"/>
  <c r="Q3" i="16" s="1"/>
  <c r="P45" i="16"/>
  <c r="Q45" i="16" s="1"/>
  <c r="P109" i="16"/>
  <c r="Q109" i="16" s="1"/>
  <c r="P8" i="16"/>
  <c r="Q8" i="16" s="1"/>
  <c r="P16" i="16"/>
  <c r="Q16" i="16" s="1"/>
  <c r="P24" i="16"/>
  <c r="Q24" i="16" s="1"/>
  <c r="P32" i="16"/>
  <c r="Q32" i="16" s="1"/>
  <c r="P40" i="16"/>
  <c r="P48" i="16"/>
  <c r="Q48" i="16" s="1"/>
  <c r="P56" i="16"/>
  <c r="Q56" i="16" s="1"/>
  <c r="P64" i="16"/>
  <c r="Q64" i="16" s="1"/>
  <c r="P72" i="16"/>
  <c r="Q72" i="16" s="1"/>
  <c r="P80" i="16"/>
  <c r="Q80" i="16" s="1"/>
  <c r="P88" i="16"/>
  <c r="Q88" i="16" s="1"/>
  <c r="P96" i="16"/>
  <c r="Q96" i="16" s="1"/>
  <c r="P104" i="16"/>
  <c r="P112" i="16"/>
  <c r="Q112" i="16" s="1"/>
  <c r="P120" i="16"/>
  <c r="Q120" i="16" s="1"/>
  <c r="P128" i="16"/>
  <c r="Q128" i="16" s="1"/>
  <c r="P136" i="16"/>
  <c r="Q136" i="16" s="1"/>
  <c r="P144" i="16"/>
  <c r="Q144" i="16" s="1"/>
  <c r="P152" i="16"/>
  <c r="Q152" i="16" s="1"/>
  <c r="P5" i="16"/>
  <c r="Q5" i="16" s="1"/>
  <c r="P77" i="16"/>
  <c r="P125" i="16"/>
  <c r="Q125" i="16" s="1"/>
  <c r="P9" i="16"/>
  <c r="Q9" i="16" s="1"/>
  <c r="P17" i="16"/>
  <c r="Q17" i="16" s="1"/>
  <c r="P25" i="16"/>
  <c r="Q25" i="16" s="1"/>
  <c r="P33" i="16"/>
  <c r="Q33" i="16" s="1"/>
  <c r="P41" i="16"/>
  <c r="Q41" i="16" s="1"/>
  <c r="P49" i="16"/>
  <c r="Q49" i="16" s="1"/>
  <c r="P57" i="16"/>
  <c r="P65" i="16"/>
  <c r="Q65" i="16" s="1"/>
  <c r="P73" i="16"/>
  <c r="Q73" i="16" s="1"/>
  <c r="P81" i="16"/>
  <c r="Q81" i="16" s="1"/>
  <c r="P89" i="16"/>
  <c r="Q89" i="16" s="1"/>
  <c r="P97" i="16"/>
  <c r="Q97" i="16" s="1"/>
  <c r="P105" i="16"/>
  <c r="Q105" i="16" s="1"/>
  <c r="P113" i="16"/>
  <c r="Q113" i="16" s="1"/>
  <c r="P121" i="16"/>
  <c r="P129" i="16"/>
  <c r="Q129" i="16" s="1"/>
  <c r="P137" i="16"/>
  <c r="Q137" i="16" s="1"/>
  <c r="P145" i="16"/>
  <c r="Q145" i="16" s="1"/>
  <c r="P153" i="16"/>
  <c r="Q153" i="16" s="1"/>
  <c r="P37" i="16"/>
  <c r="Q37" i="16" s="1"/>
  <c r="P93" i="16"/>
  <c r="Q93" i="16" s="1"/>
  <c r="P141" i="16"/>
  <c r="Q141" i="16" s="1"/>
  <c r="P10" i="16"/>
  <c r="P18" i="16"/>
  <c r="Q18" i="16" s="1"/>
  <c r="P26" i="16"/>
  <c r="Q26" i="16" s="1"/>
  <c r="P34" i="16"/>
  <c r="Q34" i="16" s="1"/>
  <c r="P42" i="16"/>
  <c r="Q42" i="16" s="1"/>
  <c r="P50" i="16"/>
  <c r="Q50" i="16" s="1"/>
  <c r="P58" i="16"/>
  <c r="Q58" i="16" s="1"/>
  <c r="P66" i="16"/>
  <c r="Q66" i="16" s="1"/>
  <c r="P74" i="16"/>
  <c r="P82" i="16"/>
  <c r="Q82" i="16" s="1"/>
  <c r="P90" i="16"/>
  <c r="Q90" i="16" s="1"/>
  <c r="P98" i="16"/>
  <c r="Q98" i="16" s="1"/>
  <c r="P106" i="16"/>
  <c r="Q106" i="16" s="1"/>
  <c r="P114" i="16"/>
  <c r="Q114" i="16" s="1"/>
  <c r="P122" i="16"/>
  <c r="Q122" i="16" s="1"/>
  <c r="P130" i="16"/>
  <c r="Q130" i="16" s="1"/>
  <c r="P138" i="16"/>
  <c r="P146" i="16"/>
  <c r="Q146" i="16" s="1"/>
  <c r="P154" i="16"/>
  <c r="Q154" i="16" s="1"/>
  <c r="P29" i="16"/>
  <c r="Q29" i="16" s="1"/>
  <c r="P85" i="16"/>
  <c r="Q85" i="16" s="1"/>
  <c r="P133" i="16"/>
  <c r="Q133" i="16" s="1"/>
  <c r="P11" i="16"/>
  <c r="Q11" i="16" s="1"/>
  <c r="P19" i="16"/>
  <c r="Q19" i="16" s="1"/>
  <c r="P27" i="16"/>
  <c r="P35" i="16"/>
  <c r="Q35" i="16" s="1"/>
  <c r="P43" i="16"/>
  <c r="Q43" i="16" s="1"/>
  <c r="P51" i="16"/>
  <c r="Q51" i="16" s="1"/>
  <c r="P59" i="16"/>
  <c r="Q59" i="16" s="1"/>
  <c r="P67" i="16"/>
  <c r="Q67" i="16" s="1"/>
  <c r="P75" i="16"/>
  <c r="Q75" i="16" s="1"/>
  <c r="P83" i="16"/>
  <c r="Q83" i="16" s="1"/>
  <c r="P91" i="16"/>
  <c r="P99" i="16"/>
  <c r="Q99" i="16" s="1"/>
  <c r="P107" i="16"/>
  <c r="Q107" i="16" s="1"/>
  <c r="P115" i="16"/>
  <c r="Q115" i="16" s="1"/>
  <c r="P123" i="16"/>
  <c r="Q123" i="16" s="1"/>
  <c r="P131" i="16"/>
  <c r="Q131" i="16" s="1"/>
  <c r="P139" i="16"/>
  <c r="Q139" i="16" s="1"/>
  <c r="P147" i="16"/>
  <c r="Q147" i="16" s="1"/>
  <c r="P155" i="16"/>
  <c r="P61" i="16"/>
  <c r="Q61" i="16" s="1"/>
  <c r="J10" i="16"/>
  <c r="K10" i="16" s="1"/>
  <c r="J18" i="16"/>
  <c r="K18" i="16" s="1"/>
  <c r="J26" i="16"/>
  <c r="K26" i="16" s="1"/>
  <c r="J34" i="16"/>
  <c r="K34" i="16" s="1"/>
  <c r="J42" i="16"/>
  <c r="K42" i="16" s="1"/>
  <c r="J50" i="16"/>
  <c r="K50" i="16" s="1"/>
  <c r="J58" i="16"/>
  <c r="J66" i="16"/>
  <c r="K66" i="16" s="1"/>
  <c r="J74" i="16"/>
  <c r="K74" i="16" s="1"/>
  <c r="J82" i="16"/>
  <c r="K82" i="16" s="1"/>
  <c r="J90" i="16"/>
  <c r="J98" i="16"/>
  <c r="K98" i="16" s="1"/>
  <c r="J106" i="16"/>
  <c r="K106" i="16" s="1"/>
  <c r="J114" i="16"/>
  <c r="K114" i="16" s="1"/>
  <c r="J122" i="16"/>
  <c r="J130" i="16"/>
  <c r="K130" i="16" s="1"/>
  <c r="J19" i="16"/>
  <c r="K19" i="16" s="1"/>
  <c r="J11" i="16"/>
  <c r="K11" i="16" s="1"/>
  <c r="J27" i="16"/>
  <c r="K27" i="16" s="1"/>
  <c r="J35" i="16"/>
  <c r="K35" i="16" s="1"/>
  <c r="J43" i="16"/>
  <c r="K43" i="16" s="1"/>
  <c r="J51" i="16"/>
  <c r="K51" i="16" s="1"/>
  <c r="J59" i="16"/>
  <c r="J75" i="16"/>
  <c r="K75" i="16" s="1"/>
  <c r="J123" i="16"/>
  <c r="K123" i="16" s="1"/>
  <c r="J131" i="16"/>
  <c r="K131" i="16" s="1"/>
  <c r="J4" i="16"/>
  <c r="K4" i="16" s="1"/>
  <c r="J12" i="16"/>
  <c r="K12" i="16" s="1"/>
  <c r="J20" i="16"/>
  <c r="K20" i="16" s="1"/>
  <c r="J28" i="16"/>
  <c r="K28" i="16" s="1"/>
  <c r="J36" i="16"/>
  <c r="J44" i="16"/>
  <c r="K44" i="16" s="1"/>
  <c r="J52" i="16"/>
  <c r="K52" i="16" s="1"/>
  <c r="J60" i="16"/>
  <c r="K60" i="16" s="1"/>
  <c r="J68" i="16"/>
  <c r="K68" i="16" s="1"/>
  <c r="J76" i="16"/>
  <c r="K76" i="16" s="1"/>
  <c r="J84" i="16"/>
  <c r="K84" i="16" s="1"/>
  <c r="J92" i="16"/>
  <c r="K92" i="16" s="1"/>
  <c r="J100" i="16"/>
  <c r="J108" i="16"/>
  <c r="K108" i="16" s="1"/>
  <c r="J116" i="16"/>
  <c r="K116" i="16" s="1"/>
  <c r="J124" i="16"/>
  <c r="K124" i="16" s="1"/>
  <c r="J132" i="16"/>
  <c r="K132" i="16" s="1"/>
  <c r="J3" i="16"/>
  <c r="K3" i="16" s="1"/>
  <c r="J83" i="16"/>
  <c r="K83" i="16" s="1"/>
  <c r="J5" i="16"/>
  <c r="K5" i="16" s="1"/>
  <c r="J13" i="16"/>
  <c r="J21" i="16"/>
  <c r="K21" i="16" s="1"/>
  <c r="J29" i="16"/>
  <c r="K29" i="16" s="1"/>
  <c r="J37" i="16"/>
  <c r="K37" i="16" s="1"/>
  <c r="J45" i="16"/>
  <c r="K45" i="16" s="1"/>
  <c r="J53" i="16"/>
  <c r="K53" i="16" s="1"/>
  <c r="J61" i="16"/>
  <c r="K61" i="16" s="1"/>
  <c r="J69" i="16"/>
  <c r="K69" i="16" s="1"/>
  <c r="J77" i="16"/>
  <c r="J85" i="16"/>
  <c r="K85" i="16" s="1"/>
  <c r="J93" i="16"/>
  <c r="K93" i="16" s="1"/>
  <c r="J101" i="16"/>
  <c r="K101" i="16" s="1"/>
  <c r="J109" i="16"/>
  <c r="K109" i="16" s="1"/>
  <c r="J117" i="16"/>
  <c r="K117" i="16" s="1"/>
  <c r="J125" i="16"/>
  <c r="K125" i="16" s="1"/>
  <c r="J133" i="16"/>
  <c r="K133" i="16" s="1"/>
  <c r="J115" i="16"/>
  <c r="J6" i="16"/>
  <c r="K6" i="16" s="1"/>
  <c r="J14" i="16"/>
  <c r="K14" i="16" s="1"/>
  <c r="J22" i="16"/>
  <c r="K22" i="16" s="1"/>
  <c r="J30" i="16"/>
  <c r="K30" i="16" s="1"/>
  <c r="J38" i="16"/>
  <c r="K38" i="16" s="1"/>
  <c r="J46" i="16"/>
  <c r="K46" i="16" s="1"/>
  <c r="J54" i="16"/>
  <c r="K54" i="16" s="1"/>
  <c r="J62" i="16"/>
  <c r="J70" i="16"/>
  <c r="K70" i="16" s="1"/>
  <c r="J78" i="16"/>
  <c r="K78" i="16" s="1"/>
  <c r="J86" i="16"/>
  <c r="K86" i="16" s="1"/>
  <c r="J94" i="16"/>
  <c r="K94" i="16" s="1"/>
  <c r="J102" i="16"/>
  <c r="K102" i="16" s="1"/>
  <c r="J110" i="16"/>
  <c r="K110" i="16" s="1"/>
  <c r="J118" i="16"/>
  <c r="K118" i="16" s="1"/>
  <c r="J126" i="16"/>
  <c r="J134" i="16"/>
  <c r="K134" i="16" s="1"/>
  <c r="J91" i="16"/>
  <c r="K91" i="16" s="1"/>
  <c r="J7" i="16"/>
  <c r="K7" i="16" s="1"/>
  <c r="J15" i="16"/>
  <c r="K15" i="16" s="1"/>
  <c r="J23" i="16"/>
  <c r="K23" i="16" s="1"/>
  <c r="J31" i="16"/>
  <c r="K31" i="16" s="1"/>
  <c r="J39" i="16"/>
  <c r="J47" i="16"/>
  <c r="J55" i="16"/>
  <c r="K55" i="16" s="1"/>
  <c r="J63" i="16"/>
  <c r="K63" i="16" s="1"/>
  <c r="J71" i="16"/>
  <c r="K71" i="16" s="1"/>
  <c r="J79" i="16"/>
  <c r="K79" i="16" s="1"/>
  <c r="J87" i="16"/>
  <c r="K87" i="16" s="1"/>
  <c r="J95" i="16"/>
  <c r="K95" i="16" s="1"/>
  <c r="J103" i="16"/>
  <c r="K103" i="16" s="1"/>
  <c r="J111" i="16"/>
  <c r="J119" i="16"/>
  <c r="K119" i="16" s="1"/>
  <c r="J127" i="16"/>
  <c r="K127" i="16" s="1"/>
  <c r="J135" i="16"/>
  <c r="K135" i="16" s="1"/>
  <c r="J99" i="16"/>
  <c r="K99" i="16" s="1"/>
  <c r="J8" i="16"/>
  <c r="K8" i="16" s="1"/>
  <c r="J16" i="16"/>
  <c r="K16" i="16" s="1"/>
  <c r="J24" i="16"/>
  <c r="K24" i="16" s="1"/>
  <c r="J32" i="16"/>
  <c r="J40" i="16"/>
  <c r="K40" i="16" s="1"/>
  <c r="J48" i="16"/>
  <c r="K48" i="16" s="1"/>
  <c r="J56" i="16"/>
  <c r="K56" i="16" s="1"/>
  <c r="J64" i="16"/>
  <c r="K64" i="16" s="1"/>
  <c r="J72" i="16"/>
  <c r="K72" i="16" s="1"/>
  <c r="J80" i="16"/>
  <c r="K80" i="16" s="1"/>
  <c r="J88" i="16"/>
  <c r="K88" i="16" s="1"/>
  <c r="J96" i="16"/>
  <c r="J104" i="16"/>
  <c r="K104" i="16" s="1"/>
  <c r="J112" i="16"/>
  <c r="K112" i="16" s="1"/>
  <c r="J120" i="16"/>
  <c r="K120" i="16" s="1"/>
  <c r="J128" i="16"/>
  <c r="K128" i="16" s="1"/>
  <c r="J136" i="16"/>
  <c r="K136" i="16" s="1"/>
  <c r="J107" i="16"/>
  <c r="K107" i="16" s="1"/>
  <c r="J9" i="16"/>
  <c r="K9" i="16" s="1"/>
  <c r="J17" i="16"/>
  <c r="J25" i="16"/>
  <c r="K25" i="16" s="1"/>
  <c r="J33" i="16"/>
  <c r="K33" i="16" s="1"/>
  <c r="J41" i="16"/>
  <c r="K41" i="16" s="1"/>
  <c r="J49" i="16"/>
  <c r="K49" i="16" s="1"/>
  <c r="J57" i="16"/>
  <c r="K57" i="16" s="1"/>
  <c r="J65" i="16"/>
  <c r="K65" i="16" s="1"/>
  <c r="J73" i="16"/>
  <c r="J81" i="16"/>
  <c r="J89" i="16"/>
  <c r="K89" i="16" s="1"/>
  <c r="J97" i="16"/>
  <c r="K97" i="16" s="1"/>
  <c r="J105" i="16"/>
  <c r="K105" i="16" s="1"/>
  <c r="J113" i="16"/>
  <c r="K113" i="16" s="1"/>
  <c r="J121" i="16"/>
  <c r="K121" i="16" s="1"/>
  <c r="J129" i="16"/>
  <c r="K129" i="16" s="1"/>
  <c r="J137" i="16"/>
  <c r="K137" i="16" s="1"/>
  <c r="J67" i="16"/>
  <c r="D4" i="16"/>
  <c r="E4" i="16" s="1"/>
  <c r="D12" i="16"/>
  <c r="E12" i="16" s="1"/>
  <c r="D20" i="16"/>
  <c r="E20" i="16" s="1"/>
  <c r="D28" i="16"/>
  <c r="E28" i="16" s="1"/>
  <c r="D36" i="16"/>
  <c r="E36" i="16" s="1"/>
  <c r="D44" i="16"/>
  <c r="E44" i="16" s="1"/>
  <c r="D52" i="16"/>
  <c r="E52" i="16" s="1"/>
  <c r="D60" i="16"/>
  <c r="D68" i="16"/>
  <c r="E68" i="16" s="1"/>
  <c r="D76" i="16"/>
  <c r="E76" i="16" s="1"/>
  <c r="D84" i="16"/>
  <c r="E84" i="16" s="1"/>
  <c r="D92" i="16"/>
  <c r="E92" i="16" s="1"/>
  <c r="D100" i="16"/>
  <c r="E100" i="16" s="1"/>
  <c r="D108" i="16"/>
  <c r="E108" i="16" s="1"/>
  <c r="D116" i="16"/>
  <c r="E116" i="16" s="1"/>
  <c r="D124" i="16"/>
  <c r="D5" i="16"/>
  <c r="E5" i="16" s="1"/>
  <c r="D13" i="16"/>
  <c r="E13" i="16" s="1"/>
  <c r="D21" i="16"/>
  <c r="E21" i="16" s="1"/>
  <c r="D29" i="16"/>
  <c r="E29" i="16" s="1"/>
  <c r="D37" i="16"/>
  <c r="E37" i="16" s="1"/>
  <c r="D45" i="16"/>
  <c r="E45" i="16" s="1"/>
  <c r="D53" i="16"/>
  <c r="D61" i="16"/>
  <c r="D69" i="16"/>
  <c r="E69" i="16" s="1"/>
  <c r="D77" i="16"/>
  <c r="E77" i="16" s="1"/>
  <c r="D85" i="16"/>
  <c r="E85" i="16" s="1"/>
  <c r="D93" i="16"/>
  <c r="E93" i="16" s="1"/>
  <c r="D101" i="16"/>
  <c r="E101" i="16" s="1"/>
  <c r="D109" i="16"/>
  <c r="E109" i="16" s="1"/>
  <c r="D117" i="16"/>
  <c r="E117" i="16" s="1"/>
  <c r="D125" i="16"/>
  <c r="D6" i="16"/>
  <c r="E6" i="16" s="1"/>
  <c r="D14" i="16"/>
  <c r="E14" i="16" s="1"/>
  <c r="D22" i="16"/>
  <c r="E22" i="16" s="1"/>
  <c r="D30" i="16"/>
  <c r="E30" i="16" s="1"/>
  <c r="D38" i="16"/>
  <c r="E38" i="16" s="1"/>
  <c r="D46" i="16"/>
  <c r="E46" i="16" s="1"/>
  <c r="D54" i="16"/>
  <c r="E54" i="16" s="1"/>
  <c r="D62" i="16"/>
  <c r="D70" i="16"/>
  <c r="E70" i="16" s="1"/>
  <c r="D78" i="16"/>
  <c r="E78" i="16" s="1"/>
  <c r="D86" i="16"/>
  <c r="E86" i="16" s="1"/>
  <c r="D94" i="16"/>
  <c r="E94" i="16" s="1"/>
  <c r="D102" i="16"/>
  <c r="E102" i="16" s="1"/>
  <c r="D110" i="16"/>
  <c r="E110" i="16" s="1"/>
  <c r="D118" i="16"/>
  <c r="E118" i="16" s="1"/>
  <c r="D7" i="16"/>
  <c r="D15" i="16"/>
  <c r="E15" i="16" s="1"/>
  <c r="D23" i="16"/>
  <c r="E23" i="16" s="1"/>
  <c r="D31" i="16"/>
  <c r="E31" i="16" s="1"/>
  <c r="D39" i="16"/>
  <c r="E39" i="16" s="1"/>
  <c r="D47" i="16"/>
  <c r="E47" i="16" s="1"/>
  <c r="D55" i="16"/>
  <c r="E55" i="16" s="1"/>
  <c r="D63" i="16"/>
  <c r="E63" i="16" s="1"/>
  <c r="D71" i="16"/>
  <c r="D79" i="16"/>
  <c r="E79" i="16" s="1"/>
  <c r="D87" i="16"/>
  <c r="E87" i="16" s="1"/>
  <c r="D95" i="16"/>
  <c r="E95" i="16" s="1"/>
  <c r="D103" i="16"/>
  <c r="E103" i="16" s="1"/>
  <c r="D111" i="16"/>
  <c r="E111" i="16" s="1"/>
  <c r="D119" i="16"/>
  <c r="E119" i="16" s="1"/>
  <c r="D8" i="16"/>
  <c r="E8" i="16" s="1"/>
  <c r="D16" i="16"/>
  <c r="D24" i="16"/>
  <c r="E24" i="16" s="1"/>
  <c r="D32" i="16"/>
  <c r="E32" i="16" s="1"/>
  <c r="D40" i="16"/>
  <c r="E40" i="16" s="1"/>
  <c r="D48" i="16"/>
  <c r="E48" i="16" s="1"/>
  <c r="D56" i="16"/>
  <c r="E56" i="16" s="1"/>
  <c r="D64" i="16"/>
  <c r="E64" i="16" s="1"/>
  <c r="D72" i="16"/>
  <c r="E72" i="16" s="1"/>
  <c r="D80" i="16"/>
  <c r="D88" i="16"/>
  <c r="E88" i="16" s="1"/>
  <c r="D96" i="16"/>
  <c r="E96" i="16" s="1"/>
  <c r="D104" i="16"/>
  <c r="E104" i="16" s="1"/>
  <c r="D112" i="16"/>
  <c r="E112" i="16" s="1"/>
  <c r="D120" i="16"/>
  <c r="E120" i="16" s="1"/>
  <c r="D9" i="16"/>
  <c r="E9" i="16" s="1"/>
  <c r="D17" i="16"/>
  <c r="E17" i="16" s="1"/>
  <c r="D25" i="16"/>
  <c r="D33" i="16"/>
  <c r="E33" i="16" s="1"/>
  <c r="D41" i="16"/>
  <c r="E41" i="16" s="1"/>
  <c r="D49" i="16"/>
  <c r="E49" i="16" s="1"/>
  <c r="D57" i="16"/>
  <c r="E57" i="16" s="1"/>
  <c r="D65" i="16"/>
  <c r="E65" i="16" s="1"/>
  <c r="D73" i="16"/>
  <c r="E73" i="16" s="1"/>
  <c r="D81" i="16"/>
  <c r="E81" i="16" s="1"/>
  <c r="D89" i="16"/>
  <c r="D97" i="16"/>
  <c r="E97" i="16" s="1"/>
  <c r="D105" i="16"/>
  <c r="E105" i="16" s="1"/>
  <c r="D113" i="16"/>
  <c r="E113" i="16" s="1"/>
  <c r="D121" i="16"/>
  <c r="E121" i="16" s="1"/>
  <c r="D3" i="16"/>
  <c r="E3" i="16" s="1"/>
  <c r="D10" i="16"/>
  <c r="E10" i="16" s="1"/>
  <c r="D18" i="16"/>
  <c r="E18" i="16" s="1"/>
  <c r="D26" i="16"/>
  <c r="D34" i="16"/>
  <c r="E34" i="16" s="1"/>
  <c r="D42" i="16"/>
  <c r="E42" i="16" s="1"/>
  <c r="D50" i="16"/>
  <c r="E50" i="16" s="1"/>
  <c r="D58" i="16"/>
  <c r="E58" i="16" s="1"/>
  <c r="D66" i="16"/>
  <c r="E66" i="16" s="1"/>
  <c r="D74" i="16"/>
  <c r="E74" i="16" s="1"/>
  <c r="D82" i="16"/>
  <c r="E82" i="16" s="1"/>
  <c r="D90" i="16"/>
  <c r="D98" i="16"/>
  <c r="E98" i="16" s="1"/>
  <c r="D106" i="16"/>
  <c r="E106" i="16" s="1"/>
  <c r="D114" i="16"/>
  <c r="E114" i="16" s="1"/>
  <c r="D122" i="16"/>
  <c r="E122" i="16" s="1"/>
  <c r="D11" i="16"/>
  <c r="E11" i="16" s="1"/>
  <c r="D19" i="16"/>
  <c r="E19" i="16" s="1"/>
  <c r="D27" i="16"/>
  <c r="E27" i="16" s="1"/>
  <c r="D35" i="16"/>
  <c r="D43" i="16"/>
  <c r="E43" i="16" s="1"/>
  <c r="D51" i="16"/>
  <c r="E51" i="16" s="1"/>
  <c r="D59" i="16"/>
  <c r="E59" i="16" s="1"/>
  <c r="D67" i="16"/>
  <c r="E67" i="16" s="1"/>
  <c r="D75" i="16"/>
  <c r="E75" i="16" s="1"/>
  <c r="D83" i="16"/>
  <c r="E83" i="16" s="1"/>
  <c r="D91" i="16"/>
  <c r="E91" i="16" s="1"/>
  <c r="D99" i="16"/>
  <c r="D107" i="16"/>
  <c r="E107" i="16" s="1"/>
  <c r="D115" i="16"/>
  <c r="E115" i="16" s="1"/>
  <c r="D123" i="16"/>
  <c r="E123" i="16" s="1"/>
  <c r="P4" i="15"/>
  <c r="P12" i="15"/>
  <c r="P20" i="15"/>
  <c r="Q20" i="15" s="1"/>
  <c r="P28" i="15"/>
  <c r="P36" i="15"/>
  <c r="Q36" i="15" s="1"/>
  <c r="P44" i="15"/>
  <c r="Q44" i="15" s="1"/>
  <c r="P52" i="15"/>
  <c r="Q52" i="15" s="1"/>
  <c r="P60" i="15"/>
  <c r="Q60" i="15" s="1"/>
  <c r="P68" i="15"/>
  <c r="P76" i="15"/>
  <c r="P84" i="15"/>
  <c r="Q84" i="15" s="1"/>
  <c r="P92" i="15"/>
  <c r="P100" i="15"/>
  <c r="Q100" i="15" s="1"/>
  <c r="P108" i="15"/>
  <c r="Q108" i="15" s="1"/>
  <c r="P51" i="15"/>
  <c r="Q51" i="15" s="1"/>
  <c r="P107" i="15"/>
  <c r="Q107" i="15" s="1"/>
  <c r="P5" i="15"/>
  <c r="P13" i="15"/>
  <c r="P21" i="15"/>
  <c r="Q21" i="15" s="1"/>
  <c r="P29" i="15"/>
  <c r="P37" i="15"/>
  <c r="Q37" i="15" s="1"/>
  <c r="P45" i="15"/>
  <c r="Q45" i="15" s="1"/>
  <c r="P53" i="15"/>
  <c r="Q53" i="15" s="1"/>
  <c r="P61" i="15"/>
  <c r="Q61" i="15" s="1"/>
  <c r="P69" i="15"/>
  <c r="P77" i="15"/>
  <c r="P85" i="15"/>
  <c r="Q85" i="15" s="1"/>
  <c r="P93" i="15"/>
  <c r="P101" i="15"/>
  <c r="Q101" i="15" s="1"/>
  <c r="P6" i="15"/>
  <c r="Q6" i="15" s="1"/>
  <c r="P14" i="15"/>
  <c r="Q14" i="15" s="1"/>
  <c r="P22" i="15"/>
  <c r="Q22" i="15" s="1"/>
  <c r="P30" i="15"/>
  <c r="P38" i="15"/>
  <c r="P46" i="15"/>
  <c r="Q46" i="15" s="1"/>
  <c r="P54" i="15"/>
  <c r="P62" i="15"/>
  <c r="Q62" i="15" s="1"/>
  <c r="P70" i="15"/>
  <c r="Q70" i="15" s="1"/>
  <c r="P78" i="15"/>
  <c r="Q78" i="15" s="1"/>
  <c r="P86" i="15"/>
  <c r="Q86" i="15" s="1"/>
  <c r="P94" i="15"/>
  <c r="Q94" i="15" s="1"/>
  <c r="P102" i="15"/>
  <c r="P19" i="15"/>
  <c r="Q19" i="15" s="1"/>
  <c r="P7" i="15"/>
  <c r="P15" i="15"/>
  <c r="Q15" i="15" s="1"/>
  <c r="P23" i="15"/>
  <c r="Q23" i="15" s="1"/>
  <c r="P31" i="15"/>
  <c r="Q31" i="15" s="1"/>
  <c r="P39" i="15"/>
  <c r="Q39" i="15" s="1"/>
  <c r="P47" i="15"/>
  <c r="Q47" i="15" s="1"/>
  <c r="P55" i="15"/>
  <c r="P63" i="15"/>
  <c r="Q63" i="15" s="1"/>
  <c r="P71" i="15"/>
  <c r="P79" i="15"/>
  <c r="Q79" i="15" s="1"/>
  <c r="P87" i="15"/>
  <c r="Q87" i="15" s="1"/>
  <c r="P95" i="15"/>
  <c r="Q95" i="15" s="1"/>
  <c r="P103" i="15"/>
  <c r="Q103" i="15" s="1"/>
  <c r="P27" i="15"/>
  <c r="P91" i="15"/>
  <c r="P8" i="15"/>
  <c r="Q8" i="15" s="1"/>
  <c r="P16" i="15"/>
  <c r="P24" i="15"/>
  <c r="Q24" i="15" s="1"/>
  <c r="P32" i="15"/>
  <c r="Q32" i="15" s="1"/>
  <c r="P40" i="15"/>
  <c r="Q40" i="15" s="1"/>
  <c r="P48" i="15"/>
  <c r="Q48" i="15" s="1"/>
  <c r="P56" i="15"/>
  <c r="Q56" i="15" s="1"/>
  <c r="P64" i="15"/>
  <c r="P72" i="15"/>
  <c r="Q72" i="15" s="1"/>
  <c r="P80" i="15"/>
  <c r="P88" i="15"/>
  <c r="Q88" i="15" s="1"/>
  <c r="P96" i="15"/>
  <c r="Q96" i="15" s="1"/>
  <c r="P104" i="15"/>
  <c r="Q104" i="15" s="1"/>
  <c r="P3" i="15"/>
  <c r="Q3" i="15" s="1"/>
  <c r="P11" i="15"/>
  <c r="Q11" i="15" s="1"/>
  <c r="P9" i="15"/>
  <c r="P17" i="15"/>
  <c r="Q17" i="15" s="1"/>
  <c r="P25" i="15"/>
  <c r="P33" i="15"/>
  <c r="Q33" i="15" s="1"/>
  <c r="P41" i="15"/>
  <c r="Q41" i="15" s="1"/>
  <c r="P49" i="15"/>
  <c r="Q49" i="15" s="1"/>
  <c r="P57" i="15"/>
  <c r="Q57" i="15" s="1"/>
  <c r="P65" i="15"/>
  <c r="Q65" i="15" s="1"/>
  <c r="P73" i="15"/>
  <c r="P81" i="15"/>
  <c r="Q81" i="15" s="1"/>
  <c r="P89" i="15"/>
  <c r="P97" i="15"/>
  <c r="Q97" i="15" s="1"/>
  <c r="P105" i="15"/>
  <c r="Q105" i="15" s="1"/>
  <c r="P35" i="15"/>
  <c r="Q35" i="15" s="1"/>
  <c r="P59" i="15"/>
  <c r="Q59" i="15" s="1"/>
  <c r="P75" i="15"/>
  <c r="Q75" i="15" s="1"/>
  <c r="P99" i="15"/>
  <c r="P10" i="15"/>
  <c r="Q10" i="15" s="1"/>
  <c r="P18" i="15"/>
  <c r="P26" i="15"/>
  <c r="Q26" i="15" s="1"/>
  <c r="P34" i="15"/>
  <c r="Q34" i="15" s="1"/>
  <c r="P42" i="15"/>
  <c r="Q42" i="15" s="1"/>
  <c r="P50" i="15"/>
  <c r="Q50" i="15" s="1"/>
  <c r="P58" i="15"/>
  <c r="Q58" i="15" s="1"/>
  <c r="P66" i="15"/>
  <c r="P74" i="15"/>
  <c r="Q74" i="15" s="1"/>
  <c r="P82" i="15"/>
  <c r="P90" i="15"/>
  <c r="Q90" i="15" s="1"/>
  <c r="P98" i="15"/>
  <c r="Q98" i="15" s="1"/>
  <c r="P106" i="15"/>
  <c r="Q106" i="15" s="1"/>
  <c r="P43" i="15"/>
  <c r="Q43" i="15" s="1"/>
  <c r="P67" i="15"/>
  <c r="Q67" i="15" s="1"/>
  <c r="P83" i="15"/>
  <c r="J11" i="15"/>
  <c r="K11" i="15" s="1"/>
  <c r="J19" i="15"/>
  <c r="K19" i="15" s="1"/>
  <c r="J27" i="15"/>
  <c r="K27" i="15" s="1"/>
  <c r="J35" i="15"/>
  <c r="K35" i="15" s="1"/>
  <c r="J43" i="15"/>
  <c r="K43" i="15" s="1"/>
  <c r="J51" i="15"/>
  <c r="K51" i="15" s="1"/>
  <c r="J59" i="15"/>
  <c r="K59" i="15" s="1"/>
  <c r="J67" i="15"/>
  <c r="J75" i="15"/>
  <c r="K75" i="15" s="1"/>
  <c r="J83" i="15"/>
  <c r="K83" i="15" s="1"/>
  <c r="J91" i="15"/>
  <c r="K91" i="15" s="1"/>
  <c r="J50" i="15"/>
  <c r="K50" i="15" s="1"/>
  <c r="J4" i="15"/>
  <c r="K4" i="15" s="1"/>
  <c r="J12" i="15"/>
  <c r="K12" i="15" s="1"/>
  <c r="J20" i="15"/>
  <c r="K20" i="15" s="1"/>
  <c r="J28" i="15"/>
  <c r="J36" i="15"/>
  <c r="K36" i="15" s="1"/>
  <c r="J44" i="15"/>
  <c r="K44" i="15" s="1"/>
  <c r="J52" i="15"/>
  <c r="K52" i="15" s="1"/>
  <c r="J60" i="15"/>
  <c r="K60" i="15" s="1"/>
  <c r="J68" i="15"/>
  <c r="K68" i="15" s="1"/>
  <c r="J76" i="15"/>
  <c r="K76" i="15" s="1"/>
  <c r="J84" i="15"/>
  <c r="K84" i="15" s="1"/>
  <c r="J92" i="15"/>
  <c r="J5" i="15"/>
  <c r="K5" i="15" s="1"/>
  <c r="J13" i="15"/>
  <c r="K13" i="15" s="1"/>
  <c r="J21" i="15"/>
  <c r="K21" i="15" s="1"/>
  <c r="J29" i="15"/>
  <c r="K29" i="15" s="1"/>
  <c r="J37" i="15"/>
  <c r="K37" i="15" s="1"/>
  <c r="J45" i="15"/>
  <c r="K45" i="15" s="1"/>
  <c r="J53" i="15"/>
  <c r="K53" i="15" s="1"/>
  <c r="J61" i="15"/>
  <c r="J69" i="15"/>
  <c r="K69" i="15" s="1"/>
  <c r="J77" i="15"/>
  <c r="K77" i="15" s="1"/>
  <c r="J85" i="15"/>
  <c r="K85" i="15" s="1"/>
  <c r="J93" i="15"/>
  <c r="K93" i="15" s="1"/>
  <c r="J3" i="15"/>
  <c r="K3" i="15" s="1"/>
  <c r="J26" i="15"/>
  <c r="K26" i="15" s="1"/>
  <c r="J66" i="15"/>
  <c r="K66" i="15" s="1"/>
  <c r="J6" i="15"/>
  <c r="J14" i="15"/>
  <c r="K14" i="15" s="1"/>
  <c r="J22" i="15"/>
  <c r="K22" i="15" s="1"/>
  <c r="J30" i="15"/>
  <c r="K30" i="15" s="1"/>
  <c r="J38" i="15"/>
  <c r="K38" i="15" s="1"/>
  <c r="J46" i="15"/>
  <c r="K46" i="15" s="1"/>
  <c r="J54" i="15"/>
  <c r="K54" i="15" s="1"/>
  <c r="J62" i="15"/>
  <c r="K62" i="15" s="1"/>
  <c r="J70" i="15"/>
  <c r="J78" i="15"/>
  <c r="K78" i="15" s="1"/>
  <c r="J86" i="15"/>
  <c r="K86" i="15" s="1"/>
  <c r="J94" i="15"/>
  <c r="K94" i="15" s="1"/>
  <c r="J58" i="15"/>
  <c r="K58" i="15" s="1"/>
  <c r="J7" i="15"/>
  <c r="K7" i="15" s="1"/>
  <c r="J15" i="15"/>
  <c r="K15" i="15" s="1"/>
  <c r="J23" i="15"/>
  <c r="K23" i="15" s="1"/>
  <c r="J31" i="15"/>
  <c r="J39" i="15"/>
  <c r="K39" i="15" s="1"/>
  <c r="J47" i="15"/>
  <c r="K47" i="15" s="1"/>
  <c r="J55" i="15"/>
  <c r="K55" i="15" s="1"/>
  <c r="J63" i="15"/>
  <c r="K63" i="15" s="1"/>
  <c r="J71" i="15"/>
  <c r="K71" i="15" s="1"/>
  <c r="J79" i="15"/>
  <c r="K79" i="15" s="1"/>
  <c r="J87" i="15"/>
  <c r="K87" i="15" s="1"/>
  <c r="J18" i="15"/>
  <c r="J74" i="15"/>
  <c r="K74" i="15" s="1"/>
  <c r="J8" i="15"/>
  <c r="K8" i="15" s="1"/>
  <c r="J16" i="15"/>
  <c r="K16" i="15" s="1"/>
  <c r="J24" i="15"/>
  <c r="K24" i="15" s="1"/>
  <c r="J32" i="15"/>
  <c r="K32" i="15" s="1"/>
  <c r="J40" i="15"/>
  <c r="K40" i="15" s="1"/>
  <c r="J48" i="15"/>
  <c r="K48" i="15" s="1"/>
  <c r="J56" i="15"/>
  <c r="J64" i="15"/>
  <c r="K64" i="15" s="1"/>
  <c r="J72" i="15"/>
  <c r="J80" i="15"/>
  <c r="K80" i="15" s="1"/>
  <c r="J88" i="15"/>
  <c r="K88" i="15" s="1"/>
  <c r="J57" i="15"/>
  <c r="K57" i="15" s="1"/>
  <c r="J89" i="15"/>
  <c r="K89" i="15" s="1"/>
  <c r="J34" i="15"/>
  <c r="K34" i="15" s="1"/>
  <c r="J82" i="15"/>
  <c r="J9" i="15"/>
  <c r="K9" i="15" s="1"/>
  <c r="J17" i="15"/>
  <c r="K17" i="15" s="1"/>
  <c r="J25" i="15"/>
  <c r="K25" i="15" s="1"/>
  <c r="J33" i="15"/>
  <c r="K33" i="15" s="1"/>
  <c r="J41" i="15"/>
  <c r="K41" i="15" s="1"/>
  <c r="J49" i="15"/>
  <c r="K49" i="15" s="1"/>
  <c r="J65" i="15"/>
  <c r="K65" i="15" s="1"/>
  <c r="J73" i="15"/>
  <c r="J81" i="15"/>
  <c r="K81" i="15" s="1"/>
  <c r="J10" i="15"/>
  <c r="K10" i="15" s="1"/>
  <c r="J42" i="15"/>
  <c r="K42" i="15" s="1"/>
  <c r="J90" i="15"/>
  <c r="K90" i="15" s="1"/>
  <c r="D8" i="15"/>
  <c r="E8" i="15" s="1"/>
  <c r="D16" i="15"/>
  <c r="E16" i="15" s="1"/>
  <c r="D24" i="15"/>
  <c r="E24" i="15" s="1"/>
  <c r="D32" i="15"/>
  <c r="D40" i="15"/>
  <c r="E40" i="15" s="1"/>
  <c r="D48" i="15"/>
  <c r="E48" i="15" s="1"/>
  <c r="D56" i="15"/>
  <c r="E56" i="15" s="1"/>
  <c r="D64" i="15"/>
  <c r="E64" i="15" s="1"/>
  <c r="D72" i="15"/>
  <c r="E72" i="15" s="1"/>
  <c r="D80" i="15"/>
  <c r="E80" i="15" s="1"/>
  <c r="D74" i="15"/>
  <c r="D35" i="15"/>
  <c r="D51" i="15"/>
  <c r="E51" i="15" s="1"/>
  <c r="D75" i="15"/>
  <c r="E75" i="15" s="1"/>
  <c r="D68" i="15"/>
  <c r="E68" i="15" s="1"/>
  <c r="D38" i="15"/>
  <c r="E38" i="15" s="1"/>
  <c r="D78" i="15"/>
  <c r="E78" i="15" s="1"/>
  <c r="D7" i="15"/>
  <c r="E7" i="15" s="1"/>
  <c r="D63" i="15"/>
  <c r="E63" i="15" s="1"/>
  <c r="D9" i="15"/>
  <c r="D17" i="15"/>
  <c r="E17" i="15" s="1"/>
  <c r="D25" i="15"/>
  <c r="D33" i="15"/>
  <c r="E33" i="15" s="1"/>
  <c r="D41" i="15"/>
  <c r="E41" i="15" s="1"/>
  <c r="D49" i="15"/>
  <c r="E49" i="15" s="1"/>
  <c r="D57" i="15"/>
  <c r="E57" i="15" s="1"/>
  <c r="D65" i="15"/>
  <c r="E65" i="15" s="1"/>
  <c r="D73" i="15"/>
  <c r="D81" i="15"/>
  <c r="E81" i="15" s="1"/>
  <c r="D66" i="15"/>
  <c r="E66" i="15" s="1"/>
  <c r="D15" i="15"/>
  <c r="E15" i="15" s="1"/>
  <c r="D10" i="15"/>
  <c r="E10" i="15" s="1"/>
  <c r="D18" i="15"/>
  <c r="E18" i="15" s="1"/>
  <c r="D26" i="15"/>
  <c r="E26" i="15" s="1"/>
  <c r="D34" i="15"/>
  <c r="E34" i="15" s="1"/>
  <c r="D42" i="15"/>
  <c r="D50" i="15"/>
  <c r="E50" i="15" s="1"/>
  <c r="D58" i="15"/>
  <c r="E58" i="15" s="1"/>
  <c r="D3" i="15"/>
  <c r="E3" i="15" s="1"/>
  <c r="D59" i="15"/>
  <c r="E59" i="15" s="1"/>
  <c r="D76" i="15"/>
  <c r="E76" i="15" s="1"/>
  <c r="D46" i="15"/>
  <c r="E46" i="15" s="1"/>
  <c r="D31" i="15"/>
  <c r="E31" i="15" s="1"/>
  <c r="D79" i="15"/>
  <c r="E79" i="15" s="1"/>
  <c r="D11" i="15"/>
  <c r="E11" i="15" s="1"/>
  <c r="D19" i="15"/>
  <c r="E19" i="15" s="1"/>
  <c r="D27" i="15"/>
  <c r="E27" i="15" s="1"/>
  <c r="D43" i="15"/>
  <c r="E43" i="15" s="1"/>
  <c r="D67" i="15"/>
  <c r="E67" i="15" s="1"/>
  <c r="D30" i="15"/>
  <c r="E30" i="15" s="1"/>
  <c r="D23" i="15"/>
  <c r="E23" i="15" s="1"/>
  <c r="D71" i="15"/>
  <c r="E71" i="15" s="1"/>
  <c r="D4" i="15"/>
  <c r="E4" i="15" s="1"/>
  <c r="D12" i="15"/>
  <c r="D20" i="15"/>
  <c r="E20" i="15" s="1"/>
  <c r="D28" i="15"/>
  <c r="E28" i="15" s="1"/>
  <c r="D36" i="15"/>
  <c r="E36" i="15" s="1"/>
  <c r="D44" i="15"/>
  <c r="E44" i="15" s="1"/>
  <c r="D52" i="15"/>
  <c r="E52" i="15" s="1"/>
  <c r="D60" i="15"/>
  <c r="D62" i="15"/>
  <c r="E62" i="15" s="1"/>
  <c r="D39" i="15"/>
  <c r="E39" i="15" s="1"/>
  <c r="D5" i="15"/>
  <c r="E5" i="15" s="1"/>
  <c r="D13" i="15"/>
  <c r="E13" i="15" s="1"/>
  <c r="D21" i="15"/>
  <c r="E21" i="15" s="1"/>
  <c r="D29" i="15"/>
  <c r="E29" i="15" s="1"/>
  <c r="D37" i="15"/>
  <c r="E37" i="15" s="1"/>
  <c r="D45" i="15"/>
  <c r="E45" i="15" s="1"/>
  <c r="D53" i="15"/>
  <c r="E53" i="15" s="1"/>
  <c r="D61" i="15"/>
  <c r="E61" i="15" s="1"/>
  <c r="D69" i="15"/>
  <c r="E69" i="15" s="1"/>
  <c r="D77" i="15"/>
  <c r="E77" i="15" s="1"/>
  <c r="D14" i="15"/>
  <c r="E14" i="15" s="1"/>
  <c r="D54" i="15"/>
  <c r="E54" i="15" s="1"/>
  <c r="D47" i="15"/>
  <c r="E47" i="15" s="1"/>
  <c r="D6" i="15"/>
  <c r="E6" i="15" s="1"/>
  <c r="D22" i="15"/>
  <c r="E22" i="15" s="1"/>
  <c r="D70" i="15"/>
  <c r="E70" i="15" s="1"/>
  <c r="D55" i="15"/>
  <c r="E55" i="15" s="1"/>
  <c r="E10" i="5"/>
  <c r="E18" i="5"/>
  <c r="E26" i="5"/>
  <c r="E34" i="5"/>
  <c r="E42" i="5"/>
  <c r="E50" i="5"/>
  <c r="E58" i="5"/>
  <c r="E66" i="5"/>
  <c r="E74" i="5"/>
  <c r="E82" i="5"/>
  <c r="E90" i="5"/>
  <c r="E98" i="5"/>
  <c r="E106" i="5"/>
  <c r="E114" i="5"/>
  <c r="E11" i="5"/>
  <c r="E27" i="5"/>
  <c r="E43" i="5"/>
  <c r="E59" i="5"/>
  <c r="E75" i="5"/>
  <c r="E91" i="5"/>
  <c r="E107" i="5"/>
  <c r="E4" i="5"/>
  <c r="E28" i="5"/>
  <c r="E52" i="5"/>
  <c r="E76" i="5"/>
  <c r="E100" i="5"/>
  <c r="E21" i="5"/>
  <c r="E37" i="5"/>
  <c r="E61" i="5"/>
  <c r="E85" i="5"/>
  <c r="E109" i="5"/>
  <c r="E79" i="5"/>
  <c r="E57" i="5"/>
  <c r="E19" i="5"/>
  <c r="E35" i="5"/>
  <c r="E51" i="5"/>
  <c r="E67" i="5"/>
  <c r="E83" i="5"/>
  <c r="E99" i="5"/>
  <c r="E3" i="5"/>
  <c r="E20" i="5"/>
  <c r="E36" i="5"/>
  <c r="E60" i="5"/>
  <c r="E84" i="5"/>
  <c r="E108" i="5"/>
  <c r="E105" i="5"/>
  <c r="E12" i="5"/>
  <c r="E44" i="5"/>
  <c r="E68" i="5"/>
  <c r="E92" i="5"/>
  <c r="E13" i="5"/>
  <c r="E53" i="5"/>
  <c r="E77" i="5"/>
  <c r="E101" i="5"/>
  <c r="E87" i="5"/>
  <c r="E65" i="5"/>
  <c r="E5" i="5"/>
  <c r="E29" i="5"/>
  <c r="E45" i="5"/>
  <c r="E69" i="5"/>
  <c r="E93" i="5"/>
  <c r="E95" i="5"/>
  <c r="E73" i="5"/>
  <c r="E113" i="5"/>
  <c r="E6" i="5"/>
  <c r="E14" i="5"/>
  <c r="E22" i="5"/>
  <c r="E30" i="5"/>
  <c r="E38" i="5"/>
  <c r="E46" i="5"/>
  <c r="E54" i="5"/>
  <c r="E62" i="5"/>
  <c r="E70" i="5"/>
  <c r="E78" i="5"/>
  <c r="E86" i="5"/>
  <c r="E94" i="5"/>
  <c r="E102" i="5"/>
  <c r="E110" i="5"/>
  <c r="E7" i="5"/>
  <c r="E15" i="5"/>
  <c r="E23" i="5"/>
  <c r="E31" i="5"/>
  <c r="E39" i="5"/>
  <c r="E47" i="5"/>
  <c r="E55" i="5"/>
  <c r="E63" i="5"/>
  <c r="E71" i="5"/>
  <c r="E103" i="5"/>
  <c r="E81" i="5"/>
  <c r="E111" i="5"/>
  <c r="E8" i="5"/>
  <c r="E16" i="5"/>
  <c r="E24" i="5"/>
  <c r="E32" i="5"/>
  <c r="E40" i="5"/>
  <c r="E48" i="5"/>
  <c r="E56" i="5"/>
  <c r="E64" i="5"/>
  <c r="E72" i="5"/>
  <c r="E80" i="5"/>
  <c r="E88" i="5"/>
  <c r="E96" i="5"/>
  <c r="E104" i="5"/>
  <c r="E112" i="5"/>
  <c r="E89" i="5"/>
  <c r="E9" i="5"/>
  <c r="E17" i="5"/>
  <c r="E25" i="5"/>
  <c r="E33" i="5"/>
  <c r="E41" i="5"/>
  <c r="E49" i="5"/>
  <c r="E97" i="5"/>
  <c r="Q4" i="5"/>
  <c r="Q12" i="5"/>
  <c r="Q20" i="5"/>
  <c r="Q28" i="5"/>
  <c r="Q36" i="5"/>
  <c r="Q44" i="5"/>
  <c r="Q52" i="5"/>
  <c r="Q60" i="5"/>
  <c r="Q68" i="5"/>
  <c r="Q76" i="5"/>
  <c r="Q84" i="5"/>
  <c r="Q92" i="5"/>
  <c r="Q100" i="5"/>
  <c r="Q108" i="5"/>
  <c r="Q62" i="5"/>
  <c r="Q110" i="5"/>
  <c r="Q5" i="5"/>
  <c r="Q13" i="5"/>
  <c r="Q21" i="5"/>
  <c r="Q29" i="5"/>
  <c r="Q37" i="5"/>
  <c r="Q45" i="5"/>
  <c r="Q53" i="5"/>
  <c r="Q61" i="5"/>
  <c r="Q69" i="5"/>
  <c r="Q77" i="5"/>
  <c r="Q85" i="5"/>
  <c r="Q93" i="5"/>
  <c r="Q101" i="5"/>
  <c r="Q109" i="5"/>
  <c r="Q86" i="5"/>
  <c r="Q6" i="5"/>
  <c r="Q14" i="5"/>
  <c r="Q22" i="5"/>
  <c r="Q30" i="5"/>
  <c r="Q38" i="5"/>
  <c r="Q46" i="5"/>
  <c r="Q54" i="5"/>
  <c r="Q70" i="5"/>
  <c r="Q78" i="5"/>
  <c r="Q94" i="5"/>
  <c r="Q102" i="5"/>
  <c r="Q7" i="5"/>
  <c r="Q15" i="5"/>
  <c r="Q23" i="5"/>
  <c r="Q31" i="5"/>
  <c r="Q39" i="5"/>
  <c r="Q47" i="5"/>
  <c r="Q55" i="5"/>
  <c r="Q63" i="5"/>
  <c r="Q71" i="5"/>
  <c r="Q79" i="5"/>
  <c r="Q87" i="5"/>
  <c r="Q95" i="5"/>
  <c r="Q103" i="5"/>
  <c r="Q3" i="5"/>
  <c r="Q8" i="5"/>
  <c r="Q16" i="5"/>
  <c r="Q24" i="5"/>
  <c r="Q32" i="5"/>
  <c r="Q40" i="5"/>
  <c r="Q48" i="5"/>
  <c r="Q56" i="5"/>
  <c r="Q64" i="5"/>
  <c r="Q72" i="5"/>
  <c r="Q80" i="5"/>
  <c r="Q88" i="5"/>
  <c r="Q96" i="5"/>
  <c r="Q104" i="5"/>
  <c r="Q9" i="5"/>
  <c r="Q17" i="5"/>
  <c r="Q25" i="5"/>
  <c r="Q33" i="5"/>
  <c r="Q41" i="5"/>
  <c r="Q49" i="5"/>
  <c r="Q57" i="5"/>
  <c r="Q65" i="5"/>
  <c r="Q73" i="5"/>
  <c r="Q81" i="5"/>
  <c r="Q89" i="5"/>
  <c r="Q97" i="5"/>
  <c r="Q105" i="5"/>
  <c r="Q10" i="5"/>
  <c r="Q18" i="5"/>
  <c r="Q26" i="5"/>
  <c r="Q34" i="5"/>
  <c r="Q42" i="5"/>
  <c r="Q50" i="5"/>
  <c r="Q58" i="5"/>
  <c r="Q66" i="5"/>
  <c r="Q74" i="5"/>
  <c r="Q82" i="5"/>
  <c r="Q90" i="5"/>
  <c r="Q98" i="5"/>
  <c r="Q106" i="5"/>
  <c r="Q11" i="5"/>
  <c r="Q19" i="5"/>
  <c r="Q27" i="5"/>
  <c r="Q35" i="5"/>
  <c r="Q43" i="5"/>
  <c r="Q51" i="5"/>
  <c r="Q59" i="5"/>
  <c r="Q67" i="5"/>
  <c r="Q75" i="5"/>
  <c r="Q83" i="5"/>
  <c r="Q91" i="5"/>
  <c r="Q99" i="5"/>
  <c r="Q107" i="5"/>
  <c r="K9" i="5"/>
  <c r="K17" i="5"/>
  <c r="K25" i="5"/>
  <c r="K33" i="5"/>
  <c r="K41" i="5"/>
  <c r="K49" i="5"/>
  <c r="K57" i="5"/>
  <c r="K65" i="5"/>
  <c r="K73" i="5"/>
  <c r="K81" i="5"/>
  <c r="K89" i="5"/>
  <c r="K97" i="5"/>
  <c r="K105" i="5"/>
  <c r="K27" i="5"/>
  <c r="K43" i="5"/>
  <c r="K67" i="5"/>
  <c r="K91" i="5"/>
  <c r="K44" i="5"/>
  <c r="K84" i="5"/>
  <c r="K100" i="5"/>
  <c r="K10" i="5"/>
  <c r="K18" i="5"/>
  <c r="K26" i="5"/>
  <c r="K34" i="5"/>
  <c r="K42" i="5"/>
  <c r="K50" i="5"/>
  <c r="K58" i="5"/>
  <c r="K66" i="5"/>
  <c r="K74" i="5"/>
  <c r="K82" i="5"/>
  <c r="K90" i="5"/>
  <c r="K98" i="5"/>
  <c r="K106" i="5"/>
  <c r="K19" i="5"/>
  <c r="K51" i="5"/>
  <c r="K75" i="5"/>
  <c r="K99" i="5"/>
  <c r="K11" i="5"/>
  <c r="K35" i="5"/>
  <c r="K59" i="5"/>
  <c r="K83" i="5"/>
  <c r="K3" i="5"/>
  <c r="K68" i="5"/>
  <c r="K4" i="5"/>
  <c r="K12" i="5"/>
  <c r="K20" i="5"/>
  <c r="K28" i="5"/>
  <c r="K36" i="5"/>
  <c r="K52" i="5"/>
  <c r="K60" i="5"/>
  <c r="K76" i="5"/>
  <c r="K92" i="5"/>
  <c r="K5" i="5"/>
  <c r="K13" i="5"/>
  <c r="K21" i="5"/>
  <c r="K29" i="5"/>
  <c r="K37" i="5"/>
  <c r="K45" i="5"/>
  <c r="K53" i="5"/>
  <c r="K61" i="5"/>
  <c r="K69" i="5"/>
  <c r="K77" i="5"/>
  <c r="K85" i="5"/>
  <c r="K93" i="5"/>
  <c r="K101" i="5"/>
  <c r="K78" i="5"/>
  <c r="K86" i="5"/>
  <c r="K94" i="5"/>
  <c r="K102" i="5"/>
  <c r="K6" i="5"/>
  <c r="K14" i="5"/>
  <c r="K22" i="5"/>
  <c r="K30" i="5"/>
  <c r="K38" i="5"/>
  <c r="K46" i="5"/>
  <c r="K54" i="5"/>
  <c r="K62" i="5"/>
  <c r="K70" i="5"/>
  <c r="K7" i="5"/>
  <c r="K15" i="5"/>
  <c r="K23" i="5"/>
  <c r="K31" i="5"/>
  <c r="K39" i="5"/>
  <c r="K47" i="5"/>
  <c r="K55" i="5"/>
  <c r="K63" i="5"/>
  <c r="K71" i="5"/>
  <c r="K79" i="5"/>
  <c r="K87" i="5"/>
  <c r="K95" i="5"/>
  <c r="K103" i="5"/>
  <c r="K8" i="5"/>
  <c r="K16" i="5"/>
  <c r="K24" i="5"/>
  <c r="K32" i="5"/>
  <c r="K40" i="5"/>
  <c r="K48" i="5"/>
  <c r="K56" i="5"/>
  <c r="K64" i="5"/>
  <c r="K72" i="5"/>
  <c r="K80" i="5"/>
  <c r="K88" i="5"/>
  <c r="K96" i="5"/>
  <c r="K104" i="5"/>
  <c r="H11" i="19"/>
  <c r="H12" i="19"/>
  <c r="R11" i="19"/>
  <c r="R12" i="19"/>
  <c r="I11" i="19"/>
  <c r="I12" i="19"/>
  <c r="Q11" i="19"/>
  <c r="Q12" i="19"/>
  <c r="J11" i="19"/>
  <c r="J12" i="19"/>
  <c r="P11" i="19"/>
  <c r="P12" i="19"/>
  <c r="K11" i="19"/>
  <c r="K12" i="19"/>
  <c r="O11" i="19"/>
  <c r="O12" i="19"/>
  <c r="D5" i="19"/>
  <c r="N11" i="19"/>
  <c r="N12" i="19"/>
  <c r="E11" i="19"/>
  <c r="E12" i="19"/>
  <c r="M11" i="19"/>
  <c r="M12" i="19"/>
  <c r="F11" i="19"/>
  <c r="F12" i="19"/>
  <c r="T11" i="19"/>
  <c r="T12" i="19"/>
  <c r="L11" i="19"/>
  <c r="L12" i="19"/>
  <c r="G11" i="19"/>
  <c r="G12" i="19"/>
  <c r="S11" i="19"/>
  <c r="S12" i="19"/>
  <c r="C3" i="19"/>
  <c r="D3" i="19"/>
  <c r="C8" i="19"/>
  <c r="D8" i="19"/>
  <c r="D7" i="19"/>
  <c r="C6" i="19"/>
  <c r="D6" i="19"/>
  <c r="D4" i="19"/>
  <c r="C7" i="19"/>
  <c r="C5" i="19"/>
  <c r="C4" i="19"/>
  <c r="AU3" i="14"/>
  <c r="AU28" i="14"/>
  <c r="AU85" i="14"/>
  <c r="AU53" i="14"/>
  <c r="AU20" i="14"/>
  <c r="AU84" i="14"/>
  <c r="AU52" i="14"/>
  <c r="AU13" i="14"/>
  <c r="AU77" i="14"/>
  <c r="AU45" i="14"/>
  <c r="AU4" i="14"/>
  <c r="AU37" i="14"/>
  <c r="AU68" i="14"/>
  <c r="AU36" i="14"/>
  <c r="AU5" i="14"/>
  <c r="AU76" i="14"/>
  <c r="AU44" i="14"/>
  <c r="AU69" i="14"/>
  <c r="AU61" i="14"/>
  <c r="AU29" i="14"/>
  <c r="AU60" i="14"/>
  <c r="AO52" i="14"/>
  <c r="AO77" i="14"/>
  <c r="AO93" i="14"/>
  <c r="AO61" i="14"/>
  <c r="AO29" i="14"/>
  <c r="AO92" i="14"/>
  <c r="AO60" i="14"/>
  <c r="AO28" i="14"/>
  <c r="AO21" i="14"/>
  <c r="AO20" i="14"/>
  <c r="AO85" i="14"/>
  <c r="AO84" i="14"/>
  <c r="AO45" i="14"/>
  <c r="AO76" i="14"/>
  <c r="AO12" i="14"/>
  <c r="AO69" i="14"/>
  <c r="AO37" i="14"/>
  <c r="AO5" i="14"/>
  <c r="AO53" i="14"/>
  <c r="AO13" i="14"/>
  <c r="AO44" i="14"/>
  <c r="AO3" i="14"/>
  <c r="AO68" i="14"/>
  <c r="AO36" i="14"/>
  <c r="AO4" i="14"/>
  <c r="AI52" i="14"/>
  <c r="AI44" i="14"/>
  <c r="AI76" i="14"/>
  <c r="AI3" i="14"/>
  <c r="AI36" i="14"/>
  <c r="AI20" i="14"/>
  <c r="AI92" i="14"/>
  <c r="AI28" i="14"/>
  <c r="AI84" i="14"/>
  <c r="AI12" i="14"/>
  <c r="AI68" i="14"/>
  <c r="AI4" i="14"/>
  <c r="AI60" i="14"/>
  <c r="AC78" i="14"/>
  <c r="AC70" i="14"/>
  <c r="AC15" i="14"/>
  <c r="AC46" i="14"/>
  <c r="AC14" i="14"/>
  <c r="AC38" i="14"/>
  <c r="AC3" i="14"/>
  <c r="AC62" i="14"/>
  <c r="AC6" i="14"/>
  <c r="AC22" i="14"/>
  <c r="AC63" i="14"/>
  <c r="AC95" i="14"/>
  <c r="AC54" i="14"/>
  <c r="AC86" i="14"/>
  <c r="AC79" i="14"/>
  <c r="AC94" i="14"/>
  <c r="AC47" i="14"/>
  <c r="E20" i="14"/>
  <c r="E12" i="14"/>
  <c r="E92" i="14"/>
  <c r="E76" i="14"/>
  <c r="E84" i="14"/>
  <c r="E4" i="14"/>
  <c r="E68" i="14"/>
  <c r="E52" i="14"/>
  <c r="E44" i="14"/>
  <c r="E28" i="14"/>
  <c r="E36" i="14"/>
  <c r="Q69" i="14"/>
  <c r="Q5" i="14"/>
  <c r="AU12" i="14"/>
  <c r="Q61" i="14"/>
  <c r="Q77" i="14"/>
  <c r="Q13" i="14"/>
  <c r="Q53" i="14"/>
  <c r="Q45" i="14"/>
  <c r="Q37" i="14"/>
  <c r="E60" i="14"/>
  <c r="Q93" i="14"/>
  <c r="Q29" i="14"/>
  <c r="AU21" i="14"/>
  <c r="Q85" i="14"/>
  <c r="Q21" i="14"/>
  <c r="K32" i="14"/>
  <c r="AC31" i="14"/>
  <c r="K88" i="14"/>
  <c r="K24" i="14"/>
  <c r="AC30" i="14"/>
  <c r="K80" i="14"/>
  <c r="K16" i="14"/>
  <c r="AC87" i="14"/>
  <c r="AC55" i="14"/>
  <c r="AC23" i="14"/>
  <c r="K72" i="14"/>
  <c r="K8" i="14"/>
  <c r="K40" i="14"/>
  <c r="K3" i="14"/>
  <c r="K64" i="14"/>
  <c r="K56" i="14"/>
  <c r="K48" i="14"/>
  <c r="AC71" i="14"/>
  <c r="AC39" i="14"/>
  <c r="AC7" i="14"/>
  <c r="W94" i="14"/>
  <c r="W62" i="14"/>
  <c r="W30" i="14"/>
  <c r="W45" i="14"/>
  <c r="W93" i="14"/>
  <c r="W61" i="14"/>
  <c r="W29" i="14"/>
  <c r="W86" i="14"/>
  <c r="W54" i="14"/>
  <c r="W22" i="14"/>
  <c r="W3" i="14"/>
  <c r="W85" i="14"/>
  <c r="W53" i="14"/>
  <c r="W21" i="14"/>
  <c r="W78" i="14"/>
  <c r="W46" i="14"/>
  <c r="W14" i="14"/>
  <c r="W77" i="14"/>
  <c r="W13" i="14"/>
  <c r="W70" i="14"/>
  <c r="W38" i="14"/>
  <c r="W6" i="14"/>
  <c r="W69" i="14"/>
  <c r="W37" i="14"/>
  <c r="W5" i="14"/>
  <c r="W4" i="13"/>
  <c r="W5" i="13"/>
  <c r="W113" i="13"/>
  <c r="W110" i="13"/>
  <c r="W100" i="13"/>
  <c r="W99" i="13"/>
  <c r="W61" i="13"/>
  <c r="W83" i="13"/>
  <c r="W82" i="13"/>
  <c r="W60" i="13"/>
  <c r="W37" i="13"/>
  <c r="W36" i="13"/>
  <c r="W76" i="13"/>
  <c r="W52" i="13"/>
  <c r="W34" i="13"/>
  <c r="Q62" i="13"/>
  <c r="W21" i="13"/>
  <c r="Q38" i="13"/>
  <c r="W107" i="13"/>
  <c r="W69" i="13"/>
  <c r="Q103" i="13"/>
  <c r="W106" i="13"/>
  <c r="W90" i="13"/>
  <c r="W68" i="13"/>
  <c r="W50" i="13"/>
  <c r="W20" i="13"/>
  <c r="Q75" i="13"/>
  <c r="W108" i="13"/>
  <c r="W3" i="13"/>
  <c r="W92" i="13"/>
  <c r="Q95" i="13"/>
  <c r="W85" i="13"/>
  <c r="W19" i="13"/>
  <c r="W93" i="13"/>
  <c r="Q27" i="13"/>
  <c r="W51" i="13"/>
  <c r="Q11" i="13"/>
  <c r="W115" i="13"/>
  <c r="W105" i="13"/>
  <c r="W67" i="13"/>
  <c r="W45" i="13"/>
  <c r="Q86" i="13"/>
  <c r="W114" i="13"/>
  <c r="W101" i="13"/>
  <c r="W84" i="13"/>
  <c r="W66" i="13"/>
  <c r="W44" i="13"/>
  <c r="W18" i="13"/>
  <c r="Q51" i="13"/>
  <c r="W109" i="13"/>
  <c r="W98" i="13"/>
  <c r="W77" i="13"/>
  <c r="W53" i="13"/>
  <c r="W35" i="13"/>
  <c r="K90" i="13"/>
  <c r="Q22" i="13"/>
  <c r="K89" i="13"/>
  <c r="K5" i="13"/>
  <c r="Q101" i="13"/>
  <c r="Q93" i="13"/>
  <c r="Q84" i="13"/>
  <c r="Q73" i="13"/>
  <c r="Q60" i="13"/>
  <c r="Q49" i="13"/>
  <c r="Q35" i="13"/>
  <c r="Q21" i="13"/>
  <c r="Q9" i="13"/>
  <c r="K75" i="13"/>
  <c r="Q100" i="13"/>
  <c r="Q92" i="13"/>
  <c r="Q70" i="13"/>
  <c r="Q59" i="13"/>
  <c r="Q45" i="13"/>
  <c r="Q34" i="13"/>
  <c r="Q20" i="13"/>
  <c r="Q6" i="13"/>
  <c r="K91" i="13"/>
  <c r="K20" i="13"/>
  <c r="Q94" i="13"/>
  <c r="Q74" i="13"/>
  <c r="Q61" i="13"/>
  <c r="Q50" i="13"/>
  <c r="Q10" i="13"/>
  <c r="K4" i="13"/>
  <c r="Q83" i="13"/>
  <c r="Q3" i="13"/>
  <c r="K65" i="13"/>
  <c r="Q107" i="13"/>
  <c r="Q99" i="13"/>
  <c r="Q91" i="13"/>
  <c r="Q82" i="13"/>
  <c r="Q69" i="13"/>
  <c r="Q57" i="13"/>
  <c r="Q44" i="13"/>
  <c r="Q33" i="13"/>
  <c r="Q19" i="13"/>
  <c r="Q5" i="13"/>
  <c r="K37" i="13"/>
  <c r="Q37" i="13"/>
  <c r="K100" i="13"/>
  <c r="K61" i="13"/>
  <c r="Q106" i="13"/>
  <c r="Q98" i="13"/>
  <c r="Q90" i="13"/>
  <c r="Q81" i="13"/>
  <c r="Q67" i="13"/>
  <c r="Q54" i="13"/>
  <c r="Q43" i="13"/>
  <c r="Q30" i="13"/>
  <c r="Q18" i="13"/>
  <c r="Q102" i="13"/>
  <c r="Q105" i="13"/>
  <c r="Q89" i="13"/>
  <c r="Q77" i="13"/>
  <c r="Q53" i="13"/>
  <c r="Q42" i="13"/>
  <c r="Q29" i="13"/>
  <c r="Q17" i="13"/>
  <c r="Q85" i="13"/>
  <c r="K99" i="13"/>
  <c r="K51" i="13"/>
  <c r="Q97" i="13"/>
  <c r="Q66" i="13"/>
  <c r="K98" i="13"/>
  <c r="K50" i="13"/>
  <c r="Q104" i="13"/>
  <c r="Q96" i="13"/>
  <c r="Q87" i="13"/>
  <c r="Q76" i="13"/>
  <c r="Q65" i="13"/>
  <c r="Q52" i="13"/>
  <c r="Q41" i="13"/>
  <c r="Q28" i="13"/>
  <c r="Q12" i="13"/>
  <c r="E49" i="13"/>
  <c r="E97" i="13"/>
  <c r="E57" i="13"/>
  <c r="E33" i="13"/>
  <c r="E9" i="13"/>
  <c r="E104" i="13"/>
  <c r="E64" i="13"/>
  <c r="E24" i="13"/>
  <c r="E16" i="13"/>
  <c r="E8" i="13"/>
  <c r="E73" i="13"/>
  <c r="E41" i="13"/>
  <c r="E17" i="13"/>
  <c r="E95" i="13"/>
  <c r="E47" i="13"/>
  <c r="E7" i="13"/>
  <c r="E89" i="13"/>
  <c r="E72" i="13"/>
  <c r="E40" i="13"/>
  <c r="E79" i="13"/>
  <c r="E31" i="13"/>
  <c r="E78" i="13"/>
  <c r="E54" i="13"/>
  <c r="E46" i="13"/>
  <c r="E38" i="13"/>
  <c r="E30" i="13"/>
  <c r="E22" i="13"/>
  <c r="E14" i="13"/>
  <c r="E6" i="13"/>
  <c r="E81" i="13"/>
  <c r="E80" i="13"/>
  <c r="E32" i="13"/>
  <c r="E71" i="13"/>
  <c r="E39" i="13"/>
  <c r="E102" i="13"/>
  <c r="E101" i="13"/>
  <c r="E69" i="13"/>
  <c r="E45" i="13"/>
  <c r="E29" i="13"/>
  <c r="E13" i="13"/>
  <c r="E5" i="13"/>
  <c r="E88" i="13"/>
  <c r="E56" i="13"/>
  <c r="E103" i="13"/>
  <c r="E63" i="13"/>
  <c r="E15" i="13"/>
  <c r="E94" i="13"/>
  <c r="E70" i="13"/>
  <c r="E85" i="13"/>
  <c r="E61" i="13"/>
  <c r="E37" i="13"/>
  <c r="E100" i="13"/>
  <c r="E92" i="13"/>
  <c r="E84" i="13"/>
  <c r="E76" i="13"/>
  <c r="E68" i="13"/>
  <c r="E60" i="13"/>
  <c r="E52" i="13"/>
  <c r="E44" i="13"/>
  <c r="E36" i="13"/>
  <c r="E28" i="13"/>
  <c r="E20" i="13"/>
  <c r="E12" i="13"/>
  <c r="E4" i="13"/>
  <c r="K85" i="13"/>
  <c r="K36" i="13"/>
  <c r="E96" i="13"/>
  <c r="E48" i="13"/>
  <c r="E87" i="13"/>
  <c r="E55" i="13"/>
  <c r="E23" i="13"/>
  <c r="E86" i="13"/>
  <c r="E62" i="13"/>
  <c r="E93" i="13"/>
  <c r="E77" i="13"/>
  <c r="E53" i="13"/>
  <c r="E21" i="13"/>
  <c r="E99" i="13"/>
  <c r="E91" i="13"/>
  <c r="E83" i="13"/>
  <c r="E75" i="13"/>
  <c r="E67" i="13"/>
  <c r="E59" i="13"/>
  <c r="E51" i="13"/>
  <c r="E43" i="13"/>
  <c r="E35" i="13"/>
  <c r="E27" i="13"/>
  <c r="E19" i="13"/>
  <c r="E11" i="13"/>
  <c r="K101" i="13"/>
  <c r="K76" i="13"/>
  <c r="K21" i="13"/>
  <c r="E3" i="13"/>
  <c r="E65" i="13"/>
  <c r="E25" i="13"/>
  <c r="E98" i="13"/>
  <c r="E90" i="13"/>
  <c r="E82" i="13"/>
  <c r="E74" i="13"/>
  <c r="E66" i="13"/>
  <c r="E58" i="13"/>
  <c r="E50" i="13"/>
  <c r="E42" i="13"/>
  <c r="E34" i="13"/>
  <c r="E26" i="13"/>
  <c r="E18" i="13"/>
  <c r="K74" i="13"/>
  <c r="K60" i="13"/>
  <c r="K49" i="13"/>
  <c r="K35" i="13"/>
  <c r="K19" i="13"/>
  <c r="K97" i="13"/>
  <c r="K84" i="13"/>
  <c r="K73" i="13"/>
  <c r="K59" i="13"/>
  <c r="K45" i="13"/>
  <c r="K34" i="13"/>
  <c r="K18" i="13"/>
  <c r="W29" i="13"/>
  <c r="W13" i="13"/>
  <c r="K94" i="13"/>
  <c r="K83" i="13"/>
  <c r="K69" i="13"/>
  <c r="K58" i="13"/>
  <c r="K44" i="13"/>
  <c r="K29" i="13"/>
  <c r="K13" i="13"/>
  <c r="W28" i="13"/>
  <c r="W12" i="13"/>
  <c r="K105" i="13"/>
  <c r="K93" i="13"/>
  <c r="K82" i="13"/>
  <c r="K68" i="13"/>
  <c r="K57" i="13"/>
  <c r="K43" i="13"/>
  <c r="K28" i="13"/>
  <c r="K12" i="13"/>
  <c r="Q88" i="13"/>
  <c r="Q78" i="13"/>
  <c r="Q68" i="13"/>
  <c r="Q58" i="13"/>
  <c r="Q46" i="13"/>
  <c r="Q36" i="13"/>
  <c r="Q26" i="13"/>
  <c r="Q14" i="13"/>
  <c r="Q4" i="13"/>
  <c r="W91" i="13"/>
  <c r="W75" i="13"/>
  <c r="W59" i="13"/>
  <c r="W43" i="13"/>
  <c r="W27" i="13"/>
  <c r="W11" i="13"/>
  <c r="K102" i="13"/>
  <c r="K92" i="13"/>
  <c r="K81" i="13"/>
  <c r="K67" i="13"/>
  <c r="K53" i="13"/>
  <c r="K42" i="13"/>
  <c r="K27" i="13"/>
  <c r="K11" i="13"/>
  <c r="Q25" i="13"/>
  <c r="Q13" i="13"/>
  <c r="W74" i="13"/>
  <c r="W58" i="13"/>
  <c r="W42" i="13"/>
  <c r="W26" i="13"/>
  <c r="W10" i="13"/>
  <c r="K77" i="13"/>
  <c r="K66" i="13"/>
  <c r="K52" i="13"/>
  <c r="K41" i="13"/>
  <c r="K26" i="13"/>
  <c r="K10" i="13"/>
  <c r="K33" i="13"/>
  <c r="K25" i="13"/>
  <c r="K17" i="13"/>
  <c r="K9" i="13"/>
  <c r="W97" i="13"/>
  <c r="W89" i="13"/>
  <c r="W81" i="13"/>
  <c r="W73" i="13"/>
  <c r="W65" i="13"/>
  <c r="W57" i="13"/>
  <c r="W49" i="13"/>
  <c r="W41" i="13"/>
  <c r="W33" i="13"/>
  <c r="W25" i="13"/>
  <c r="W17" i="13"/>
  <c r="W9" i="13"/>
  <c r="K3" i="13"/>
  <c r="K104" i="13"/>
  <c r="K96" i="13"/>
  <c r="K88" i="13"/>
  <c r="K80" i="13"/>
  <c r="K72" i="13"/>
  <c r="K64" i="13"/>
  <c r="K56" i="13"/>
  <c r="K48" i="13"/>
  <c r="K40" i="13"/>
  <c r="K32" i="13"/>
  <c r="K24" i="13"/>
  <c r="K16" i="13"/>
  <c r="K8" i="13"/>
  <c r="Q80" i="13"/>
  <c r="Q72" i="13"/>
  <c r="Q64" i="13"/>
  <c r="Q56" i="13"/>
  <c r="Q48" i="13"/>
  <c r="Q40" i="13"/>
  <c r="Q32" i="13"/>
  <c r="Q24" i="13"/>
  <c r="Q16" i="13"/>
  <c r="Q8" i="13"/>
  <c r="W112" i="13"/>
  <c r="W104" i="13"/>
  <c r="W96" i="13"/>
  <c r="W88" i="13"/>
  <c r="W80" i="13"/>
  <c r="W72" i="13"/>
  <c r="W64" i="13"/>
  <c r="W56" i="13"/>
  <c r="W48" i="13"/>
  <c r="W40" i="13"/>
  <c r="W32" i="13"/>
  <c r="W24" i="13"/>
  <c r="W16" i="13"/>
  <c r="W8" i="13"/>
  <c r="K103" i="13"/>
  <c r="K95" i="13"/>
  <c r="K87" i="13"/>
  <c r="K79" i="13"/>
  <c r="K71" i="13"/>
  <c r="K63" i="13"/>
  <c r="K55" i="13"/>
  <c r="K47" i="13"/>
  <c r="K39" i="13"/>
  <c r="K31" i="13"/>
  <c r="K23" i="13"/>
  <c r="K15" i="13"/>
  <c r="K7" i="13"/>
  <c r="Q79" i="13"/>
  <c r="Q71" i="13"/>
  <c r="Q63" i="13"/>
  <c r="Q55" i="13"/>
  <c r="Q47" i="13"/>
  <c r="Q39" i="13"/>
  <c r="Q31" i="13"/>
  <c r="Q23" i="13"/>
  <c r="Q15" i="13"/>
  <c r="W111" i="13"/>
  <c r="W103" i="13"/>
  <c r="W95" i="13"/>
  <c r="W87" i="13"/>
  <c r="W79" i="13"/>
  <c r="W71" i="13"/>
  <c r="W63" i="13"/>
  <c r="W55" i="13"/>
  <c r="W47" i="13"/>
  <c r="W39" i="13"/>
  <c r="W31" i="13"/>
  <c r="W23" i="13"/>
  <c r="W15" i="13"/>
  <c r="W7" i="13"/>
  <c r="K86" i="13"/>
  <c r="K78" i="13"/>
  <c r="K70" i="13"/>
  <c r="K62" i="13"/>
  <c r="K54" i="13"/>
  <c r="K46" i="13"/>
  <c r="K38" i="13"/>
  <c r="K30" i="13"/>
  <c r="K22" i="13"/>
  <c r="K14" i="13"/>
  <c r="W102" i="13"/>
  <c r="W94" i="13"/>
  <c r="W86" i="13"/>
  <c r="W78" i="13"/>
  <c r="W70" i="13"/>
  <c r="W62" i="13"/>
  <c r="W54" i="13"/>
  <c r="W46" i="13"/>
  <c r="W38" i="13"/>
  <c r="W30" i="13"/>
  <c r="W22" i="13"/>
  <c r="W14" i="13"/>
  <c r="K120" i="12"/>
  <c r="K88" i="12"/>
  <c r="E94" i="12"/>
  <c r="K108" i="12"/>
  <c r="K76" i="12"/>
  <c r="E98" i="12"/>
  <c r="K80" i="12"/>
  <c r="E97" i="12"/>
  <c r="K112" i="12"/>
  <c r="E57" i="12"/>
  <c r="E3" i="12"/>
  <c r="K96" i="12"/>
  <c r="E43" i="12"/>
  <c r="K107" i="12"/>
  <c r="E62" i="12"/>
  <c r="K104" i="12"/>
  <c r="K51" i="12"/>
  <c r="K128" i="12"/>
  <c r="K32" i="12"/>
  <c r="K124" i="12"/>
  <c r="K92" i="12"/>
  <c r="K31" i="12"/>
  <c r="E42" i="12"/>
  <c r="K75" i="12"/>
  <c r="K123" i="12"/>
  <c r="K91" i="12"/>
  <c r="E115" i="12"/>
  <c r="E9" i="12"/>
  <c r="K72" i="12"/>
  <c r="K133" i="12"/>
  <c r="K117" i="12"/>
  <c r="K101" i="12"/>
  <c r="K85" i="12"/>
  <c r="K69" i="12"/>
  <c r="K6" i="12"/>
  <c r="E80" i="12"/>
  <c r="E35" i="12"/>
  <c r="K132" i="12"/>
  <c r="K116" i="12"/>
  <c r="K100" i="12"/>
  <c r="K84" i="12"/>
  <c r="K55" i="12"/>
  <c r="E130" i="12"/>
  <c r="E79" i="12"/>
  <c r="E13" i="12"/>
  <c r="K9" i="12"/>
  <c r="K131" i="12"/>
  <c r="K115" i="12"/>
  <c r="K99" i="12"/>
  <c r="K83" i="12"/>
  <c r="K52" i="12"/>
  <c r="E117" i="12"/>
  <c r="E75" i="12"/>
  <c r="E11" i="12"/>
  <c r="K125" i="12"/>
  <c r="K109" i="12"/>
  <c r="K93" i="12"/>
  <c r="K77" i="12"/>
  <c r="K33" i="12"/>
  <c r="E112" i="12"/>
  <c r="E61" i="12"/>
  <c r="Q120" i="12"/>
  <c r="R120" i="12" s="1"/>
  <c r="Q99" i="12"/>
  <c r="R99" i="12" s="1"/>
  <c r="Q59" i="12"/>
  <c r="R59" i="12" s="1"/>
  <c r="Q58" i="12"/>
  <c r="R58" i="12" s="1"/>
  <c r="K68" i="12"/>
  <c r="K49" i="12"/>
  <c r="K28" i="12"/>
  <c r="E127" i="12"/>
  <c r="E109" i="12"/>
  <c r="E90" i="12"/>
  <c r="E72" i="12"/>
  <c r="E54" i="12"/>
  <c r="E34" i="12"/>
  <c r="Q138" i="12"/>
  <c r="R138" i="12" s="1"/>
  <c r="Q118" i="12"/>
  <c r="R118" i="12" s="1"/>
  <c r="Q88" i="12"/>
  <c r="R88" i="12" s="1"/>
  <c r="Q42" i="12"/>
  <c r="R42" i="12" s="1"/>
  <c r="Q101" i="12"/>
  <c r="R101" i="12" s="1"/>
  <c r="Q89" i="12"/>
  <c r="R89" i="12" s="1"/>
  <c r="K67" i="12"/>
  <c r="K46" i="12"/>
  <c r="K24" i="12"/>
  <c r="E126" i="12"/>
  <c r="E107" i="12"/>
  <c r="E89" i="12"/>
  <c r="E71" i="12"/>
  <c r="E53" i="12"/>
  <c r="E33" i="12"/>
  <c r="Q137" i="12"/>
  <c r="R137" i="12" s="1"/>
  <c r="Q111" i="12"/>
  <c r="R111" i="12" s="1"/>
  <c r="Q86" i="12"/>
  <c r="R86" i="12" s="1"/>
  <c r="Q41" i="12"/>
  <c r="R41" i="12" s="1"/>
  <c r="Q60" i="12"/>
  <c r="R60" i="12" s="1"/>
  <c r="Q119" i="12"/>
  <c r="R119" i="12" s="1"/>
  <c r="K64" i="12"/>
  <c r="K43" i="12"/>
  <c r="K22" i="12"/>
  <c r="E125" i="12"/>
  <c r="E106" i="12"/>
  <c r="E88" i="12"/>
  <c r="E70" i="12"/>
  <c r="E51" i="12"/>
  <c r="E25" i="12"/>
  <c r="Q136" i="12"/>
  <c r="R136" i="12" s="1"/>
  <c r="Q110" i="12"/>
  <c r="R110" i="12" s="1"/>
  <c r="Q76" i="12"/>
  <c r="R76" i="12" s="1"/>
  <c r="Q25" i="12"/>
  <c r="R25" i="12" s="1"/>
  <c r="K61" i="12"/>
  <c r="K40" i="12"/>
  <c r="K14" i="12"/>
  <c r="E121" i="12"/>
  <c r="E103" i="12"/>
  <c r="E85" i="12"/>
  <c r="E66" i="12"/>
  <c r="E48" i="12"/>
  <c r="E24" i="12"/>
  <c r="Q129" i="12"/>
  <c r="R129" i="12" s="1"/>
  <c r="Q109" i="12"/>
  <c r="R109" i="12" s="1"/>
  <c r="Q72" i="12"/>
  <c r="R72" i="12" s="1"/>
  <c r="Q24" i="12"/>
  <c r="R24" i="12" s="1"/>
  <c r="Q127" i="12"/>
  <c r="R127" i="12" s="1"/>
  <c r="K59" i="12"/>
  <c r="K37" i="12"/>
  <c r="K13" i="12"/>
  <c r="E118" i="12"/>
  <c r="E99" i="12"/>
  <c r="E81" i="12"/>
  <c r="E63" i="12"/>
  <c r="E45" i="12"/>
  <c r="E22" i="12"/>
  <c r="Q128" i="12"/>
  <c r="R128" i="12" s="1"/>
  <c r="Q102" i="12"/>
  <c r="R102" i="12" s="1"/>
  <c r="Q70" i="12"/>
  <c r="R70" i="12" s="1"/>
  <c r="Q40" i="12"/>
  <c r="R40" i="12" s="1"/>
  <c r="Q17" i="12"/>
  <c r="R17" i="12" s="1"/>
  <c r="Q135" i="12"/>
  <c r="R135" i="12" s="1"/>
  <c r="Q126" i="12"/>
  <c r="R126" i="12" s="1"/>
  <c r="Q117" i="12"/>
  <c r="R117" i="12" s="1"/>
  <c r="Q107" i="12"/>
  <c r="R107" i="12" s="1"/>
  <c r="Q98" i="12"/>
  <c r="R98" i="12" s="1"/>
  <c r="Q85" i="12"/>
  <c r="R85" i="12" s="1"/>
  <c r="Q69" i="12"/>
  <c r="R69" i="12" s="1"/>
  <c r="Q53" i="12"/>
  <c r="R53" i="12" s="1"/>
  <c r="Q37" i="12"/>
  <c r="R37" i="12" s="1"/>
  <c r="Q16" i="12"/>
  <c r="R16" i="12" s="1"/>
  <c r="K60" i="12"/>
  <c r="K41" i="12"/>
  <c r="K23" i="12"/>
  <c r="K5" i="12"/>
  <c r="Q134" i="12"/>
  <c r="R134" i="12" s="1"/>
  <c r="Q125" i="12"/>
  <c r="R125" i="12" s="1"/>
  <c r="Q115" i="12"/>
  <c r="R115" i="12" s="1"/>
  <c r="Q106" i="12"/>
  <c r="R106" i="12" s="1"/>
  <c r="Q97" i="12"/>
  <c r="R97" i="12" s="1"/>
  <c r="Q81" i="12"/>
  <c r="R81" i="12" s="1"/>
  <c r="Q68" i="12"/>
  <c r="R68" i="12" s="1"/>
  <c r="Q52" i="12"/>
  <c r="R52" i="12" s="1"/>
  <c r="Q36" i="12"/>
  <c r="R36" i="12" s="1"/>
  <c r="Q13" i="12"/>
  <c r="R13" i="12" s="1"/>
  <c r="K4" i="12"/>
  <c r="Q133" i="12"/>
  <c r="R133" i="12" s="1"/>
  <c r="Q123" i="12"/>
  <c r="R123" i="12" s="1"/>
  <c r="Q114" i="12"/>
  <c r="R114" i="12" s="1"/>
  <c r="Q105" i="12"/>
  <c r="R105" i="12" s="1"/>
  <c r="Q96" i="12"/>
  <c r="R96" i="12" s="1"/>
  <c r="Q80" i="12"/>
  <c r="R80" i="12" s="1"/>
  <c r="Q67" i="12"/>
  <c r="R67" i="12" s="1"/>
  <c r="Q50" i="12"/>
  <c r="R50" i="12" s="1"/>
  <c r="Q29" i="12"/>
  <c r="R29" i="12" s="1"/>
  <c r="Q12" i="12"/>
  <c r="R12" i="12" s="1"/>
  <c r="K19" i="12"/>
  <c r="Q131" i="12"/>
  <c r="R131" i="12" s="1"/>
  <c r="Q122" i="12"/>
  <c r="R122" i="12" s="1"/>
  <c r="Q113" i="12"/>
  <c r="R113" i="12" s="1"/>
  <c r="Q104" i="12"/>
  <c r="R104" i="12" s="1"/>
  <c r="Q94" i="12"/>
  <c r="R94" i="12" s="1"/>
  <c r="Q78" i="12"/>
  <c r="R78" i="12" s="1"/>
  <c r="Q62" i="12"/>
  <c r="R62" i="12" s="1"/>
  <c r="Q49" i="12"/>
  <c r="R49" i="12" s="1"/>
  <c r="Q28" i="12"/>
  <c r="R28" i="12" s="1"/>
  <c r="Q10" i="12"/>
  <c r="R10" i="12" s="1"/>
  <c r="K15" i="12"/>
  <c r="Q3" i="12"/>
  <c r="R3" i="12" s="1"/>
  <c r="Q130" i="12"/>
  <c r="R130" i="12" s="1"/>
  <c r="Q121" i="12"/>
  <c r="R121" i="12" s="1"/>
  <c r="Q112" i="12"/>
  <c r="R112" i="12" s="1"/>
  <c r="Q103" i="12"/>
  <c r="R103" i="12" s="1"/>
  <c r="Q90" i="12"/>
  <c r="R90" i="12" s="1"/>
  <c r="Q77" i="12"/>
  <c r="R77" i="12" s="1"/>
  <c r="Q61" i="12"/>
  <c r="R61" i="12" s="1"/>
  <c r="Q48" i="12"/>
  <c r="R48" i="12" s="1"/>
  <c r="Q26" i="12"/>
  <c r="R26" i="12" s="1"/>
  <c r="Q4" i="12"/>
  <c r="R4" i="12" s="1"/>
  <c r="K130" i="12"/>
  <c r="K122" i="12"/>
  <c r="K114" i="12"/>
  <c r="K106" i="12"/>
  <c r="K98" i="12"/>
  <c r="K90" i="12"/>
  <c r="K82" i="12"/>
  <c r="K74" i="12"/>
  <c r="K66" i="12"/>
  <c r="K57" i="12"/>
  <c r="K48" i="12"/>
  <c r="K39" i="12"/>
  <c r="K30" i="12"/>
  <c r="K21" i="12"/>
  <c r="K12" i="12"/>
  <c r="E133" i="12"/>
  <c r="E123" i="12"/>
  <c r="E114" i="12"/>
  <c r="E105" i="12"/>
  <c r="E96" i="12"/>
  <c r="E87" i="12"/>
  <c r="E78" i="12"/>
  <c r="E69" i="12"/>
  <c r="E59" i="12"/>
  <c r="E50" i="12"/>
  <c r="E41" i="12"/>
  <c r="E32" i="12"/>
  <c r="E21" i="12"/>
  <c r="E8" i="12"/>
  <c r="K129" i="12"/>
  <c r="K121" i="12"/>
  <c r="K113" i="12"/>
  <c r="K105" i="12"/>
  <c r="K97" i="12"/>
  <c r="K89" i="12"/>
  <c r="K81" i="12"/>
  <c r="K73" i="12"/>
  <c r="K65" i="12"/>
  <c r="K56" i="12"/>
  <c r="K47" i="12"/>
  <c r="K38" i="12"/>
  <c r="K29" i="12"/>
  <c r="K20" i="12"/>
  <c r="K11" i="12"/>
  <c r="E131" i="12"/>
  <c r="E122" i="12"/>
  <c r="E113" i="12"/>
  <c r="E104" i="12"/>
  <c r="E95" i="12"/>
  <c r="E86" i="12"/>
  <c r="E77" i="12"/>
  <c r="E67" i="12"/>
  <c r="E58" i="12"/>
  <c r="E49" i="12"/>
  <c r="E40" i="12"/>
  <c r="E31" i="12"/>
  <c r="E18" i="12"/>
  <c r="E7" i="12"/>
  <c r="E39" i="12"/>
  <c r="E30" i="12"/>
  <c r="E17" i="12"/>
  <c r="E6" i="12"/>
  <c r="K3" i="12"/>
  <c r="K127" i="12"/>
  <c r="K119" i="12"/>
  <c r="K111" i="12"/>
  <c r="K103" i="12"/>
  <c r="K95" i="12"/>
  <c r="K87" i="12"/>
  <c r="K79" i="12"/>
  <c r="K71" i="12"/>
  <c r="K63" i="12"/>
  <c r="K54" i="12"/>
  <c r="K45" i="12"/>
  <c r="K36" i="12"/>
  <c r="K27" i="12"/>
  <c r="K17" i="12"/>
  <c r="K8" i="12"/>
  <c r="E129" i="12"/>
  <c r="E120" i="12"/>
  <c r="E111" i="12"/>
  <c r="E102" i="12"/>
  <c r="E93" i="12"/>
  <c r="E83" i="12"/>
  <c r="E74" i="12"/>
  <c r="E65" i="12"/>
  <c r="E56" i="12"/>
  <c r="E47" i="12"/>
  <c r="E38" i="12"/>
  <c r="E27" i="12"/>
  <c r="E16" i="12"/>
  <c r="K134" i="12"/>
  <c r="K126" i="12"/>
  <c r="K118" i="12"/>
  <c r="K110" i="12"/>
  <c r="K102" i="12"/>
  <c r="K94" i="12"/>
  <c r="K86" i="12"/>
  <c r="K78" i="12"/>
  <c r="K70" i="12"/>
  <c r="K62" i="12"/>
  <c r="K53" i="12"/>
  <c r="K44" i="12"/>
  <c r="K35" i="12"/>
  <c r="K25" i="12"/>
  <c r="K16" i="12"/>
  <c r="K7" i="12"/>
  <c r="E128" i="12"/>
  <c r="E119" i="12"/>
  <c r="E110" i="12"/>
  <c r="E101" i="12"/>
  <c r="E91" i="12"/>
  <c r="E82" i="12"/>
  <c r="E73" i="12"/>
  <c r="E64" i="12"/>
  <c r="E55" i="12"/>
  <c r="E46" i="12"/>
  <c r="E37" i="12"/>
  <c r="E26" i="12"/>
  <c r="E15" i="12"/>
  <c r="E29" i="12"/>
  <c r="E19" i="12"/>
  <c r="E10" i="12"/>
  <c r="E23" i="12"/>
  <c r="E14" i="12"/>
  <c r="E5" i="12"/>
  <c r="Q93" i="12"/>
  <c r="R93" i="12" s="1"/>
  <c r="Q84" i="12"/>
  <c r="R84" i="12" s="1"/>
  <c r="Q75" i="12"/>
  <c r="R75" i="12" s="1"/>
  <c r="Q66" i="12"/>
  <c r="R66" i="12" s="1"/>
  <c r="Q57" i="12"/>
  <c r="R57" i="12" s="1"/>
  <c r="Q46" i="12"/>
  <c r="R46" i="12" s="1"/>
  <c r="Q34" i="12"/>
  <c r="R34" i="12" s="1"/>
  <c r="Q21" i="12"/>
  <c r="R21" i="12" s="1"/>
  <c r="Q9" i="12"/>
  <c r="R9" i="12" s="1"/>
  <c r="Q92" i="12"/>
  <c r="R92" i="12" s="1"/>
  <c r="Q83" i="12"/>
  <c r="R83" i="12" s="1"/>
  <c r="Q74" i="12"/>
  <c r="R74" i="12" s="1"/>
  <c r="Q65" i="12"/>
  <c r="R65" i="12" s="1"/>
  <c r="Q56" i="12"/>
  <c r="R56" i="12" s="1"/>
  <c r="Q45" i="12"/>
  <c r="R45" i="12" s="1"/>
  <c r="Q33" i="12"/>
  <c r="R33" i="12" s="1"/>
  <c r="Q20" i="12"/>
  <c r="R20" i="12" s="1"/>
  <c r="Q8" i="12"/>
  <c r="R8" i="12" s="1"/>
  <c r="K58" i="12"/>
  <c r="K50" i="12"/>
  <c r="K42" i="12"/>
  <c r="K34" i="12"/>
  <c r="K26" i="12"/>
  <c r="K18" i="12"/>
  <c r="E132" i="12"/>
  <c r="E124" i="12"/>
  <c r="E116" i="12"/>
  <c r="E108" i="12"/>
  <c r="E100" i="12"/>
  <c r="E92" i="12"/>
  <c r="E84" i="12"/>
  <c r="E76" i="12"/>
  <c r="E68" i="12"/>
  <c r="E60" i="12"/>
  <c r="E52" i="12"/>
  <c r="E44" i="12"/>
  <c r="E36" i="12"/>
  <c r="E28" i="12"/>
  <c r="E20" i="12"/>
  <c r="E12" i="12"/>
  <c r="Q132" i="12"/>
  <c r="R132" i="12" s="1"/>
  <c r="Q124" i="12"/>
  <c r="R124" i="12" s="1"/>
  <c r="Q116" i="12"/>
  <c r="R116" i="12" s="1"/>
  <c r="Q108" i="12"/>
  <c r="R108" i="12" s="1"/>
  <c r="Q100" i="12"/>
  <c r="R100" i="12" s="1"/>
  <c r="Q91" i="12"/>
  <c r="R91" i="12" s="1"/>
  <c r="Q82" i="12"/>
  <c r="R82" i="12" s="1"/>
  <c r="Q73" i="12"/>
  <c r="R73" i="12" s="1"/>
  <c r="Q64" i="12"/>
  <c r="R64" i="12" s="1"/>
  <c r="Q54" i="12"/>
  <c r="R54" i="12" s="1"/>
  <c r="Q44" i="12"/>
  <c r="R44" i="12" s="1"/>
  <c r="Q32" i="12"/>
  <c r="R32" i="12" s="1"/>
  <c r="Q18" i="12"/>
  <c r="R18" i="12" s="1"/>
  <c r="Q5" i="12"/>
  <c r="R5" i="12" s="1"/>
  <c r="Q95" i="12"/>
  <c r="R95" i="12" s="1"/>
  <c r="Q87" i="12"/>
  <c r="R87" i="12" s="1"/>
  <c r="Q79" i="12"/>
  <c r="R79" i="12" s="1"/>
  <c r="Q71" i="12"/>
  <c r="R71" i="12" s="1"/>
  <c r="Q63" i="12"/>
  <c r="R63" i="12" s="1"/>
  <c r="Q55" i="12"/>
  <c r="R55" i="12" s="1"/>
  <c r="Q47" i="12"/>
  <c r="R47" i="12" s="1"/>
  <c r="Q39" i="12"/>
  <c r="R39" i="12" s="1"/>
  <c r="Q31" i="12"/>
  <c r="R31" i="12" s="1"/>
  <c r="Q23" i="12"/>
  <c r="R23" i="12" s="1"/>
  <c r="Q15" i="12"/>
  <c r="R15" i="12" s="1"/>
  <c r="Q7" i="12"/>
  <c r="R7" i="12" s="1"/>
  <c r="Q38" i="12"/>
  <c r="R38" i="12" s="1"/>
  <c r="Q30" i="12"/>
  <c r="R30" i="12" s="1"/>
  <c r="Q22" i="12"/>
  <c r="R22" i="12" s="1"/>
  <c r="Q14" i="12"/>
  <c r="R14" i="12" s="1"/>
  <c r="Q6" i="12"/>
  <c r="R6" i="12" s="1"/>
  <c r="Q51" i="12"/>
  <c r="R51" i="12" s="1"/>
  <c r="Q43" i="12"/>
  <c r="R43" i="12" s="1"/>
  <c r="Q35" i="12"/>
  <c r="R35" i="12" s="1"/>
  <c r="Q27" i="12"/>
  <c r="R27" i="12" s="1"/>
  <c r="Q19" i="12"/>
  <c r="R19" i="12" s="1"/>
  <c r="AC75" i="10"/>
  <c r="AC83" i="10"/>
  <c r="AI55" i="10"/>
  <c r="AI70" i="10"/>
  <c r="AI84" i="10"/>
  <c r="AI91" i="10"/>
  <c r="AI83" i="10"/>
  <c r="AI75" i="10"/>
  <c r="AI67" i="10"/>
  <c r="AI59" i="10"/>
  <c r="AI51" i="10"/>
  <c r="AI43" i="10"/>
  <c r="AI35" i="10"/>
  <c r="AI25" i="10"/>
  <c r="AI9" i="10"/>
  <c r="AI46" i="10"/>
  <c r="AI90" i="10"/>
  <c r="AI50" i="10"/>
  <c r="AI8" i="10"/>
  <c r="AI28" i="10"/>
  <c r="AI68" i="10"/>
  <c r="AI82" i="10"/>
  <c r="AI66" i="10"/>
  <c r="AI34" i="10"/>
  <c r="AI81" i="10"/>
  <c r="AI73" i="10"/>
  <c r="AI65" i="10"/>
  <c r="AI57" i="10"/>
  <c r="AI49" i="10"/>
  <c r="AI41" i="10"/>
  <c r="AI33" i="10"/>
  <c r="AI21" i="10"/>
  <c r="AI5" i="10"/>
  <c r="AI87" i="10"/>
  <c r="AI71" i="10"/>
  <c r="AI47" i="10"/>
  <c r="AI39" i="10"/>
  <c r="AI29" i="10"/>
  <c r="AI17" i="10"/>
  <c r="AI86" i="10"/>
  <c r="AI78" i="10"/>
  <c r="AI62" i="10"/>
  <c r="AI54" i="10"/>
  <c r="AI16" i="10"/>
  <c r="AI92" i="10"/>
  <c r="AI60" i="10"/>
  <c r="AI74" i="10"/>
  <c r="AI58" i="10"/>
  <c r="AI42" i="10"/>
  <c r="AI24" i="10"/>
  <c r="AI89" i="10"/>
  <c r="AI88" i="10"/>
  <c r="AI80" i="10"/>
  <c r="AI72" i="10"/>
  <c r="AI64" i="10"/>
  <c r="AI56" i="10"/>
  <c r="AI48" i="10"/>
  <c r="AI40" i="10"/>
  <c r="AI32" i="10"/>
  <c r="AI20" i="10"/>
  <c r="AI4" i="10"/>
  <c r="AI79" i="10"/>
  <c r="AI63" i="10"/>
  <c r="AI3" i="10"/>
  <c r="AI85" i="10"/>
  <c r="AI77" i="10"/>
  <c r="AI69" i="10"/>
  <c r="AI61" i="10"/>
  <c r="AI53" i="10"/>
  <c r="AI45" i="10"/>
  <c r="AI37" i="10"/>
  <c r="AI27" i="10"/>
  <c r="AI13" i="10"/>
  <c r="AI38" i="10"/>
  <c r="AI76" i="10"/>
  <c r="AI52" i="10"/>
  <c r="AI44" i="10"/>
  <c r="AI36" i="10"/>
  <c r="AI26" i="10"/>
  <c r="AI12" i="10"/>
  <c r="AI19" i="10"/>
  <c r="AI11" i="10"/>
  <c r="AC107" i="10"/>
  <c r="AI18" i="10"/>
  <c r="AI10" i="10"/>
  <c r="AC91" i="10"/>
  <c r="AI31" i="10"/>
  <c r="AI23" i="10"/>
  <c r="AI15" i="10"/>
  <c r="AI7" i="10"/>
  <c r="AI30" i="10"/>
  <c r="AI22" i="10"/>
  <c r="AI14" i="10"/>
  <c r="AC56" i="10"/>
  <c r="AC41" i="10"/>
  <c r="AC23" i="10"/>
  <c r="AC99" i="10"/>
  <c r="W63" i="10"/>
  <c r="W62" i="10"/>
  <c r="W54" i="10"/>
  <c r="AC67" i="10"/>
  <c r="W55" i="10"/>
  <c r="W102" i="10"/>
  <c r="W22" i="10"/>
  <c r="W95" i="10"/>
  <c r="W78" i="10"/>
  <c r="W14" i="10"/>
  <c r="W15" i="10"/>
  <c r="W70" i="10"/>
  <c r="W6" i="10"/>
  <c r="E79" i="10"/>
  <c r="E72" i="10"/>
  <c r="E71" i="10"/>
  <c r="E48" i="10"/>
  <c r="E16" i="10"/>
  <c r="AC3" i="10"/>
  <c r="AC103" i="10"/>
  <c r="AC95" i="10"/>
  <c r="AC87" i="10"/>
  <c r="AC79" i="10"/>
  <c r="AC71" i="10"/>
  <c r="AC62" i="10"/>
  <c r="AC48" i="10"/>
  <c r="AC32" i="10"/>
  <c r="AC14" i="10"/>
  <c r="AC17" i="10"/>
  <c r="AC102" i="10"/>
  <c r="AC94" i="10"/>
  <c r="AC86" i="10"/>
  <c r="AC78" i="10"/>
  <c r="AC70" i="10"/>
  <c r="AC60" i="10"/>
  <c r="AC47" i="10"/>
  <c r="AC30" i="10"/>
  <c r="AC12" i="10"/>
  <c r="AC96" i="10"/>
  <c r="AC80" i="10"/>
  <c r="AC63" i="10"/>
  <c r="AC37" i="10"/>
  <c r="AC101" i="10"/>
  <c r="AC93" i="10"/>
  <c r="AC85" i="10"/>
  <c r="AC77" i="10"/>
  <c r="AC69" i="10"/>
  <c r="AC59" i="10"/>
  <c r="AC46" i="10"/>
  <c r="AC29" i="10"/>
  <c r="AC9" i="10"/>
  <c r="AC104" i="10"/>
  <c r="AC88" i="10"/>
  <c r="AC72" i="10"/>
  <c r="AC49" i="10"/>
  <c r="AC108" i="10"/>
  <c r="AC100" i="10"/>
  <c r="AC92" i="10"/>
  <c r="AC84" i="10"/>
  <c r="AC76" i="10"/>
  <c r="AC68" i="10"/>
  <c r="AC57" i="10"/>
  <c r="AC44" i="10"/>
  <c r="AC26" i="10"/>
  <c r="AC5" i="10"/>
  <c r="AC106" i="10"/>
  <c r="AC98" i="10"/>
  <c r="AC90" i="10"/>
  <c r="AC82" i="10"/>
  <c r="AC74" i="10"/>
  <c r="AC66" i="10"/>
  <c r="AC54" i="10"/>
  <c r="AC39" i="10"/>
  <c r="AC21" i="10"/>
  <c r="AC105" i="10"/>
  <c r="AC97" i="10"/>
  <c r="AC89" i="10"/>
  <c r="AC81" i="10"/>
  <c r="AC73" i="10"/>
  <c r="AC65" i="10"/>
  <c r="AC53" i="10"/>
  <c r="AC38" i="10"/>
  <c r="AC20" i="10"/>
  <c r="AC8" i="10"/>
  <c r="AC64" i="10"/>
  <c r="AC55" i="10"/>
  <c r="AC45" i="10"/>
  <c r="AC31" i="10"/>
  <c r="AC18" i="10"/>
  <c r="AC4" i="10"/>
  <c r="AC61" i="10"/>
  <c r="AC52" i="10"/>
  <c r="AC40" i="10"/>
  <c r="AC28" i="10"/>
  <c r="AC13" i="10"/>
  <c r="W94" i="10"/>
  <c r="W38" i="10"/>
  <c r="AC36" i="10"/>
  <c r="AC22" i="10"/>
  <c r="AC10" i="10"/>
  <c r="W87" i="10"/>
  <c r="W31" i="10"/>
  <c r="E55" i="10"/>
  <c r="AC51" i="10"/>
  <c r="AC43" i="10"/>
  <c r="AC34" i="10"/>
  <c r="AC25" i="10"/>
  <c r="AC16" i="10"/>
  <c r="AC7" i="10"/>
  <c r="W86" i="10"/>
  <c r="W47" i="10"/>
  <c r="W5" i="10"/>
  <c r="E47" i="10"/>
  <c r="AC58" i="10"/>
  <c r="AC50" i="10"/>
  <c r="AC42" i="10"/>
  <c r="AC33" i="10"/>
  <c r="AC24" i="10"/>
  <c r="AC15" i="10"/>
  <c r="AC6" i="10"/>
  <c r="W79" i="10"/>
  <c r="W46" i="10"/>
  <c r="E87" i="10"/>
  <c r="E40" i="10"/>
  <c r="E80" i="10"/>
  <c r="E39" i="10"/>
  <c r="E96" i="10"/>
  <c r="E64" i="10"/>
  <c r="E32" i="10"/>
  <c r="E95" i="10"/>
  <c r="E63" i="10"/>
  <c r="E31" i="10"/>
  <c r="E88" i="10"/>
  <c r="E56" i="10"/>
  <c r="E17" i="10"/>
  <c r="W30" i="10"/>
  <c r="W23" i="10"/>
  <c r="AC35" i="10"/>
  <c r="AC27" i="10"/>
  <c r="AC19" i="10"/>
  <c r="W103" i="10"/>
  <c r="W71" i="10"/>
  <c r="W39" i="10"/>
  <c r="W7" i="10"/>
  <c r="W101" i="10"/>
  <c r="W85" i="10"/>
  <c r="W61" i="10"/>
  <c r="W45" i="10"/>
  <c r="W37" i="10"/>
  <c r="W29" i="10"/>
  <c r="W21" i="10"/>
  <c r="W13" i="10"/>
  <c r="W108" i="10"/>
  <c r="W100" i="10"/>
  <c r="W92" i="10"/>
  <c r="W84" i="10"/>
  <c r="W76" i="10"/>
  <c r="W68" i="10"/>
  <c r="W60" i="10"/>
  <c r="W52" i="10"/>
  <c r="W44" i="10"/>
  <c r="W36" i="10"/>
  <c r="W28" i="10"/>
  <c r="W20" i="10"/>
  <c r="W12" i="10"/>
  <c r="W4" i="10"/>
  <c r="W53" i="10"/>
  <c r="W107" i="10"/>
  <c r="W99" i="10"/>
  <c r="W91" i="10"/>
  <c r="W83" i="10"/>
  <c r="W75" i="10"/>
  <c r="W67" i="10"/>
  <c r="W59" i="10"/>
  <c r="W51" i="10"/>
  <c r="W43" i="10"/>
  <c r="W35" i="10"/>
  <c r="W27" i="10"/>
  <c r="W19" i="10"/>
  <c r="W11" i="10"/>
  <c r="W93" i="10"/>
  <c r="W106" i="10"/>
  <c r="W98" i="10"/>
  <c r="W90" i="10"/>
  <c r="W82" i="10"/>
  <c r="W74" i="10"/>
  <c r="W66" i="10"/>
  <c r="W58" i="10"/>
  <c r="W50" i="10"/>
  <c r="W42" i="10"/>
  <c r="W34" i="10"/>
  <c r="W26" i="10"/>
  <c r="W18" i="10"/>
  <c r="W10" i="10"/>
  <c r="W77" i="10"/>
  <c r="W105" i="10"/>
  <c r="W97" i="10"/>
  <c r="W89" i="10"/>
  <c r="W81" i="10"/>
  <c r="W73" i="10"/>
  <c r="W65" i="10"/>
  <c r="W57" i="10"/>
  <c r="W49" i="10"/>
  <c r="W41" i="10"/>
  <c r="W33" i="10"/>
  <c r="W25" i="10"/>
  <c r="W17" i="10"/>
  <c r="W9" i="10"/>
  <c r="W69" i="10"/>
  <c r="W3" i="10"/>
  <c r="W104" i="10"/>
  <c r="W96" i="10"/>
  <c r="W88" i="10"/>
  <c r="W80" i="10"/>
  <c r="W72" i="10"/>
  <c r="W64" i="10"/>
  <c r="W56" i="10"/>
  <c r="W48" i="10"/>
  <c r="W40" i="10"/>
  <c r="W32" i="10"/>
  <c r="W24" i="10"/>
  <c r="W16" i="10"/>
  <c r="Q91" i="10"/>
  <c r="Q66" i="10"/>
  <c r="Q106" i="10"/>
  <c r="Q51" i="10"/>
  <c r="Q10" i="10"/>
  <c r="Q3" i="10"/>
  <c r="Q105" i="10"/>
  <c r="Q97" i="10"/>
  <c r="Q85" i="10"/>
  <c r="Q50" i="10"/>
  <c r="Q6" i="10"/>
  <c r="Q86" i="10"/>
  <c r="Q104" i="10"/>
  <c r="Q96" i="10"/>
  <c r="Q84" i="10"/>
  <c r="Q46" i="10"/>
  <c r="Q103" i="10"/>
  <c r="Q95" i="10"/>
  <c r="Q83" i="10"/>
  <c r="Q43" i="10"/>
  <c r="Q99" i="10"/>
  <c r="Q22" i="10"/>
  <c r="Q98" i="10"/>
  <c r="Q102" i="10"/>
  <c r="Q94" i="10"/>
  <c r="Q74" i="10"/>
  <c r="Q30" i="10"/>
  <c r="Q93" i="10"/>
  <c r="Q70" i="10"/>
  <c r="Q27" i="10"/>
  <c r="Q101" i="10"/>
  <c r="Q100" i="10"/>
  <c r="Q92" i="10"/>
  <c r="Q67" i="10"/>
  <c r="Q26" i="10"/>
  <c r="E94" i="10"/>
  <c r="E70" i="10"/>
  <c r="E46" i="10"/>
  <c r="E11" i="10"/>
  <c r="K23" i="10"/>
  <c r="K71" i="10"/>
  <c r="E86" i="10"/>
  <c r="E62" i="10"/>
  <c r="E27" i="10"/>
  <c r="E3" i="10"/>
  <c r="K63" i="10"/>
  <c r="E101" i="10"/>
  <c r="E93" i="10"/>
  <c r="E85" i="10"/>
  <c r="E77" i="10"/>
  <c r="E69" i="10"/>
  <c r="E61" i="10"/>
  <c r="E53" i="10"/>
  <c r="E45" i="10"/>
  <c r="E37" i="10"/>
  <c r="E26" i="10"/>
  <c r="E10" i="10"/>
  <c r="K7" i="10"/>
  <c r="E78" i="10"/>
  <c r="E54" i="10"/>
  <c r="E38" i="10"/>
  <c r="K3" i="10"/>
  <c r="K55" i="10"/>
  <c r="E100" i="10"/>
  <c r="E92" i="10"/>
  <c r="E84" i="10"/>
  <c r="E76" i="10"/>
  <c r="E68" i="10"/>
  <c r="E60" i="10"/>
  <c r="E52" i="10"/>
  <c r="E44" i="10"/>
  <c r="E36" i="10"/>
  <c r="E25" i="10"/>
  <c r="E9" i="10"/>
  <c r="E91" i="10"/>
  <c r="E67" i="10"/>
  <c r="E43" i="10"/>
  <c r="E8" i="10"/>
  <c r="K87" i="10"/>
  <c r="K79" i="10"/>
  <c r="K15" i="10"/>
  <c r="E99" i="10"/>
  <c r="E75" i="10"/>
  <c r="E51" i="10"/>
  <c r="E24" i="10"/>
  <c r="K103" i="10"/>
  <c r="K39" i="10"/>
  <c r="E98" i="10"/>
  <c r="E90" i="10"/>
  <c r="E82" i="10"/>
  <c r="E74" i="10"/>
  <c r="E66" i="10"/>
  <c r="E58" i="10"/>
  <c r="E50" i="10"/>
  <c r="E42" i="10"/>
  <c r="E34" i="10"/>
  <c r="E19" i="10"/>
  <c r="K47" i="10"/>
  <c r="E83" i="10"/>
  <c r="E59" i="10"/>
  <c r="E35" i="10"/>
  <c r="K95" i="10"/>
  <c r="K31" i="10"/>
  <c r="E97" i="10"/>
  <c r="E89" i="10"/>
  <c r="E81" i="10"/>
  <c r="E73" i="10"/>
  <c r="E65" i="10"/>
  <c r="E57" i="10"/>
  <c r="E49" i="10"/>
  <c r="E41" i="10"/>
  <c r="E33" i="10"/>
  <c r="E18" i="10"/>
  <c r="E23" i="10"/>
  <c r="E15" i="10"/>
  <c r="E7" i="10"/>
  <c r="E30" i="10"/>
  <c r="E22" i="10"/>
  <c r="E14" i="10"/>
  <c r="E6" i="10"/>
  <c r="E29" i="10"/>
  <c r="E21" i="10"/>
  <c r="E13" i="10"/>
  <c r="E5" i="10"/>
  <c r="E28" i="10"/>
  <c r="E20" i="10"/>
  <c r="E12" i="10"/>
  <c r="Q90" i="10"/>
  <c r="Q82" i="10"/>
  <c r="Q62" i="10"/>
  <c r="Q42" i="10"/>
  <c r="Q19" i="10"/>
  <c r="Q89" i="10"/>
  <c r="Q81" i="10"/>
  <c r="Q59" i="10"/>
  <c r="Q38" i="10"/>
  <c r="Q18" i="10"/>
  <c r="Q88" i="10"/>
  <c r="Q78" i="10"/>
  <c r="Q58" i="10"/>
  <c r="Q35" i="10"/>
  <c r="Q14" i="10"/>
  <c r="Q87" i="10"/>
  <c r="Q75" i="10"/>
  <c r="Q54" i="10"/>
  <c r="Q34" i="10"/>
  <c r="Q11" i="10"/>
  <c r="K102" i="10"/>
  <c r="K94" i="10"/>
  <c r="K86" i="10"/>
  <c r="K78" i="10"/>
  <c r="K70" i="10"/>
  <c r="K62" i="10"/>
  <c r="K54" i="10"/>
  <c r="K46" i="10"/>
  <c r="K38" i="10"/>
  <c r="K30" i="10"/>
  <c r="K22" i="10"/>
  <c r="K14" i="10"/>
  <c r="K6" i="10"/>
  <c r="K109" i="10"/>
  <c r="K101" i="10"/>
  <c r="K93" i="10"/>
  <c r="K85" i="10"/>
  <c r="K77" i="10"/>
  <c r="K69" i="10"/>
  <c r="K61" i="10"/>
  <c r="K53" i="10"/>
  <c r="K45" i="10"/>
  <c r="K37" i="10"/>
  <c r="K29" i="10"/>
  <c r="K21" i="10"/>
  <c r="K13" i="10"/>
  <c r="K5" i="10"/>
  <c r="K108" i="10"/>
  <c r="K100" i="10"/>
  <c r="K92" i="10"/>
  <c r="K84" i="10"/>
  <c r="K76" i="10"/>
  <c r="K68" i="10"/>
  <c r="K60" i="10"/>
  <c r="K52" i="10"/>
  <c r="K44" i="10"/>
  <c r="K36" i="10"/>
  <c r="K28" i="10"/>
  <c r="K20" i="10"/>
  <c r="K12" i="10"/>
  <c r="K4" i="10"/>
  <c r="K107" i="10"/>
  <c r="K99" i="10"/>
  <c r="K91" i="10"/>
  <c r="K83" i="10"/>
  <c r="K75" i="10"/>
  <c r="K67" i="10"/>
  <c r="K59" i="10"/>
  <c r="K51" i="10"/>
  <c r="K43" i="10"/>
  <c r="K35" i="10"/>
  <c r="K27" i="10"/>
  <c r="K19" i="10"/>
  <c r="K11" i="10"/>
  <c r="K106" i="10"/>
  <c r="K98" i="10"/>
  <c r="K90" i="10"/>
  <c r="K82" i="10"/>
  <c r="K74" i="10"/>
  <c r="K66" i="10"/>
  <c r="K58" i="10"/>
  <c r="K50" i="10"/>
  <c r="K42" i="10"/>
  <c r="K34" i="10"/>
  <c r="K26" i="10"/>
  <c r="K18" i="10"/>
  <c r="K10" i="10"/>
  <c r="K105" i="10"/>
  <c r="K97" i="10"/>
  <c r="K89" i="10"/>
  <c r="K81" i="10"/>
  <c r="K73" i="10"/>
  <c r="K65" i="10"/>
  <c r="K57" i="10"/>
  <c r="K49" i="10"/>
  <c r="K41" i="10"/>
  <c r="K33" i="10"/>
  <c r="K25" i="10"/>
  <c r="K17" i="10"/>
  <c r="K9" i="10"/>
  <c r="K104" i="10"/>
  <c r="K96" i="10"/>
  <c r="K88" i="10"/>
  <c r="K80" i="10"/>
  <c r="K72" i="10"/>
  <c r="K64" i="10"/>
  <c r="K56" i="10"/>
  <c r="K48" i="10"/>
  <c r="K40" i="10"/>
  <c r="K32" i="10"/>
  <c r="K24" i="10"/>
  <c r="K16" i="10"/>
  <c r="Q76" i="10"/>
  <c r="Q68" i="10"/>
  <c r="Q60" i="10"/>
  <c r="Q52" i="10"/>
  <c r="Q44" i="10"/>
  <c r="Q36" i="10"/>
  <c r="Q28" i="10"/>
  <c r="Q20" i="10"/>
  <c r="Q12" i="10"/>
  <c r="Q4" i="10"/>
  <c r="Q73" i="10"/>
  <c r="Q65" i="10"/>
  <c r="Q57" i="10"/>
  <c r="Q49" i="10"/>
  <c r="Q41" i="10"/>
  <c r="Q33" i="10"/>
  <c r="Q25" i="10"/>
  <c r="Q17" i="10"/>
  <c r="Q9" i="10"/>
  <c r="Q80" i="10"/>
  <c r="Q72" i="10"/>
  <c r="Q64" i="10"/>
  <c r="Q56" i="10"/>
  <c r="Q48" i="10"/>
  <c r="Q40" i="10"/>
  <c r="Q32" i="10"/>
  <c r="Q24" i="10"/>
  <c r="Q16" i="10"/>
  <c r="Q8" i="10"/>
  <c r="Q79" i="10"/>
  <c r="Q71" i="10"/>
  <c r="Q63" i="10"/>
  <c r="Q55" i="10"/>
  <c r="Q47" i="10"/>
  <c r="Q39" i="10"/>
  <c r="Q31" i="10"/>
  <c r="Q23" i="10"/>
  <c r="Q15" i="10"/>
  <c r="Q7" i="10"/>
  <c r="Q77" i="10"/>
  <c r="Q69" i="10"/>
  <c r="Q61" i="10"/>
  <c r="Q53" i="10"/>
  <c r="Q45" i="10"/>
  <c r="Q37" i="10"/>
  <c r="Q29" i="10"/>
  <c r="Q21" i="10"/>
  <c r="Q13" i="10"/>
  <c r="Q20" i="9"/>
  <c r="Q95" i="9"/>
  <c r="Q92" i="9"/>
  <c r="Q79" i="9"/>
  <c r="Q101" i="9"/>
  <c r="Q77" i="9"/>
  <c r="Q69" i="9"/>
  <c r="Q100" i="9"/>
  <c r="Q44" i="9"/>
  <c r="Q45" i="9"/>
  <c r="Q76" i="9"/>
  <c r="Q71" i="9"/>
  <c r="Q37" i="9"/>
  <c r="Q21" i="9"/>
  <c r="K102" i="9"/>
  <c r="Q53" i="9"/>
  <c r="Q85" i="9"/>
  <c r="Q52" i="9"/>
  <c r="Q93" i="9"/>
  <c r="Q61" i="9"/>
  <c r="Q13" i="9"/>
  <c r="Q5" i="9"/>
  <c r="Q29" i="9"/>
  <c r="Q12" i="9"/>
  <c r="Q103" i="9"/>
  <c r="Q84" i="9"/>
  <c r="Q60" i="9"/>
  <c r="Q28" i="9"/>
  <c r="Q87" i="9"/>
  <c r="Q68" i="9"/>
  <c r="Q36" i="9"/>
  <c r="Q4" i="9"/>
  <c r="K93" i="9"/>
  <c r="K122" i="9"/>
  <c r="K114" i="9"/>
  <c r="K106" i="9"/>
  <c r="K98" i="9"/>
  <c r="K90" i="9"/>
  <c r="K82" i="9"/>
  <c r="K60" i="9"/>
  <c r="K31" i="9"/>
  <c r="K118" i="9"/>
  <c r="K121" i="9"/>
  <c r="K113" i="9"/>
  <c r="K105" i="9"/>
  <c r="K97" i="9"/>
  <c r="K89" i="9"/>
  <c r="K81" i="9"/>
  <c r="K59" i="9"/>
  <c r="K86" i="9"/>
  <c r="K117" i="9"/>
  <c r="K120" i="9"/>
  <c r="K112" i="9"/>
  <c r="K104" i="9"/>
  <c r="K96" i="9"/>
  <c r="K88" i="9"/>
  <c r="K78" i="9"/>
  <c r="K58" i="9"/>
  <c r="K76" i="9"/>
  <c r="K109" i="9"/>
  <c r="K70" i="9"/>
  <c r="K119" i="9"/>
  <c r="K111" i="9"/>
  <c r="K103" i="9"/>
  <c r="K95" i="9"/>
  <c r="K87" i="9"/>
  <c r="K77" i="9"/>
  <c r="K50" i="9"/>
  <c r="K110" i="9"/>
  <c r="K49" i="9"/>
  <c r="K43" i="9"/>
  <c r="K101" i="9"/>
  <c r="K85" i="9"/>
  <c r="K3" i="9"/>
  <c r="K124" i="9"/>
  <c r="K116" i="9"/>
  <c r="K108" i="9"/>
  <c r="K100" i="9"/>
  <c r="K92" i="9"/>
  <c r="K84" i="9"/>
  <c r="K69" i="9"/>
  <c r="K36" i="9"/>
  <c r="K94" i="9"/>
  <c r="K123" i="9"/>
  <c r="K115" i="9"/>
  <c r="K107" i="9"/>
  <c r="K99" i="9"/>
  <c r="K91" i="9"/>
  <c r="K83" i="9"/>
  <c r="K66" i="9"/>
  <c r="K35" i="9"/>
  <c r="K74" i="9"/>
  <c r="K55" i="9"/>
  <c r="K20" i="9"/>
  <c r="K68" i="9"/>
  <c r="K47" i="9"/>
  <c r="K73" i="9"/>
  <c r="K65" i="9"/>
  <c r="K53" i="9"/>
  <c r="K42" i="9"/>
  <c r="K12" i="9"/>
  <c r="K80" i="9"/>
  <c r="K72" i="9"/>
  <c r="K63" i="9"/>
  <c r="K52" i="9"/>
  <c r="K39" i="9"/>
  <c r="K79" i="9"/>
  <c r="K71" i="9"/>
  <c r="K61" i="9"/>
  <c r="K51" i="9"/>
  <c r="K37" i="9"/>
  <c r="K75" i="9"/>
  <c r="K67" i="9"/>
  <c r="K57" i="9"/>
  <c r="K45" i="9"/>
  <c r="K22" i="9"/>
  <c r="E57" i="9"/>
  <c r="E3" i="9"/>
  <c r="E127" i="9"/>
  <c r="E126" i="9"/>
  <c r="K28" i="9"/>
  <c r="K11" i="9"/>
  <c r="K41" i="9"/>
  <c r="K26" i="9"/>
  <c r="K10" i="9"/>
  <c r="K23" i="9"/>
  <c r="K6" i="9"/>
  <c r="K19" i="9"/>
  <c r="E119" i="9"/>
  <c r="K44" i="9"/>
  <c r="K34" i="9"/>
  <c r="K15" i="9"/>
  <c r="E111" i="9"/>
  <c r="E135" i="9"/>
  <c r="E85" i="9"/>
  <c r="K62" i="9"/>
  <c r="K54" i="9"/>
  <c r="K46" i="9"/>
  <c r="K38" i="9"/>
  <c r="K27" i="9"/>
  <c r="K14" i="9"/>
  <c r="E134" i="9"/>
  <c r="E118" i="9"/>
  <c r="E133" i="9"/>
  <c r="E117" i="9"/>
  <c r="E128" i="9"/>
  <c r="E112" i="9"/>
  <c r="K5" i="9"/>
  <c r="E125" i="9"/>
  <c r="E80" i="9"/>
  <c r="K64" i="9"/>
  <c r="K56" i="9"/>
  <c r="K48" i="9"/>
  <c r="K40" i="9"/>
  <c r="K30" i="9"/>
  <c r="K18" i="9"/>
  <c r="E136" i="9"/>
  <c r="E120" i="9"/>
  <c r="E77" i="9"/>
  <c r="K33" i="9"/>
  <c r="K25" i="9"/>
  <c r="K17" i="9"/>
  <c r="K8" i="9"/>
  <c r="K32" i="9"/>
  <c r="K24" i="9"/>
  <c r="K16" i="9"/>
  <c r="K7" i="9"/>
  <c r="K29" i="9"/>
  <c r="K21" i="9"/>
  <c r="K13" i="9"/>
  <c r="K4" i="9"/>
  <c r="E33" i="9"/>
  <c r="E102" i="9"/>
  <c r="Q104" i="9"/>
  <c r="Q96" i="9"/>
  <c r="Q88" i="9"/>
  <c r="Q80" i="9"/>
  <c r="Q72" i="9"/>
  <c r="Q64" i="9"/>
  <c r="Q56" i="9"/>
  <c r="Q48" i="9"/>
  <c r="Q40" i="9"/>
  <c r="Q32" i="9"/>
  <c r="Q24" i="9"/>
  <c r="Q16" i="9"/>
  <c r="Q8" i="9"/>
  <c r="Q63" i="9"/>
  <c r="Q55" i="9"/>
  <c r="Q47" i="9"/>
  <c r="Q39" i="9"/>
  <c r="Q31" i="9"/>
  <c r="Q23" i="9"/>
  <c r="Q15" i="9"/>
  <c r="Q7" i="9"/>
  <c r="Q102" i="9"/>
  <c r="Q94" i="9"/>
  <c r="Q86" i="9"/>
  <c r="Q78" i="9"/>
  <c r="Q70" i="9"/>
  <c r="Q62" i="9"/>
  <c r="Q54" i="9"/>
  <c r="Q46" i="9"/>
  <c r="Q38" i="9"/>
  <c r="Q30" i="9"/>
  <c r="Q22" i="9"/>
  <c r="Q14" i="9"/>
  <c r="Q6" i="9"/>
  <c r="Q99" i="9"/>
  <c r="Q91" i="9"/>
  <c r="Q83" i="9"/>
  <c r="Q75" i="9"/>
  <c r="Q67" i="9"/>
  <c r="Q59" i="9"/>
  <c r="Q51" i="9"/>
  <c r="Q43" i="9"/>
  <c r="Q35" i="9"/>
  <c r="Q27" i="9"/>
  <c r="Q19" i="9"/>
  <c r="Q11" i="9"/>
  <c r="Q3" i="9"/>
  <c r="Q98" i="9"/>
  <c r="Q90" i="9"/>
  <c r="Q82" i="9"/>
  <c r="Q74" i="9"/>
  <c r="Q66" i="9"/>
  <c r="Q58" i="9"/>
  <c r="Q50" i="9"/>
  <c r="Q42" i="9"/>
  <c r="Q34" i="9"/>
  <c r="Q26" i="9"/>
  <c r="Q18" i="9"/>
  <c r="Q10" i="9"/>
  <c r="Q105" i="9"/>
  <c r="Q97" i="9"/>
  <c r="Q89" i="9"/>
  <c r="Q81" i="9"/>
  <c r="Q73" i="9"/>
  <c r="Q65" i="9"/>
  <c r="Q57" i="9"/>
  <c r="Q49" i="9"/>
  <c r="Q41" i="9"/>
  <c r="Q33" i="9"/>
  <c r="Q25" i="9"/>
  <c r="Q17" i="9"/>
  <c r="E110" i="9"/>
  <c r="E101" i="9"/>
  <c r="E95" i="9"/>
  <c r="E61" i="9"/>
  <c r="E94" i="9"/>
  <c r="E71" i="9"/>
  <c r="E22" i="9"/>
  <c r="E109" i="9"/>
  <c r="E93" i="9"/>
  <c r="E70" i="9"/>
  <c r="E104" i="9"/>
  <c r="E88" i="9"/>
  <c r="E68" i="9"/>
  <c r="E103" i="9"/>
  <c r="E87" i="9"/>
  <c r="E62" i="9"/>
  <c r="E96" i="9"/>
  <c r="E79" i="9"/>
  <c r="E41" i="9"/>
  <c r="E140" i="9"/>
  <c r="E132" i="9"/>
  <c r="E124" i="9"/>
  <c r="E116" i="9"/>
  <c r="E108" i="9"/>
  <c r="E100" i="9"/>
  <c r="E92" i="9"/>
  <c r="E84" i="9"/>
  <c r="E76" i="9"/>
  <c r="E67" i="9"/>
  <c r="E56" i="9"/>
  <c r="E4" i="9"/>
  <c r="E139" i="9"/>
  <c r="E131" i="9"/>
  <c r="E123" i="9"/>
  <c r="E115" i="9"/>
  <c r="E107" i="9"/>
  <c r="E99" i="9"/>
  <c r="E91" i="9"/>
  <c r="E83" i="9"/>
  <c r="E75" i="9"/>
  <c r="E66" i="9"/>
  <c r="E54" i="9"/>
  <c r="E138" i="9"/>
  <c r="E130" i="9"/>
  <c r="E122" i="9"/>
  <c r="E114" i="9"/>
  <c r="E106" i="9"/>
  <c r="E98" i="9"/>
  <c r="E90" i="9"/>
  <c r="E82" i="9"/>
  <c r="E74" i="9"/>
  <c r="E64" i="9"/>
  <c r="E53" i="9"/>
  <c r="E137" i="9"/>
  <c r="E129" i="9"/>
  <c r="E121" i="9"/>
  <c r="E113" i="9"/>
  <c r="E105" i="9"/>
  <c r="E97" i="9"/>
  <c r="E89" i="9"/>
  <c r="E81" i="9"/>
  <c r="E72" i="9"/>
  <c r="E63" i="9"/>
  <c r="E48" i="9"/>
  <c r="E86" i="9"/>
  <c r="E78" i="9"/>
  <c r="E69" i="9"/>
  <c r="E59" i="9"/>
  <c r="E23" i="9"/>
  <c r="E73" i="9"/>
  <c r="E65" i="9"/>
  <c r="E55" i="9"/>
  <c r="E18" i="9"/>
  <c r="E45" i="9"/>
  <c r="E10" i="9"/>
  <c r="E40" i="9"/>
  <c r="E32" i="9"/>
  <c r="E49" i="9"/>
  <c r="E29" i="9"/>
  <c r="E37" i="9"/>
  <c r="E8" i="9"/>
  <c r="E60" i="9"/>
  <c r="E52" i="9"/>
  <c r="E44" i="9"/>
  <c r="E36" i="9"/>
  <c r="E28" i="9"/>
  <c r="E16" i="9"/>
  <c r="E51" i="9"/>
  <c r="E43" i="9"/>
  <c r="E35" i="9"/>
  <c r="E26" i="9"/>
  <c r="E14" i="9"/>
  <c r="E58" i="9"/>
  <c r="E50" i="9"/>
  <c r="E42" i="9"/>
  <c r="E34" i="9"/>
  <c r="E24" i="9"/>
  <c r="E12" i="9"/>
  <c r="E47" i="9"/>
  <c r="E39" i="9"/>
  <c r="E31" i="9"/>
  <c r="E21" i="9"/>
  <c r="E7" i="9"/>
  <c r="E46" i="9"/>
  <c r="E38" i="9"/>
  <c r="E30" i="9"/>
  <c r="E20" i="9"/>
  <c r="E6" i="9"/>
  <c r="E13" i="9"/>
  <c r="E15" i="9"/>
  <c r="E5" i="9"/>
  <c r="E27" i="9"/>
  <c r="E19" i="9"/>
  <c r="E11" i="9"/>
  <c r="E25" i="9"/>
  <c r="E17" i="9"/>
  <c r="K99" i="8"/>
  <c r="K79" i="8"/>
  <c r="K54" i="8"/>
  <c r="K98" i="8"/>
  <c r="K75" i="8"/>
  <c r="K49" i="8"/>
  <c r="K90" i="8"/>
  <c r="K66" i="8"/>
  <c r="K24" i="8"/>
  <c r="K87" i="8"/>
  <c r="K65" i="8"/>
  <c r="K103" i="8"/>
  <c r="K82" i="8"/>
  <c r="K56" i="8"/>
  <c r="E69" i="8"/>
  <c r="E55" i="8"/>
  <c r="E39" i="8"/>
  <c r="E3" i="8"/>
  <c r="E36" i="8"/>
  <c r="E85" i="8"/>
  <c r="E4" i="8"/>
  <c r="E71" i="8"/>
  <c r="K41" i="8"/>
  <c r="K21" i="8"/>
  <c r="K101" i="8"/>
  <c r="K93" i="8"/>
  <c r="K85" i="8"/>
  <c r="K77" i="8"/>
  <c r="K69" i="8"/>
  <c r="K58" i="8"/>
  <c r="K45" i="8"/>
  <c r="K27" i="8"/>
  <c r="K100" i="8"/>
  <c r="K92" i="8"/>
  <c r="K84" i="8"/>
  <c r="K76" i="8"/>
  <c r="K68" i="8"/>
  <c r="K57" i="8"/>
  <c r="K44" i="8"/>
  <c r="K26" i="8"/>
  <c r="K105" i="8"/>
  <c r="K97" i="8"/>
  <c r="K89" i="8"/>
  <c r="K81" i="8"/>
  <c r="K73" i="8"/>
  <c r="K64" i="8"/>
  <c r="K52" i="8"/>
  <c r="K38" i="8"/>
  <c r="K19" i="8"/>
  <c r="K104" i="8"/>
  <c r="K96" i="8"/>
  <c r="K88" i="8"/>
  <c r="K80" i="8"/>
  <c r="K72" i="8"/>
  <c r="K62" i="8"/>
  <c r="K50" i="8"/>
  <c r="K35" i="8"/>
  <c r="K6" i="8"/>
  <c r="K102" i="8"/>
  <c r="K94" i="8"/>
  <c r="K86" i="8"/>
  <c r="K78" i="8"/>
  <c r="K70" i="8"/>
  <c r="K60" i="8"/>
  <c r="K46" i="8"/>
  <c r="K31" i="8"/>
  <c r="K48" i="8"/>
  <c r="K37" i="8"/>
  <c r="K22" i="8"/>
  <c r="K53" i="8"/>
  <c r="K42" i="8"/>
  <c r="K30" i="8"/>
  <c r="K4" i="8"/>
  <c r="K63" i="8"/>
  <c r="K55" i="8"/>
  <c r="K47" i="8"/>
  <c r="K39" i="8"/>
  <c r="K29" i="8"/>
  <c r="K11" i="8"/>
  <c r="E53" i="8"/>
  <c r="K67" i="8"/>
  <c r="K59" i="8"/>
  <c r="K51" i="8"/>
  <c r="K43" i="8"/>
  <c r="K34" i="8"/>
  <c r="K23" i="8"/>
  <c r="E80" i="8"/>
  <c r="K9" i="8"/>
  <c r="K7" i="8"/>
  <c r="K18" i="8"/>
  <c r="K16" i="8"/>
  <c r="K15" i="8"/>
  <c r="E89" i="8"/>
  <c r="E78" i="8"/>
  <c r="E64" i="8"/>
  <c r="E47" i="8"/>
  <c r="E30" i="8"/>
  <c r="E88" i="8"/>
  <c r="E77" i="8"/>
  <c r="E62" i="8"/>
  <c r="E45" i="8"/>
  <c r="E23" i="8"/>
  <c r="E87" i="8"/>
  <c r="E76" i="8"/>
  <c r="E61" i="8"/>
  <c r="E44" i="8"/>
  <c r="E20" i="8"/>
  <c r="E86" i="8"/>
  <c r="E72" i="8"/>
  <c r="E56" i="8"/>
  <c r="E40" i="8"/>
  <c r="E5" i="8"/>
  <c r="E84" i="8"/>
  <c r="E70" i="8"/>
  <c r="E54" i="8"/>
  <c r="E37" i="8"/>
  <c r="E92" i="8"/>
  <c r="E79" i="8"/>
  <c r="E68" i="8"/>
  <c r="E48" i="8"/>
  <c r="E31" i="8"/>
  <c r="E22" i="8"/>
  <c r="E7" i="8"/>
  <c r="E29" i="8"/>
  <c r="E28" i="8"/>
  <c r="E60" i="8"/>
  <c r="E46" i="8"/>
  <c r="E32" i="8"/>
  <c r="E21" i="8"/>
  <c r="E63" i="8"/>
  <c r="E52" i="8"/>
  <c r="E38" i="8"/>
  <c r="E24" i="8"/>
  <c r="E14" i="8"/>
  <c r="E13" i="8"/>
  <c r="K14" i="8"/>
  <c r="E91" i="8"/>
  <c r="E83" i="8"/>
  <c r="E75" i="8"/>
  <c r="E67" i="8"/>
  <c r="E59" i="8"/>
  <c r="E51" i="8"/>
  <c r="E43" i="8"/>
  <c r="E35" i="8"/>
  <c r="E27" i="8"/>
  <c r="E19" i="8"/>
  <c r="K13" i="8"/>
  <c r="E90" i="8"/>
  <c r="E82" i="8"/>
  <c r="E74" i="8"/>
  <c r="E66" i="8"/>
  <c r="E58" i="8"/>
  <c r="E50" i="8"/>
  <c r="E42" i="8"/>
  <c r="E34" i="8"/>
  <c r="E26" i="8"/>
  <c r="E18" i="8"/>
  <c r="E81" i="8"/>
  <c r="E73" i="8"/>
  <c r="E65" i="8"/>
  <c r="E57" i="8"/>
  <c r="E49" i="8"/>
  <c r="E41" i="8"/>
  <c r="E33" i="8"/>
  <c r="E25" i="8"/>
  <c r="E16" i="8"/>
  <c r="K33" i="8"/>
  <c r="K25" i="8"/>
  <c r="K17" i="8"/>
  <c r="K8" i="8"/>
  <c r="K36" i="8"/>
  <c r="K28" i="8"/>
  <c r="K20" i="8"/>
  <c r="K12" i="8"/>
  <c r="E12" i="8"/>
  <c r="E17" i="8"/>
  <c r="E8" i="8"/>
  <c r="E15" i="8"/>
  <c r="K10" i="8"/>
  <c r="E6" i="8"/>
  <c r="E11" i="8"/>
  <c r="E10" i="8"/>
  <c r="Q21" i="7"/>
  <c r="Q13" i="7"/>
  <c r="K23" i="7"/>
  <c r="E54" i="7"/>
  <c r="E15" i="7"/>
  <c r="E87" i="7"/>
  <c r="E65" i="7"/>
  <c r="K42" i="7"/>
  <c r="E48" i="7"/>
  <c r="E40" i="7"/>
  <c r="E34" i="7"/>
  <c r="E26" i="7"/>
  <c r="E79" i="7"/>
  <c r="E73" i="7"/>
  <c r="E23" i="7"/>
  <c r="E62" i="7"/>
  <c r="E7" i="7"/>
  <c r="K55" i="7"/>
  <c r="E18" i="7"/>
  <c r="E72" i="7"/>
  <c r="E82" i="7"/>
  <c r="E57" i="7"/>
  <c r="E32" i="7"/>
  <c r="E81" i="7"/>
  <c r="E70" i="7"/>
  <c r="E56" i="7"/>
  <c r="E42" i="7"/>
  <c r="E31" i="7"/>
  <c r="E17" i="7"/>
  <c r="E86" i="7"/>
  <c r="E47" i="7"/>
  <c r="E71" i="7"/>
  <c r="E46" i="7"/>
  <c r="E80" i="7"/>
  <c r="E66" i="7"/>
  <c r="E55" i="7"/>
  <c r="E41" i="7"/>
  <c r="E30" i="7"/>
  <c r="E16" i="7"/>
  <c r="E3" i="7"/>
  <c r="E78" i="7"/>
  <c r="E64" i="7"/>
  <c r="E50" i="7"/>
  <c r="E39" i="7"/>
  <c r="E25" i="7"/>
  <c r="E14" i="7"/>
  <c r="E88" i="7"/>
  <c r="E74" i="7"/>
  <c r="E63" i="7"/>
  <c r="E49" i="7"/>
  <c r="E38" i="7"/>
  <c r="E24" i="7"/>
  <c r="E10" i="7"/>
  <c r="E58" i="7"/>
  <c r="E33" i="7"/>
  <c r="E22" i="7"/>
  <c r="E9" i="7"/>
  <c r="E8" i="7"/>
  <c r="K72" i="7"/>
  <c r="E6" i="7"/>
  <c r="E85" i="7"/>
  <c r="E77" i="7"/>
  <c r="E69" i="7"/>
  <c r="E61" i="7"/>
  <c r="E53" i="7"/>
  <c r="E45" i="7"/>
  <c r="E37" i="7"/>
  <c r="E29" i="7"/>
  <c r="E21" i="7"/>
  <c r="E13" i="7"/>
  <c r="E5" i="7"/>
  <c r="E84" i="7"/>
  <c r="E76" i="7"/>
  <c r="E68" i="7"/>
  <c r="E60" i="7"/>
  <c r="E52" i="7"/>
  <c r="E44" i="7"/>
  <c r="E36" i="7"/>
  <c r="E28" i="7"/>
  <c r="E20" i="7"/>
  <c r="E12" i="7"/>
  <c r="E4" i="7"/>
  <c r="E83" i="7"/>
  <c r="E75" i="7"/>
  <c r="E67" i="7"/>
  <c r="E59" i="7"/>
  <c r="E51" i="7"/>
  <c r="E43" i="7"/>
  <c r="E35" i="7"/>
  <c r="E27" i="7"/>
  <c r="E19" i="7"/>
  <c r="K61" i="7"/>
  <c r="K22" i="7"/>
  <c r="K56" i="7"/>
  <c r="K4" i="7"/>
  <c r="K40" i="7"/>
  <c r="K77" i="7"/>
  <c r="K39" i="7"/>
  <c r="K74" i="7"/>
  <c r="K26" i="7"/>
  <c r="K85" i="7"/>
  <c r="K70" i="7"/>
  <c r="K54" i="7"/>
  <c r="K37" i="7"/>
  <c r="K18" i="7"/>
  <c r="Q5" i="7"/>
  <c r="Q3" i="7"/>
  <c r="K3" i="7"/>
  <c r="K82" i="7"/>
  <c r="K69" i="7"/>
  <c r="K53" i="7"/>
  <c r="K34" i="7"/>
  <c r="K16" i="7"/>
  <c r="K80" i="7"/>
  <c r="K66" i="7"/>
  <c r="K48" i="7"/>
  <c r="K31" i="7"/>
  <c r="K15" i="7"/>
  <c r="K79" i="7"/>
  <c r="K64" i="7"/>
  <c r="K47" i="7"/>
  <c r="K30" i="7"/>
  <c r="K14" i="7"/>
  <c r="K78" i="7"/>
  <c r="K62" i="7"/>
  <c r="K45" i="7"/>
  <c r="K29" i="7"/>
  <c r="K7" i="7"/>
  <c r="Q45" i="7"/>
  <c r="K71" i="7"/>
  <c r="K58" i="7"/>
  <c r="K46" i="7"/>
  <c r="K32" i="7"/>
  <c r="K21" i="7"/>
  <c r="K63" i="7"/>
  <c r="K50" i="7"/>
  <c r="K38" i="7"/>
  <c r="K24" i="7"/>
  <c r="K13" i="7"/>
  <c r="K10" i="7"/>
  <c r="K5" i="7"/>
  <c r="Q29" i="7"/>
  <c r="Q69" i="7"/>
  <c r="Q61" i="7"/>
  <c r="K84" i="7"/>
  <c r="K76" i="7"/>
  <c r="K68" i="7"/>
  <c r="K60" i="7"/>
  <c r="K52" i="7"/>
  <c r="K44" i="7"/>
  <c r="K36" i="7"/>
  <c r="K28" i="7"/>
  <c r="K20" i="7"/>
  <c r="K12" i="7"/>
  <c r="K83" i="7"/>
  <c r="K75" i="7"/>
  <c r="K67" i="7"/>
  <c r="K59" i="7"/>
  <c r="K51" i="7"/>
  <c r="K43" i="7"/>
  <c r="K35" i="7"/>
  <c r="K27" i="7"/>
  <c r="K19" i="7"/>
  <c r="K11" i="7"/>
  <c r="Q53" i="7"/>
  <c r="K81" i="7"/>
  <c r="K73" i="7"/>
  <c r="K65" i="7"/>
  <c r="K57" i="7"/>
  <c r="K49" i="7"/>
  <c r="K41" i="7"/>
  <c r="K33" i="7"/>
  <c r="K25" i="7"/>
  <c r="K17" i="7"/>
  <c r="K8" i="7"/>
  <c r="Q37" i="7"/>
  <c r="K6" i="7"/>
  <c r="Q68" i="7"/>
  <c r="Q60" i="7"/>
  <c r="Q52" i="7"/>
  <c r="Q44" i="7"/>
  <c r="Q36" i="7"/>
  <c r="Q28" i="7"/>
  <c r="Q20" i="7"/>
  <c r="Q12" i="7"/>
  <c r="Q4" i="7"/>
  <c r="Q67" i="7"/>
  <c r="Q59" i="7"/>
  <c r="Q51" i="7"/>
  <c r="Q43" i="7"/>
  <c r="Q35" i="7"/>
  <c r="Q27" i="7"/>
  <c r="Q19" i="7"/>
  <c r="Q11" i="7"/>
  <c r="Q70" i="7"/>
  <c r="Q66" i="7"/>
  <c r="Q58" i="7"/>
  <c r="Q50" i="7"/>
  <c r="Q42" i="7"/>
  <c r="Q34" i="7"/>
  <c r="Q26" i="7"/>
  <c r="Q18" i="7"/>
  <c r="Q10" i="7"/>
  <c r="Q65" i="7"/>
  <c r="Q57" i="7"/>
  <c r="Q49" i="7"/>
  <c r="Q41" i="7"/>
  <c r="Q33" i="7"/>
  <c r="Q25" i="7"/>
  <c r="Q17" i="7"/>
  <c r="Q9" i="7"/>
  <c r="Q64" i="7"/>
  <c r="Q56" i="7"/>
  <c r="Q48" i="7"/>
  <c r="Q40" i="7"/>
  <c r="Q32" i="7"/>
  <c r="Q24" i="7"/>
  <c r="Q16" i="7"/>
  <c r="Q8" i="7"/>
  <c r="Q63" i="7"/>
  <c r="Q55" i="7"/>
  <c r="Q47" i="7"/>
  <c r="Q39" i="7"/>
  <c r="Q31" i="7"/>
  <c r="Q23" i="7"/>
  <c r="Q15" i="7"/>
  <c r="Q7" i="7"/>
  <c r="Q62" i="7"/>
  <c r="Q54" i="7"/>
  <c r="Q46" i="7"/>
  <c r="Q38" i="7"/>
  <c r="Q30" i="7"/>
  <c r="Q22" i="7"/>
  <c r="Q14" i="7"/>
  <c r="E109" i="6"/>
  <c r="E99" i="6"/>
  <c r="E91" i="6"/>
  <c r="E77" i="6"/>
  <c r="E29" i="6"/>
  <c r="E67" i="6"/>
  <c r="E53" i="6"/>
  <c r="K51" i="6"/>
  <c r="K43" i="6"/>
  <c r="K115" i="6"/>
  <c r="K83" i="6"/>
  <c r="K75" i="6"/>
  <c r="K59" i="6"/>
  <c r="K107" i="6"/>
  <c r="K35" i="6"/>
  <c r="K11" i="6"/>
  <c r="K99" i="6"/>
  <c r="K91" i="6"/>
  <c r="K67" i="6"/>
  <c r="K27" i="6"/>
  <c r="AI104" i="6"/>
  <c r="AI40" i="6"/>
  <c r="AI80" i="6"/>
  <c r="AI72" i="6"/>
  <c r="AI8" i="6"/>
  <c r="AI64" i="6"/>
  <c r="AI56" i="6"/>
  <c r="AI88" i="6"/>
  <c r="AI24" i="6"/>
  <c r="AI16" i="6"/>
  <c r="AI48" i="6"/>
  <c r="AI96" i="6"/>
  <c r="AI32" i="6"/>
  <c r="AI77" i="6"/>
  <c r="AI37" i="6"/>
  <c r="AI29" i="6"/>
  <c r="AI21" i="6"/>
  <c r="AI13" i="6"/>
  <c r="AI5" i="6"/>
  <c r="AI102" i="6"/>
  <c r="AI70" i="6"/>
  <c r="AI69" i="6"/>
  <c r="AI84" i="6"/>
  <c r="AI52" i="6"/>
  <c r="AI12" i="6"/>
  <c r="AI86" i="6"/>
  <c r="AI93" i="6"/>
  <c r="AI45" i="6"/>
  <c r="AI100" i="6"/>
  <c r="AI76" i="6"/>
  <c r="AI60" i="6"/>
  <c r="AI36" i="6"/>
  <c r="AI20" i="6"/>
  <c r="AI99" i="6"/>
  <c r="AI75" i="6"/>
  <c r="AI35" i="6"/>
  <c r="AI101" i="6"/>
  <c r="AI61" i="6"/>
  <c r="AI92" i="6"/>
  <c r="AI68" i="6"/>
  <c r="AI44" i="6"/>
  <c r="AI28" i="6"/>
  <c r="AI4" i="6"/>
  <c r="AI91" i="6"/>
  <c r="AI83" i="6"/>
  <c r="AI67" i="6"/>
  <c r="AI59" i="6"/>
  <c r="AI51" i="6"/>
  <c r="AI43" i="6"/>
  <c r="AI27" i="6"/>
  <c r="AI19" i="6"/>
  <c r="AI11" i="6"/>
  <c r="AI3" i="6"/>
  <c r="AI98" i="6"/>
  <c r="AI90" i="6"/>
  <c r="AI82" i="6"/>
  <c r="AI74" i="6"/>
  <c r="AI66" i="6"/>
  <c r="AI58" i="6"/>
  <c r="AI50" i="6"/>
  <c r="AI42" i="6"/>
  <c r="AI34" i="6"/>
  <c r="AI26" i="6"/>
  <c r="AI18" i="6"/>
  <c r="AI10" i="6"/>
  <c r="AI78" i="6"/>
  <c r="AI85" i="6"/>
  <c r="AI53" i="6"/>
  <c r="AI105" i="6"/>
  <c r="AI97" i="6"/>
  <c r="AI89" i="6"/>
  <c r="AI81" i="6"/>
  <c r="AI73" i="6"/>
  <c r="AI65" i="6"/>
  <c r="AI57" i="6"/>
  <c r="AI49" i="6"/>
  <c r="AI41" i="6"/>
  <c r="AI33" i="6"/>
  <c r="AI25" i="6"/>
  <c r="AI17" i="6"/>
  <c r="AI9" i="6"/>
  <c r="AI103" i="6"/>
  <c r="AI95" i="6"/>
  <c r="AI87" i="6"/>
  <c r="AI79" i="6"/>
  <c r="AI71" i="6"/>
  <c r="AI63" i="6"/>
  <c r="AI55" i="6"/>
  <c r="AI47" i="6"/>
  <c r="AI39" i="6"/>
  <c r="AI31" i="6"/>
  <c r="AI23" i="6"/>
  <c r="AI15" i="6"/>
  <c r="AI7" i="6"/>
  <c r="AI94" i="6"/>
  <c r="AI62" i="6"/>
  <c r="AI54" i="6"/>
  <c r="AI46" i="6"/>
  <c r="AI38" i="6"/>
  <c r="AI30" i="6"/>
  <c r="AI22" i="6"/>
  <c r="AI14" i="6"/>
  <c r="E115" i="6"/>
  <c r="E93" i="6"/>
  <c r="E75" i="6"/>
  <c r="E37" i="6"/>
  <c r="E113" i="6"/>
  <c r="E92" i="6"/>
  <c r="E68" i="6"/>
  <c r="E33" i="6"/>
  <c r="E108" i="6"/>
  <c r="E84" i="6"/>
  <c r="E65" i="6"/>
  <c r="E25" i="6"/>
  <c r="E107" i="6"/>
  <c r="E83" i="6"/>
  <c r="E61" i="6"/>
  <c r="E21" i="6"/>
  <c r="E100" i="6"/>
  <c r="E81" i="6"/>
  <c r="E57" i="6"/>
  <c r="E8" i="6"/>
  <c r="E116" i="6"/>
  <c r="E97" i="6"/>
  <c r="E76" i="6"/>
  <c r="E41" i="6"/>
  <c r="K90" i="6"/>
  <c r="K74" i="6"/>
  <c r="K34" i="6"/>
  <c r="K105" i="6"/>
  <c r="K81" i="6"/>
  <c r="K57" i="6"/>
  <c r="K9" i="6"/>
  <c r="K106" i="6"/>
  <c r="K66" i="6"/>
  <c r="K10" i="6"/>
  <c r="K89" i="6"/>
  <c r="K65" i="6"/>
  <c r="K33" i="6"/>
  <c r="K112" i="6"/>
  <c r="K104" i="6"/>
  <c r="K96" i="6"/>
  <c r="K88" i="6"/>
  <c r="K80" i="6"/>
  <c r="K72" i="6"/>
  <c r="K64" i="6"/>
  <c r="K56" i="6"/>
  <c r="K48" i="6"/>
  <c r="K40" i="6"/>
  <c r="K32" i="6"/>
  <c r="K21" i="6"/>
  <c r="K5" i="6"/>
  <c r="E105" i="6"/>
  <c r="E89" i="6"/>
  <c r="E73" i="6"/>
  <c r="E49" i="6"/>
  <c r="E17" i="6"/>
  <c r="K114" i="6"/>
  <c r="K82" i="6"/>
  <c r="K42" i="6"/>
  <c r="K113" i="6"/>
  <c r="K97" i="6"/>
  <c r="K73" i="6"/>
  <c r="K49" i="6"/>
  <c r="K41" i="6"/>
  <c r="K25" i="6"/>
  <c r="K111" i="6"/>
  <c r="K103" i="6"/>
  <c r="K95" i="6"/>
  <c r="K87" i="6"/>
  <c r="K79" i="6"/>
  <c r="K71" i="6"/>
  <c r="K63" i="6"/>
  <c r="K55" i="6"/>
  <c r="K47" i="6"/>
  <c r="K39" i="6"/>
  <c r="K31" i="6"/>
  <c r="K19" i="6"/>
  <c r="E117" i="6"/>
  <c r="E101" i="6"/>
  <c r="E85" i="6"/>
  <c r="E69" i="6"/>
  <c r="E45" i="6"/>
  <c r="E13" i="6"/>
  <c r="K50" i="6"/>
  <c r="K110" i="6"/>
  <c r="K102" i="6"/>
  <c r="K94" i="6"/>
  <c r="K86" i="6"/>
  <c r="K78" i="6"/>
  <c r="K70" i="6"/>
  <c r="K62" i="6"/>
  <c r="K54" i="6"/>
  <c r="K46" i="6"/>
  <c r="K38" i="6"/>
  <c r="K30" i="6"/>
  <c r="K18" i="6"/>
  <c r="K98" i="6"/>
  <c r="K58" i="6"/>
  <c r="K26" i="6"/>
  <c r="K109" i="6"/>
  <c r="K101" i="6"/>
  <c r="K93" i="6"/>
  <c r="K85" i="6"/>
  <c r="K77" i="6"/>
  <c r="K69" i="6"/>
  <c r="K61" i="6"/>
  <c r="K53" i="6"/>
  <c r="K45" i="6"/>
  <c r="K37" i="6"/>
  <c r="K29" i="6"/>
  <c r="K17" i="6"/>
  <c r="K3" i="6"/>
  <c r="K116" i="6"/>
  <c r="K108" i="6"/>
  <c r="K100" i="6"/>
  <c r="K92" i="6"/>
  <c r="K84" i="6"/>
  <c r="K76" i="6"/>
  <c r="K68" i="6"/>
  <c r="K60" i="6"/>
  <c r="K52" i="6"/>
  <c r="K44" i="6"/>
  <c r="K36" i="6"/>
  <c r="K28" i="6"/>
  <c r="K13" i="6"/>
  <c r="AC98" i="6"/>
  <c r="Q67" i="6"/>
  <c r="Q59" i="6"/>
  <c r="E59" i="6"/>
  <c r="E51" i="6"/>
  <c r="E43" i="6"/>
  <c r="E35" i="6"/>
  <c r="E27" i="6"/>
  <c r="E19" i="6"/>
  <c r="E11" i="6"/>
  <c r="E114" i="6"/>
  <c r="E106" i="6"/>
  <c r="E98" i="6"/>
  <c r="E90" i="6"/>
  <c r="E82" i="6"/>
  <c r="E74" i="6"/>
  <c r="E66" i="6"/>
  <c r="E58" i="6"/>
  <c r="E50" i="6"/>
  <c r="E42" i="6"/>
  <c r="E34" i="6"/>
  <c r="E26" i="6"/>
  <c r="E18" i="6"/>
  <c r="E9" i="6"/>
  <c r="E112" i="6"/>
  <c r="E104" i="6"/>
  <c r="E96" i="6"/>
  <c r="E88" i="6"/>
  <c r="E80" i="6"/>
  <c r="E72" i="6"/>
  <c r="E64" i="6"/>
  <c r="E56" i="6"/>
  <c r="E48" i="6"/>
  <c r="E40" i="6"/>
  <c r="E32" i="6"/>
  <c r="E24" i="6"/>
  <c r="E16" i="6"/>
  <c r="E7" i="6"/>
  <c r="E111" i="6"/>
  <c r="E103" i="6"/>
  <c r="E95" i="6"/>
  <c r="E87" i="6"/>
  <c r="E79" i="6"/>
  <c r="E71" i="6"/>
  <c r="E63" i="6"/>
  <c r="E55" i="6"/>
  <c r="E47" i="6"/>
  <c r="E39" i="6"/>
  <c r="E31" i="6"/>
  <c r="E23" i="6"/>
  <c r="E15" i="6"/>
  <c r="E6" i="6"/>
  <c r="E3" i="6"/>
  <c r="E110" i="6"/>
  <c r="E102" i="6"/>
  <c r="E94" i="6"/>
  <c r="E86" i="6"/>
  <c r="E78" i="6"/>
  <c r="E70" i="6"/>
  <c r="E62" i="6"/>
  <c r="E54" i="6"/>
  <c r="E46" i="6"/>
  <c r="E38" i="6"/>
  <c r="E30" i="6"/>
  <c r="E22" i="6"/>
  <c r="E14" i="6"/>
  <c r="E5" i="6"/>
  <c r="E60" i="6"/>
  <c r="E52" i="6"/>
  <c r="E44" i="6"/>
  <c r="E36" i="6"/>
  <c r="E28" i="6"/>
  <c r="E20" i="6"/>
  <c r="E12" i="6"/>
  <c r="AC84" i="6"/>
  <c r="AC82" i="6"/>
  <c r="AC114" i="6"/>
  <c r="AC76" i="6"/>
  <c r="AC3" i="6"/>
  <c r="AC111" i="6"/>
  <c r="AC66" i="6"/>
  <c r="AC108" i="6"/>
  <c r="AC51" i="6"/>
  <c r="AC100" i="6"/>
  <c r="AC43" i="6"/>
  <c r="AC96" i="6"/>
  <c r="AC107" i="6"/>
  <c r="AC95" i="6"/>
  <c r="AC75" i="6"/>
  <c r="AC35" i="6"/>
  <c r="AC106" i="6"/>
  <c r="AC92" i="6"/>
  <c r="AC74" i="6"/>
  <c r="AC27" i="6"/>
  <c r="AC104" i="6"/>
  <c r="AC91" i="6"/>
  <c r="AC68" i="6"/>
  <c r="AC19" i="6"/>
  <c r="AC103" i="6"/>
  <c r="AC90" i="6"/>
  <c r="AC67" i="6"/>
  <c r="AC11" i="6"/>
  <c r="AC112" i="6"/>
  <c r="AC99" i="6"/>
  <c r="AC83" i="6"/>
  <c r="AC59" i="6"/>
  <c r="AC113" i="6"/>
  <c r="AC105" i="6"/>
  <c r="AC97" i="6"/>
  <c r="AC89" i="6"/>
  <c r="AC81" i="6"/>
  <c r="AC73" i="6"/>
  <c r="AC65" i="6"/>
  <c r="AC57" i="6"/>
  <c r="AC49" i="6"/>
  <c r="AC41" i="6"/>
  <c r="AC33" i="6"/>
  <c r="AC25" i="6"/>
  <c r="AC17" i="6"/>
  <c r="AC9" i="6"/>
  <c r="AC88" i="6"/>
  <c r="AC80" i="6"/>
  <c r="AC72" i="6"/>
  <c r="AC64" i="6"/>
  <c r="AC56" i="6"/>
  <c r="AC48" i="6"/>
  <c r="AC40" i="6"/>
  <c r="AC32" i="6"/>
  <c r="AC24" i="6"/>
  <c r="AC16" i="6"/>
  <c r="AC8" i="6"/>
  <c r="AC87" i="6"/>
  <c r="AC79" i="6"/>
  <c r="AC71" i="6"/>
  <c r="AC63" i="6"/>
  <c r="AC55" i="6"/>
  <c r="AC47" i="6"/>
  <c r="AC39" i="6"/>
  <c r="AC31" i="6"/>
  <c r="AC23" i="6"/>
  <c r="AC15" i="6"/>
  <c r="AC7" i="6"/>
  <c r="AC110" i="6"/>
  <c r="AC102" i="6"/>
  <c r="AC94" i="6"/>
  <c r="AC86" i="6"/>
  <c r="AC78" i="6"/>
  <c r="AC70" i="6"/>
  <c r="AC62" i="6"/>
  <c r="AC54" i="6"/>
  <c r="AC46" i="6"/>
  <c r="AC38" i="6"/>
  <c r="AC30" i="6"/>
  <c r="AC22" i="6"/>
  <c r="AC14" i="6"/>
  <c r="AC6" i="6"/>
  <c r="AC109" i="6"/>
  <c r="AC101" i="6"/>
  <c r="AC93" i="6"/>
  <c r="AC85" i="6"/>
  <c r="AC77" i="6"/>
  <c r="AC69" i="6"/>
  <c r="AC61" i="6"/>
  <c r="AC53" i="6"/>
  <c r="AC45" i="6"/>
  <c r="AC37" i="6"/>
  <c r="AC29" i="6"/>
  <c r="AC21" i="6"/>
  <c r="AC13" i="6"/>
  <c r="AC5" i="6"/>
  <c r="AC60" i="6"/>
  <c r="AC52" i="6"/>
  <c r="AC44" i="6"/>
  <c r="AC36" i="6"/>
  <c r="AC28" i="6"/>
  <c r="AC20" i="6"/>
  <c r="AC12" i="6"/>
  <c r="AC4" i="6"/>
  <c r="AC58" i="6"/>
  <c r="AC50" i="6"/>
  <c r="AC42" i="6"/>
  <c r="AC34" i="6"/>
  <c r="AC26" i="6"/>
  <c r="AC18" i="6"/>
  <c r="Q115" i="6"/>
  <c r="Q51" i="6"/>
  <c r="Q107" i="6"/>
  <c r="Q43" i="6"/>
  <c r="Q99" i="6"/>
  <c r="Q35" i="6"/>
  <c r="Q91" i="6"/>
  <c r="Q27" i="6"/>
  <c r="Q83" i="6"/>
  <c r="Q19" i="6"/>
  <c r="Q75" i="6"/>
  <c r="Q11" i="6"/>
  <c r="W86" i="6"/>
  <c r="W22" i="6"/>
  <c r="W78" i="6"/>
  <c r="W14" i="6"/>
  <c r="W70" i="6"/>
  <c r="W6" i="6"/>
  <c r="W62" i="6"/>
  <c r="W118" i="6"/>
  <c r="W54" i="6"/>
  <c r="W110" i="6"/>
  <c r="W46" i="6"/>
  <c r="W102" i="6"/>
  <c r="W38" i="6"/>
  <c r="W94" i="6"/>
  <c r="W30" i="6"/>
  <c r="W117" i="6"/>
  <c r="W109" i="6"/>
  <c r="W101" i="6"/>
  <c r="W93" i="6"/>
  <c r="W85" i="6"/>
  <c r="W77" i="6"/>
  <c r="W69" i="6"/>
  <c r="W61" i="6"/>
  <c r="W53" i="6"/>
  <c r="W45" i="6"/>
  <c r="W37" i="6"/>
  <c r="W29" i="6"/>
  <c r="W21" i="6"/>
  <c r="W13" i="6"/>
  <c r="W5" i="6"/>
  <c r="W116" i="6"/>
  <c r="W108" i="6"/>
  <c r="W100" i="6"/>
  <c r="W92" i="6"/>
  <c r="W84" i="6"/>
  <c r="W76" i="6"/>
  <c r="W68" i="6"/>
  <c r="W60" i="6"/>
  <c r="W52" i="6"/>
  <c r="W44" i="6"/>
  <c r="W36" i="6"/>
  <c r="W28" i="6"/>
  <c r="W20" i="6"/>
  <c r="W12" i="6"/>
  <c r="W4" i="6"/>
  <c r="W3" i="6"/>
  <c r="W123" i="6"/>
  <c r="W115" i="6"/>
  <c r="W107" i="6"/>
  <c r="W99" i="6"/>
  <c r="W91" i="6"/>
  <c r="W83" i="6"/>
  <c r="W75" i="6"/>
  <c r="W67" i="6"/>
  <c r="W59" i="6"/>
  <c r="W51" i="6"/>
  <c r="W43" i="6"/>
  <c r="W35" i="6"/>
  <c r="W27" i="6"/>
  <c r="W19" i="6"/>
  <c r="W11" i="6"/>
  <c r="W122" i="6"/>
  <c r="W114" i="6"/>
  <c r="W106" i="6"/>
  <c r="W98" i="6"/>
  <c r="W90" i="6"/>
  <c r="W82" i="6"/>
  <c r="W74" i="6"/>
  <c r="W66" i="6"/>
  <c r="W58" i="6"/>
  <c r="W50" i="6"/>
  <c r="W42" i="6"/>
  <c r="W34" i="6"/>
  <c r="W26" i="6"/>
  <c r="W18" i="6"/>
  <c r="W10" i="6"/>
  <c r="W121" i="6"/>
  <c r="W113" i="6"/>
  <c r="W105" i="6"/>
  <c r="W97" i="6"/>
  <c r="W89" i="6"/>
  <c r="W81" i="6"/>
  <c r="W73" i="6"/>
  <c r="W65" i="6"/>
  <c r="W57" i="6"/>
  <c r="W49" i="6"/>
  <c r="W41" i="6"/>
  <c r="W33" i="6"/>
  <c r="W25" i="6"/>
  <c r="W17" i="6"/>
  <c r="W9" i="6"/>
  <c r="W120" i="6"/>
  <c r="W112" i="6"/>
  <c r="W104" i="6"/>
  <c r="W96" i="6"/>
  <c r="W88" i="6"/>
  <c r="W80" i="6"/>
  <c r="W72" i="6"/>
  <c r="W64" i="6"/>
  <c r="W56" i="6"/>
  <c r="W48" i="6"/>
  <c r="W40" i="6"/>
  <c r="W32" i="6"/>
  <c r="W24" i="6"/>
  <c r="W16" i="6"/>
  <c r="W8" i="6"/>
  <c r="W119" i="6"/>
  <c r="W111" i="6"/>
  <c r="W103" i="6"/>
  <c r="W95" i="6"/>
  <c r="W87" i="6"/>
  <c r="W79" i="6"/>
  <c r="W71" i="6"/>
  <c r="W63" i="6"/>
  <c r="W55" i="6"/>
  <c r="W47" i="6"/>
  <c r="W39" i="6"/>
  <c r="W31" i="6"/>
  <c r="W23" i="6"/>
  <c r="W15" i="6"/>
  <c r="Q114" i="6"/>
  <c r="Q74" i="6"/>
  <c r="Q58" i="6"/>
  <c r="Q34" i="6"/>
  <c r="Q26" i="6"/>
  <c r="Q82" i="6"/>
  <c r="Q42" i="6"/>
  <c r="Q10" i="6"/>
  <c r="Q121" i="6"/>
  <c r="Q113" i="6"/>
  <c r="Q105" i="6"/>
  <c r="Q97" i="6"/>
  <c r="Q89" i="6"/>
  <c r="Q81" i="6"/>
  <c r="Q73" i="6"/>
  <c r="Q65" i="6"/>
  <c r="Q57" i="6"/>
  <c r="Q49" i="6"/>
  <c r="Q41" i="6"/>
  <c r="Q33" i="6"/>
  <c r="Q25" i="6"/>
  <c r="Q17" i="6"/>
  <c r="Q9" i="6"/>
  <c r="Q106" i="6"/>
  <c r="Q66" i="6"/>
  <c r="Q50" i="6"/>
  <c r="Q18" i="6"/>
  <c r="Q120" i="6"/>
  <c r="Q112" i="6"/>
  <c r="Q104" i="6"/>
  <c r="Q96" i="6"/>
  <c r="Q88" i="6"/>
  <c r="Q80" i="6"/>
  <c r="Q72" i="6"/>
  <c r="Q64" i="6"/>
  <c r="Q56" i="6"/>
  <c r="Q48" i="6"/>
  <c r="Q40" i="6"/>
  <c r="Q32" i="6"/>
  <c r="Q24" i="6"/>
  <c r="Q16" i="6"/>
  <c r="Q8" i="6"/>
  <c r="Q95" i="6"/>
  <c r="Q87" i="6"/>
  <c r="Q79" i="6"/>
  <c r="Q71" i="6"/>
  <c r="Q63" i="6"/>
  <c r="Q55" i="6"/>
  <c r="Q47" i="6"/>
  <c r="Q39" i="6"/>
  <c r="Q31" i="6"/>
  <c r="Q23" i="6"/>
  <c r="Q15" i="6"/>
  <c r="Q7" i="6"/>
  <c r="Q90" i="6"/>
  <c r="Q103" i="6"/>
  <c r="Q118" i="6"/>
  <c r="Q110" i="6"/>
  <c r="Q102" i="6"/>
  <c r="Q94" i="6"/>
  <c r="Q86" i="6"/>
  <c r="Q78" i="6"/>
  <c r="Q70" i="6"/>
  <c r="Q62" i="6"/>
  <c r="Q54" i="6"/>
  <c r="Q46" i="6"/>
  <c r="Q38" i="6"/>
  <c r="Q30" i="6"/>
  <c r="Q22" i="6"/>
  <c r="Q14" i="6"/>
  <c r="Q6" i="6"/>
  <c r="Q98" i="6"/>
  <c r="Q111" i="6"/>
  <c r="Q117" i="6"/>
  <c r="Q109" i="6"/>
  <c r="Q101" i="6"/>
  <c r="Q93" i="6"/>
  <c r="Q85" i="6"/>
  <c r="Q77" i="6"/>
  <c r="Q69" i="6"/>
  <c r="Q61" i="6"/>
  <c r="Q53" i="6"/>
  <c r="Q45" i="6"/>
  <c r="Q37" i="6"/>
  <c r="Q29" i="6"/>
  <c r="Q21" i="6"/>
  <c r="Q13" i="6"/>
  <c r="Q5" i="6"/>
  <c r="Q3" i="6"/>
  <c r="Q119" i="6"/>
  <c r="Q116" i="6"/>
  <c r="Q108" i="6"/>
  <c r="Q100" i="6"/>
  <c r="Q92" i="6"/>
  <c r="Q84" i="6"/>
  <c r="Q76" i="6"/>
  <c r="Q68" i="6"/>
  <c r="Q60" i="6"/>
  <c r="Q52" i="6"/>
  <c r="Q44" i="6"/>
  <c r="Q36" i="6"/>
  <c r="Q28" i="6"/>
  <c r="Q20" i="6"/>
  <c r="Q12" i="6"/>
  <c r="E4" i="6"/>
  <c r="K20" i="6"/>
  <c r="K12" i="6"/>
  <c r="K4" i="6"/>
  <c r="K24" i="6"/>
  <c r="K16" i="6"/>
  <c r="K8" i="6"/>
  <c r="K23" i="6"/>
  <c r="K15" i="6"/>
  <c r="K7" i="6"/>
  <c r="K22" i="6"/>
  <c r="K14" i="6"/>
  <c r="BR20" i="14"/>
  <c r="BR21" i="14" s="1"/>
  <c r="BR15" i="14"/>
  <c r="E91" i="14"/>
  <c r="E83" i="14"/>
  <c r="E75" i="14"/>
  <c r="E67" i="14"/>
  <c r="E59" i="14"/>
  <c r="E51" i="14"/>
  <c r="E43" i="14"/>
  <c r="E35" i="14"/>
  <c r="E27" i="14"/>
  <c r="E19" i="14"/>
  <c r="E11" i="14"/>
  <c r="E3" i="14"/>
  <c r="E90" i="14"/>
  <c r="E82" i="14"/>
  <c r="E74" i="14"/>
  <c r="E66" i="14"/>
  <c r="E58" i="14"/>
  <c r="E50" i="14"/>
  <c r="E42" i="14"/>
  <c r="E34" i="14"/>
  <c r="E26" i="14"/>
  <c r="E18" i="14"/>
  <c r="E10" i="14"/>
  <c r="E97" i="14"/>
  <c r="E89" i="14"/>
  <c r="E81" i="14"/>
  <c r="E73" i="14"/>
  <c r="E65" i="14"/>
  <c r="E57" i="14"/>
  <c r="E49" i="14"/>
  <c r="E41" i="14"/>
  <c r="E33" i="14"/>
  <c r="E25" i="14"/>
  <c r="E17" i="14"/>
  <c r="E9" i="14"/>
  <c r="E96" i="14"/>
  <c r="E88" i="14"/>
  <c r="E80" i="14"/>
  <c r="E72" i="14"/>
  <c r="E64" i="14"/>
  <c r="E56" i="14"/>
  <c r="E48" i="14"/>
  <c r="E40" i="14"/>
  <c r="E32" i="14"/>
  <c r="E24" i="14"/>
  <c r="E16" i="14"/>
  <c r="E8" i="14"/>
  <c r="E95" i="14"/>
  <c r="E87" i="14"/>
  <c r="E79" i="14"/>
  <c r="E71" i="14"/>
  <c r="E63" i="14"/>
  <c r="E55" i="14"/>
  <c r="E47" i="14"/>
  <c r="E39" i="14"/>
  <c r="E31" i="14"/>
  <c r="E23" i="14"/>
  <c r="E15" i="14"/>
  <c r="E7" i="14"/>
  <c r="E94" i="14"/>
  <c r="E86" i="14"/>
  <c r="E78" i="14"/>
  <c r="E70" i="14"/>
  <c r="E62" i="14"/>
  <c r="E54" i="14"/>
  <c r="E46" i="14"/>
  <c r="E38" i="14"/>
  <c r="E30" i="14"/>
  <c r="E22" i="14"/>
  <c r="E14" i="14"/>
  <c r="E6" i="14"/>
  <c r="E93" i="14"/>
  <c r="E85" i="14"/>
  <c r="E77" i="14"/>
  <c r="E69" i="14"/>
  <c r="E61" i="14"/>
  <c r="E53" i="14"/>
  <c r="E45" i="14"/>
  <c r="E37" i="14"/>
  <c r="E29" i="14"/>
  <c r="E21" i="14"/>
  <c r="E13" i="14"/>
  <c r="K95" i="14"/>
  <c r="K87" i="14"/>
  <c r="K79" i="14"/>
  <c r="K71" i="14"/>
  <c r="K63" i="14"/>
  <c r="K55" i="14"/>
  <c r="K47" i="14"/>
  <c r="K39" i="14"/>
  <c r="K31" i="14"/>
  <c r="K23" i="14"/>
  <c r="K15" i="14"/>
  <c r="K7" i="14"/>
  <c r="K94" i="14"/>
  <c r="K86" i="14"/>
  <c r="K78" i="14"/>
  <c r="K70" i="14"/>
  <c r="K62" i="14"/>
  <c r="K54" i="14"/>
  <c r="K46" i="14"/>
  <c r="K38" i="14"/>
  <c r="K30" i="14"/>
  <c r="K22" i="14"/>
  <c r="K14" i="14"/>
  <c r="K6" i="14"/>
  <c r="K93" i="14"/>
  <c r="K85" i="14"/>
  <c r="K77" i="14"/>
  <c r="K69" i="14"/>
  <c r="K61" i="14"/>
  <c r="K53" i="14"/>
  <c r="K45" i="14"/>
  <c r="K37" i="14"/>
  <c r="K29" i="14"/>
  <c r="K21" i="14"/>
  <c r="K13" i="14"/>
  <c r="K5" i="14"/>
  <c r="K92" i="14"/>
  <c r="K84" i="14"/>
  <c r="K76" i="14"/>
  <c r="K68" i="14"/>
  <c r="K60" i="14"/>
  <c r="K52" i="14"/>
  <c r="K44" i="14"/>
  <c r="K36" i="14"/>
  <c r="K28" i="14"/>
  <c r="K20" i="14"/>
  <c r="K12" i="14"/>
  <c r="K4" i="14"/>
  <c r="K91" i="14"/>
  <c r="K83" i="14"/>
  <c r="K75" i="14"/>
  <c r="K67" i="14"/>
  <c r="K59" i="14"/>
  <c r="K51" i="14"/>
  <c r="K43" i="14"/>
  <c r="K35" i="14"/>
  <c r="K27" i="14"/>
  <c r="K19" i="14"/>
  <c r="K11" i="14"/>
  <c r="K90" i="14"/>
  <c r="K82" i="14"/>
  <c r="K74" i="14"/>
  <c r="K66" i="14"/>
  <c r="K58" i="14"/>
  <c r="K50" i="14"/>
  <c r="K42" i="14"/>
  <c r="K34" i="14"/>
  <c r="K26" i="14"/>
  <c r="K18" i="14"/>
  <c r="K10" i="14"/>
  <c r="K89" i="14"/>
  <c r="K81" i="14"/>
  <c r="K73" i="14"/>
  <c r="K65" i="14"/>
  <c r="K57" i="14"/>
  <c r="K49" i="14"/>
  <c r="K41" i="14"/>
  <c r="K33" i="14"/>
  <c r="K25" i="14"/>
  <c r="K17" i="14"/>
  <c r="Q3" i="14"/>
  <c r="Q92" i="14"/>
  <c r="Q84" i="14"/>
  <c r="Q76" i="14"/>
  <c r="Q68" i="14"/>
  <c r="Q60" i="14"/>
  <c r="Q52" i="14"/>
  <c r="Q44" i="14"/>
  <c r="Q36" i="14"/>
  <c r="Q28" i="14"/>
  <c r="Q20" i="14"/>
  <c r="Q12" i="14"/>
  <c r="Q4" i="14"/>
  <c r="Q91" i="14"/>
  <c r="Q83" i="14"/>
  <c r="Q75" i="14"/>
  <c r="Q67" i="14"/>
  <c r="Q59" i="14"/>
  <c r="Q51" i="14"/>
  <c r="Q43" i="14"/>
  <c r="Q35" i="14"/>
  <c r="Q27" i="14"/>
  <c r="Q19" i="14"/>
  <c r="Q11" i="14"/>
  <c r="Q90" i="14"/>
  <c r="Q82" i="14"/>
  <c r="Q74" i="14"/>
  <c r="Q66" i="14"/>
  <c r="Q58" i="14"/>
  <c r="Q50" i="14"/>
  <c r="Q42" i="14"/>
  <c r="Q34" i="14"/>
  <c r="Q26" i="14"/>
  <c r="Q18" i="14"/>
  <c r="Q10" i="14"/>
  <c r="Q89" i="14"/>
  <c r="Q81" i="14"/>
  <c r="Q73" i="14"/>
  <c r="Q65" i="14"/>
  <c r="Q57" i="14"/>
  <c r="Q49" i="14"/>
  <c r="Q41" i="14"/>
  <c r="Q33" i="14"/>
  <c r="Q25" i="14"/>
  <c r="Q17" i="14"/>
  <c r="Q9" i="14"/>
  <c r="Q88" i="14"/>
  <c r="Q80" i="14"/>
  <c r="Q72" i="14"/>
  <c r="Q64" i="14"/>
  <c r="Q56" i="14"/>
  <c r="Q48" i="14"/>
  <c r="Q40" i="14"/>
  <c r="Q32" i="14"/>
  <c r="Q24" i="14"/>
  <c r="Q16" i="14"/>
  <c r="Q8" i="14"/>
  <c r="Q95" i="14"/>
  <c r="Q87" i="14"/>
  <c r="Q79" i="14"/>
  <c r="Q71" i="14"/>
  <c r="Q63" i="14"/>
  <c r="Q55" i="14"/>
  <c r="Q47" i="14"/>
  <c r="Q39" i="14"/>
  <c r="Q31" i="14"/>
  <c r="Q23" i="14"/>
  <c r="Q15" i="14"/>
  <c r="Q7" i="14"/>
  <c r="Q94" i="14"/>
  <c r="Q86" i="14"/>
  <c r="Q78" i="14"/>
  <c r="Q70" i="14"/>
  <c r="Q62" i="14"/>
  <c r="Q54" i="14"/>
  <c r="Q46" i="14"/>
  <c r="Q38" i="14"/>
  <c r="Q30" i="14"/>
  <c r="Q22" i="14"/>
  <c r="Q14" i="14"/>
  <c r="W92" i="14"/>
  <c r="W84" i="14"/>
  <c r="W76" i="14"/>
  <c r="W68" i="14"/>
  <c r="W60" i="14"/>
  <c r="W52" i="14"/>
  <c r="W44" i="14"/>
  <c r="W36" i="14"/>
  <c r="W28" i="14"/>
  <c r="W20" i="14"/>
  <c r="W12" i="14"/>
  <c r="W4" i="14"/>
  <c r="W91" i="14"/>
  <c r="W83" i="14"/>
  <c r="W75" i="14"/>
  <c r="W67" i="14"/>
  <c r="W59" i="14"/>
  <c r="W51" i="14"/>
  <c r="W43" i="14"/>
  <c r="W35" i="14"/>
  <c r="W27" i="14"/>
  <c r="W19" i="14"/>
  <c r="W11" i="14"/>
  <c r="W90" i="14"/>
  <c r="W82" i="14"/>
  <c r="W74" i="14"/>
  <c r="W66" i="14"/>
  <c r="W58" i="14"/>
  <c r="W50" i="14"/>
  <c r="W42" i="14"/>
  <c r="W34" i="14"/>
  <c r="W26" i="14"/>
  <c r="W18" i="14"/>
  <c r="W10" i="14"/>
  <c r="W89" i="14"/>
  <c r="W81" i="14"/>
  <c r="W73" i="14"/>
  <c r="W65" i="14"/>
  <c r="W57" i="14"/>
  <c r="W49" i="14"/>
  <c r="W41" i="14"/>
  <c r="W33" i="14"/>
  <c r="W25" i="14"/>
  <c r="W17" i="14"/>
  <c r="W9" i="14"/>
  <c r="W88" i="14"/>
  <c r="W80" i="14"/>
  <c r="W72" i="14"/>
  <c r="W64" i="14"/>
  <c r="W56" i="14"/>
  <c r="W48" i="14"/>
  <c r="W40" i="14"/>
  <c r="W32" i="14"/>
  <c r="W24" i="14"/>
  <c r="W16" i="14"/>
  <c r="W8" i="14"/>
  <c r="W95" i="14"/>
  <c r="W87" i="14"/>
  <c r="W79" i="14"/>
  <c r="W71" i="14"/>
  <c r="W63" i="14"/>
  <c r="W55" i="14"/>
  <c r="W47" i="14"/>
  <c r="W39" i="14"/>
  <c r="W31" i="14"/>
  <c r="W23" i="14"/>
  <c r="W15" i="14"/>
  <c r="AC93" i="14"/>
  <c r="AC85" i="14"/>
  <c r="AC77" i="14"/>
  <c r="AC69" i="14"/>
  <c r="AC61" i="14"/>
  <c r="AC53" i="14"/>
  <c r="AC45" i="14"/>
  <c r="AC37" i="14"/>
  <c r="AC29" i="14"/>
  <c r="AC21" i="14"/>
  <c r="AC13" i="14"/>
  <c r="AC5" i="14"/>
  <c r="AC92" i="14"/>
  <c r="AC84" i="14"/>
  <c r="AC76" i="14"/>
  <c r="AC68" i="14"/>
  <c r="AC60" i="14"/>
  <c r="AC52" i="14"/>
  <c r="AC44" i="14"/>
  <c r="AC36" i="14"/>
  <c r="AC28" i="14"/>
  <c r="AC20" i="14"/>
  <c r="AC12" i="14"/>
  <c r="AC4" i="14"/>
  <c r="AC99" i="14"/>
  <c r="AC91" i="14"/>
  <c r="AC83" i="14"/>
  <c r="AC75" i="14"/>
  <c r="AC67" i="14"/>
  <c r="AC59" i="14"/>
  <c r="AC51" i="14"/>
  <c r="AC43" i="14"/>
  <c r="AC35" i="14"/>
  <c r="AC27" i="14"/>
  <c r="AC19" i="14"/>
  <c r="AC11" i="14"/>
  <c r="AC98" i="14"/>
  <c r="AC90" i="14"/>
  <c r="AC82" i="14"/>
  <c r="AC74" i="14"/>
  <c r="AC66" i="14"/>
  <c r="AC58" i="14"/>
  <c r="AC50" i="14"/>
  <c r="AC42" i="14"/>
  <c r="AC34" i="14"/>
  <c r="AC26" i="14"/>
  <c r="AC18" i="14"/>
  <c r="AC10" i="14"/>
  <c r="AC97" i="14"/>
  <c r="AC89" i="14"/>
  <c r="AC81" i="14"/>
  <c r="AC73" i="14"/>
  <c r="AC65" i="14"/>
  <c r="AC57" i="14"/>
  <c r="AC49" i="14"/>
  <c r="AC41" i="14"/>
  <c r="AC33" i="14"/>
  <c r="AC25" i="14"/>
  <c r="AC17" i="14"/>
  <c r="AC9" i="14"/>
  <c r="AC96" i="14"/>
  <c r="AC88" i="14"/>
  <c r="AC80" i="14"/>
  <c r="AC72" i="14"/>
  <c r="AC64" i="14"/>
  <c r="AC56" i="14"/>
  <c r="AC48" i="14"/>
  <c r="AC40" i="14"/>
  <c r="AC32" i="14"/>
  <c r="AC24" i="14"/>
  <c r="AC16" i="14"/>
  <c r="AI99" i="14"/>
  <c r="AI91" i="14"/>
  <c r="AI83" i="14"/>
  <c r="AI75" i="14"/>
  <c r="AI67" i="14"/>
  <c r="AI59" i="14"/>
  <c r="AI51" i="14"/>
  <c r="AI43" i="14"/>
  <c r="AI35" i="14"/>
  <c r="AI27" i="14"/>
  <c r="AI19" i="14"/>
  <c r="AI11" i="14"/>
  <c r="AI98" i="14"/>
  <c r="AI90" i="14"/>
  <c r="AI82" i="14"/>
  <c r="AI74" i="14"/>
  <c r="AI66" i="14"/>
  <c r="AI58" i="14"/>
  <c r="AI50" i="14"/>
  <c r="AI42" i="14"/>
  <c r="AI34" i="14"/>
  <c r="AI26" i="14"/>
  <c r="AI18" i="14"/>
  <c r="AI10" i="14"/>
  <c r="AI97" i="14"/>
  <c r="AI89" i="14"/>
  <c r="AI81" i="14"/>
  <c r="AI73" i="14"/>
  <c r="AI65" i="14"/>
  <c r="AI57" i="14"/>
  <c r="AI49" i="14"/>
  <c r="AI41" i="14"/>
  <c r="AI33" i="14"/>
  <c r="AI25" i="14"/>
  <c r="AI17" i="14"/>
  <c r="AI9" i="14"/>
  <c r="AI96" i="14"/>
  <c r="AI88" i="14"/>
  <c r="AI80" i="14"/>
  <c r="AI72" i="14"/>
  <c r="AI64" i="14"/>
  <c r="AI56" i="14"/>
  <c r="AI48" i="14"/>
  <c r="AI40" i="14"/>
  <c r="AI32" i="14"/>
  <c r="AI24" i="14"/>
  <c r="AI16" i="14"/>
  <c r="AI8" i="14"/>
  <c r="AI95" i="14"/>
  <c r="AI87" i="14"/>
  <c r="AI79" i="14"/>
  <c r="AI71" i="14"/>
  <c r="AI63" i="14"/>
  <c r="AI55" i="14"/>
  <c r="AI47" i="14"/>
  <c r="AI39" i="14"/>
  <c r="AI31" i="14"/>
  <c r="AI23" i="14"/>
  <c r="AI15" i="14"/>
  <c r="AI7" i="14"/>
  <c r="AI94" i="14"/>
  <c r="AI86" i="14"/>
  <c r="AI78" i="14"/>
  <c r="AI70" i="14"/>
  <c r="AI62" i="14"/>
  <c r="AI54" i="14"/>
  <c r="AI46" i="14"/>
  <c r="AI38" i="14"/>
  <c r="AI30" i="14"/>
  <c r="AI22" i="14"/>
  <c r="AI14" i="14"/>
  <c r="AI6" i="14"/>
  <c r="AI93" i="14"/>
  <c r="AI85" i="14"/>
  <c r="AI77" i="14"/>
  <c r="AI69" i="14"/>
  <c r="AI61" i="14"/>
  <c r="AI53" i="14"/>
  <c r="AI45" i="14"/>
  <c r="AI37" i="14"/>
  <c r="AI29" i="14"/>
  <c r="AI21" i="14"/>
  <c r="AI13" i="14"/>
  <c r="AO91" i="14"/>
  <c r="AO83" i="14"/>
  <c r="AO75" i="14"/>
  <c r="AO67" i="14"/>
  <c r="AO59" i="14"/>
  <c r="AO51" i="14"/>
  <c r="AO43" i="14"/>
  <c r="AO35" i="14"/>
  <c r="AO27" i="14"/>
  <c r="AO19" i="14"/>
  <c r="AO11" i="14"/>
  <c r="AO98" i="14"/>
  <c r="AO90" i="14"/>
  <c r="AO82" i="14"/>
  <c r="AO74" i="14"/>
  <c r="AO66" i="14"/>
  <c r="AO58" i="14"/>
  <c r="AO50" i="14"/>
  <c r="AO42" i="14"/>
  <c r="AO34" i="14"/>
  <c r="AO26" i="14"/>
  <c r="AO18" i="14"/>
  <c r="AO10" i="14"/>
  <c r="AO97" i="14"/>
  <c r="AO89" i="14"/>
  <c r="AO81" i="14"/>
  <c r="AO73" i="14"/>
  <c r="AO65" i="14"/>
  <c r="AO57" i="14"/>
  <c r="AO49" i="14"/>
  <c r="AO41" i="14"/>
  <c r="AO33" i="14"/>
  <c r="AO25" i="14"/>
  <c r="AO17" i="14"/>
  <c r="AO9" i="14"/>
  <c r="AO96" i="14"/>
  <c r="AO88" i="14"/>
  <c r="AO80" i="14"/>
  <c r="AO72" i="14"/>
  <c r="AO64" i="14"/>
  <c r="AO56" i="14"/>
  <c r="AO48" i="14"/>
  <c r="AO40" i="14"/>
  <c r="AO32" i="14"/>
  <c r="AO24" i="14"/>
  <c r="AO16" i="14"/>
  <c r="AO8" i="14"/>
  <c r="AO95" i="14"/>
  <c r="AO87" i="14"/>
  <c r="AO79" i="14"/>
  <c r="AO71" i="14"/>
  <c r="AO63" i="14"/>
  <c r="AO55" i="14"/>
  <c r="AO47" i="14"/>
  <c r="AO39" i="14"/>
  <c r="AO31" i="14"/>
  <c r="AO23" i="14"/>
  <c r="AO15" i="14"/>
  <c r="AO7" i="14"/>
  <c r="AO94" i="14"/>
  <c r="AO86" i="14"/>
  <c r="AO78" i="14"/>
  <c r="AO70" i="14"/>
  <c r="AO62" i="14"/>
  <c r="AO54" i="14"/>
  <c r="AO46" i="14"/>
  <c r="AO38" i="14"/>
  <c r="AO30" i="14"/>
  <c r="AO22" i="14"/>
  <c r="AO14" i="14"/>
  <c r="AU83" i="14"/>
  <c r="AU75" i="14"/>
  <c r="AU67" i="14"/>
  <c r="AU59" i="14"/>
  <c r="AU51" i="14"/>
  <c r="AU43" i="14"/>
  <c r="AU35" i="14"/>
  <c r="AU27" i="14"/>
  <c r="AU19" i="14"/>
  <c r="AU11" i="14"/>
  <c r="AU82" i="14"/>
  <c r="AU74" i="14"/>
  <c r="AU66" i="14"/>
  <c r="AU58" i="14"/>
  <c r="AU50" i="14"/>
  <c r="AU42" i="14"/>
  <c r="AU34" i="14"/>
  <c r="AU26" i="14"/>
  <c r="AU18" i="14"/>
  <c r="AU10" i="14"/>
  <c r="AU81" i="14"/>
  <c r="AU73" i="14"/>
  <c r="AU65" i="14"/>
  <c r="AU57" i="14"/>
  <c r="AU49" i="14"/>
  <c r="AU41" i="14"/>
  <c r="AU33" i="14"/>
  <c r="AU25" i="14"/>
  <c r="AU17" i="14"/>
  <c r="AU9" i="14"/>
  <c r="AU88" i="14"/>
  <c r="AU80" i="14"/>
  <c r="AU72" i="14"/>
  <c r="AU64" i="14"/>
  <c r="AU56" i="14"/>
  <c r="AU48" i="14"/>
  <c r="AU40" i="14"/>
  <c r="AU32" i="14"/>
  <c r="AU24" i="14"/>
  <c r="AU16" i="14"/>
  <c r="AU8" i="14"/>
  <c r="AU87" i="14"/>
  <c r="AU79" i="14"/>
  <c r="AU71" i="14"/>
  <c r="AU63" i="14"/>
  <c r="AU55" i="14"/>
  <c r="AU47" i="14"/>
  <c r="AU39" i="14"/>
  <c r="AU31" i="14"/>
  <c r="AU23" i="14"/>
  <c r="AU15" i="14"/>
  <c r="AU7" i="14"/>
  <c r="AU86" i="14"/>
  <c r="AU78" i="14"/>
  <c r="AU70" i="14"/>
  <c r="AU62" i="14"/>
  <c r="AU54" i="14"/>
  <c r="AU46" i="14"/>
  <c r="AU38" i="14"/>
  <c r="AU30" i="14"/>
  <c r="AU22" i="14"/>
  <c r="AU14" i="14"/>
  <c r="AR15" i="13"/>
  <c r="AN20" i="12"/>
  <c r="AN21" i="12" s="1"/>
  <c r="AN15" i="12"/>
  <c r="AK20" i="12"/>
  <c r="AK21" i="12" s="1"/>
  <c r="AN20" i="11"/>
  <c r="AN21" i="11" s="1"/>
  <c r="AN15" i="11"/>
  <c r="BH20" i="10"/>
  <c r="BH21" i="10" s="1"/>
  <c r="BH15" i="10"/>
  <c r="BE20" i="10"/>
  <c r="BE21" i="10" s="1"/>
  <c r="AJ13" i="9"/>
  <c r="AJ20" i="9" s="1"/>
  <c r="AJ21" i="9" s="1"/>
  <c r="AM15" i="9"/>
  <c r="AK21" i="8"/>
  <c r="AK22" i="8" s="1"/>
  <c r="AN21" i="8"/>
  <c r="AN22" i="8" s="1"/>
  <c r="AN16" i="8"/>
  <c r="AJ20" i="7"/>
  <c r="AJ21" i="7" s="1"/>
  <c r="AM20" i="7"/>
  <c r="AM21" i="7" s="1"/>
  <c r="AM15" i="7"/>
  <c r="BB20" i="6"/>
  <c r="BB21" i="6" s="1"/>
  <c r="BE20" i="6"/>
  <c r="BE21" i="6" s="1"/>
  <c r="BE15" i="6"/>
  <c r="AR20" i="16"/>
  <c r="AR21" i="16" s="1"/>
  <c r="AR15" i="16"/>
  <c r="AL20" i="15"/>
  <c r="AL21" i="15" s="1"/>
  <c r="AL15" i="15"/>
  <c r="AI20" i="15"/>
  <c r="AI21" i="15" s="1"/>
  <c r="AJ20" i="5"/>
  <c r="AJ21" i="5" s="1"/>
  <c r="AM20" i="5"/>
  <c r="AM21" i="5" s="1"/>
  <c r="AM15" i="5"/>
  <c r="BD20" i="4"/>
  <c r="BD21" i="4" s="1"/>
  <c r="BD15" i="4"/>
  <c r="BA20" i="4"/>
  <c r="BA21" i="4" s="1"/>
  <c r="AM20" i="3"/>
  <c r="AM21" i="3" s="1"/>
  <c r="AM15" i="3"/>
  <c r="AJ20" i="2"/>
  <c r="AJ21" i="2" s="1"/>
  <c r="AM20" i="2"/>
  <c r="AM21" i="2" s="1"/>
  <c r="AM15" i="2"/>
  <c r="AN20" i="1"/>
  <c r="AN21" i="1" s="1"/>
  <c r="AN15" i="1"/>
  <c r="E16" i="16"/>
  <c r="K13" i="16"/>
  <c r="W3" i="16"/>
  <c r="W5" i="16"/>
  <c r="W9" i="16"/>
  <c r="W17" i="16"/>
  <c r="Q23" i="16"/>
  <c r="W30" i="16"/>
  <c r="W34" i="16"/>
  <c r="E124" i="16"/>
  <c r="E125" i="16"/>
  <c r="E99" i="16"/>
  <c r="E71" i="16"/>
  <c r="E61" i="16"/>
  <c r="E90" i="16"/>
  <c r="E89" i="16"/>
  <c r="E62" i="16"/>
  <c r="E53" i="16"/>
  <c r="E80" i="16"/>
  <c r="E60" i="16"/>
  <c r="E35" i="16"/>
  <c r="Q4" i="16"/>
  <c r="E7" i="16"/>
  <c r="Q27" i="16"/>
  <c r="K122" i="16"/>
  <c r="K111" i="16"/>
  <c r="K100" i="16"/>
  <c r="K96" i="16"/>
  <c r="K90" i="16"/>
  <c r="K126" i="16"/>
  <c r="K115" i="16"/>
  <c r="K81" i="16"/>
  <c r="K73" i="16"/>
  <c r="K58" i="16"/>
  <c r="K67" i="16"/>
  <c r="K59" i="16"/>
  <c r="K77" i="16"/>
  <c r="K62" i="16"/>
  <c r="K36" i="16"/>
  <c r="K32" i="16"/>
  <c r="K39" i="16"/>
  <c r="K47" i="16"/>
  <c r="W13" i="16"/>
  <c r="W19" i="16"/>
  <c r="E26" i="16"/>
  <c r="Q104" i="16"/>
  <c r="Q155" i="16"/>
  <c r="Q151" i="16"/>
  <c r="Q132" i="16"/>
  <c r="Q126" i="16"/>
  <c r="Q138" i="16"/>
  <c r="Q124" i="16"/>
  <c r="Q121" i="16"/>
  <c r="Q117" i="16"/>
  <c r="Q91" i="16"/>
  <c r="Q74" i="16"/>
  <c r="Q68" i="16"/>
  <c r="Q62" i="16"/>
  <c r="Q60" i="16"/>
  <c r="Q87" i="16"/>
  <c r="Q77" i="16"/>
  <c r="Q57" i="16"/>
  <c r="Q40" i="16"/>
  <c r="Q10" i="16"/>
  <c r="K17" i="16"/>
  <c r="W81" i="16"/>
  <c r="W98" i="16"/>
  <c r="W95" i="16"/>
  <c r="W94" i="16"/>
  <c r="W86" i="16"/>
  <c r="W83" i="16"/>
  <c r="W75" i="16"/>
  <c r="W77" i="16"/>
  <c r="W69" i="16"/>
  <c r="W73" i="16"/>
  <c r="W42" i="16"/>
  <c r="W39" i="16"/>
  <c r="W31" i="16"/>
  <c r="W11" i="16"/>
  <c r="W24" i="16"/>
  <c r="E25" i="16"/>
  <c r="W32" i="16"/>
  <c r="E74" i="15"/>
  <c r="E60" i="15"/>
  <c r="E35" i="15"/>
  <c r="E73" i="15"/>
  <c r="E42" i="15"/>
  <c r="E25" i="15"/>
  <c r="E9" i="15"/>
  <c r="E32" i="15"/>
  <c r="E12" i="15"/>
  <c r="K82" i="15"/>
  <c r="K92" i="15"/>
  <c r="K72" i="15"/>
  <c r="K70" i="15"/>
  <c r="K56" i="15"/>
  <c r="K67" i="15"/>
  <c r="K73" i="15"/>
  <c r="K61" i="15"/>
  <c r="K28" i="15"/>
  <c r="K18" i="15"/>
  <c r="K6" i="15"/>
  <c r="K31" i="15"/>
  <c r="Q93" i="15"/>
  <c r="Q89" i="15"/>
  <c r="Q102" i="15"/>
  <c r="Q92" i="15"/>
  <c r="Q91" i="15"/>
  <c r="Q99" i="15"/>
  <c r="Q83" i="15"/>
  <c r="Q82" i="15"/>
  <c r="Q80" i="15"/>
  <c r="Q77" i="15"/>
  <c r="Q73" i="15"/>
  <c r="Q71" i="15"/>
  <c r="Q69" i="15"/>
  <c r="Q55" i="15"/>
  <c r="Q38" i="15"/>
  <c r="Q76" i="15"/>
  <c r="Q68" i="15"/>
  <c r="Q64" i="15"/>
  <c r="Q66" i="15"/>
  <c r="Q54" i="15"/>
  <c r="Q30" i="15"/>
  <c r="Q28" i="15"/>
  <c r="Q18" i="15"/>
  <c r="Q16" i="15"/>
  <c r="Q4" i="15"/>
  <c r="Q12" i="15"/>
  <c r="Q13" i="15"/>
  <c r="Q29" i="15"/>
  <c r="Q27" i="15"/>
  <c r="Q25" i="15"/>
  <c r="Q9" i="15"/>
  <c r="Q7" i="15"/>
  <c r="Q5" i="15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3" i="3"/>
  <c r="K3" i="3"/>
  <c r="E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3" i="2"/>
  <c r="K3" i="2"/>
  <c r="E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3" i="1"/>
  <c r="K3" i="1"/>
  <c r="E3" i="1"/>
  <c r="AJ15" i="9" l="1"/>
  <c r="D12" i="19"/>
  <c r="C12" i="19"/>
  <c r="D11" i="19"/>
  <c r="C11" i="19"/>
  <c r="W16" i="15"/>
  <c r="AC18" i="16"/>
  <c r="AC15" i="16"/>
  <c r="AC17" i="16"/>
  <c r="AC16" i="16"/>
  <c r="W15" i="15"/>
  <c r="W14" i="15"/>
  <c r="W17" i="15" l="1"/>
  <c r="AC19" i="16"/>
  <c r="E8" i="11"/>
  <c r="E16" i="11"/>
  <c r="E24" i="11"/>
  <c r="E32" i="11"/>
  <c r="E40" i="11"/>
  <c r="E48" i="11"/>
  <c r="E56" i="11"/>
  <c r="E64" i="11"/>
  <c r="E72" i="11"/>
  <c r="E80" i="11"/>
  <c r="E88" i="11"/>
  <c r="E9" i="11"/>
  <c r="E17" i="11"/>
  <c r="E25" i="11"/>
  <c r="E33" i="11"/>
  <c r="E41" i="11"/>
  <c r="E49" i="11"/>
  <c r="E57" i="11"/>
  <c r="E65" i="11"/>
  <c r="E73" i="11"/>
  <c r="E81" i="11"/>
  <c r="E10" i="11"/>
  <c r="E18" i="11"/>
  <c r="E26" i="11"/>
  <c r="E34" i="11"/>
  <c r="E42" i="11"/>
  <c r="E50" i="11"/>
  <c r="E58" i="11"/>
  <c r="E66" i="11"/>
  <c r="E74" i="11"/>
  <c r="E82" i="11"/>
  <c r="E3" i="11"/>
  <c r="E11" i="11"/>
  <c r="E19" i="11"/>
  <c r="E27" i="11"/>
  <c r="E35" i="11"/>
  <c r="E43" i="11"/>
  <c r="E51" i="11"/>
  <c r="E59" i="11"/>
  <c r="E67" i="11"/>
  <c r="E75" i="11"/>
  <c r="E83" i="11"/>
  <c r="E4" i="11"/>
  <c r="E12" i="11"/>
  <c r="E20" i="11"/>
  <c r="E28" i="11"/>
  <c r="E36" i="11"/>
  <c r="E44" i="11"/>
  <c r="E52" i="11"/>
  <c r="E60" i="11"/>
  <c r="E68" i="11"/>
  <c r="E76" i="11"/>
  <c r="E84" i="11"/>
  <c r="E5" i="11"/>
  <c r="E13" i="11"/>
  <c r="E21" i="11"/>
  <c r="E29" i="11"/>
  <c r="E37" i="11"/>
  <c r="E45" i="11"/>
  <c r="E53" i="11"/>
  <c r="E61" i="11"/>
  <c r="E69" i="11"/>
  <c r="E77" i="11"/>
  <c r="E85" i="11"/>
  <c r="E6" i="11"/>
  <c r="E14" i="11"/>
  <c r="E22" i="11"/>
  <c r="E30" i="11"/>
  <c r="E38" i="11"/>
  <c r="E46" i="11"/>
  <c r="E54" i="11"/>
  <c r="E62" i="11"/>
  <c r="E70" i="11"/>
  <c r="E78" i="11"/>
  <c r="E86" i="11"/>
  <c r="E7" i="11"/>
  <c r="E15" i="11"/>
  <c r="E23" i="11"/>
  <c r="E31" i="11"/>
  <c r="E39" i="11"/>
  <c r="E47" i="11"/>
  <c r="E55" i="11"/>
  <c r="E63" i="11"/>
  <c r="E71" i="11"/>
  <c r="E79" i="11"/>
  <c r="E87" i="11"/>
  <c r="Q5" i="11"/>
  <c r="Q13" i="11"/>
  <c r="Q21" i="11"/>
  <c r="Q29" i="11"/>
  <c r="Q37" i="11"/>
  <c r="Q45" i="11"/>
  <c r="Q53" i="11"/>
  <c r="Q61" i="11"/>
  <c r="Q69" i="11"/>
  <c r="Q77" i="11"/>
  <c r="Q85" i="11"/>
  <c r="Q93" i="11"/>
  <c r="Q3" i="11"/>
  <c r="Q6" i="11"/>
  <c r="Q14" i="11"/>
  <c r="Q22" i="11"/>
  <c r="Q30" i="11"/>
  <c r="Q38" i="11"/>
  <c r="Q46" i="11"/>
  <c r="Q54" i="11"/>
  <c r="Q62" i="11"/>
  <c r="Q70" i="11"/>
  <c r="Q78" i="11"/>
  <c r="Q86" i="11"/>
  <c r="Q94" i="11"/>
  <c r="Q7" i="11"/>
  <c r="Q15" i="11"/>
  <c r="Q23" i="11"/>
  <c r="Q31" i="11"/>
  <c r="Q39" i="11"/>
  <c r="Q47" i="11"/>
  <c r="Q55" i="11"/>
  <c r="Q63" i="11"/>
  <c r="Q71" i="11"/>
  <c r="Q79" i="11"/>
  <c r="Q87" i="11"/>
  <c r="Q95" i="11"/>
  <c r="Q8" i="11"/>
  <c r="Q16" i="11"/>
  <c r="Q24" i="11"/>
  <c r="Q32" i="11"/>
  <c r="Q40" i="11"/>
  <c r="Q48" i="11"/>
  <c r="Q56" i="11"/>
  <c r="Q64" i="11"/>
  <c r="Q72" i="11"/>
  <c r="Q80" i="11"/>
  <c r="Q88" i="11"/>
  <c r="Q96" i="11"/>
  <c r="Q9" i="11"/>
  <c r="Q17" i="11"/>
  <c r="Q25" i="11"/>
  <c r="Q33" i="11"/>
  <c r="Q41" i="11"/>
  <c r="Q49" i="11"/>
  <c r="Q57" i="11"/>
  <c r="Q65" i="11"/>
  <c r="Q73" i="11"/>
  <c r="Q81" i="11"/>
  <c r="Q89" i="11"/>
  <c r="Q97" i="11"/>
  <c r="Q10" i="11"/>
  <c r="Q18" i="11"/>
  <c r="Q26" i="11"/>
  <c r="Q34" i="11"/>
  <c r="Q42" i="11"/>
  <c r="Q50" i="11"/>
  <c r="Q58" i="11"/>
  <c r="Q66" i="11"/>
  <c r="Q74" i="11"/>
  <c r="Q82" i="11"/>
  <c r="Q90" i="11"/>
  <c r="Q98" i="11"/>
  <c r="Q11" i="11"/>
  <c r="Q19" i="11"/>
  <c r="Q27" i="11"/>
  <c r="Q35" i="11"/>
  <c r="Q43" i="11"/>
  <c r="Q51" i="11"/>
  <c r="Q59" i="11"/>
  <c r="Q67" i="11"/>
  <c r="Q75" i="11"/>
  <c r="Q83" i="11"/>
  <c r="Q91" i="11"/>
  <c r="Q99" i="11"/>
  <c r="Q4" i="11"/>
  <c r="Q12" i="11"/>
  <c r="Q20" i="11"/>
  <c r="Q28" i="11"/>
  <c r="Q36" i="11"/>
  <c r="Q44" i="11"/>
  <c r="Q52" i="11"/>
  <c r="Q60" i="11"/>
  <c r="Q68" i="11"/>
  <c r="Q76" i="11"/>
  <c r="Q84" i="11"/>
  <c r="Q92" i="11"/>
  <c r="Q100" i="11"/>
  <c r="K11" i="11"/>
  <c r="K19" i="11"/>
  <c r="K27" i="11"/>
  <c r="K35" i="11"/>
  <c r="K43" i="11"/>
  <c r="K51" i="11"/>
  <c r="K59" i="11"/>
  <c r="K67" i="11"/>
  <c r="K75" i="11"/>
  <c r="K83" i="11"/>
  <c r="K4" i="11"/>
  <c r="K12" i="11"/>
  <c r="K20" i="11"/>
  <c r="K28" i="11"/>
  <c r="K36" i="11"/>
  <c r="K44" i="11"/>
  <c r="K52" i="11"/>
  <c r="K60" i="11"/>
  <c r="K68" i="11"/>
  <c r="K76" i="11"/>
  <c r="K84" i="11"/>
  <c r="K3" i="11"/>
  <c r="K5" i="11"/>
  <c r="K13" i="11"/>
  <c r="K21" i="11"/>
  <c r="K29" i="11"/>
  <c r="K37" i="11"/>
  <c r="K45" i="11"/>
  <c r="K53" i="11"/>
  <c r="K61" i="11"/>
  <c r="K69" i="11"/>
  <c r="K77" i="11"/>
  <c r="K85" i="11"/>
  <c r="K6" i="11"/>
  <c r="K14" i="11"/>
  <c r="K22" i="11"/>
  <c r="K30" i="11"/>
  <c r="K38" i="11"/>
  <c r="K46" i="11"/>
  <c r="K54" i="11"/>
  <c r="K62" i="11"/>
  <c r="K70" i="11"/>
  <c r="K78" i="11"/>
  <c r="K86" i="11"/>
  <c r="K7" i="11"/>
  <c r="K15" i="11"/>
  <c r="K23" i="11"/>
  <c r="K31" i="11"/>
  <c r="K39" i="11"/>
  <c r="K47" i="11"/>
  <c r="K55" i="11"/>
  <c r="K63" i="11"/>
  <c r="K71" i="11"/>
  <c r="K79" i="11"/>
  <c r="K87" i="11"/>
  <c r="K8" i="11"/>
  <c r="K16" i="11"/>
  <c r="K24" i="11"/>
  <c r="K32" i="11"/>
  <c r="K40" i="11"/>
  <c r="K48" i="11"/>
  <c r="K56" i="11"/>
  <c r="K64" i="11"/>
  <c r="K72" i="11"/>
  <c r="K80" i="11"/>
  <c r="K88" i="11"/>
  <c r="K9" i="11"/>
  <c r="K17" i="11"/>
  <c r="K25" i="11"/>
  <c r="K33" i="11"/>
  <c r="K41" i="11"/>
  <c r="K49" i="11"/>
  <c r="K57" i="11"/>
  <c r="K65" i="11"/>
  <c r="K73" i="11"/>
  <c r="K81" i="11"/>
  <c r="K89" i="11"/>
  <c r="K10" i="11"/>
  <c r="K18" i="11"/>
  <c r="K26" i="11"/>
  <c r="K34" i="11"/>
  <c r="K42" i="11"/>
  <c r="K50" i="11"/>
  <c r="K58" i="11"/>
  <c r="K66" i="11"/>
  <c r="K74" i="11"/>
  <c r="K82" i="11"/>
  <c r="AC20" i="16" l="1"/>
  <c r="K16" i="19" s="1"/>
  <c r="AC23" i="16"/>
  <c r="W18" i="15"/>
  <c r="J16" i="19" s="1"/>
  <c r="W21" i="15"/>
  <c r="F3" i="1"/>
  <c r="AC24" i="16" l="1"/>
  <c r="K18" i="19" s="1"/>
  <c r="K17" i="19"/>
  <c r="W22" i="15"/>
  <c r="J18" i="19" s="1"/>
  <c r="J17" i="19"/>
  <c r="T4" i="12"/>
  <c r="T5" i="12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43" i="12"/>
  <c r="T44" i="12"/>
  <c r="T45" i="12"/>
  <c r="T46" i="12"/>
  <c r="T47" i="12"/>
  <c r="T48" i="12"/>
  <c r="T49" i="12"/>
  <c r="T50" i="12"/>
  <c r="T51" i="12"/>
  <c r="T52" i="12"/>
  <c r="T53" i="12"/>
  <c r="T54" i="12"/>
  <c r="T55" i="12"/>
  <c r="T56" i="12"/>
  <c r="T57" i="12"/>
  <c r="T58" i="12"/>
  <c r="T59" i="12"/>
  <c r="T60" i="12"/>
  <c r="T61" i="12"/>
  <c r="T62" i="12"/>
  <c r="T63" i="12"/>
  <c r="T64" i="12"/>
  <c r="T65" i="12"/>
  <c r="T66" i="12"/>
  <c r="T67" i="12"/>
  <c r="T68" i="12"/>
  <c r="T69" i="12"/>
  <c r="T70" i="12"/>
  <c r="T71" i="12"/>
  <c r="T72" i="12"/>
  <c r="T73" i="12"/>
  <c r="T74" i="12"/>
  <c r="T75" i="12"/>
  <c r="T76" i="12"/>
  <c r="T77" i="12"/>
  <c r="T78" i="12"/>
  <c r="T79" i="12"/>
  <c r="T80" i="12"/>
  <c r="T81" i="12"/>
  <c r="T82" i="12"/>
  <c r="T83" i="12"/>
  <c r="T84" i="12"/>
  <c r="T85" i="12"/>
  <c r="T86" i="12"/>
  <c r="T87" i="12"/>
  <c r="T88" i="12"/>
  <c r="T89" i="12"/>
  <c r="T90" i="12"/>
  <c r="T91" i="12"/>
  <c r="T92" i="12"/>
  <c r="T93" i="12"/>
  <c r="T94" i="12"/>
  <c r="T95" i="12"/>
  <c r="T96" i="12"/>
  <c r="T97" i="12"/>
  <c r="T98" i="12"/>
  <c r="T99" i="12"/>
  <c r="T100" i="12"/>
  <c r="T101" i="12"/>
  <c r="T102" i="12"/>
  <c r="T103" i="12"/>
  <c r="T104" i="12"/>
  <c r="T105" i="12"/>
  <c r="T106" i="12"/>
  <c r="T107" i="12"/>
  <c r="T108" i="12"/>
  <c r="T109" i="12"/>
  <c r="T110" i="12"/>
  <c r="T111" i="12"/>
  <c r="T112" i="12"/>
  <c r="T113" i="12"/>
  <c r="T114" i="12"/>
  <c r="T115" i="12"/>
  <c r="T116" i="12"/>
  <c r="T117" i="12"/>
  <c r="T118" i="12"/>
  <c r="T119" i="12"/>
  <c r="T120" i="12"/>
  <c r="T121" i="12"/>
  <c r="T122" i="12"/>
  <c r="T123" i="12"/>
  <c r="T124" i="12"/>
  <c r="T125" i="12"/>
  <c r="T126" i="12"/>
  <c r="T127" i="12"/>
  <c r="T128" i="12"/>
  <c r="T129" i="12"/>
  <c r="T130" i="12"/>
  <c r="T131" i="12"/>
  <c r="T132" i="12"/>
  <c r="T133" i="12"/>
  <c r="T134" i="12"/>
  <c r="T135" i="12"/>
  <c r="T136" i="12"/>
  <c r="T137" i="12"/>
  <c r="T138" i="12"/>
  <c r="T3" i="12"/>
  <c r="T1" i="12" s="1"/>
  <c r="L5" i="7"/>
  <c r="L6" i="7"/>
  <c r="L7" i="7"/>
  <c r="L8" i="7"/>
  <c r="L10" i="7"/>
  <c r="L11" i="7"/>
  <c r="L13" i="7"/>
  <c r="L14" i="7"/>
  <c r="L16" i="7"/>
  <c r="L18" i="7"/>
  <c r="L19" i="7"/>
  <c r="L21" i="7"/>
  <c r="L22" i="7"/>
  <c r="L23" i="7"/>
  <c r="L24" i="7"/>
  <c r="L26" i="7"/>
  <c r="L27" i="7"/>
  <c r="L29" i="7"/>
  <c r="L30" i="7"/>
  <c r="L31" i="7"/>
  <c r="L32" i="7"/>
  <c r="L34" i="7"/>
  <c r="L35" i="7"/>
  <c r="L37" i="7"/>
  <c r="L38" i="7"/>
  <c r="L39" i="7"/>
  <c r="L40" i="7"/>
  <c r="L42" i="7"/>
  <c r="L43" i="7"/>
  <c r="L45" i="7"/>
  <c r="L46" i="7"/>
  <c r="L50" i="7"/>
  <c r="L51" i="7"/>
  <c r="L53" i="7"/>
  <c r="L54" i="7"/>
  <c r="L55" i="7"/>
  <c r="L56" i="7"/>
  <c r="L59" i="7"/>
  <c r="L61" i="7"/>
  <c r="L62" i="7"/>
  <c r="L63" i="7"/>
  <c r="L64" i="7"/>
  <c r="L66" i="7"/>
  <c r="L67" i="7"/>
  <c r="L69" i="7"/>
  <c r="L70" i="7"/>
  <c r="L71" i="7"/>
  <c r="L72" i="7"/>
  <c r="L74" i="7"/>
  <c r="L75" i="7"/>
  <c r="L77" i="7"/>
  <c r="L80" i="7"/>
  <c r="L82" i="7"/>
  <c r="L83" i="7"/>
  <c r="L85" i="7"/>
  <c r="F4" i="7"/>
  <c r="F5" i="7"/>
  <c r="F6" i="7"/>
  <c r="F8" i="7"/>
  <c r="F9" i="7"/>
  <c r="F11" i="7"/>
  <c r="F12" i="7"/>
  <c r="F13" i="7"/>
  <c r="F14" i="7"/>
  <c r="F16" i="7"/>
  <c r="F17" i="7"/>
  <c r="F19" i="7"/>
  <c r="F20" i="7"/>
  <c r="F21" i="7"/>
  <c r="F24" i="7"/>
  <c r="F25" i="7"/>
  <c r="F27" i="7"/>
  <c r="F28" i="7"/>
  <c r="F29" i="7"/>
  <c r="F30" i="7"/>
  <c r="F32" i="7"/>
  <c r="F33" i="7"/>
  <c r="F35" i="7"/>
  <c r="F36" i="7"/>
  <c r="F37" i="7"/>
  <c r="F38" i="7"/>
  <c r="F40" i="7"/>
  <c r="F41" i="7"/>
  <c r="F43" i="7"/>
  <c r="F44" i="7"/>
  <c r="F45" i="7"/>
  <c r="F46" i="7"/>
  <c r="F48" i="7"/>
  <c r="F49" i="7"/>
  <c r="F51" i="7"/>
  <c r="F52" i="7"/>
  <c r="F53" i="7"/>
  <c r="F54" i="7"/>
  <c r="F56" i="7"/>
  <c r="F57" i="7"/>
  <c r="F59" i="7"/>
  <c r="F60" i="7"/>
  <c r="F61" i="7"/>
  <c r="F62" i="7"/>
  <c r="F64" i="7"/>
  <c r="F65" i="7"/>
  <c r="F67" i="7"/>
  <c r="F68" i="7"/>
  <c r="F69" i="7"/>
  <c r="F70" i="7"/>
  <c r="F72" i="7"/>
  <c r="F73" i="7"/>
  <c r="F75" i="7"/>
  <c r="F76" i="7"/>
  <c r="F77" i="7"/>
  <c r="F78" i="7"/>
  <c r="F80" i="7"/>
  <c r="F81" i="7"/>
  <c r="F83" i="7"/>
  <c r="F84" i="7"/>
  <c r="F85" i="7"/>
  <c r="F88" i="7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R3" i="5"/>
  <c r="L3" i="5"/>
  <c r="F3" i="5"/>
  <c r="R4" i="11"/>
  <c r="R5" i="1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65" i="11"/>
  <c r="R66" i="11"/>
  <c r="R67" i="11"/>
  <c r="R68" i="11"/>
  <c r="R69" i="11"/>
  <c r="R70" i="11"/>
  <c r="R71" i="11"/>
  <c r="R72" i="11"/>
  <c r="R73" i="11"/>
  <c r="R74" i="11"/>
  <c r="R75" i="11"/>
  <c r="R76" i="11"/>
  <c r="R77" i="11"/>
  <c r="R78" i="11"/>
  <c r="R79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6" i="11"/>
  <c r="R97" i="11"/>
  <c r="R98" i="11"/>
  <c r="R99" i="11"/>
  <c r="R100" i="11"/>
  <c r="L4" i="11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64" i="11"/>
  <c r="L65" i="11"/>
  <c r="L66" i="11"/>
  <c r="L67" i="11"/>
  <c r="L68" i="11"/>
  <c r="L69" i="11"/>
  <c r="L70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87" i="11"/>
  <c r="L88" i="11"/>
  <c r="L89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R3" i="11"/>
  <c r="AV4" i="14"/>
  <c r="AV5" i="14"/>
  <c r="AV6" i="14"/>
  <c r="AV7" i="14"/>
  <c r="AV8" i="14"/>
  <c r="AV9" i="14"/>
  <c r="AV10" i="14"/>
  <c r="AV11" i="14"/>
  <c r="AV12" i="14"/>
  <c r="AV13" i="14"/>
  <c r="AV14" i="14"/>
  <c r="AV15" i="14"/>
  <c r="AV16" i="14"/>
  <c r="AV17" i="14"/>
  <c r="AV18" i="14"/>
  <c r="AV19" i="14"/>
  <c r="AV20" i="14"/>
  <c r="AV21" i="14"/>
  <c r="AV22" i="14"/>
  <c r="AV23" i="14"/>
  <c r="AV24" i="14"/>
  <c r="AV25" i="14"/>
  <c r="AV26" i="14"/>
  <c r="AV27" i="14"/>
  <c r="AV28" i="14"/>
  <c r="AV29" i="14"/>
  <c r="AV30" i="14"/>
  <c r="AV31" i="14"/>
  <c r="AV32" i="14"/>
  <c r="AV33" i="14"/>
  <c r="AV34" i="14"/>
  <c r="AV35" i="14"/>
  <c r="AV36" i="14"/>
  <c r="AV37" i="14"/>
  <c r="AV38" i="14"/>
  <c r="AV39" i="14"/>
  <c r="AV40" i="14"/>
  <c r="AV41" i="14"/>
  <c r="AV42" i="14"/>
  <c r="AV43" i="14"/>
  <c r="AV44" i="14"/>
  <c r="AV45" i="14"/>
  <c r="AV46" i="14"/>
  <c r="AV47" i="14"/>
  <c r="AV48" i="14"/>
  <c r="AV49" i="14"/>
  <c r="AV50" i="14"/>
  <c r="AV51" i="14"/>
  <c r="AV52" i="14"/>
  <c r="AV53" i="14"/>
  <c r="AV54" i="14"/>
  <c r="AV55" i="14"/>
  <c r="AV56" i="14"/>
  <c r="AV57" i="14"/>
  <c r="AV58" i="14"/>
  <c r="AV59" i="14"/>
  <c r="AV60" i="14"/>
  <c r="AV61" i="14"/>
  <c r="AV62" i="14"/>
  <c r="AV63" i="14"/>
  <c r="AV64" i="14"/>
  <c r="AV65" i="14"/>
  <c r="AV66" i="14"/>
  <c r="AV67" i="14"/>
  <c r="AV68" i="14"/>
  <c r="AV69" i="14"/>
  <c r="AV70" i="14"/>
  <c r="AV71" i="14"/>
  <c r="AV72" i="14"/>
  <c r="AV73" i="14"/>
  <c r="AV74" i="14"/>
  <c r="AV75" i="14"/>
  <c r="AV76" i="14"/>
  <c r="AV77" i="14"/>
  <c r="AV78" i="14"/>
  <c r="AV79" i="14"/>
  <c r="AV80" i="14"/>
  <c r="AV81" i="14"/>
  <c r="AV82" i="14"/>
  <c r="AV83" i="14"/>
  <c r="AV84" i="14"/>
  <c r="AV85" i="14"/>
  <c r="AV86" i="14"/>
  <c r="AV87" i="14"/>
  <c r="AV88" i="14"/>
  <c r="AP4" i="14"/>
  <c r="AP5" i="14"/>
  <c r="AP6" i="14"/>
  <c r="AP7" i="14"/>
  <c r="AP8" i="14"/>
  <c r="AP9" i="14"/>
  <c r="AP10" i="14"/>
  <c r="AP11" i="14"/>
  <c r="AP12" i="14"/>
  <c r="AP13" i="14"/>
  <c r="AP14" i="14"/>
  <c r="AP15" i="14"/>
  <c r="AP16" i="14"/>
  <c r="AP17" i="14"/>
  <c r="AP18" i="14"/>
  <c r="AP19" i="14"/>
  <c r="AP20" i="14"/>
  <c r="AP21" i="14"/>
  <c r="AP22" i="14"/>
  <c r="AP23" i="14"/>
  <c r="AP24" i="14"/>
  <c r="AP25" i="14"/>
  <c r="AP26" i="14"/>
  <c r="AP27" i="14"/>
  <c r="AP28" i="14"/>
  <c r="AP29" i="14"/>
  <c r="AP30" i="14"/>
  <c r="AP31" i="14"/>
  <c r="AP32" i="14"/>
  <c r="AP33" i="14"/>
  <c r="AP34" i="14"/>
  <c r="AP35" i="14"/>
  <c r="AP36" i="14"/>
  <c r="AP37" i="14"/>
  <c r="AP38" i="14"/>
  <c r="AP39" i="14"/>
  <c r="AP40" i="14"/>
  <c r="AP41" i="14"/>
  <c r="AP42" i="14"/>
  <c r="AP43" i="14"/>
  <c r="AP44" i="14"/>
  <c r="AP45" i="14"/>
  <c r="AP46" i="14"/>
  <c r="AP47" i="14"/>
  <c r="AP48" i="14"/>
  <c r="AP49" i="14"/>
  <c r="AP50" i="14"/>
  <c r="AP51" i="14"/>
  <c r="AP52" i="14"/>
  <c r="AP53" i="14"/>
  <c r="AP54" i="14"/>
  <c r="AP55" i="14"/>
  <c r="AP56" i="14"/>
  <c r="AP57" i="14"/>
  <c r="AP58" i="14"/>
  <c r="AP59" i="14"/>
  <c r="AP60" i="14"/>
  <c r="AP61" i="14"/>
  <c r="AP62" i="14"/>
  <c r="AP63" i="14"/>
  <c r="AP64" i="14"/>
  <c r="AP65" i="14"/>
  <c r="AP66" i="14"/>
  <c r="AP67" i="14"/>
  <c r="AP68" i="14"/>
  <c r="AP69" i="14"/>
  <c r="AP70" i="14"/>
  <c r="AP71" i="14"/>
  <c r="AP72" i="14"/>
  <c r="AP73" i="14"/>
  <c r="AP74" i="14"/>
  <c r="AP75" i="14"/>
  <c r="AP76" i="14"/>
  <c r="AP77" i="14"/>
  <c r="AP78" i="14"/>
  <c r="AP79" i="14"/>
  <c r="AP80" i="14"/>
  <c r="AP81" i="14"/>
  <c r="AP82" i="14"/>
  <c r="AP83" i="14"/>
  <c r="AP84" i="14"/>
  <c r="AP85" i="14"/>
  <c r="AP86" i="14"/>
  <c r="AP87" i="14"/>
  <c r="AP88" i="14"/>
  <c r="AP89" i="14"/>
  <c r="AP90" i="14"/>
  <c r="AP91" i="14"/>
  <c r="AP92" i="14"/>
  <c r="AP93" i="14"/>
  <c r="AP94" i="14"/>
  <c r="AP95" i="14"/>
  <c r="AP96" i="14"/>
  <c r="AP97" i="14"/>
  <c r="AP98" i="14"/>
  <c r="AJ4" i="14"/>
  <c r="AJ5" i="14"/>
  <c r="AJ6" i="14"/>
  <c r="AJ7" i="14"/>
  <c r="AJ8" i="14"/>
  <c r="AJ9" i="14"/>
  <c r="AJ10" i="14"/>
  <c r="AJ11" i="14"/>
  <c r="AJ12" i="14"/>
  <c r="AJ13" i="14"/>
  <c r="AJ14" i="14"/>
  <c r="AJ15" i="14"/>
  <c r="AJ16" i="14"/>
  <c r="AJ17" i="14"/>
  <c r="AJ18" i="14"/>
  <c r="AJ19" i="14"/>
  <c r="AJ20" i="14"/>
  <c r="AJ21" i="14"/>
  <c r="AJ22" i="14"/>
  <c r="AJ23" i="14"/>
  <c r="AJ24" i="14"/>
  <c r="AJ25" i="14"/>
  <c r="AJ26" i="14"/>
  <c r="AJ27" i="14"/>
  <c r="AJ28" i="14"/>
  <c r="AJ29" i="14"/>
  <c r="AJ30" i="14"/>
  <c r="AJ31" i="14"/>
  <c r="AJ32" i="14"/>
  <c r="AJ33" i="14"/>
  <c r="AJ34" i="14"/>
  <c r="AJ35" i="14"/>
  <c r="AJ36" i="14"/>
  <c r="AJ37" i="14"/>
  <c r="AJ38" i="14"/>
  <c r="AJ39" i="14"/>
  <c r="AJ40" i="14"/>
  <c r="AJ41" i="14"/>
  <c r="AJ42" i="14"/>
  <c r="AJ43" i="14"/>
  <c r="AJ44" i="14"/>
  <c r="AJ45" i="14"/>
  <c r="AJ46" i="14"/>
  <c r="AJ47" i="14"/>
  <c r="AJ48" i="14"/>
  <c r="AJ49" i="14"/>
  <c r="AJ50" i="14"/>
  <c r="AJ51" i="14"/>
  <c r="AJ52" i="14"/>
  <c r="AJ53" i="14"/>
  <c r="AJ54" i="14"/>
  <c r="AJ55" i="14"/>
  <c r="AJ56" i="14"/>
  <c r="AJ57" i="14"/>
  <c r="AJ58" i="14"/>
  <c r="AJ59" i="14"/>
  <c r="AJ60" i="14"/>
  <c r="AJ61" i="14"/>
  <c r="AJ62" i="14"/>
  <c r="AJ63" i="14"/>
  <c r="AJ64" i="14"/>
  <c r="AJ65" i="14"/>
  <c r="AJ66" i="14"/>
  <c r="AJ67" i="14"/>
  <c r="AJ68" i="14"/>
  <c r="AJ69" i="14"/>
  <c r="AJ70" i="14"/>
  <c r="AJ71" i="14"/>
  <c r="AJ72" i="14"/>
  <c r="AJ73" i="14"/>
  <c r="AJ74" i="14"/>
  <c r="AJ75" i="14"/>
  <c r="AJ76" i="14"/>
  <c r="AJ77" i="14"/>
  <c r="AJ78" i="14"/>
  <c r="AJ79" i="14"/>
  <c r="AJ80" i="14"/>
  <c r="AJ81" i="14"/>
  <c r="AJ82" i="14"/>
  <c r="AJ83" i="14"/>
  <c r="AJ84" i="14"/>
  <c r="AJ85" i="14"/>
  <c r="AJ86" i="14"/>
  <c r="AJ87" i="14"/>
  <c r="AJ88" i="14"/>
  <c r="AJ89" i="14"/>
  <c r="AJ90" i="14"/>
  <c r="AJ91" i="14"/>
  <c r="AJ92" i="14"/>
  <c r="AJ93" i="14"/>
  <c r="AJ94" i="14"/>
  <c r="AJ95" i="14"/>
  <c r="AJ96" i="14"/>
  <c r="AJ97" i="14"/>
  <c r="AJ98" i="14"/>
  <c r="AJ99" i="14"/>
  <c r="AD99" i="14"/>
  <c r="AD4" i="14"/>
  <c r="AD5" i="14"/>
  <c r="AD6" i="14"/>
  <c r="AD7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D40" i="14"/>
  <c r="AD41" i="14"/>
  <c r="AD42" i="14"/>
  <c r="AD43" i="14"/>
  <c r="AD44" i="14"/>
  <c r="AD45" i="14"/>
  <c r="AD46" i="14"/>
  <c r="AD47" i="14"/>
  <c r="AD48" i="14"/>
  <c r="AD49" i="14"/>
  <c r="AD50" i="14"/>
  <c r="AD51" i="14"/>
  <c r="AD52" i="14"/>
  <c r="AD53" i="14"/>
  <c r="AD54" i="14"/>
  <c r="AD55" i="14"/>
  <c r="AD56" i="14"/>
  <c r="AD57" i="14"/>
  <c r="AD58" i="14"/>
  <c r="AD59" i="14"/>
  <c r="AD60" i="14"/>
  <c r="AD61" i="14"/>
  <c r="AD62" i="14"/>
  <c r="AD63" i="14"/>
  <c r="AD64" i="14"/>
  <c r="AD65" i="14"/>
  <c r="AD66" i="14"/>
  <c r="AD67" i="14"/>
  <c r="AD68" i="14"/>
  <c r="AD69" i="14"/>
  <c r="AD70" i="14"/>
  <c r="AD71" i="14"/>
  <c r="AD72" i="14"/>
  <c r="AD73" i="14"/>
  <c r="AD74" i="14"/>
  <c r="AD75" i="14"/>
  <c r="AD76" i="14"/>
  <c r="AD77" i="14"/>
  <c r="AD78" i="14"/>
  <c r="AD79" i="14"/>
  <c r="AD80" i="14"/>
  <c r="AD81" i="14"/>
  <c r="AD82" i="14"/>
  <c r="AD83" i="14"/>
  <c r="AD84" i="14"/>
  <c r="AD85" i="14"/>
  <c r="AD86" i="14"/>
  <c r="AD87" i="14"/>
  <c r="AD88" i="14"/>
  <c r="AD89" i="14"/>
  <c r="AD90" i="14"/>
  <c r="AD91" i="14"/>
  <c r="AD92" i="14"/>
  <c r="AD93" i="14"/>
  <c r="AD94" i="14"/>
  <c r="AD95" i="14"/>
  <c r="AD96" i="14"/>
  <c r="AD97" i="14"/>
  <c r="AD98" i="14"/>
  <c r="X4" i="14"/>
  <c r="X5" i="14"/>
  <c r="X6" i="14"/>
  <c r="X7" i="14"/>
  <c r="X8" i="14"/>
  <c r="X9" i="14"/>
  <c r="X10" i="14"/>
  <c r="X11" i="14"/>
  <c r="X12" i="14"/>
  <c r="X13" i="14"/>
  <c r="X14" i="14"/>
  <c r="X15" i="14"/>
  <c r="X16" i="14"/>
  <c r="X17" i="14"/>
  <c r="X18" i="14"/>
  <c r="X19" i="14"/>
  <c r="X20" i="14"/>
  <c r="X21" i="14"/>
  <c r="X22" i="14"/>
  <c r="X23" i="14"/>
  <c r="X24" i="14"/>
  <c r="X25" i="14"/>
  <c r="X26" i="14"/>
  <c r="X27" i="14"/>
  <c r="X28" i="14"/>
  <c r="X29" i="14"/>
  <c r="X30" i="14"/>
  <c r="X31" i="14"/>
  <c r="X32" i="14"/>
  <c r="X33" i="14"/>
  <c r="X34" i="14"/>
  <c r="X35" i="14"/>
  <c r="X36" i="14"/>
  <c r="X37" i="14"/>
  <c r="X38" i="14"/>
  <c r="X39" i="14"/>
  <c r="X40" i="14"/>
  <c r="X41" i="14"/>
  <c r="X42" i="14"/>
  <c r="X43" i="14"/>
  <c r="X44" i="14"/>
  <c r="X45" i="14"/>
  <c r="X46" i="14"/>
  <c r="X47" i="14"/>
  <c r="X48" i="14"/>
  <c r="X49" i="14"/>
  <c r="X50" i="14"/>
  <c r="X51" i="14"/>
  <c r="X52" i="14"/>
  <c r="X53" i="14"/>
  <c r="X54" i="14"/>
  <c r="X55" i="14"/>
  <c r="X56" i="14"/>
  <c r="X57" i="14"/>
  <c r="X58" i="14"/>
  <c r="X59" i="14"/>
  <c r="X60" i="14"/>
  <c r="X61" i="14"/>
  <c r="X62" i="14"/>
  <c r="X63" i="14"/>
  <c r="X64" i="14"/>
  <c r="X65" i="14"/>
  <c r="X66" i="14"/>
  <c r="X67" i="14"/>
  <c r="X68" i="14"/>
  <c r="X69" i="14"/>
  <c r="X70" i="14"/>
  <c r="X71" i="14"/>
  <c r="X72" i="14"/>
  <c r="X73" i="14"/>
  <c r="X74" i="14"/>
  <c r="X75" i="14"/>
  <c r="X76" i="14"/>
  <c r="X77" i="14"/>
  <c r="X78" i="14"/>
  <c r="X79" i="14"/>
  <c r="X80" i="14"/>
  <c r="X81" i="14"/>
  <c r="X82" i="14"/>
  <c r="X83" i="14"/>
  <c r="X84" i="14"/>
  <c r="X85" i="14"/>
  <c r="X86" i="14"/>
  <c r="X87" i="14"/>
  <c r="X88" i="14"/>
  <c r="X89" i="14"/>
  <c r="X90" i="14"/>
  <c r="X91" i="14"/>
  <c r="X92" i="14"/>
  <c r="X93" i="14"/>
  <c r="X94" i="14"/>
  <c r="X95" i="14"/>
  <c r="R4" i="14"/>
  <c r="R5" i="14"/>
  <c r="R6" i="14"/>
  <c r="R7" i="14"/>
  <c r="R8" i="14"/>
  <c r="R9" i="14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55" i="14"/>
  <c r="R56" i="14"/>
  <c r="R57" i="14"/>
  <c r="R58" i="14"/>
  <c r="R59" i="14"/>
  <c r="R60" i="14"/>
  <c r="R61" i="14"/>
  <c r="R62" i="14"/>
  <c r="R63" i="14"/>
  <c r="R64" i="14"/>
  <c r="R65" i="14"/>
  <c r="R66" i="14"/>
  <c r="R67" i="14"/>
  <c r="R68" i="14"/>
  <c r="R69" i="14"/>
  <c r="R70" i="14"/>
  <c r="R71" i="14"/>
  <c r="R72" i="14"/>
  <c r="R73" i="14"/>
  <c r="R74" i="14"/>
  <c r="R75" i="14"/>
  <c r="R76" i="14"/>
  <c r="R77" i="14"/>
  <c r="R78" i="14"/>
  <c r="R79" i="14"/>
  <c r="R80" i="14"/>
  <c r="R81" i="14"/>
  <c r="R82" i="14"/>
  <c r="R83" i="14"/>
  <c r="R84" i="14"/>
  <c r="R85" i="14"/>
  <c r="R86" i="14"/>
  <c r="R87" i="14"/>
  <c r="R88" i="14"/>
  <c r="R89" i="14"/>
  <c r="R90" i="14"/>
  <c r="R91" i="14"/>
  <c r="R92" i="14"/>
  <c r="R93" i="14"/>
  <c r="R94" i="14"/>
  <c r="R95" i="14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AP3" i="14"/>
  <c r="AJ3" i="14"/>
  <c r="AD3" i="14"/>
  <c r="R3" i="14"/>
  <c r="R8" i="13"/>
  <c r="R16" i="13"/>
  <c r="R24" i="13"/>
  <c r="R32" i="13"/>
  <c r="R40" i="13"/>
  <c r="R48" i="13"/>
  <c r="R56" i="13"/>
  <c r="R64" i="13"/>
  <c r="R72" i="13"/>
  <c r="R80" i="13"/>
  <c r="R88" i="13"/>
  <c r="R96" i="13"/>
  <c r="R104" i="13"/>
  <c r="R11" i="13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L105" i="12"/>
  <c r="L106" i="12"/>
  <c r="L107" i="12"/>
  <c r="L108" i="12"/>
  <c r="L109" i="12"/>
  <c r="L110" i="12"/>
  <c r="L111" i="12"/>
  <c r="L112" i="12"/>
  <c r="L113" i="12"/>
  <c r="L114" i="12"/>
  <c r="L115" i="12"/>
  <c r="L116" i="12"/>
  <c r="L117" i="12"/>
  <c r="L118" i="12"/>
  <c r="L119" i="12"/>
  <c r="L120" i="12"/>
  <c r="L121" i="12"/>
  <c r="L122" i="12"/>
  <c r="L123" i="12"/>
  <c r="L124" i="12"/>
  <c r="L125" i="12"/>
  <c r="L126" i="12"/>
  <c r="L127" i="12"/>
  <c r="L128" i="12"/>
  <c r="L129" i="12"/>
  <c r="L130" i="12"/>
  <c r="L131" i="12"/>
  <c r="L132" i="12"/>
  <c r="L133" i="12"/>
  <c r="L134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L3" i="12"/>
  <c r="AJ4" i="10"/>
  <c r="AJ5" i="10"/>
  <c r="AJ6" i="10"/>
  <c r="AJ7" i="10"/>
  <c r="AJ8" i="10"/>
  <c r="AJ9" i="10"/>
  <c r="AJ10" i="10"/>
  <c r="AJ11" i="10"/>
  <c r="AJ12" i="10"/>
  <c r="AJ13" i="10"/>
  <c r="AJ14" i="10"/>
  <c r="AJ15" i="10"/>
  <c r="AJ16" i="10"/>
  <c r="AJ17" i="10"/>
  <c r="AJ18" i="10"/>
  <c r="AJ19" i="10"/>
  <c r="AJ20" i="10"/>
  <c r="AJ21" i="10"/>
  <c r="AJ22" i="10"/>
  <c r="AJ23" i="10"/>
  <c r="AJ24" i="10"/>
  <c r="AJ25" i="10"/>
  <c r="AJ26" i="10"/>
  <c r="AJ27" i="10"/>
  <c r="AJ28" i="10"/>
  <c r="AJ29" i="10"/>
  <c r="AJ30" i="10"/>
  <c r="AJ31" i="10"/>
  <c r="AJ32" i="10"/>
  <c r="AJ33" i="10"/>
  <c r="AJ34" i="10"/>
  <c r="AJ35" i="10"/>
  <c r="AJ36" i="10"/>
  <c r="AJ37" i="10"/>
  <c r="AJ38" i="10"/>
  <c r="AJ39" i="10"/>
  <c r="AJ40" i="10"/>
  <c r="AJ41" i="10"/>
  <c r="AJ42" i="10"/>
  <c r="AJ43" i="10"/>
  <c r="AJ44" i="10"/>
  <c r="AJ45" i="10"/>
  <c r="AJ46" i="10"/>
  <c r="AJ47" i="10"/>
  <c r="AJ48" i="10"/>
  <c r="AJ49" i="10"/>
  <c r="AJ50" i="10"/>
  <c r="AJ51" i="10"/>
  <c r="AJ52" i="10"/>
  <c r="AJ53" i="10"/>
  <c r="AJ54" i="10"/>
  <c r="AJ55" i="10"/>
  <c r="AJ56" i="10"/>
  <c r="AJ57" i="10"/>
  <c r="AJ58" i="10"/>
  <c r="AJ59" i="10"/>
  <c r="AJ60" i="10"/>
  <c r="AJ61" i="10"/>
  <c r="AJ62" i="10"/>
  <c r="AJ63" i="10"/>
  <c r="AJ64" i="10"/>
  <c r="AJ65" i="10"/>
  <c r="AJ66" i="10"/>
  <c r="AJ67" i="10"/>
  <c r="AJ68" i="10"/>
  <c r="AJ69" i="10"/>
  <c r="AJ70" i="10"/>
  <c r="AJ71" i="10"/>
  <c r="AJ72" i="10"/>
  <c r="AJ73" i="10"/>
  <c r="AJ74" i="10"/>
  <c r="AJ75" i="10"/>
  <c r="AJ76" i="10"/>
  <c r="AJ77" i="10"/>
  <c r="AJ78" i="10"/>
  <c r="AJ79" i="10"/>
  <c r="AJ80" i="10"/>
  <c r="AJ81" i="10"/>
  <c r="AJ82" i="10"/>
  <c r="AJ83" i="10"/>
  <c r="AJ84" i="10"/>
  <c r="AJ85" i="10"/>
  <c r="AJ86" i="10"/>
  <c r="AJ87" i="10"/>
  <c r="AJ88" i="10"/>
  <c r="AJ89" i="10"/>
  <c r="AJ90" i="10"/>
  <c r="AJ91" i="10"/>
  <c r="AJ92" i="10"/>
  <c r="AD4" i="10"/>
  <c r="AD5" i="10"/>
  <c r="AD6" i="10"/>
  <c r="AD7" i="10"/>
  <c r="AD8" i="10"/>
  <c r="AD9" i="10"/>
  <c r="AD10" i="10"/>
  <c r="AD11" i="10"/>
  <c r="AD12" i="10"/>
  <c r="AD13" i="10"/>
  <c r="AD14" i="10"/>
  <c r="AD15" i="10"/>
  <c r="AD16" i="10"/>
  <c r="AD17" i="10"/>
  <c r="AD18" i="10"/>
  <c r="AD19" i="10"/>
  <c r="AD20" i="10"/>
  <c r="AD21" i="10"/>
  <c r="AD22" i="10"/>
  <c r="AD23" i="10"/>
  <c r="AD24" i="10"/>
  <c r="AD25" i="10"/>
  <c r="AD26" i="10"/>
  <c r="AD27" i="10"/>
  <c r="AD28" i="10"/>
  <c r="AD29" i="10"/>
  <c r="AD30" i="10"/>
  <c r="AD31" i="10"/>
  <c r="AD32" i="10"/>
  <c r="AD33" i="10"/>
  <c r="AD34" i="10"/>
  <c r="AD35" i="10"/>
  <c r="AD36" i="10"/>
  <c r="AD37" i="10"/>
  <c r="AD38" i="10"/>
  <c r="AD39" i="10"/>
  <c r="AD40" i="10"/>
  <c r="AD41" i="10"/>
  <c r="AD42" i="10"/>
  <c r="AD43" i="10"/>
  <c r="AD44" i="10"/>
  <c r="AD45" i="10"/>
  <c r="AD46" i="10"/>
  <c r="AD47" i="10"/>
  <c r="AD48" i="10"/>
  <c r="AD49" i="10"/>
  <c r="AD50" i="10"/>
  <c r="AD51" i="10"/>
  <c r="AD52" i="10"/>
  <c r="AD53" i="10"/>
  <c r="AD54" i="10"/>
  <c r="AD55" i="10"/>
  <c r="AD56" i="10"/>
  <c r="AD57" i="10"/>
  <c r="AD58" i="10"/>
  <c r="AD59" i="10"/>
  <c r="AD60" i="10"/>
  <c r="AD61" i="10"/>
  <c r="AD62" i="10"/>
  <c r="AD63" i="10"/>
  <c r="AD64" i="10"/>
  <c r="AD65" i="10"/>
  <c r="AD66" i="10"/>
  <c r="AD67" i="10"/>
  <c r="AD68" i="10"/>
  <c r="AD69" i="10"/>
  <c r="AD70" i="10"/>
  <c r="AD71" i="10"/>
  <c r="AD72" i="10"/>
  <c r="AD73" i="10"/>
  <c r="AD74" i="10"/>
  <c r="AD75" i="10"/>
  <c r="AD76" i="10"/>
  <c r="AD77" i="10"/>
  <c r="AD78" i="10"/>
  <c r="AD79" i="10"/>
  <c r="AD80" i="10"/>
  <c r="AD81" i="10"/>
  <c r="AD82" i="10"/>
  <c r="AD83" i="10"/>
  <c r="AD84" i="10"/>
  <c r="AD85" i="10"/>
  <c r="AD86" i="10"/>
  <c r="AD87" i="10"/>
  <c r="AD88" i="10"/>
  <c r="AD89" i="10"/>
  <c r="AD90" i="10"/>
  <c r="AD91" i="10"/>
  <c r="AD92" i="10"/>
  <c r="AD93" i="10"/>
  <c r="AD94" i="10"/>
  <c r="AD95" i="10"/>
  <c r="AD96" i="10"/>
  <c r="AD97" i="10"/>
  <c r="AD98" i="10"/>
  <c r="AD99" i="10"/>
  <c r="AD100" i="10"/>
  <c r="AD101" i="10"/>
  <c r="AD102" i="10"/>
  <c r="AD103" i="10"/>
  <c r="AD104" i="10"/>
  <c r="AD105" i="10"/>
  <c r="AD106" i="10"/>
  <c r="AD107" i="10"/>
  <c r="AD108" i="10"/>
  <c r="X4" i="10"/>
  <c r="X5" i="10"/>
  <c r="X6" i="10"/>
  <c r="X7" i="10"/>
  <c r="X8" i="10"/>
  <c r="X9" i="10"/>
  <c r="X10" i="10"/>
  <c r="X11" i="10"/>
  <c r="X12" i="10"/>
  <c r="X13" i="10"/>
  <c r="X14" i="10"/>
  <c r="X15" i="10"/>
  <c r="X16" i="10"/>
  <c r="X17" i="10"/>
  <c r="X18" i="10"/>
  <c r="X19" i="10"/>
  <c r="X20" i="10"/>
  <c r="X21" i="10"/>
  <c r="X22" i="10"/>
  <c r="X23" i="10"/>
  <c r="X24" i="10"/>
  <c r="X25" i="10"/>
  <c r="X26" i="10"/>
  <c r="X27" i="10"/>
  <c r="X28" i="10"/>
  <c r="X29" i="10"/>
  <c r="X30" i="10"/>
  <c r="X31" i="10"/>
  <c r="X32" i="10"/>
  <c r="X33" i="10"/>
  <c r="X34" i="10"/>
  <c r="X35" i="10"/>
  <c r="X36" i="10"/>
  <c r="X37" i="10"/>
  <c r="X38" i="10"/>
  <c r="X39" i="10"/>
  <c r="X40" i="10"/>
  <c r="X41" i="10"/>
  <c r="X42" i="10"/>
  <c r="X43" i="10"/>
  <c r="X44" i="10"/>
  <c r="X45" i="10"/>
  <c r="X46" i="10"/>
  <c r="X47" i="10"/>
  <c r="X48" i="10"/>
  <c r="X49" i="10"/>
  <c r="X50" i="10"/>
  <c r="X51" i="10"/>
  <c r="X52" i="10"/>
  <c r="X53" i="10"/>
  <c r="X54" i="10"/>
  <c r="X55" i="10"/>
  <c r="X56" i="10"/>
  <c r="X57" i="10"/>
  <c r="X58" i="10"/>
  <c r="X59" i="10"/>
  <c r="X60" i="10"/>
  <c r="X61" i="10"/>
  <c r="X62" i="10"/>
  <c r="X63" i="10"/>
  <c r="X64" i="10"/>
  <c r="X65" i="10"/>
  <c r="X66" i="10"/>
  <c r="X67" i="10"/>
  <c r="X68" i="10"/>
  <c r="X69" i="10"/>
  <c r="X70" i="10"/>
  <c r="X71" i="10"/>
  <c r="X72" i="10"/>
  <c r="X73" i="10"/>
  <c r="X74" i="10"/>
  <c r="X75" i="10"/>
  <c r="X76" i="10"/>
  <c r="X77" i="10"/>
  <c r="X78" i="10"/>
  <c r="X79" i="10"/>
  <c r="X80" i="10"/>
  <c r="X81" i="10"/>
  <c r="X82" i="10"/>
  <c r="X83" i="10"/>
  <c r="X84" i="10"/>
  <c r="X85" i="10"/>
  <c r="X86" i="10"/>
  <c r="X87" i="10"/>
  <c r="X88" i="10"/>
  <c r="X89" i="10"/>
  <c r="X90" i="10"/>
  <c r="X91" i="10"/>
  <c r="X92" i="10"/>
  <c r="X93" i="10"/>
  <c r="X94" i="10"/>
  <c r="X95" i="10"/>
  <c r="X96" i="10"/>
  <c r="X97" i="10"/>
  <c r="X98" i="10"/>
  <c r="X99" i="10"/>
  <c r="X100" i="10"/>
  <c r="X101" i="10"/>
  <c r="X102" i="10"/>
  <c r="X103" i="10"/>
  <c r="X104" i="10"/>
  <c r="X105" i="10"/>
  <c r="X106" i="10"/>
  <c r="X107" i="10"/>
  <c r="X108" i="10"/>
  <c r="R4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3" i="10"/>
  <c r="R54" i="10"/>
  <c r="R55" i="10"/>
  <c r="R56" i="10"/>
  <c r="R57" i="10"/>
  <c r="R58" i="10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77" i="10"/>
  <c r="R78" i="10"/>
  <c r="R79" i="10"/>
  <c r="R80" i="10"/>
  <c r="R81" i="10"/>
  <c r="R82" i="10"/>
  <c r="R83" i="10"/>
  <c r="R84" i="10"/>
  <c r="R85" i="10"/>
  <c r="R86" i="10"/>
  <c r="R87" i="10"/>
  <c r="R88" i="10"/>
  <c r="R89" i="10"/>
  <c r="R90" i="10"/>
  <c r="R91" i="10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106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AJ3" i="10"/>
  <c r="X3" i="10"/>
  <c r="AJ4" i="6"/>
  <c r="AJ5" i="6"/>
  <c r="AJ6" i="6"/>
  <c r="AJ7" i="6"/>
  <c r="AJ8" i="6"/>
  <c r="AJ9" i="6"/>
  <c r="AJ10" i="6"/>
  <c r="AJ11" i="6"/>
  <c r="AJ12" i="6"/>
  <c r="AJ13" i="6"/>
  <c r="AJ14" i="6"/>
  <c r="AJ15" i="6"/>
  <c r="AJ16" i="6"/>
  <c r="AJ17" i="6"/>
  <c r="AJ18" i="6"/>
  <c r="AJ19" i="6"/>
  <c r="AJ20" i="6"/>
  <c r="AJ21" i="6"/>
  <c r="AJ22" i="6"/>
  <c r="AJ23" i="6"/>
  <c r="AJ24" i="6"/>
  <c r="AJ25" i="6"/>
  <c r="AJ26" i="6"/>
  <c r="AJ27" i="6"/>
  <c r="AJ28" i="6"/>
  <c r="AJ29" i="6"/>
  <c r="AJ30" i="6"/>
  <c r="AJ31" i="6"/>
  <c r="AJ32" i="6"/>
  <c r="AJ33" i="6"/>
  <c r="AJ34" i="6"/>
  <c r="AJ35" i="6"/>
  <c r="AJ36" i="6"/>
  <c r="AJ37" i="6"/>
  <c r="AJ38" i="6"/>
  <c r="AJ39" i="6"/>
  <c r="AJ40" i="6"/>
  <c r="AJ41" i="6"/>
  <c r="AJ42" i="6"/>
  <c r="AJ43" i="6"/>
  <c r="AJ44" i="6"/>
  <c r="AJ45" i="6"/>
  <c r="AJ46" i="6"/>
  <c r="AJ47" i="6"/>
  <c r="AJ48" i="6"/>
  <c r="AJ49" i="6"/>
  <c r="AJ50" i="6"/>
  <c r="AJ51" i="6"/>
  <c r="AJ52" i="6"/>
  <c r="AJ53" i="6"/>
  <c r="AJ54" i="6"/>
  <c r="AJ55" i="6"/>
  <c r="AJ56" i="6"/>
  <c r="AJ57" i="6"/>
  <c r="AJ58" i="6"/>
  <c r="AJ59" i="6"/>
  <c r="AJ60" i="6"/>
  <c r="AJ61" i="6"/>
  <c r="AJ62" i="6"/>
  <c r="AJ63" i="6"/>
  <c r="AJ64" i="6"/>
  <c r="AJ65" i="6"/>
  <c r="AJ66" i="6"/>
  <c r="AJ67" i="6"/>
  <c r="AJ68" i="6"/>
  <c r="AJ69" i="6"/>
  <c r="AJ70" i="6"/>
  <c r="AJ71" i="6"/>
  <c r="AJ72" i="6"/>
  <c r="AJ73" i="6"/>
  <c r="AJ74" i="6"/>
  <c r="AJ75" i="6"/>
  <c r="AJ76" i="6"/>
  <c r="AJ77" i="6"/>
  <c r="AJ78" i="6"/>
  <c r="AJ79" i="6"/>
  <c r="AJ80" i="6"/>
  <c r="AJ81" i="6"/>
  <c r="AJ82" i="6"/>
  <c r="AJ83" i="6"/>
  <c r="AJ84" i="6"/>
  <c r="AJ85" i="6"/>
  <c r="AJ86" i="6"/>
  <c r="AJ87" i="6"/>
  <c r="AJ88" i="6"/>
  <c r="AJ89" i="6"/>
  <c r="AJ90" i="6"/>
  <c r="AJ91" i="6"/>
  <c r="AJ92" i="6"/>
  <c r="AJ93" i="6"/>
  <c r="AJ94" i="6"/>
  <c r="AJ95" i="6"/>
  <c r="AJ96" i="6"/>
  <c r="AJ97" i="6"/>
  <c r="AJ98" i="6"/>
  <c r="AJ99" i="6"/>
  <c r="AJ100" i="6"/>
  <c r="AJ101" i="6"/>
  <c r="AJ102" i="6"/>
  <c r="AJ103" i="6"/>
  <c r="AJ104" i="6"/>
  <c r="AJ105" i="6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D37" i="6"/>
  <c r="AD38" i="6"/>
  <c r="AD39" i="6"/>
  <c r="AD40" i="6"/>
  <c r="AD41" i="6"/>
  <c r="AD42" i="6"/>
  <c r="AD43" i="6"/>
  <c r="AD44" i="6"/>
  <c r="AD45" i="6"/>
  <c r="AD46" i="6"/>
  <c r="AD47" i="6"/>
  <c r="AD48" i="6"/>
  <c r="AD49" i="6"/>
  <c r="AD50" i="6"/>
  <c r="AD51" i="6"/>
  <c r="AD52" i="6"/>
  <c r="AD53" i="6"/>
  <c r="AD54" i="6"/>
  <c r="AD55" i="6"/>
  <c r="AD56" i="6"/>
  <c r="AD57" i="6"/>
  <c r="AD58" i="6"/>
  <c r="AD59" i="6"/>
  <c r="AD60" i="6"/>
  <c r="AD61" i="6"/>
  <c r="AD62" i="6"/>
  <c r="AD63" i="6"/>
  <c r="AD64" i="6"/>
  <c r="AD65" i="6"/>
  <c r="AD66" i="6"/>
  <c r="AD67" i="6"/>
  <c r="AD68" i="6"/>
  <c r="AD69" i="6"/>
  <c r="AD70" i="6"/>
  <c r="AD71" i="6"/>
  <c r="AD72" i="6"/>
  <c r="AD73" i="6"/>
  <c r="AD74" i="6"/>
  <c r="AD75" i="6"/>
  <c r="AD76" i="6"/>
  <c r="AD77" i="6"/>
  <c r="AD78" i="6"/>
  <c r="AD79" i="6"/>
  <c r="AD80" i="6"/>
  <c r="AD81" i="6"/>
  <c r="AD82" i="6"/>
  <c r="AD83" i="6"/>
  <c r="AD84" i="6"/>
  <c r="AD85" i="6"/>
  <c r="AD86" i="6"/>
  <c r="AD87" i="6"/>
  <c r="AD88" i="6"/>
  <c r="AD89" i="6"/>
  <c r="AD90" i="6"/>
  <c r="AD91" i="6"/>
  <c r="AD92" i="6"/>
  <c r="AD93" i="6"/>
  <c r="AD94" i="6"/>
  <c r="AD95" i="6"/>
  <c r="AD96" i="6"/>
  <c r="AD97" i="6"/>
  <c r="AD98" i="6"/>
  <c r="AD99" i="6"/>
  <c r="AD100" i="6"/>
  <c r="AD101" i="6"/>
  <c r="AD102" i="6"/>
  <c r="AD103" i="6"/>
  <c r="AD104" i="6"/>
  <c r="AD105" i="6"/>
  <c r="AD106" i="6"/>
  <c r="AD107" i="6"/>
  <c r="AD108" i="6"/>
  <c r="AD109" i="6"/>
  <c r="AD110" i="6"/>
  <c r="AD111" i="6"/>
  <c r="AD112" i="6"/>
  <c r="AD113" i="6"/>
  <c r="AD114" i="6"/>
  <c r="X4" i="6"/>
  <c r="X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AJ3" i="6"/>
  <c r="X3" i="6"/>
  <c r="L3" i="6"/>
  <c r="L4" i="7"/>
  <c r="L9" i="7"/>
  <c r="L12" i="7"/>
  <c r="L15" i="7"/>
  <c r="L17" i="7"/>
  <c r="L20" i="7"/>
  <c r="L25" i="7"/>
  <c r="L28" i="7"/>
  <c r="L33" i="7"/>
  <c r="L36" i="7"/>
  <c r="L41" i="7"/>
  <c r="L44" i="7"/>
  <c r="L47" i="7"/>
  <c r="L48" i="7"/>
  <c r="L49" i="7"/>
  <c r="L52" i="7"/>
  <c r="L57" i="7"/>
  <c r="L58" i="7"/>
  <c r="L60" i="7"/>
  <c r="L65" i="7"/>
  <c r="L68" i="7"/>
  <c r="L73" i="7"/>
  <c r="L76" i="7"/>
  <c r="L78" i="7"/>
  <c r="L79" i="7"/>
  <c r="L81" i="7"/>
  <c r="L84" i="7"/>
  <c r="F7" i="7"/>
  <c r="F10" i="7"/>
  <c r="F15" i="7"/>
  <c r="F18" i="7"/>
  <c r="F22" i="7"/>
  <c r="F23" i="7"/>
  <c r="F26" i="7"/>
  <c r="F31" i="7"/>
  <c r="F34" i="7"/>
  <c r="F39" i="7"/>
  <c r="F42" i="7"/>
  <c r="F47" i="7"/>
  <c r="F50" i="7"/>
  <c r="F55" i="7"/>
  <c r="F58" i="7"/>
  <c r="F63" i="7"/>
  <c r="F66" i="7"/>
  <c r="F71" i="7"/>
  <c r="F74" i="7"/>
  <c r="F79" i="7"/>
  <c r="F82" i="7"/>
  <c r="F86" i="7"/>
  <c r="F87" i="7"/>
  <c r="R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R81" i="8"/>
  <c r="R82" i="8"/>
  <c r="R83" i="8"/>
  <c r="R84" i="8"/>
  <c r="R85" i="8"/>
  <c r="R86" i="8"/>
  <c r="R87" i="8"/>
  <c r="R88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3" i="8"/>
  <c r="F5" i="8"/>
  <c r="R3" i="3"/>
  <c r="L3" i="3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R3" i="2"/>
  <c r="L3" i="2"/>
  <c r="F3" i="2"/>
  <c r="AJ1" i="4"/>
  <c r="AK1" i="4" s="1"/>
  <c r="AA1" i="4"/>
  <c r="AB1" i="4" s="1"/>
  <c r="R1" i="4"/>
  <c r="S1" i="4" s="1"/>
  <c r="I1" i="4"/>
  <c r="J1" i="4" s="1"/>
  <c r="R4" i="1"/>
  <c r="L5" i="1"/>
  <c r="L9" i="1"/>
  <c r="L17" i="1"/>
  <c r="L25" i="1"/>
  <c r="L33" i="1"/>
  <c r="L41" i="1"/>
  <c r="L49" i="1"/>
  <c r="L57" i="1"/>
  <c r="L65" i="1"/>
  <c r="L73" i="1"/>
  <c r="L81" i="1"/>
  <c r="L89" i="1"/>
  <c r="L97" i="1"/>
  <c r="L105" i="1"/>
  <c r="L113" i="1"/>
  <c r="R10" i="1"/>
  <c r="R18" i="1"/>
  <c r="R26" i="1"/>
  <c r="R34" i="1"/>
  <c r="R42" i="1"/>
  <c r="R50" i="1"/>
  <c r="R58" i="1"/>
  <c r="R66" i="1"/>
  <c r="R74" i="1"/>
  <c r="R82" i="1"/>
  <c r="R90" i="1"/>
  <c r="R98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R11" i="1"/>
  <c r="L10" i="1"/>
  <c r="AF4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3" i="4"/>
  <c r="F4" i="4" l="1"/>
  <c r="G4" i="4" s="1"/>
  <c r="F12" i="4"/>
  <c r="G12" i="4" s="1"/>
  <c r="F20" i="4"/>
  <c r="G20" i="4" s="1"/>
  <c r="F28" i="4"/>
  <c r="G28" i="4" s="1"/>
  <c r="F36" i="4"/>
  <c r="G36" i="4" s="1"/>
  <c r="F44" i="4"/>
  <c r="G44" i="4" s="1"/>
  <c r="F52" i="4"/>
  <c r="G52" i="4" s="1"/>
  <c r="F60" i="4"/>
  <c r="G60" i="4" s="1"/>
  <c r="F68" i="4"/>
  <c r="G68" i="4" s="1"/>
  <c r="F5" i="4"/>
  <c r="G5" i="4" s="1"/>
  <c r="F13" i="4"/>
  <c r="G13" i="4" s="1"/>
  <c r="F21" i="4"/>
  <c r="G21" i="4" s="1"/>
  <c r="F29" i="4"/>
  <c r="G29" i="4" s="1"/>
  <c r="F37" i="4"/>
  <c r="G37" i="4" s="1"/>
  <c r="F45" i="4"/>
  <c r="G45" i="4" s="1"/>
  <c r="F53" i="4"/>
  <c r="G53" i="4" s="1"/>
  <c r="F61" i="4"/>
  <c r="G61" i="4" s="1"/>
  <c r="F69" i="4"/>
  <c r="G69" i="4" s="1"/>
  <c r="F6" i="4"/>
  <c r="G6" i="4" s="1"/>
  <c r="F14" i="4"/>
  <c r="G14" i="4" s="1"/>
  <c r="F22" i="4"/>
  <c r="G22" i="4" s="1"/>
  <c r="F30" i="4"/>
  <c r="G30" i="4" s="1"/>
  <c r="F38" i="4"/>
  <c r="G38" i="4" s="1"/>
  <c r="F46" i="4"/>
  <c r="G46" i="4" s="1"/>
  <c r="F54" i="4"/>
  <c r="G54" i="4" s="1"/>
  <c r="F62" i="4"/>
  <c r="G62" i="4" s="1"/>
  <c r="F70" i="4"/>
  <c r="G70" i="4" s="1"/>
  <c r="F7" i="4"/>
  <c r="G7" i="4" s="1"/>
  <c r="F15" i="4"/>
  <c r="G15" i="4" s="1"/>
  <c r="F23" i="4"/>
  <c r="G23" i="4" s="1"/>
  <c r="F31" i="4"/>
  <c r="G31" i="4" s="1"/>
  <c r="F39" i="4"/>
  <c r="G39" i="4" s="1"/>
  <c r="F47" i="4"/>
  <c r="G47" i="4" s="1"/>
  <c r="F55" i="4"/>
  <c r="G55" i="4" s="1"/>
  <c r="F63" i="4"/>
  <c r="G63" i="4" s="1"/>
  <c r="F71" i="4"/>
  <c r="G71" i="4" s="1"/>
  <c r="F3" i="4"/>
  <c r="G3" i="4" s="1"/>
  <c r="F8" i="4"/>
  <c r="G8" i="4" s="1"/>
  <c r="F16" i="4"/>
  <c r="G16" i="4" s="1"/>
  <c r="F24" i="4"/>
  <c r="G24" i="4" s="1"/>
  <c r="F32" i="4"/>
  <c r="G32" i="4" s="1"/>
  <c r="F40" i="4"/>
  <c r="G40" i="4" s="1"/>
  <c r="F48" i="4"/>
  <c r="G48" i="4" s="1"/>
  <c r="F56" i="4"/>
  <c r="G56" i="4" s="1"/>
  <c r="F64" i="4"/>
  <c r="G64" i="4" s="1"/>
  <c r="F72" i="4"/>
  <c r="G72" i="4" s="1"/>
  <c r="F9" i="4"/>
  <c r="G9" i="4" s="1"/>
  <c r="F17" i="4"/>
  <c r="G17" i="4" s="1"/>
  <c r="F25" i="4"/>
  <c r="G25" i="4" s="1"/>
  <c r="F33" i="4"/>
  <c r="G33" i="4" s="1"/>
  <c r="F41" i="4"/>
  <c r="G41" i="4" s="1"/>
  <c r="F49" i="4"/>
  <c r="G49" i="4" s="1"/>
  <c r="F57" i="4"/>
  <c r="G57" i="4" s="1"/>
  <c r="F65" i="4"/>
  <c r="G65" i="4" s="1"/>
  <c r="F73" i="4"/>
  <c r="G73" i="4" s="1"/>
  <c r="F10" i="4"/>
  <c r="G10" i="4" s="1"/>
  <c r="F18" i="4"/>
  <c r="G18" i="4" s="1"/>
  <c r="F26" i="4"/>
  <c r="G26" i="4" s="1"/>
  <c r="F34" i="4"/>
  <c r="G34" i="4" s="1"/>
  <c r="F42" i="4"/>
  <c r="G42" i="4" s="1"/>
  <c r="F50" i="4"/>
  <c r="G50" i="4" s="1"/>
  <c r="F58" i="4"/>
  <c r="G58" i="4" s="1"/>
  <c r="F66" i="4"/>
  <c r="G66" i="4" s="1"/>
  <c r="F11" i="4"/>
  <c r="G11" i="4" s="1"/>
  <c r="F19" i="4"/>
  <c r="G19" i="4" s="1"/>
  <c r="F27" i="4"/>
  <c r="G27" i="4" s="1"/>
  <c r="F35" i="4"/>
  <c r="G35" i="4" s="1"/>
  <c r="F43" i="4"/>
  <c r="G43" i="4" s="1"/>
  <c r="F51" i="4"/>
  <c r="G51" i="4" s="1"/>
  <c r="F59" i="4"/>
  <c r="G59" i="4" s="1"/>
  <c r="F67" i="4"/>
  <c r="G67" i="4" s="1"/>
  <c r="O6" i="4"/>
  <c r="P6" i="4" s="1"/>
  <c r="O14" i="4"/>
  <c r="P14" i="4" s="1"/>
  <c r="O22" i="4"/>
  <c r="P22" i="4" s="1"/>
  <c r="O30" i="4"/>
  <c r="P30" i="4" s="1"/>
  <c r="O38" i="4"/>
  <c r="P38" i="4" s="1"/>
  <c r="O46" i="4"/>
  <c r="P46" i="4" s="1"/>
  <c r="O54" i="4"/>
  <c r="P54" i="4" s="1"/>
  <c r="O62" i="4"/>
  <c r="P62" i="4" s="1"/>
  <c r="O70" i="4"/>
  <c r="P70" i="4" s="1"/>
  <c r="O78" i="4"/>
  <c r="P78" i="4" s="1"/>
  <c r="O7" i="4"/>
  <c r="P7" i="4" s="1"/>
  <c r="O15" i="4"/>
  <c r="P15" i="4" s="1"/>
  <c r="O23" i="4"/>
  <c r="P23" i="4" s="1"/>
  <c r="O31" i="4"/>
  <c r="P31" i="4" s="1"/>
  <c r="O39" i="4"/>
  <c r="P39" i="4" s="1"/>
  <c r="O47" i="4"/>
  <c r="P47" i="4" s="1"/>
  <c r="O55" i="4"/>
  <c r="P55" i="4" s="1"/>
  <c r="O63" i="4"/>
  <c r="P63" i="4" s="1"/>
  <c r="O71" i="4"/>
  <c r="P71" i="4" s="1"/>
  <c r="O79" i="4"/>
  <c r="P79" i="4" s="1"/>
  <c r="O8" i="4"/>
  <c r="P8" i="4" s="1"/>
  <c r="O16" i="4"/>
  <c r="P16" i="4" s="1"/>
  <c r="O24" i="4"/>
  <c r="P24" i="4" s="1"/>
  <c r="O32" i="4"/>
  <c r="P32" i="4" s="1"/>
  <c r="O40" i="4"/>
  <c r="P40" i="4" s="1"/>
  <c r="O48" i="4"/>
  <c r="P48" i="4" s="1"/>
  <c r="O56" i="4"/>
  <c r="P56" i="4" s="1"/>
  <c r="O64" i="4"/>
  <c r="P64" i="4" s="1"/>
  <c r="O72" i="4"/>
  <c r="P72" i="4" s="1"/>
  <c r="O80" i="4"/>
  <c r="P80" i="4" s="1"/>
  <c r="O3" i="4"/>
  <c r="P3" i="4" s="1"/>
  <c r="O9" i="4"/>
  <c r="P9" i="4" s="1"/>
  <c r="O17" i="4"/>
  <c r="P17" i="4" s="1"/>
  <c r="O25" i="4"/>
  <c r="P25" i="4" s="1"/>
  <c r="O33" i="4"/>
  <c r="P33" i="4" s="1"/>
  <c r="O41" i="4"/>
  <c r="P41" i="4" s="1"/>
  <c r="O49" i="4"/>
  <c r="P49" i="4" s="1"/>
  <c r="O57" i="4"/>
  <c r="P57" i="4" s="1"/>
  <c r="O65" i="4"/>
  <c r="P65" i="4" s="1"/>
  <c r="O73" i="4"/>
  <c r="P73" i="4" s="1"/>
  <c r="O81" i="4"/>
  <c r="P81" i="4" s="1"/>
  <c r="O10" i="4"/>
  <c r="P10" i="4" s="1"/>
  <c r="O18" i="4"/>
  <c r="P18" i="4" s="1"/>
  <c r="O26" i="4"/>
  <c r="P26" i="4" s="1"/>
  <c r="O34" i="4"/>
  <c r="P34" i="4" s="1"/>
  <c r="O42" i="4"/>
  <c r="P42" i="4" s="1"/>
  <c r="O50" i="4"/>
  <c r="P50" i="4" s="1"/>
  <c r="O58" i="4"/>
  <c r="P58" i="4" s="1"/>
  <c r="O66" i="4"/>
  <c r="P66" i="4" s="1"/>
  <c r="O74" i="4"/>
  <c r="P74" i="4" s="1"/>
  <c r="O82" i="4"/>
  <c r="P82" i="4" s="1"/>
  <c r="O11" i="4"/>
  <c r="P11" i="4" s="1"/>
  <c r="O19" i="4"/>
  <c r="P19" i="4" s="1"/>
  <c r="O27" i="4"/>
  <c r="P27" i="4" s="1"/>
  <c r="O35" i="4"/>
  <c r="P35" i="4" s="1"/>
  <c r="O43" i="4"/>
  <c r="P43" i="4" s="1"/>
  <c r="O51" i="4"/>
  <c r="P51" i="4" s="1"/>
  <c r="O59" i="4"/>
  <c r="P59" i="4" s="1"/>
  <c r="O67" i="4"/>
  <c r="P67" i="4" s="1"/>
  <c r="O75" i="4"/>
  <c r="P75" i="4" s="1"/>
  <c r="O83" i="4"/>
  <c r="P83" i="4" s="1"/>
  <c r="O4" i="4"/>
  <c r="P4" i="4" s="1"/>
  <c r="O12" i="4"/>
  <c r="P12" i="4" s="1"/>
  <c r="O20" i="4"/>
  <c r="P20" i="4" s="1"/>
  <c r="O28" i="4"/>
  <c r="P28" i="4" s="1"/>
  <c r="O36" i="4"/>
  <c r="P36" i="4" s="1"/>
  <c r="O44" i="4"/>
  <c r="P44" i="4" s="1"/>
  <c r="O52" i="4"/>
  <c r="P52" i="4" s="1"/>
  <c r="O60" i="4"/>
  <c r="P60" i="4" s="1"/>
  <c r="O68" i="4"/>
  <c r="P68" i="4" s="1"/>
  <c r="O76" i="4"/>
  <c r="P76" i="4" s="1"/>
  <c r="O5" i="4"/>
  <c r="P5" i="4" s="1"/>
  <c r="O13" i="4"/>
  <c r="P13" i="4" s="1"/>
  <c r="O21" i="4"/>
  <c r="P21" i="4" s="1"/>
  <c r="O29" i="4"/>
  <c r="P29" i="4" s="1"/>
  <c r="O37" i="4"/>
  <c r="P37" i="4" s="1"/>
  <c r="O45" i="4"/>
  <c r="P45" i="4" s="1"/>
  <c r="O53" i="4"/>
  <c r="P53" i="4" s="1"/>
  <c r="O61" i="4"/>
  <c r="P61" i="4" s="1"/>
  <c r="O69" i="4"/>
  <c r="P69" i="4" s="1"/>
  <c r="O77" i="4"/>
  <c r="P77" i="4" s="1"/>
  <c r="X6" i="4"/>
  <c r="Y6" i="4" s="1"/>
  <c r="X14" i="4"/>
  <c r="Y14" i="4" s="1"/>
  <c r="X22" i="4"/>
  <c r="Y22" i="4" s="1"/>
  <c r="X30" i="4"/>
  <c r="Y30" i="4" s="1"/>
  <c r="X38" i="4"/>
  <c r="Y38" i="4" s="1"/>
  <c r="X46" i="4"/>
  <c r="Y46" i="4" s="1"/>
  <c r="X54" i="4"/>
  <c r="Y54" i="4" s="1"/>
  <c r="X62" i="4"/>
  <c r="Y62" i="4" s="1"/>
  <c r="X7" i="4"/>
  <c r="Y7" i="4" s="1"/>
  <c r="X15" i="4"/>
  <c r="Y15" i="4" s="1"/>
  <c r="X23" i="4"/>
  <c r="Y23" i="4" s="1"/>
  <c r="X31" i="4"/>
  <c r="Y31" i="4" s="1"/>
  <c r="X39" i="4"/>
  <c r="Y39" i="4" s="1"/>
  <c r="X47" i="4"/>
  <c r="Y47" i="4" s="1"/>
  <c r="X55" i="4"/>
  <c r="Y55" i="4" s="1"/>
  <c r="X63" i="4"/>
  <c r="Y63" i="4" s="1"/>
  <c r="X3" i="4"/>
  <c r="Y3" i="4" s="1"/>
  <c r="X8" i="4"/>
  <c r="Y8" i="4" s="1"/>
  <c r="X16" i="4"/>
  <c r="Y16" i="4" s="1"/>
  <c r="X24" i="4"/>
  <c r="Y24" i="4" s="1"/>
  <c r="X32" i="4"/>
  <c r="Y32" i="4" s="1"/>
  <c r="X40" i="4"/>
  <c r="Y40" i="4" s="1"/>
  <c r="X48" i="4"/>
  <c r="Y48" i="4" s="1"/>
  <c r="X56" i="4"/>
  <c r="Y56" i="4" s="1"/>
  <c r="X64" i="4"/>
  <c r="Y64" i="4" s="1"/>
  <c r="X9" i="4"/>
  <c r="Y9" i="4" s="1"/>
  <c r="X17" i="4"/>
  <c r="Y17" i="4" s="1"/>
  <c r="X25" i="4"/>
  <c r="Y25" i="4" s="1"/>
  <c r="X33" i="4"/>
  <c r="Y33" i="4" s="1"/>
  <c r="X41" i="4"/>
  <c r="Y41" i="4" s="1"/>
  <c r="X49" i="4"/>
  <c r="Y49" i="4" s="1"/>
  <c r="X57" i="4"/>
  <c r="Y57" i="4" s="1"/>
  <c r="X65" i="4"/>
  <c r="Y65" i="4" s="1"/>
  <c r="X10" i="4"/>
  <c r="Y10" i="4" s="1"/>
  <c r="X18" i="4"/>
  <c r="Y18" i="4" s="1"/>
  <c r="X26" i="4"/>
  <c r="Y26" i="4" s="1"/>
  <c r="X34" i="4"/>
  <c r="Y34" i="4" s="1"/>
  <c r="X42" i="4"/>
  <c r="Y42" i="4" s="1"/>
  <c r="X50" i="4"/>
  <c r="Y50" i="4" s="1"/>
  <c r="X58" i="4"/>
  <c r="Y58" i="4" s="1"/>
  <c r="X66" i="4"/>
  <c r="Y66" i="4" s="1"/>
  <c r="X11" i="4"/>
  <c r="Y11" i="4" s="1"/>
  <c r="X19" i="4"/>
  <c r="Y19" i="4" s="1"/>
  <c r="X27" i="4"/>
  <c r="Y27" i="4" s="1"/>
  <c r="X35" i="4"/>
  <c r="Y35" i="4" s="1"/>
  <c r="X43" i="4"/>
  <c r="Y43" i="4" s="1"/>
  <c r="X51" i="4"/>
  <c r="Y51" i="4" s="1"/>
  <c r="X59" i="4"/>
  <c r="Y59" i="4" s="1"/>
  <c r="X67" i="4"/>
  <c r="Y67" i="4" s="1"/>
  <c r="X4" i="4"/>
  <c r="Y4" i="4" s="1"/>
  <c r="X12" i="4"/>
  <c r="Y12" i="4" s="1"/>
  <c r="X20" i="4"/>
  <c r="Y20" i="4" s="1"/>
  <c r="X28" i="4"/>
  <c r="Y28" i="4" s="1"/>
  <c r="X36" i="4"/>
  <c r="Y36" i="4" s="1"/>
  <c r="X44" i="4"/>
  <c r="Y44" i="4" s="1"/>
  <c r="X52" i="4"/>
  <c r="Y52" i="4" s="1"/>
  <c r="X60" i="4"/>
  <c r="Y60" i="4" s="1"/>
  <c r="X68" i="4"/>
  <c r="Y68" i="4" s="1"/>
  <c r="X5" i="4"/>
  <c r="Y5" i="4" s="1"/>
  <c r="X13" i="4"/>
  <c r="Y13" i="4" s="1"/>
  <c r="X21" i="4"/>
  <c r="Y21" i="4" s="1"/>
  <c r="X29" i="4"/>
  <c r="Y29" i="4" s="1"/>
  <c r="X37" i="4"/>
  <c r="Y37" i="4" s="1"/>
  <c r="X45" i="4"/>
  <c r="Y45" i="4" s="1"/>
  <c r="X53" i="4"/>
  <c r="Y53" i="4" s="1"/>
  <c r="X61" i="4"/>
  <c r="Y61" i="4" s="1"/>
  <c r="AG5" i="4"/>
  <c r="AH5" i="4" s="1"/>
  <c r="AG13" i="4"/>
  <c r="AH13" i="4" s="1"/>
  <c r="AG21" i="4"/>
  <c r="AH21" i="4" s="1"/>
  <c r="AG29" i="4"/>
  <c r="AH29" i="4" s="1"/>
  <c r="AG37" i="4"/>
  <c r="AH37" i="4" s="1"/>
  <c r="AG3" i="4"/>
  <c r="AH3" i="4" s="1"/>
  <c r="AG6" i="4"/>
  <c r="AH6" i="4" s="1"/>
  <c r="AG14" i="4"/>
  <c r="AH14" i="4" s="1"/>
  <c r="AG22" i="4"/>
  <c r="AH22" i="4" s="1"/>
  <c r="AG30" i="4"/>
  <c r="AH30" i="4" s="1"/>
  <c r="AG38" i="4"/>
  <c r="AH38" i="4" s="1"/>
  <c r="AG7" i="4"/>
  <c r="AH7" i="4" s="1"/>
  <c r="AG15" i="4"/>
  <c r="AH15" i="4" s="1"/>
  <c r="AG23" i="4"/>
  <c r="AH23" i="4" s="1"/>
  <c r="AG31" i="4"/>
  <c r="AH31" i="4" s="1"/>
  <c r="AG39" i="4"/>
  <c r="AH39" i="4" s="1"/>
  <c r="AG8" i="4"/>
  <c r="AH8" i="4" s="1"/>
  <c r="AG16" i="4"/>
  <c r="AH16" i="4" s="1"/>
  <c r="AG24" i="4"/>
  <c r="AH24" i="4" s="1"/>
  <c r="AG32" i="4"/>
  <c r="AH32" i="4" s="1"/>
  <c r="AG40" i="4"/>
  <c r="AH40" i="4" s="1"/>
  <c r="AG9" i="4"/>
  <c r="AH9" i="4" s="1"/>
  <c r="AG17" i="4"/>
  <c r="AH17" i="4" s="1"/>
  <c r="AG25" i="4"/>
  <c r="AH25" i="4" s="1"/>
  <c r="AG33" i="4"/>
  <c r="AH33" i="4" s="1"/>
  <c r="AG41" i="4"/>
  <c r="AH41" i="4" s="1"/>
  <c r="AG10" i="4"/>
  <c r="AH10" i="4" s="1"/>
  <c r="AG18" i="4"/>
  <c r="AH18" i="4" s="1"/>
  <c r="AG26" i="4"/>
  <c r="AH26" i="4" s="1"/>
  <c r="AG34" i="4"/>
  <c r="AH34" i="4" s="1"/>
  <c r="AG42" i="4"/>
  <c r="AH42" i="4" s="1"/>
  <c r="AG11" i="4"/>
  <c r="AH11" i="4" s="1"/>
  <c r="AG19" i="4"/>
  <c r="AH19" i="4" s="1"/>
  <c r="AG27" i="4"/>
  <c r="AH27" i="4" s="1"/>
  <c r="AG35" i="4"/>
  <c r="AH35" i="4" s="1"/>
  <c r="AG43" i="4"/>
  <c r="AH43" i="4" s="1"/>
  <c r="AG4" i="4"/>
  <c r="AH4" i="4" s="1"/>
  <c r="AG12" i="4"/>
  <c r="AH12" i="4" s="1"/>
  <c r="AG20" i="4"/>
  <c r="AH20" i="4" s="1"/>
  <c r="AG28" i="4"/>
  <c r="AH28" i="4" s="1"/>
  <c r="AG36" i="4"/>
  <c r="AH36" i="4" s="1"/>
  <c r="AG44" i="4"/>
  <c r="AH44" i="4" s="1"/>
  <c r="R108" i="3"/>
  <c r="R100" i="3"/>
  <c r="R92" i="3"/>
  <c r="R84" i="3"/>
  <c r="R76" i="3"/>
  <c r="R68" i="3"/>
  <c r="R60" i="3"/>
  <c r="R52" i="3"/>
  <c r="R44" i="3"/>
  <c r="R36" i="3"/>
  <c r="R28" i="3"/>
  <c r="R20" i="3"/>
  <c r="R12" i="3"/>
  <c r="R4" i="3"/>
  <c r="R107" i="3"/>
  <c r="R99" i="3"/>
  <c r="R91" i="3"/>
  <c r="R83" i="3"/>
  <c r="R75" i="3"/>
  <c r="R67" i="3"/>
  <c r="R59" i="3"/>
  <c r="R51" i="3"/>
  <c r="R43" i="3"/>
  <c r="R35" i="3"/>
  <c r="R27" i="3"/>
  <c r="R19" i="3"/>
  <c r="R11" i="3"/>
  <c r="R106" i="3"/>
  <c r="R98" i="3"/>
  <c r="R90" i="3"/>
  <c r="R82" i="3"/>
  <c r="R74" i="3"/>
  <c r="R66" i="3"/>
  <c r="R58" i="3"/>
  <c r="R50" i="3"/>
  <c r="R42" i="3"/>
  <c r="R34" i="3"/>
  <c r="R26" i="3"/>
  <c r="R18" i="3"/>
  <c r="R10" i="3"/>
  <c r="R105" i="3"/>
  <c r="R97" i="3"/>
  <c r="R89" i="3"/>
  <c r="R81" i="3"/>
  <c r="R73" i="3"/>
  <c r="R65" i="3"/>
  <c r="R57" i="3"/>
  <c r="R49" i="3"/>
  <c r="R41" i="3"/>
  <c r="R33" i="3"/>
  <c r="R25" i="3"/>
  <c r="R17" i="3"/>
  <c r="R9" i="3"/>
  <c r="R104" i="3"/>
  <c r="R96" i="3"/>
  <c r="R88" i="3"/>
  <c r="R80" i="3"/>
  <c r="R72" i="3"/>
  <c r="R64" i="3"/>
  <c r="R56" i="3"/>
  <c r="R48" i="3"/>
  <c r="R40" i="3"/>
  <c r="R32" i="3"/>
  <c r="R24" i="3"/>
  <c r="R16" i="3"/>
  <c r="R8" i="3"/>
  <c r="R103" i="3"/>
  <c r="R95" i="3"/>
  <c r="R87" i="3"/>
  <c r="R79" i="3"/>
  <c r="R71" i="3"/>
  <c r="R63" i="3"/>
  <c r="R55" i="3"/>
  <c r="R47" i="3"/>
  <c r="R39" i="3"/>
  <c r="R31" i="3"/>
  <c r="R23" i="3"/>
  <c r="R15" i="3"/>
  <c r="R7" i="3"/>
  <c r="R102" i="3"/>
  <c r="R94" i="3"/>
  <c r="R86" i="3"/>
  <c r="R78" i="3"/>
  <c r="R70" i="3"/>
  <c r="R62" i="3"/>
  <c r="R54" i="3"/>
  <c r="R46" i="3"/>
  <c r="R38" i="3"/>
  <c r="R30" i="3"/>
  <c r="R22" i="3"/>
  <c r="R14" i="3"/>
  <c r="R6" i="3"/>
  <c r="R101" i="3"/>
  <c r="R93" i="3"/>
  <c r="R85" i="3"/>
  <c r="R77" i="3"/>
  <c r="R69" i="3"/>
  <c r="R61" i="3"/>
  <c r="R53" i="3"/>
  <c r="R45" i="3"/>
  <c r="R37" i="3"/>
  <c r="R29" i="3"/>
  <c r="R21" i="3"/>
  <c r="R13" i="3"/>
  <c r="R5" i="3"/>
  <c r="L130" i="3"/>
  <c r="L122" i="3"/>
  <c r="L114" i="3"/>
  <c r="L106" i="3"/>
  <c r="L98" i="3"/>
  <c r="L90" i="3"/>
  <c r="L82" i="3"/>
  <c r="L74" i="3"/>
  <c r="L66" i="3"/>
  <c r="L58" i="3"/>
  <c r="L50" i="3"/>
  <c r="L42" i="3"/>
  <c r="L34" i="3"/>
  <c r="L26" i="3"/>
  <c r="L18" i="3"/>
  <c r="L10" i="3"/>
  <c r="L129" i="3"/>
  <c r="L121" i="3"/>
  <c r="L113" i="3"/>
  <c r="L105" i="3"/>
  <c r="L97" i="3"/>
  <c r="L89" i="3"/>
  <c r="L81" i="3"/>
  <c r="L73" i="3"/>
  <c r="L65" i="3"/>
  <c r="L57" i="3"/>
  <c r="L49" i="3"/>
  <c r="L41" i="3"/>
  <c r="L33" i="3"/>
  <c r="L25" i="3"/>
  <c r="L17" i="3"/>
  <c r="L9" i="3"/>
  <c r="L128" i="3"/>
  <c r="L120" i="3"/>
  <c r="L112" i="3"/>
  <c r="L104" i="3"/>
  <c r="L96" i="3"/>
  <c r="L88" i="3"/>
  <c r="L80" i="3"/>
  <c r="L72" i="3"/>
  <c r="L64" i="3"/>
  <c r="L56" i="3"/>
  <c r="L48" i="3"/>
  <c r="L40" i="3"/>
  <c r="L32" i="3"/>
  <c r="L24" i="3"/>
  <c r="L16" i="3"/>
  <c r="L8" i="3"/>
  <c r="L135" i="3"/>
  <c r="L127" i="3"/>
  <c r="L119" i="3"/>
  <c r="L111" i="3"/>
  <c r="L103" i="3"/>
  <c r="L95" i="3"/>
  <c r="L87" i="3"/>
  <c r="L79" i="3"/>
  <c r="L71" i="3"/>
  <c r="L63" i="3"/>
  <c r="L55" i="3"/>
  <c r="L47" i="3"/>
  <c r="L39" i="3"/>
  <c r="L31" i="3"/>
  <c r="L23" i="3"/>
  <c r="L15" i="3"/>
  <c r="L7" i="3"/>
  <c r="L134" i="3"/>
  <c r="L126" i="3"/>
  <c r="L118" i="3"/>
  <c r="L110" i="3"/>
  <c r="L102" i="3"/>
  <c r="L94" i="3"/>
  <c r="L86" i="3"/>
  <c r="L78" i="3"/>
  <c r="L70" i="3"/>
  <c r="L62" i="3"/>
  <c r="L54" i="3"/>
  <c r="L46" i="3"/>
  <c r="L38" i="3"/>
  <c r="L30" i="3"/>
  <c r="L22" i="3"/>
  <c r="L14" i="3"/>
  <c r="L6" i="3"/>
  <c r="L133" i="3"/>
  <c r="L125" i="3"/>
  <c r="L117" i="3"/>
  <c r="L109" i="3"/>
  <c r="L101" i="3"/>
  <c r="L93" i="3"/>
  <c r="L85" i="3"/>
  <c r="L77" i="3"/>
  <c r="L69" i="3"/>
  <c r="L61" i="3"/>
  <c r="L53" i="3"/>
  <c r="L45" i="3"/>
  <c r="L37" i="3"/>
  <c r="L29" i="3"/>
  <c r="L21" i="3"/>
  <c r="L13" i="3"/>
  <c r="L5" i="3"/>
  <c r="L132" i="3"/>
  <c r="L124" i="3"/>
  <c r="L116" i="3"/>
  <c r="L108" i="3"/>
  <c r="L100" i="3"/>
  <c r="L92" i="3"/>
  <c r="L84" i="3"/>
  <c r="L76" i="3"/>
  <c r="L68" i="3"/>
  <c r="L60" i="3"/>
  <c r="L52" i="3"/>
  <c r="L44" i="3"/>
  <c r="L36" i="3"/>
  <c r="L28" i="3"/>
  <c r="L20" i="3"/>
  <c r="L12" i="3"/>
  <c r="L4" i="3"/>
  <c r="L131" i="3"/>
  <c r="L123" i="3"/>
  <c r="L115" i="3"/>
  <c r="L107" i="3"/>
  <c r="L99" i="3"/>
  <c r="L91" i="3"/>
  <c r="L83" i="3"/>
  <c r="L75" i="3"/>
  <c r="L67" i="3"/>
  <c r="L59" i="3"/>
  <c r="L51" i="3"/>
  <c r="L43" i="3"/>
  <c r="L35" i="3"/>
  <c r="L27" i="3"/>
  <c r="L19" i="3"/>
  <c r="L11" i="3"/>
  <c r="X15" i="2"/>
  <c r="X16" i="2"/>
  <c r="F102" i="2"/>
  <c r="F94" i="2"/>
  <c r="F86" i="2"/>
  <c r="F78" i="2"/>
  <c r="F70" i="2"/>
  <c r="F62" i="2"/>
  <c r="F54" i="2"/>
  <c r="F46" i="2"/>
  <c r="F38" i="2"/>
  <c r="F30" i="2"/>
  <c r="F22" i="2"/>
  <c r="F14" i="2"/>
  <c r="F6" i="2"/>
  <c r="F101" i="2"/>
  <c r="F93" i="2"/>
  <c r="F85" i="2"/>
  <c r="F77" i="2"/>
  <c r="F69" i="2"/>
  <c r="F61" i="2"/>
  <c r="F53" i="2"/>
  <c r="F45" i="2"/>
  <c r="F37" i="2"/>
  <c r="F29" i="2"/>
  <c r="F21" i="2"/>
  <c r="F13" i="2"/>
  <c r="F5" i="2"/>
  <c r="F100" i="2"/>
  <c r="F92" i="2"/>
  <c r="F84" i="2"/>
  <c r="F76" i="2"/>
  <c r="F68" i="2"/>
  <c r="F60" i="2"/>
  <c r="F52" i="2"/>
  <c r="F44" i="2"/>
  <c r="F36" i="2"/>
  <c r="F28" i="2"/>
  <c r="F20" i="2"/>
  <c r="F12" i="2"/>
  <c r="F4" i="2"/>
  <c r="F99" i="2"/>
  <c r="F91" i="2"/>
  <c r="F83" i="2"/>
  <c r="F75" i="2"/>
  <c r="F67" i="2"/>
  <c r="F59" i="2"/>
  <c r="F51" i="2"/>
  <c r="F43" i="2"/>
  <c r="F35" i="2"/>
  <c r="F27" i="2"/>
  <c r="F19" i="2"/>
  <c r="F11" i="2"/>
  <c r="F98" i="2"/>
  <c r="F90" i="2"/>
  <c r="F82" i="2"/>
  <c r="F74" i="2"/>
  <c r="F66" i="2"/>
  <c r="F58" i="2"/>
  <c r="F50" i="2"/>
  <c r="F42" i="2"/>
  <c r="F34" i="2"/>
  <c r="F26" i="2"/>
  <c r="F18" i="2"/>
  <c r="F10" i="2"/>
  <c r="F97" i="2"/>
  <c r="F89" i="2"/>
  <c r="F81" i="2"/>
  <c r="F73" i="2"/>
  <c r="F65" i="2"/>
  <c r="F57" i="2"/>
  <c r="F49" i="2"/>
  <c r="F41" i="2"/>
  <c r="F33" i="2"/>
  <c r="F25" i="2"/>
  <c r="F17" i="2"/>
  <c r="F9" i="2"/>
  <c r="F104" i="2"/>
  <c r="F96" i="2"/>
  <c r="F88" i="2"/>
  <c r="F80" i="2"/>
  <c r="F72" i="2"/>
  <c r="F64" i="2"/>
  <c r="F56" i="2"/>
  <c r="F48" i="2"/>
  <c r="F40" i="2"/>
  <c r="F32" i="2"/>
  <c r="F24" i="2"/>
  <c r="F16" i="2"/>
  <c r="F8" i="2"/>
  <c r="F103" i="2"/>
  <c r="F95" i="2"/>
  <c r="F87" i="2"/>
  <c r="F79" i="2"/>
  <c r="F71" i="2"/>
  <c r="F63" i="2"/>
  <c r="F55" i="2"/>
  <c r="F47" i="2"/>
  <c r="F39" i="2"/>
  <c r="F31" i="2"/>
  <c r="F23" i="2"/>
  <c r="F15" i="2"/>
  <c r="F7" i="2"/>
  <c r="L3" i="7"/>
  <c r="X15" i="7" s="1"/>
  <c r="X14" i="1"/>
  <c r="R11" i="7"/>
  <c r="R58" i="7"/>
  <c r="R18" i="7"/>
  <c r="R65" i="7"/>
  <c r="R57" i="7"/>
  <c r="R49" i="7"/>
  <c r="R41" i="7"/>
  <c r="R33" i="7"/>
  <c r="R25" i="7"/>
  <c r="R17" i="7"/>
  <c r="R9" i="7"/>
  <c r="R26" i="7"/>
  <c r="R64" i="7"/>
  <c r="R56" i="7"/>
  <c r="R48" i="7"/>
  <c r="R40" i="7"/>
  <c r="R32" i="7"/>
  <c r="R24" i="7"/>
  <c r="R16" i="7"/>
  <c r="R8" i="7"/>
  <c r="R63" i="7"/>
  <c r="R55" i="7"/>
  <c r="R47" i="7"/>
  <c r="R39" i="7"/>
  <c r="R31" i="7"/>
  <c r="R23" i="7"/>
  <c r="R15" i="7"/>
  <c r="R7" i="7"/>
  <c r="R50" i="7"/>
  <c r="R10" i="7"/>
  <c r="R70" i="7"/>
  <c r="R62" i="7"/>
  <c r="R54" i="7"/>
  <c r="R46" i="7"/>
  <c r="R38" i="7"/>
  <c r="R30" i="7"/>
  <c r="R22" i="7"/>
  <c r="R14" i="7"/>
  <c r="R6" i="7"/>
  <c r="R42" i="7"/>
  <c r="R69" i="7"/>
  <c r="R61" i="7"/>
  <c r="R53" i="7"/>
  <c r="R45" i="7"/>
  <c r="R37" i="7"/>
  <c r="R29" i="7"/>
  <c r="R21" i="7"/>
  <c r="R13" i="7"/>
  <c r="R5" i="7"/>
  <c r="R66" i="7"/>
  <c r="R34" i="7"/>
  <c r="R3" i="7"/>
  <c r="R68" i="7"/>
  <c r="R60" i="7"/>
  <c r="R52" i="7"/>
  <c r="R44" i="7"/>
  <c r="R36" i="7"/>
  <c r="R28" i="7"/>
  <c r="R20" i="7"/>
  <c r="R12" i="7"/>
  <c r="R4" i="7"/>
  <c r="R67" i="7"/>
  <c r="R59" i="7"/>
  <c r="R51" i="7"/>
  <c r="R43" i="7"/>
  <c r="R35" i="7"/>
  <c r="R27" i="7"/>
  <c r="R19" i="7"/>
  <c r="X16" i="8"/>
  <c r="X15" i="8"/>
  <c r="F68" i="8"/>
  <c r="F60" i="8"/>
  <c r="F52" i="8"/>
  <c r="F44" i="8"/>
  <c r="F36" i="8"/>
  <c r="F28" i="8"/>
  <c r="F20" i="8"/>
  <c r="F12" i="8"/>
  <c r="F4" i="8"/>
  <c r="F67" i="8"/>
  <c r="F59" i="8"/>
  <c r="F51" i="8"/>
  <c r="F43" i="8"/>
  <c r="F35" i="8"/>
  <c r="F27" i="8"/>
  <c r="F19" i="8"/>
  <c r="F11" i="8"/>
  <c r="F66" i="8"/>
  <c r="F58" i="8"/>
  <c r="F50" i="8"/>
  <c r="F42" i="8"/>
  <c r="F34" i="8"/>
  <c r="F26" i="8"/>
  <c r="F18" i="8"/>
  <c r="F10" i="8"/>
  <c r="F65" i="8"/>
  <c r="F57" i="8"/>
  <c r="F49" i="8"/>
  <c r="F41" i="8"/>
  <c r="F33" i="8"/>
  <c r="F25" i="8"/>
  <c r="F17" i="8"/>
  <c r="F9" i="8"/>
  <c r="F64" i="8"/>
  <c r="F56" i="8"/>
  <c r="F48" i="8"/>
  <c r="F40" i="8"/>
  <c r="F32" i="8"/>
  <c r="F24" i="8"/>
  <c r="F16" i="8"/>
  <c r="F8" i="8"/>
  <c r="F63" i="8"/>
  <c r="F55" i="8"/>
  <c r="F47" i="8"/>
  <c r="F39" i="8"/>
  <c r="F31" i="8"/>
  <c r="F23" i="8"/>
  <c r="F15" i="8"/>
  <c r="F7" i="8"/>
  <c r="F70" i="8"/>
  <c r="F62" i="8"/>
  <c r="F54" i="8"/>
  <c r="F46" i="8"/>
  <c r="F38" i="8"/>
  <c r="F30" i="8"/>
  <c r="F22" i="8"/>
  <c r="F14" i="8"/>
  <c r="F6" i="8"/>
  <c r="F69" i="8"/>
  <c r="F61" i="8"/>
  <c r="F53" i="8"/>
  <c r="F45" i="8"/>
  <c r="F37" i="8"/>
  <c r="F29" i="8"/>
  <c r="F21" i="8"/>
  <c r="F13" i="8"/>
  <c r="X16" i="5"/>
  <c r="X15" i="5"/>
  <c r="X14" i="5"/>
  <c r="AJ8" i="4"/>
  <c r="AK8" i="4" s="1"/>
  <c r="AJ16" i="4"/>
  <c r="AK16" i="4" s="1"/>
  <c r="AJ24" i="4"/>
  <c r="AK24" i="4" s="1"/>
  <c r="AJ32" i="4"/>
  <c r="AK32" i="4" s="1"/>
  <c r="AJ40" i="4"/>
  <c r="AK40" i="4" s="1"/>
  <c r="AJ9" i="4"/>
  <c r="AK9" i="4" s="1"/>
  <c r="AJ17" i="4"/>
  <c r="AK17" i="4" s="1"/>
  <c r="AJ25" i="4"/>
  <c r="AK25" i="4" s="1"/>
  <c r="AJ33" i="4"/>
  <c r="AK33" i="4" s="1"/>
  <c r="AJ41" i="4"/>
  <c r="AK41" i="4" s="1"/>
  <c r="AJ10" i="4"/>
  <c r="AK10" i="4" s="1"/>
  <c r="AJ18" i="4"/>
  <c r="AK18" i="4" s="1"/>
  <c r="AJ26" i="4"/>
  <c r="AK26" i="4" s="1"/>
  <c r="AJ34" i="4"/>
  <c r="AK34" i="4" s="1"/>
  <c r="AJ42" i="4"/>
  <c r="AK42" i="4" s="1"/>
  <c r="AJ11" i="4"/>
  <c r="AK11" i="4" s="1"/>
  <c r="AJ19" i="4"/>
  <c r="AK19" i="4" s="1"/>
  <c r="AJ27" i="4"/>
  <c r="AK27" i="4" s="1"/>
  <c r="AJ35" i="4"/>
  <c r="AK35" i="4" s="1"/>
  <c r="AJ43" i="4"/>
  <c r="AK43" i="4" s="1"/>
  <c r="AJ4" i="4"/>
  <c r="AK4" i="4" s="1"/>
  <c r="AJ12" i="4"/>
  <c r="AK12" i="4" s="1"/>
  <c r="AJ20" i="4"/>
  <c r="AK20" i="4" s="1"/>
  <c r="AJ28" i="4"/>
  <c r="AK28" i="4" s="1"/>
  <c r="AJ36" i="4"/>
  <c r="AK36" i="4" s="1"/>
  <c r="AJ44" i="4"/>
  <c r="AK44" i="4" s="1"/>
  <c r="AJ5" i="4"/>
  <c r="AK5" i="4" s="1"/>
  <c r="AJ13" i="4"/>
  <c r="AK13" i="4" s="1"/>
  <c r="AJ21" i="4"/>
  <c r="AK21" i="4" s="1"/>
  <c r="AJ29" i="4"/>
  <c r="AK29" i="4" s="1"/>
  <c r="AJ37" i="4"/>
  <c r="AK37" i="4" s="1"/>
  <c r="AJ3" i="4"/>
  <c r="AK3" i="4" s="1"/>
  <c r="AJ6" i="4"/>
  <c r="AK6" i="4" s="1"/>
  <c r="AJ14" i="4"/>
  <c r="AK14" i="4" s="1"/>
  <c r="AJ22" i="4"/>
  <c r="AK22" i="4" s="1"/>
  <c r="AJ30" i="4"/>
  <c r="AK30" i="4" s="1"/>
  <c r="AJ38" i="4"/>
  <c r="AK38" i="4" s="1"/>
  <c r="AJ7" i="4"/>
  <c r="AK7" i="4" s="1"/>
  <c r="AJ15" i="4"/>
  <c r="AK15" i="4" s="1"/>
  <c r="AJ23" i="4"/>
  <c r="AK23" i="4" s="1"/>
  <c r="AJ31" i="4"/>
  <c r="AK31" i="4" s="1"/>
  <c r="AJ39" i="4"/>
  <c r="AK39" i="4" s="1"/>
  <c r="AA9" i="4"/>
  <c r="AB9" i="4" s="1"/>
  <c r="AA17" i="4"/>
  <c r="AB17" i="4" s="1"/>
  <c r="AA25" i="4"/>
  <c r="AB25" i="4" s="1"/>
  <c r="AA33" i="4"/>
  <c r="AB33" i="4" s="1"/>
  <c r="AA41" i="4"/>
  <c r="AB41" i="4" s="1"/>
  <c r="AA49" i="4"/>
  <c r="AB49" i="4" s="1"/>
  <c r="AA57" i="4"/>
  <c r="AB57" i="4" s="1"/>
  <c r="AA65" i="4"/>
  <c r="AB65" i="4" s="1"/>
  <c r="AA10" i="4"/>
  <c r="AB10" i="4" s="1"/>
  <c r="AA18" i="4"/>
  <c r="AB18" i="4" s="1"/>
  <c r="AA26" i="4"/>
  <c r="AB26" i="4" s="1"/>
  <c r="AA34" i="4"/>
  <c r="AB34" i="4" s="1"/>
  <c r="AA42" i="4"/>
  <c r="AB42" i="4" s="1"/>
  <c r="AA50" i="4"/>
  <c r="AB50" i="4" s="1"/>
  <c r="AA58" i="4"/>
  <c r="AB58" i="4" s="1"/>
  <c r="AA66" i="4"/>
  <c r="AB66" i="4" s="1"/>
  <c r="AA11" i="4"/>
  <c r="AB11" i="4" s="1"/>
  <c r="AA19" i="4"/>
  <c r="AB19" i="4" s="1"/>
  <c r="AA27" i="4"/>
  <c r="AB27" i="4" s="1"/>
  <c r="AA35" i="4"/>
  <c r="AB35" i="4" s="1"/>
  <c r="AA43" i="4"/>
  <c r="AB43" i="4" s="1"/>
  <c r="AA51" i="4"/>
  <c r="AB51" i="4" s="1"/>
  <c r="AA59" i="4"/>
  <c r="AB59" i="4" s="1"/>
  <c r="AA67" i="4"/>
  <c r="AB67" i="4" s="1"/>
  <c r="AA4" i="4"/>
  <c r="AB4" i="4" s="1"/>
  <c r="AA12" i="4"/>
  <c r="AB12" i="4" s="1"/>
  <c r="AA20" i="4"/>
  <c r="AB20" i="4" s="1"/>
  <c r="AA28" i="4"/>
  <c r="AB28" i="4" s="1"/>
  <c r="AA36" i="4"/>
  <c r="AB36" i="4" s="1"/>
  <c r="AA44" i="4"/>
  <c r="AB44" i="4" s="1"/>
  <c r="AA52" i="4"/>
  <c r="AB52" i="4" s="1"/>
  <c r="AA60" i="4"/>
  <c r="AB60" i="4" s="1"/>
  <c r="AA68" i="4"/>
  <c r="AB68" i="4" s="1"/>
  <c r="AA5" i="4"/>
  <c r="AB5" i="4" s="1"/>
  <c r="AA13" i="4"/>
  <c r="AB13" i="4" s="1"/>
  <c r="AA21" i="4"/>
  <c r="AB21" i="4" s="1"/>
  <c r="AA29" i="4"/>
  <c r="AB29" i="4" s="1"/>
  <c r="AA37" i="4"/>
  <c r="AB37" i="4" s="1"/>
  <c r="AA45" i="4"/>
  <c r="AB45" i="4" s="1"/>
  <c r="AA53" i="4"/>
  <c r="AB53" i="4" s="1"/>
  <c r="AA61" i="4"/>
  <c r="AB61" i="4" s="1"/>
  <c r="AA6" i="4"/>
  <c r="AB6" i="4" s="1"/>
  <c r="AA14" i="4"/>
  <c r="AB14" i="4" s="1"/>
  <c r="AA22" i="4"/>
  <c r="AB22" i="4" s="1"/>
  <c r="AA30" i="4"/>
  <c r="AB30" i="4" s="1"/>
  <c r="AA38" i="4"/>
  <c r="AB38" i="4" s="1"/>
  <c r="AA46" i="4"/>
  <c r="AB46" i="4" s="1"/>
  <c r="AA54" i="4"/>
  <c r="AB54" i="4" s="1"/>
  <c r="AA62" i="4"/>
  <c r="AB62" i="4" s="1"/>
  <c r="AA7" i="4"/>
  <c r="AB7" i="4" s="1"/>
  <c r="AA15" i="4"/>
  <c r="AB15" i="4" s="1"/>
  <c r="AA23" i="4"/>
  <c r="AB23" i="4" s="1"/>
  <c r="AA31" i="4"/>
  <c r="AB31" i="4" s="1"/>
  <c r="AA39" i="4"/>
  <c r="AB39" i="4" s="1"/>
  <c r="AA47" i="4"/>
  <c r="AB47" i="4" s="1"/>
  <c r="AA55" i="4"/>
  <c r="AB55" i="4" s="1"/>
  <c r="AA63" i="4"/>
  <c r="AB63" i="4" s="1"/>
  <c r="AA3" i="4"/>
  <c r="AB3" i="4" s="1"/>
  <c r="AA8" i="4"/>
  <c r="AB8" i="4" s="1"/>
  <c r="AA16" i="4"/>
  <c r="AB16" i="4" s="1"/>
  <c r="AA24" i="4"/>
  <c r="AB24" i="4" s="1"/>
  <c r="AA32" i="4"/>
  <c r="AB32" i="4" s="1"/>
  <c r="AA40" i="4"/>
  <c r="AB40" i="4" s="1"/>
  <c r="AA48" i="4"/>
  <c r="AB48" i="4" s="1"/>
  <c r="AA56" i="4"/>
  <c r="AB56" i="4" s="1"/>
  <c r="AA64" i="4"/>
  <c r="AB64" i="4" s="1"/>
  <c r="I8" i="4"/>
  <c r="J8" i="4" s="1"/>
  <c r="I16" i="4"/>
  <c r="J16" i="4" s="1"/>
  <c r="I24" i="4"/>
  <c r="J24" i="4" s="1"/>
  <c r="I32" i="4"/>
  <c r="J32" i="4" s="1"/>
  <c r="I40" i="4"/>
  <c r="J40" i="4" s="1"/>
  <c r="I48" i="4"/>
  <c r="J48" i="4" s="1"/>
  <c r="I56" i="4"/>
  <c r="J56" i="4" s="1"/>
  <c r="I64" i="4"/>
  <c r="J64" i="4" s="1"/>
  <c r="I72" i="4"/>
  <c r="J72" i="4" s="1"/>
  <c r="I9" i="4"/>
  <c r="J9" i="4" s="1"/>
  <c r="I17" i="4"/>
  <c r="J17" i="4" s="1"/>
  <c r="I25" i="4"/>
  <c r="J25" i="4" s="1"/>
  <c r="I33" i="4"/>
  <c r="J33" i="4" s="1"/>
  <c r="I41" i="4"/>
  <c r="J41" i="4" s="1"/>
  <c r="I49" i="4"/>
  <c r="J49" i="4" s="1"/>
  <c r="I57" i="4"/>
  <c r="J57" i="4" s="1"/>
  <c r="I65" i="4"/>
  <c r="J65" i="4" s="1"/>
  <c r="I73" i="4"/>
  <c r="J73" i="4" s="1"/>
  <c r="I10" i="4"/>
  <c r="J10" i="4" s="1"/>
  <c r="I18" i="4"/>
  <c r="J18" i="4" s="1"/>
  <c r="I26" i="4"/>
  <c r="J26" i="4" s="1"/>
  <c r="I34" i="4"/>
  <c r="J34" i="4" s="1"/>
  <c r="I42" i="4"/>
  <c r="J42" i="4" s="1"/>
  <c r="I50" i="4"/>
  <c r="J50" i="4" s="1"/>
  <c r="I58" i="4"/>
  <c r="J58" i="4" s="1"/>
  <c r="I66" i="4"/>
  <c r="J66" i="4" s="1"/>
  <c r="I3" i="4"/>
  <c r="J3" i="4" s="1"/>
  <c r="I11" i="4"/>
  <c r="J11" i="4" s="1"/>
  <c r="I19" i="4"/>
  <c r="J19" i="4" s="1"/>
  <c r="I27" i="4"/>
  <c r="J27" i="4" s="1"/>
  <c r="I35" i="4"/>
  <c r="J35" i="4" s="1"/>
  <c r="I43" i="4"/>
  <c r="J43" i="4" s="1"/>
  <c r="I51" i="4"/>
  <c r="J51" i="4" s="1"/>
  <c r="I59" i="4"/>
  <c r="J59" i="4" s="1"/>
  <c r="I67" i="4"/>
  <c r="J67" i="4" s="1"/>
  <c r="I4" i="4"/>
  <c r="J4" i="4" s="1"/>
  <c r="I12" i="4"/>
  <c r="J12" i="4" s="1"/>
  <c r="I20" i="4"/>
  <c r="J20" i="4" s="1"/>
  <c r="I28" i="4"/>
  <c r="J28" i="4" s="1"/>
  <c r="I36" i="4"/>
  <c r="J36" i="4" s="1"/>
  <c r="I44" i="4"/>
  <c r="J44" i="4" s="1"/>
  <c r="I52" i="4"/>
  <c r="J52" i="4" s="1"/>
  <c r="I60" i="4"/>
  <c r="J60" i="4" s="1"/>
  <c r="I68" i="4"/>
  <c r="J68" i="4" s="1"/>
  <c r="I5" i="4"/>
  <c r="J5" i="4" s="1"/>
  <c r="I13" i="4"/>
  <c r="J13" i="4" s="1"/>
  <c r="I21" i="4"/>
  <c r="J21" i="4" s="1"/>
  <c r="I29" i="4"/>
  <c r="J29" i="4" s="1"/>
  <c r="I37" i="4"/>
  <c r="J37" i="4" s="1"/>
  <c r="I45" i="4"/>
  <c r="J45" i="4" s="1"/>
  <c r="I53" i="4"/>
  <c r="J53" i="4" s="1"/>
  <c r="I61" i="4"/>
  <c r="J61" i="4" s="1"/>
  <c r="I69" i="4"/>
  <c r="J69" i="4" s="1"/>
  <c r="I6" i="4"/>
  <c r="J6" i="4" s="1"/>
  <c r="I14" i="4"/>
  <c r="J14" i="4" s="1"/>
  <c r="I22" i="4"/>
  <c r="J22" i="4" s="1"/>
  <c r="I30" i="4"/>
  <c r="J30" i="4" s="1"/>
  <c r="I38" i="4"/>
  <c r="J38" i="4" s="1"/>
  <c r="I46" i="4"/>
  <c r="J46" i="4" s="1"/>
  <c r="I54" i="4"/>
  <c r="J54" i="4" s="1"/>
  <c r="I62" i="4"/>
  <c r="J62" i="4" s="1"/>
  <c r="I70" i="4"/>
  <c r="J70" i="4" s="1"/>
  <c r="I7" i="4"/>
  <c r="J7" i="4" s="1"/>
  <c r="I15" i="4"/>
  <c r="J15" i="4" s="1"/>
  <c r="I23" i="4"/>
  <c r="J23" i="4" s="1"/>
  <c r="I31" i="4"/>
  <c r="J31" i="4" s="1"/>
  <c r="I39" i="4"/>
  <c r="J39" i="4" s="1"/>
  <c r="I47" i="4"/>
  <c r="J47" i="4" s="1"/>
  <c r="I55" i="4"/>
  <c r="J55" i="4" s="1"/>
  <c r="I63" i="4"/>
  <c r="J63" i="4" s="1"/>
  <c r="I71" i="4"/>
  <c r="J71" i="4" s="1"/>
  <c r="R8" i="4"/>
  <c r="S8" i="4" s="1"/>
  <c r="R16" i="4"/>
  <c r="S16" i="4" s="1"/>
  <c r="R24" i="4"/>
  <c r="S24" i="4" s="1"/>
  <c r="R32" i="4"/>
  <c r="S32" i="4" s="1"/>
  <c r="R40" i="4"/>
  <c r="S40" i="4" s="1"/>
  <c r="R48" i="4"/>
  <c r="S48" i="4" s="1"/>
  <c r="R56" i="4"/>
  <c r="S56" i="4" s="1"/>
  <c r="R64" i="4"/>
  <c r="S64" i="4" s="1"/>
  <c r="R72" i="4"/>
  <c r="S72" i="4" s="1"/>
  <c r="R80" i="4"/>
  <c r="S80" i="4" s="1"/>
  <c r="R9" i="4"/>
  <c r="S9" i="4" s="1"/>
  <c r="R17" i="4"/>
  <c r="S17" i="4" s="1"/>
  <c r="R25" i="4"/>
  <c r="S25" i="4" s="1"/>
  <c r="R33" i="4"/>
  <c r="S33" i="4" s="1"/>
  <c r="R41" i="4"/>
  <c r="S41" i="4" s="1"/>
  <c r="R49" i="4"/>
  <c r="S49" i="4" s="1"/>
  <c r="R57" i="4"/>
  <c r="S57" i="4" s="1"/>
  <c r="R65" i="4"/>
  <c r="S65" i="4" s="1"/>
  <c r="R73" i="4"/>
  <c r="S73" i="4" s="1"/>
  <c r="R81" i="4"/>
  <c r="S81" i="4" s="1"/>
  <c r="R10" i="4"/>
  <c r="S10" i="4" s="1"/>
  <c r="R18" i="4"/>
  <c r="S18" i="4" s="1"/>
  <c r="R26" i="4"/>
  <c r="S26" i="4" s="1"/>
  <c r="R34" i="4"/>
  <c r="S34" i="4" s="1"/>
  <c r="R42" i="4"/>
  <c r="S42" i="4" s="1"/>
  <c r="R50" i="4"/>
  <c r="S50" i="4" s="1"/>
  <c r="R58" i="4"/>
  <c r="S58" i="4" s="1"/>
  <c r="R66" i="4"/>
  <c r="S66" i="4" s="1"/>
  <c r="R74" i="4"/>
  <c r="S74" i="4" s="1"/>
  <c r="R82" i="4"/>
  <c r="S82" i="4" s="1"/>
  <c r="R11" i="4"/>
  <c r="S11" i="4" s="1"/>
  <c r="R19" i="4"/>
  <c r="S19" i="4" s="1"/>
  <c r="R27" i="4"/>
  <c r="S27" i="4" s="1"/>
  <c r="R35" i="4"/>
  <c r="S35" i="4" s="1"/>
  <c r="R43" i="4"/>
  <c r="S43" i="4" s="1"/>
  <c r="R51" i="4"/>
  <c r="S51" i="4" s="1"/>
  <c r="R59" i="4"/>
  <c r="S59" i="4" s="1"/>
  <c r="R67" i="4"/>
  <c r="S67" i="4" s="1"/>
  <c r="R75" i="4"/>
  <c r="S75" i="4" s="1"/>
  <c r="R83" i="4"/>
  <c r="S83" i="4" s="1"/>
  <c r="R3" i="4"/>
  <c r="S3" i="4" s="1"/>
  <c r="R4" i="4"/>
  <c r="S4" i="4" s="1"/>
  <c r="R12" i="4"/>
  <c r="S12" i="4" s="1"/>
  <c r="R20" i="4"/>
  <c r="S20" i="4" s="1"/>
  <c r="R28" i="4"/>
  <c r="S28" i="4" s="1"/>
  <c r="R36" i="4"/>
  <c r="S36" i="4" s="1"/>
  <c r="R44" i="4"/>
  <c r="S44" i="4" s="1"/>
  <c r="R52" i="4"/>
  <c r="S52" i="4" s="1"/>
  <c r="R60" i="4"/>
  <c r="S60" i="4" s="1"/>
  <c r="R68" i="4"/>
  <c r="S68" i="4" s="1"/>
  <c r="R76" i="4"/>
  <c r="S76" i="4" s="1"/>
  <c r="R5" i="4"/>
  <c r="S5" i="4" s="1"/>
  <c r="R13" i="4"/>
  <c r="S13" i="4" s="1"/>
  <c r="R21" i="4"/>
  <c r="S21" i="4" s="1"/>
  <c r="R29" i="4"/>
  <c r="S29" i="4" s="1"/>
  <c r="R37" i="4"/>
  <c r="S37" i="4" s="1"/>
  <c r="R45" i="4"/>
  <c r="S45" i="4" s="1"/>
  <c r="R53" i="4"/>
  <c r="S53" i="4" s="1"/>
  <c r="R61" i="4"/>
  <c r="S61" i="4" s="1"/>
  <c r="R69" i="4"/>
  <c r="S69" i="4" s="1"/>
  <c r="R77" i="4"/>
  <c r="S77" i="4" s="1"/>
  <c r="R6" i="4"/>
  <c r="S6" i="4" s="1"/>
  <c r="R14" i="4"/>
  <c r="S14" i="4" s="1"/>
  <c r="R22" i="4"/>
  <c r="S22" i="4" s="1"/>
  <c r="R30" i="4"/>
  <c r="S30" i="4" s="1"/>
  <c r="R38" i="4"/>
  <c r="S38" i="4" s="1"/>
  <c r="R46" i="4"/>
  <c r="S46" i="4" s="1"/>
  <c r="R54" i="4"/>
  <c r="S54" i="4" s="1"/>
  <c r="R62" i="4"/>
  <c r="S62" i="4" s="1"/>
  <c r="R70" i="4"/>
  <c r="S70" i="4" s="1"/>
  <c r="R78" i="4"/>
  <c r="S78" i="4" s="1"/>
  <c r="R7" i="4"/>
  <c r="S7" i="4" s="1"/>
  <c r="R15" i="4"/>
  <c r="S15" i="4" s="1"/>
  <c r="R23" i="4"/>
  <c r="S23" i="4" s="1"/>
  <c r="R31" i="4"/>
  <c r="S31" i="4" s="1"/>
  <c r="R39" i="4"/>
  <c r="S39" i="4" s="1"/>
  <c r="R47" i="4"/>
  <c r="S47" i="4" s="1"/>
  <c r="R55" i="4"/>
  <c r="S55" i="4" s="1"/>
  <c r="R63" i="4"/>
  <c r="S63" i="4" s="1"/>
  <c r="R71" i="4"/>
  <c r="S71" i="4" s="1"/>
  <c r="R79" i="4"/>
  <c r="S79" i="4" s="1"/>
  <c r="X16" i="11"/>
  <c r="L3" i="11"/>
  <c r="X15" i="11" s="1"/>
  <c r="F3" i="11"/>
  <c r="X14" i="11" s="1"/>
  <c r="BB24" i="14"/>
  <c r="BB21" i="14"/>
  <c r="BB25" i="14"/>
  <c r="BB23" i="14"/>
  <c r="AV3" i="14"/>
  <c r="BB26" i="14" s="1"/>
  <c r="X3" i="14"/>
  <c r="BB22" i="14" s="1"/>
  <c r="L3" i="14"/>
  <c r="BB20" i="14" s="1"/>
  <c r="F3" i="14"/>
  <c r="BB19" i="14" s="1"/>
  <c r="X3" i="13"/>
  <c r="F41" i="13"/>
  <c r="R103" i="13"/>
  <c r="R95" i="13"/>
  <c r="R87" i="13"/>
  <c r="R79" i="13"/>
  <c r="R71" i="13"/>
  <c r="R63" i="13"/>
  <c r="R55" i="13"/>
  <c r="R47" i="13"/>
  <c r="R39" i="13"/>
  <c r="R31" i="13"/>
  <c r="R23" i="13"/>
  <c r="R15" i="13"/>
  <c r="R7" i="13"/>
  <c r="X63" i="13"/>
  <c r="X39" i="13"/>
  <c r="X31" i="13"/>
  <c r="F98" i="13"/>
  <c r="F72" i="13"/>
  <c r="F66" i="13"/>
  <c r="F35" i="13"/>
  <c r="F14" i="13"/>
  <c r="F5" i="13"/>
  <c r="R102" i="13"/>
  <c r="R94" i="13"/>
  <c r="R86" i="13"/>
  <c r="R78" i="13"/>
  <c r="R70" i="13"/>
  <c r="R62" i="13"/>
  <c r="R54" i="13"/>
  <c r="R46" i="13"/>
  <c r="R38" i="13"/>
  <c r="R30" i="13"/>
  <c r="R22" i="13"/>
  <c r="R14" i="13"/>
  <c r="R6" i="13"/>
  <c r="X110" i="13"/>
  <c r="X102" i="13"/>
  <c r="X94" i="13"/>
  <c r="X78" i="13"/>
  <c r="X54" i="13"/>
  <c r="X46" i="13"/>
  <c r="X38" i="13"/>
  <c r="X30" i="13"/>
  <c r="X15" i="13"/>
  <c r="F86" i="13"/>
  <c r="F97" i="13"/>
  <c r="F91" i="13"/>
  <c r="F84" i="13"/>
  <c r="F78" i="13"/>
  <c r="F59" i="13"/>
  <c r="F46" i="13"/>
  <c r="F34" i="13"/>
  <c r="F29" i="13"/>
  <c r="F18" i="13"/>
  <c r="F9" i="13"/>
  <c r="R101" i="13"/>
  <c r="R93" i="13"/>
  <c r="R85" i="13"/>
  <c r="R77" i="13"/>
  <c r="R69" i="13"/>
  <c r="R61" i="13"/>
  <c r="R53" i="13"/>
  <c r="R45" i="13"/>
  <c r="R37" i="13"/>
  <c r="R29" i="13"/>
  <c r="R21" i="13"/>
  <c r="R13" i="13"/>
  <c r="R5" i="13"/>
  <c r="X109" i="13"/>
  <c r="X101" i="13"/>
  <c r="X85" i="13"/>
  <c r="X69" i="13"/>
  <c r="X61" i="13"/>
  <c r="X53" i="13"/>
  <c r="X45" i="13"/>
  <c r="X37" i="13"/>
  <c r="X21" i="13"/>
  <c r="F3" i="13"/>
  <c r="F103" i="13"/>
  <c r="F96" i="13"/>
  <c r="F90" i="13"/>
  <c r="F77" i="13"/>
  <c r="F64" i="13"/>
  <c r="F45" i="13"/>
  <c r="F39" i="13"/>
  <c r="F28" i="13"/>
  <c r="F23" i="13"/>
  <c r="F13" i="13"/>
  <c r="R100" i="13"/>
  <c r="R92" i="13"/>
  <c r="R84" i="13"/>
  <c r="R76" i="13"/>
  <c r="R68" i="13"/>
  <c r="R60" i="13"/>
  <c r="R52" i="13"/>
  <c r="R44" i="13"/>
  <c r="R36" i="13"/>
  <c r="R28" i="13"/>
  <c r="R20" i="13"/>
  <c r="R12" i="13"/>
  <c r="R4" i="13"/>
  <c r="X108" i="13"/>
  <c r="X100" i="13"/>
  <c r="X92" i="13"/>
  <c r="X84" i="13"/>
  <c r="X76" i="13"/>
  <c r="X60" i="13"/>
  <c r="X44" i="13"/>
  <c r="X36" i="13"/>
  <c r="X28" i="13"/>
  <c r="X20" i="13"/>
  <c r="X13" i="13"/>
  <c r="F102" i="13"/>
  <c r="F83" i="13"/>
  <c r="F76" i="13"/>
  <c r="F70" i="13"/>
  <c r="F57" i="13"/>
  <c r="F51" i="13"/>
  <c r="F38" i="13"/>
  <c r="F22" i="13"/>
  <c r="F17" i="13"/>
  <c r="F8" i="13"/>
  <c r="R107" i="13"/>
  <c r="R99" i="13"/>
  <c r="R91" i="13"/>
  <c r="R83" i="13"/>
  <c r="R75" i="13"/>
  <c r="R67" i="13"/>
  <c r="R59" i="13"/>
  <c r="R51" i="13"/>
  <c r="R43" i="13"/>
  <c r="R35" i="13"/>
  <c r="R27" i="13"/>
  <c r="R19" i="13"/>
  <c r="X115" i="13"/>
  <c r="X99" i="13"/>
  <c r="X83" i="13"/>
  <c r="X75" i="13"/>
  <c r="X67" i="13"/>
  <c r="X59" i="13"/>
  <c r="X51" i="13"/>
  <c r="X35" i="13"/>
  <c r="X19" i="13"/>
  <c r="X12" i="13"/>
  <c r="X6" i="13"/>
  <c r="R3" i="13"/>
  <c r="F101" i="13"/>
  <c r="F88" i="13"/>
  <c r="F69" i="13"/>
  <c r="F63" i="13"/>
  <c r="F56" i="13"/>
  <c r="F50" i="13"/>
  <c r="F32" i="13"/>
  <c r="F27" i="13"/>
  <c r="F12" i="13"/>
  <c r="R106" i="13"/>
  <c r="R98" i="13"/>
  <c r="R90" i="13"/>
  <c r="R82" i="13"/>
  <c r="R74" i="13"/>
  <c r="R66" i="13"/>
  <c r="R58" i="13"/>
  <c r="R50" i="13"/>
  <c r="R42" i="13"/>
  <c r="R34" i="13"/>
  <c r="R26" i="13"/>
  <c r="R18" i="13"/>
  <c r="R10" i="13"/>
  <c r="X114" i="13"/>
  <c r="X106" i="13"/>
  <c r="X98" i="13"/>
  <c r="X90" i="13"/>
  <c r="X82" i="13"/>
  <c r="X74" i="13"/>
  <c r="X58" i="13"/>
  <c r="X50" i="13"/>
  <c r="X42" i="13"/>
  <c r="X34" i="13"/>
  <c r="X26" i="13"/>
  <c r="X18" i="13"/>
  <c r="X5" i="13"/>
  <c r="F94" i="13"/>
  <c r="F81" i="13"/>
  <c r="F75" i="13"/>
  <c r="F68" i="13"/>
  <c r="F62" i="13"/>
  <c r="F49" i="13"/>
  <c r="F43" i="13"/>
  <c r="F26" i="13"/>
  <c r="F21" i="13"/>
  <c r="F16" i="13"/>
  <c r="R105" i="13"/>
  <c r="R97" i="13"/>
  <c r="R89" i="13"/>
  <c r="R81" i="13"/>
  <c r="R73" i="13"/>
  <c r="R65" i="13"/>
  <c r="R57" i="13"/>
  <c r="R49" i="13"/>
  <c r="R41" i="13"/>
  <c r="R33" i="13"/>
  <c r="R25" i="13"/>
  <c r="R17" i="13"/>
  <c r="R9" i="13"/>
  <c r="X113" i="13"/>
  <c r="X105" i="13"/>
  <c r="X97" i="13"/>
  <c r="X89" i="13"/>
  <c r="X81" i="13"/>
  <c r="X73" i="13"/>
  <c r="X65" i="13"/>
  <c r="X57" i="13"/>
  <c r="X49" i="13"/>
  <c r="X41" i="13"/>
  <c r="X33" i="13"/>
  <c r="X25" i="13"/>
  <c r="X17" i="13"/>
  <c r="X11" i="13"/>
  <c r="L74" i="13"/>
  <c r="Y15" i="12"/>
  <c r="F3" i="12"/>
  <c r="Y14" i="12" s="1"/>
  <c r="AP22" i="10"/>
  <c r="AP20" i="10"/>
  <c r="AD3" i="10"/>
  <c r="AP21" i="10" s="1"/>
  <c r="R3" i="10"/>
  <c r="AP19" i="10" s="1"/>
  <c r="L3" i="10"/>
  <c r="AP18" i="10" s="1"/>
  <c r="F3" i="10"/>
  <c r="AP17" i="10" s="1"/>
  <c r="AP18" i="6"/>
  <c r="AP20" i="6"/>
  <c r="AP22" i="6"/>
  <c r="AD3" i="6"/>
  <c r="AP21" i="6" s="1"/>
  <c r="R3" i="6"/>
  <c r="AP19" i="6" s="1"/>
  <c r="R3" i="8"/>
  <c r="F3" i="8"/>
  <c r="F79" i="9"/>
  <c r="F22" i="9"/>
  <c r="F109" i="9"/>
  <c r="F101" i="9"/>
  <c r="F124" i="9"/>
  <c r="F116" i="9"/>
  <c r="F139" i="9"/>
  <c r="F131" i="9"/>
  <c r="F99" i="9"/>
  <c r="F75" i="9"/>
  <c r="F51" i="9"/>
  <c r="F43" i="9"/>
  <c r="F35" i="9"/>
  <c r="F11" i="9"/>
  <c r="F138" i="9"/>
  <c r="F106" i="9"/>
  <c r="F82" i="9"/>
  <c r="F74" i="9"/>
  <c r="F50" i="9"/>
  <c r="F42" i="9"/>
  <c r="F67" i="9"/>
  <c r="F89" i="9"/>
  <c r="F25" i="9"/>
  <c r="F91" i="9"/>
  <c r="F112" i="9"/>
  <c r="F104" i="9"/>
  <c r="F48" i="9"/>
  <c r="F40" i="9"/>
  <c r="F135" i="9"/>
  <c r="F71" i="9"/>
  <c r="F7" i="9"/>
  <c r="F45" i="9"/>
  <c r="F37" i="9"/>
  <c r="F70" i="9"/>
  <c r="F38" i="9"/>
  <c r="F92" i="9"/>
  <c r="F84" i="9"/>
  <c r="F28" i="9"/>
  <c r="F20" i="9"/>
  <c r="F4" i="9"/>
  <c r="F86" i="9"/>
  <c r="F130" i="9"/>
  <c r="F122" i="9"/>
  <c r="F114" i="9"/>
  <c r="F98" i="9"/>
  <c r="F90" i="9"/>
  <c r="F66" i="9"/>
  <c r="F34" i="9"/>
  <c r="F26" i="9"/>
  <c r="R97" i="1"/>
  <c r="R89" i="1"/>
  <c r="R81" i="1"/>
  <c r="R73" i="1"/>
  <c r="R65" i="1"/>
  <c r="R57" i="1"/>
  <c r="R49" i="1"/>
  <c r="R41" i="1"/>
  <c r="R33" i="1"/>
  <c r="R25" i="1"/>
  <c r="R17" i="1"/>
  <c r="R9" i="1"/>
  <c r="R3" i="1"/>
  <c r="R96" i="1"/>
  <c r="R88" i="1"/>
  <c r="R80" i="1"/>
  <c r="R72" i="1"/>
  <c r="R64" i="1"/>
  <c r="R56" i="1"/>
  <c r="R48" i="1"/>
  <c r="R40" i="1"/>
  <c r="R32" i="1"/>
  <c r="R24" i="1"/>
  <c r="R16" i="1"/>
  <c r="R8" i="1"/>
  <c r="R103" i="1"/>
  <c r="R95" i="1"/>
  <c r="R87" i="1"/>
  <c r="R79" i="1"/>
  <c r="R71" i="1"/>
  <c r="R63" i="1"/>
  <c r="R55" i="1"/>
  <c r="R47" i="1"/>
  <c r="R39" i="1"/>
  <c r="R31" i="1"/>
  <c r="R23" i="1"/>
  <c r="R15" i="1"/>
  <c r="R7" i="1"/>
  <c r="R102" i="1"/>
  <c r="R94" i="1"/>
  <c r="R86" i="1"/>
  <c r="R78" i="1"/>
  <c r="R70" i="1"/>
  <c r="R62" i="1"/>
  <c r="R54" i="1"/>
  <c r="R46" i="1"/>
  <c r="R38" i="1"/>
  <c r="R30" i="1"/>
  <c r="R22" i="1"/>
  <c r="R14" i="1"/>
  <c r="R6" i="1"/>
  <c r="R101" i="1"/>
  <c r="R93" i="1"/>
  <c r="R85" i="1"/>
  <c r="R77" i="1"/>
  <c r="R69" i="1"/>
  <c r="R61" i="1"/>
  <c r="R53" i="1"/>
  <c r="R45" i="1"/>
  <c r="R37" i="1"/>
  <c r="R29" i="1"/>
  <c r="R21" i="1"/>
  <c r="R13" i="1"/>
  <c r="R5" i="1"/>
  <c r="R100" i="1"/>
  <c r="R92" i="1"/>
  <c r="R84" i="1"/>
  <c r="R76" i="1"/>
  <c r="R68" i="1"/>
  <c r="R60" i="1"/>
  <c r="R52" i="1"/>
  <c r="R44" i="1"/>
  <c r="R36" i="1"/>
  <c r="R28" i="1"/>
  <c r="R20" i="1"/>
  <c r="R12" i="1"/>
  <c r="R99" i="1"/>
  <c r="R91" i="1"/>
  <c r="R83" i="1"/>
  <c r="R75" i="1"/>
  <c r="R67" i="1"/>
  <c r="R59" i="1"/>
  <c r="R51" i="1"/>
  <c r="R43" i="1"/>
  <c r="R35" i="1"/>
  <c r="R27" i="1"/>
  <c r="R19" i="1"/>
  <c r="L3" i="1"/>
  <c r="L112" i="1"/>
  <c r="L104" i="1"/>
  <c r="L96" i="1"/>
  <c r="L88" i="1"/>
  <c r="L80" i="1"/>
  <c r="L72" i="1"/>
  <c r="L64" i="1"/>
  <c r="L56" i="1"/>
  <c r="L48" i="1"/>
  <c r="L40" i="1"/>
  <c r="L32" i="1"/>
  <c r="L24" i="1"/>
  <c r="L16" i="1"/>
  <c r="L8" i="1"/>
  <c r="L111" i="1"/>
  <c r="L103" i="1"/>
  <c r="L95" i="1"/>
  <c r="L87" i="1"/>
  <c r="L79" i="1"/>
  <c r="L71" i="1"/>
  <c r="L63" i="1"/>
  <c r="L55" i="1"/>
  <c r="L47" i="1"/>
  <c r="L39" i="1"/>
  <c r="L31" i="1"/>
  <c r="L23" i="1"/>
  <c r="L15" i="1"/>
  <c r="L7" i="1"/>
  <c r="L110" i="1"/>
  <c r="L102" i="1"/>
  <c r="L94" i="1"/>
  <c r="L86" i="1"/>
  <c r="L78" i="1"/>
  <c r="L70" i="1"/>
  <c r="L62" i="1"/>
  <c r="L54" i="1"/>
  <c r="L46" i="1"/>
  <c r="L38" i="1"/>
  <c r="L30" i="1"/>
  <c r="L22" i="1"/>
  <c r="L14" i="1"/>
  <c r="L6" i="1"/>
  <c r="L109" i="1"/>
  <c r="L101" i="1"/>
  <c r="L93" i="1"/>
  <c r="L85" i="1"/>
  <c r="L77" i="1"/>
  <c r="L69" i="1"/>
  <c r="L61" i="1"/>
  <c r="L53" i="1"/>
  <c r="L45" i="1"/>
  <c r="L37" i="1"/>
  <c r="L29" i="1"/>
  <c r="L21" i="1"/>
  <c r="L13" i="1"/>
  <c r="L108" i="1"/>
  <c r="L100" i="1"/>
  <c r="L92" i="1"/>
  <c r="L84" i="1"/>
  <c r="L76" i="1"/>
  <c r="L68" i="1"/>
  <c r="L60" i="1"/>
  <c r="L52" i="1"/>
  <c r="L44" i="1"/>
  <c r="L36" i="1"/>
  <c r="L28" i="1"/>
  <c r="L20" i="1"/>
  <c r="L12" i="1"/>
  <c r="L4" i="1"/>
  <c r="L107" i="1"/>
  <c r="L99" i="1"/>
  <c r="L91" i="1"/>
  <c r="L83" i="1"/>
  <c r="L75" i="1"/>
  <c r="L67" i="1"/>
  <c r="L59" i="1"/>
  <c r="L51" i="1"/>
  <c r="L43" i="1"/>
  <c r="L35" i="1"/>
  <c r="L27" i="1"/>
  <c r="L19" i="1"/>
  <c r="L11" i="1"/>
  <c r="L114" i="1"/>
  <c r="L106" i="1"/>
  <c r="L98" i="1"/>
  <c r="L90" i="1"/>
  <c r="L82" i="1"/>
  <c r="L74" i="1"/>
  <c r="L66" i="1"/>
  <c r="L58" i="1"/>
  <c r="L50" i="1"/>
  <c r="L42" i="1"/>
  <c r="L34" i="1"/>
  <c r="L26" i="1"/>
  <c r="L18" i="1"/>
  <c r="L98" i="9"/>
  <c r="L66" i="9"/>
  <c r="L34" i="9"/>
  <c r="L10" i="9"/>
  <c r="F115" i="9"/>
  <c r="R4" i="9"/>
  <c r="L121" i="9"/>
  <c r="L113" i="9"/>
  <c r="L105" i="9"/>
  <c r="L97" i="9"/>
  <c r="L89" i="9"/>
  <c r="L81" i="9"/>
  <c r="L73" i="9"/>
  <c r="L65" i="9"/>
  <c r="L57" i="9"/>
  <c r="L49" i="9"/>
  <c r="L41" i="9"/>
  <c r="L33" i="9"/>
  <c r="L25" i="9"/>
  <c r="L17" i="9"/>
  <c r="L9" i="9"/>
  <c r="F58" i="9"/>
  <c r="F18" i="9"/>
  <c r="F10" i="9"/>
  <c r="L106" i="9"/>
  <c r="L74" i="9"/>
  <c r="L42" i="9"/>
  <c r="F123" i="9"/>
  <c r="F19" i="9"/>
  <c r="L120" i="9"/>
  <c r="L112" i="9"/>
  <c r="L104" i="9"/>
  <c r="L96" i="9"/>
  <c r="L88" i="9"/>
  <c r="L80" i="9"/>
  <c r="L72" i="9"/>
  <c r="L64" i="9"/>
  <c r="L56" i="9"/>
  <c r="L48" i="9"/>
  <c r="L40" i="9"/>
  <c r="L32" i="9"/>
  <c r="L24" i="9"/>
  <c r="L16" i="9"/>
  <c r="L8" i="9"/>
  <c r="F137" i="9"/>
  <c r="F129" i="9"/>
  <c r="F121" i="9"/>
  <c r="F113" i="9"/>
  <c r="F105" i="9"/>
  <c r="F97" i="9"/>
  <c r="F81" i="9"/>
  <c r="F73" i="9"/>
  <c r="F65" i="9"/>
  <c r="F57" i="9"/>
  <c r="F49" i="9"/>
  <c r="F41" i="9"/>
  <c r="F33" i="9"/>
  <c r="F17" i="9"/>
  <c r="F9" i="9"/>
  <c r="L122" i="9"/>
  <c r="L90" i="9"/>
  <c r="L50" i="9"/>
  <c r="L18" i="9"/>
  <c r="F107" i="9"/>
  <c r="F83" i="9"/>
  <c r="F59" i="9"/>
  <c r="F27" i="9"/>
  <c r="L119" i="9"/>
  <c r="L111" i="9"/>
  <c r="L103" i="9"/>
  <c r="L95" i="9"/>
  <c r="L87" i="9"/>
  <c r="L79" i="9"/>
  <c r="L71" i="9"/>
  <c r="L63" i="9"/>
  <c r="L55" i="9"/>
  <c r="L47" i="9"/>
  <c r="L39" i="9"/>
  <c r="L31" i="9"/>
  <c r="L23" i="9"/>
  <c r="L15" i="9"/>
  <c r="L7" i="9"/>
  <c r="F136" i="9"/>
  <c r="F128" i="9"/>
  <c r="F120" i="9"/>
  <c r="F96" i="9"/>
  <c r="F88" i="9"/>
  <c r="F80" i="9"/>
  <c r="F72" i="9"/>
  <c r="F64" i="9"/>
  <c r="F56" i="9"/>
  <c r="F32" i="9"/>
  <c r="F24" i="9"/>
  <c r="F16" i="9"/>
  <c r="F8" i="9"/>
  <c r="L3" i="9"/>
  <c r="L118" i="9"/>
  <c r="L110" i="9"/>
  <c r="L102" i="9"/>
  <c r="L94" i="9"/>
  <c r="L86" i="9"/>
  <c r="L78" i="9"/>
  <c r="L70" i="9"/>
  <c r="L62" i="9"/>
  <c r="L54" i="9"/>
  <c r="L46" i="9"/>
  <c r="L38" i="9"/>
  <c r="L30" i="9"/>
  <c r="L22" i="9"/>
  <c r="L14" i="9"/>
  <c r="L6" i="9"/>
  <c r="F127" i="9"/>
  <c r="F119" i="9"/>
  <c r="F111" i="9"/>
  <c r="F103" i="9"/>
  <c r="F95" i="9"/>
  <c r="F87" i="9"/>
  <c r="F63" i="9"/>
  <c r="F55" i="9"/>
  <c r="F47" i="9"/>
  <c r="F39" i="9"/>
  <c r="F31" i="9"/>
  <c r="F23" i="9"/>
  <c r="F15" i="9"/>
  <c r="F3" i="9"/>
  <c r="L117" i="9"/>
  <c r="L109" i="9"/>
  <c r="L101" i="9"/>
  <c r="L93" i="9"/>
  <c r="L85" i="9"/>
  <c r="L77" i="9"/>
  <c r="L69" i="9"/>
  <c r="L61" i="9"/>
  <c r="L53" i="9"/>
  <c r="L45" i="9"/>
  <c r="L37" i="9"/>
  <c r="L29" i="9"/>
  <c r="L21" i="9"/>
  <c r="L13" i="9"/>
  <c r="L5" i="9"/>
  <c r="F134" i="9"/>
  <c r="F126" i="9"/>
  <c r="F118" i="9"/>
  <c r="F110" i="9"/>
  <c r="F102" i="9"/>
  <c r="F94" i="9"/>
  <c r="F78" i="9"/>
  <c r="F62" i="9"/>
  <c r="F54" i="9"/>
  <c r="F46" i="9"/>
  <c r="F30" i="9"/>
  <c r="F14" i="9"/>
  <c r="F6" i="9"/>
  <c r="L124" i="9"/>
  <c r="L116" i="9"/>
  <c r="L108" i="9"/>
  <c r="L100" i="9"/>
  <c r="L92" i="9"/>
  <c r="L84" i="9"/>
  <c r="L76" i="9"/>
  <c r="L68" i="9"/>
  <c r="L60" i="9"/>
  <c r="L52" i="9"/>
  <c r="L44" i="9"/>
  <c r="L36" i="9"/>
  <c r="L28" i="9"/>
  <c r="L20" i="9"/>
  <c r="L12" i="9"/>
  <c r="L4" i="9"/>
  <c r="F133" i="9"/>
  <c r="F125" i="9"/>
  <c r="F117" i="9"/>
  <c r="F93" i="9"/>
  <c r="F85" i="9"/>
  <c r="F77" i="9"/>
  <c r="F69" i="9"/>
  <c r="F61" i="9"/>
  <c r="F53" i="9"/>
  <c r="F29" i="9"/>
  <c r="F21" i="9"/>
  <c r="F13" i="9"/>
  <c r="F5" i="9"/>
  <c r="L114" i="9"/>
  <c r="L82" i="9"/>
  <c r="L58" i="9"/>
  <c r="L26" i="9"/>
  <c r="L123" i="9"/>
  <c r="L115" i="9"/>
  <c r="L107" i="9"/>
  <c r="L99" i="9"/>
  <c r="L91" i="9"/>
  <c r="L83" i="9"/>
  <c r="L75" i="9"/>
  <c r="L67" i="9"/>
  <c r="L59" i="9"/>
  <c r="L51" i="9"/>
  <c r="L43" i="9"/>
  <c r="L35" i="9"/>
  <c r="L27" i="9"/>
  <c r="L19" i="9"/>
  <c r="L11" i="9"/>
  <c r="F140" i="9"/>
  <c r="F132" i="9"/>
  <c r="F108" i="9"/>
  <c r="F100" i="9"/>
  <c r="F76" i="9"/>
  <c r="F68" i="9"/>
  <c r="F60" i="9"/>
  <c r="F52" i="9"/>
  <c r="F44" i="9"/>
  <c r="F36" i="9"/>
  <c r="F12" i="9"/>
  <c r="R83" i="9"/>
  <c r="R19" i="9"/>
  <c r="R34" i="9"/>
  <c r="R97" i="9"/>
  <c r="R89" i="9"/>
  <c r="R81" i="9"/>
  <c r="R73" i="9"/>
  <c r="R65" i="9"/>
  <c r="R57" i="9"/>
  <c r="R49" i="9"/>
  <c r="R91" i="9"/>
  <c r="R59" i="9"/>
  <c r="R27" i="9"/>
  <c r="R98" i="9"/>
  <c r="R82" i="9"/>
  <c r="R58" i="9"/>
  <c r="R18" i="9"/>
  <c r="R105" i="9"/>
  <c r="R9" i="9"/>
  <c r="R104" i="9"/>
  <c r="R96" i="9"/>
  <c r="R88" i="9"/>
  <c r="R80" i="9"/>
  <c r="R72" i="9"/>
  <c r="R64" i="9"/>
  <c r="R56" i="9"/>
  <c r="R48" i="9"/>
  <c r="R40" i="9"/>
  <c r="R32" i="9"/>
  <c r="R24" i="9"/>
  <c r="R16" i="9"/>
  <c r="R8" i="9"/>
  <c r="R99" i="9"/>
  <c r="R67" i="9"/>
  <c r="R11" i="9"/>
  <c r="R90" i="9"/>
  <c r="R74" i="9"/>
  <c r="R66" i="9"/>
  <c r="R10" i="9"/>
  <c r="R17" i="9"/>
  <c r="R103" i="9"/>
  <c r="R95" i="9"/>
  <c r="R87" i="9"/>
  <c r="R79" i="9"/>
  <c r="R71" i="9"/>
  <c r="R63" i="9"/>
  <c r="R55" i="9"/>
  <c r="R47" i="9"/>
  <c r="R39" i="9"/>
  <c r="R31" i="9"/>
  <c r="R23" i="9"/>
  <c r="R15" i="9"/>
  <c r="R7" i="9"/>
  <c r="R51" i="9"/>
  <c r="R50" i="9"/>
  <c r="R33" i="9"/>
  <c r="R102" i="9"/>
  <c r="R94" i="9"/>
  <c r="R86" i="9"/>
  <c r="R78" i="9"/>
  <c r="R70" i="9"/>
  <c r="R62" i="9"/>
  <c r="R54" i="9"/>
  <c r="R46" i="9"/>
  <c r="R38" i="9"/>
  <c r="R30" i="9"/>
  <c r="R22" i="9"/>
  <c r="R14" i="9"/>
  <c r="R6" i="9"/>
  <c r="R3" i="9"/>
  <c r="R75" i="9"/>
  <c r="R35" i="9"/>
  <c r="R26" i="9"/>
  <c r="R25" i="9"/>
  <c r="R101" i="9"/>
  <c r="R93" i="9"/>
  <c r="R85" i="9"/>
  <c r="R77" i="9"/>
  <c r="R69" i="9"/>
  <c r="R61" i="9"/>
  <c r="R53" i="9"/>
  <c r="R45" i="9"/>
  <c r="R37" i="9"/>
  <c r="R29" i="9"/>
  <c r="R21" i="9"/>
  <c r="R13" i="9"/>
  <c r="R5" i="9"/>
  <c r="R43" i="9"/>
  <c r="R42" i="9"/>
  <c r="R41" i="9"/>
  <c r="R100" i="9"/>
  <c r="R92" i="9"/>
  <c r="R84" i="9"/>
  <c r="R76" i="9"/>
  <c r="R68" i="9"/>
  <c r="R60" i="9"/>
  <c r="R52" i="9"/>
  <c r="R44" i="9"/>
  <c r="R36" i="9"/>
  <c r="R28" i="9"/>
  <c r="R20" i="9"/>
  <c r="R12" i="9"/>
  <c r="AP15" i="4" l="1"/>
  <c r="AP16" i="4"/>
  <c r="AP18" i="4"/>
  <c r="AP17" i="4"/>
  <c r="X14" i="9"/>
  <c r="X15" i="9"/>
  <c r="X16" i="9"/>
  <c r="X16" i="3"/>
  <c r="X15" i="3"/>
  <c r="F7" i="3"/>
  <c r="F15" i="3"/>
  <c r="F23" i="3"/>
  <c r="F31" i="3"/>
  <c r="F39" i="3"/>
  <c r="F47" i="3"/>
  <c r="F55" i="3"/>
  <c r="F63" i="3"/>
  <c r="F71" i="3"/>
  <c r="F79" i="3"/>
  <c r="F87" i="3"/>
  <c r="F95" i="3"/>
  <c r="F103" i="3"/>
  <c r="F111" i="3"/>
  <c r="F119" i="3"/>
  <c r="F127" i="3"/>
  <c r="F135" i="3"/>
  <c r="F143" i="3"/>
  <c r="F8" i="3"/>
  <c r="F16" i="3"/>
  <c r="F24" i="3"/>
  <c r="F32" i="3"/>
  <c r="F40" i="3"/>
  <c r="F48" i="3"/>
  <c r="F56" i="3"/>
  <c r="F64" i="3"/>
  <c r="F72" i="3"/>
  <c r="F80" i="3"/>
  <c r="F88" i="3"/>
  <c r="F96" i="3"/>
  <c r="F104" i="3"/>
  <c r="F112" i="3"/>
  <c r="F120" i="3"/>
  <c r="F128" i="3"/>
  <c r="F136" i="3"/>
  <c r="F144" i="3"/>
  <c r="F22" i="3"/>
  <c r="F78" i="3"/>
  <c r="F102" i="3"/>
  <c r="F9" i="3"/>
  <c r="F17" i="3"/>
  <c r="F25" i="3"/>
  <c r="F33" i="3"/>
  <c r="F41" i="3"/>
  <c r="F49" i="3"/>
  <c r="F57" i="3"/>
  <c r="F65" i="3"/>
  <c r="F73" i="3"/>
  <c r="F81" i="3"/>
  <c r="F89" i="3"/>
  <c r="F97" i="3"/>
  <c r="F105" i="3"/>
  <c r="F113" i="3"/>
  <c r="F121" i="3"/>
  <c r="F129" i="3"/>
  <c r="F137" i="3"/>
  <c r="F145" i="3"/>
  <c r="F14" i="3"/>
  <c r="F62" i="3"/>
  <c r="F94" i="3"/>
  <c r="F142" i="3"/>
  <c r="F10" i="3"/>
  <c r="F18" i="3"/>
  <c r="F26" i="3"/>
  <c r="F34" i="3"/>
  <c r="F42" i="3"/>
  <c r="F50" i="3"/>
  <c r="F58" i="3"/>
  <c r="F66" i="3"/>
  <c r="F74" i="3"/>
  <c r="F82" i="3"/>
  <c r="F90" i="3"/>
  <c r="F98" i="3"/>
  <c r="F106" i="3"/>
  <c r="F114" i="3"/>
  <c r="F122" i="3"/>
  <c r="F130" i="3"/>
  <c r="F138" i="3"/>
  <c r="F146" i="3"/>
  <c r="F46" i="3"/>
  <c r="F126" i="3"/>
  <c r="F11" i="3"/>
  <c r="F19" i="3"/>
  <c r="F27" i="3"/>
  <c r="F35" i="3"/>
  <c r="F43" i="3"/>
  <c r="F51" i="3"/>
  <c r="F59" i="3"/>
  <c r="F67" i="3"/>
  <c r="F75" i="3"/>
  <c r="F83" i="3"/>
  <c r="F91" i="3"/>
  <c r="F99" i="3"/>
  <c r="F107" i="3"/>
  <c r="F115" i="3"/>
  <c r="F123" i="3"/>
  <c r="F131" i="3"/>
  <c r="F139" i="3"/>
  <c r="F147" i="3"/>
  <c r="F30" i="3"/>
  <c r="F70" i="3"/>
  <c r="F118" i="3"/>
  <c r="F4" i="3"/>
  <c r="F12" i="3"/>
  <c r="F20" i="3"/>
  <c r="F28" i="3"/>
  <c r="F36" i="3"/>
  <c r="F44" i="3"/>
  <c r="F52" i="3"/>
  <c r="F60" i="3"/>
  <c r="F68" i="3"/>
  <c r="F76" i="3"/>
  <c r="F84" i="3"/>
  <c r="F92" i="3"/>
  <c r="F100" i="3"/>
  <c r="F108" i="3"/>
  <c r="F116" i="3"/>
  <c r="F124" i="3"/>
  <c r="F132" i="3"/>
  <c r="F140" i="3"/>
  <c r="F6" i="3"/>
  <c r="F54" i="3"/>
  <c r="F86" i="3"/>
  <c r="F134" i="3"/>
  <c r="F5" i="3"/>
  <c r="F13" i="3"/>
  <c r="F21" i="3"/>
  <c r="F29" i="3"/>
  <c r="F37" i="3"/>
  <c r="F45" i="3"/>
  <c r="F53" i="3"/>
  <c r="F61" i="3"/>
  <c r="F69" i="3"/>
  <c r="F77" i="3"/>
  <c r="F85" i="3"/>
  <c r="F93" i="3"/>
  <c r="F101" i="3"/>
  <c r="F109" i="3"/>
  <c r="F117" i="3"/>
  <c r="F125" i="3"/>
  <c r="F133" i="3"/>
  <c r="F141" i="3"/>
  <c r="F38" i="3"/>
  <c r="F110" i="3"/>
  <c r="X14" i="2"/>
  <c r="X17" i="2" s="1"/>
  <c r="Y16" i="12"/>
  <c r="Y17" i="12" s="1"/>
  <c r="X16" i="1"/>
  <c r="X15" i="1"/>
  <c r="X16" i="7"/>
  <c r="X14" i="8"/>
  <c r="X17" i="8" s="1"/>
  <c r="X17" i="5"/>
  <c r="CB11" i="4"/>
  <c r="CB8" i="4"/>
  <c r="CB9" i="4"/>
  <c r="CB10" i="4"/>
  <c r="X17" i="11"/>
  <c r="BB28" i="14"/>
  <c r="AD17" i="13"/>
  <c r="L31" i="13"/>
  <c r="L95" i="13"/>
  <c r="L64" i="13"/>
  <c r="L33" i="13"/>
  <c r="L97" i="13"/>
  <c r="L50" i="13"/>
  <c r="L6" i="13"/>
  <c r="F47" i="13"/>
  <c r="X9" i="13"/>
  <c r="X79" i="13"/>
  <c r="F60" i="13"/>
  <c r="X16" i="13"/>
  <c r="X80" i="13"/>
  <c r="L39" i="13"/>
  <c r="L103" i="13"/>
  <c r="L9" i="13"/>
  <c r="L72" i="13"/>
  <c r="L41" i="13"/>
  <c r="L105" i="13"/>
  <c r="L58" i="13"/>
  <c r="L12" i="13"/>
  <c r="F53" i="13"/>
  <c r="X23" i="13"/>
  <c r="X87" i="13"/>
  <c r="F67" i="13"/>
  <c r="X24" i="13"/>
  <c r="X88" i="13"/>
  <c r="L16" i="13"/>
  <c r="L80" i="13"/>
  <c r="L49" i="13"/>
  <c r="L4" i="13"/>
  <c r="L66" i="13"/>
  <c r="X95" i="13"/>
  <c r="F10" i="13"/>
  <c r="F73" i="13"/>
  <c r="X32" i="13"/>
  <c r="X96" i="13"/>
  <c r="L24" i="13"/>
  <c r="L88" i="13"/>
  <c r="L57" i="13"/>
  <c r="L11" i="13"/>
  <c r="X103" i="13"/>
  <c r="F15" i="13"/>
  <c r="X40" i="13"/>
  <c r="X104" i="13"/>
  <c r="L3" i="13"/>
  <c r="L30" i="13"/>
  <c r="L38" i="13"/>
  <c r="L14" i="13"/>
  <c r="L19" i="13"/>
  <c r="L27" i="13"/>
  <c r="L35" i="13"/>
  <c r="L43" i="13"/>
  <c r="L51" i="13"/>
  <c r="L59" i="13"/>
  <c r="L67" i="13"/>
  <c r="L75" i="13"/>
  <c r="L83" i="13"/>
  <c r="L91" i="13"/>
  <c r="L99" i="13"/>
  <c r="L20" i="13"/>
  <c r="L28" i="13"/>
  <c r="L36" i="13"/>
  <c r="L44" i="13"/>
  <c r="L52" i="13"/>
  <c r="L60" i="13"/>
  <c r="L68" i="13"/>
  <c r="L76" i="13"/>
  <c r="L84" i="13"/>
  <c r="L92" i="13"/>
  <c r="L100" i="13"/>
  <c r="L7" i="13"/>
  <c r="L13" i="13"/>
  <c r="L21" i="13"/>
  <c r="L29" i="13"/>
  <c r="L37" i="13"/>
  <c r="L45" i="13"/>
  <c r="L53" i="13"/>
  <c r="L61" i="13"/>
  <c r="L69" i="13"/>
  <c r="L77" i="13"/>
  <c r="L85" i="13"/>
  <c r="L93" i="13"/>
  <c r="L101" i="13"/>
  <c r="L22" i="13"/>
  <c r="L46" i="13"/>
  <c r="L54" i="13"/>
  <c r="L62" i="13"/>
  <c r="L70" i="13"/>
  <c r="L78" i="13"/>
  <c r="L86" i="13"/>
  <c r="L94" i="13"/>
  <c r="L102" i="13"/>
  <c r="L47" i="13"/>
  <c r="L63" i="13"/>
  <c r="L96" i="13"/>
  <c r="L65" i="13"/>
  <c r="L18" i="13"/>
  <c r="L82" i="13"/>
  <c r="F6" i="13"/>
  <c r="F11" i="13"/>
  <c r="F20" i="13"/>
  <c r="F31" i="13"/>
  <c r="F36" i="13"/>
  <c r="F42" i="13"/>
  <c r="F48" i="13"/>
  <c r="F55" i="13"/>
  <c r="F61" i="13"/>
  <c r="F74" i="13"/>
  <c r="F80" i="13"/>
  <c r="F87" i="13"/>
  <c r="F93" i="13"/>
  <c r="X62" i="13"/>
  <c r="F19" i="13"/>
  <c r="F79" i="13"/>
  <c r="X47" i="13"/>
  <c r="X111" i="13"/>
  <c r="F25" i="13"/>
  <c r="F92" i="13"/>
  <c r="X48" i="13"/>
  <c r="X112" i="13"/>
  <c r="L55" i="13"/>
  <c r="L32" i="13"/>
  <c r="L71" i="13"/>
  <c r="F37" i="13"/>
  <c r="F100" i="13"/>
  <c r="X66" i="13"/>
  <c r="L40" i="13"/>
  <c r="L104" i="13"/>
  <c r="F82" i="13"/>
  <c r="X27" i="13"/>
  <c r="X91" i="13"/>
  <c r="L10" i="13"/>
  <c r="L73" i="13"/>
  <c r="F33" i="13"/>
  <c r="F89" i="13"/>
  <c r="X52" i="13"/>
  <c r="L26" i="13"/>
  <c r="L90" i="13"/>
  <c r="F58" i="13"/>
  <c r="X14" i="13"/>
  <c r="X77" i="13"/>
  <c r="F52" i="13"/>
  <c r="X8" i="13"/>
  <c r="X70" i="13"/>
  <c r="F24" i="13"/>
  <c r="F85" i="13"/>
  <c r="X55" i="13"/>
  <c r="F30" i="13"/>
  <c r="F99" i="13"/>
  <c r="X56" i="13"/>
  <c r="L8" i="13"/>
  <c r="L48" i="13"/>
  <c r="L34" i="13"/>
  <c r="L98" i="13"/>
  <c r="X64" i="13"/>
  <c r="F7" i="13"/>
  <c r="L15" i="13"/>
  <c r="L79" i="13"/>
  <c r="L17" i="13"/>
  <c r="L81" i="13"/>
  <c r="L23" i="13"/>
  <c r="L87" i="13"/>
  <c r="L56" i="13"/>
  <c r="F95" i="13"/>
  <c r="X43" i="13"/>
  <c r="X107" i="13"/>
  <c r="L25" i="13"/>
  <c r="L89" i="13"/>
  <c r="F44" i="13"/>
  <c r="X7" i="13"/>
  <c r="X68" i="13"/>
  <c r="L42" i="13"/>
  <c r="F4" i="13"/>
  <c r="F71" i="13"/>
  <c r="X29" i="13"/>
  <c r="X93" i="13"/>
  <c r="L5" i="13"/>
  <c r="F65" i="13"/>
  <c r="X22" i="13"/>
  <c r="X86" i="13"/>
  <c r="F40" i="13"/>
  <c r="F104" i="13"/>
  <c r="X71" i="13"/>
  <c r="F54" i="13"/>
  <c r="X10" i="13"/>
  <c r="X72" i="13"/>
  <c r="X4" i="13"/>
  <c r="AP24" i="10"/>
  <c r="F3" i="3"/>
  <c r="X18" i="5" l="1"/>
  <c r="I16" i="19" s="1"/>
  <c r="X21" i="5"/>
  <c r="BB29" i="14"/>
  <c r="T16" i="19" s="1"/>
  <c r="BB31" i="14"/>
  <c r="Y18" i="12"/>
  <c r="R16" i="19" s="1"/>
  <c r="Y20" i="12"/>
  <c r="X18" i="11"/>
  <c r="Q16" i="19" s="1"/>
  <c r="X20" i="11"/>
  <c r="AP25" i="10"/>
  <c r="P16" i="19" s="1"/>
  <c r="AP27" i="10"/>
  <c r="X18" i="8"/>
  <c r="N16" i="19" s="1"/>
  <c r="X21" i="8"/>
  <c r="X18" i="2"/>
  <c r="F16" i="19" s="1"/>
  <c r="X21" i="2"/>
  <c r="AP19" i="4"/>
  <c r="AP20" i="4" s="1"/>
  <c r="H16" i="19" s="1"/>
  <c r="X14" i="3"/>
  <c r="X17" i="3" s="1"/>
  <c r="X17" i="1"/>
  <c r="CB12" i="4"/>
  <c r="CB13" i="4" s="1"/>
  <c r="AD15" i="13"/>
  <c r="AD18" i="13"/>
  <c r="AD16" i="13"/>
  <c r="X17" i="9"/>
  <c r="F3" i="6"/>
  <c r="AP17" i="6" s="1"/>
  <c r="AP24" i="6" s="1"/>
  <c r="BB32" i="14" l="1"/>
  <c r="T18" i="19" s="1"/>
  <c r="T17" i="19"/>
  <c r="Y21" i="12"/>
  <c r="R18" i="19" s="1"/>
  <c r="R17" i="19"/>
  <c r="X21" i="11"/>
  <c r="Q18" i="19" s="1"/>
  <c r="Q17" i="19"/>
  <c r="AP28" i="10"/>
  <c r="P18" i="19" s="1"/>
  <c r="P17" i="19"/>
  <c r="X22" i="8"/>
  <c r="N18" i="19" s="1"/>
  <c r="N17" i="19"/>
  <c r="X22" i="5"/>
  <c r="I18" i="19" s="1"/>
  <c r="I17" i="19"/>
  <c r="X22" i="2"/>
  <c r="F18" i="19" s="1"/>
  <c r="F17" i="19"/>
  <c r="X18" i="9"/>
  <c r="O16" i="19" s="1"/>
  <c r="X21" i="9"/>
  <c r="AP25" i="6"/>
  <c r="L16" i="19" s="1"/>
  <c r="AP28" i="6"/>
  <c r="X18" i="1"/>
  <c r="E16" i="19" s="1"/>
  <c r="X21" i="1"/>
  <c r="X18" i="3"/>
  <c r="G16" i="19" s="1"/>
  <c r="X21" i="3"/>
  <c r="AP22" i="4"/>
  <c r="AD20" i="13"/>
  <c r="AP23" i="4" l="1"/>
  <c r="H18" i="19" s="1"/>
  <c r="H17" i="19"/>
  <c r="X22" i="1"/>
  <c r="E18" i="19" s="1"/>
  <c r="E17" i="19"/>
  <c r="X22" i="9"/>
  <c r="O18" i="19" s="1"/>
  <c r="O17" i="19"/>
  <c r="AP29" i="6"/>
  <c r="L18" i="19" s="1"/>
  <c r="L17" i="19"/>
  <c r="X22" i="3"/>
  <c r="G18" i="19" s="1"/>
  <c r="G17" i="19"/>
  <c r="AD21" i="13"/>
  <c r="S16" i="19" s="1"/>
  <c r="AD23" i="13"/>
  <c r="F3" i="7"/>
  <c r="X14" i="7" s="1"/>
  <c r="X17" i="7" s="1"/>
  <c r="AD24" i="13" l="1"/>
  <c r="S18" i="19" s="1"/>
  <c r="S17" i="19"/>
  <c r="X18" i="7"/>
  <c r="M16" i="19" s="1"/>
  <c r="X20" i="7"/>
  <c r="X21" i="7" l="1"/>
  <c r="M18" i="19" s="1"/>
  <c r="M17" i="19"/>
  <c r="C16" i="19"/>
  <c r="D16" i="19"/>
  <c r="C17" i="19" l="1"/>
  <c r="D17" i="19"/>
  <c r="C18" i="19"/>
  <c r="D18" i="19"/>
</calcChain>
</file>

<file path=xl/sharedStrings.xml><?xml version="1.0" encoding="utf-8"?>
<sst xmlns="http://schemas.openxmlformats.org/spreadsheetml/2006/main" count="1330" uniqueCount="152">
  <si>
    <t>DC-10-30</t>
  </si>
  <si>
    <t>cl0.3</t>
  </si>
  <si>
    <t>cl0.4</t>
  </si>
  <si>
    <t>cl0.5</t>
  </si>
  <si>
    <t>Ma</t>
  </si>
  <si>
    <t>Cd x10^4</t>
  </si>
  <si>
    <t>MD-11</t>
  </si>
  <si>
    <t>B707-120</t>
  </si>
  <si>
    <t>cl0.2</t>
  </si>
  <si>
    <t>B727-200</t>
  </si>
  <si>
    <t xml:space="preserve">Cd </t>
  </si>
  <si>
    <t>B737-200</t>
  </si>
  <si>
    <t>B737-300</t>
  </si>
  <si>
    <t>B737-800</t>
  </si>
  <si>
    <t>B747-100</t>
  </si>
  <si>
    <t>cl0.35</t>
  </si>
  <si>
    <t>cl0.45</t>
  </si>
  <si>
    <t>B757-200</t>
  </si>
  <si>
    <t>B767-300</t>
  </si>
  <si>
    <t>B777-200</t>
  </si>
  <si>
    <t>A300-B2</t>
  </si>
  <si>
    <t>A320-200</t>
  </si>
  <si>
    <t>A340-200</t>
  </si>
  <si>
    <t>F28-Mk4000</t>
  </si>
  <si>
    <t>cl0.25</t>
  </si>
  <si>
    <t>Fokker 100</t>
  </si>
  <si>
    <t>cl0.55</t>
  </si>
  <si>
    <t>cl0.6</t>
  </si>
  <si>
    <t>cl0.5 von 24.123</t>
  </si>
  <si>
    <t>a</t>
  </si>
  <si>
    <t>b</t>
  </si>
  <si>
    <t>c</t>
  </si>
  <si>
    <t>d</t>
  </si>
  <si>
    <t>neues Cd(y)</t>
  </si>
  <si>
    <t>(yneu-yalt)^2</t>
  </si>
  <si>
    <t>Summe Fehlerquadrate</t>
  </si>
  <si>
    <t>gesamt</t>
  </si>
  <si>
    <t>e</t>
  </si>
  <si>
    <t>Parameter</t>
  </si>
  <si>
    <t>Summe0.2</t>
  </si>
  <si>
    <t>Summe0.3</t>
  </si>
  <si>
    <t>Summe0.4</t>
  </si>
  <si>
    <t>Summe0.5</t>
  </si>
  <si>
    <t>Summeges</t>
  </si>
  <si>
    <t>cl, cdo, Mcrit</t>
  </si>
  <si>
    <t>neues cd</t>
  </si>
  <si>
    <t>ges</t>
  </si>
  <si>
    <t xml:space="preserve"> Summe/Anzahl Kurven</t>
  </si>
  <si>
    <t>für kleine werte</t>
  </si>
  <si>
    <t>für große werte</t>
  </si>
  <si>
    <t>Cdneu klein</t>
  </si>
  <si>
    <t>cdneu klein</t>
  </si>
  <si>
    <t>Cdneu groß</t>
  </si>
  <si>
    <t>(ynew-yalt)^2</t>
  </si>
  <si>
    <t>für MDD nach douglas</t>
  </si>
  <si>
    <t>cd0</t>
  </si>
  <si>
    <t>f</t>
  </si>
  <si>
    <t xml:space="preserve">Parameter </t>
  </si>
  <si>
    <t>Summe/ Anzahl Kurven</t>
  </si>
  <si>
    <t>deltaM</t>
  </si>
  <si>
    <t>Summe/Anzahl Werte</t>
  </si>
  <si>
    <t>Wurzel</t>
  </si>
  <si>
    <t>aspect ratio</t>
  </si>
  <si>
    <t>A</t>
  </si>
  <si>
    <t>wing span</t>
  </si>
  <si>
    <t>b (m)</t>
  </si>
  <si>
    <t>taper ratio</t>
  </si>
  <si>
    <t>lambda</t>
  </si>
  <si>
    <t>fuselage width</t>
  </si>
  <si>
    <t>d_f (m)</t>
  </si>
  <si>
    <t>sweep_25</t>
  </si>
  <si>
    <t>phi (°)</t>
  </si>
  <si>
    <t xml:space="preserve">Vergleichswerte </t>
  </si>
  <si>
    <t>Method 1</t>
  </si>
  <si>
    <t>k_e,f</t>
  </si>
  <si>
    <t>delta lamba (sweep)</t>
  </si>
  <si>
    <t>f(lambda)</t>
  </si>
  <si>
    <t>f(lambda-delta lambda)</t>
  </si>
  <si>
    <t>e_theo</t>
  </si>
  <si>
    <t>e_theo (sweep)</t>
  </si>
  <si>
    <t>k_e,D0</t>
  </si>
  <si>
    <t>k_e,D0 (sweep)</t>
  </si>
  <si>
    <t>Method 2</t>
  </si>
  <si>
    <t>Q</t>
  </si>
  <si>
    <t>Q (sweep)</t>
  </si>
  <si>
    <t>K</t>
  </si>
  <si>
    <t>K (sweep)</t>
  </si>
  <si>
    <t>K=0.38</t>
  </si>
  <si>
    <t>-</t>
  </si>
  <si>
    <t>Wing area</t>
  </si>
  <si>
    <t>S (m^2)</t>
  </si>
  <si>
    <t xml:space="preserve">wing area </t>
  </si>
  <si>
    <t>abgeschätzt mit Messungen einer Zeichnung</t>
  </si>
  <si>
    <t>DC</t>
  </si>
  <si>
    <t>MD</t>
  </si>
  <si>
    <t>B707</t>
  </si>
  <si>
    <t>B727</t>
  </si>
  <si>
    <t>B747</t>
  </si>
  <si>
    <t>B757</t>
  </si>
  <si>
    <t>B767</t>
  </si>
  <si>
    <t>B777</t>
  </si>
  <si>
    <t>A300</t>
  </si>
  <si>
    <t>A320</t>
  </si>
  <si>
    <t>A340</t>
  </si>
  <si>
    <t>F28</t>
  </si>
  <si>
    <t>F100</t>
  </si>
  <si>
    <t>parameters</t>
  </si>
  <si>
    <t>s</t>
  </si>
  <si>
    <t>mean</t>
  </si>
  <si>
    <t>median</t>
  </si>
  <si>
    <t>a [cts]</t>
  </si>
  <si>
    <t>d [cts]</t>
  </si>
  <si>
    <t>cd0 [cts]</t>
  </si>
  <si>
    <t>b [-]</t>
  </si>
  <si>
    <t>c [-]</t>
  </si>
  <si>
    <t>e [-]</t>
  </si>
  <si>
    <t>f [-]</t>
  </si>
  <si>
    <t>b-c [-]</t>
  </si>
  <si>
    <t>sqareroot (variance) [cts]</t>
  </si>
  <si>
    <t>C_Dw(M=Mcrit)=!0</t>
  </si>
  <si>
    <t>C_Dw'(M=Mcrit)=!0</t>
  </si>
  <si>
    <t>CDw(M=Mcrit)</t>
  </si>
  <si>
    <t>b-c(&lt;-9)</t>
  </si>
  <si>
    <t>CDw'(M=Mcrit)</t>
  </si>
  <si>
    <t>SSE = Sum of Squared Errors</t>
  </si>
  <si>
    <t>SSE per number of graphs [cts]^2</t>
  </si>
  <si>
    <t>SSE per number of values [cts]^2</t>
  </si>
  <si>
    <t>MSE</t>
  </si>
  <si>
    <t>RMSE</t>
  </si>
  <si>
    <t>RMSPE</t>
  </si>
  <si>
    <t>MSE = Mean Squared Error</t>
  </si>
  <si>
    <t>RMSE = Root Mean Squared Error</t>
  </si>
  <si>
    <t>RMSPE = Root Mean Squared Percentage Error</t>
  </si>
  <si>
    <t>[-]</t>
  </si>
  <si>
    <t>((yneu-yalt)/yalt)^2</t>
  </si>
  <si>
    <t>no jump if b-c&lt;-9</t>
  </si>
  <si>
    <t>no kink if b-c&lt;-9</t>
  </si>
  <si>
    <t>Copyright © 2025</t>
  </si>
  <si>
    <t>Marlis Krull</t>
  </si>
  <si>
    <t>The spreadsheet for the Project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</si>
  <si>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</si>
  <si>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</si>
  <si>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</si>
  <si>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</si>
  <si>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</si>
  <si>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</si>
  <si>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</si>
  <si>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</si>
  <si>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</si>
  <si>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https://doi.org/10.7910/DVN/2UBNIE</t>
  </si>
  <si>
    <t>Exponential Function</t>
  </si>
  <si>
    <t>"Identifying Wave Drag for the Generic Drag Polar Equation –  Unveiling Polars of 16 Passenger Aircraft"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</si>
</sst>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"/>
    <numFmt numFmtId="166" formatCode="0.00000000000"/>
    <numFmt numFmtId="167" formatCode="0.000000"/>
    <numFmt numFmtId="168" formatCode="0.000E+00"/>
  </numFmts>
  <fonts count="11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0" fillId="0" borderId="5" xfId="0" applyBorder="1"/>
    <xf numFmtId="0" fontId="0" fillId="0" borderId="4" xfId="0" applyBorder="1"/>
    <xf numFmtId="0" fontId="0" fillId="0" borderId="0" xfId="0" applyAlignment="1">
      <alignment horizontal="center"/>
    </xf>
    <xf numFmtId="0" fontId="0" fillId="0" borderId="6" xfId="0" applyBorder="1"/>
    <xf numFmtId="0" fontId="2" fillId="0" borderId="0" xfId="0" applyFont="1"/>
    <xf numFmtId="0" fontId="0" fillId="0" borderId="7" xfId="0" applyBorder="1"/>
    <xf numFmtId="0" fontId="0" fillId="0" borderId="0" xfId="0" applyAlignment="1">
      <alignment horizontal="right"/>
    </xf>
    <xf numFmtId="0" fontId="0" fillId="3" borderId="0" xfId="0" applyFill="1"/>
    <xf numFmtId="164" fontId="0" fillId="0" borderId="0" xfId="0" applyNumberFormat="1"/>
    <xf numFmtId="0" fontId="0" fillId="0" borderId="0" xfId="0" applyAlignment="1">
      <alignment horizontal="left" vertical="center"/>
    </xf>
    <xf numFmtId="165" fontId="0" fillId="0" borderId="0" xfId="0" applyNumberFormat="1"/>
    <xf numFmtId="2" fontId="0" fillId="0" borderId="0" xfId="0" applyNumberFormat="1"/>
    <xf numFmtId="2" fontId="0" fillId="0" borderId="2" xfId="0" applyNumberFormat="1" applyBorder="1"/>
    <xf numFmtId="165" fontId="0" fillId="0" borderId="2" xfId="0" applyNumberFormat="1" applyBorder="1"/>
    <xf numFmtId="2" fontId="3" fillId="4" borderId="0" xfId="0" applyNumberFormat="1" applyFont="1" applyFill="1"/>
    <xf numFmtId="166" fontId="0" fillId="0" borderId="0" xfId="0" applyNumberFormat="1"/>
    <xf numFmtId="0" fontId="6" fillId="5" borderId="0" xfId="2" applyFont="1" applyFill="1"/>
    <xf numFmtId="0" fontId="5" fillId="5" borderId="0" xfId="2" applyFill="1"/>
    <xf numFmtId="0" fontId="7" fillId="5" borderId="0" xfId="2" applyFont="1" applyFill="1"/>
    <xf numFmtId="0" fontId="9" fillId="5" borderId="0" xfId="3" applyFont="1" applyFill="1" applyAlignment="1" applyProtection="1"/>
    <xf numFmtId="0" fontId="4" fillId="5" borderId="0" xfId="1" applyFill="1"/>
    <xf numFmtId="0" fontId="3" fillId="0" borderId="0" xfId="0" applyFont="1"/>
    <xf numFmtId="164" fontId="0" fillId="0" borderId="2" xfId="0" applyNumberFormat="1" applyBorder="1"/>
    <xf numFmtId="167" fontId="0" fillId="0" borderId="0" xfId="0" applyNumberFormat="1"/>
    <xf numFmtId="167" fontId="0" fillId="0" borderId="2" xfId="0" applyNumberFormat="1" applyBorder="1"/>
    <xf numFmtId="0" fontId="10" fillId="5" borderId="0" xfId="2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168" fontId="0" fillId="0" borderId="0" xfId="0" applyNumberFormat="1"/>
    <xf numFmtId="168" fontId="0" fillId="0" borderId="2" xfId="0" applyNumberFormat="1" applyBorder="1"/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right"/>
    </xf>
    <xf numFmtId="167" fontId="3" fillId="4" borderId="0" xfId="0" applyNumberFormat="1" applyFont="1" applyFill="1"/>
  </cellXfs>
  <cellStyles count="4">
    <cellStyle name="Hyperlink 2" xfId="3" xr:uid="{73C29C74-D76B-314F-8B62-6FC74F5E2660}"/>
    <cellStyle name="Link" xfId="1" builtinId="8"/>
    <cellStyle name="Standard" xfId="0" builtinId="0"/>
    <cellStyle name="Standard 2" xfId="2" xr:uid="{F7C667D1-B2EA-F64F-AE76-7F4824C041E8}"/>
  </cellStyles>
  <dxfs count="0"/>
  <tableStyles count="0" defaultTableStyle="TableStyleMedium2" defaultPivotStyle="PivotStyleLight16"/>
  <colors>
    <mruColors>
      <color rgb="FFFF8AD8"/>
      <color rgb="FF929000"/>
      <color rgb="FF9452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DC-10-30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'24.26-DC'!$O$3:$O$103</c:f>
              <c:numCache>
                <c:formatCode>General</c:formatCode>
                <c:ptCount val="101"/>
                <c:pt idx="0">
                  <c:v>0.60059797999999998</c:v>
                </c:pt>
                <c:pt idx="1">
                  <c:v>0.60365968999999997</c:v>
                </c:pt>
                <c:pt idx="2">
                  <c:v>0.60672108000000002</c:v>
                </c:pt>
                <c:pt idx="3">
                  <c:v>0.60949812000000003</c:v>
                </c:pt>
                <c:pt idx="4">
                  <c:v>0.61227545000000005</c:v>
                </c:pt>
                <c:pt idx="5">
                  <c:v>0.61505317999999998</c:v>
                </c:pt>
                <c:pt idx="6">
                  <c:v>0.61783043999999998</c:v>
                </c:pt>
                <c:pt idx="7">
                  <c:v>0.62060771000000003</c:v>
                </c:pt>
                <c:pt idx="8">
                  <c:v>0.62338517000000004</c:v>
                </c:pt>
                <c:pt idx="9">
                  <c:v>0.62616172999999997</c:v>
                </c:pt>
                <c:pt idx="10">
                  <c:v>0.62893926</c:v>
                </c:pt>
                <c:pt idx="11">
                  <c:v>0.63171626000000003</c:v>
                </c:pt>
                <c:pt idx="12">
                  <c:v>0.63449392000000004</c:v>
                </c:pt>
                <c:pt idx="13">
                  <c:v>0.63727155000000002</c:v>
                </c:pt>
                <c:pt idx="14">
                  <c:v>0.64004806999999997</c:v>
                </c:pt>
                <c:pt idx="15">
                  <c:v>0.64282539999999999</c:v>
                </c:pt>
                <c:pt idx="16">
                  <c:v>0.64560260000000003</c:v>
                </c:pt>
                <c:pt idx="17">
                  <c:v>0.64837979999999995</c:v>
                </c:pt>
                <c:pt idx="18">
                  <c:v>0.65115641999999996</c:v>
                </c:pt>
                <c:pt idx="19">
                  <c:v>0.65393374999999998</c:v>
                </c:pt>
                <c:pt idx="20">
                  <c:v>0.65671095999999995</c:v>
                </c:pt>
                <c:pt idx="21">
                  <c:v>0.65948832000000002</c:v>
                </c:pt>
                <c:pt idx="22">
                  <c:v>0.6622652</c:v>
                </c:pt>
                <c:pt idx="23">
                  <c:v>0.66504229999999998</c:v>
                </c:pt>
                <c:pt idx="24">
                  <c:v>0.66781964000000005</c:v>
                </c:pt>
                <c:pt idx="25">
                  <c:v>0.67059634999999995</c:v>
                </c:pt>
                <c:pt idx="26">
                  <c:v>0.67337316000000003</c:v>
                </c:pt>
                <c:pt idx="27">
                  <c:v>0.67615037</c:v>
                </c:pt>
                <c:pt idx="28">
                  <c:v>0.67892744000000005</c:v>
                </c:pt>
                <c:pt idx="29">
                  <c:v>0.68170408999999998</c:v>
                </c:pt>
                <c:pt idx="30">
                  <c:v>0.68448103000000005</c:v>
                </c:pt>
                <c:pt idx="31">
                  <c:v>0.68725859</c:v>
                </c:pt>
                <c:pt idx="32">
                  <c:v>0.69003484999999998</c:v>
                </c:pt>
                <c:pt idx="33">
                  <c:v>0.69281205000000001</c:v>
                </c:pt>
                <c:pt idx="34">
                  <c:v>0.69558867000000002</c:v>
                </c:pt>
                <c:pt idx="35">
                  <c:v>0.69836606000000001</c:v>
                </c:pt>
                <c:pt idx="36">
                  <c:v>0.70114282000000006</c:v>
                </c:pt>
                <c:pt idx="37">
                  <c:v>0.70391968999999999</c:v>
                </c:pt>
                <c:pt idx="38">
                  <c:v>0.70669601999999998</c:v>
                </c:pt>
                <c:pt idx="39">
                  <c:v>0.70947269999999996</c:v>
                </c:pt>
                <c:pt idx="40">
                  <c:v>0.71224993999999997</c:v>
                </c:pt>
                <c:pt idx="41">
                  <c:v>0.71502661999999995</c:v>
                </c:pt>
                <c:pt idx="42">
                  <c:v>0.71780359000000005</c:v>
                </c:pt>
                <c:pt idx="43">
                  <c:v>0.72063052000000005</c:v>
                </c:pt>
                <c:pt idx="44">
                  <c:v>0.72335662999999994</c:v>
                </c:pt>
                <c:pt idx="45">
                  <c:v>0.72613338000000005</c:v>
                </c:pt>
                <c:pt idx="46">
                  <c:v>0.72890973999999997</c:v>
                </c:pt>
                <c:pt idx="47">
                  <c:v>0.73168652000000001</c:v>
                </c:pt>
                <c:pt idx="48">
                  <c:v>0.73446288000000004</c:v>
                </c:pt>
                <c:pt idx="49">
                  <c:v>0.73723956000000002</c:v>
                </c:pt>
                <c:pt idx="50">
                  <c:v>0.74029999999999996</c:v>
                </c:pt>
                <c:pt idx="51">
                  <c:v>0.74279253000000001</c:v>
                </c:pt>
                <c:pt idx="52">
                  <c:v>0.74528530999999998</c:v>
                </c:pt>
                <c:pt idx="53">
                  <c:v>0.74834520999999998</c:v>
                </c:pt>
                <c:pt idx="54">
                  <c:v>0.75112128</c:v>
                </c:pt>
                <c:pt idx="55">
                  <c:v>0.75361365000000002</c:v>
                </c:pt>
                <c:pt idx="56">
                  <c:v>0.75667382999999999</c:v>
                </c:pt>
                <c:pt idx="57">
                  <c:v>0.75945003</c:v>
                </c:pt>
                <c:pt idx="58">
                  <c:v>0.76222637999999998</c:v>
                </c:pt>
                <c:pt idx="59">
                  <c:v>0.76500232000000001</c:v>
                </c:pt>
                <c:pt idx="60">
                  <c:v>0.76777845</c:v>
                </c:pt>
                <c:pt idx="61">
                  <c:v>0.77055435000000005</c:v>
                </c:pt>
                <c:pt idx="62">
                  <c:v>0.77333041000000002</c:v>
                </c:pt>
                <c:pt idx="63">
                  <c:v>0.77610628000000004</c:v>
                </c:pt>
                <c:pt idx="64">
                  <c:v>0.77888228000000004</c:v>
                </c:pt>
                <c:pt idx="65">
                  <c:v>0.78165812000000001</c:v>
                </c:pt>
                <c:pt idx="66">
                  <c:v>0.78443399000000003</c:v>
                </c:pt>
                <c:pt idx="67">
                  <c:v>0.78720950000000001</c:v>
                </c:pt>
                <c:pt idx="68">
                  <c:v>0.78998546999999997</c:v>
                </c:pt>
                <c:pt idx="69">
                  <c:v>0.79276126999999996</c:v>
                </c:pt>
                <c:pt idx="70">
                  <c:v>0.79553669000000005</c:v>
                </c:pt>
                <c:pt idx="71">
                  <c:v>0.79831246</c:v>
                </c:pt>
                <c:pt idx="72">
                  <c:v>0.80108751</c:v>
                </c:pt>
                <c:pt idx="73">
                  <c:v>0.80386279999999999</c:v>
                </c:pt>
                <c:pt idx="74">
                  <c:v>0.80663733999999998</c:v>
                </c:pt>
                <c:pt idx="75">
                  <c:v>0.80941183999999999</c:v>
                </c:pt>
                <c:pt idx="76">
                  <c:v>0.81218553000000004</c:v>
                </c:pt>
                <c:pt idx="77">
                  <c:v>0.81495883000000002</c:v>
                </c:pt>
                <c:pt idx="78">
                  <c:v>0.81773138000000001</c:v>
                </c:pt>
                <c:pt idx="79">
                  <c:v>0.82050321999999998</c:v>
                </c:pt>
                <c:pt idx="80">
                  <c:v>0.82327349999999999</c:v>
                </c:pt>
                <c:pt idx="81">
                  <c:v>0.82566494999999995</c:v>
                </c:pt>
                <c:pt idx="82">
                  <c:v>0.82767749000000002</c:v>
                </c:pt>
                <c:pt idx="83">
                  <c:v>0.82969904999999999</c:v>
                </c:pt>
                <c:pt idx="84">
                  <c:v>0.83125828999999996</c:v>
                </c:pt>
                <c:pt idx="85">
                  <c:v>0.83272005000000004</c:v>
                </c:pt>
                <c:pt idx="86">
                  <c:v>0.83408148000000004</c:v>
                </c:pt>
                <c:pt idx="87">
                  <c:v>0.83533594</c:v>
                </c:pt>
                <c:pt idx="88">
                  <c:v>0.83658997000000002</c:v>
                </c:pt>
                <c:pt idx="89">
                  <c:v>0.83784356999999998</c:v>
                </c:pt>
                <c:pt idx="90">
                  <c:v>0.83931716999999995</c:v>
                </c:pt>
                <c:pt idx="91">
                  <c:v>0.84039269000000005</c:v>
                </c:pt>
                <c:pt idx="92">
                  <c:v>0.84124555000000001</c:v>
                </c:pt>
                <c:pt idx="93">
                  <c:v>0.84221449999999998</c:v>
                </c:pt>
                <c:pt idx="94">
                  <c:v>0.84329588</c:v>
                </c:pt>
                <c:pt idx="95">
                  <c:v>0.84454481999999997</c:v>
                </c:pt>
                <c:pt idx="96">
                  <c:v>0.84581417999999997</c:v>
                </c:pt>
                <c:pt idx="97">
                  <c:v>0.84698604</c:v>
                </c:pt>
                <c:pt idx="98">
                  <c:v>0.84796868999999997</c:v>
                </c:pt>
                <c:pt idx="99">
                  <c:v>0.84875370000000006</c:v>
                </c:pt>
                <c:pt idx="100">
                  <c:v>0.84964574999999998</c:v>
                </c:pt>
              </c:numCache>
            </c:numRef>
          </c:xVal>
          <c:yVal>
            <c:numRef>
              <c:f>'24.26-DC'!$P$3:$P$103</c:f>
              <c:numCache>
                <c:formatCode>General</c:formatCode>
                <c:ptCount val="101"/>
                <c:pt idx="0">
                  <c:v>275.08282600000001</c:v>
                </c:pt>
                <c:pt idx="1">
                  <c:v>275.11005399999999</c:v>
                </c:pt>
                <c:pt idx="2">
                  <c:v>275.19451199999997</c:v>
                </c:pt>
                <c:pt idx="3">
                  <c:v>275.32434999999998</c:v>
                </c:pt>
                <c:pt idx="4">
                  <c:v>275.40268200000003</c:v>
                </c:pt>
                <c:pt idx="5">
                  <c:v>275.41233999999997</c:v>
                </c:pt>
                <c:pt idx="6">
                  <c:v>275.502118</c:v>
                </c:pt>
                <c:pt idx="7">
                  <c:v>275.59189600000002</c:v>
                </c:pt>
                <c:pt idx="8">
                  <c:v>275.64876700000002</c:v>
                </c:pt>
                <c:pt idx="9">
                  <c:v>275.86301900000001</c:v>
                </c:pt>
                <c:pt idx="10">
                  <c:v>275.907014</c:v>
                </c:pt>
                <c:pt idx="11">
                  <c:v>276.042575</c:v>
                </c:pt>
                <c:pt idx="12">
                  <c:v>276.06367799999998</c:v>
                </c:pt>
                <c:pt idx="13">
                  <c:v>276.09050400000001</c:v>
                </c:pt>
                <c:pt idx="14">
                  <c:v>276.31190900000001</c:v>
                </c:pt>
                <c:pt idx="15">
                  <c:v>276.390241</c:v>
                </c:pt>
                <c:pt idx="16">
                  <c:v>276.49146500000001</c:v>
                </c:pt>
                <c:pt idx="17">
                  <c:v>276.59268900000001</c:v>
                </c:pt>
                <c:pt idx="18">
                  <c:v>276.79692499999999</c:v>
                </c:pt>
                <c:pt idx="19">
                  <c:v>276.87525799999997</c:v>
                </c:pt>
                <c:pt idx="20">
                  <c:v>276.97648199999998</c:v>
                </c:pt>
                <c:pt idx="21">
                  <c:v>277.04909099999998</c:v>
                </c:pt>
                <c:pt idx="22">
                  <c:v>277.20754399999998</c:v>
                </c:pt>
                <c:pt idx="23">
                  <c:v>277.32593600000001</c:v>
                </c:pt>
                <c:pt idx="24">
                  <c:v>277.404269</c:v>
                </c:pt>
                <c:pt idx="25">
                  <c:v>277.59133600000001</c:v>
                </c:pt>
                <c:pt idx="26">
                  <c:v>277.761235</c:v>
                </c:pt>
                <c:pt idx="27">
                  <c:v>277.862459</c:v>
                </c:pt>
                <c:pt idx="28">
                  <c:v>277.98657400000002</c:v>
                </c:pt>
                <c:pt idx="29">
                  <c:v>278.18508800000001</c:v>
                </c:pt>
                <c:pt idx="30">
                  <c:v>278.33209499999998</c:v>
                </c:pt>
                <c:pt idx="31">
                  <c:v>278.37036699999999</c:v>
                </c:pt>
                <c:pt idx="32">
                  <c:v>278.63755500000002</c:v>
                </c:pt>
                <c:pt idx="33">
                  <c:v>278.73877900000002</c:v>
                </c:pt>
                <c:pt idx="34">
                  <c:v>278.943015</c:v>
                </c:pt>
                <c:pt idx="35">
                  <c:v>279.01133199999998</c:v>
                </c:pt>
                <c:pt idx="36">
                  <c:v>279.19124599999998</c:v>
                </c:pt>
                <c:pt idx="37">
                  <c:v>279.34969899999999</c:v>
                </c:pt>
                <c:pt idx="38">
                  <c:v>279.60544099999998</c:v>
                </c:pt>
                <c:pt idx="39">
                  <c:v>279.79823199999998</c:v>
                </c:pt>
                <c:pt idx="40">
                  <c:v>279.893733</c:v>
                </c:pt>
                <c:pt idx="41">
                  <c:v>280.086523</c:v>
                </c:pt>
                <c:pt idx="42">
                  <c:v>280.22780699999998</c:v>
                </c:pt>
                <c:pt idx="43">
                  <c:v>280.466453</c:v>
                </c:pt>
                <c:pt idx="44">
                  <c:v>280.67061699999999</c:v>
                </c:pt>
                <c:pt idx="45">
                  <c:v>280.85196200000001</c:v>
                </c:pt>
                <c:pt idx="46">
                  <c:v>281.10198100000002</c:v>
                </c:pt>
                <c:pt idx="47">
                  <c:v>281.277603</c:v>
                </c:pt>
                <c:pt idx="48">
                  <c:v>281.52762200000001</c:v>
                </c:pt>
                <c:pt idx="49">
                  <c:v>281.72041300000001</c:v>
                </c:pt>
                <c:pt idx="50">
                  <c:v>281.97083500000002</c:v>
                </c:pt>
                <c:pt idx="51">
                  <c:v>282.174668</c:v>
                </c:pt>
                <c:pt idx="52">
                  <c:v>282.33415000000002</c:v>
                </c:pt>
                <c:pt idx="53">
                  <c:v>282.68043</c:v>
                </c:pt>
                <c:pt idx="54">
                  <c:v>282.98195600000003</c:v>
                </c:pt>
                <c:pt idx="55">
                  <c:v>283.214404</c:v>
                </c:pt>
                <c:pt idx="56">
                  <c:v>283.51060899999999</c:v>
                </c:pt>
                <c:pt idx="57">
                  <c:v>283.789243</c:v>
                </c:pt>
                <c:pt idx="58">
                  <c:v>284.03926300000001</c:v>
                </c:pt>
                <c:pt idx="59">
                  <c:v>284.36367999999999</c:v>
                </c:pt>
                <c:pt idx="60">
                  <c:v>284.65375999999998</c:v>
                </c:pt>
                <c:pt idx="61">
                  <c:v>284.98390000000001</c:v>
                </c:pt>
                <c:pt idx="62">
                  <c:v>285.28542499999998</c:v>
                </c:pt>
                <c:pt idx="63">
                  <c:v>285.62128799999999</c:v>
                </c:pt>
                <c:pt idx="64">
                  <c:v>285.93425999999999</c:v>
                </c:pt>
                <c:pt idx="65">
                  <c:v>286.275846</c:v>
                </c:pt>
                <c:pt idx="66">
                  <c:v>286.61170900000002</c:v>
                </c:pt>
                <c:pt idx="67">
                  <c:v>287.01052399999998</c:v>
                </c:pt>
                <c:pt idx="68">
                  <c:v>287.32921800000003</c:v>
                </c:pt>
                <c:pt idx="69">
                  <c:v>287.67652700000002</c:v>
                </c:pt>
                <c:pt idx="70">
                  <c:v>288.092511</c:v>
                </c:pt>
                <c:pt idx="71">
                  <c:v>288.44554299999999</c:v>
                </c:pt>
                <c:pt idx="72">
                  <c:v>288.92447800000002</c:v>
                </c:pt>
                <c:pt idx="73">
                  <c:v>289.36335400000002</c:v>
                </c:pt>
                <c:pt idx="74">
                  <c:v>289.93385599999999</c:v>
                </c:pt>
                <c:pt idx="75">
                  <c:v>290.51008100000001</c:v>
                </c:pt>
                <c:pt idx="76">
                  <c:v>291.22937899999999</c:v>
                </c:pt>
                <c:pt idx="77">
                  <c:v>292.01735100000002</c:v>
                </c:pt>
                <c:pt idx="78">
                  <c:v>292.93695100000002</c:v>
                </c:pt>
                <c:pt idx="79">
                  <c:v>293.98245400000002</c:v>
                </c:pt>
                <c:pt idx="80">
                  <c:v>295.30265700000001</c:v>
                </c:pt>
                <c:pt idx="81">
                  <c:v>296.628761</c:v>
                </c:pt>
                <c:pt idx="82">
                  <c:v>297.97722099999999</c:v>
                </c:pt>
                <c:pt idx="83">
                  <c:v>299.59061800000001</c:v>
                </c:pt>
                <c:pt idx="84">
                  <c:v>301.09057100000001</c:v>
                </c:pt>
                <c:pt idx="85">
                  <c:v>302.55066599999998</c:v>
                </c:pt>
                <c:pt idx="86">
                  <c:v>304.20914399999998</c:v>
                </c:pt>
                <c:pt idx="87">
                  <c:v>305.64623699999999</c:v>
                </c:pt>
                <c:pt idx="88">
                  <c:v>307.15887199999997</c:v>
                </c:pt>
                <c:pt idx="89">
                  <c:v>308.74705</c:v>
                </c:pt>
                <c:pt idx="90">
                  <c:v>310.50551100000001</c:v>
                </c:pt>
                <c:pt idx="91">
                  <c:v>311.95494200000002</c:v>
                </c:pt>
                <c:pt idx="92">
                  <c:v>313.331661</c:v>
                </c:pt>
                <c:pt idx="93">
                  <c:v>314.86008099999998</c:v>
                </c:pt>
                <c:pt idx="94">
                  <c:v>316.42518200000001</c:v>
                </c:pt>
                <c:pt idx="95">
                  <c:v>318.216725</c:v>
                </c:pt>
                <c:pt idx="96">
                  <c:v>320.062028</c:v>
                </c:pt>
                <c:pt idx="97">
                  <c:v>321.89503300000001</c:v>
                </c:pt>
                <c:pt idx="98">
                  <c:v>323.551175</c:v>
                </c:pt>
                <c:pt idx="99">
                  <c:v>325.07213999999999</c:v>
                </c:pt>
                <c:pt idx="100">
                  <c:v>326.80234799999999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601-2F46-BF9F-9D7AA0E683FB}"/>
            </c:ext>
          </c:extLst>
        </c:ser>
        <c:ser>
          <c:idx val="1"/>
          <c:order val="1"/>
          <c:tx>
            <c:v>cl0.5Neu</c:v>
          </c:tx>
          <c:spPr>
            <a:ln w="19050" cap="rnd">
              <a:solidFill>
                <a:srgbClr val="00B050">
                  <a:alpha val="70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'24.26-DC'!$O$3:$O$103</c:f>
              <c:numCache>
                <c:formatCode>General</c:formatCode>
                <c:ptCount val="101"/>
                <c:pt idx="0">
                  <c:v>0.60059797999999998</c:v>
                </c:pt>
                <c:pt idx="1">
                  <c:v>0.60365968999999997</c:v>
                </c:pt>
                <c:pt idx="2">
                  <c:v>0.60672108000000002</c:v>
                </c:pt>
                <c:pt idx="3">
                  <c:v>0.60949812000000003</c:v>
                </c:pt>
                <c:pt idx="4">
                  <c:v>0.61227545000000005</c:v>
                </c:pt>
                <c:pt idx="5">
                  <c:v>0.61505317999999998</c:v>
                </c:pt>
                <c:pt idx="6">
                  <c:v>0.61783043999999998</c:v>
                </c:pt>
                <c:pt idx="7">
                  <c:v>0.62060771000000003</c:v>
                </c:pt>
                <c:pt idx="8">
                  <c:v>0.62338517000000004</c:v>
                </c:pt>
                <c:pt idx="9">
                  <c:v>0.62616172999999997</c:v>
                </c:pt>
                <c:pt idx="10">
                  <c:v>0.62893926</c:v>
                </c:pt>
                <c:pt idx="11">
                  <c:v>0.63171626000000003</c:v>
                </c:pt>
                <c:pt idx="12">
                  <c:v>0.63449392000000004</c:v>
                </c:pt>
                <c:pt idx="13">
                  <c:v>0.63727155000000002</c:v>
                </c:pt>
                <c:pt idx="14">
                  <c:v>0.64004806999999997</c:v>
                </c:pt>
                <c:pt idx="15">
                  <c:v>0.64282539999999999</c:v>
                </c:pt>
                <c:pt idx="16">
                  <c:v>0.64560260000000003</c:v>
                </c:pt>
                <c:pt idx="17">
                  <c:v>0.64837979999999995</c:v>
                </c:pt>
                <c:pt idx="18">
                  <c:v>0.65115641999999996</c:v>
                </c:pt>
                <c:pt idx="19">
                  <c:v>0.65393374999999998</c:v>
                </c:pt>
                <c:pt idx="20">
                  <c:v>0.65671095999999995</c:v>
                </c:pt>
                <c:pt idx="21">
                  <c:v>0.65948832000000002</c:v>
                </c:pt>
                <c:pt idx="22">
                  <c:v>0.6622652</c:v>
                </c:pt>
                <c:pt idx="23">
                  <c:v>0.66504229999999998</c:v>
                </c:pt>
                <c:pt idx="24">
                  <c:v>0.66781964000000005</c:v>
                </c:pt>
                <c:pt idx="25">
                  <c:v>0.67059634999999995</c:v>
                </c:pt>
                <c:pt idx="26">
                  <c:v>0.67337316000000003</c:v>
                </c:pt>
                <c:pt idx="27">
                  <c:v>0.67615037</c:v>
                </c:pt>
                <c:pt idx="28">
                  <c:v>0.67892744000000005</c:v>
                </c:pt>
                <c:pt idx="29">
                  <c:v>0.68170408999999998</c:v>
                </c:pt>
                <c:pt idx="30">
                  <c:v>0.68448103000000005</c:v>
                </c:pt>
                <c:pt idx="31">
                  <c:v>0.68725859</c:v>
                </c:pt>
                <c:pt idx="32">
                  <c:v>0.69003484999999998</c:v>
                </c:pt>
                <c:pt idx="33">
                  <c:v>0.69281205000000001</c:v>
                </c:pt>
                <c:pt idx="34">
                  <c:v>0.69558867000000002</c:v>
                </c:pt>
                <c:pt idx="35">
                  <c:v>0.69836606000000001</c:v>
                </c:pt>
                <c:pt idx="36">
                  <c:v>0.70114282000000006</c:v>
                </c:pt>
                <c:pt idx="37">
                  <c:v>0.70391968999999999</c:v>
                </c:pt>
                <c:pt idx="38">
                  <c:v>0.70669601999999998</c:v>
                </c:pt>
                <c:pt idx="39">
                  <c:v>0.70947269999999996</c:v>
                </c:pt>
                <c:pt idx="40">
                  <c:v>0.71224993999999997</c:v>
                </c:pt>
                <c:pt idx="41">
                  <c:v>0.71502661999999995</c:v>
                </c:pt>
                <c:pt idx="42">
                  <c:v>0.71780359000000005</c:v>
                </c:pt>
                <c:pt idx="43">
                  <c:v>0.72063052000000005</c:v>
                </c:pt>
                <c:pt idx="44">
                  <c:v>0.72335662999999994</c:v>
                </c:pt>
                <c:pt idx="45">
                  <c:v>0.72613338000000005</c:v>
                </c:pt>
                <c:pt idx="46">
                  <c:v>0.72890973999999997</c:v>
                </c:pt>
                <c:pt idx="47">
                  <c:v>0.73168652000000001</c:v>
                </c:pt>
                <c:pt idx="48">
                  <c:v>0.73446288000000004</c:v>
                </c:pt>
                <c:pt idx="49">
                  <c:v>0.73723956000000002</c:v>
                </c:pt>
                <c:pt idx="50">
                  <c:v>0.74029999999999996</c:v>
                </c:pt>
                <c:pt idx="51">
                  <c:v>0.74279253000000001</c:v>
                </c:pt>
                <c:pt idx="52">
                  <c:v>0.74528530999999998</c:v>
                </c:pt>
                <c:pt idx="53">
                  <c:v>0.74834520999999998</c:v>
                </c:pt>
                <c:pt idx="54">
                  <c:v>0.75112128</c:v>
                </c:pt>
                <c:pt idx="55">
                  <c:v>0.75361365000000002</c:v>
                </c:pt>
                <c:pt idx="56">
                  <c:v>0.75667382999999999</c:v>
                </c:pt>
                <c:pt idx="57">
                  <c:v>0.75945003</c:v>
                </c:pt>
                <c:pt idx="58">
                  <c:v>0.76222637999999998</c:v>
                </c:pt>
                <c:pt idx="59">
                  <c:v>0.76500232000000001</c:v>
                </c:pt>
                <c:pt idx="60">
                  <c:v>0.76777845</c:v>
                </c:pt>
                <c:pt idx="61">
                  <c:v>0.77055435000000005</c:v>
                </c:pt>
                <c:pt idx="62">
                  <c:v>0.77333041000000002</c:v>
                </c:pt>
                <c:pt idx="63">
                  <c:v>0.77610628000000004</c:v>
                </c:pt>
                <c:pt idx="64">
                  <c:v>0.77888228000000004</c:v>
                </c:pt>
                <c:pt idx="65">
                  <c:v>0.78165812000000001</c:v>
                </c:pt>
                <c:pt idx="66">
                  <c:v>0.78443399000000003</c:v>
                </c:pt>
                <c:pt idx="67">
                  <c:v>0.78720950000000001</c:v>
                </c:pt>
                <c:pt idx="68">
                  <c:v>0.78998546999999997</c:v>
                </c:pt>
                <c:pt idx="69">
                  <c:v>0.79276126999999996</c:v>
                </c:pt>
                <c:pt idx="70">
                  <c:v>0.79553669000000005</c:v>
                </c:pt>
                <c:pt idx="71">
                  <c:v>0.79831246</c:v>
                </c:pt>
                <c:pt idx="72">
                  <c:v>0.80108751</c:v>
                </c:pt>
                <c:pt idx="73">
                  <c:v>0.80386279999999999</c:v>
                </c:pt>
                <c:pt idx="74">
                  <c:v>0.80663733999999998</c:v>
                </c:pt>
                <c:pt idx="75">
                  <c:v>0.80941183999999999</c:v>
                </c:pt>
                <c:pt idx="76">
                  <c:v>0.81218553000000004</c:v>
                </c:pt>
                <c:pt idx="77">
                  <c:v>0.81495883000000002</c:v>
                </c:pt>
                <c:pt idx="78">
                  <c:v>0.81773138000000001</c:v>
                </c:pt>
                <c:pt idx="79">
                  <c:v>0.82050321999999998</c:v>
                </c:pt>
                <c:pt idx="80">
                  <c:v>0.82327349999999999</c:v>
                </c:pt>
                <c:pt idx="81">
                  <c:v>0.82566494999999995</c:v>
                </c:pt>
                <c:pt idx="82">
                  <c:v>0.82767749000000002</c:v>
                </c:pt>
                <c:pt idx="83">
                  <c:v>0.82969904999999999</c:v>
                </c:pt>
                <c:pt idx="84">
                  <c:v>0.83125828999999996</c:v>
                </c:pt>
                <c:pt idx="85">
                  <c:v>0.83272005000000004</c:v>
                </c:pt>
                <c:pt idx="86">
                  <c:v>0.83408148000000004</c:v>
                </c:pt>
                <c:pt idx="87">
                  <c:v>0.83533594</c:v>
                </c:pt>
                <c:pt idx="88">
                  <c:v>0.83658997000000002</c:v>
                </c:pt>
                <c:pt idx="89">
                  <c:v>0.83784356999999998</c:v>
                </c:pt>
                <c:pt idx="90">
                  <c:v>0.83931716999999995</c:v>
                </c:pt>
                <c:pt idx="91">
                  <c:v>0.84039269000000005</c:v>
                </c:pt>
                <c:pt idx="92">
                  <c:v>0.84124555000000001</c:v>
                </c:pt>
                <c:pt idx="93">
                  <c:v>0.84221449999999998</c:v>
                </c:pt>
                <c:pt idx="94">
                  <c:v>0.84329588</c:v>
                </c:pt>
                <c:pt idx="95">
                  <c:v>0.84454481999999997</c:v>
                </c:pt>
                <c:pt idx="96">
                  <c:v>0.84581417999999997</c:v>
                </c:pt>
                <c:pt idx="97">
                  <c:v>0.84698604</c:v>
                </c:pt>
                <c:pt idx="98">
                  <c:v>0.84796868999999997</c:v>
                </c:pt>
                <c:pt idx="99">
                  <c:v>0.84875370000000006</c:v>
                </c:pt>
                <c:pt idx="100">
                  <c:v>0.84964574999999998</c:v>
                </c:pt>
              </c:numCache>
            </c:numRef>
          </c:xVal>
          <c:yVal>
            <c:numRef>
              <c:f>'24.26-DC'!$Q$3:$Q$103</c:f>
              <c:numCache>
                <c:formatCode>General</c:formatCode>
                <c:ptCount val="101"/>
                <c:pt idx="0">
                  <c:v>276.07660996934811</c:v>
                </c:pt>
                <c:pt idx="1">
                  <c:v>276.0904699207494</c:v>
                </c:pt>
                <c:pt idx="2">
                  <c:v>276.10541245807576</c:v>
                </c:pt>
                <c:pt idx="3">
                  <c:v>276.11996582419465</c:v>
                </c:pt>
                <c:pt idx="4">
                  <c:v>276.13553028624142</c:v>
                </c:pt>
                <c:pt idx="5">
                  <c:v>276.15216725609616</c:v>
                </c:pt>
                <c:pt idx="6">
                  <c:v>276.16993496728338</c:v>
                </c:pt>
                <c:pt idx="7">
                  <c:v>276.18890289649971</c:v>
                </c:pt>
                <c:pt idx="8">
                  <c:v>276.20914244224275</c:v>
                </c:pt>
                <c:pt idx="9">
                  <c:v>276.23071866583041</c:v>
                </c:pt>
                <c:pt idx="10">
                  <c:v>276.25372331056877</c:v>
                </c:pt>
                <c:pt idx="11">
                  <c:v>276.27822523496661</c:v>
                </c:pt>
                <c:pt idx="12">
                  <c:v>276.30431998094133</c:v>
                </c:pt>
                <c:pt idx="13">
                  <c:v>276.33209068374214</c:v>
                </c:pt>
                <c:pt idx="14">
                  <c:v>276.36161883646275</c:v>
                </c:pt>
                <c:pt idx="15">
                  <c:v>276.39302240190307</c:v>
                </c:pt>
                <c:pt idx="16">
                  <c:v>276.42639395056017</c:v>
                </c:pt>
                <c:pt idx="17">
                  <c:v>276.46184230687527</c:v>
                </c:pt>
                <c:pt idx="18">
                  <c:v>276.49947186296197</c:v>
                </c:pt>
                <c:pt idx="19">
                  <c:v>276.53941804160138</c:v>
                </c:pt>
                <c:pt idx="20">
                  <c:v>276.5817929702842</c:v>
                </c:pt>
                <c:pt idx="21">
                  <c:v>276.62672993189153</c:v>
                </c:pt>
                <c:pt idx="22">
                  <c:v>276.67435338709049</c:v>
                </c:pt>
                <c:pt idx="23">
                  <c:v>276.72481635953216</c:v>
                </c:pt>
                <c:pt idx="24">
                  <c:v>276.77826789700669</c:v>
                </c:pt>
                <c:pt idx="25">
                  <c:v>276.83484540352958</c:v>
                </c:pt>
                <c:pt idx="26">
                  <c:v>276.89472476011872</c:v>
                </c:pt>
                <c:pt idx="27">
                  <c:v>276.95808272897398</c:v>
                </c:pt>
                <c:pt idx="28">
                  <c:v>277.02508467967641</c:v>
                </c:pt>
                <c:pt idx="29">
                  <c:v>277.09590804721381</c:v>
                </c:pt>
                <c:pt idx="30">
                  <c:v>277.17076448292863</c:v>
                </c:pt>
                <c:pt idx="31">
                  <c:v>277.24986765781966</c:v>
                </c:pt>
                <c:pt idx="32">
                  <c:v>277.33337330647913</c:v>
                </c:pt>
                <c:pt idx="33">
                  <c:v>277.42156970915812</c:v>
                </c:pt>
                <c:pt idx="34">
                  <c:v>277.51464139986933</c:v>
                </c:pt>
                <c:pt idx="35">
                  <c:v>277.61287680842156</c:v>
                </c:pt>
                <c:pt idx="36">
                  <c:v>277.71648060087699</c:v>
                </c:pt>
                <c:pt idx="37">
                  <c:v>277.82574438335587</c:v>
                </c:pt>
                <c:pt idx="38">
                  <c:v>277.94091896013117</c:v>
                </c:pt>
                <c:pt idx="39">
                  <c:v>278.06233126026893</c:v>
                </c:pt>
                <c:pt idx="40">
                  <c:v>278.19029781748014</c:v>
                </c:pt>
                <c:pt idx="41">
                  <c:v>278.32508551546698</c:v>
                </c:pt>
                <c:pt idx="42">
                  <c:v>278.46706812560001</c:v>
                </c:pt>
                <c:pt idx="43">
                  <c:v>278.61934229823612</c:v>
                </c:pt>
                <c:pt idx="44">
                  <c:v>278.77393849209017</c:v>
                </c:pt>
                <c:pt idx="45">
                  <c:v>278.93961183367583</c:v>
                </c:pt>
                <c:pt idx="46">
                  <c:v>279.1139405521601</c:v>
                </c:pt>
                <c:pt idx="47">
                  <c:v>279.29739719466613</c:v>
                </c:pt>
                <c:pt idx="48">
                  <c:v>279.49036852367692</c:v>
                </c:pt>
                <c:pt idx="49">
                  <c:v>279.69336986804547</c:v>
                </c:pt>
                <c:pt idx="50">
                  <c:v>279.92929684313424</c:v>
                </c:pt>
                <c:pt idx="51">
                  <c:v>280.13134219641518</c:v>
                </c:pt>
                <c:pt idx="52">
                  <c:v>280.34271527221938</c:v>
                </c:pt>
                <c:pt idx="53">
                  <c:v>280.61550731361069</c:v>
                </c:pt>
                <c:pt idx="54">
                  <c:v>280.87633620628719</c:v>
                </c:pt>
                <c:pt idx="55">
                  <c:v>281.12186024179732</c:v>
                </c:pt>
                <c:pt idx="56">
                  <c:v>281.43874520539362</c:v>
                </c:pt>
                <c:pt idx="57">
                  <c:v>281.74167959450688</c:v>
                </c:pt>
                <c:pt idx="58">
                  <c:v>282.06011589049547</c:v>
                </c:pt>
                <c:pt idx="59">
                  <c:v>282.39479369859782</c:v>
                </c:pt>
                <c:pt idx="60">
                  <c:v>282.74664618441886</c:v>
                </c:pt>
                <c:pt idx="61">
                  <c:v>283.1165471892412</c:v>
                </c:pt>
                <c:pt idx="62">
                  <c:v>283.50555043737108</c:v>
                </c:pt>
                <c:pt idx="63">
                  <c:v>283.91469667817427</c:v>
                </c:pt>
                <c:pt idx="64">
                  <c:v>284.34522676478582</c:v>
                </c:pt>
                <c:pt idx="65">
                  <c:v>284.79841492784999</c:v>
                </c:pt>
                <c:pt idx="66">
                  <c:v>285.27576287319812</c:v>
                </c:pt>
                <c:pt idx="67">
                  <c:v>285.77885962273217</c:v>
                </c:pt>
                <c:pt idx="68">
                  <c:v>286.30975138486951</c:v>
                </c:pt>
                <c:pt idx="69">
                  <c:v>286.87051542328413</c:v>
                </c:pt>
                <c:pt idx="70">
                  <c:v>287.46367214180361</c:v>
                </c:pt>
                <c:pt idx="71">
                  <c:v>288.09243617289781</c:v>
                </c:pt>
                <c:pt idx="72">
                  <c:v>288.76024666829608</c:v>
                </c:pt>
                <c:pt idx="73">
                  <c:v>289.47183525657829</c:v>
                </c:pt>
                <c:pt idx="74">
                  <c:v>290.23252147351627</c:v>
                </c:pt>
                <c:pt idx="75">
                  <c:v>291.049480411844</c:v>
                </c:pt>
                <c:pt idx="76">
                  <c:v>291.93132787254945</c:v>
                </c:pt>
                <c:pt idx="77">
                  <c:v>292.88949768453153</c:v>
                </c:pt>
                <c:pt idx="78">
                  <c:v>293.9384433505187</c:v>
                </c:pt>
                <c:pt idx="79">
                  <c:v>295.09709901550855</c:v>
                </c:pt>
                <c:pt idx="80">
                  <c:v>296.38976694022062</c:v>
                </c:pt>
                <c:pt idx="81">
                  <c:v>297.63866896188051</c:v>
                </c:pt>
                <c:pt idx="82">
                  <c:v>298.80573877221866</c:v>
                </c:pt>
                <c:pt idx="83">
                  <c:v>300.10614193531694</c:v>
                </c:pt>
                <c:pt idx="84">
                  <c:v>301.21240495395591</c:v>
                </c:pt>
                <c:pt idx="85">
                  <c:v>302.34444464735748</c:v>
                </c:pt>
                <c:pt idx="86">
                  <c:v>303.49324298097423</c:v>
                </c:pt>
                <c:pt idx="87">
                  <c:v>304.6432859697311</c:v>
                </c:pt>
                <c:pt idx="88">
                  <c:v>305.89199882785238</c:v>
                </c:pt>
                <c:pt idx="89">
                  <c:v>307.25186670440632</c:v>
                </c:pt>
                <c:pt idx="90">
                  <c:v>309.01255523734119</c:v>
                </c:pt>
                <c:pt idx="91">
                  <c:v>310.42275523462797</c:v>
                </c:pt>
                <c:pt idx="92">
                  <c:v>311.62487172957469</c:v>
                </c:pt>
                <c:pt idx="93">
                  <c:v>313.08963856947605</c:v>
                </c:pt>
                <c:pt idx="94">
                  <c:v>314.86131987410431</c:v>
                </c:pt>
                <c:pt idx="95">
                  <c:v>317.10823622476107</c:v>
                </c:pt>
                <c:pt idx="96">
                  <c:v>319.64064104146394</c:v>
                </c:pt>
                <c:pt idx="97">
                  <c:v>322.23058745566857</c:v>
                </c:pt>
                <c:pt idx="98">
                  <c:v>324.61174997576649</c:v>
                </c:pt>
                <c:pt idx="99">
                  <c:v>326.66559582368211</c:v>
                </c:pt>
                <c:pt idx="100">
                  <c:v>329.1784391613819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955-1041-93B4-435E4E631FE0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'24.26-DC'!$I$3:$I$114</c:f>
              <c:numCache>
                <c:formatCode>General</c:formatCode>
                <c:ptCount val="112"/>
                <c:pt idx="0">
                  <c:v>0.60012105999999998</c:v>
                </c:pt>
                <c:pt idx="1">
                  <c:v>0.60318309999999997</c:v>
                </c:pt>
                <c:pt idx="2">
                  <c:v>0.60624493999999995</c:v>
                </c:pt>
                <c:pt idx="3">
                  <c:v>0.60902270000000003</c:v>
                </c:pt>
                <c:pt idx="4">
                  <c:v>0.61180009999999996</c:v>
                </c:pt>
                <c:pt idx="5">
                  <c:v>0.61457768999999995</c:v>
                </c:pt>
                <c:pt idx="6">
                  <c:v>0.61735525000000002</c:v>
                </c:pt>
                <c:pt idx="7">
                  <c:v>0.62013271000000003</c:v>
                </c:pt>
                <c:pt idx="8">
                  <c:v>0.62291014</c:v>
                </c:pt>
                <c:pt idx="9">
                  <c:v>0.62568780000000002</c:v>
                </c:pt>
                <c:pt idx="10">
                  <c:v>0.62846548999999996</c:v>
                </c:pt>
                <c:pt idx="11">
                  <c:v>0.63124294999999997</c:v>
                </c:pt>
                <c:pt idx="12">
                  <c:v>0.63402048</c:v>
                </c:pt>
                <c:pt idx="13">
                  <c:v>0.63679752000000001</c:v>
                </c:pt>
                <c:pt idx="14">
                  <c:v>0.63957476000000002</c:v>
                </c:pt>
                <c:pt idx="15">
                  <c:v>0.64235218999999999</c:v>
                </c:pt>
                <c:pt idx="16">
                  <c:v>0.64512994000000001</c:v>
                </c:pt>
                <c:pt idx="17">
                  <c:v>0.64790766</c:v>
                </c:pt>
                <c:pt idx="18">
                  <c:v>0.65068486999999997</c:v>
                </c:pt>
                <c:pt idx="19">
                  <c:v>0.65346249000000001</c:v>
                </c:pt>
                <c:pt idx="20">
                  <c:v>0.65623978999999999</c:v>
                </c:pt>
                <c:pt idx="21">
                  <c:v>0.65901719000000003</c:v>
                </c:pt>
                <c:pt idx="22">
                  <c:v>0.66179500999999996</c:v>
                </c:pt>
                <c:pt idx="23">
                  <c:v>0.66457237999999996</c:v>
                </c:pt>
                <c:pt idx="24">
                  <c:v>0.66734974000000002</c:v>
                </c:pt>
                <c:pt idx="25">
                  <c:v>0.67012667999999997</c:v>
                </c:pt>
                <c:pt idx="26">
                  <c:v>0.67290397999999996</c:v>
                </c:pt>
                <c:pt idx="27">
                  <c:v>0.67568128000000005</c:v>
                </c:pt>
                <c:pt idx="28">
                  <c:v>0.67845800000000001</c:v>
                </c:pt>
                <c:pt idx="29">
                  <c:v>0.68123575000000003</c:v>
                </c:pt>
                <c:pt idx="30">
                  <c:v>0.68401283000000002</c:v>
                </c:pt>
                <c:pt idx="31">
                  <c:v>0.68678974000000004</c:v>
                </c:pt>
                <c:pt idx="32">
                  <c:v>0.68956722999999998</c:v>
                </c:pt>
                <c:pt idx="33">
                  <c:v>0.69234450000000003</c:v>
                </c:pt>
                <c:pt idx="34">
                  <c:v>0.69512099000000005</c:v>
                </c:pt>
                <c:pt idx="35">
                  <c:v>0.69789818999999997</c:v>
                </c:pt>
                <c:pt idx="36">
                  <c:v>0.7006751</c:v>
                </c:pt>
                <c:pt idx="37">
                  <c:v>0.70345239999999998</c:v>
                </c:pt>
                <c:pt idx="38">
                  <c:v>0.70622947000000003</c:v>
                </c:pt>
                <c:pt idx="39">
                  <c:v>0.70900673999999997</c:v>
                </c:pt>
                <c:pt idx="40">
                  <c:v>0.71178385</c:v>
                </c:pt>
                <c:pt idx="41">
                  <c:v>0.71456065999999996</c:v>
                </c:pt>
                <c:pt idx="42">
                  <c:v>0.71733769999999997</c:v>
                </c:pt>
                <c:pt idx="43">
                  <c:v>0.72011415000000001</c:v>
                </c:pt>
                <c:pt idx="44">
                  <c:v>0.72289132</c:v>
                </c:pt>
                <c:pt idx="45">
                  <c:v>0.72566839999999999</c:v>
                </c:pt>
                <c:pt idx="46">
                  <c:v>0.72844578999999998</c:v>
                </c:pt>
                <c:pt idx="47">
                  <c:v>0.73122290000000001</c:v>
                </c:pt>
                <c:pt idx="48">
                  <c:v>0.73399926000000004</c:v>
                </c:pt>
                <c:pt idx="49">
                  <c:v>0.73677577999999999</c:v>
                </c:pt>
                <c:pt idx="50">
                  <c:v>0.73955272000000005</c:v>
                </c:pt>
                <c:pt idx="51">
                  <c:v>0.74232969000000004</c:v>
                </c:pt>
                <c:pt idx="52">
                  <c:v>0.74510686000000004</c:v>
                </c:pt>
                <c:pt idx="53">
                  <c:v>0.74788345000000001</c:v>
                </c:pt>
                <c:pt idx="54">
                  <c:v>0.75066005999999996</c:v>
                </c:pt>
                <c:pt idx="55">
                  <c:v>0.75343671000000001</c:v>
                </c:pt>
                <c:pt idx="56">
                  <c:v>0.75621316999999999</c:v>
                </c:pt>
                <c:pt idx="57">
                  <c:v>0.75899017999999996</c:v>
                </c:pt>
                <c:pt idx="58">
                  <c:v>0.76176670000000002</c:v>
                </c:pt>
                <c:pt idx="59">
                  <c:v>0.76454299000000003</c:v>
                </c:pt>
                <c:pt idx="60">
                  <c:v>0.76731974000000003</c:v>
                </c:pt>
                <c:pt idx="61">
                  <c:v>0.77009629000000002</c:v>
                </c:pt>
                <c:pt idx="62">
                  <c:v>0.77287209999999995</c:v>
                </c:pt>
                <c:pt idx="63">
                  <c:v>0.77564891000000002</c:v>
                </c:pt>
                <c:pt idx="64">
                  <c:v>0.77842529999999999</c:v>
                </c:pt>
                <c:pt idx="65">
                  <c:v>0.78120224000000005</c:v>
                </c:pt>
                <c:pt idx="66">
                  <c:v>0.78397804000000004</c:v>
                </c:pt>
                <c:pt idx="67">
                  <c:v>0.78647078999999998</c:v>
                </c:pt>
                <c:pt idx="68">
                  <c:v>0.78953088999999999</c:v>
                </c:pt>
                <c:pt idx="69">
                  <c:v>0.79259055</c:v>
                </c:pt>
                <c:pt idx="70">
                  <c:v>0.79508270000000003</c:v>
                </c:pt>
                <c:pt idx="71">
                  <c:v>0.79814229000000003</c:v>
                </c:pt>
                <c:pt idx="72">
                  <c:v>0.80091822999999995</c:v>
                </c:pt>
                <c:pt idx="73">
                  <c:v>0.80369354000000004</c:v>
                </c:pt>
                <c:pt idx="74">
                  <c:v>0.80646914999999997</c:v>
                </c:pt>
                <c:pt idx="75">
                  <c:v>0.80924509</c:v>
                </c:pt>
                <c:pt idx="76">
                  <c:v>0.81173713000000003</c:v>
                </c:pt>
                <c:pt idx="77">
                  <c:v>0.81451267000000005</c:v>
                </c:pt>
                <c:pt idx="78">
                  <c:v>0.81728849999999997</c:v>
                </c:pt>
                <c:pt idx="79">
                  <c:v>0.82006316999999995</c:v>
                </c:pt>
                <c:pt idx="80">
                  <c:v>0.82283757999999996</c:v>
                </c:pt>
                <c:pt idx="81">
                  <c:v>0.82561262999999996</c:v>
                </c:pt>
                <c:pt idx="82">
                  <c:v>0.82838661999999996</c:v>
                </c:pt>
                <c:pt idx="83">
                  <c:v>0.83116038000000003</c:v>
                </c:pt>
                <c:pt idx="84">
                  <c:v>0.83403996000000002</c:v>
                </c:pt>
                <c:pt idx="85">
                  <c:v>0.83670887000000005</c:v>
                </c:pt>
                <c:pt idx="86">
                  <c:v>0.83965139</c:v>
                </c:pt>
                <c:pt idx="87">
                  <c:v>0.84225110999999997</c:v>
                </c:pt>
                <c:pt idx="88">
                  <c:v>0.84488786999999999</c:v>
                </c:pt>
                <c:pt idx="89">
                  <c:v>0.84733051999999998</c:v>
                </c:pt>
                <c:pt idx="90">
                  <c:v>0.84930194000000003</c:v>
                </c:pt>
                <c:pt idx="91">
                  <c:v>0.85084024000000003</c:v>
                </c:pt>
                <c:pt idx="92">
                  <c:v>0.85243913000000004</c:v>
                </c:pt>
                <c:pt idx="93">
                  <c:v>0.85384462999999999</c:v>
                </c:pt>
                <c:pt idx="94">
                  <c:v>0.85550738999999998</c:v>
                </c:pt>
                <c:pt idx="95">
                  <c:v>0.85700306999999998</c:v>
                </c:pt>
                <c:pt idx="96">
                  <c:v>0.85845307000000004</c:v>
                </c:pt>
                <c:pt idx="97">
                  <c:v>0.85949560000000003</c:v>
                </c:pt>
                <c:pt idx="98">
                  <c:v>0.86045141000000003</c:v>
                </c:pt>
                <c:pt idx="99">
                  <c:v>0.86151802</c:v>
                </c:pt>
                <c:pt idx="100">
                  <c:v>0.86225858</c:v>
                </c:pt>
                <c:pt idx="101">
                  <c:v>0.86279269000000003</c:v>
                </c:pt>
                <c:pt idx="102">
                  <c:v>0.86361823999999998</c:v>
                </c:pt>
                <c:pt idx="103">
                  <c:v>0.86446268999999998</c:v>
                </c:pt>
                <c:pt idx="104">
                  <c:v>0.86544485000000004</c:v>
                </c:pt>
                <c:pt idx="105">
                  <c:v>0.86631908999999996</c:v>
                </c:pt>
                <c:pt idx="106">
                  <c:v>0.86715301</c:v>
                </c:pt>
                <c:pt idx="107">
                  <c:v>0.86765548000000003</c:v>
                </c:pt>
                <c:pt idx="108">
                  <c:v>0.86840200000000001</c:v>
                </c:pt>
                <c:pt idx="109">
                  <c:v>0.86893726999999998</c:v>
                </c:pt>
                <c:pt idx="110">
                  <c:v>0.86958921</c:v>
                </c:pt>
                <c:pt idx="111">
                  <c:v>0.87005167999999999</c:v>
                </c:pt>
              </c:numCache>
            </c:numRef>
          </c:xVal>
          <c:yVal>
            <c:numRef>
              <c:f>'24.26-DC'!$J$3:$J$114</c:f>
              <c:numCache>
                <c:formatCode>General</c:formatCode>
                <c:ptCount val="112"/>
                <c:pt idx="0">
                  <c:v>225.687352</c:v>
                </c:pt>
                <c:pt idx="1">
                  <c:v>225.657352</c:v>
                </c:pt>
                <c:pt idx="2">
                  <c:v>225.661689</c:v>
                </c:pt>
                <c:pt idx="3">
                  <c:v>225.66562300000001</c:v>
                </c:pt>
                <c:pt idx="4">
                  <c:v>225.73250999999999</c:v>
                </c:pt>
                <c:pt idx="5">
                  <c:v>225.76505900000001</c:v>
                </c:pt>
                <c:pt idx="6">
                  <c:v>225.80333099999999</c:v>
                </c:pt>
                <c:pt idx="7">
                  <c:v>225.85877099999999</c:v>
                </c:pt>
                <c:pt idx="8">
                  <c:v>225.91993500000001</c:v>
                </c:pt>
                <c:pt idx="9">
                  <c:v>225.94103799999999</c:v>
                </c:pt>
                <c:pt idx="10">
                  <c:v>225.95641800000001</c:v>
                </c:pt>
                <c:pt idx="11">
                  <c:v>226.01185899999999</c:v>
                </c:pt>
                <c:pt idx="12">
                  <c:v>226.05585400000001</c:v>
                </c:pt>
                <c:pt idx="13">
                  <c:v>226.18569199999999</c:v>
                </c:pt>
                <c:pt idx="14">
                  <c:v>226.281193</c:v>
                </c:pt>
                <c:pt idx="15">
                  <c:v>226.34235699999999</c:v>
                </c:pt>
                <c:pt idx="16">
                  <c:v>226.34629100000001</c:v>
                </c:pt>
                <c:pt idx="17">
                  <c:v>226.35594900000001</c:v>
                </c:pt>
                <c:pt idx="18">
                  <c:v>226.45717300000001</c:v>
                </c:pt>
                <c:pt idx="19">
                  <c:v>226.48399900000001</c:v>
                </c:pt>
                <c:pt idx="20">
                  <c:v>226.56805399999999</c:v>
                </c:pt>
                <c:pt idx="21">
                  <c:v>226.63494</c:v>
                </c:pt>
                <c:pt idx="22">
                  <c:v>226.62742900000001</c:v>
                </c:pt>
                <c:pt idx="23">
                  <c:v>226.70003800000001</c:v>
                </c:pt>
                <c:pt idx="24">
                  <c:v>226.772648</c:v>
                </c:pt>
                <c:pt idx="25">
                  <c:v>226.91965500000001</c:v>
                </c:pt>
                <c:pt idx="26">
                  <c:v>227.00371000000001</c:v>
                </c:pt>
                <c:pt idx="27">
                  <c:v>227.08919599999999</c:v>
                </c:pt>
                <c:pt idx="28">
                  <c:v>227.274833</c:v>
                </c:pt>
                <c:pt idx="29">
                  <c:v>227.27876699999999</c:v>
                </c:pt>
                <c:pt idx="30">
                  <c:v>227.402883</c:v>
                </c:pt>
                <c:pt idx="31">
                  <c:v>227.55561299999999</c:v>
                </c:pt>
                <c:pt idx="32">
                  <c:v>227.60533100000001</c:v>
                </c:pt>
                <c:pt idx="33">
                  <c:v>227.695109</c:v>
                </c:pt>
                <c:pt idx="34">
                  <c:v>227.922236</c:v>
                </c:pt>
                <c:pt idx="35">
                  <c:v>228.02346</c:v>
                </c:pt>
                <c:pt idx="36">
                  <c:v>228.17618999999999</c:v>
                </c:pt>
                <c:pt idx="37">
                  <c:v>228.260246</c:v>
                </c:pt>
                <c:pt idx="38">
                  <c:v>228.38436100000001</c:v>
                </c:pt>
                <c:pt idx="39">
                  <c:v>228.47413900000001</c:v>
                </c:pt>
                <c:pt idx="40">
                  <c:v>228.59253200000001</c:v>
                </c:pt>
                <c:pt idx="41">
                  <c:v>228.76243099999999</c:v>
                </c:pt>
                <c:pt idx="42">
                  <c:v>228.892269</c:v>
                </c:pt>
                <c:pt idx="43">
                  <c:v>229.12512000000001</c:v>
                </c:pt>
                <c:pt idx="44">
                  <c:v>229.232067</c:v>
                </c:pt>
                <c:pt idx="45">
                  <c:v>229.35618199999999</c:v>
                </c:pt>
                <c:pt idx="46">
                  <c:v>229.423068</c:v>
                </c:pt>
                <c:pt idx="47">
                  <c:v>229.541461</c:v>
                </c:pt>
                <c:pt idx="48">
                  <c:v>229.791481</c:v>
                </c:pt>
                <c:pt idx="49">
                  <c:v>230.01288500000001</c:v>
                </c:pt>
                <c:pt idx="50">
                  <c:v>230.15989300000001</c:v>
                </c:pt>
                <c:pt idx="51">
                  <c:v>230.301177</c:v>
                </c:pt>
                <c:pt idx="52">
                  <c:v>230.40812399999999</c:v>
                </c:pt>
                <c:pt idx="53">
                  <c:v>230.61808300000001</c:v>
                </c:pt>
                <c:pt idx="54">
                  <c:v>230.82231899999999</c:v>
                </c:pt>
                <c:pt idx="55">
                  <c:v>231.02083200000001</c:v>
                </c:pt>
                <c:pt idx="56">
                  <c:v>231.253683</c:v>
                </c:pt>
                <c:pt idx="57">
                  <c:v>231.38924399999999</c:v>
                </c:pt>
                <c:pt idx="58">
                  <c:v>231.610649</c:v>
                </c:pt>
                <c:pt idx="59">
                  <c:v>231.87211500000001</c:v>
                </c:pt>
                <c:pt idx="60">
                  <c:v>232.053459</c:v>
                </c:pt>
                <c:pt idx="61">
                  <c:v>232.26914099999999</c:v>
                </c:pt>
                <c:pt idx="62">
                  <c:v>232.61501899999999</c:v>
                </c:pt>
                <c:pt idx="63">
                  <c:v>232.786349</c:v>
                </c:pt>
                <c:pt idx="64">
                  <c:v>233.03064499999999</c:v>
                </c:pt>
                <c:pt idx="65">
                  <c:v>233.17765199999999</c:v>
                </c:pt>
                <c:pt idx="66">
                  <c:v>233.52496099999999</c:v>
                </c:pt>
                <c:pt idx="67">
                  <c:v>233.69016500000001</c:v>
                </c:pt>
                <c:pt idx="68">
                  <c:v>234.00210899999999</c:v>
                </c:pt>
                <c:pt idx="69">
                  <c:v>234.38988000000001</c:v>
                </c:pt>
                <c:pt idx="70">
                  <c:v>234.66095799999999</c:v>
                </c:pt>
                <c:pt idx="71">
                  <c:v>235.06160600000001</c:v>
                </c:pt>
                <c:pt idx="72">
                  <c:v>235.38602299999999</c:v>
                </c:pt>
                <c:pt idx="73">
                  <c:v>235.819176</c:v>
                </c:pt>
                <c:pt idx="74">
                  <c:v>236.20082199999999</c:v>
                </c:pt>
                <c:pt idx="75">
                  <c:v>236.525239</c:v>
                </c:pt>
                <c:pt idx="76">
                  <c:v>236.81491700000001</c:v>
                </c:pt>
                <c:pt idx="77">
                  <c:v>237.208009</c:v>
                </c:pt>
                <c:pt idx="78">
                  <c:v>237.55102600000001</c:v>
                </c:pt>
                <c:pt idx="79">
                  <c:v>238.097205</c:v>
                </c:pt>
                <c:pt idx="80">
                  <c:v>238.69059899999999</c:v>
                </c:pt>
                <c:pt idx="81">
                  <c:v>239.17096599999999</c:v>
                </c:pt>
                <c:pt idx="82">
                  <c:v>239.83732599999999</c:v>
                </c:pt>
                <c:pt idx="83">
                  <c:v>240.54517799999999</c:v>
                </c:pt>
                <c:pt idx="84">
                  <c:v>241.145398</c:v>
                </c:pt>
                <c:pt idx="85">
                  <c:v>241.78844599999999</c:v>
                </c:pt>
                <c:pt idx="86">
                  <c:v>242.794307</c:v>
                </c:pt>
                <c:pt idx="87">
                  <c:v>244.13201000000001</c:v>
                </c:pt>
                <c:pt idx="88">
                  <c:v>245.24742800000001</c:v>
                </c:pt>
                <c:pt idx="89">
                  <c:v>246.73726500000001</c:v>
                </c:pt>
                <c:pt idx="90">
                  <c:v>247.957345</c:v>
                </c:pt>
                <c:pt idx="91">
                  <c:v>249.11169799999999</c:v>
                </c:pt>
                <c:pt idx="92">
                  <c:v>250.51165700000001</c:v>
                </c:pt>
                <c:pt idx="93">
                  <c:v>251.91750400000001</c:v>
                </c:pt>
                <c:pt idx="94">
                  <c:v>253.61940999999999</c:v>
                </c:pt>
                <c:pt idx="95">
                  <c:v>255.38916800000001</c:v>
                </c:pt>
                <c:pt idx="96">
                  <c:v>257.40073100000001</c:v>
                </c:pt>
                <c:pt idx="97">
                  <c:v>259.101924</c:v>
                </c:pt>
                <c:pt idx="98">
                  <c:v>260.63162399999999</c:v>
                </c:pt>
                <c:pt idx="99">
                  <c:v>262.044669</c:v>
                </c:pt>
                <c:pt idx="100">
                  <c:v>263.55719900000003</c:v>
                </c:pt>
                <c:pt idx="101">
                  <c:v>265.32090199999999</c:v>
                </c:pt>
                <c:pt idx="102">
                  <c:v>266.85091699999998</c:v>
                </c:pt>
                <c:pt idx="103">
                  <c:v>268.732103</c:v>
                </c:pt>
                <c:pt idx="104">
                  <c:v>270.67611900000003</c:v>
                </c:pt>
                <c:pt idx="105">
                  <c:v>272.69721700000002</c:v>
                </c:pt>
                <c:pt idx="106">
                  <c:v>274.73001900000003</c:v>
                </c:pt>
                <c:pt idx="107">
                  <c:v>276.66672899999998</c:v>
                </c:pt>
                <c:pt idx="108">
                  <c:v>278.61231900000001</c:v>
                </c:pt>
                <c:pt idx="109">
                  <c:v>280.70012600000001</c:v>
                </c:pt>
                <c:pt idx="110">
                  <c:v>282.62582099999997</c:v>
                </c:pt>
                <c:pt idx="111">
                  <c:v>284.56541199999998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0601-2F46-BF9F-9D7AA0E683FB}"/>
            </c:ext>
          </c:extLst>
        </c:ser>
        <c:ser>
          <c:idx val="2"/>
          <c:order val="3"/>
          <c:tx>
            <c:v>cl0.4Neu</c:v>
          </c:tx>
          <c:spPr>
            <a:ln w="19050" cap="rnd">
              <a:solidFill>
                <a:srgbClr val="00B0F0">
                  <a:alpha val="70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'24.26-DC'!$I$3:$I$114</c:f>
              <c:numCache>
                <c:formatCode>General</c:formatCode>
                <c:ptCount val="112"/>
                <c:pt idx="0">
                  <c:v>0.60012105999999998</c:v>
                </c:pt>
                <c:pt idx="1">
                  <c:v>0.60318309999999997</c:v>
                </c:pt>
                <c:pt idx="2">
                  <c:v>0.60624493999999995</c:v>
                </c:pt>
                <c:pt idx="3">
                  <c:v>0.60902270000000003</c:v>
                </c:pt>
                <c:pt idx="4">
                  <c:v>0.61180009999999996</c:v>
                </c:pt>
                <c:pt idx="5">
                  <c:v>0.61457768999999995</c:v>
                </c:pt>
                <c:pt idx="6">
                  <c:v>0.61735525000000002</c:v>
                </c:pt>
                <c:pt idx="7">
                  <c:v>0.62013271000000003</c:v>
                </c:pt>
                <c:pt idx="8">
                  <c:v>0.62291014</c:v>
                </c:pt>
                <c:pt idx="9">
                  <c:v>0.62568780000000002</c:v>
                </c:pt>
                <c:pt idx="10">
                  <c:v>0.62846548999999996</c:v>
                </c:pt>
                <c:pt idx="11">
                  <c:v>0.63124294999999997</c:v>
                </c:pt>
                <c:pt idx="12">
                  <c:v>0.63402048</c:v>
                </c:pt>
                <c:pt idx="13">
                  <c:v>0.63679752000000001</c:v>
                </c:pt>
                <c:pt idx="14">
                  <c:v>0.63957476000000002</c:v>
                </c:pt>
                <c:pt idx="15">
                  <c:v>0.64235218999999999</c:v>
                </c:pt>
                <c:pt idx="16">
                  <c:v>0.64512994000000001</c:v>
                </c:pt>
                <c:pt idx="17">
                  <c:v>0.64790766</c:v>
                </c:pt>
                <c:pt idx="18">
                  <c:v>0.65068486999999997</c:v>
                </c:pt>
                <c:pt idx="19">
                  <c:v>0.65346249000000001</c:v>
                </c:pt>
                <c:pt idx="20">
                  <c:v>0.65623978999999999</c:v>
                </c:pt>
                <c:pt idx="21">
                  <c:v>0.65901719000000003</c:v>
                </c:pt>
                <c:pt idx="22">
                  <c:v>0.66179500999999996</c:v>
                </c:pt>
                <c:pt idx="23">
                  <c:v>0.66457237999999996</c:v>
                </c:pt>
                <c:pt idx="24">
                  <c:v>0.66734974000000002</c:v>
                </c:pt>
                <c:pt idx="25">
                  <c:v>0.67012667999999997</c:v>
                </c:pt>
                <c:pt idx="26">
                  <c:v>0.67290397999999996</c:v>
                </c:pt>
                <c:pt idx="27">
                  <c:v>0.67568128000000005</c:v>
                </c:pt>
                <c:pt idx="28">
                  <c:v>0.67845800000000001</c:v>
                </c:pt>
                <c:pt idx="29">
                  <c:v>0.68123575000000003</c:v>
                </c:pt>
                <c:pt idx="30">
                  <c:v>0.68401283000000002</c:v>
                </c:pt>
                <c:pt idx="31">
                  <c:v>0.68678974000000004</c:v>
                </c:pt>
                <c:pt idx="32">
                  <c:v>0.68956722999999998</c:v>
                </c:pt>
                <c:pt idx="33">
                  <c:v>0.69234450000000003</c:v>
                </c:pt>
                <c:pt idx="34">
                  <c:v>0.69512099000000005</c:v>
                </c:pt>
                <c:pt idx="35">
                  <c:v>0.69789818999999997</c:v>
                </c:pt>
                <c:pt idx="36">
                  <c:v>0.7006751</c:v>
                </c:pt>
                <c:pt idx="37">
                  <c:v>0.70345239999999998</c:v>
                </c:pt>
                <c:pt idx="38">
                  <c:v>0.70622947000000003</c:v>
                </c:pt>
                <c:pt idx="39">
                  <c:v>0.70900673999999997</c:v>
                </c:pt>
                <c:pt idx="40">
                  <c:v>0.71178385</c:v>
                </c:pt>
                <c:pt idx="41">
                  <c:v>0.71456065999999996</c:v>
                </c:pt>
                <c:pt idx="42">
                  <c:v>0.71733769999999997</c:v>
                </c:pt>
                <c:pt idx="43">
                  <c:v>0.72011415000000001</c:v>
                </c:pt>
                <c:pt idx="44">
                  <c:v>0.72289132</c:v>
                </c:pt>
                <c:pt idx="45">
                  <c:v>0.72566839999999999</c:v>
                </c:pt>
                <c:pt idx="46">
                  <c:v>0.72844578999999998</c:v>
                </c:pt>
                <c:pt idx="47">
                  <c:v>0.73122290000000001</c:v>
                </c:pt>
                <c:pt idx="48">
                  <c:v>0.73399926000000004</c:v>
                </c:pt>
                <c:pt idx="49">
                  <c:v>0.73677577999999999</c:v>
                </c:pt>
                <c:pt idx="50">
                  <c:v>0.73955272000000005</c:v>
                </c:pt>
                <c:pt idx="51">
                  <c:v>0.74232969000000004</c:v>
                </c:pt>
                <c:pt idx="52">
                  <c:v>0.74510686000000004</c:v>
                </c:pt>
                <c:pt idx="53">
                  <c:v>0.74788345000000001</c:v>
                </c:pt>
                <c:pt idx="54">
                  <c:v>0.75066005999999996</c:v>
                </c:pt>
                <c:pt idx="55">
                  <c:v>0.75343671000000001</c:v>
                </c:pt>
                <c:pt idx="56">
                  <c:v>0.75621316999999999</c:v>
                </c:pt>
                <c:pt idx="57">
                  <c:v>0.75899017999999996</c:v>
                </c:pt>
                <c:pt idx="58">
                  <c:v>0.76176670000000002</c:v>
                </c:pt>
                <c:pt idx="59">
                  <c:v>0.76454299000000003</c:v>
                </c:pt>
                <c:pt idx="60">
                  <c:v>0.76731974000000003</c:v>
                </c:pt>
                <c:pt idx="61">
                  <c:v>0.77009629000000002</c:v>
                </c:pt>
                <c:pt idx="62">
                  <c:v>0.77287209999999995</c:v>
                </c:pt>
                <c:pt idx="63">
                  <c:v>0.77564891000000002</c:v>
                </c:pt>
                <c:pt idx="64">
                  <c:v>0.77842529999999999</c:v>
                </c:pt>
                <c:pt idx="65">
                  <c:v>0.78120224000000005</c:v>
                </c:pt>
                <c:pt idx="66">
                  <c:v>0.78397804000000004</c:v>
                </c:pt>
                <c:pt idx="67">
                  <c:v>0.78647078999999998</c:v>
                </c:pt>
                <c:pt idx="68">
                  <c:v>0.78953088999999999</c:v>
                </c:pt>
                <c:pt idx="69">
                  <c:v>0.79259055</c:v>
                </c:pt>
                <c:pt idx="70">
                  <c:v>0.79508270000000003</c:v>
                </c:pt>
                <c:pt idx="71">
                  <c:v>0.79814229000000003</c:v>
                </c:pt>
                <c:pt idx="72">
                  <c:v>0.80091822999999995</c:v>
                </c:pt>
                <c:pt idx="73">
                  <c:v>0.80369354000000004</c:v>
                </c:pt>
                <c:pt idx="74">
                  <c:v>0.80646914999999997</c:v>
                </c:pt>
                <c:pt idx="75">
                  <c:v>0.80924509</c:v>
                </c:pt>
                <c:pt idx="76">
                  <c:v>0.81173713000000003</c:v>
                </c:pt>
                <c:pt idx="77">
                  <c:v>0.81451267000000005</c:v>
                </c:pt>
                <c:pt idx="78">
                  <c:v>0.81728849999999997</c:v>
                </c:pt>
                <c:pt idx="79">
                  <c:v>0.82006316999999995</c:v>
                </c:pt>
                <c:pt idx="80">
                  <c:v>0.82283757999999996</c:v>
                </c:pt>
                <c:pt idx="81">
                  <c:v>0.82561262999999996</c:v>
                </c:pt>
                <c:pt idx="82">
                  <c:v>0.82838661999999996</c:v>
                </c:pt>
                <c:pt idx="83">
                  <c:v>0.83116038000000003</c:v>
                </c:pt>
                <c:pt idx="84">
                  <c:v>0.83403996000000002</c:v>
                </c:pt>
                <c:pt idx="85">
                  <c:v>0.83670887000000005</c:v>
                </c:pt>
                <c:pt idx="86">
                  <c:v>0.83965139</c:v>
                </c:pt>
                <c:pt idx="87">
                  <c:v>0.84225110999999997</c:v>
                </c:pt>
                <c:pt idx="88">
                  <c:v>0.84488786999999999</c:v>
                </c:pt>
                <c:pt idx="89">
                  <c:v>0.84733051999999998</c:v>
                </c:pt>
                <c:pt idx="90">
                  <c:v>0.84930194000000003</c:v>
                </c:pt>
                <c:pt idx="91">
                  <c:v>0.85084024000000003</c:v>
                </c:pt>
                <c:pt idx="92">
                  <c:v>0.85243913000000004</c:v>
                </c:pt>
                <c:pt idx="93">
                  <c:v>0.85384462999999999</c:v>
                </c:pt>
                <c:pt idx="94">
                  <c:v>0.85550738999999998</c:v>
                </c:pt>
                <c:pt idx="95">
                  <c:v>0.85700306999999998</c:v>
                </c:pt>
                <c:pt idx="96">
                  <c:v>0.85845307000000004</c:v>
                </c:pt>
                <c:pt idx="97">
                  <c:v>0.85949560000000003</c:v>
                </c:pt>
                <c:pt idx="98">
                  <c:v>0.86045141000000003</c:v>
                </c:pt>
                <c:pt idx="99">
                  <c:v>0.86151802</c:v>
                </c:pt>
                <c:pt idx="100">
                  <c:v>0.86225858</c:v>
                </c:pt>
                <c:pt idx="101">
                  <c:v>0.86279269000000003</c:v>
                </c:pt>
                <c:pt idx="102">
                  <c:v>0.86361823999999998</c:v>
                </c:pt>
                <c:pt idx="103">
                  <c:v>0.86446268999999998</c:v>
                </c:pt>
                <c:pt idx="104">
                  <c:v>0.86544485000000004</c:v>
                </c:pt>
                <c:pt idx="105">
                  <c:v>0.86631908999999996</c:v>
                </c:pt>
                <c:pt idx="106">
                  <c:v>0.86715301</c:v>
                </c:pt>
                <c:pt idx="107">
                  <c:v>0.86765548000000003</c:v>
                </c:pt>
                <c:pt idx="108">
                  <c:v>0.86840200000000001</c:v>
                </c:pt>
                <c:pt idx="109">
                  <c:v>0.86893726999999998</c:v>
                </c:pt>
                <c:pt idx="110">
                  <c:v>0.86958921</c:v>
                </c:pt>
                <c:pt idx="111">
                  <c:v>0.87005167999999999</c:v>
                </c:pt>
              </c:numCache>
            </c:numRef>
          </c:xVal>
          <c:yVal>
            <c:numRef>
              <c:f>'24.26-DC'!$K$3:$K$114</c:f>
              <c:numCache>
                <c:formatCode>General</c:formatCode>
                <c:ptCount val="112"/>
                <c:pt idx="0">
                  <c:v>228.43544687197874</c:v>
                </c:pt>
                <c:pt idx="1">
                  <c:v>228.4442141748824</c:v>
                </c:pt>
                <c:pt idx="2">
                  <c:v>228.45366783571671</c:v>
                </c:pt>
                <c:pt idx="3">
                  <c:v>228.46287743639925</c:v>
                </c:pt>
                <c:pt idx="4">
                  <c:v>228.47272565040402</c:v>
                </c:pt>
                <c:pt idx="5">
                  <c:v>228.48325270931701</c:v>
                </c:pt>
                <c:pt idx="6">
                  <c:v>228.49449813201016</c:v>
                </c:pt>
                <c:pt idx="7">
                  <c:v>228.50650391548547</c:v>
                </c:pt>
                <c:pt idx="8">
                  <c:v>228.51931476449636</c:v>
                </c:pt>
                <c:pt idx="9">
                  <c:v>228.53297864571738</c:v>
                </c:pt>
                <c:pt idx="10">
                  <c:v>228.54754369411484</c:v>
                </c:pt>
                <c:pt idx="11">
                  <c:v>228.56305985642356</c:v>
                </c:pt>
                <c:pt idx="12">
                  <c:v>228.57958264992527</c:v>
                </c:pt>
                <c:pt idx="13">
                  <c:v>228.59716504488631</c:v>
                </c:pt>
                <c:pt idx="14">
                  <c:v>228.61587050889284</c:v>
                </c:pt>
                <c:pt idx="15">
                  <c:v>228.63576133703521</c:v>
                </c:pt>
                <c:pt idx="16">
                  <c:v>228.65690390685606</c:v>
                </c:pt>
                <c:pt idx="17">
                  <c:v>228.67936398067593</c:v>
                </c:pt>
                <c:pt idx="18">
                  <c:v>228.70320873839239</c:v>
                </c:pt>
                <c:pt idx="19">
                  <c:v>228.72852083219217</c:v>
                </c:pt>
                <c:pt idx="20">
                  <c:v>228.75537201682897</c:v>
                </c:pt>
                <c:pt idx="21">
                  <c:v>228.78384817761281</c:v>
                </c:pt>
                <c:pt idx="22">
                  <c:v>228.81403891166286</c:v>
                </c:pt>
                <c:pt idx="23">
                  <c:v>228.84602457747951</c:v>
                </c:pt>
                <c:pt idx="24">
                  <c:v>228.87990379758389</c:v>
                </c:pt>
                <c:pt idx="25">
                  <c:v>228.91576945114116</c:v>
                </c:pt>
                <c:pt idx="26">
                  <c:v>228.95373441938472</c:v>
                </c:pt>
                <c:pt idx="27">
                  <c:v>228.99390180738683</c:v>
                </c:pt>
                <c:pt idx="28">
                  <c:v>229.03637506919299</c:v>
                </c:pt>
                <c:pt idx="29">
                  <c:v>229.08129715787641</c:v>
                </c:pt>
                <c:pt idx="30">
                  <c:v>229.12876419965647</c:v>
                </c:pt>
                <c:pt idx="31">
                  <c:v>229.17891235391346</c:v>
                </c:pt>
                <c:pt idx="32">
                  <c:v>229.23189047504621</c:v>
                </c:pt>
                <c:pt idx="33">
                  <c:v>229.28782475198042</c:v>
                </c:pt>
                <c:pt idx="34">
                  <c:v>229.3468496031108</c:v>
                </c:pt>
                <c:pt idx="35">
                  <c:v>229.40915068601117</c:v>
                </c:pt>
                <c:pt idx="36">
                  <c:v>229.47486748987291</c:v>
                </c:pt>
                <c:pt idx="37">
                  <c:v>229.54418495240986</c:v>
                </c:pt>
                <c:pt idx="38">
                  <c:v>229.61726435589532</c:v>
                </c:pt>
                <c:pt idx="39">
                  <c:v>229.69430160216291</c:v>
                </c:pt>
                <c:pt idx="40">
                  <c:v>229.77548001269824</c:v>
                </c:pt>
                <c:pt idx="41">
                  <c:v>229.86099666262095</c:v>
                </c:pt>
                <c:pt idx="42">
                  <c:v>229.95107939516274</c:v>
                </c:pt>
                <c:pt idx="43">
                  <c:v>230.04592230005738</c:v>
                </c:pt>
                <c:pt idx="44">
                  <c:v>230.14580260310936</c:v>
                </c:pt>
                <c:pt idx="45">
                  <c:v>230.25093609342673</c:v>
                </c:pt>
                <c:pt idx="46">
                  <c:v>230.36159347476047</c:v>
                </c:pt>
                <c:pt idx="47">
                  <c:v>230.47801853917767</c:v>
                </c:pt>
                <c:pt idx="48">
                  <c:v>230.6004684159868</c:v>
                </c:pt>
                <c:pt idx="49">
                  <c:v>230.72927503860527</c:v>
                </c:pt>
                <c:pt idx="50">
                  <c:v>230.86476078590016</c:v>
                </c:pt>
                <c:pt idx="51">
                  <c:v>231.00723202782061</c:v>
                </c:pt>
                <c:pt idx="52">
                  <c:v>231.15703854372731</c:v>
                </c:pt>
                <c:pt idx="53">
                  <c:v>231.31449420868589</c:v>
                </c:pt>
                <c:pt idx="54">
                  <c:v>231.48000662242515</c:v>
                </c:pt>
                <c:pt idx="55">
                  <c:v>231.65397285128756</c:v>
                </c:pt>
                <c:pt idx="56">
                  <c:v>231.83679446013383</c:v>
                </c:pt>
                <c:pt idx="57">
                  <c:v>232.02896130643722</c:v>
                </c:pt>
                <c:pt idx="58">
                  <c:v>232.23086536182478</c:v>
                </c:pt>
                <c:pt idx="59">
                  <c:v>232.44301148052972</c:v>
                </c:pt>
                <c:pt idx="60">
                  <c:v>232.66597189799569</c:v>
                </c:pt>
                <c:pt idx="61">
                  <c:v>232.90024425387702</c:v>
                </c:pt>
                <c:pt idx="62">
                  <c:v>233.14635985390134</c:v>
                </c:pt>
                <c:pt idx="63">
                  <c:v>233.40509468091403</c:v>
                </c:pt>
                <c:pt idx="64">
                  <c:v>233.67698151626377</c:v>
                </c:pt>
                <c:pt idx="65">
                  <c:v>233.96282366257958</c:v>
                </c:pt>
                <c:pt idx="66">
                  <c:v>234.26320141114255</c:v>
                </c:pt>
                <c:pt idx="67">
                  <c:v>234.54610624236625</c:v>
                </c:pt>
                <c:pt idx="68">
                  <c:v>234.91139665731433</c:v>
                </c:pt>
                <c:pt idx="69">
                  <c:v>235.29767597944462</c:v>
                </c:pt>
                <c:pt idx="70">
                  <c:v>235.62883575087972</c:v>
                </c:pt>
                <c:pt idx="71">
                  <c:v>236.05702355590492</c:v>
                </c:pt>
                <c:pt idx="72">
                  <c:v>236.46751352590792</c:v>
                </c:pt>
                <c:pt idx="73">
                  <c:v>236.90035322615194</c:v>
                </c:pt>
                <c:pt idx="74">
                  <c:v>237.35736001932409</c:v>
                </c:pt>
                <c:pt idx="75">
                  <c:v>237.84047474894967</c:v>
                </c:pt>
                <c:pt idx="76">
                  <c:v>238.29821280897085</c:v>
                </c:pt>
                <c:pt idx="77">
                  <c:v>238.83718863732264</c:v>
                </c:pt>
                <c:pt idx="78">
                  <c:v>239.40996292203408</c:v>
                </c:pt>
                <c:pt idx="79">
                  <c:v>240.01995421208431</c:v>
                </c:pt>
                <c:pt idx="80">
                  <c:v>240.67189068386557</c:v>
                </c:pt>
                <c:pt idx="81">
                  <c:v>241.37162810311571</c:v>
                </c:pt>
                <c:pt idx="82">
                  <c:v>242.12576310460008</c:v>
                </c:pt>
                <c:pt idx="83">
                  <c:v>242.94335500163101</c:v>
                </c:pt>
                <c:pt idx="84">
                  <c:v>243.87145906829761</c:v>
                </c:pt>
                <c:pt idx="85">
                  <c:v>244.81777919903459</c:v>
                </c:pt>
                <c:pt idx="86">
                  <c:v>245.97772233261151</c:v>
                </c:pt>
                <c:pt idx="87">
                  <c:v>247.12682844454505</c:v>
                </c:pt>
                <c:pt idx="88">
                  <c:v>248.43930838991338</c:v>
                </c:pt>
                <c:pt idx="89">
                  <c:v>249.81769350428755</c:v>
                </c:pt>
                <c:pt idx="90">
                  <c:v>251.06896455505091</c:v>
                </c:pt>
                <c:pt idx="91">
                  <c:v>252.14749469784383</c:v>
                </c:pt>
                <c:pt idx="92">
                  <c:v>253.37884757742859</c:v>
                </c:pt>
                <c:pt idx="93">
                  <c:v>254.5677430390171</c:v>
                </c:pt>
                <c:pt idx="94">
                  <c:v>256.12261822214225</c:v>
                </c:pt>
                <c:pt idx="95">
                  <c:v>257.67950076763321</c:v>
                </c:pt>
                <c:pt idx="96">
                  <c:v>259.35410031076788</c:v>
                </c:pt>
                <c:pt idx="97">
                  <c:v>260.67213513929499</c:v>
                </c:pt>
                <c:pt idx="98">
                  <c:v>261.9740505880917</c:v>
                </c:pt>
                <c:pt idx="99">
                  <c:v>263.5434340566834</c:v>
                </c:pt>
                <c:pt idx="100">
                  <c:v>264.71211918107065</c:v>
                </c:pt>
                <c:pt idx="101">
                  <c:v>265.5983718854215</c:v>
                </c:pt>
                <c:pt idx="102">
                  <c:v>267.04477972635425</c:v>
                </c:pt>
                <c:pt idx="103">
                  <c:v>268.62769912673224</c:v>
                </c:pt>
                <c:pt idx="104">
                  <c:v>270.61225960641769</c:v>
                </c:pt>
                <c:pt idx="105">
                  <c:v>272.52064484104613</c:v>
                </c:pt>
                <c:pt idx="106">
                  <c:v>274.4771077184954</c:v>
                </c:pt>
                <c:pt idx="107">
                  <c:v>275.72496602940203</c:v>
                </c:pt>
                <c:pt idx="108">
                  <c:v>277.68159139542041</c:v>
                </c:pt>
                <c:pt idx="109">
                  <c:v>279.16471248369271</c:v>
                </c:pt>
                <c:pt idx="110">
                  <c:v>281.06757145835962</c:v>
                </c:pt>
                <c:pt idx="111">
                  <c:v>282.48528508330162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955-1041-93B4-435E4E631FE0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'24.26-DC'!$C$3:$C$113</c:f>
              <c:numCache>
                <c:formatCode>General</c:formatCode>
                <c:ptCount val="111"/>
                <c:pt idx="0">
                  <c:v>0.60010322999999999</c:v>
                </c:pt>
                <c:pt idx="1">
                  <c:v>0.60288063000000003</c:v>
                </c:pt>
                <c:pt idx="2">
                  <c:v>0.60594241000000004</c:v>
                </c:pt>
                <c:pt idx="3">
                  <c:v>0.60871967999999999</c:v>
                </c:pt>
                <c:pt idx="4">
                  <c:v>0.61149713999999999</c:v>
                </c:pt>
                <c:pt idx="5">
                  <c:v>0.61427489000000002</c:v>
                </c:pt>
                <c:pt idx="6">
                  <c:v>0.61705264999999998</c:v>
                </c:pt>
                <c:pt idx="7">
                  <c:v>0.61983041000000005</c:v>
                </c:pt>
                <c:pt idx="8">
                  <c:v>0.62260815999999997</c:v>
                </c:pt>
                <c:pt idx="9">
                  <c:v>0.62538579000000005</c:v>
                </c:pt>
                <c:pt idx="10">
                  <c:v>0.62816331000000003</c:v>
                </c:pt>
                <c:pt idx="11">
                  <c:v>0.63094083999999995</c:v>
                </c:pt>
                <c:pt idx="12">
                  <c:v>0.63371840000000002</c:v>
                </c:pt>
                <c:pt idx="13">
                  <c:v>0.63649630999999995</c:v>
                </c:pt>
                <c:pt idx="14">
                  <c:v>0.63927407000000003</c:v>
                </c:pt>
                <c:pt idx="15">
                  <c:v>0.64205102000000003</c:v>
                </c:pt>
                <c:pt idx="16">
                  <c:v>0.64482819000000002</c:v>
                </c:pt>
                <c:pt idx="17">
                  <c:v>0.64760580999999995</c:v>
                </c:pt>
                <c:pt idx="18">
                  <c:v>0.65038341</c:v>
                </c:pt>
                <c:pt idx="19">
                  <c:v>0.65316145000000003</c:v>
                </c:pt>
                <c:pt idx="20">
                  <c:v>0.65593888</c:v>
                </c:pt>
                <c:pt idx="21">
                  <c:v>0.65871621000000002</c:v>
                </c:pt>
                <c:pt idx="22">
                  <c:v>0.66149279999999999</c:v>
                </c:pt>
                <c:pt idx="23">
                  <c:v>0.66427020000000003</c:v>
                </c:pt>
                <c:pt idx="24">
                  <c:v>0.66704757000000003</c:v>
                </c:pt>
                <c:pt idx="25">
                  <c:v>0.669825</c:v>
                </c:pt>
                <c:pt idx="26">
                  <c:v>0.67260275000000003</c:v>
                </c:pt>
                <c:pt idx="27">
                  <c:v>0.67537972999999996</c:v>
                </c:pt>
                <c:pt idx="28">
                  <c:v>0.67815672999999999</c:v>
                </c:pt>
                <c:pt idx="29">
                  <c:v>0.68093400000000004</c:v>
                </c:pt>
                <c:pt idx="30">
                  <c:v>0.68371126999999998</c:v>
                </c:pt>
                <c:pt idx="31">
                  <c:v>0.68648867000000002</c:v>
                </c:pt>
                <c:pt idx="32">
                  <c:v>0.68926560999999997</c:v>
                </c:pt>
                <c:pt idx="33">
                  <c:v>0.69204275000000004</c:v>
                </c:pt>
                <c:pt idx="34">
                  <c:v>0.69482049999999995</c:v>
                </c:pt>
                <c:pt idx="35">
                  <c:v>0.69759773999999997</c:v>
                </c:pt>
                <c:pt idx="36">
                  <c:v>0.70037517000000005</c:v>
                </c:pt>
                <c:pt idx="37">
                  <c:v>0.70315187999999995</c:v>
                </c:pt>
                <c:pt idx="38">
                  <c:v>0.70592876000000004</c:v>
                </c:pt>
                <c:pt idx="39">
                  <c:v>0.70870626000000003</c:v>
                </c:pt>
                <c:pt idx="40">
                  <c:v>0.71148345999999996</c:v>
                </c:pt>
                <c:pt idx="41">
                  <c:v>0.71426034000000005</c:v>
                </c:pt>
                <c:pt idx="42">
                  <c:v>0.71703746999999995</c:v>
                </c:pt>
                <c:pt idx="43">
                  <c:v>0.71981470999999997</c:v>
                </c:pt>
                <c:pt idx="44">
                  <c:v>0.72259161999999999</c:v>
                </c:pt>
                <c:pt idx="45">
                  <c:v>0.72536798000000002</c:v>
                </c:pt>
                <c:pt idx="46">
                  <c:v>0.72814498000000005</c:v>
                </c:pt>
                <c:pt idx="47">
                  <c:v>0.73092245</c:v>
                </c:pt>
                <c:pt idx="48">
                  <c:v>0.73369892999999997</c:v>
                </c:pt>
                <c:pt idx="49">
                  <c:v>0.73647600999999996</c:v>
                </c:pt>
                <c:pt idx="50">
                  <c:v>0.73925297999999995</c:v>
                </c:pt>
                <c:pt idx="51">
                  <c:v>0.74202931000000005</c:v>
                </c:pt>
                <c:pt idx="52">
                  <c:v>0.74480641000000003</c:v>
                </c:pt>
                <c:pt idx="53">
                  <c:v>0.74758309000000001</c:v>
                </c:pt>
                <c:pt idx="54">
                  <c:v>0.75035987000000004</c:v>
                </c:pt>
                <c:pt idx="55">
                  <c:v>0.75313684999999997</c:v>
                </c:pt>
                <c:pt idx="56">
                  <c:v>0.75591313999999998</c:v>
                </c:pt>
                <c:pt idx="57">
                  <c:v>0.75868988999999998</c:v>
                </c:pt>
                <c:pt idx="58">
                  <c:v>0.76146683000000004</c:v>
                </c:pt>
                <c:pt idx="59">
                  <c:v>0.76424338000000003</c:v>
                </c:pt>
                <c:pt idx="60">
                  <c:v>0.76702035999999996</c:v>
                </c:pt>
                <c:pt idx="61">
                  <c:v>0.76979639</c:v>
                </c:pt>
                <c:pt idx="62">
                  <c:v>0.77257323</c:v>
                </c:pt>
                <c:pt idx="63">
                  <c:v>0.77534994999999995</c:v>
                </c:pt>
                <c:pt idx="64">
                  <c:v>0.77812663000000004</c:v>
                </c:pt>
                <c:pt idx="65">
                  <c:v>0.78090285999999998</c:v>
                </c:pt>
                <c:pt idx="66">
                  <c:v>0.78367925000000005</c:v>
                </c:pt>
                <c:pt idx="67">
                  <c:v>0.78645547999999998</c:v>
                </c:pt>
                <c:pt idx="68">
                  <c:v>0.78923235000000003</c:v>
                </c:pt>
                <c:pt idx="69">
                  <c:v>0.79200837999999996</c:v>
                </c:pt>
                <c:pt idx="70">
                  <c:v>0.79478428999999995</c:v>
                </c:pt>
                <c:pt idx="71">
                  <c:v>0.79756099999999996</c:v>
                </c:pt>
                <c:pt idx="72">
                  <c:v>0.80062142000000003</c:v>
                </c:pt>
                <c:pt idx="73">
                  <c:v>0.80311359000000004</c:v>
                </c:pt>
                <c:pt idx="74">
                  <c:v>0.80589010999999999</c:v>
                </c:pt>
                <c:pt idx="75">
                  <c:v>0.80894997000000002</c:v>
                </c:pt>
                <c:pt idx="76">
                  <c:v>0.81144229999999995</c:v>
                </c:pt>
                <c:pt idx="77">
                  <c:v>0.81421858999999996</c:v>
                </c:pt>
                <c:pt idx="78">
                  <c:v>0.81699440000000001</c:v>
                </c:pt>
                <c:pt idx="79">
                  <c:v>0.81976981000000004</c:v>
                </c:pt>
                <c:pt idx="80">
                  <c:v>0.82254565000000002</c:v>
                </c:pt>
                <c:pt idx="81">
                  <c:v>0.82532086999999998</c:v>
                </c:pt>
                <c:pt idx="82">
                  <c:v>0.82809628000000002</c:v>
                </c:pt>
                <c:pt idx="83">
                  <c:v>0.83087140000000004</c:v>
                </c:pt>
                <c:pt idx="84">
                  <c:v>0.83364651999999995</c:v>
                </c:pt>
                <c:pt idx="85">
                  <c:v>0.83642128999999998</c:v>
                </c:pt>
                <c:pt idx="86">
                  <c:v>0.83919611999999999</c:v>
                </c:pt>
                <c:pt idx="87">
                  <c:v>0.84197051999999994</c:v>
                </c:pt>
                <c:pt idx="88">
                  <c:v>0.84474503000000001</c:v>
                </c:pt>
                <c:pt idx="89">
                  <c:v>0.84751916999999999</c:v>
                </c:pt>
                <c:pt idx="90">
                  <c:v>0.85029246999999997</c:v>
                </c:pt>
                <c:pt idx="91">
                  <c:v>0.85306596999999995</c:v>
                </c:pt>
                <c:pt idx="92">
                  <c:v>0.85583861999999999</c:v>
                </c:pt>
                <c:pt idx="93">
                  <c:v>0.85861082</c:v>
                </c:pt>
                <c:pt idx="94">
                  <c:v>0.86112878000000004</c:v>
                </c:pt>
                <c:pt idx="95">
                  <c:v>0.86314184000000005</c:v>
                </c:pt>
                <c:pt idx="96">
                  <c:v>0.86492064000000002</c:v>
                </c:pt>
                <c:pt idx="97">
                  <c:v>0.86662377999999995</c:v>
                </c:pt>
                <c:pt idx="98">
                  <c:v>0.86794596000000002</c:v>
                </c:pt>
                <c:pt idx="99">
                  <c:v>0.86929537999999995</c:v>
                </c:pt>
                <c:pt idx="100">
                  <c:v>0.87045075999999999</c:v>
                </c:pt>
                <c:pt idx="101">
                  <c:v>0.87164675999999996</c:v>
                </c:pt>
                <c:pt idx="102">
                  <c:v>0.87254995999999996</c:v>
                </c:pt>
                <c:pt idx="103">
                  <c:v>0.87342564</c:v>
                </c:pt>
                <c:pt idx="104">
                  <c:v>0.87430147000000002</c:v>
                </c:pt>
                <c:pt idx="105">
                  <c:v>0.87548762000000002</c:v>
                </c:pt>
                <c:pt idx="106">
                  <c:v>0.87640032000000001</c:v>
                </c:pt>
                <c:pt idx="107">
                  <c:v>0.87745930000000005</c:v>
                </c:pt>
                <c:pt idx="108">
                  <c:v>0.87820746999999999</c:v>
                </c:pt>
                <c:pt idx="109">
                  <c:v>0.87889249000000003</c:v>
                </c:pt>
                <c:pt idx="110">
                  <c:v>0.87954526</c:v>
                </c:pt>
              </c:numCache>
            </c:numRef>
          </c:xVal>
          <c:yVal>
            <c:numRef>
              <c:f>'24.26-DC'!$D$3:$D$113</c:f>
              <c:numCache>
                <c:formatCode>General</c:formatCode>
                <c:ptCount val="111"/>
                <c:pt idx="0">
                  <c:v>189.936047</c:v>
                </c:pt>
                <c:pt idx="1">
                  <c:v>190.00293300000001</c:v>
                </c:pt>
                <c:pt idx="2">
                  <c:v>190.01871600000001</c:v>
                </c:pt>
                <c:pt idx="3">
                  <c:v>190.10849400000001</c:v>
                </c:pt>
                <c:pt idx="4">
                  <c:v>190.16393400000001</c:v>
                </c:pt>
                <c:pt idx="5">
                  <c:v>190.167869</c:v>
                </c:pt>
                <c:pt idx="6">
                  <c:v>190.17180300000001</c:v>
                </c:pt>
                <c:pt idx="7">
                  <c:v>190.175738</c:v>
                </c:pt>
                <c:pt idx="8">
                  <c:v>190.17967200000001</c:v>
                </c:pt>
                <c:pt idx="9">
                  <c:v>190.20649900000001</c:v>
                </c:pt>
                <c:pt idx="10">
                  <c:v>190.25049300000001</c:v>
                </c:pt>
                <c:pt idx="11">
                  <c:v>190.294488</c:v>
                </c:pt>
                <c:pt idx="12">
                  <c:v>190.33276000000001</c:v>
                </c:pt>
                <c:pt idx="13">
                  <c:v>190.30951099999999</c:v>
                </c:pt>
                <c:pt idx="14">
                  <c:v>190.313445</c:v>
                </c:pt>
                <c:pt idx="15">
                  <c:v>190.459022</c:v>
                </c:pt>
                <c:pt idx="16">
                  <c:v>190.565969</c:v>
                </c:pt>
                <c:pt idx="17">
                  <c:v>190.592795</c:v>
                </c:pt>
                <c:pt idx="18">
                  <c:v>190.62534400000001</c:v>
                </c:pt>
                <c:pt idx="19">
                  <c:v>190.57920300000001</c:v>
                </c:pt>
                <c:pt idx="20">
                  <c:v>190.640366</c:v>
                </c:pt>
                <c:pt idx="21">
                  <c:v>190.71869899999999</c:v>
                </c:pt>
                <c:pt idx="22">
                  <c:v>190.92722699999999</c:v>
                </c:pt>
                <c:pt idx="23">
                  <c:v>190.994113</c:v>
                </c:pt>
                <c:pt idx="24">
                  <c:v>191.066723</c:v>
                </c:pt>
                <c:pt idx="25">
                  <c:v>191.12788599999999</c:v>
                </c:pt>
                <c:pt idx="26">
                  <c:v>191.131821</c:v>
                </c:pt>
                <c:pt idx="27">
                  <c:v>191.27310499999999</c:v>
                </c:pt>
                <c:pt idx="28">
                  <c:v>191.40866600000001</c:v>
                </c:pt>
                <c:pt idx="29">
                  <c:v>191.498445</c:v>
                </c:pt>
                <c:pt idx="30">
                  <c:v>191.588223</c:v>
                </c:pt>
                <c:pt idx="31">
                  <c:v>191.65510900000001</c:v>
                </c:pt>
                <c:pt idx="32">
                  <c:v>191.80211600000001</c:v>
                </c:pt>
                <c:pt idx="33">
                  <c:v>191.91478599999999</c:v>
                </c:pt>
                <c:pt idx="34">
                  <c:v>191.91872000000001</c:v>
                </c:pt>
                <c:pt idx="35">
                  <c:v>192.01422099999999</c:v>
                </c:pt>
                <c:pt idx="36">
                  <c:v>192.07538500000001</c:v>
                </c:pt>
                <c:pt idx="37">
                  <c:v>192.262452</c:v>
                </c:pt>
                <c:pt idx="38">
                  <c:v>192.420905</c:v>
                </c:pt>
                <c:pt idx="39">
                  <c:v>192.47062299999999</c:v>
                </c:pt>
                <c:pt idx="40">
                  <c:v>192.57184699999999</c:v>
                </c:pt>
                <c:pt idx="41">
                  <c:v>192.7303</c:v>
                </c:pt>
                <c:pt idx="42">
                  <c:v>192.84297000000001</c:v>
                </c:pt>
                <c:pt idx="43">
                  <c:v>192.93847099999999</c:v>
                </c:pt>
                <c:pt idx="44">
                  <c:v>193.09120100000001</c:v>
                </c:pt>
                <c:pt idx="45">
                  <c:v>193.34121999999999</c:v>
                </c:pt>
                <c:pt idx="46">
                  <c:v>193.47678199999999</c:v>
                </c:pt>
                <c:pt idx="47">
                  <c:v>193.53222199999999</c:v>
                </c:pt>
                <c:pt idx="48">
                  <c:v>193.75935000000001</c:v>
                </c:pt>
                <c:pt idx="49">
                  <c:v>193.883466</c:v>
                </c:pt>
                <c:pt idx="50">
                  <c:v>194.02475000000001</c:v>
                </c:pt>
                <c:pt idx="51">
                  <c:v>194.28049200000001</c:v>
                </c:pt>
                <c:pt idx="52">
                  <c:v>194.39888500000001</c:v>
                </c:pt>
                <c:pt idx="53">
                  <c:v>194.59167500000001</c:v>
                </c:pt>
                <c:pt idx="54">
                  <c:v>194.76729700000001</c:v>
                </c:pt>
                <c:pt idx="55">
                  <c:v>194.908581</c:v>
                </c:pt>
                <c:pt idx="56">
                  <c:v>195.17004600000001</c:v>
                </c:pt>
                <c:pt idx="57">
                  <c:v>195.35139100000001</c:v>
                </c:pt>
                <c:pt idx="58">
                  <c:v>195.49839800000001</c:v>
                </c:pt>
                <c:pt idx="59">
                  <c:v>195.71408</c:v>
                </c:pt>
                <c:pt idx="60">
                  <c:v>195.85536400000001</c:v>
                </c:pt>
                <c:pt idx="61">
                  <c:v>196.16261299999999</c:v>
                </c:pt>
                <c:pt idx="62">
                  <c:v>196.32678899999999</c:v>
                </c:pt>
                <c:pt idx="63">
                  <c:v>196.513856</c:v>
                </c:pt>
                <c:pt idx="64">
                  <c:v>196.706647</c:v>
                </c:pt>
                <c:pt idx="65">
                  <c:v>196.979558</c:v>
                </c:pt>
                <c:pt idx="66">
                  <c:v>197.22385399999999</c:v>
                </c:pt>
                <c:pt idx="67">
                  <c:v>197.49676500000001</c:v>
                </c:pt>
                <c:pt idx="68">
                  <c:v>197.65521799999999</c:v>
                </c:pt>
                <c:pt idx="69">
                  <c:v>197.962467</c:v>
                </c:pt>
                <c:pt idx="70">
                  <c:v>198.29117600000001</c:v>
                </c:pt>
                <c:pt idx="71">
                  <c:v>198.47967399999999</c:v>
                </c:pt>
                <c:pt idx="72">
                  <c:v>198.734388</c:v>
                </c:pt>
                <c:pt idx="73">
                  <c:v>199.00260499999999</c:v>
                </c:pt>
                <c:pt idx="74">
                  <c:v>199.22400999999999</c:v>
                </c:pt>
                <c:pt idx="75">
                  <c:v>199.57601299999999</c:v>
                </c:pt>
                <c:pt idx="76">
                  <c:v>199.81561500000001</c:v>
                </c:pt>
                <c:pt idx="77">
                  <c:v>200.07708</c:v>
                </c:pt>
                <c:pt idx="78">
                  <c:v>200.42438899999999</c:v>
                </c:pt>
                <c:pt idx="79">
                  <c:v>200.840373</c:v>
                </c:pt>
                <c:pt idx="80">
                  <c:v>201.18195900000001</c:v>
                </c:pt>
                <c:pt idx="81">
                  <c:v>201.63228000000001</c:v>
                </c:pt>
                <c:pt idx="82">
                  <c:v>202.04826399999999</c:v>
                </c:pt>
                <c:pt idx="83">
                  <c:v>202.51575399999999</c:v>
                </c:pt>
                <c:pt idx="84">
                  <c:v>202.98324400000001</c:v>
                </c:pt>
                <c:pt idx="85">
                  <c:v>203.51368500000001</c:v>
                </c:pt>
                <c:pt idx="86">
                  <c:v>204.032681</c:v>
                </c:pt>
                <c:pt idx="87">
                  <c:v>204.62607499999999</c:v>
                </c:pt>
                <c:pt idx="88">
                  <c:v>205.20230000000001</c:v>
                </c:pt>
                <c:pt idx="89">
                  <c:v>205.841477</c:v>
                </c:pt>
                <c:pt idx="90">
                  <c:v>206.62944999999999</c:v>
                </c:pt>
                <c:pt idx="91">
                  <c:v>207.38308499999999</c:v>
                </c:pt>
                <c:pt idx="92">
                  <c:v>208.285516</c:v>
                </c:pt>
                <c:pt idx="93">
                  <c:v>209.268067</c:v>
                </c:pt>
                <c:pt idx="94">
                  <c:v>210.55039600000001</c:v>
                </c:pt>
                <c:pt idx="95">
                  <c:v>211.8073</c:v>
                </c:pt>
                <c:pt idx="96">
                  <c:v>213.18263300000001</c:v>
                </c:pt>
                <c:pt idx="97">
                  <c:v>214.85868199999999</c:v>
                </c:pt>
                <c:pt idx="98">
                  <c:v>216.28260599999999</c:v>
                </c:pt>
                <c:pt idx="99">
                  <c:v>217.674193</c:v>
                </c:pt>
                <c:pt idx="100">
                  <c:v>219.26503</c:v>
                </c:pt>
                <c:pt idx="101">
                  <c:v>221.11507800000001</c:v>
                </c:pt>
                <c:pt idx="102">
                  <c:v>222.64470399999999</c:v>
                </c:pt>
                <c:pt idx="103">
                  <c:v>224.080736</c:v>
                </c:pt>
                <c:pt idx="104">
                  <c:v>225.49053799999999</c:v>
                </c:pt>
                <c:pt idx="105">
                  <c:v>227.22166200000001</c:v>
                </c:pt>
                <c:pt idx="106">
                  <c:v>228.933164</c:v>
                </c:pt>
                <c:pt idx="107">
                  <c:v>230.823937</c:v>
                </c:pt>
                <c:pt idx="108">
                  <c:v>232.47854899999999</c:v>
                </c:pt>
                <c:pt idx="109">
                  <c:v>234.13726700000001</c:v>
                </c:pt>
                <c:pt idx="110">
                  <c:v>235.91659899999999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601-2F46-BF9F-9D7AA0E683FB}"/>
            </c:ext>
          </c:extLst>
        </c:ser>
        <c:ser>
          <c:idx val="3"/>
          <c:order val="5"/>
          <c:tx>
            <c:v>cl0.3Neu</c:v>
          </c:tx>
          <c:spPr>
            <a:ln w="19050" cap="rnd">
              <a:solidFill>
                <a:schemeClr val="accent2">
                  <a:lumMod val="75000"/>
                  <a:alpha val="7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'24.26-DC'!$C$3:$C$113</c:f>
              <c:numCache>
                <c:formatCode>General</c:formatCode>
                <c:ptCount val="111"/>
                <c:pt idx="0">
                  <c:v>0.60010322999999999</c:v>
                </c:pt>
                <c:pt idx="1">
                  <c:v>0.60288063000000003</c:v>
                </c:pt>
                <c:pt idx="2">
                  <c:v>0.60594241000000004</c:v>
                </c:pt>
                <c:pt idx="3">
                  <c:v>0.60871967999999999</c:v>
                </c:pt>
                <c:pt idx="4">
                  <c:v>0.61149713999999999</c:v>
                </c:pt>
                <c:pt idx="5">
                  <c:v>0.61427489000000002</c:v>
                </c:pt>
                <c:pt idx="6">
                  <c:v>0.61705264999999998</c:v>
                </c:pt>
                <c:pt idx="7">
                  <c:v>0.61983041000000005</c:v>
                </c:pt>
                <c:pt idx="8">
                  <c:v>0.62260815999999997</c:v>
                </c:pt>
                <c:pt idx="9">
                  <c:v>0.62538579000000005</c:v>
                </c:pt>
                <c:pt idx="10">
                  <c:v>0.62816331000000003</c:v>
                </c:pt>
                <c:pt idx="11">
                  <c:v>0.63094083999999995</c:v>
                </c:pt>
                <c:pt idx="12">
                  <c:v>0.63371840000000002</c:v>
                </c:pt>
                <c:pt idx="13">
                  <c:v>0.63649630999999995</c:v>
                </c:pt>
                <c:pt idx="14">
                  <c:v>0.63927407000000003</c:v>
                </c:pt>
                <c:pt idx="15">
                  <c:v>0.64205102000000003</c:v>
                </c:pt>
                <c:pt idx="16">
                  <c:v>0.64482819000000002</c:v>
                </c:pt>
                <c:pt idx="17">
                  <c:v>0.64760580999999995</c:v>
                </c:pt>
                <c:pt idx="18">
                  <c:v>0.65038341</c:v>
                </c:pt>
                <c:pt idx="19">
                  <c:v>0.65316145000000003</c:v>
                </c:pt>
                <c:pt idx="20">
                  <c:v>0.65593888</c:v>
                </c:pt>
                <c:pt idx="21">
                  <c:v>0.65871621000000002</c:v>
                </c:pt>
                <c:pt idx="22">
                  <c:v>0.66149279999999999</c:v>
                </c:pt>
                <c:pt idx="23">
                  <c:v>0.66427020000000003</c:v>
                </c:pt>
                <c:pt idx="24">
                  <c:v>0.66704757000000003</c:v>
                </c:pt>
                <c:pt idx="25">
                  <c:v>0.669825</c:v>
                </c:pt>
                <c:pt idx="26">
                  <c:v>0.67260275000000003</c:v>
                </c:pt>
                <c:pt idx="27">
                  <c:v>0.67537972999999996</c:v>
                </c:pt>
                <c:pt idx="28">
                  <c:v>0.67815672999999999</c:v>
                </c:pt>
                <c:pt idx="29">
                  <c:v>0.68093400000000004</c:v>
                </c:pt>
                <c:pt idx="30">
                  <c:v>0.68371126999999998</c:v>
                </c:pt>
                <c:pt idx="31">
                  <c:v>0.68648867000000002</c:v>
                </c:pt>
                <c:pt idx="32">
                  <c:v>0.68926560999999997</c:v>
                </c:pt>
                <c:pt idx="33">
                  <c:v>0.69204275000000004</c:v>
                </c:pt>
                <c:pt idx="34">
                  <c:v>0.69482049999999995</c:v>
                </c:pt>
                <c:pt idx="35">
                  <c:v>0.69759773999999997</c:v>
                </c:pt>
                <c:pt idx="36">
                  <c:v>0.70037517000000005</c:v>
                </c:pt>
                <c:pt idx="37">
                  <c:v>0.70315187999999995</c:v>
                </c:pt>
                <c:pt idx="38">
                  <c:v>0.70592876000000004</c:v>
                </c:pt>
                <c:pt idx="39">
                  <c:v>0.70870626000000003</c:v>
                </c:pt>
                <c:pt idx="40">
                  <c:v>0.71148345999999996</c:v>
                </c:pt>
                <c:pt idx="41">
                  <c:v>0.71426034000000005</c:v>
                </c:pt>
                <c:pt idx="42">
                  <c:v>0.71703746999999995</c:v>
                </c:pt>
                <c:pt idx="43">
                  <c:v>0.71981470999999997</c:v>
                </c:pt>
                <c:pt idx="44">
                  <c:v>0.72259161999999999</c:v>
                </c:pt>
                <c:pt idx="45">
                  <c:v>0.72536798000000002</c:v>
                </c:pt>
                <c:pt idx="46">
                  <c:v>0.72814498000000005</c:v>
                </c:pt>
                <c:pt idx="47">
                  <c:v>0.73092245</c:v>
                </c:pt>
                <c:pt idx="48">
                  <c:v>0.73369892999999997</c:v>
                </c:pt>
                <c:pt idx="49">
                  <c:v>0.73647600999999996</c:v>
                </c:pt>
                <c:pt idx="50">
                  <c:v>0.73925297999999995</c:v>
                </c:pt>
                <c:pt idx="51">
                  <c:v>0.74202931000000005</c:v>
                </c:pt>
                <c:pt idx="52">
                  <c:v>0.74480641000000003</c:v>
                </c:pt>
                <c:pt idx="53">
                  <c:v>0.74758309000000001</c:v>
                </c:pt>
                <c:pt idx="54">
                  <c:v>0.75035987000000004</c:v>
                </c:pt>
                <c:pt idx="55">
                  <c:v>0.75313684999999997</c:v>
                </c:pt>
                <c:pt idx="56">
                  <c:v>0.75591313999999998</c:v>
                </c:pt>
                <c:pt idx="57">
                  <c:v>0.75868988999999998</c:v>
                </c:pt>
                <c:pt idx="58">
                  <c:v>0.76146683000000004</c:v>
                </c:pt>
                <c:pt idx="59">
                  <c:v>0.76424338000000003</c:v>
                </c:pt>
                <c:pt idx="60">
                  <c:v>0.76702035999999996</c:v>
                </c:pt>
                <c:pt idx="61">
                  <c:v>0.76979639</c:v>
                </c:pt>
                <c:pt idx="62">
                  <c:v>0.77257323</c:v>
                </c:pt>
                <c:pt idx="63">
                  <c:v>0.77534994999999995</c:v>
                </c:pt>
                <c:pt idx="64">
                  <c:v>0.77812663000000004</c:v>
                </c:pt>
                <c:pt idx="65">
                  <c:v>0.78090285999999998</c:v>
                </c:pt>
                <c:pt idx="66">
                  <c:v>0.78367925000000005</c:v>
                </c:pt>
                <c:pt idx="67">
                  <c:v>0.78645547999999998</c:v>
                </c:pt>
                <c:pt idx="68">
                  <c:v>0.78923235000000003</c:v>
                </c:pt>
                <c:pt idx="69">
                  <c:v>0.79200837999999996</c:v>
                </c:pt>
                <c:pt idx="70">
                  <c:v>0.79478428999999995</c:v>
                </c:pt>
                <c:pt idx="71">
                  <c:v>0.79756099999999996</c:v>
                </c:pt>
                <c:pt idx="72">
                  <c:v>0.80062142000000003</c:v>
                </c:pt>
                <c:pt idx="73">
                  <c:v>0.80311359000000004</c:v>
                </c:pt>
                <c:pt idx="74">
                  <c:v>0.80589010999999999</c:v>
                </c:pt>
                <c:pt idx="75">
                  <c:v>0.80894997000000002</c:v>
                </c:pt>
                <c:pt idx="76">
                  <c:v>0.81144229999999995</c:v>
                </c:pt>
                <c:pt idx="77">
                  <c:v>0.81421858999999996</c:v>
                </c:pt>
                <c:pt idx="78">
                  <c:v>0.81699440000000001</c:v>
                </c:pt>
                <c:pt idx="79">
                  <c:v>0.81976981000000004</c:v>
                </c:pt>
                <c:pt idx="80">
                  <c:v>0.82254565000000002</c:v>
                </c:pt>
                <c:pt idx="81">
                  <c:v>0.82532086999999998</c:v>
                </c:pt>
                <c:pt idx="82">
                  <c:v>0.82809628000000002</c:v>
                </c:pt>
                <c:pt idx="83">
                  <c:v>0.83087140000000004</c:v>
                </c:pt>
                <c:pt idx="84">
                  <c:v>0.83364651999999995</c:v>
                </c:pt>
                <c:pt idx="85">
                  <c:v>0.83642128999999998</c:v>
                </c:pt>
                <c:pt idx="86">
                  <c:v>0.83919611999999999</c:v>
                </c:pt>
                <c:pt idx="87">
                  <c:v>0.84197051999999994</c:v>
                </c:pt>
                <c:pt idx="88">
                  <c:v>0.84474503000000001</c:v>
                </c:pt>
                <c:pt idx="89">
                  <c:v>0.84751916999999999</c:v>
                </c:pt>
                <c:pt idx="90">
                  <c:v>0.85029246999999997</c:v>
                </c:pt>
                <c:pt idx="91">
                  <c:v>0.85306596999999995</c:v>
                </c:pt>
                <c:pt idx="92">
                  <c:v>0.85583861999999999</c:v>
                </c:pt>
                <c:pt idx="93">
                  <c:v>0.85861082</c:v>
                </c:pt>
                <c:pt idx="94">
                  <c:v>0.86112878000000004</c:v>
                </c:pt>
                <c:pt idx="95">
                  <c:v>0.86314184000000005</c:v>
                </c:pt>
                <c:pt idx="96">
                  <c:v>0.86492064000000002</c:v>
                </c:pt>
                <c:pt idx="97">
                  <c:v>0.86662377999999995</c:v>
                </c:pt>
                <c:pt idx="98">
                  <c:v>0.86794596000000002</c:v>
                </c:pt>
                <c:pt idx="99">
                  <c:v>0.86929537999999995</c:v>
                </c:pt>
                <c:pt idx="100">
                  <c:v>0.87045075999999999</c:v>
                </c:pt>
                <c:pt idx="101">
                  <c:v>0.87164675999999996</c:v>
                </c:pt>
                <c:pt idx="102">
                  <c:v>0.87254995999999996</c:v>
                </c:pt>
                <c:pt idx="103">
                  <c:v>0.87342564</c:v>
                </c:pt>
                <c:pt idx="104">
                  <c:v>0.87430147000000002</c:v>
                </c:pt>
                <c:pt idx="105">
                  <c:v>0.87548762000000002</c:v>
                </c:pt>
                <c:pt idx="106">
                  <c:v>0.87640032000000001</c:v>
                </c:pt>
                <c:pt idx="107">
                  <c:v>0.87745930000000005</c:v>
                </c:pt>
                <c:pt idx="108">
                  <c:v>0.87820746999999999</c:v>
                </c:pt>
                <c:pt idx="109">
                  <c:v>0.87889249000000003</c:v>
                </c:pt>
                <c:pt idx="110">
                  <c:v>0.87954526</c:v>
                </c:pt>
              </c:numCache>
            </c:numRef>
          </c:xVal>
          <c:yVal>
            <c:numRef>
              <c:f>'24.26-DC'!$E$3:$E$113</c:f>
              <c:numCache>
                <c:formatCode>General</c:formatCode>
                <c:ptCount val="111"/>
                <c:pt idx="0">
                  <c:v>191.38278806514069</c:v>
                </c:pt>
                <c:pt idx="1">
                  <c:v>191.38724337137421</c:v>
                </c:pt>
                <c:pt idx="2">
                  <c:v>191.39252164192524</c:v>
                </c:pt>
                <c:pt idx="3">
                  <c:v>191.39766315767579</c:v>
                </c:pt>
                <c:pt idx="4">
                  <c:v>191.40316260980404</c:v>
                </c:pt>
                <c:pt idx="5">
                  <c:v>191.40904173968173</c:v>
                </c:pt>
                <c:pt idx="6">
                  <c:v>191.41532256360387</c:v>
                </c:pt>
                <c:pt idx="7">
                  <c:v>191.42202875144946</c:v>
                </c:pt>
                <c:pt idx="8">
                  <c:v>191.42918515839978</c:v>
                </c:pt>
                <c:pt idx="9">
                  <c:v>191.43681759175482</c:v>
                </c:pt>
                <c:pt idx="10">
                  <c:v>191.4449534353065</c:v>
                </c:pt>
                <c:pt idx="11">
                  <c:v>191.45362177931872</c:v>
                </c:pt>
                <c:pt idx="12">
                  <c:v>191.46285287347717</c:v>
                </c:pt>
                <c:pt idx="13">
                  <c:v>191.47267955004264</c:v>
                </c:pt>
                <c:pt idx="14">
                  <c:v>191.48313329122857</c:v>
                </c:pt>
                <c:pt idx="15">
                  <c:v>191.49424605451651</c:v>
                </c:pt>
                <c:pt idx="16">
                  <c:v>191.50605817908578</c:v>
                </c:pt>
                <c:pt idx="17">
                  <c:v>191.51860907135733</c:v>
                </c:pt>
                <c:pt idx="18">
                  <c:v>191.53193677169037</c:v>
                </c:pt>
                <c:pt idx="19">
                  <c:v>191.54608556043249</c:v>
                </c:pt>
                <c:pt idx="20">
                  <c:v>191.56109387122305</c:v>
                </c:pt>
                <c:pt idx="21">
                  <c:v>191.57701003255306</c:v>
                </c:pt>
                <c:pt idx="22">
                  <c:v>191.59387798357332</c:v>
                </c:pt>
                <c:pt idx="23">
                  <c:v>191.61175744612925</c:v>
                </c:pt>
                <c:pt idx="24">
                  <c:v>191.63069604640887</c:v>
                </c:pt>
                <c:pt idx="25">
                  <c:v>191.65074946736883</c:v>
                </c:pt>
                <c:pt idx="26">
                  <c:v>191.67197742295735</c:v>
                </c:pt>
                <c:pt idx="27">
                  <c:v>191.69443153762708</c:v>
                </c:pt>
                <c:pt idx="28">
                  <c:v>191.71818070028112</c:v>
                </c:pt>
                <c:pt idx="29">
                  <c:v>191.74329315367746</c:v>
                </c:pt>
                <c:pt idx="30">
                  <c:v>191.76983558862517</c:v>
                </c:pt>
                <c:pt idx="31">
                  <c:v>191.79788145383969</c:v>
                </c:pt>
                <c:pt idx="32">
                  <c:v>191.82749991842923</c:v>
                </c:pt>
                <c:pt idx="33">
                  <c:v>191.85877665588902</c:v>
                </c:pt>
                <c:pt idx="34">
                  <c:v>191.89179951886973</c:v>
                </c:pt>
                <c:pt idx="35">
                  <c:v>191.92664157862757</c:v>
                </c:pt>
                <c:pt idx="36">
                  <c:v>191.96340157057173</c:v>
                </c:pt>
                <c:pt idx="37">
                  <c:v>192.00216128913502</c:v>
                </c:pt>
                <c:pt idx="38">
                  <c:v>192.04303130196809</c:v>
                </c:pt>
                <c:pt idx="39">
                  <c:v>192.08612248775449</c:v>
                </c:pt>
                <c:pt idx="40">
                  <c:v>192.1315291174235</c:v>
                </c:pt>
                <c:pt idx="41">
                  <c:v>192.17936326989448</c:v>
                </c:pt>
                <c:pt idx="42">
                  <c:v>192.22975316116737</c:v>
                </c:pt>
                <c:pt idx="43">
                  <c:v>192.28282082628766</c:v>
                </c:pt>
                <c:pt idx="44">
                  <c:v>192.33868746770176</c:v>
                </c:pt>
                <c:pt idx="45">
                  <c:v>192.3974833724379</c:v>
                </c:pt>
                <c:pt idx="46">
                  <c:v>192.45937647220666</c:v>
                </c:pt>
                <c:pt idx="47">
                  <c:v>192.52451434918402</c:v>
                </c:pt>
                <c:pt idx="48">
                  <c:v>192.5930185641916</c:v>
                </c:pt>
                <c:pt idx="49">
                  <c:v>192.66509203321721</c:v>
                </c:pt>
                <c:pt idx="50">
                  <c:v>192.74088977918674</c:v>
                </c:pt>
                <c:pt idx="51">
                  <c:v>192.82057685475937</c:v>
                </c:pt>
                <c:pt idx="52">
                  <c:v>192.90438419712916</c:v>
                </c:pt>
                <c:pt idx="53">
                  <c:v>192.99247650959637</c:v>
                </c:pt>
                <c:pt idx="54">
                  <c:v>193.08507967932297</c:v>
                </c:pt>
                <c:pt idx="55">
                  <c:v>193.18241888747556</c:v>
                </c:pt>
                <c:pt idx="56">
                  <c:v>193.28469440921819</c:v>
                </c:pt>
                <c:pt idx="57">
                  <c:v>193.39219325236618</c:v>
                </c:pt>
                <c:pt idx="58">
                  <c:v>193.50516551068176</c:v>
                </c:pt>
                <c:pt idx="59">
                  <c:v>193.6238600999439</c:v>
                </c:pt>
                <c:pt idx="60">
                  <c:v>193.74860091215135</c:v>
                </c:pt>
                <c:pt idx="61">
                  <c:v>193.87962965798297</c:v>
                </c:pt>
                <c:pt idx="62">
                  <c:v>194.01735272593476</c:v>
                </c:pt>
                <c:pt idx="63">
                  <c:v>194.16207028983771</c:v>
                </c:pt>
                <c:pt idx="64">
                  <c:v>194.31415172455738</c:v>
                </c:pt>
                <c:pt idx="65">
                  <c:v>194.47396261086169</c:v>
                </c:pt>
                <c:pt idx="66">
                  <c:v>194.64195387197799</c:v>
                </c:pt>
                <c:pt idx="67">
                  <c:v>194.81855348254598</c:v>
                </c:pt>
                <c:pt idx="68">
                  <c:v>195.00429647402356</c:v>
                </c:pt>
                <c:pt idx="69">
                  <c:v>195.19960389996231</c:v>
                </c:pt>
                <c:pt idx="70">
                  <c:v>195.4050877248215</c:v>
                </c:pt>
                <c:pt idx="71">
                  <c:v>195.62143935641916</c:v>
                </c:pt>
                <c:pt idx="72">
                  <c:v>195.87323969164771</c:v>
                </c:pt>
                <c:pt idx="73">
                  <c:v>196.08930375268616</c:v>
                </c:pt>
                <c:pt idx="74">
                  <c:v>196.34247338620264</c:v>
                </c:pt>
                <c:pt idx="75">
                  <c:v>196.63779822637076</c:v>
                </c:pt>
                <c:pt idx="76">
                  <c:v>196.89197851431933</c:v>
                </c:pt>
                <c:pt idx="77">
                  <c:v>197.19073077260299</c:v>
                </c:pt>
                <c:pt idx="78">
                  <c:v>197.50731309269639</c:v>
                </c:pt>
                <c:pt idx="79">
                  <c:v>197.84347317718016</c:v>
                </c:pt>
                <c:pt idx="80">
                  <c:v>198.20140478003199</c:v>
                </c:pt>
                <c:pt idx="81">
                  <c:v>198.58350650894454</c:v>
                </c:pt>
                <c:pt idx="82">
                  <c:v>198.99299420387283</c:v>
                </c:pt>
                <c:pt idx="83">
                  <c:v>199.43364962547642</c:v>
                </c:pt>
                <c:pt idx="84">
                  <c:v>199.91033849971421</c:v>
                </c:pt>
                <c:pt idx="85">
                  <c:v>200.42908661545846</c:v>
                </c:pt>
                <c:pt idx="86">
                  <c:v>200.99772147709561</c:v>
                </c:pt>
                <c:pt idx="87">
                  <c:v>201.62607663079388</c:v>
                </c:pt>
                <c:pt idx="88">
                  <c:v>202.32709140695019</c:v>
                </c:pt>
                <c:pt idx="89">
                  <c:v>203.11726357990122</c:v>
                </c:pt>
                <c:pt idx="90">
                  <c:v>204.01804478806443</c:v>
                </c:pt>
                <c:pt idx="91">
                  <c:v>205.05802304999463</c:v>
                </c:pt>
                <c:pt idx="92">
                  <c:v>206.2738259510221</c:v>
                </c:pt>
                <c:pt idx="93">
                  <c:v>207.7142099186371</c:v>
                </c:pt>
                <c:pt idx="94">
                  <c:v>209.27080369410328</c:v>
                </c:pt>
                <c:pt idx="95">
                  <c:v>210.7279367076965</c:v>
                </c:pt>
                <c:pt idx="96">
                  <c:v>212.20691651523543</c:v>
                </c:pt>
                <c:pt idx="97">
                  <c:v>213.82323845984916</c:v>
                </c:pt>
                <c:pt idx="98">
                  <c:v>215.23545817624804</c:v>
                </c:pt>
                <c:pt idx="99">
                  <c:v>216.84010669563472</c:v>
                </c:pt>
                <c:pt idx="100">
                  <c:v>218.36244294458618</c:v>
                </c:pt>
                <c:pt idx="101">
                  <c:v>220.10101544159821</c:v>
                </c:pt>
                <c:pt idx="102">
                  <c:v>221.53597126821279</c:v>
                </c:pt>
                <c:pt idx="103">
                  <c:v>223.0377183410981</c:v>
                </c:pt>
                <c:pt idx="104">
                  <c:v>224.65850598461105</c:v>
                </c:pt>
                <c:pt idx="105">
                  <c:v>227.06231722226437</c:v>
                </c:pt>
                <c:pt idx="106">
                  <c:v>229.09241249823469</c:v>
                </c:pt>
                <c:pt idx="107">
                  <c:v>231.66629664855935</c:v>
                </c:pt>
                <c:pt idx="108">
                  <c:v>233.63957787951597</c:v>
                </c:pt>
                <c:pt idx="109">
                  <c:v>235.56844751131763</c:v>
                </c:pt>
                <c:pt idx="110">
                  <c:v>237.52299414034667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955-1041-93B4-435E4E631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55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6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B747-100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'24.78-B747'!$AG$3:$AG$105</c:f>
              <c:numCache>
                <c:formatCode>General</c:formatCode>
                <c:ptCount val="103"/>
                <c:pt idx="0">
                  <c:v>0.50020125000000004</c:v>
                </c:pt>
                <c:pt idx="1">
                  <c:v>0.50541248999999999</c:v>
                </c:pt>
                <c:pt idx="2">
                  <c:v>0.51024712000000005</c:v>
                </c:pt>
                <c:pt idx="3">
                  <c:v>0.51549971000000006</c:v>
                </c:pt>
                <c:pt idx="4">
                  <c:v>0.52075231</c:v>
                </c:pt>
                <c:pt idx="5">
                  <c:v>0.52558693999999995</c:v>
                </c:pt>
                <c:pt idx="6">
                  <c:v>0.53042155999999996</c:v>
                </c:pt>
                <c:pt idx="7">
                  <c:v>0.53525619000000002</c:v>
                </c:pt>
                <c:pt idx="8">
                  <c:v>0.54009081000000003</c:v>
                </c:pt>
                <c:pt idx="9">
                  <c:v>0.54492543999999998</c:v>
                </c:pt>
                <c:pt idx="10">
                  <c:v>0.54976005999999999</c:v>
                </c:pt>
                <c:pt idx="11">
                  <c:v>0.55459468999999995</c:v>
                </c:pt>
                <c:pt idx="12">
                  <c:v>0.55942930999999996</c:v>
                </c:pt>
                <c:pt idx="13">
                  <c:v>0.56426394000000002</c:v>
                </c:pt>
                <c:pt idx="14">
                  <c:v>0.56909856000000003</c:v>
                </c:pt>
                <c:pt idx="15">
                  <c:v>0.57393318999999998</c:v>
                </c:pt>
                <c:pt idx="16">
                  <c:v>0.57876780999999999</c:v>
                </c:pt>
                <c:pt idx="17">
                  <c:v>0.58360243999999994</c:v>
                </c:pt>
                <c:pt idx="18">
                  <c:v>0.58843707000000001</c:v>
                </c:pt>
                <c:pt idx="19">
                  <c:v>0.59327169000000002</c:v>
                </c:pt>
                <c:pt idx="20">
                  <c:v>0.59810640000000004</c:v>
                </c:pt>
                <c:pt idx="21">
                  <c:v>0.60294093999999998</c:v>
                </c:pt>
                <c:pt idx="22">
                  <c:v>0.60777557000000004</c:v>
                </c:pt>
                <c:pt idx="23">
                  <c:v>0.61261019000000005</c:v>
                </c:pt>
                <c:pt idx="24">
                  <c:v>0.61744482000000001</c:v>
                </c:pt>
                <c:pt idx="25">
                  <c:v>0.62227944000000002</c:v>
                </c:pt>
                <c:pt idx="26">
                  <c:v>0.62711406999999997</c:v>
                </c:pt>
                <c:pt idx="27">
                  <c:v>0.63194868999999998</c:v>
                </c:pt>
                <c:pt idx="28">
                  <c:v>0.63678332000000004</c:v>
                </c:pt>
                <c:pt idx="29">
                  <c:v>0.64161794000000005</c:v>
                </c:pt>
                <c:pt idx="30">
                  <c:v>0.64645257</c:v>
                </c:pt>
                <c:pt idx="31">
                  <c:v>0.65128719000000002</c:v>
                </c:pt>
                <c:pt idx="32">
                  <c:v>0.65612181999999997</c:v>
                </c:pt>
                <c:pt idx="33">
                  <c:v>0.66095643999999998</c:v>
                </c:pt>
                <c:pt idx="34">
                  <c:v>0.66579107000000004</c:v>
                </c:pt>
                <c:pt idx="35">
                  <c:v>0.67062569000000005</c:v>
                </c:pt>
                <c:pt idx="36">
                  <c:v>0.67546032</c:v>
                </c:pt>
                <c:pt idx="37">
                  <c:v>0.68029494999999995</c:v>
                </c:pt>
                <c:pt idx="38">
                  <c:v>0.68512956999999997</c:v>
                </c:pt>
                <c:pt idx="39">
                  <c:v>0.68996420000000003</c:v>
                </c:pt>
                <c:pt idx="40">
                  <c:v>0.69479882000000004</c:v>
                </c:pt>
                <c:pt idx="41">
                  <c:v>0.69963321000000001</c:v>
                </c:pt>
                <c:pt idx="42">
                  <c:v>0.70446776</c:v>
                </c:pt>
                <c:pt idx="43">
                  <c:v>0.70930205000000002</c:v>
                </c:pt>
                <c:pt idx="44">
                  <c:v>0.71413627999999996</c:v>
                </c:pt>
                <c:pt idx="45">
                  <c:v>0.71897051999999995</c:v>
                </c:pt>
                <c:pt idx="46">
                  <c:v>0.72380473000000001</c:v>
                </c:pt>
                <c:pt idx="47">
                  <c:v>0.72863893999999996</c:v>
                </c:pt>
                <c:pt idx="48">
                  <c:v>0.73347309999999999</c:v>
                </c:pt>
                <c:pt idx="49">
                  <c:v>0.73830724000000003</c:v>
                </c:pt>
                <c:pt idx="50">
                  <c:v>0.74314137000000002</c:v>
                </c:pt>
                <c:pt idx="51">
                  <c:v>0.74797541000000001</c:v>
                </c:pt>
                <c:pt idx="52">
                  <c:v>0.75280944000000005</c:v>
                </c:pt>
                <c:pt idx="53">
                  <c:v>0.75764346000000005</c:v>
                </c:pt>
                <c:pt idx="54">
                  <c:v>0.76247743999999995</c:v>
                </c:pt>
                <c:pt idx="55">
                  <c:v>0.76731134999999995</c:v>
                </c:pt>
                <c:pt idx="56">
                  <c:v>0.77214523999999995</c:v>
                </c:pt>
                <c:pt idx="57">
                  <c:v>0.77697906999999999</c:v>
                </c:pt>
                <c:pt idx="58">
                  <c:v>0.78181286000000005</c:v>
                </c:pt>
                <c:pt idx="59">
                  <c:v>0.78664654000000001</c:v>
                </c:pt>
                <c:pt idx="60">
                  <c:v>0.79148019000000003</c:v>
                </c:pt>
                <c:pt idx="61">
                  <c:v>0.79631372</c:v>
                </c:pt>
                <c:pt idx="62">
                  <c:v>0.80086473999999996</c:v>
                </c:pt>
                <c:pt idx="63">
                  <c:v>0.80598048</c:v>
                </c:pt>
                <c:pt idx="64">
                  <c:v>0.81081367999999998</c:v>
                </c:pt>
                <c:pt idx="65">
                  <c:v>0.81564676000000003</c:v>
                </c:pt>
                <c:pt idx="66">
                  <c:v>0.82047974999999995</c:v>
                </c:pt>
                <c:pt idx="67">
                  <c:v>0.82531242999999999</c:v>
                </c:pt>
                <c:pt idx="68">
                  <c:v>0.83014476999999998</c:v>
                </c:pt>
                <c:pt idx="69">
                  <c:v>0.83414116000000005</c:v>
                </c:pt>
                <c:pt idx="70">
                  <c:v>0.83813733000000001</c:v>
                </c:pt>
                <c:pt idx="71">
                  <c:v>0.84255040000000003</c:v>
                </c:pt>
                <c:pt idx="72">
                  <c:v>0.84622127000000003</c:v>
                </c:pt>
                <c:pt idx="73">
                  <c:v>0.84964291999999997</c:v>
                </c:pt>
                <c:pt idx="74">
                  <c:v>0.85242843000000001</c:v>
                </c:pt>
                <c:pt idx="75">
                  <c:v>0.85453341000000005</c:v>
                </c:pt>
                <c:pt idx="76">
                  <c:v>0.85650671</c:v>
                </c:pt>
                <c:pt idx="77">
                  <c:v>0.85825989000000003</c:v>
                </c:pt>
                <c:pt idx="78">
                  <c:v>0.86001265000000005</c:v>
                </c:pt>
                <c:pt idx="79">
                  <c:v>0.86157766000000002</c:v>
                </c:pt>
                <c:pt idx="80">
                  <c:v>0.86294583000000002</c:v>
                </c:pt>
                <c:pt idx="81">
                  <c:v>0.86460106000000003</c:v>
                </c:pt>
                <c:pt idx="82">
                  <c:v>0.86590462999999995</c:v>
                </c:pt>
                <c:pt idx="83">
                  <c:v>0.86762501999999997</c:v>
                </c:pt>
                <c:pt idx="84">
                  <c:v>0.86896936999999996</c:v>
                </c:pt>
                <c:pt idx="85">
                  <c:v>0.87028269000000003</c:v>
                </c:pt>
                <c:pt idx="86">
                  <c:v>0.87154399000000005</c:v>
                </c:pt>
                <c:pt idx="87">
                  <c:v>0.87276593000000002</c:v>
                </c:pt>
                <c:pt idx="88">
                  <c:v>0.87402385999999999</c:v>
                </c:pt>
                <c:pt idx="89">
                  <c:v>0.87533640999999995</c:v>
                </c:pt>
                <c:pt idx="90">
                  <c:v>0.87648446999999996</c:v>
                </c:pt>
                <c:pt idx="91">
                  <c:v>0.87781511999999995</c:v>
                </c:pt>
                <c:pt idx="92">
                  <c:v>0.87912762</c:v>
                </c:pt>
                <c:pt idx="93">
                  <c:v>0.87996753000000005</c:v>
                </c:pt>
                <c:pt idx="94">
                  <c:v>0.88081370999999997</c:v>
                </c:pt>
                <c:pt idx="95">
                  <c:v>0.88165631</c:v>
                </c:pt>
                <c:pt idx="96">
                  <c:v>0.88253042000000004</c:v>
                </c:pt>
                <c:pt idx="97">
                  <c:v>0.88362288</c:v>
                </c:pt>
                <c:pt idx="98">
                  <c:v>0.88442368999999998</c:v>
                </c:pt>
                <c:pt idx="99">
                  <c:v>0.88537200000000005</c:v>
                </c:pt>
                <c:pt idx="100">
                  <c:v>0.88616351000000004</c:v>
                </c:pt>
                <c:pt idx="101">
                  <c:v>0.88689671999999997</c:v>
                </c:pt>
                <c:pt idx="102">
                  <c:v>0.88777028000000002</c:v>
                </c:pt>
              </c:numCache>
            </c:numRef>
          </c:xVal>
          <c:yVal>
            <c:numRef>
              <c:f>'24.78-B747'!$AH$3:$AH$105</c:f>
              <c:numCache>
                <c:formatCode>General</c:formatCode>
                <c:ptCount val="103"/>
                <c:pt idx="0">
                  <c:v>266.182728</c:v>
                </c:pt>
                <c:pt idx="1">
                  <c:v>266.23289699999998</c:v>
                </c:pt>
                <c:pt idx="2">
                  <c:v>266.23289699999998</c:v>
                </c:pt>
                <c:pt idx="3">
                  <c:v>266.23289699999998</c:v>
                </c:pt>
                <c:pt idx="4">
                  <c:v>266.23289699999998</c:v>
                </c:pt>
                <c:pt idx="5">
                  <c:v>266.23289699999998</c:v>
                </c:pt>
                <c:pt idx="6">
                  <c:v>266.23289699999998</c:v>
                </c:pt>
                <c:pt idx="7">
                  <c:v>266.23289699999998</c:v>
                </c:pt>
                <c:pt idx="8">
                  <c:v>266.23289699999998</c:v>
                </c:pt>
                <c:pt idx="9">
                  <c:v>266.23289699999998</c:v>
                </c:pt>
                <c:pt idx="10">
                  <c:v>266.23289699999998</c:v>
                </c:pt>
                <c:pt idx="11">
                  <c:v>266.23289699999998</c:v>
                </c:pt>
                <c:pt idx="12">
                  <c:v>266.23289699999998</c:v>
                </c:pt>
                <c:pt idx="13">
                  <c:v>266.23289699999998</c:v>
                </c:pt>
                <c:pt idx="14">
                  <c:v>266.23289699999998</c:v>
                </c:pt>
                <c:pt idx="15">
                  <c:v>266.23289699999998</c:v>
                </c:pt>
                <c:pt idx="16">
                  <c:v>266.23289699999998</c:v>
                </c:pt>
                <c:pt idx="17">
                  <c:v>266.23289699999998</c:v>
                </c:pt>
                <c:pt idx="18">
                  <c:v>266.23289699999998</c:v>
                </c:pt>
                <c:pt idx="19">
                  <c:v>266.23289699999998</c:v>
                </c:pt>
                <c:pt idx="20">
                  <c:v>266.19281599999999</c:v>
                </c:pt>
                <c:pt idx="21">
                  <c:v>266.23289699999998</c:v>
                </c:pt>
                <c:pt idx="22">
                  <c:v>266.23289699999998</c:v>
                </c:pt>
                <c:pt idx="23">
                  <c:v>266.23289699999998</c:v>
                </c:pt>
                <c:pt idx="24">
                  <c:v>266.23289699999998</c:v>
                </c:pt>
                <c:pt idx="25">
                  <c:v>266.23289699999998</c:v>
                </c:pt>
                <c:pt idx="26">
                  <c:v>266.23289699999998</c:v>
                </c:pt>
                <c:pt idx="27">
                  <c:v>266.23289699999998</c:v>
                </c:pt>
                <c:pt idx="28">
                  <c:v>266.23289699999998</c:v>
                </c:pt>
                <c:pt idx="29">
                  <c:v>266.23289699999998</c:v>
                </c:pt>
                <c:pt idx="30">
                  <c:v>266.23289699999998</c:v>
                </c:pt>
                <c:pt idx="31">
                  <c:v>266.23289699999998</c:v>
                </c:pt>
                <c:pt idx="32">
                  <c:v>266.23289699999998</c:v>
                </c:pt>
                <c:pt idx="33">
                  <c:v>266.23289699999998</c:v>
                </c:pt>
                <c:pt idx="34">
                  <c:v>266.23289699999998</c:v>
                </c:pt>
                <c:pt idx="35">
                  <c:v>266.23289699999998</c:v>
                </c:pt>
                <c:pt idx="36">
                  <c:v>266.23289699999998</c:v>
                </c:pt>
                <c:pt idx="37">
                  <c:v>266.23289699999998</c:v>
                </c:pt>
                <c:pt idx="38">
                  <c:v>266.23289699999998</c:v>
                </c:pt>
                <c:pt idx="39">
                  <c:v>266.23289699999998</c:v>
                </c:pt>
                <c:pt idx="40">
                  <c:v>266.23289699999998</c:v>
                </c:pt>
                <c:pt idx="41">
                  <c:v>266.34806300000002</c:v>
                </c:pt>
                <c:pt idx="42">
                  <c:v>266.38320199999998</c:v>
                </c:pt>
                <c:pt idx="43">
                  <c:v>266.54352599999999</c:v>
                </c:pt>
                <c:pt idx="44">
                  <c:v>266.73391199999998</c:v>
                </c:pt>
                <c:pt idx="45">
                  <c:v>266.91427800000002</c:v>
                </c:pt>
                <c:pt idx="46">
                  <c:v>267.11468400000001</c:v>
                </c:pt>
                <c:pt idx="47">
                  <c:v>267.31509</c:v>
                </c:pt>
                <c:pt idx="48">
                  <c:v>267.53553699999998</c:v>
                </c:pt>
                <c:pt idx="49">
                  <c:v>267.76600400000001</c:v>
                </c:pt>
                <c:pt idx="50">
                  <c:v>268.00649099999998</c:v>
                </c:pt>
                <c:pt idx="51">
                  <c:v>268.28706</c:v>
                </c:pt>
                <c:pt idx="52">
                  <c:v>268.56762800000001</c:v>
                </c:pt>
                <c:pt idx="53">
                  <c:v>268.85821700000002</c:v>
                </c:pt>
                <c:pt idx="54">
                  <c:v>269.16884700000003</c:v>
                </c:pt>
                <c:pt idx="55">
                  <c:v>269.50953700000002</c:v>
                </c:pt>
                <c:pt idx="56">
                  <c:v>269.86024800000001</c:v>
                </c:pt>
                <c:pt idx="57">
                  <c:v>270.24101999999999</c:v>
                </c:pt>
                <c:pt idx="58">
                  <c:v>270.64183200000002</c:v>
                </c:pt>
                <c:pt idx="59">
                  <c:v>271.09274599999998</c:v>
                </c:pt>
                <c:pt idx="60">
                  <c:v>271.56369999999998</c:v>
                </c:pt>
                <c:pt idx="61">
                  <c:v>272.08475600000003</c:v>
                </c:pt>
                <c:pt idx="62">
                  <c:v>272.59435999999999</c:v>
                </c:pt>
                <c:pt idx="63">
                  <c:v>273.277173</c:v>
                </c:pt>
                <c:pt idx="64">
                  <c:v>273.95855399999999</c:v>
                </c:pt>
                <c:pt idx="65">
                  <c:v>274.70005600000002</c:v>
                </c:pt>
                <c:pt idx="66">
                  <c:v>275.48164000000003</c:v>
                </c:pt>
                <c:pt idx="67">
                  <c:v>276.41352899999998</c:v>
                </c:pt>
                <c:pt idx="68">
                  <c:v>277.505742</c:v>
                </c:pt>
                <c:pt idx="69">
                  <c:v>278.59873800000003</c:v>
                </c:pt>
                <c:pt idx="70">
                  <c:v>279.80274100000003</c:v>
                </c:pt>
                <c:pt idx="71">
                  <c:v>281.51777900000002</c:v>
                </c:pt>
                <c:pt idx="72">
                  <c:v>283.33333299999998</c:v>
                </c:pt>
                <c:pt idx="73">
                  <c:v>285.65491300000002</c:v>
                </c:pt>
                <c:pt idx="74">
                  <c:v>287.81209699999999</c:v>
                </c:pt>
                <c:pt idx="75">
                  <c:v>289.84274399999998</c:v>
                </c:pt>
                <c:pt idx="76">
                  <c:v>291.99463600000001</c:v>
                </c:pt>
                <c:pt idx="77">
                  <c:v>294.323105</c:v>
                </c:pt>
                <c:pt idx="78">
                  <c:v>296.85430600000001</c:v>
                </c:pt>
                <c:pt idx="79">
                  <c:v>299.088864</c:v>
                </c:pt>
                <c:pt idx="80">
                  <c:v>301.53897799999999</c:v>
                </c:pt>
                <c:pt idx="81">
                  <c:v>303.92343099999999</c:v>
                </c:pt>
                <c:pt idx="82">
                  <c:v>306.36798299999998</c:v>
                </c:pt>
                <c:pt idx="83">
                  <c:v>309.36172900000003</c:v>
                </c:pt>
                <c:pt idx="84">
                  <c:v>312.030709</c:v>
                </c:pt>
                <c:pt idx="85">
                  <c:v>314.52910600000001</c:v>
                </c:pt>
                <c:pt idx="86">
                  <c:v>317.16834299999999</c:v>
                </c:pt>
                <c:pt idx="87">
                  <c:v>319.578035</c:v>
                </c:pt>
                <c:pt idx="88">
                  <c:v>322.28616299999999</c:v>
                </c:pt>
                <c:pt idx="89">
                  <c:v>325.15197000000001</c:v>
                </c:pt>
                <c:pt idx="90">
                  <c:v>327.855592</c:v>
                </c:pt>
                <c:pt idx="91">
                  <c:v>330.82090699999998</c:v>
                </c:pt>
                <c:pt idx="92">
                  <c:v>333.70832100000001</c:v>
                </c:pt>
                <c:pt idx="93">
                  <c:v>335.744235</c:v>
                </c:pt>
                <c:pt idx="94">
                  <c:v>337.804303</c:v>
                </c:pt>
                <c:pt idx="95">
                  <c:v>340.21115200000003</c:v>
                </c:pt>
                <c:pt idx="96">
                  <c:v>342.56258400000002</c:v>
                </c:pt>
                <c:pt idx="97">
                  <c:v>345.58786700000002</c:v>
                </c:pt>
                <c:pt idx="98">
                  <c:v>347.96029299999998</c:v>
                </c:pt>
                <c:pt idx="99">
                  <c:v>350.73101300000002</c:v>
                </c:pt>
                <c:pt idx="100">
                  <c:v>353.49405999999999</c:v>
                </c:pt>
                <c:pt idx="101">
                  <c:v>356.348073</c:v>
                </c:pt>
                <c:pt idx="102">
                  <c:v>358.96426000000002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D21B-6C4A-9653-8736EC345C1E}"/>
            </c:ext>
          </c:extLst>
        </c:ser>
        <c:ser>
          <c:idx val="4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'24.78-B747'!$AG$3:$AG$105</c:f>
              <c:numCache>
                <c:formatCode>General</c:formatCode>
                <c:ptCount val="103"/>
                <c:pt idx="0">
                  <c:v>0.50020125000000004</c:v>
                </c:pt>
                <c:pt idx="1">
                  <c:v>0.50541248999999999</c:v>
                </c:pt>
                <c:pt idx="2">
                  <c:v>0.51024712000000005</c:v>
                </c:pt>
                <c:pt idx="3">
                  <c:v>0.51549971000000006</c:v>
                </c:pt>
                <c:pt idx="4">
                  <c:v>0.52075231</c:v>
                </c:pt>
                <c:pt idx="5">
                  <c:v>0.52558693999999995</c:v>
                </c:pt>
                <c:pt idx="6">
                  <c:v>0.53042155999999996</c:v>
                </c:pt>
                <c:pt idx="7">
                  <c:v>0.53525619000000002</c:v>
                </c:pt>
                <c:pt idx="8">
                  <c:v>0.54009081000000003</c:v>
                </c:pt>
                <c:pt idx="9">
                  <c:v>0.54492543999999998</c:v>
                </c:pt>
                <c:pt idx="10">
                  <c:v>0.54976005999999999</c:v>
                </c:pt>
                <c:pt idx="11">
                  <c:v>0.55459468999999995</c:v>
                </c:pt>
                <c:pt idx="12">
                  <c:v>0.55942930999999996</c:v>
                </c:pt>
                <c:pt idx="13">
                  <c:v>0.56426394000000002</c:v>
                </c:pt>
                <c:pt idx="14">
                  <c:v>0.56909856000000003</c:v>
                </c:pt>
                <c:pt idx="15">
                  <c:v>0.57393318999999998</c:v>
                </c:pt>
                <c:pt idx="16">
                  <c:v>0.57876780999999999</c:v>
                </c:pt>
                <c:pt idx="17">
                  <c:v>0.58360243999999994</c:v>
                </c:pt>
                <c:pt idx="18">
                  <c:v>0.58843707000000001</c:v>
                </c:pt>
                <c:pt idx="19">
                  <c:v>0.59327169000000002</c:v>
                </c:pt>
                <c:pt idx="20">
                  <c:v>0.59810640000000004</c:v>
                </c:pt>
                <c:pt idx="21">
                  <c:v>0.60294093999999998</c:v>
                </c:pt>
                <c:pt idx="22">
                  <c:v>0.60777557000000004</c:v>
                </c:pt>
                <c:pt idx="23">
                  <c:v>0.61261019000000005</c:v>
                </c:pt>
                <c:pt idx="24">
                  <c:v>0.61744482000000001</c:v>
                </c:pt>
                <c:pt idx="25">
                  <c:v>0.62227944000000002</c:v>
                </c:pt>
                <c:pt idx="26">
                  <c:v>0.62711406999999997</c:v>
                </c:pt>
                <c:pt idx="27">
                  <c:v>0.63194868999999998</c:v>
                </c:pt>
                <c:pt idx="28">
                  <c:v>0.63678332000000004</c:v>
                </c:pt>
                <c:pt idx="29">
                  <c:v>0.64161794000000005</c:v>
                </c:pt>
                <c:pt idx="30">
                  <c:v>0.64645257</c:v>
                </c:pt>
                <c:pt idx="31">
                  <c:v>0.65128719000000002</c:v>
                </c:pt>
                <c:pt idx="32">
                  <c:v>0.65612181999999997</c:v>
                </c:pt>
                <c:pt idx="33">
                  <c:v>0.66095643999999998</c:v>
                </c:pt>
                <c:pt idx="34">
                  <c:v>0.66579107000000004</c:v>
                </c:pt>
                <c:pt idx="35">
                  <c:v>0.67062569000000005</c:v>
                </c:pt>
                <c:pt idx="36">
                  <c:v>0.67546032</c:v>
                </c:pt>
                <c:pt idx="37">
                  <c:v>0.68029494999999995</c:v>
                </c:pt>
                <c:pt idx="38">
                  <c:v>0.68512956999999997</c:v>
                </c:pt>
                <c:pt idx="39">
                  <c:v>0.68996420000000003</c:v>
                </c:pt>
                <c:pt idx="40">
                  <c:v>0.69479882000000004</c:v>
                </c:pt>
                <c:pt idx="41">
                  <c:v>0.69963321000000001</c:v>
                </c:pt>
                <c:pt idx="42">
                  <c:v>0.70446776</c:v>
                </c:pt>
                <c:pt idx="43">
                  <c:v>0.70930205000000002</c:v>
                </c:pt>
                <c:pt idx="44">
                  <c:v>0.71413627999999996</c:v>
                </c:pt>
                <c:pt idx="45">
                  <c:v>0.71897051999999995</c:v>
                </c:pt>
                <c:pt idx="46">
                  <c:v>0.72380473000000001</c:v>
                </c:pt>
                <c:pt idx="47">
                  <c:v>0.72863893999999996</c:v>
                </c:pt>
                <c:pt idx="48">
                  <c:v>0.73347309999999999</c:v>
                </c:pt>
                <c:pt idx="49">
                  <c:v>0.73830724000000003</c:v>
                </c:pt>
                <c:pt idx="50">
                  <c:v>0.74314137000000002</c:v>
                </c:pt>
                <c:pt idx="51">
                  <c:v>0.74797541000000001</c:v>
                </c:pt>
                <c:pt idx="52">
                  <c:v>0.75280944000000005</c:v>
                </c:pt>
                <c:pt idx="53">
                  <c:v>0.75764346000000005</c:v>
                </c:pt>
                <c:pt idx="54">
                  <c:v>0.76247743999999995</c:v>
                </c:pt>
                <c:pt idx="55">
                  <c:v>0.76731134999999995</c:v>
                </c:pt>
                <c:pt idx="56">
                  <c:v>0.77214523999999995</c:v>
                </c:pt>
                <c:pt idx="57">
                  <c:v>0.77697906999999999</c:v>
                </c:pt>
                <c:pt idx="58">
                  <c:v>0.78181286000000005</c:v>
                </c:pt>
                <c:pt idx="59">
                  <c:v>0.78664654000000001</c:v>
                </c:pt>
                <c:pt idx="60">
                  <c:v>0.79148019000000003</c:v>
                </c:pt>
                <c:pt idx="61">
                  <c:v>0.79631372</c:v>
                </c:pt>
                <c:pt idx="62">
                  <c:v>0.80086473999999996</c:v>
                </c:pt>
                <c:pt idx="63">
                  <c:v>0.80598048</c:v>
                </c:pt>
                <c:pt idx="64">
                  <c:v>0.81081367999999998</c:v>
                </c:pt>
                <c:pt idx="65">
                  <c:v>0.81564676000000003</c:v>
                </c:pt>
                <c:pt idx="66">
                  <c:v>0.82047974999999995</c:v>
                </c:pt>
                <c:pt idx="67">
                  <c:v>0.82531242999999999</c:v>
                </c:pt>
                <c:pt idx="68">
                  <c:v>0.83014476999999998</c:v>
                </c:pt>
                <c:pt idx="69">
                  <c:v>0.83414116000000005</c:v>
                </c:pt>
                <c:pt idx="70">
                  <c:v>0.83813733000000001</c:v>
                </c:pt>
                <c:pt idx="71">
                  <c:v>0.84255040000000003</c:v>
                </c:pt>
                <c:pt idx="72">
                  <c:v>0.84622127000000003</c:v>
                </c:pt>
                <c:pt idx="73">
                  <c:v>0.84964291999999997</c:v>
                </c:pt>
                <c:pt idx="74">
                  <c:v>0.85242843000000001</c:v>
                </c:pt>
                <c:pt idx="75">
                  <c:v>0.85453341000000005</c:v>
                </c:pt>
                <c:pt idx="76">
                  <c:v>0.85650671</c:v>
                </c:pt>
                <c:pt idx="77">
                  <c:v>0.85825989000000003</c:v>
                </c:pt>
                <c:pt idx="78">
                  <c:v>0.86001265000000005</c:v>
                </c:pt>
                <c:pt idx="79">
                  <c:v>0.86157766000000002</c:v>
                </c:pt>
                <c:pt idx="80">
                  <c:v>0.86294583000000002</c:v>
                </c:pt>
                <c:pt idx="81">
                  <c:v>0.86460106000000003</c:v>
                </c:pt>
                <c:pt idx="82">
                  <c:v>0.86590462999999995</c:v>
                </c:pt>
                <c:pt idx="83">
                  <c:v>0.86762501999999997</c:v>
                </c:pt>
                <c:pt idx="84">
                  <c:v>0.86896936999999996</c:v>
                </c:pt>
                <c:pt idx="85">
                  <c:v>0.87028269000000003</c:v>
                </c:pt>
                <c:pt idx="86">
                  <c:v>0.87154399000000005</c:v>
                </c:pt>
                <c:pt idx="87">
                  <c:v>0.87276593000000002</c:v>
                </c:pt>
                <c:pt idx="88">
                  <c:v>0.87402385999999999</c:v>
                </c:pt>
                <c:pt idx="89">
                  <c:v>0.87533640999999995</c:v>
                </c:pt>
                <c:pt idx="90">
                  <c:v>0.87648446999999996</c:v>
                </c:pt>
                <c:pt idx="91">
                  <c:v>0.87781511999999995</c:v>
                </c:pt>
                <c:pt idx="92">
                  <c:v>0.87912762</c:v>
                </c:pt>
                <c:pt idx="93">
                  <c:v>0.87996753000000005</c:v>
                </c:pt>
                <c:pt idx="94">
                  <c:v>0.88081370999999997</c:v>
                </c:pt>
                <c:pt idx="95">
                  <c:v>0.88165631</c:v>
                </c:pt>
                <c:pt idx="96">
                  <c:v>0.88253042000000004</c:v>
                </c:pt>
                <c:pt idx="97">
                  <c:v>0.88362288</c:v>
                </c:pt>
                <c:pt idx="98">
                  <c:v>0.88442368999999998</c:v>
                </c:pt>
                <c:pt idx="99">
                  <c:v>0.88537200000000005</c:v>
                </c:pt>
                <c:pt idx="100">
                  <c:v>0.88616351000000004</c:v>
                </c:pt>
                <c:pt idx="101">
                  <c:v>0.88689671999999997</c:v>
                </c:pt>
                <c:pt idx="102">
                  <c:v>0.88777028000000002</c:v>
                </c:pt>
              </c:numCache>
            </c:numRef>
          </c:xVal>
          <c:yVal>
            <c:numRef>
              <c:f>'24.78-B747'!$AI$3:$AI$105</c:f>
              <c:numCache>
                <c:formatCode>General</c:formatCode>
                <c:ptCount val="103"/>
                <c:pt idx="0">
                  <c:v>263.87543527879171</c:v>
                </c:pt>
                <c:pt idx="1">
                  <c:v>263.87545825267608</c:v>
                </c:pt>
                <c:pt idx="2">
                  <c:v>263.87548374890241</c:v>
                </c:pt>
                <c:pt idx="3">
                  <c:v>263.87551692066114</c:v>
                </c:pt>
                <c:pt idx="4">
                  <c:v>263.87555692812549</c:v>
                </c:pt>
                <c:pt idx="5">
                  <c:v>263.87560099463303</c:v>
                </c:pt>
                <c:pt idx="6">
                  <c:v>263.87565334105591</c:v>
                </c:pt>
                <c:pt idx="7">
                  <c:v>263.87571551414442</c:v>
                </c:pt>
                <c:pt idx="8">
                  <c:v>263.87578934654874</c:v>
                </c:pt>
                <c:pt idx="9">
                  <c:v>263.87587701045919</c:v>
                </c:pt>
                <c:pt idx="10">
                  <c:v>263.87598107857281</c:v>
                </c:pt>
                <c:pt idx="11">
                  <c:v>263.87610459915209</c:v>
                </c:pt>
                <c:pt idx="12">
                  <c:v>263.87625118131268</c:v>
                </c:pt>
                <c:pt idx="13">
                  <c:v>263.87642510006373</c:v>
                </c:pt>
                <c:pt idx="14">
                  <c:v>263.87663141564184</c:v>
                </c:pt>
                <c:pt idx="15">
                  <c:v>263.87687612053674</c:v>
                </c:pt>
                <c:pt idx="16">
                  <c:v>263.87716630650823</c:v>
                </c:pt>
                <c:pt idx="17">
                  <c:v>263.87751037043211</c:v>
                </c:pt>
                <c:pt idx="18">
                  <c:v>263.87791824904588</c:v>
                </c:pt>
                <c:pt idx="19">
                  <c:v>263.8784017026494</c:v>
                </c:pt>
                <c:pt idx="20">
                  <c:v>263.87897466335846</c:v>
                </c:pt>
                <c:pt idx="21">
                  <c:v>263.87965357182748</c:v>
                </c:pt>
                <c:pt idx="22">
                  <c:v>263.88045795843436</c:v>
                </c:pt>
                <c:pt idx="23">
                  <c:v>263.88141088336573</c:v>
                </c:pt>
                <c:pt idx="24">
                  <c:v>263.88253965830336</c:v>
                </c:pt>
                <c:pt idx="25">
                  <c:v>263.88387659755182</c:v>
                </c:pt>
                <c:pt idx="26">
                  <c:v>263.88545995767936</c:v>
                </c:pt>
                <c:pt idx="27">
                  <c:v>263.8873350053143</c:v>
                </c:pt>
                <c:pt idx="28">
                  <c:v>263.88955533507715</c:v>
                </c:pt>
                <c:pt idx="29">
                  <c:v>263.89218436750531</c:v>
                </c:pt>
                <c:pt idx="30">
                  <c:v>263.89529719812447</c:v>
                </c:pt>
                <c:pt idx="31">
                  <c:v>263.89898269941745</c:v>
                </c:pt>
                <c:pt idx="32">
                  <c:v>263.90334611580369</c:v>
                </c:pt>
                <c:pt idx="33">
                  <c:v>263.90851201406502</c:v>
                </c:pt>
                <c:pt idx="34">
                  <c:v>263.91462792604113</c:v>
                </c:pt>
                <c:pt idx="35">
                  <c:v>263.9218684910345</c:v>
                </c:pt>
                <c:pt idx="36">
                  <c:v>263.93044057038168</c:v>
                </c:pt>
                <c:pt idx="37">
                  <c:v>263.94058908750878</c:v>
                </c:pt>
                <c:pt idx="38">
                  <c:v>263.95260409647562</c:v>
                </c:pt>
                <c:pt idx="39">
                  <c:v>263.96682921291705</c:v>
                </c:pt>
                <c:pt idx="40">
                  <c:v>263.98367131463863</c:v>
                </c:pt>
                <c:pt idx="41">
                  <c:v>264.00361142300369</c:v>
                </c:pt>
                <c:pt idx="42">
                  <c:v>264.02722204265444</c:v>
                </c:pt>
                <c:pt idx="43">
                  <c:v>264.05517734348734</c:v>
                </c:pt>
                <c:pt idx="44">
                  <c:v>264.08827926903507</c:v>
                </c:pt>
                <c:pt idx="45">
                  <c:v>264.12747745978203</c:v>
                </c:pt>
                <c:pt idx="46">
                  <c:v>264.17389622996234</c:v>
                </c:pt>
                <c:pt idx="47">
                  <c:v>264.22886841228018</c:v>
                </c:pt>
                <c:pt idx="48">
                  <c:v>264.29397234362045</c:v>
                </c:pt>
                <c:pt idx="49">
                  <c:v>264.3710793323969</c:v>
                </c:pt>
                <c:pt idx="50">
                  <c:v>264.46240677132477</c:v>
                </c:pt>
                <c:pt idx="51">
                  <c:v>264.57058036768404</c:v>
                </c:pt>
                <c:pt idx="52">
                  <c:v>264.69871546054719</c:v>
                </c:pt>
                <c:pt idx="53">
                  <c:v>264.85050260982166</c:v>
                </c:pt>
                <c:pt idx="54">
                  <c:v>265.03031468717228</c:v>
                </c:pt>
                <c:pt idx="55">
                  <c:v>265.24333395156185</c:v>
                </c:pt>
                <c:pt idx="56">
                  <c:v>265.49570645972472</c:v>
                </c:pt>
                <c:pt idx="57">
                  <c:v>265.7947124391095</c:v>
                </c:pt>
                <c:pt idx="58">
                  <c:v>266.14898467753846</c:v>
                </c:pt>
                <c:pt idx="59">
                  <c:v>266.56874826160583</c:v>
                </c:pt>
                <c:pt idx="60">
                  <c:v>267.06613682422284</c:v>
                </c:pt>
                <c:pt idx="61">
                  <c:v>267.6555152486236</c:v>
                </c:pt>
                <c:pt idx="62">
                  <c:v>268.30977309878756</c:v>
                </c:pt>
                <c:pt idx="63">
                  <c:v>269.18155461779395</c:v>
                </c:pt>
                <c:pt idx="64">
                  <c:v>270.16234452182067</c:v>
                </c:pt>
                <c:pt idx="65">
                  <c:v>271.32467004379623</c:v>
                </c:pt>
                <c:pt idx="66">
                  <c:v>272.70217788455494</c:v>
                </c:pt>
                <c:pt idx="67">
                  <c:v>274.33466694979649</c:v>
                </c:pt>
                <c:pt idx="68">
                  <c:v>276.26935495018068</c:v>
                </c:pt>
                <c:pt idx="69">
                  <c:v>278.13733587481022</c:v>
                </c:pt>
                <c:pt idx="70">
                  <c:v>280.28708452684407</c:v>
                </c:pt>
                <c:pt idx="71">
                  <c:v>283.03999538119012</c:v>
                </c:pt>
                <c:pt idx="72">
                  <c:v>285.67898364061477</c:v>
                </c:pt>
                <c:pt idx="73">
                  <c:v>288.46541366875226</c:v>
                </c:pt>
                <c:pt idx="74">
                  <c:v>290.99501871609419</c:v>
                </c:pt>
                <c:pt idx="75">
                  <c:v>293.07801357861871</c:v>
                </c:pt>
                <c:pt idx="76">
                  <c:v>295.17590937814805</c:v>
                </c:pt>
                <c:pt idx="77">
                  <c:v>297.16600824939928</c:v>
                </c:pt>
                <c:pt idx="78">
                  <c:v>299.28223471440015</c:v>
                </c:pt>
                <c:pt idx="79">
                  <c:v>301.28531060474734</c:v>
                </c:pt>
                <c:pt idx="80">
                  <c:v>303.12915242392171</c:v>
                </c:pt>
                <c:pt idx="81">
                  <c:v>305.48185960616314</c:v>
                </c:pt>
                <c:pt idx="82">
                  <c:v>307.43365371096121</c:v>
                </c:pt>
                <c:pt idx="83">
                  <c:v>310.1505119281901</c:v>
                </c:pt>
                <c:pt idx="84">
                  <c:v>312.39104365949208</c:v>
                </c:pt>
                <c:pt idx="85">
                  <c:v>314.68466232887442</c:v>
                </c:pt>
                <c:pt idx="86">
                  <c:v>316.98952739613048</c:v>
                </c:pt>
                <c:pt idx="87">
                  <c:v>319.32221309208006</c:v>
                </c:pt>
                <c:pt idx="88">
                  <c:v>321.83075244224517</c:v>
                </c:pt>
                <c:pt idx="89">
                  <c:v>324.5693777176254</c:v>
                </c:pt>
                <c:pt idx="90">
                  <c:v>327.07077097701938</c:v>
                </c:pt>
                <c:pt idx="91">
                  <c:v>330.0993566492275</c:v>
                </c:pt>
                <c:pt idx="92">
                  <c:v>333.2288947367486</c:v>
                </c:pt>
                <c:pt idx="93">
                  <c:v>335.30880992361233</c:v>
                </c:pt>
                <c:pt idx="94">
                  <c:v>337.46737879942975</c:v>
                </c:pt>
                <c:pt idx="95">
                  <c:v>339.68167267058561</c:v>
                </c:pt>
                <c:pt idx="96">
                  <c:v>342.04925775176957</c:v>
                </c:pt>
                <c:pt idx="97">
                  <c:v>345.1125583005022</c:v>
                </c:pt>
                <c:pt idx="98">
                  <c:v>347.43409687044823</c:v>
                </c:pt>
                <c:pt idx="99">
                  <c:v>350.26924259242753</c:v>
                </c:pt>
                <c:pt idx="100">
                  <c:v>352.70917200507006</c:v>
                </c:pt>
                <c:pt idx="101">
                  <c:v>355.03086474288665</c:v>
                </c:pt>
                <c:pt idx="102">
                  <c:v>357.87636831729907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8CA-8A4E-8DD3-17F2159B0338}"/>
            </c:ext>
          </c:extLst>
        </c:ser>
        <c:ser>
          <c:idx val="8"/>
          <c:order val="2"/>
          <c:tx>
            <c:v>cl0.45</c:v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'24.78-B747'!$AA$3:$AA$114</c:f>
              <c:numCache>
                <c:formatCode>General</c:formatCode>
                <c:ptCount val="112"/>
                <c:pt idx="0">
                  <c:v>0.50025569999999997</c:v>
                </c:pt>
                <c:pt idx="1">
                  <c:v>0.50546685000000002</c:v>
                </c:pt>
                <c:pt idx="2">
                  <c:v>0.51071944999999996</c:v>
                </c:pt>
                <c:pt idx="3">
                  <c:v>0.51597205000000002</c:v>
                </c:pt>
                <c:pt idx="4">
                  <c:v>0.52080667000000003</c:v>
                </c:pt>
                <c:pt idx="5">
                  <c:v>0.52564129999999998</c:v>
                </c:pt>
                <c:pt idx="6">
                  <c:v>0.53047593000000004</c:v>
                </c:pt>
                <c:pt idx="7">
                  <c:v>0.53531055000000005</c:v>
                </c:pt>
                <c:pt idx="8">
                  <c:v>0.54014518</c:v>
                </c:pt>
                <c:pt idx="9">
                  <c:v>0.54497980000000001</c:v>
                </c:pt>
                <c:pt idx="10">
                  <c:v>0.54981442999999997</c:v>
                </c:pt>
                <c:pt idx="11">
                  <c:v>0.55464904999999998</c:v>
                </c:pt>
                <c:pt idx="12">
                  <c:v>0.55948368000000004</c:v>
                </c:pt>
                <c:pt idx="13">
                  <c:v>0.56431830000000005</c:v>
                </c:pt>
                <c:pt idx="14">
                  <c:v>0.56915293</c:v>
                </c:pt>
                <c:pt idx="15">
                  <c:v>0.57398755000000001</c:v>
                </c:pt>
                <c:pt idx="16">
                  <c:v>0.57882217999999996</c:v>
                </c:pt>
                <c:pt idx="17">
                  <c:v>0.58365679999999998</c:v>
                </c:pt>
                <c:pt idx="18">
                  <c:v>0.58849143000000004</c:v>
                </c:pt>
                <c:pt idx="19">
                  <c:v>0.59332605000000005</c:v>
                </c:pt>
                <c:pt idx="20">
                  <c:v>0.59815315000000002</c:v>
                </c:pt>
                <c:pt idx="21">
                  <c:v>0.60299530000000001</c:v>
                </c:pt>
                <c:pt idx="22">
                  <c:v>0.60782992999999996</c:v>
                </c:pt>
                <c:pt idx="23">
                  <c:v>0.61266454999999997</c:v>
                </c:pt>
                <c:pt idx="24">
                  <c:v>0.61749918000000004</c:v>
                </c:pt>
                <c:pt idx="25">
                  <c:v>0.62233380999999999</c:v>
                </c:pt>
                <c:pt idx="26">
                  <c:v>0.62716843</c:v>
                </c:pt>
                <c:pt idx="27">
                  <c:v>0.63200305999999995</c:v>
                </c:pt>
                <c:pt idx="28">
                  <c:v>0.63683767999999996</c:v>
                </c:pt>
                <c:pt idx="29">
                  <c:v>0.64167231000000002</c:v>
                </c:pt>
                <c:pt idx="30">
                  <c:v>0.64650693000000004</c:v>
                </c:pt>
                <c:pt idx="31">
                  <c:v>0.65134155999999999</c:v>
                </c:pt>
                <c:pt idx="32">
                  <c:v>0.65617618</c:v>
                </c:pt>
                <c:pt idx="33">
                  <c:v>0.66101080999999995</c:v>
                </c:pt>
                <c:pt idx="34">
                  <c:v>0.66584542999999996</c:v>
                </c:pt>
                <c:pt idx="35">
                  <c:v>0.67068006000000002</c:v>
                </c:pt>
                <c:pt idx="36">
                  <c:v>0.67551468000000003</c:v>
                </c:pt>
                <c:pt idx="37">
                  <c:v>0.68034930999999998</c:v>
                </c:pt>
                <c:pt idx="38">
                  <c:v>0.68518393</c:v>
                </c:pt>
                <c:pt idx="39">
                  <c:v>0.69001855999999995</c:v>
                </c:pt>
                <c:pt idx="40">
                  <c:v>0.69485317999999996</c:v>
                </c:pt>
                <c:pt idx="41">
                  <c:v>0.69968775999999999</c:v>
                </c:pt>
                <c:pt idx="42">
                  <c:v>0.70452221000000004</c:v>
                </c:pt>
                <c:pt idx="43">
                  <c:v>0.70935685000000004</c:v>
                </c:pt>
                <c:pt idx="44">
                  <c:v>0.71419138999999998</c:v>
                </c:pt>
                <c:pt idx="45">
                  <c:v>0.71902628999999996</c:v>
                </c:pt>
                <c:pt idx="46">
                  <c:v>0.72386070999999996</c:v>
                </c:pt>
                <c:pt idx="47">
                  <c:v>0.72869514000000002</c:v>
                </c:pt>
                <c:pt idx="48">
                  <c:v>0.73352945000000003</c:v>
                </c:pt>
                <c:pt idx="49">
                  <c:v>0.73836374000000005</c:v>
                </c:pt>
                <c:pt idx="50">
                  <c:v>0.74319796999999999</c:v>
                </c:pt>
                <c:pt idx="51">
                  <c:v>0.74803215999999995</c:v>
                </c:pt>
                <c:pt idx="52">
                  <c:v>0.75286628</c:v>
                </c:pt>
                <c:pt idx="53">
                  <c:v>0.75770035999999996</c:v>
                </c:pt>
                <c:pt idx="54">
                  <c:v>0.76253435999999997</c:v>
                </c:pt>
                <c:pt idx="55">
                  <c:v>0.76736835000000003</c:v>
                </c:pt>
                <c:pt idx="56">
                  <c:v>0.77220224999999998</c:v>
                </c:pt>
                <c:pt idx="57">
                  <c:v>0.77703610000000001</c:v>
                </c:pt>
                <c:pt idx="58">
                  <c:v>0.78186988000000002</c:v>
                </c:pt>
                <c:pt idx="59">
                  <c:v>0.78670361</c:v>
                </c:pt>
                <c:pt idx="60">
                  <c:v>0.79153724999999997</c:v>
                </c:pt>
                <c:pt idx="61">
                  <c:v>0.79637086999999995</c:v>
                </c:pt>
                <c:pt idx="62">
                  <c:v>0.80175763</c:v>
                </c:pt>
                <c:pt idx="63">
                  <c:v>0.80603787999999998</c:v>
                </c:pt>
                <c:pt idx="64">
                  <c:v>0.81087123000000005</c:v>
                </c:pt>
                <c:pt idx="65">
                  <c:v>0.81570458000000001</c:v>
                </c:pt>
                <c:pt idx="66">
                  <c:v>0.82053768999999999</c:v>
                </c:pt>
                <c:pt idx="67">
                  <c:v>0.82529722999999999</c:v>
                </c:pt>
                <c:pt idx="68">
                  <c:v>0.83020278000000003</c:v>
                </c:pt>
                <c:pt idx="69">
                  <c:v>0.83503506000000005</c:v>
                </c:pt>
                <c:pt idx="70">
                  <c:v>0.83906130999999995</c:v>
                </c:pt>
                <c:pt idx="71">
                  <c:v>0.84344474999999997</c:v>
                </c:pt>
                <c:pt idx="72">
                  <c:v>0.84669839000000002</c:v>
                </c:pt>
                <c:pt idx="73">
                  <c:v>0.85014292000000002</c:v>
                </c:pt>
                <c:pt idx="74">
                  <c:v>0.85389590999999998</c:v>
                </c:pt>
                <c:pt idx="75">
                  <c:v>0.85698971000000002</c:v>
                </c:pt>
                <c:pt idx="76">
                  <c:v>0.85997310000000005</c:v>
                </c:pt>
                <c:pt idx="77">
                  <c:v>0.86251701000000003</c:v>
                </c:pt>
                <c:pt idx="78">
                  <c:v>0.86512685</c:v>
                </c:pt>
                <c:pt idx="79">
                  <c:v>0.86751694000000001</c:v>
                </c:pt>
                <c:pt idx="80">
                  <c:v>0.86926968999999998</c:v>
                </c:pt>
                <c:pt idx="81">
                  <c:v>0.87083418999999995</c:v>
                </c:pt>
                <c:pt idx="82">
                  <c:v>0.87271900999999996</c:v>
                </c:pt>
                <c:pt idx="83">
                  <c:v>0.87414133999999999</c:v>
                </c:pt>
                <c:pt idx="84">
                  <c:v>0.87523488000000005</c:v>
                </c:pt>
                <c:pt idx="85">
                  <c:v>0.87660172999999997</c:v>
                </c:pt>
                <c:pt idx="86">
                  <c:v>0.87778307</c:v>
                </c:pt>
                <c:pt idx="87">
                  <c:v>0.87870229</c:v>
                </c:pt>
                <c:pt idx="88">
                  <c:v>0.87955114000000001</c:v>
                </c:pt>
                <c:pt idx="89">
                  <c:v>0.88039144999999996</c:v>
                </c:pt>
                <c:pt idx="90">
                  <c:v>0.88129374000000005</c:v>
                </c:pt>
                <c:pt idx="91">
                  <c:v>0.88217203</c:v>
                </c:pt>
                <c:pt idx="92">
                  <c:v>0.88304576000000001</c:v>
                </c:pt>
                <c:pt idx="93">
                  <c:v>0.88391956000000005</c:v>
                </c:pt>
                <c:pt idx="94">
                  <c:v>0.88479355000000004</c:v>
                </c:pt>
                <c:pt idx="95">
                  <c:v>0.88576138999999998</c:v>
                </c:pt>
                <c:pt idx="96">
                  <c:v>0.88663497999999996</c:v>
                </c:pt>
                <c:pt idx="97">
                  <c:v>0.88750934999999997</c:v>
                </c:pt>
                <c:pt idx="98">
                  <c:v>0.88882185000000002</c:v>
                </c:pt>
                <c:pt idx="99">
                  <c:v>0.89002166999999999</c:v>
                </c:pt>
                <c:pt idx="100">
                  <c:v>0.89096503999999999</c:v>
                </c:pt>
                <c:pt idx="101">
                  <c:v>0.89185988000000005</c:v>
                </c:pt>
                <c:pt idx="102">
                  <c:v>0.89313058000000001</c:v>
                </c:pt>
                <c:pt idx="103">
                  <c:v>0.89406704000000004</c:v>
                </c:pt>
                <c:pt idx="104">
                  <c:v>0.89494077999999999</c:v>
                </c:pt>
                <c:pt idx="105">
                  <c:v>0.89618966</c:v>
                </c:pt>
                <c:pt idx="106">
                  <c:v>0.89694300999999999</c:v>
                </c:pt>
                <c:pt idx="107">
                  <c:v>0.89800031000000002</c:v>
                </c:pt>
                <c:pt idx="108">
                  <c:v>0.89904136999999995</c:v>
                </c:pt>
                <c:pt idx="109">
                  <c:v>0.90011759999999996</c:v>
                </c:pt>
                <c:pt idx="110">
                  <c:v>0.90104086000000005</c:v>
                </c:pt>
                <c:pt idx="111">
                  <c:v>0.90148972999999999</c:v>
                </c:pt>
              </c:numCache>
            </c:numRef>
          </c:xVal>
          <c:yVal>
            <c:numRef>
              <c:f>'24.78-B747'!$AB$3:$AB$114</c:f>
              <c:numCache>
                <c:formatCode>General</c:formatCode>
                <c:ptCount val="112"/>
                <c:pt idx="0">
                  <c:v>240.12570299999999</c:v>
                </c:pt>
                <c:pt idx="1">
                  <c:v>240.220181</c:v>
                </c:pt>
                <c:pt idx="2">
                  <c:v>240.220181</c:v>
                </c:pt>
                <c:pt idx="3">
                  <c:v>240.220181</c:v>
                </c:pt>
                <c:pt idx="4">
                  <c:v>240.220181</c:v>
                </c:pt>
                <c:pt idx="5">
                  <c:v>240.220181</c:v>
                </c:pt>
                <c:pt idx="6">
                  <c:v>240.220181</c:v>
                </c:pt>
                <c:pt idx="7">
                  <c:v>240.220181</c:v>
                </c:pt>
                <c:pt idx="8">
                  <c:v>240.220181</c:v>
                </c:pt>
                <c:pt idx="9">
                  <c:v>240.220181</c:v>
                </c:pt>
                <c:pt idx="10">
                  <c:v>240.220181</c:v>
                </c:pt>
                <c:pt idx="11">
                  <c:v>240.220181</c:v>
                </c:pt>
                <c:pt idx="12">
                  <c:v>240.220181</c:v>
                </c:pt>
                <c:pt idx="13">
                  <c:v>240.220181</c:v>
                </c:pt>
                <c:pt idx="14">
                  <c:v>240.220181</c:v>
                </c:pt>
                <c:pt idx="15">
                  <c:v>240.220181</c:v>
                </c:pt>
                <c:pt idx="16">
                  <c:v>240.220181</c:v>
                </c:pt>
                <c:pt idx="17">
                  <c:v>240.220181</c:v>
                </c:pt>
                <c:pt idx="18">
                  <c:v>240.220181</c:v>
                </c:pt>
                <c:pt idx="19">
                  <c:v>240.220181</c:v>
                </c:pt>
                <c:pt idx="20">
                  <c:v>240.10650200000001</c:v>
                </c:pt>
                <c:pt idx="21">
                  <c:v>240.220181</c:v>
                </c:pt>
                <c:pt idx="22">
                  <c:v>240.220181</c:v>
                </c:pt>
                <c:pt idx="23">
                  <c:v>240.220181</c:v>
                </c:pt>
                <c:pt idx="24">
                  <c:v>240.220181</c:v>
                </c:pt>
                <c:pt idx="25">
                  <c:v>240.220181</c:v>
                </c:pt>
                <c:pt idx="26">
                  <c:v>240.220181</c:v>
                </c:pt>
                <c:pt idx="27">
                  <c:v>240.220181</c:v>
                </c:pt>
                <c:pt idx="28">
                  <c:v>240.220181</c:v>
                </c:pt>
                <c:pt idx="29">
                  <c:v>240.220181</c:v>
                </c:pt>
                <c:pt idx="30">
                  <c:v>240.220181</c:v>
                </c:pt>
                <c:pt idx="31">
                  <c:v>240.220181</c:v>
                </c:pt>
                <c:pt idx="32">
                  <c:v>240.220181</c:v>
                </c:pt>
                <c:pt idx="33">
                  <c:v>240.220181</c:v>
                </c:pt>
                <c:pt idx="34">
                  <c:v>240.220181</c:v>
                </c:pt>
                <c:pt idx="35">
                  <c:v>240.220181</c:v>
                </c:pt>
                <c:pt idx="36">
                  <c:v>240.220181</c:v>
                </c:pt>
                <c:pt idx="37">
                  <c:v>240.220181</c:v>
                </c:pt>
                <c:pt idx="38">
                  <c:v>240.220181</c:v>
                </c:pt>
                <c:pt idx="39">
                  <c:v>240.220181</c:v>
                </c:pt>
                <c:pt idx="40">
                  <c:v>240.220181</c:v>
                </c:pt>
                <c:pt idx="41">
                  <c:v>240.24379999999999</c:v>
                </c:pt>
                <c:pt idx="42">
                  <c:v>240.329621</c:v>
                </c:pt>
                <c:pt idx="43">
                  <c:v>240.31960100000001</c:v>
                </c:pt>
                <c:pt idx="44">
                  <c:v>240.35968199999999</c:v>
                </c:pt>
                <c:pt idx="45">
                  <c:v>240.23020099999999</c:v>
                </c:pt>
                <c:pt idx="46">
                  <c:v>240.33040399999999</c:v>
                </c:pt>
                <c:pt idx="47">
                  <c:v>240.42058700000001</c:v>
                </c:pt>
                <c:pt idx="48">
                  <c:v>240.57089099999999</c:v>
                </c:pt>
                <c:pt idx="49">
                  <c:v>240.73121599999999</c:v>
                </c:pt>
                <c:pt idx="50">
                  <c:v>240.92160200000001</c:v>
                </c:pt>
                <c:pt idx="51">
                  <c:v>241.13202899999999</c:v>
                </c:pt>
                <c:pt idx="52">
                  <c:v>241.37251599999999</c:v>
                </c:pt>
                <c:pt idx="53">
                  <c:v>241.63304400000001</c:v>
                </c:pt>
                <c:pt idx="54">
                  <c:v>241.93365299999999</c:v>
                </c:pt>
                <c:pt idx="55">
                  <c:v>242.234262</c:v>
                </c:pt>
                <c:pt idx="56">
                  <c:v>242.58497299999999</c:v>
                </c:pt>
                <c:pt idx="57">
                  <c:v>242.955724</c:v>
                </c:pt>
                <c:pt idx="58">
                  <c:v>243.356537</c:v>
                </c:pt>
                <c:pt idx="59">
                  <c:v>243.78740999999999</c:v>
                </c:pt>
                <c:pt idx="60">
                  <c:v>244.258364</c:v>
                </c:pt>
                <c:pt idx="61">
                  <c:v>244.739339</c:v>
                </c:pt>
                <c:pt idx="62">
                  <c:v>245.34556799999999</c:v>
                </c:pt>
                <c:pt idx="63">
                  <c:v>245.81151199999999</c:v>
                </c:pt>
                <c:pt idx="64">
                  <c:v>246.42275000000001</c:v>
                </c:pt>
                <c:pt idx="65">
                  <c:v>247.03398899999999</c:v>
                </c:pt>
                <c:pt idx="66">
                  <c:v>247.75545099999999</c:v>
                </c:pt>
                <c:pt idx="67">
                  <c:v>248.63321999999999</c:v>
                </c:pt>
                <c:pt idx="68">
                  <c:v>249.749492</c:v>
                </c:pt>
                <c:pt idx="69">
                  <c:v>250.86764400000001</c:v>
                </c:pt>
                <c:pt idx="70">
                  <c:v>252.11528300000001</c:v>
                </c:pt>
                <c:pt idx="71">
                  <c:v>253.56957800000001</c:v>
                </c:pt>
                <c:pt idx="72">
                  <c:v>255.03144700000001</c:v>
                </c:pt>
                <c:pt idx="73">
                  <c:v>256.710036</c:v>
                </c:pt>
                <c:pt idx="74">
                  <c:v>258.812634</c:v>
                </c:pt>
                <c:pt idx="75">
                  <c:v>260.87918999999999</c:v>
                </c:pt>
                <c:pt idx="76">
                  <c:v>263.198779</c:v>
                </c:pt>
                <c:pt idx="77">
                  <c:v>265.50520399999999</c:v>
                </c:pt>
                <c:pt idx="78">
                  <c:v>268.22793999999999</c:v>
                </c:pt>
                <c:pt idx="79">
                  <c:v>270.94792100000001</c:v>
                </c:pt>
                <c:pt idx="80">
                  <c:v>273.48305900000003</c:v>
                </c:pt>
                <c:pt idx="81">
                  <c:v>275.964046</c:v>
                </c:pt>
                <c:pt idx="82">
                  <c:v>279.14578499999999</c:v>
                </c:pt>
                <c:pt idx="83">
                  <c:v>282.05590100000001</c:v>
                </c:pt>
                <c:pt idx="84">
                  <c:v>284.56050800000003</c:v>
                </c:pt>
                <c:pt idx="85">
                  <c:v>287.73240500000003</c:v>
                </c:pt>
                <c:pt idx="86">
                  <c:v>290.49717399999997</c:v>
                </c:pt>
                <c:pt idx="87">
                  <c:v>293.25131499999998</c:v>
                </c:pt>
                <c:pt idx="88">
                  <c:v>296.00401099999999</c:v>
                </c:pt>
                <c:pt idx="89">
                  <c:v>298.54491899999999</c:v>
                </c:pt>
                <c:pt idx="90">
                  <c:v>301.15303999999998</c:v>
                </c:pt>
                <c:pt idx="91">
                  <c:v>303.74558500000001</c:v>
                </c:pt>
                <c:pt idx="92">
                  <c:v>306.28072300000002</c:v>
                </c:pt>
                <c:pt idx="93">
                  <c:v>308.77911999999998</c:v>
                </c:pt>
                <c:pt idx="94">
                  <c:v>311.18566299999998</c:v>
                </c:pt>
                <c:pt idx="95">
                  <c:v>313.75491799999998</c:v>
                </c:pt>
                <c:pt idx="96">
                  <c:v>316.35304000000002</c:v>
                </c:pt>
                <c:pt idx="97">
                  <c:v>318.867794</c:v>
                </c:pt>
                <c:pt idx="98">
                  <c:v>321.75520799999998</c:v>
                </c:pt>
                <c:pt idx="99">
                  <c:v>324.84276699999998</c:v>
                </c:pt>
                <c:pt idx="100">
                  <c:v>327.158345</c:v>
                </c:pt>
                <c:pt idx="101">
                  <c:v>329.89735100000001</c:v>
                </c:pt>
                <c:pt idx="102">
                  <c:v>332.75471700000003</c:v>
                </c:pt>
                <c:pt idx="103">
                  <c:v>335.31640299999998</c:v>
                </c:pt>
                <c:pt idx="104">
                  <c:v>337.84659799999997</c:v>
                </c:pt>
                <c:pt idx="105">
                  <c:v>341.13169299999998</c:v>
                </c:pt>
                <c:pt idx="106">
                  <c:v>343.76401900000002</c:v>
                </c:pt>
                <c:pt idx="107">
                  <c:v>346.293252</c:v>
                </c:pt>
                <c:pt idx="108">
                  <c:v>349.16627899999997</c:v>
                </c:pt>
                <c:pt idx="109">
                  <c:v>352.61780499999998</c:v>
                </c:pt>
                <c:pt idx="110">
                  <c:v>355.66867500000001</c:v>
                </c:pt>
                <c:pt idx="111">
                  <c:v>358.76651600000002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D21B-6C4A-9653-8736EC345C1E}"/>
            </c:ext>
          </c:extLst>
        </c:ser>
        <c:ser>
          <c:idx val="5"/>
          <c:order val="3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'24.78-B747'!$AA$3:$AA$114</c:f>
              <c:numCache>
                <c:formatCode>General</c:formatCode>
                <c:ptCount val="112"/>
                <c:pt idx="0">
                  <c:v>0.50025569999999997</c:v>
                </c:pt>
                <c:pt idx="1">
                  <c:v>0.50546685000000002</c:v>
                </c:pt>
                <c:pt idx="2">
                  <c:v>0.51071944999999996</c:v>
                </c:pt>
                <c:pt idx="3">
                  <c:v>0.51597205000000002</c:v>
                </c:pt>
                <c:pt idx="4">
                  <c:v>0.52080667000000003</c:v>
                </c:pt>
                <c:pt idx="5">
                  <c:v>0.52564129999999998</c:v>
                </c:pt>
                <c:pt idx="6">
                  <c:v>0.53047593000000004</c:v>
                </c:pt>
                <c:pt idx="7">
                  <c:v>0.53531055000000005</c:v>
                </c:pt>
                <c:pt idx="8">
                  <c:v>0.54014518</c:v>
                </c:pt>
                <c:pt idx="9">
                  <c:v>0.54497980000000001</c:v>
                </c:pt>
                <c:pt idx="10">
                  <c:v>0.54981442999999997</c:v>
                </c:pt>
                <c:pt idx="11">
                  <c:v>0.55464904999999998</c:v>
                </c:pt>
                <c:pt idx="12">
                  <c:v>0.55948368000000004</c:v>
                </c:pt>
                <c:pt idx="13">
                  <c:v>0.56431830000000005</c:v>
                </c:pt>
                <c:pt idx="14">
                  <c:v>0.56915293</c:v>
                </c:pt>
                <c:pt idx="15">
                  <c:v>0.57398755000000001</c:v>
                </c:pt>
                <c:pt idx="16">
                  <c:v>0.57882217999999996</c:v>
                </c:pt>
                <c:pt idx="17">
                  <c:v>0.58365679999999998</c:v>
                </c:pt>
                <c:pt idx="18">
                  <c:v>0.58849143000000004</c:v>
                </c:pt>
                <c:pt idx="19">
                  <c:v>0.59332605000000005</c:v>
                </c:pt>
                <c:pt idx="20">
                  <c:v>0.59815315000000002</c:v>
                </c:pt>
                <c:pt idx="21">
                  <c:v>0.60299530000000001</c:v>
                </c:pt>
                <c:pt idx="22">
                  <c:v>0.60782992999999996</c:v>
                </c:pt>
                <c:pt idx="23">
                  <c:v>0.61266454999999997</c:v>
                </c:pt>
                <c:pt idx="24">
                  <c:v>0.61749918000000004</c:v>
                </c:pt>
                <c:pt idx="25">
                  <c:v>0.62233380999999999</c:v>
                </c:pt>
                <c:pt idx="26">
                  <c:v>0.62716843</c:v>
                </c:pt>
                <c:pt idx="27">
                  <c:v>0.63200305999999995</c:v>
                </c:pt>
                <c:pt idx="28">
                  <c:v>0.63683767999999996</c:v>
                </c:pt>
                <c:pt idx="29">
                  <c:v>0.64167231000000002</c:v>
                </c:pt>
                <c:pt idx="30">
                  <c:v>0.64650693000000004</c:v>
                </c:pt>
                <c:pt idx="31">
                  <c:v>0.65134155999999999</c:v>
                </c:pt>
                <c:pt idx="32">
                  <c:v>0.65617618</c:v>
                </c:pt>
                <c:pt idx="33">
                  <c:v>0.66101080999999995</c:v>
                </c:pt>
                <c:pt idx="34">
                  <c:v>0.66584542999999996</c:v>
                </c:pt>
                <c:pt idx="35">
                  <c:v>0.67068006000000002</c:v>
                </c:pt>
                <c:pt idx="36">
                  <c:v>0.67551468000000003</c:v>
                </c:pt>
                <c:pt idx="37">
                  <c:v>0.68034930999999998</c:v>
                </c:pt>
                <c:pt idx="38">
                  <c:v>0.68518393</c:v>
                </c:pt>
                <c:pt idx="39">
                  <c:v>0.69001855999999995</c:v>
                </c:pt>
                <c:pt idx="40">
                  <c:v>0.69485317999999996</c:v>
                </c:pt>
                <c:pt idx="41">
                  <c:v>0.69968775999999999</c:v>
                </c:pt>
                <c:pt idx="42">
                  <c:v>0.70452221000000004</c:v>
                </c:pt>
                <c:pt idx="43">
                  <c:v>0.70935685000000004</c:v>
                </c:pt>
                <c:pt idx="44">
                  <c:v>0.71419138999999998</c:v>
                </c:pt>
                <c:pt idx="45">
                  <c:v>0.71902628999999996</c:v>
                </c:pt>
                <c:pt idx="46">
                  <c:v>0.72386070999999996</c:v>
                </c:pt>
                <c:pt idx="47">
                  <c:v>0.72869514000000002</c:v>
                </c:pt>
                <c:pt idx="48">
                  <c:v>0.73352945000000003</c:v>
                </c:pt>
                <c:pt idx="49">
                  <c:v>0.73836374000000005</c:v>
                </c:pt>
                <c:pt idx="50">
                  <c:v>0.74319796999999999</c:v>
                </c:pt>
                <c:pt idx="51">
                  <c:v>0.74803215999999995</c:v>
                </c:pt>
                <c:pt idx="52">
                  <c:v>0.75286628</c:v>
                </c:pt>
                <c:pt idx="53">
                  <c:v>0.75770035999999996</c:v>
                </c:pt>
                <c:pt idx="54">
                  <c:v>0.76253435999999997</c:v>
                </c:pt>
                <c:pt idx="55">
                  <c:v>0.76736835000000003</c:v>
                </c:pt>
                <c:pt idx="56">
                  <c:v>0.77220224999999998</c:v>
                </c:pt>
                <c:pt idx="57">
                  <c:v>0.77703610000000001</c:v>
                </c:pt>
                <c:pt idx="58">
                  <c:v>0.78186988000000002</c:v>
                </c:pt>
                <c:pt idx="59">
                  <c:v>0.78670361</c:v>
                </c:pt>
                <c:pt idx="60">
                  <c:v>0.79153724999999997</c:v>
                </c:pt>
                <c:pt idx="61">
                  <c:v>0.79637086999999995</c:v>
                </c:pt>
                <c:pt idx="62">
                  <c:v>0.80175763</c:v>
                </c:pt>
                <c:pt idx="63">
                  <c:v>0.80603787999999998</c:v>
                </c:pt>
                <c:pt idx="64">
                  <c:v>0.81087123000000005</c:v>
                </c:pt>
                <c:pt idx="65">
                  <c:v>0.81570458000000001</c:v>
                </c:pt>
                <c:pt idx="66">
                  <c:v>0.82053768999999999</c:v>
                </c:pt>
                <c:pt idx="67">
                  <c:v>0.82529722999999999</c:v>
                </c:pt>
                <c:pt idx="68">
                  <c:v>0.83020278000000003</c:v>
                </c:pt>
                <c:pt idx="69">
                  <c:v>0.83503506000000005</c:v>
                </c:pt>
                <c:pt idx="70">
                  <c:v>0.83906130999999995</c:v>
                </c:pt>
                <c:pt idx="71">
                  <c:v>0.84344474999999997</c:v>
                </c:pt>
                <c:pt idx="72">
                  <c:v>0.84669839000000002</c:v>
                </c:pt>
                <c:pt idx="73">
                  <c:v>0.85014292000000002</c:v>
                </c:pt>
                <c:pt idx="74">
                  <c:v>0.85389590999999998</c:v>
                </c:pt>
                <c:pt idx="75">
                  <c:v>0.85698971000000002</c:v>
                </c:pt>
                <c:pt idx="76">
                  <c:v>0.85997310000000005</c:v>
                </c:pt>
                <c:pt idx="77">
                  <c:v>0.86251701000000003</c:v>
                </c:pt>
                <c:pt idx="78">
                  <c:v>0.86512685</c:v>
                </c:pt>
                <c:pt idx="79">
                  <c:v>0.86751694000000001</c:v>
                </c:pt>
                <c:pt idx="80">
                  <c:v>0.86926968999999998</c:v>
                </c:pt>
                <c:pt idx="81">
                  <c:v>0.87083418999999995</c:v>
                </c:pt>
                <c:pt idx="82">
                  <c:v>0.87271900999999996</c:v>
                </c:pt>
                <c:pt idx="83">
                  <c:v>0.87414133999999999</c:v>
                </c:pt>
                <c:pt idx="84">
                  <c:v>0.87523488000000005</c:v>
                </c:pt>
                <c:pt idx="85">
                  <c:v>0.87660172999999997</c:v>
                </c:pt>
                <c:pt idx="86">
                  <c:v>0.87778307</c:v>
                </c:pt>
                <c:pt idx="87">
                  <c:v>0.87870229</c:v>
                </c:pt>
                <c:pt idx="88">
                  <c:v>0.87955114000000001</c:v>
                </c:pt>
                <c:pt idx="89">
                  <c:v>0.88039144999999996</c:v>
                </c:pt>
                <c:pt idx="90">
                  <c:v>0.88129374000000005</c:v>
                </c:pt>
                <c:pt idx="91">
                  <c:v>0.88217203</c:v>
                </c:pt>
                <c:pt idx="92">
                  <c:v>0.88304576000000001</c:v>
                </c:pt>
                <c:pt idx="93">
                  <c:v>0.88391956000000005</c:v>
                </c:pt>
                <c:pt idx="94">
                  <c:v>0.88479355000000004</c:v>
                </c:pt>
                <c:pt idx="95">
                  <c:v>0.88576138999999998</c:v>
                </c:pt>
                <c:pt idx="96">
                  <c:v>0.88663497999999996</c:v>
                </c:pt>
                <c:pt idx="97">
                  <c:v>0.88750934999999997</c:v>
                </c:pt>
                <c:pt idx="98">
                  <c:v>0.88882185000000002</c:v>
                </c:pt>
                <c:pt idx="99">
                  <c:v>0.89002166999999999</c:v>
                </c:pt>
                <c:pt idx="100">
                  <c:v>0.89096503999999999</c:v>
                </c:pt>
                <c:pt idx="101">
                  <c:v>0.89185988000000005</c:v>
                </c:pt>
                <c:pt idx="102">
                  <c:v>0.89313058000000001</c:v>
                </c:pt>
                <c:pt idx="103">
                  <c:v>0.89406704000000004</c:v>
                </c:pt>
                <c:pt idx="104">
                  <c:v>0.89494077999999999</c:v>
                </c:pt>
                <c:pt idx="105">
                  <c:v>0.89618966</c:v>
                </c:pt>
                <c:pt idx="106">
                  <c:v>0.89694300999999999</c:v>
                </c:pt>
                <c:pt idx="107">
                  <c:v>0.89800031000000002</c:v>
                </c:pt>
                <c:pt idx="108">
                  <c:v>0.89904136999999995</c:v>
                </c:pt>
                <c:pt idx="109">
                  <c:v>0.90011759999999996</c:v>
                </c:pt>
                <c:pt idx="110">
                  <c:v>0.90104086000000005</c:v>
                </c:pt>
                <c:pt idx="111">
                  <c:v>0.90148972999999999</c:v>
                </c:pt>
              </c:numCache>
            </c:numRef>
          </c:xVal>
          <c:yVal>
            <c:numRef>
              <c:f>'24.78-B747'!$AC$3:$AC$114</c:f>
              <c:numCache>
                <c:formatCode>General</c:formatCode>
                <c:ptCount val="112"/>
                <c:pt idx="0">
                  <c:v>240.89720510281694</c:v>
                </c:pt>
                <c:pt idx="1">
                  <c:v>240.89722499940217</c:v>
                </c:pt>
                <c:pt idx="2">
                  <c:v>240.89724913831196</c:v>
                </c:pt>
                <c:pt idx="3">
                  <c:v>240.8972782109976</c:v>
                </c:pt>
                <c:pt idx="4">
                  <c:v>240.89731019154823</c:v>
                </c:pt>
                <c:pt idx="5">
                  <c:v>240.89734813474371</c:v>
                </c:pt>
                <c:pt idx="6">
                  <c:v>240.89739314659195</c:v>
                </c:pt>
                <c:pt idx="7">
                  <c:v>240.89744653654353</c:v>
                </c:pt>
                <c:pt idx="8">
                  <c:v>240.89750985501183</c:v>
                </c:pt>
                <c:pt idx="9">
                  <c:v>240.89758493640406</c:v>
                </c:pt>
                <c:pt idx="10">
                  <c:v>240.89767395200141</c:v>
                </c:pt>
                <c:pt idx="11">
                  <c:v>240.89777946991066</c:v>
                </c:pt>
                <c:pt idx="12">
                  <c:v>240.89790452888639</c:v>
                </c:pt>
                <c:pt idx="13">
                  <c:v>240.89805272200607</c:v>
                </c:pt>
                <c:pt idx="14">
                  <c:v>240.89822829974077</c:v>
                </c:pt>
                <c:pt idx="15">
                  <c:v>240.89843628676522</c:v>
                </c:pt>
                <c:pt idx="16">
                  <c:v>240.89868262589448</c:v>
                </c:pt>
                <c:pt idx="17">
                  <c:v>240.89897434119527</c:v>
                </c:pt>
                <c:pt idx="18">
                  <c:v>240.89931973904328</c:v>
                </c:pt>
                <c:pt idx="19">
                  <c:v>240.8997286359608</c:v>
                </c:pt>
                <c:pt idx="20">
                  <c:v>240.90021182050288</c:v>
                </c:pt>
                <c:pt idx="21">
                  <c:v>240.90078546683395</c:v>
                </c:pt>
                <c:pt idx="22">
                  <c:v>240.90146333694736</c:v>
                </c:pt>
                <c:pt idx="23">
                  <c:v>240.90226541610309</c:v>
                </c:pt>
                <c:pt idx="24">
                  <c:v>240.9032143666027</c:v>
                </c:pt>
                <c:pt idx="25">
                  <c:v>240.90433697159744</c:v>
                </c:pt>
                <c:pt idx="26">
                  <c:v>240.90566489029345</c:v>
                </c:pt>
                <c:pt idx="27">
                  <c:v>240.90723555708124</c:v>
                </c:pt>
                <c:pt idx="28">
                  <c:v>240.90909321285454</c:v>
                </c:pt>
                <c:pt idx="29">
                  <c:v>240.91129017569983</c:v>
                </c:pt>
                <c:pt idx="30">
                  <c:v>240.91388828164068</c:v>
                </c:pt>
                <c:pt idx="31">
                  <c:v>240.91696066310044</c:v>
                </c:pt>
                <c:pt idx="32">
                  <c:v>240.92059376571115</c:v>
                </c:pt>
                <c:pt idx="33">
                  <c:v>240.92488983808761</c:v>
                </c:pt>
                <c:pt idx="34">
                  <c:v>240.9299697557631</c:v>
                </c:pt>
                <c:pt idx="35">
                  <c:v>240.9359765075701</c:v>
                </c:pt>
                <c:pt idx="36">
                  <c:v>240.94307915062723</c:v>
                </c:pt>
                <c:pt idx="37">
                  <c:v>240.95147769325223</c:v>
                </c:pt>
                <c:pt idx="38">
                  <c:v>240.96140863514023</c:v>
                </c:pt>
                <c:pt idx="39">
                  <c:v>240.97315180746364</c:v>
                </c:pt>
                <c:pt idx="40">
                  <c:v>240.98703813497815</c:v>
                </c:pt>
                <c:pt idx="41">
                  <c:v>241.00345903487136</c:v>
                </c:pt>
                <c:pt idx="42">
                  <c:v>241.0228772560763</c:v>
                </c:pt>
                <c:pt idx="43">
                  <c:v>241.0458421788278</c:v>
                </c:pt>
                <c:pt idx="44">
                  <c:v>241.07300095240379</c:v>
                </c:pt>
                <c:pt idx="45">
                  <c:v>241.10512385859531</c:v>
                </c:pt>
                <c:pt idx="46">
                  <c:v>241.14311304527098</c:v>
                </c:pt>
                <c:pt idx="47">
                  <c:v>241.1880458463956</c:v>
                </c:pt>
                <c:pt idx="48">
                  <c:v>241.24119211491009</c:v>
                </c:pt>
                <c:pt idx="49">
                  <c:v>241.30405709035165</c:v>
                </c:pt>
                <c:pt idx="50">
                  <c:v>241.37842054192913</c:v>
                </c:pt>
                <c:pt idx="51">
                  <c:v>241.46638972359722</c:v>
                </c:pt>
                <c:pt idx="52">
                  <c:v>241.57045773368861</c:v>
                </c:pt>
                <c:pt idx="53">
                  <c:v>241.69357670374058</c:v>
                </c:pt>
                <c:pt idx="54">
                  <c:v>241.83923901128242</c:v>
                </c:pt>
                <c:pt idx="55">
                  <c:v>242.01158206276989</c:v>
                </c:pt>
                <c:pt idx="56">
                  <c:v>242.21549785202069</c:v>
                </c:pt>
                <c:pt idx="57">
                  <c:v>242.45678186193629</c:v>
                </c:pt>
                <c:pt idx="58">
                  <c:v>242.74229175137611</c:v>
                </c:pt>
                <c:pt idx="59">
                  <c:v>243.08014789524748</c:v>
                </c:pt>
                <c:pt idx="60">
                  <c:v>243.47995864389782</c:v>
                </c:pt>
                <c:pt idx="61">
                  <c:v>243.95310846045999</c:v>
                </c:pt>
                <c:pt idx="62">
                  <c:v>244.58337776309685</c:v>
                </c:pt>
                <c:pt idx="63">
                  <c:v>245.1757677390251</c:v>
                </c:pt>
                <c:pt idx="64">
                  <c:v>245.96009475431458</c:v>
                </c:pt>
                <c:pt idx="65">
                  <c:v>246.88841420381868</c:v>
                </c:pt>
                <c:pt idx="66">
                  <c:v>247.9871351331293</c:v>
                </c:pt>
                <c:pt idx="67">
                  <c:v>249.26614838807785</c:v>
                </c:pt>
                <c:pt idx="68">
                  <c:v>250.8266145272186</c:v>
                </c:pt>
                <c:pt idx="69">
                  <c:v>252.64837385165583</c:v>
                </c:pt>
                <c:pt idx="70">
                  <c:v>254.41936653118933</c:v>
                </c:pt>
                <c:pt idx="71">
                  <c:v>256.65262132267509</c:v>
                </c:pt>
                <c:pt idx="72">
                  <c:v>258.54580895444451</c:v>
                </c:pt>
                <c:pt idx="73">
                  <c:v>260.79880894935701</c:v>
                </c:pt>
                <c:pt idx="74">
                  <c:v>263.58253692171775</c:v>
                </c:pt>
                <c:pt idx="75">
                  <c:v>266.16810764574751</c:v>
                </c:pt>
                <c:pt idx="76">
                  <c:v>268.94041834108668</c:v>
                </c:pt>
                <c:pt idx="77">
                  <c:v>271.54354570681812</c:v>
                </c:pt>
                <c:pt idx="78">
                  <c:v>274.46567858009973</c:v>
                </c:pt>
                <c:pt idx="79">
                  <c:v>277.38576972592398</c:v>
                </c:pt>
                <c:pt idx="80">
                  <c:v>279.6875573951836</c:v>
                </c:pt>
                <c:pt idx="81">
                  <c:v>281.8646039127849</c:v>
                </c:pt>
                <c:pt idx="82">
                  <c:v>284.65040202894374</c:v>
                </c:pt>
                <c:pt idx="83">
                  <c:v>286.87746229543086</c:v>
                </c:pt>
                <c:pt idx="84">
                  <c:v>288.66655174513301</c:v>
                </c:pt>
                <c:pt idx="85">
                  <c:v>291.00106702328156</c:v>
                </c:pt>
                <c:pt idx="86">
                  <c:v>293.11052265371336</c:v>
                </c:pt>
                <c:pt idx="87">
                  <c:v>294.81322029966833</c:v>
                </c:pt>
                <c:pt idx="88">
                  <c:v>296.43487725731211</c:v>
                </c:pt>
                <c:pt idx="89">
                  <c:v>298.08829095803071</c:v>
                </c:pt>
                <c:pt idx="90">
                  <c:v>299.91854091503336</c:v>
                </c:pt>
                <c:pt idx="91">
                  <c:v>301.75638832244135</c:v>
                </c:pt>
                <c:pt idx="92">
                  <c:v>303.64151395562203</c:v>
                </c:pt>
                <c:pt idx="93">
                  <c:v>305.58523049471199</c:v>
                </c:pt>
                <c:pt idx="94">
                  <c:v>307.5896441381588</c:v>
                </c:pt>
                <c:pt idx="95">
                  <c:v>309.88189377079107</c:v>
                </c:pt>
                <c:pt idx="96">
                  <c:v>312.01854168190835</c:v>
                </c:pt>
                <c:pt idx="97">
                  <c:v>314.22340877078506</c:v>
                </c:pt>
                <c:pt idx="98">
                  <c:v>317.66215199516211</c:v>
                </c:pt>
                <c:pt idx="99">
                  <c:v>320.94667216297017</c:v>
                </c:pt>
                <c:pt idx="100">
                  <c:v>323.62761150477451</c:v>
                </c:pt>
                <c:pt idx="101">
                  <c:v>326.25361786198448</c:v>
                </c:pt>
                <c:pt idx="102">
                  <c:v>330.12657490411846</c:v>
                </c:pt>
                <c:pt idx="103">
                  <c:v>333.09290787715889</c:v>
                </c:pt>
                <c:pt idx="104">
                  <c:v>335.94948439769428</c:v>
                </c:pt>
                <c:pt idx="105">
                  <c:v>340.18697005068964</c:v>
                </c:pt>
                <c:pt idx="106">
                  <c:v>342.83397876814149</c:v>
                </c:pt>
                <c:pt idx="107">
                  <c:v>346.66847583938784</c:v>
                </c:pt>
                <c:pt idx="108">
                  <c:v>350.58506480033469</c:v>
                </c:pt>
                <c:pt idx="109">
                  <c:v>354.78657713115047</c:v>
                </c:pt>
                <c:pt idx="110">
                  <c:v>358.5189993250757</c:v>
                </c:pt>
                <c:pt idx="111">
                  <c:v>360.37759674168933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8CA-8A4E-8DD3-17F2159B0338}"/>
            </c:ext>
          </c:extLst>
        </c:ser>
        <c:ser>
          <c:idx val="7"/>
          <c:order val="4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'24.78-B747'!$U$3:$U$123</c:f>
              <c:numCache>
                <c:formatCode>General</c:formatCode>
                <c:ptCount val="121"/>
                <c:pt idx="0">
                  <c:v>0.49985628999999998</c:v>
                </c:pt>
                <c:pt idx="1">
                  <c:v>0.50458921000000001</c:v>
                </c:pt>
                <c:pt idx="2">
                  <c:v>0.50942383999999996</c:v>
                </c:pt>
                <c:pt idx="3">
                  <c:v>0.51425845999999997</c:v>
                </c:pt>
                <c:pt idx="4">
                  <c:v>0.51909309000000003</c:v>
                </c:pt>
                <c:pt idx="5">
                  <c:v>0.52392771000000005</c:v>
                </c:pt>
                <c:pt idx="6">
                  <c:v>0.52876234</c:v>
                </c:pt>
                <c:pt idx="7">
                  <c:v>0.53359696000000001</c:v>
                </c:pt>
                <c:pt idx="8">
                  <c:v>0.53843158999999996</c:v>
                </c:pt>
                <c:pt idx="9">
                  <c:v>0.54326620999999997</c:v>
                </c:pt>
                <c:pt idx="10">
                  <c:v>0.54810080000000005</c:v>
                </c:pt>
                <c:pt idx="11">
                  <c:v>0.55293546000000005</c:v>
                </c:pt>
                <c:pt idx="12">
                  <c:v>0.55777009</c:v>
                </c:pt>
                <c:pt idx="13">
                  <c:v>0.56260471000000001</c:v>
                </c:pt>
                <c:pt idx="14">
                  <c:v>0.56743933999999996</c:v>
                </c:pt>
                <c:pt idx="15">
                  <c:v>0.57227397000000002</c:v>
                </c:pt>
                <c:pt idx="16">
                  <c:v>0.57710859000000003</c:v>
                </c:pt>
                <c:pt idx="17">
                  <c:v>0.58194321999999998</c:v>
                </c:pt>
                <c:pt idx="18">
                  <c:v>0.58677783999999999</c:v>
                </c:pt>
                <c:pt idx="19">
                  <c:v>0.59161246999999995</c:v>
                </c:pt>
                <c:pt idx="20">
                  <c:v>0.59644708999999996</c:v>
                </c:pt>
                <c:pt idx="21">
                  <c:v>0.60128961000000003</c:v>
                </c:pt>
                <c:pt idx="22">
                  <c:v>0.60611634000000003</c:v>
                </c:pt>
                <c:pt idx="23">
                  <c:v>0.61095096999999998</c:v>
                </c:pt>
                <c:pt idx="24">
                  <c:v>0.61578558999999999</c:v>
                </c:pt>
                <c:pt idx="25">
                  <c:v>0.62062021999999994</c:v>
                </c:pt>
                <c:pt idx="26">
                  <c:v>0.62545483999999996</c:v>
                </c:pt>
                <c:pt idx="27">
                  <c:v>0.63028947000000002</c:v>
                </c:pt>
                <c:pt idx="28">
                  <c:v>0.63512409000000003</c:v>
                </c:pt>
                <c:pt idx="29">
                  <c:v>0.63995871999999998</c:v>
                </c:pt>
                <c:pt idx="30">
                  <c:v>0.64479333999999999</c:v>
                </c:pt>
                <c:pt idx="31">
                  <c:v>0.64962792999999996</c:v>
                </c:pt>
                <c:pt idx="32">
                  <c:v>0.65446258999999996</c:v>
                </c:pt>
                <c:pt idx="33">
                  <c:v>0.65929722000000002</c:v>
                </c:pt>
                <c:pt idx="34">
                  <c:v>0.66413184000000003</c:v>
                </c:pt>
                <c:pt idx="35">
                  <c:v>0.66896646999999998</c:v>
                </c:pt>
                <c:pt idx="36">
                  <c:v>0.67380110000000004</c:v>
                </c:pt>
                <c:pt idx="37">
                  <c:v>0.67863572000000005</c:v>
                </c:pt>
                <c:pt idx="38">
                  <c:v>0.68347035</c:v>
                </c:pt>
                <c:pt idx="39">
                  <c:v>0.68830497000000002</c:v>
                </c:pt>
                <c:pt idx="40">
                  <c:v>0.69313959999999997</c:v>
                </c:pt>
                <c:pt idx="41">
                  <c:v>0.69835082999999998</c:v>
                </c:pt>
                <c:pt idx="42">
                  <c:v>0.70280883000000005</c:v>
                </c:pt>
                <c:pt idx="43">
                  <c:v>0.70764327999999999</c:v>
                </c:pt>
                <c:pt idx="44">
                  <c:v>0.71247780000000005</c:v>
                </c:pt>
                <c:pt idx="45">
                  <c:v>0.71731226000000003</c:v>
                </c:pt>
                <c:pt idx="46">
                  <c:v>0.72214677999999999</c:v>
                </c:pt>
                <c:pt idx="47">
                  <c:v>0.72698114000000003</c:v>
                </c:pt>
                <c:pt idx="48">
                  <c:v>0.73181558999999996</c:v>
                </c:pt>
                <c:pt idx="49">
                  <c:v>0.73664989999999997</c:v>
                </c:pt>
                <c:pt idx="50">
                  <c:v>0.74148426000000001</c:v>
                </c:pt>
                <c:pt idx="51">
                  <c:v>0.74631857000000001</c:v>
                </c:pt>
                <c:pt idx="52">
                  <c:v>0.75115284000000004</c:v>
                </c:pt>
                <c:pt idx="53">
                  <c:v>0.75598704000000005</c:v>
                </c:pt>
                <c:pt idx="54">
                  <c:v>0.76082125</c:v>
                </c:pt>
                <c:pt idx="55">
                  <c:v>0.76565541999999998</c:v>
                </c:pt>
                <c:pt idx="56">
                  <c:v>0.77048952000000004</c:v>
                </c:pt>
                <c:pt idx="57">
                  <c:v>0.7753236</c:v>
                </c:pt>
                <c:pt idx="58">
                  <c:v>0.78015758999999996</c:v>
                </c:pt>
                <c:pt idx="59">
                  <c:v>0.78499158999999996</c:v>
                </c:pt>
                <c:pt idx="60">
                  <c:v>0.78982554999999999</c:v>
                </c:pt>
                <c:pt idx="61">
                  <c:v>0.79465940000000002</c:v>
                </c:pt>
                <c:pt idx="62">
                  <c:v>0.80003296000000002</c:v>
                </c:pt>
                <c:pt idx="63">
                  <c:v>0.80432691000000001</c:v>
                </c:pt>
                <c:pt idx="64">
                  <c:v>0.80916054999999998</c:v>
                </c:pt>
                <c:pt idx="65">
                  <c:v>0.81399407000000001</c:v>
                </c:pt>
                <c:pt idx="66">
                  <c:v>0.81882758</c:v>
                </c:pt>
                <c:pt idx="67">
                  <c:v>0.82366090999999997</c:v>
                </c:pt>
                <c:pt idx="68">
                  <c:v>0.82849402999999999</c:v>
                </c:pt>
                <c:pt idx="69">
                  <c:v>0.83332693000000002</c:v>
                </c:pt>
                <c:pt idx="70">
                  <c:v>0.83815956999999996</c:v>
                </c:pt>
                <c:pt idx="71">
                  <c:v>0.84299186999999998</c:v>
                </c:pt>
                <c:pt idx="72">
                  <c:v>0.84698810000000002</c:v>
                </c:pt>
                <c:pt idx="73">
                  <c:v>0.85098406999999998</c:v>
                </c:pt>
                <c:pt idx="74">
                  <c:v>0.85475992000000001</c:v>
                </c:pt>
                <c:pt idx="75">
                  <c:v>0.85829389</c:v>
                </c:pt>
                <c:pt idx="76">
                  <c:v>0.86164733999999998</c:v>
                </c:pt>
                <c:pt idx="77">
                  <c:v>0.86468473000000001</c:v>
                </c:pt>
                <c:pt idx="78">
                  <c:v>0.86720666000000002</c:v>
                </c:pt>
                <c:pt idx="79">
                  <c:v>0.86946182000000005</c:v>
                </c:pt>
                <c:pt idx="80">
                  <c:v>0.87086397999999998</c:v>
                </c:pt>
                <c:pt idx="81">
                  <c:v>0.87247207000000004</c:v>
                </c:pt>
                <c:pt idx="82">
                  <c:v>0.87406086000000005</c:v>
                </c:pt>
                <c:pt idx="83">
                  <c:v>0.87568166000000003</c:v>
                </c:pt>
                <c:pt idx="84">
                  <c:v>0.87743325000000005</c:v>
                </c:pt>
                <c:pt idx="85">
                  <c:v>0.87918487999999995</c:v>
                </c:pt>
                <c:pt idx="86">
                  <c:v>0.88093675999999999</c:v>
                </c:pt>
                <c:pt idx="87">
                  <c:v>0.88265689000000003</c:v>
                </c:pt>
                <c:pt idx="88">
                  <c:v>0.88400168000000001</c:v>
                </c:pt>
                <c:pt idx="89">
                  <c:v>0.88531495000000004</c:v>
                </c:pt>
                <c:pt idx="90">
                  <c:v>0.88657627000000006</c:v>
                </c:pt>
                <c:pt idx="91">
                  <c:v>0.88779825999999995</c:v>
                </c:pt>
                <c:pt idx="92">
                  <c:v>0.88905624000000005</c:v>
                </c:pt>
                <c:pt idx="93">
                  <c:v>0.89036870999999995</c:v>
                </c:pt>
                <c:pt idx="94">
                  <c:v>0.89168097000000002</c:v>
                </c:pt>
                <c:pt idx="95">
                  <c:v>0.89299311000000003</c:v>
                </c:pt>
                <c:pt idx="96">
                  <c:v>0.89430566</c:v>
                </c:pt>
                <c:pt idx="97">
                  <c:v>0.89536550999999998</c:v>
                </c:pt>
                <c:pt idx="98">
                  <c:v>0.89660006000000003</c:v>
                </c:pt>
                <c:pt idx="99">
                  <c:v>0.89791136000000005</c:v>
                </c:pt>
                <c:pt idx="100">
                  <c:v>0.89880289000000002</c:v>
                </c:pt>
                <c:pt idx="101">
                  <c:v>0.89994689000000005</c:v>
                </c:pt>
                <c:pt idx="102">
                  <c:v>0.90087523999999997</c:v>
                </c:pt>
                <c:pt idx="103">
                  <c:v>0.90209052999999995</c:v>
                </c:pt>
                <c:pt idx="104">
                  <c:v>0.90309947000000002</c:v>
                </c:pt>
                <c:pt idx="105">
                  <c:v>0.90412044999999996</c:v>
                </c:pt>
                <c:pt idx="106">
                  <c:v>0.90499437000000005</c:v>
                </c:pt>
                <c:pt idx="107">
                  <c:v>0.90586809999999995</c:v>
                </c:pt>
                <c:pt idx="108">
                  <c:v>0.90696063000000005</c:v>
                </c:pt>
                <c:pt idx="109">
                  <c:v>0.90752692000000001</c:v>
                </c:pt>
                <c:pt idx="110">
                  <c:v>0.90864442000000001</c:v>
                </c:pt>
                <c:pt idx="111">
                  <c:v>0.90930977000000002</c:v>
                </c:pt>
                <c:pt idx="112">
                  <c:v>0.91023480000000001</c:v>
                </c:pt>
                <c:pt idx="113">
                  <c:v>0.91121730999999995</c:v>
                </c:pt>
                <c:pt idx="114">
                  <c:v>0.91207526999999999</c:v>
                </c:pt>
                <c:pt idx="115">
                  <c:v>0.91285362999999997</c:v>
                </c:pt>
                <c:pt idx="116">
                  <c:v>0.91350706000000004</c:v>
                </c:pt>
                <c:pt idx="117">
                  <c:v>0.91430869000000003</c:v>
                </c:pt>
                <c:pt idx="118">
                  <c:v>0.91474641999999995</c:v>
                </c:pt>
                <c:pt idx="119">
                  <c:v>0.91549259999999999</c:v>
                </c:pt>
                <c:pt idx="120">
                  <c:v>0.91634099999999996</c:v>
                </c:pt>
              </c:numCache>
            </c:numRef>
          </c:xVal>
          <c:yVal>
            <c:numRef>
              <c:f>'24.78-B747'!$V$3:$V$123</c:f>
              <c:numCache>
                <c:formatCode>General</c:formatCode>
                <c:ptCount val="121"/>
                <c:pt idx="0">
                  <c:v>218.972746</c:v>
                </c:pt>
                <c:pt idx="1">
                  <c:v>218.947069</c:v>
                </c:pt>
                <c:pt idx="2">
                  <c:v>218.947069</c:v>
                </c:pt>
                <c:pt idx="3">
                  <c:v>218.947069</c:v>
                </c:pt>
                <c:pt idx="4">
                  <c:v>218.947069</c:v>
                </c:pt>
                <c:pt idx="5">
                  <c:v>218.947069</c:v>
                </c:pt>
                <c:pt idx="6">
                  <c:v>218.947069</c:v>
                </c:pt>
                <c:pt idx="7">
                  <c:v>218.947069</c:v>
                </c:pt>
                <c:pt idx="8">
                  <c:v>218.947069</c:v>
                </c:pt>
                <c:pt idx="9">
                  <c:v>218.947069</c:v>
                </c:pt>
                <c:pt idx="10">
                  <c:v>218.96710999999999</c:v>
                </c:pt>
                <c:pt idx="11">
                  <c:v>218.947069</c:v>
                </c:pt>
                <c:pt idx="12">
                  <c:v>218.947069</c:v>
                </c:pt>
                <c:pt idx="13">
                  <c:v>218.947069</c:v>
                </c:pt>
                <c:pt idx="14">
                  <c:v>218.947069</c:v>
                </c:pt>
                <c:pt idx="15">
                  <c:v>218.947069</c:v>
                </c:pt>
                <c:pt idx="16">
                  <c:v>218.947069</c:v>
                </c:pt>
                <c:pt idx="17">
                  <c:v>218.947069</c:v>
                </c:pt>
                <c:pt idx="18">
                  <c:v>218.947069</c:v>
                </c:pt>
                <c:pt idx="19">
                  <c:v>218.947069</c:v>
                </c:pt>
                <c:pt idx="20">
                  <c:v>218.947069</c:v>
                </c:pt>
                <c:pt idx="21">
                  <c:v>218.88439</c:v>
                </c:pt>
                <c:pt idx="22">
                  <c:v>218.947069</c:v>
                </c:pt>
                <c:pt idx="23">
                  <c:v>218.947069</c:v>
                </c:pt>
                <c:pt idx="24">
                  <c:v>218.947069</c:v>
                </c:pt>
                <c:pt idx="25">
                  <c:v>218.947069</c:v>
                </c:pt>
                <c:pt idx="26">
                  <c:v>218.947069</c:v>
                </c:pt>
                <c:pt idx="27">
                  <c:v>218.947069</c:v>
                </c:pt>
                <c:pt idx="28">
                  <c:v>218.947069</c:v>
                </c:pt>
                <c:pt idx="29">
                  <c:v>218.947069</c:v>
                </c:pt>
                <c:pt idx="30">
                  <c:v>218.947069</c:v>
                </c:pt>
                <c:pt idx="31">
                  <c:v>218.96710999999999</c:v>
                </c:pt>
                <c:pt idx="32">
                  <c:v>218.947069</c:v>
                </c:pt>
                <c:pt idx="33">
                  <c:v>218.947069</c:v>
                </c:pt>
                <c:pt idx="34">
                  <c:v>218.947069</c:v>
                </c:pt>
                <c:pt idx="35">
                  <c:v>218.947069</c:v>
                </c:pt>
                <c:pt idx="36">
                  <c:v>218.947069</c:v>
                </c:pt>
                <c:pt idx="37">
                  <c:v>218.947069</c:v>
                </c:pt>
                <c:pt idx="38">
                  <c:v>218.947069</c:v>
                </c:pt>
                <c:pt idx="39">
                  <c:v>218.947069</c:v>
                </c:pt>
                <c:pt idx="40">
                  <c:v>218.947069</c:v>
                </c:pt>
                <c:pt idx="41">
                  <c:v>219.00218100000001</c:v>
                </c:pt>
                <c:pt idx="42">
                  <c:v>218.95708999999999</c:v>
                </c:pt>
                <c:pt idx="43">
                  <c:v>219.037252</c:v>
                </c:pt>
                <c:pt idx="44">
                  <c:v>219.087354</c:v>
                </c:pt>
                <c:pt idx="45">
                  <c:v>219.16751600000001</c:v>
                </c:pt>
                <c:pt idx="46">
                  <c:v>219.21761799999999</c:v>
                </c:pt>
                <c:pt idx="47">
                  <c:v>219.347882</c:v>
                </c:pt>
                <c:pt idx="48">
                  <c:v>219.428044</c:v>
                </c:pt>
                <c:pt idx="49">
                  <c:v>219.578349</c:v>
                </c:pt>
                <c:pt idx="50">
                  <c:v>219.70861300000001</c:v>
                </c:pt>
                <c:pt idx="51">
                  <c:v>219.85891699999999</c:v>
                </c:pt>
                <c:pt idx="52">
                  <c:v>220.02926199999999</c:v>
                </c:pt>
                <c:pt idx="53">
                  <c:v>220.229669</c:v>
                </c:pt>
                <c:pt idx="54">
                  <c:v>220.43007499999999</c:v>
                </c:pt>
                <c:pt idx="55">
                  <c:v>220.650521</c:v>
                </c:pt>
                <c:pt idx="56">
                  <c:v>220.90102899999999</c:v>
                </c:pt>
                <c:pt idx="57">
                  <c:v>221.16155699999999</c:v>
                </c:pt>
                <c:pt idx="58">
                  <c:v>221.462166</c:v>
                </c:pt>
                <c:pt idx="59">
                  <c:v>221.762775</c:v>
                </c:pt>
                <c:pt idx="60">
                  <c:v>222.08342500000001</c:v>
                </c:pt>
                <c:pt idx="61">
                  <c:v>222.45417699999999</c:v>
                </c:pt>
                <c:pt idx="62">
                  <c:v>222.988812</c:v>
                </c:pt>
                <c:pt idx="63">
                  <c:v>223.28586200000001</c:v>
                </c:pt>
                <c:pt idx="64">
                  <c:v>223.75681700000001</c:v>
                </c:pt>
                <c:pt idx="65">
                  <c:v>224.287893</c:v>
                </c:pt>
                <c:pt idx="66">
                  <c:v>224.81896900000001</c:v>
                </c:pt>
                <c:pt idx="67">
                  <c:v>225.44022799999999</c:v>
                </c:pt>
                <c:pt idx="68">
                  <c:v>226.16168999999999</c:v>
                </c:pt>
                <c:pt idx="69">
                  <c:v>226.98335499999999</c:v>
                </c:pt>
                <c:pt idx="70">
                  <c:v>227.935284</c:v>
                </c:pt>
                <c:pt idx="71">
                  <c:v>229.047539</c:v>
                </c:pt>
                <c:pt idx="72">
                  <c:v>230.220697</c:v>
                </c:pt>
                <c:pt idx="73">
                  <c:v>231.514883</c:v>
                </c:pt>
                <c:pt idx="74">
                  <c:v>232.988212</c:v>
                </c:pt>
                <c:pt idx="75">
                  <c:v>234.73735099999999</c:v>
                </c:pt>
                <c:pt idx="76">
                  <c:v>236.831908</c:v>
                </c:pt>
                <c:pt idx="77">
                  <c:v>239.22453400000001</c:v>
                </c:pt>
                <c:pt idx="78">
                  <c:v>241.82389900000001</c:v>
                </c:pt>
                <c:pt idx="79">
                  <c:v>244.64057600000001</c:v>
                </c:pt>
                <c:pt idx="80">
                  <c:v>246.68661900000001</c:v>
                </c:pt>
                <c:pt idx="81">
                  <c:v>249.383657</c:v>
                </c:pt>
                <c:pt idx="82">
                  <c:v>252.00437400000001</c:v>
                </c:pt>
                <c:pt idx="83">
                  <c:v>254.797222</c:v>
                </c:pt>
                <c:pt idx="84">
                  <c:v>257.88347599999997</c:v>
                </c:pt>
                <c:pt idx="85">
                  <c:v>260.95595300000002</c:v>
                </c:pt>
                <c:pt idx="86">
                  <c:v>263.904428</c:v>
                </c:pt>
                <c:pt idx="87">
                  <c:v>267.02515</c:v>
                </c:pt>
                <c:pt idx="88">
                  <c:v>269.484487</c:v>
                </c:pt>
                <c:pt idx="89">
                  <c:v>272.00125400000002</c:v>
                </c:pt>
                <c:pt idx="90">
                  <c:v>274.63436799999999</c:v>
                </c:pt>
                <c:pt idx="91">
                  <c:v>277.018035</c:v>
                </c:pt>
                <c:pt idx="92">
                  <c:v>279.70319899999998</c:v>
                </c:pt>
                <c:pt idx="93">
                  <c:v>282.60574800000001</c:v>
                </c:pt>
                <c:pt idx="94">
                  <c:v>285.60627299999999</c:v>
                </c:pt>
                <c:pt idx="95">
                  <c:v>288.66803299999998</c:v>
                </c:pt>
                <c:pt idx="96">
                  <c:v>291.532397</c:v>
                </c:pt>
                <c:pt idx="97">
                  <c:v>294.176401</c:v>
                </c:pt>
                <c:pt idx="98">
                  <c:v>297.13953099999998</c:v>
                </c:pt>
                <c:pt idx="99">
                  <c:v>300.18169599999999</c:v>
                </c:pt>
                <c:pt idx="100">
                  <c:v>302.754186</c:v>
                </c:pt>
                <c:pt idx="101">
                  <c:v>305.57183900000001</c:v>
                </c:pt>
                <c:pt idx="102">
                  <c:v>308.25665500000002</c:v>
                </c:pt>
                <c:pt idx="103">
                  <c:v>310.75811299999998</c:v>
                </c:pt>
                <c:pt idx="104">
                  <c:v>313.29978299999999</c:v>
                </c:pt>
                <c:pt idx="105">
                  <c:v>316.73790500000001</c:v>
                </c:pt>
                <c:pt idx="106">
                  <c:v>319.17685799999998</c:v>
                </c:pt>
                <c:pt idx="107">
                  <c:v>321.711996</c:v>
                </c:pt>
                <c:pt idx="108">
                  <c:v>324.70346699999999</c:v>
                </c:pt>
                <c:pt idx="109">
                  <c:v>326.92166800000001</c:v>
                </c:pt>
                <c:pt idx="110">
                  <c:v>330.188087</c:v>
                </c:pt>
                <c:pt idx="111">
                  <c:v>332.57512100000002</c:v>
                </c:pt>
                <c:pt idx="112">
                  <c:v>335.30621200000002</c:v>
                </c:pt>
                <c:pt idx="113">
                  <c:v>338.36626699999999</c:v>
                </c:pt>
                <c:pt idx="114">
                  <c:v>340.93285300000002</c:v>
                </c:pt>
                <c:pt idx="115">
                  <c:v>344.03682099999997</c:v>
                </c:pt>
                <c:pt idx="116">
                  <c:v>346.82822800000002</c:v>
                </c:pt>
                <c:pt idx="117">
                  <c:v>349.22875199999999</c:v>
                </c:pt>
                <c:pt idx="118">
                  <c:v>351.70185500000002</c:v>
                </c:pt>
                <c:pt idx="119">
                  <c:v>354.80927800000001</c:v>
                </c:pt>
                <c:pt idx="120">
                  <c:v>357.77774099999999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D21B-6C4A-9653-8736EC345C1E}"/>
            </c:ext>
          </c:extLst>
        </c:ser>
        <c:ser>
          <c:idx val="6"/>
          <c:order val="5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'24.78-B747'!$U$3:$U$123</c:f>
              <c:numCache>
                <c:formatCode>General</c:formatCode>
                <c:ptCount val="121"/>
                <c:pt idx="0">
                  <c:v>0.49985628999999998</c:v>
                </c:pt>
                <c:pt idx="1">
                  <c:v>0.50458921000000001</c:v>
                </c:pt>
                <c:pt idx="2">
                  <c:v>0.50942383999999996</c:v>
                </c:pt>
                <c:pt idx="3">
                  <c:v>0.51425845999999997</c:v>
                </c:pt>
                <c:pt idx="4">
                  <c:v>0.51909309000000003</c:v>
                </c:pt>
                <c:pt idx="5">
                  <c:v>0.52392771000000005</c:v>
                </c:pt>
                <c:pt idx="6">
                  <c:v>0.52876234</c:v>
                </c:pt>
                <c:pt idx="7">
                  <c:v>0.53359696000000001</c:v>
                </c:pt>
                <c:pt idx="8">
                  <c:v>0.53843158999999996</c:v>
                </c:pt>
                <c:pt idx="9">
                  <c:v>0.54326620999999997</c:v>
                </c:pt>
                <c:pt idx="10">
                  <c:v>0.54810080000000005</c:v>
                </c:pt>
                <c:pt idx="11">
                  <c:v>0.55293546000000005</c:v>
                </c:pt>
                <c:pt idx="12">
                  <c:v>0.55777009</c:v>
                </c:pt>
                <c:pt idx="13">
                  <c:v>0.56260471000000001</c:v>
                </c:pt>
                <c:pt idx="14">
                  <c:v>0.56743933999999996</c:v>
                </c:pt>
                <c:pt idx="15">
                  <c:v>0.57227397000000002</c:v>
                </c:pt>
                <c:pt idx="16">
                  <c:v>0.57710859000000003</c:v>
                </c:pt>
                <c:pt idx="17">
                  <c:v>0.58194321999999998</c:v>
                </c:pt>
                <c:pt idx="18">
                  <c:v>0.58677783999999999</c:v>
                </c:pt>
                <c:pt idx="19">
                  <c:v>0.59161246999999995</c:v>
                </c:pt>
                <c:pt idx="20">
                  <c:v>0.59644708999999996</c:v>
                </c:pt>
                <c:pt idx="21">
                  <c:v>0.60128961000000003</c:v>
                </c:pt>
                <c:pt idx="22">
                  <c:v>0.60611634000000003</c:v>
                </c:pt>
                <c:pt idx="23">
                  <c:v>0.61095096999999998</c:v>
                </c:pt>
                <c:pt idx="24">
                  <c:v>0.61578558999999999</c:v>
                </c:pt>
                <c:pt idx="25">
                  <c:v>0.62062021999999994</c:v>
                </c:pt>
                <c:pt idx="26">
                  <c:v>0.62545483999999996</c:v>
                </c:pt>
                <c:pt idx="27">
                  <c:v>0.63028947000000002</c:v>
                </c:pt>
                <c:pt idx="28">
                  <c:v>0.63512409000000003</c:v>
                </c:pt>
                <c:pt idx="29">
                  <c:v>0.63995871999999998</c:v>
                </c:pt>
                <c:pt idx="30">
                  <c:v>0.64479333999999999</c:v>
                </c:pt>
                <c:pt idx="31">
                  <c:v>0.64962792999999996</c:v>
                </c:pt>
                <c:pt idx="32">
                  <c:v>0.65446258999999996</c:v>
                </c:pt>
                <c:pt idx="33">
                  <c:v>0.65929722000000002</c:v>
                </c:pt>
                <c:pt idx="34">
                  <c:v>0.66413184000000003</c:v>
                </c:pt>
                <c:pt idx="35">
                  <c:v>0.66896646999999998</c:v>
                </c:pt>
                <c:pt idx="36">
                  <c:v>0.67380110000000004</c:v>
                </c:pt>
                <c:pt idx="37">
                  <c:v>0.67863572000000005</c:v>
                </c:pt>
                <c:pt idx="38">
                  <c:v>0.68347035</c:v>
                </c:pt>
                <c:pt idx="39">
                  <c:v>0.68830497000000002</c:v>
                </c:pt>
                <c:pt idx="40">
                  <c:v>0.69313959999999997</c:v>
                </c:pt>
                <c:pt idx="41">
                  <c:v>0.69835082999999998</c:v>
                </c:pt>
                <c:pt idx="42">
                  <c:v>0.70280883000000005</c:v>
                </c:pt>
                <c:pt idx="43">
                  <c:v>0.70764327999999999</c:v>
                </c:pt>
                <c:pt idx="44">
                  <c:v>0.71247780000000005</c:v>
                </c:pt>
                <c:pt idx="45">
                  <c:v>0.71731226000000003</c:v>
                </c:pt>
                <c:pt idx="46">
                  <c:v>0.72214677999999999</c:v>
                </c:pt>
                <c:pt idx="47">
                  <c:v>0.72698114000000003</c:v>
                </c:pt>
                <c:pt idx="48">
                  <c:v>0.73181558999999996</c:v>
                </c:pt>
                <c:pt idx="49">
                  <c:v>0.73664989999999997</c:v>
                </c:pt>
                <c:pt idx="50">
                  <c:v>0.74148426000000001</c:v>
                </c:pt>
                <c:pt idx="51">
                  <c:v>0.74631857000000001</c:v>
                </c:pt>
                <c:pt idx="52">
                  <c:v>0.75115284000000004</c:v>
                </c:pt>
                <c:pt idx="53">
                  <c:v>0.75598704000000005</c:v>
                </c:pt>
                <c:pt idx="54">
                  <c:v>0.76082125</c:v>
                </c:pt>
                <c:pt idx="55">
                  <c:v>0.76565541999999998</c:v>
                </c:pt>
                <c:pt idx="56">
                  <c:v>0.77048952000000004</c:v>
                </c:pt>
                <c:pt idx="57">
                  <c:v>0.7753236</c:v>
                </c:pt>
                <c:pt idx="58">
                  <c:v>0.78015758999999996</c:v>
                </c:pt>
                <c:pt idx="59">
                  <c:v>0.78499158999999996</c:v>
                </c:pt>
                <c:pt idx="60">
                  <c:v>0.78982554999999999</c:v>
                </c:pt>
                <c:pt idx="61">
                  <c:v>0.79465940000000002</c:v>
                </c:pt>
                <c:pt idx="62">
                  <c:v>0.80003296000000002</c:v>
                </c:pt>
                <c:pt idx="63">
                  <c:v>0.80432691000000001</c:v>
                </c:pt>
                <c:pt idx="64">
                  <c:v>0.80916054999999998</c:v>
                </c:pt>
                <c:pt idx="65">
                  <c:v>0.81399407000000001</c:v>
                </c:pt>
                <c:pt idx="66">
                  <c:v>0.81882758</c:v>
                </c:pt>
                <c:pt idx="67">
                  <c:v>0.82366090999999997</c:v>
                </c:pt>
                <c:pt idx="68">
                  <c:v>0.82849402999999999</c:v>
                </c:pt>
                <c:pt idx="69">
                  <c:v>0.83332693000000002</c:v>
                </c:pt>
                <c:pt idx="70">
                  <c:v>0.83815956999999996</c:v>
                </c:pt>
                <c:pt idx="71">
                  <c:v>0.84299186999999998</c:v>
                </c:pt>
                <c:pt idx="72">
                  <c:v>0.84698810000000002</c:v>
                </c:pt>
                <c:pt idx="73">
                  <c:v>0.85098406999999998</c:v>
                </c:pt>
                <c:pt idx="74">
                  <c:v>0.85475992000000001</c:v>
                </c:pt>
                <c:pt idx="75">
                  <c:v>0.85829389</c:v>
                </c:pt>
                <c:pt idx="76">
                  <c:v>0.86164733999999998</c:v>
                </c:pt>
                <c:pt idx="77">
                  <c:v>0.86468473000000001</c:v>
                </c:pt>
                <c:pt idx="78">
                  <c:v>0.86720666000000002</c:v>
                </c:pt>
                <c:pt idx="79">
                  <c:v>0.86946182000000005</c:v>
                </c:pt>
                <c:pt idx="80">
                  <c:v>0.87086397999999998</c:v>
                </c:pt>
                <c:pt idx="81">
                  <c:v>0.87247207000000004</c:v>
                </c:pt>
                <c:pt idx="82">
                  <c:v>0.87406086000000005</c:v>
                </c:pt>
                <c:pt idx="83">
                  <c:v>0.87568166000000003</c:v>
                </c:pt>
                <c:pt idx="84">
                  <c:v>0.87743325000000005</c:v>
                </c:pt>
                <c:pt idx="85">
                  <c:v>0.87918487999999995</c:v>
                </c:pt>
                <c:pt idx="86">
                  <c:v>0.88093675999999999</c:v>
                </c:pt>
                <c:pt idx="87">
                  <c:v>0.88265689000000003</c:v>
                </c:pt>
                <c:pt idx="88">
                  <c:v>0.88400168000000001</c:v>
                </c:pt>
                <c:pt idx="89">
                  <c:v>0.88531495000000004</c:v>
                </c:pt>
                <c:pt idx="90">
                  <c:v>0.88657627000000006</c:v>
                </c:pt>
                <c:pt idx="91">
                  <c:v>0.88779825999999995</c:v>
                </c:pt>
                <c:pt idx="92">
                  <c:v>0.88905624000000005</c:v>
                </c:pt>
                <c:pt idx="93">
                  <c:v>0.89036870999999995</c:v>
                </c:pt>
                <c:pt idx="94">
                  <c:v>0.89168097000000002</c:v>
                </c:pt>
                <c:pt idx="95">
                  <c:v>0.89299311000000003</c:v>
                </c:pt>
                <c:pt idx="96">
                  <c:v>0.89430566</c:v>
                </c:pt>
                <c:pt idx="97">
                  <c:v>0.89536550999999998</c:v>
                </c:pt>
                <c:pt idx="98">
                  <c:v>0.89660006000000003</c:v>
                </c:pt>
                <c:pt idx="99">
                  <c:v>0.89791136000000005</c:v>
                </c:pt>
                <c:pt idx="100">
                  <c:v>0.89880289000000002</c:v>
                </c:pt>
                <c:pt idx="101">
                  <c:v>0.89994689000000005</c:v>
                </c:pt>
                <c:pt idx="102">
                  <c:v>0.90087523999999997</c:v>
                </c:pt>
                <c:pt idx="103">
                  <c:v>0.90209052999999995</c:v>
                </c:pt>
                <c:pt idx="104">
                  <c:v>0.90309947000000002</c:v>
                </c:pt>
                <c:pt idx="105">
                  <c:v>0.90412044999999996</c:v>
                </c:pt>
                <c:pt idx="106">
                  <c:v>0.90499437000000005</c:v>
                </c:pt>
                <c:pt idx="107">
                  <c:v>0.90586809999999995</c:v>
                </c:pt>
                <c:pt idx="108">
                  <c:v>0.90696063000000005</c:v>
                </c:pt>
                <c:pt idx="109">
                  <c:v>0.90752692000000001</c:v>
                </c:pt>
                <c:pt idx="110">
                  <c:v>0.90864442000000001</c:v>
                </c:pt>
                <c:pt idx="111">
                  <c:v>0.90930977000000002</c:v>
                </c:pt>
                <c:pt idx="112">
                  <c:v>0.91023480000000001</c:v>
                </c:pt>
                <c:pt idx="113">
                  <c:v>0.91121730999999995</c:v>
                </c:pt>
                <c:pt idx="114">
                  <c:v>0.91207526999999999</c:v>
                </c:pt>
                <c:pt idx="115">
                  <c:v>0.91285362999999997</c:v>
                </c:pt>
                <c:pt idx="116">
                  <c:v>0.91350706000000004</c:v>
                </c:pt>
                <c:pt idx="117">
                  <c:v>0.91430869000000003</c:v>
                </c:pt>
                <c:pt idx="118">
                  <c:v>0.91474641999999995</c:v>
                </c:pt>
                <c:pt idx="119">
                  <c:v>0.91549259999999999</c:v>
                </c:pt>
                <c:pt idx="120">
                  <c:v>0.91634099999999996</c:v>
                </c:pt>
              </c:numCache>
            </c:numRef>
          </c:xVal>
          <c:yVal>
            <c:numRef>
              <c:f>'24.78-B747'!$W$3:$W$123</c:f>
              <c:numCache>
                <c:formatCode>General</c:formatCode>
                <c:ptCount val="121"/>
                <c:pt idx="0">
                  <c:v>220.33773085462417</c:v>
                </c:pt>
                <c:pt idx="1">
                  <c:v>220.33774534738183</c:v>
                </c:pt>
                <c:pt idx="2">
                  <c:v>220.33776285514659</c:v>
                </c:pt>
                <c:pt idx="3">
                  <c:v>220.3377835947415</c:v>
                </c:pt>
                <c:pt idx="4">
                  <c:v>220.33780816086588</c:v>
                </c:pt>
                <c:pt idx="5">
                  <c:v>220.33783725661237</c:v>
                </c:pt>
                <c:pt idx="6">
                  <c:v>220.33787171352179</c:v>
                </c:pt>
                <c:pt idx="7">
                  <c:v>220.33791251425987</c:v>
                </c:pt>
                <c:pt idx="8">
                  <c:v>220.33796082052135</c:v>
                </c:pt>
                <c:pt idx="9">
                  <c:v>220.33801800456899</c:v>
                </c:pt>
                <c:pt idx="10">
                  <c:v>220.33808568744411</c:v>
                </c:pt>
                <c:pt idx="11">
                  <c:v>220.3381657858701</c:v>
                </c:pt>
                <c:pt idx="12">
                  <c:v>220.3382605601704</c:v>
                </c:pt>
                <c:pt idx="13">
                  <c:v>220.33837268135414</c:v>
                </c:pt>
                <c:pt idx="14">
                  <c:v>220.33850530320498</c:v>
                </c:pt>
                <c:pt idx="15">
                  <c:v>220.3386621480937</c:v>
                </c:pt>
                <c:pt idx="16">
                  <c:v>220.33884760976053</c:v>
                </c:pt>
                <c:pt idx="17">
                  <c:v>220.33906687538723</c:v>
                </c:pt>
                <c:pt idx="18">
                  <c:v>220.33932606511593</c:v>
                </c:pt>
                <c:pt idx="19">
                  <c:v>220.33963240372546</c:v>
                </c:pt>
                <c:pt idx="20">
                  <c:v>220.33999441448361</c:v>
                </c:pt>
                <c:pt idx="21">
                  <c:v>220.34042291618007</c:v>
                </c:pt>
                <c:pt idx="22">
                  <c:v>220.34092750308321</c:v>
                </c:pt>
                <c:pt idx="23">
                  <c:v>220.34152445780899</c:v>
                </c:pt>
                <c:pt idx="24">
                  <c:v>220.3422295473635</c:v>
                </c:pt>
                <c:pt idx="25">
                  <c:v>220.34306227697118</c:v>
                </c:pt>
                <c:pt idx="26">
                  <c:v>220.34404565595469</c:v>
                </c:pt>
                <c:pt idx="27">
                  <c:v>220.34520684420488</c:v>
                </c:pt>
                <c:pt idx="28">
                  <c:v>220.34657788237587</c:v>
                </c:pt>
                <c:pt idx="29">
                  <c:v>220.34819659311347</c:v>
                </c:pt>
                <c:pt idx="30">
                  <c:v>220.35010759914965</c:v>
                </c:pt>
                <c:pt idx="31">
                  <c:v>220.35236355977585</c:v>
                </c:pt>
                <c:pt idx="32">
                  <c:v>220.35502669204433</c:v>
                </c:pt>
                <c:pt idx="33">
                  <c:v>220.35817032111709</c:v>
                </c:pt>
                <c:pt idx="34">
                  <c:v>220.36188106369374</c:v>
                </c:pt>
                <c:pt idx="35">
                  <c:v>220.36626117230486</c:v>
                </c:pt>
                <c:pt idx="36">
                  <c:v>220.37143133124505</c:v>
                </c:pt>
                <c:pt idx="37">
                  <c:v>220.37753401121273</c:v>
                </c:pt>
                <c:pt idx="38">
                  <c:v>220.38473745930199</c:v>
                </c:pt>
                <c:pt idx="39">
                  <c:v>220.39324026519341</c:v>
                </c:pt>
                <c:pt idx="40">
                  <c:v>220.40327698863751</c:v>
                </c:pt>
                <c:pt idx="41">
                  <c:v>220.41613259173945</c:v>
                </c:pt>
                <c:pt idx="42">
                  <c:v>220.42910988629185</c:v>
                </c:pt>
                <c:pt idx="43">
                  <c:v>220.4456187203993</c:v>
                </c:pt>
                <c:pt idx="44">
                  <c:v>220.46510783575644</c:v>
                </c:pt>
                <c:pt idx="45">
                  <c:v>220.48811539380699</c:v>
                </c:pt>
                <c:pt idx="46">
                  <c:v>220.51527823015428</c:v>
                </c:pt>
                <c:pt idx="47">
                  <c:v>220.54734649363633</c:v>
                </c:pt>
                <c:pt idx="48">
                  <c:v>220.58520947326764</c:v>
                </c:pt>
                <c:pt idx="49">
                  <c:v>220.62991391408136</c:v>
                </c:pt>
                <c:pt idx="50">
                  <c:v>220.68270019220842</c:v>
                </c:pt>
                <c:pt idx="51">
                  <c:v>220.74503071665066</c:v>
                </c:pt>
                <c:pt idx="52">
                  <c:v>220.81863435854029</c:v>
                </c:pt>
                <c:pt idx="53">
                  <c:v>220.90555300042399</c:v>
                </c:pt>
                <c:pt idx="54">
                  <c:v>221.0082013367836</c:v>
                </c:pt>
                <c:pt idx="55">
                  <c:v>221.12942981436294</c:v>
                </c:pt>
                <c:pt idx="56">
                  <c:v>221.27260644571334</c:v>
                </c:pt>
                <c:pt idx="57">
                  <c:v>221.44171339670692</c:v>
                </c:pt>
                <c:pt idx="58">
                  <c:v>221.64145168032786</c:v>
                </c:pt>
                <c:pt idx="59">
                  <c:v>221.87738367592954</c:v>
                </c:pt>
                <c:pt idx="60">
                  <c:v>222.15607565333349</c:v>
                </c:pt>
                <c:pt idx="61">
                  <c:v>222.48528413143345</c:v>
                </c:pt>
                <c:pt idx="62">
                  <c:v>222.92177047986638</c:v>
                </c:pt>
                <c:pt idx="63">
                  <c:v>223.3336090159907</c:v>
                </c:pt>
                <c:pt idx="64">
                  <c:v>223.87636843581396</c:v>
                </c:pt>
                <c:pt idx="65">
                  <c:v>224.51759005970766</c:v>
                </c:pt>
                <c:pt idx="66">
                  <c:v>225.27517521992729</c:v>
                </c:pt>
                <c:pt idx="67">
                  <c:v>226.17023288077732</c:v>
                </c:pt>
                <c:pt idx="68">
                  <c:v>227.22772550109272</c:v>
                </c:pt>
                <c:pt idx="69">
                  <c:v>228.47715388559519</c:v>
                </c:pt>
                <c:pt idx="70">
                  <c:v>229.95336824268691</c:v>
                </c:pt>
                <c:pt idx="71">
                  <c:v>231.69752871798093</c:v>
                </c:pt>
                <c:pt idx="72">
                  <c:v>233.37683047610921</c:v>
                </c:pt>
                <c:pt idx="73">
                  <c:v>235.30453646435248</c:v>
                </c:pt>
                <c:pt idx="74">
                  <c:v>237.38753952283344</c:v>
                </c:pt>
                <c:pt idx="75">
                  <c:v>239.59927535926019</c:v>
                </c:pt>
                <c:pt idx="76">
                  <c:v>241.96304200407559</c:v>
                </c:pt>
                <c:pt idx="77">
                  <c:v>244.35369870206563</c:v>
                </c:pt>
                <c:pt idx="78">
                  <c:v>246.53843745499324</c:v>
                </c:pt>
                <c:pt idx="79">
                  <c:v>248.66002484547585</c:v>
                </c:pt>
                <c:pt idx="80">
                  <c:v>250.06496355644316</c:v>
                </c:pt>
                <c:pt idx="81">
                  <c:v>251.76231797907175</c:v>
                </c:pt>
                <c:pt idx="82">
                  <c:v>253.53453756577215</c:v>
                </c:pt>
                <c:pt idx="83">
                  <c:v>255.4455740944021</c:v>
                </c:pt>
                <c:pt idx="84">
                  <c:v>257.63479896483506</c:v>
                </c:pt>
                <c:pt idx="85">
                  <c:v>259.96070295977165</c:v>
                </c:pt>
                <c:pt idx="86">
                  <c:v>262.43213275410557</c:v>
                </c:pt>
                <c:pt idx="87">
                  <c:v>265.00881987986628</c:v>
                </c:pt>
                <c:pt idx="88">
                  <c:v>267.1327202905992</c:v>
                </c:pt>
                <c:pt idx="89">
                  <c:v>269.30433498002492</c:v>
                </c:pt>
                <c:pt idx="90">
                  <c:v>271.48493455946164</c:v>
                </c:pt>
                <c:pt idx="91">
                  <c:v>273.69017630359576</c:v>
                </c:pt>
                <c:pt idx="92">
                  <c:v>276.05980085120342</c:v>
                </c:pt>
                <c:pt idx="93">
                  <c:v>278.64439933884506</c:v>
                </c:pt>
                <c:pt idx="94">
                  <c:v>281.34852137194514</c:v>
                </c:pt>
                <c:pt idx="95">
                  <c:v>284.17787468111885</c:v>
                </c:pt>
                <c:pt idx="96">
                  <c:v>287.13947237776034</c:v>
                </c:pt>
                <c:pt idx="97">
                  <c:v>289.63091697505803</c:v>
                </c:pt>
                <c:pt idx="98">
                  <c:v>292.65051073744786</c:v>
                </c:pt>
                <c:pt idx="99">
                  <c:v>296.0021590845559</c:v>
                </c:pt>
                <c:pt idx="100">
                  <c:v>298.36922196719411</c:v>
                </c:pt>
                <c:pt idx="101">
                  <c:v>301.51546791939461</c:v>
                </c:pt>
                <c:pt idx="102">
                  <c:v>304.16169461682807</c:v>
                </c:pt>
                <c:pt idx="103">
                  <c:v>307.75672285709419</c:v>
                </c:pt>
                <c:pt idx="104">
                  <c:v>310.85825893187973</c:v>
                </c:pt>
                <c:pt idx="105">
                  <c:v>314.10890491211211</c:v>
                </c:pt>
                <c:pt idx="106">
                  <c:v>316.98395199038441</c:v>
                </c:pt>
                <c:pt idx="107">
                  <c:v>319.94654499233309</c:v>
                </c:pt>
                <c:pt idx="108">
                  <c:v>323.77920593614846</c:v>
                </c:pt>
                <c:pt idx="109">
                  <c:v>325.82349278789712</c:v>
                </c:pt>
                <c:pt idx="110">
                  <c:v>329.97698088764372</c:v>
                </c:pt>
                <c:pt idx="111">
                  <c:v>332.52724096341774</c:v>
                </c:pt>
                <c:pt idx="112">
                  <c:v>336.17176117051611</c:v>
                </c:pt>
                <c:pt idx="113">
                  <c:v>340.17256002260331</c:v>
                </c:pt>
                <c:pt idx="114">
                  <c:v>343.7791036071286</c:v>
                </c:pt>
                <c:pt idx="115">
                  <c:v>347.14490463323659</c:v>
                </c:pt>
                <c:pt idx="116">
                  <c:v>350.04127483536723</c:v>
                </c:pt>
                <c:pt idx="117">
                  <c:v>353.68511557559236</c:v>
                </c:pt>
                <c:pt idx="118">
                  <c:v>355.71788514884616</c:v>
                </c:pt>
                <c:pt idx="119">
                  <c:v>359.25478867667431</c:v>
                </c:pt>
                <c:pt idx="120">
                  <c:v>363.38866455765299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8CA-8A4E-8DD3-17F2159B0338}"/>
            </c:ext>
          </c:extLst>
        </c:ser>
        <c:ser>
          <c:idx val="1"/>
          <c:order val="6"/>
          <c:tx>
            <c:v>cl0.35</c:v>
          </c:tx>
          <c:spPr>
            <a:ln w="2540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'24.78-B747'!$O$3:$O$121</c:f>
              <c:numCache>
                <c:formatCode>General</c:formatCode>
                <c:ptCount val="119"/>
                <c:pt idx="0">
                  <c:v>0.50021201000000004</c:v>
                </c:pt>
                <c:pt idx="1">
                  <c:v>0.50462883000000003</c:v>
                </c:pt>
                <c:pt idx="2">
                  <c:v>0.50946345999999998</c:v>
                </c:pt>
                <c:pt idx="3">
                  <c:v>0.51429807999999999</c:v>
                </c:pt>
                <c:pt idx="4">
                  <c:v>0.51913271000000005</c:v>
                </c:pt>
                <c:pt idx="5">
                  <c:v>0.52396732999999995</c:v>
                </c:pt>
                <c:pt idx="6">
                  <c:v>0.52880196000000002</c:v>
                </c:pt>
                <c:pt idx="7">
                  <c:v>0.53363658000000003</c:v>
                </c:pt>
                <c:pt idx="8">
                  <c:v>0.53847120999999998</c:v>
                </c:pt>
                <c:pt idx="9">
                  <c:v>0.54330582999999999</c:v>
                </c:pt>
                <c:pt idx="10">
                  <c:v>0.54814037999999998</c:v>
                </c:pt>
                <c:pt idx="11">
                  <c:v>0.55297507999999995</c:v>
                </c:pt>
                <c:pt idx="12">
                  <c:v>0.55780971000000001</c:v>
                </c:pt>
                <c:pt idx="13">
                  <c:v>0.56264433999999997</c:v>
                </c:pt>
                <c:pt idx="14">
                  <c:v>0.56747895999999998</c:v>
                </c:pt>
                <c:pt idx="15">
                  <c:v>0.57231359000000004</c:v>
                </c:pt>
                <c:pt idx="16">
                  <c:v>0.57714821000000005</c:v>
                </c:pt>
                <c:pt idx="17">
                  <c:v>0.58198284</c:v>
                </c:pt>
                <c:pt idx="18">
                  <c:v>0.58681746000000001</c:v>
                </c:pt>
                <c:pt idx="19">
                  <c:v>0.59165208999999996</c:v>
                </c:pt>
                <c:pt idx="20">
                  <c:v>0.59648668999999999</c:v>
                </c:pt>
                <c:pt idx="21">
                  <c:v>0.60132907999999996</c:v>
                </c:pt>
                <c:pt idx="22">
                  <c:v>0.60615596000000005</c:v>
                </c:pt>
                <c:pt idx="23">
                  <c:v>0.61099059</c:v>
                </c:pt>
                <c:pt idx="24">
                  <c:v>0.61582521000000001</c:v>
                </c:pt>
                <c:pt idx="25">
                  <c:v>0.62065983999999996</c:v>
                </c:pt>
                <c:pt idx="26">
                  <c:v>0.62549445999999997</c:v>
                </c:pt>
                <c:pt idx="27">
                  <c:v>0.63032909000000004</c:v>
                </c:pt>
                <c:pt idx="28">
                  <c:v>0.63516371000000005</c:v>
                </c:pt>
                <c:pt idx="29">
                  <c:v>0.63999834</c:v>
                </c:pt>
                <c:pt idx="30">
                  <c:v>0.64483296000000001</c:v>
                </c:pt>
                <c:pt idx="31">
                  <c:v>0.64966751</c:v>
                </c:pt>
                <c:pt idx="32">
                  <c:v>0.65450220999999997</c:v>
                </c:pt>
                <c:pt idx="33">
                  <c:v>0.65933684000000004</c:v>
                </c:pt>
                <c:pt idx="34">
                  <c:v>0.66417146999999999</c:v>
                </c:pt>
                <c:pt idx="35">
                  <c:v>0.66900609</c:v>
                </c:pt>
                <c:pt idx="36">
                  <c:v>0.67384071999999995</c:v>
                </c:pt>
                <c:pt idx="37">
                  <c:v>0.67867533999999996</c:v>
                </c:pt>
                <c:pt idx="38">
                  <c:v>0.68350997000000002</c:v>
                </c:pt>
                <c:pt idx="39">
                  <c:v>0.68834459000000003</c:v>
                </c:pt>
                <c:pt idx="40">
                  <c:v>0.69317921999999998</c:v>
                </c:pt>
                <c:pt idx="41">
                  <c:v>0.69839065</c:v>
                </c:pt>
                <c:pt idx="42">
                  <c:v>0.70284844999999996</c:v>
                </c:pt>
                <c:pt idx="43">
                  <c:v>0.70768308999999996</c:v>
                </c:pt>
                <c:pt idx="44">
                  <c:v>0.71251757000000004</c:v>
                </c:pt>
                <c:pt idx="45">
                  <c:v>0.71735210999999999</c:v>
                </c:pt>
                <c:pt idx="46">
                  <c:v>0.72218654999999998</c:v>
                </c:pt>
                <c:pt idx="47">
                  <c:v>0.72702107000000005</c:v>
                </c:pt>
                <c:pt idx="48">
                  <c:v>0.73185553000000003</c:v>
                </c:pt>
                <c:pt idx="49">
                  <c:v>0.73710759999999997</c:v>
                </c:pt>
                <c:pt idx="50">
                  <c:v>0.74194207999999995</c:v>
                </c:pt>
                <c:pt idx="51">
                  <c:v>0.74677652000000005</c:v>
                </c:pt>
                <c:pt idx="52">
                  <c:v>0.75077501000000002</c:v>
                </c:pt>
                <c:pt idx="53">
                  <c:v>0.75560901000000003</c:v>
                </c:pt>
                <c:pt idx="54">
                  <c:v>0.76086111999999995</c:v>
                </c:pt>
                <c:pt idx="55">
                  <c:v>0.76569520000000002</c:v>
                </c:pt>
                <c:pt idx="56">
                  <c:v>0.77052927999999998</c:v>
                </c:pt>
                <c:pt idx="57">
                  <c:v>0.77536331999999997</c:v>
                </c:pt>
                <c:pt idx="58">
                  <c:v>0.78019727999999999</c:v>
                </c:pt>
                <c:pt idx="59">
                  <c:v>0.78503120999999998</c:v>
                </c:pt>
                <c:pt idx="60">
                  <c:v>0.78986504000000002</c:v>
                </c:pt>
                <c:pt idx="61">
                  <c:v>0.79469882999999997</c:v>
                </c:pt>
                <c:pt idx="62">
                  <c:v>0.7992089</c:v>
                </c:pt>
                <c:pt idx="63">
                  <c:v>0.80436615</c:v>
                </c:pt>
                <c:pt idx="64">
                  <c:v>0.80919967000000004</c:v>
                </c:pt>
                <c:pt idx="65">
                  <c:v>0.81403316000000003</c:v>
                </c:pt>
                <c:pt idx="66">
                  <c:v>0.81886650999999999</c:v>
                </c:pt>
                <c:pt idx="67">
                  <c:v>0.82369983999999996</c:v>
                </c:pt>
                <c:pt idx="68">
                  <c:v>0.82853304000000005</c:v>
                </c:pt>
                <c:pt idx="69">
                  <c:v>0.83336613999999998</c:v>
                </c:pt>
                <c:pt idx="70">
                  <c:v>0.83819893999999995</c:v>
                </c:pt>
                <c:pt idx="71">
                  <c:v>0.84303148999999999</c:v>
                </c:pt>
                <c:pt idx="72">
                  <c:v>0.84786357999999995</c:v>
                </c:pt>
                <c:pt idx="73">
                  <c:v>0.85144198000000004</c:v>
                </c:pt>
                <c:pt idx="74">
                  <c:v>0.85563553000000003</c:v>
                </c:pt>
                <c:pt idx="75">
                  <c:v>0.85865133000000005</c:v>
                </c:pt>
                <c:pt idx="76">
                  <c:v>0.86182340000000002</c:v>
                </c:pt>
                <c:pt idx="77">
                  <c:v>0.86432640999999999</c:v>
                </c:pt>
                <c:pt idx="78">
                  <c:v>0.86691121999999998</c:v>
                </c:pt>
                <c:pt idx="79">
                  <c:v>0.86900496000000005</c:v>
                </c:pt>
                <c:pt idx="80">
                  <c:v>0.87084015000000004</c:v>
                </c:pt>
                <c:pt idx="81">
                  <c:v>0.87303222000000003</c:v>
                </c:pt>
                <c:pt idx="82">
                  <c:v>0.87547001000000002</c:v>
                </c:pt>
                <c:pt idx="83">
                  <c:v>0.87714685999999997</c:v>
                </c:pt>
                <c:pt idx="84">
                  <c:v>0.87894855999999999</c:v>
                </c:pt>
                <c:pt idx="85">
                  <c:v>0.88070106999999997</c:v>
                </c:pt>
                <c:pt idx="86">
                  <c:v>0.88203644000000003</c:v>
                </c:pt>
                <c:pt idx="87">
                  <c:v>0.88378867000000005</c:v>
                </c:pt>
                <c:pt idx="88">
                  <c:v>0.88535311999999999</c:v>
                </c:pt>
                <c:pt idx="89">
                  <c:v>0.88630945000000005</c:v>
                </c:pt>
                <c:pt idx="90">
                  <c:v>0.88775219999999999</c:v>
                </c:pt>
                <c:pt idx="91">
                  <c:v>0.88884640999999998</c:v>
                </c:pt>
                <c:pt idx="92">
                  <c:v>0.89015991999999999</c:v>
                </c:pt>
                <c:pt idx="93">
                  <c:v>0.89147330999999996</c:v>
                </c:pt>
                <c:pt idx="94">
                  <c:v>0.89278690000000005</c:v>
                </c:pt>
                <c:pt idx="95">
                  <c:v>0.89401195</c:v>
                </c:pt>
                <c:pt idx="96">
                  <c:v>0.89536143000000001</c:v>
                </c:pt>
                <c:pt idx="97">
                  <c:v>0.89633255000000001</c:v>
                </c:pt>
                <c:pt idx="98">
                  <c:v>0.89760594000000005</c:v>
                </c:pt>
                <c:pt idx="99">
                  <c:v>0.89868334999999999</c:v>
                </c:pt>
                <c:pt idx="100">
                  <c:v>0.89959016999999997</c:v>
                </c:pt>
                <c:pt idx="101">
                  <c:v>0.90093677999999999</c:v>
                </c:pt>
                <c:pt idx="102">
                  <c:v>0.90203038999999996</c:v>
                </c:pt>
                <c:pt idx="103">
                  <c:v>0.90340308000000002</c:v>
                </c:pt>
                <c:pt idx="104">
                  <c:v>0.90469443000000005</c:v>
                </c:pt>
                <c:pt idx="105">
                  <c:v>0.90600575000000005</c:v>
                </c:pt>
                <c:pt idx="106">
                  <c:v>0.90727552</c:v>
                </c:pt>
                <c:pt idx="107">
                  <c:v>0.90811779000000004</c:v>
                </c:pt>
                <c:pt idx="108">
                  <c:v>0.90923145999999999</c:v>
                </c:pt>
                <c:pt idx="109">
                  <c:v>0.91014762999999999</c:v>
                </c:pt>
                <c:pt idx="110">
                  <c:v>0.91108756000000002</c:v>
                </c:pt>
                <c:pt idx="111">
                  <c:v>0.91204890000000005</c:v>
                </c:pt>
                <c:pt idx="112">
                  <c:v>0.9130315</c:v>
                </c:pt>
                <c:pt idx="113">
                  <c:v>0.91390497999999998</c:v>
                </c:pt>
                <c:pt idx="114">
                  <c:v>0.91476183</c:v>
                </c:pt>
                <c:pt idx="115">
                  <c:v>0.91553987000000003</c:v>
                </c:pt>
                <c:pt idx="116">
                  <c:v>0.91653382999999999</c:v>
                </c:pt>
                <c:pt idx="117">
                  <c:v>0.91728392999999997</c:v>
                </c:pt>
                <c:pt idx="118">
                  <c:v>0.91793672000000004</c:v>
                </c:pt>
              </c:numCache>
            </c:numRef>
          </c:xVal>
          <c:yVal>
            <c:numRef>
              <c:f>'24.78-B747'!$P$3:$P$121</c:f>
              <c:numCache>
                <c:formatCode>General</c:formatCode>
                <c:ptCount val="119"/>
                <c:pt idx="0">
                  <c:v>200.07031000000001</c:v>
                </c:pt>
                <c:pt idx="1">
                  <c:v>199.98864900000001</c:v>
                </c:pt>
                <c:pt idx="2">
                  <c:v>199.98864900000001</c:v>
                </c:pt>
                <c:pt idx="3">
                  <c:v>199.98864900000001</c:v>
                </c:pt>
                <c:pt idx="4">
                  <c:v>199.98864900000001</c:v>
                </c:pt>
                <c:pt idx="5">
                  <c:v>199.98864900000001</c:v>
                </c:pt>
                <c:pt idx="6">
                  <c:v>199.98864900000001</c:v>
                </c:pt>
                <c:pt idx="7">
                  <c:v>199.98864900000001</c:v>
                </c:pt>
                <c:pt idx="8">
                  <c:v>199.98864900000001</c:v>
                </c:pt>
                <c:pt idx="9">
                  <c:v>199.98864900000001</c:v>
                </c:pt>
                <c:pt idx="10">
                  <c:v>200.02873</c:v>
                </c:pt>
                <c:pt idx="11">
                  <c:v>199.98864900000001</c:v>
                </c:pt>
                <c:pt idx="12">
                  <c:v>199.98864900000001</c:v>
                </c:pt>
                <c:pt idx="13">
                  <c:v>199.98864900000001</c:v>
                </c:pt>
                <c:pt idx="14">
                  <c:v>199.98864900000001</c:v>
                </c:pt>
                <c:pt idx="15">
                  <c:v>199.98864900000001</c:v>
                </c:pt>
                <c:pt idx="16">
                  <c:v>199.98864900000001</c:v>
                </c:pt>
                <c:pt idx="17">
                  <c:v>199.98864900000001</c:v>
                </c:pt>
                <c:pt idx="18">
                  <c:v>199.98864900000001</c:v>
                </c:pt>
                <c:pt idx="19">
                  <c:v>199.98864900000001</c:v>
                </c:pt>
                <c:pt idx="20">
                  <c:v>199.99866900000001</c:v>
                </c:pt>
                <c:pt idx="21">
                  <c:v>199.99988999999999</c:v>
                </c:pt>
                <c:pt idx="22">
                  <c:v>199.98864900000001</c:v>
                </c:pt>
                <c:pt idx="23">
                  <c:v>199.98864900000001</c:v>
                </c:pt>
                <c:pt idx="24">
                  <c:v>199.98864900000001</c:v>
                </c:pt>
                <c:pt idx="25">
                  <c:v>199.98864900000001</c:v>
                </c:pt>
                <c:pt idx="26">
                  <c:v>199.98864900000001</c:v>
                </c:pt>
                <c:pt idx="27">
                  <c:v>199.98864900000001</c:v>
                </c:pt>
                <c:pt idx="28">
                  <c:v>199.98864900000001</c:v>
                </c:pt>
                <c:pt idx="29">
                  <c:v>199.98864900000001</c:v>
                </c:pt>
                <c:pt idx="30">
                  <c:v>199.98864900000001</c:v>
                </c:pt>
                <c:pt idx="31">
                  <c:v>200.02873</c:v>
                </c:pt>
                <c:pt idx="32">
                  <c:v>199.98864900000001</c:v>
                </c:pt>
                <c:pt idx="33">
                  <c:v>199.98864900000001</c:v>
                </c:pt>
                <c:pt idx="34">
                  <c:v>199.98864900000001</c:v>
                </c:pt>
                <c:pt idx="35">
                  <c:v>199.98864900000001</c:v>
                </c:pt>
                <c:pt idx="36">
                  <c:v>199.98864900000001</c:v>
                </c:pt>
                <c:pt idx="37">
                  <c:v>199.98864900000001</c:v>
                </c:pt>
                <c:pt idx="38">
                  <c:v>199.98864900000001</c:v>
                </c:pt>
                <c:pt idx="39">
                  <c:v>199.98864900000001</c:v>
                </c:pt>
                <c:pt idx="40">
                  <c:v>199.98864900000001</c:v>
                </c:pt>
                <c:pt idx="41">
                  <c:v>199.94928300000001</c:v>
                </c:pt>
                <c:pt idx="42">
                  <c:v>199.99866900000001</c:v>
                </c:pt>
                <c:pt idx="43">
                  <c:v>199.98864900000001</c:v>
                </c:pt>
                <c:pt idx="44">
                  <c:v>200.05879100000001</c:v>
                </c:pt>
                <c:pt idx="45">
                  <c:v>200.098872</c:v>
                </c:pt>
                <c:pt idx="46">
                  <c:v>200.189055</c:v>
                </c:pt>
                <c:pt idx="47">
                  <c:v>200.23915700000001</c:v>
                </c:pt>
                <c:pt idx="48">
                  <c:v>200.31931900000001</c:v>
                </c:pt>
                <c:pt idx="49">
                  <c:v>200.56904399999999</c:v>
                </c:pt>
                <c:pt idx="50">
                  <c:v>200.639186</c:v>
                </c:pt>
                <c:pt idx="51">
                  <c:v>200.72936899999999</c:v>
                </c:pt>
                <c:pt idx="52">
                  <c:v>200.81955099999999</c:v>
                </c:pt>
                <c:pt idx="53">
                  <c:v>201.11937800000001</c:v>
                </c:pt>
                <c:pt idx="54">
                  <c:v>201.35251700000001</c:v>
                </c:pt>
                <c:pt idx="55">
                  <c:v>201.61193900000001</c:v>
                </c:pt>
                <c:pt idx="56">
                  <c:v>201.872467</c:v>
                </c:pt>
                <c:pt idx="57">
                  <c:v>202.15303499999999</c:v>
                </c:pt>
                <c:pt idx="58">
                  <c:v>202.47368499999999</c:v>
                </c:pt>
                <c:pt idx="59">
                  <c:v>202.80435499999999</c:v>
                </c:pt>
                <c:pt idx="60">
                  <c:v>203.18512699999999</c:v>
                </c:pt>
                <c:pt idx="61">
                  <c:v>203.585939</c:v>
                </c:pt>
                <c:pt idx="62">
                  <c:v>203.95174700000001</c:v>
                </c:pt>
                <c:pt idx="63">
                  <c:v>204.50780700000001</c:v>
                </c:pt>
                <c:pt idx="64">
                  <c:v>205.038883</c:v>
                </c:pt>
                <c:pt idx="65">
                  <c:v>205.57998000000001</c:v>
                </c:pt>
                <c:pt idx="66">
                  <c:v>206.19121899999999</c:v>
                </c:pt>
                <c:pt idx="67">
                  <c:v>206.812478</c:v>
                </c:pt>
                <c:pt idx="68">
                  <c:v>207.49385899999999</c:v>
                </c:pt>
                <c:pt idx="69">
                  <c:v>208.22534099999999</c:v>
                </c:pt>
                <c:pt idx="70">
                  <c:v>209.09710799999999</c:v>
                </c:pt>
                <c:pt idx="71">
                  <c:v>210.08911800000001</c:v>
                </c:pt>
                <c:pt idx="72">
                  <c:v>211.30157500000001</c:v>
                </c:pt>
                <c:pt idx="73">
                  <c:v>212.40537499999999</c:v>
                </c:pt>
                <c:pt idx="74">
                  <c:v>214.008185</c:v>
                </c:pt>
                <c:pt idx="75">
                  <c:v>215.590632</c:v>
                </c:pt>
                <c:pt idx="76">
                  <c:v>217.71488500000001</c:v>
                </c:pt>
                <c:pt idx="77">
                  <c:v>220.02096399999999</c:v>
                </c:pt>
                <c:pt idx="78">
                  <c:v>222.47484399999999</c:v>
                </c:pt>
                <c:pt idx="79">
                  <c:v>225.10016400000001</c:v>
                </c:pt>
                <c:pt idx="80">
                  <c:v>227.171706</c:v>
                </c:pt>
                <c:pt idx="81">
                  <c:v>229.79502199999999</c:v>
                </c:pt>
                <c:pt idx="82">
                  <c:v>233.06074100000001</c:v>
                </c:pt>
                <c:pt idx="83">
                  <c:v>235.48421099999999</c:v>
                </c:pt>
                <c:pt idx="84">
                  <c:v>237.962793</c:v>
                </c:pt>
                <c:pt idx="85">
                  <c:v>240.60815400000001</c:v>
                </c:pt>
                <c:pt idx="86">
                  <c:v>242.861784</c:v>
                </c:pt>
                <c:pt idx="87">
                  <c:v>245.644924</c:v>
                </c:pt>
                <c:pt idx="88">
                  <c:v>248.14856900000001</c:v>
                </c:pt>
                <c:pt idx="89">
                  <c:v>249.75483600000001</c:v>
                </c:pt>
                <c:pt idx="90">
                  <c:v>252.15567100000001</c:v>
                </c:pt>
                <c:pt idx="91">
                  <c:v>254.34067200000001</c:v>
                </c:pt>
                <c:pt idx="92">
                  <c:v>256.74721499999998</c:v>
                </c:pt>
                <c:pt idx="93">
                  <c:v>259.20887099999999</c:v>
                </c:pt>
                <c:pt idx="94">
                  <c:v>261.57110599999999</c:v>
                </c:pt>
                <c:pt idx="95">
                  <c:v>264.034379</c:v>
                </c:pt>
                <c:pt idx="96">
                  <c:v>266.75160399999999</c:v>
                </c:pt>
                <c:pt idx="97">
                  <c:v>268.788858</c:v>
                </c:pt>
                <c:pt idx="98">
                  <c:v>271.27311099999997</c:v>
                </c:pt>
                <c:pt idx="99">
                  <c:v>273.58138300000002</c:v>
                </c:pt>
                <c:pt idx="100">
                  <c:v>276.26322399999998</c:v>
                </c:pt>
                <c:pt idx="101">
                  <c:v>278.81026100000003</c:v>
                </c:pt>
                <c:pt idx="102">
                  <c:v>281.281362</c:v>
                </c:pt>
                <c:pt idx="103">
                  <c:v>284.45124600000003</c:v>
                </c:pt>
                <c:pt idx="104">
                  <c:v>287.444773</c:v>
                </c:pt>
                <c:pt idx="105">
                  <c:v>290.898439</c:v>
                </c:pt>
                <c:pt idx="106">
                  <c:v>294.20308499999999</c:v>
                </c:pt>
                <c:pt idx="107">
                  <c:v>296.76477199999999</c:v>
                </c:pt>
                <c:pt idx="108">
                  <c:v>299.94707799999998</c:v>
                </c:pt>
                <c:pt idx="109">
                  <c:v>302.784628</c:v>
                </c:pt>
                <c:pt idx="110">
                  <c:v>305.60424799999998</c:v>
                </c:pt>
                <c:pt idx="111">
                  <c:v>308.48519099999999</c:v>
                </c:pt>
                <c:pt idx="112">
                  <c:v>311.49932000000001</c:v>
                </c:pt>
                <c:pt idx="113">
                  <c:v>314.15250900000001</c:v>
                </c:pt>
                <c:pt idx="114">
                  <c:v>317.25057299999997</c:v>
                </c:pt>
                <c:pt idx="115">
                  <c:v>320.50413099999997</c:v>
                </c:pt>
                <c:pt idx="116">
                  <c:v>323.92871000000002</c:v>
                </c:pt>
                <c:pt idx="117">
                  <c:v>327.20020099999999</c:v>
                </c:pt>
                <c:pt idx="118">
                  <c:v>330.29516100000001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D21B-6C4A-9653-8736EC345C1E}"/>
            </c:ext>
          </c:extLst>
        </c:ser>
        <c:ser>
          <c:idx val="9"/>
          <c:order val="7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'24.78-B747'!$O$3:$O$121</c:f>
              <c:numCache>
                <c:formatCode>General</c:formatCode>
                <c:ptCount val="119"/>
                <c:pt idx="0">
                  <c:v>0.50021201000000004</c:v>
                </c:pt>
                <c:pt idx="1">
                  <c:v>0.50462883000000003</c:v>
                </c:pt>
                <c:pt idx="2">
                  <c:v>0.50946345999999998</c:v>
                </c:pt>
                <c:pt idx="3">
                  <c:v>0.51429807999999999</c:v>
                </c:pt>
                <c:pt idx="4">
                  <c:v>0.51913271000000005</c:v>
                </c:pt>
                <c:pt idx="5">
                  <c:v>0.52396732999999995</c:v>
                </c:pt>
                <c:pt idx="6">
                  <c:v>0.52880196000000002</c:v>
                </c:pt>
                <c:pt idx="7">
                  <c:v>0.53363658000000003</c:v>
                </c:pt>
                <c:pt idx="8">
                  <c:v>0.53847120999999998</c:v>
                </c:pt>
                <c:pt idx="9">
                  <c:v>0.54330582999999999</c:v>
                </c:pt>
                <c:pt idx="10">
                  <c:v>0.54814037999999998</c:v>
                </c:pt>
                <c:pt idx="11">
                  <c:v>0.55297507999999995</c:v>
                </c:pt>
                <c:pt idx="12">
                  <c:v>0.55780971000000001</c:v>
                </c:pt>
                <c:pt idx="13">
                  <c:v>0.56264433999999997</c:v>
                </c:pt>
                <c:pt idx="14">
                  <c:v>0.56747895999999998</c:v>
                </c:pt>
                <c:pt idx="15">
                  <c:v>0.57231359000000004</c:v>
                </c:pt>
                <c:pt idx="16">
                  <c:v>0.57714821000000005</c:v>
                </c:pt>
                <c:pt idx="17">
                  <c:v>0.58198284</c:v>
                </c:pt>
                <c:pt idx="18">
                  <c:v>0.58681746000000001</c:v>
                </c:pt>
                <c:pt idx="19">
                  <c:v>0.59165208999999996</c:v>
                </c:pt>
                <c:pt idx="20">
                  <c:v>0.59648668999999999</c:v>
                </c:pt>
                <c:pt idx="21">
                  <c:v>0.60132907999999996</c:v>
                </c:pt>
                <c:pt idx="22">
                  <c:v>0.60615596000000005</c:v>
                </c:pt>
                <c:pt idx="23">
                  <c:v>0.61099059</c:v>
                </c:pt>
                <c:pt idx="24">
                  <c:v>0.61582521000000001</c:v>
                </c:pt>
                <c:pt idx="25">
                  <c:v>0.62065983999999996</c:v>
                </c:pt>
                <c:pt idx="26">
                  <c:v>0.62549445999999997</c:v>
                </c:pt>
                <c:pt idx="27">
                  <c:v>0.63032909000000004</c:v>
                </c:pt>
                <c:pt idx="28">
                  <c:v>0.63516371000000005</c:v>
                </c:pt>
                <c:pt idx="29">
                  <c:v>0.63999834</c:v>
                </c:pt>
                <c:pt idx="30">
                  <c:v>0.64483296000000001</c:v>
                </c:pt>
                <c:pt idx="31">
                  <c:v>0.64966751</c:v>
                </c:pt>
                <c:pt idx="32">
                  <c:v>0.65450220999999997</c:v>
                </c:pt>
                <c:pt idx="33">
                  <c:v>0.65933684000000004</c:v>
                </c:pt>
                <c:pt idx="34">
                  <c:v>0.66417146999999999</c:v>
                </c:pt>
                <c:pt idx="35">
                  <c:v>0.66900609</c:v>
                </c:pt>
                <c:pt idx="36">
                  <c:v>0.67384071999999995</c:v>
                </c:pt>
                <c:pt idx="37">
                  <c:v>0.67867533999999996</c:v>
                </c:pt>
                <c:pt idx="38">
                  <c:v>0.68350997000000002</c:v>
                </c:pt>
                <c:pt idx="39">
                  <c:v>0.68834459000000003</c:v>
                </c:pt>
                <c:pt idx="40">
                  <c:v>0.69317921999999998</c:v>
                </c:pt>
                <c:pt idx="41">
                  <c:v>0.69839065</c:v>
                </c:pt>
                <c:pt idx="42">
                  <c:v>0.70284844999999996</c:v>
                </c:pt>
                <c:pt idx="43">
                  <c:v>0.70768308999999996</c:v>
                </c:pt>
                <c:pt idx="44">
                  <c:v>0.71251757000000004</c:v>
                </c:pt>
                <c:pt idx="45">
                  <c:v>0.71735210999999999</c:v>
                </c:pt>
                <c:pt idx="46">
                  <c:v>0.72218654999999998</c:v>
                </c:pt>
                <c:pt idx="47">
                  <c:v>0.72702107000000005</c:v>
                </c:pt>
                <c:pt idx="48">
                  <c:v>0.73185553000000003</c:v>
                </c:pt>
                <c:pt idx="49">
                  <c:v>0.73710759999999997</c:v>
                </c:pt>
                <c:pt idx="50">
                  <c:v>0.74194207999999995</c:v>
                </c:pt>
                <c:pt idx="51">
                  <c:v>0.74677652000000005</c:v>
                </c:pt>
                <c:pt idx="52">
                  <c:v>0.75077501000000002</c:v>
                </c:pt>
                <c:pt idx="53">
                  <c:v>0.75560901000000003</c:v>
                </c:pt>
                <c:pt idx="54">
                  <c:v>0.76086111999999995</c:v>
                </c:pt>
                <c:pt idx="55">
                  <c:v>0.76569520000000002</c:v>
                </c:pt>
                <c:pt idx="56">
                  <c:v>0.77052927999999998</c:v>
                </c:pt>
                <c:pt idx="57">
                  <c:v>0.77536331999999997</c:v>
                </c:pt>
                <c:pt idx="58">
                  <c:v>0.78019727999999999</c:v>
                </c:pt>
                <c:pt idx="59">
                  <c:v>0.78503120999999998</c:v>
                </c:pt>
                <c:pt idx="60">
                  <c:v>0.78986504000000002</c:v>
                </c:pt>
                <c:pt idx="61">
                  <c:v>0.79469882999999997</c:v>
                </c:pt>
                <c:pt idx="62">
                  <c:v>0.7992089</c:v>
                </c:pt>
                <c:pt idx="63">
                  <c:v>0.80436615</c:v>
                </c:pt>
                <c:pt idx="64">
                  <c:v>0.80919967000000004</c:v>
                </c:pt>
                <c:pt idx="65">
                  <c:v>0.81403316000000003</c:v>
                </c:pt>
                <c:pt idx="66">
                  <c:v>0.81886650999999999</c:v>
                </c:pt>
                <c:pt idx="67">
                  <c:v>0.82369983999999996</c:v>
                </c:pt>
                <c:pt idx="68">
                  <c:v>0.82853304000000005</c:v>
                </c:pt>
                <c:pt idx="69">
                  <c:v>0.83336613999999998</c:v>
                </c:pt>
                <c:pt idx="70">
                  <c:v>0.83819893999999995</c:v>
                </c:pt>
                <c:pt idx="71">
                  <c:v>0.84303148999999999</c:v>
                </c:pt>
                <c:pt idx="72">
                  <c:v>0.84786357999999995</c:v>
                </c:pt>
                <c:pt idx="73">
                  <c:v>0.85144198000000004</c:v>
                </c:pt>
                <c:pt idx="74">
                  <c:v>0.85563553000000003</c:v>
                </c:pt>
                <c:pt idx="75">
                  <c:v>0.85865133000000005</c:v>
                </c:pt>
                <c:pt idx="76">
                  <c:v>0.86182340000000002</c:v>
                </c:pt>
                <c:pt idx="77">
                  <c:v>0.86432640999999999</c:v>
                </c:pt>
                <c:pt idx="78">
                  <c:v>0.86691121999999998</c:v>
                </c:pt>
                <c:pt idx="79">
                  <c:v>0.86900496000000005</c:v>
                </c:pt>
                <c:pt idx="80">
                  <c:v>0.87084015000000004</c:v>
                </c:pt>
                <c:pt idx="81">
                  <c:v>0.87303222000000003</c:v>
                </c:pt>
                <c:pt idx="82">
                  <c:v>0.87547001000000002</c:v>
                </c:pt>
                <c:pt idx="83">
                  <c:v>0.87714685999999997</c:v>
                </c:pt>
                <c:pt idx="84">
                  <c:v>0.87894855999999999</c:v>
                </c:pt>
                <c:pt idx="85">
                  <c:v>0.88070106999999997</c:v>
                </c:pt>
                <c:pt idx="86">
                  <c:v>0.88203644000000003</c:v>
                </c:pt>
                <c:pt idx="87">
                  <c:v>0.88378867000000005</c:v>
                </c:pt>
                <c:pt idx="88">
                  <c:v>0.88535311999999999</c:v>
                </c:pt>
                <c:pt idx="89">
                  <c:v>0.88630945000000005</c:v>
                </c:pt>
                <c:pt idx="90">
                  <c:v>0.88775219999999999</c:v>
                </c:pt>
                <c:pt idx="91">
                  <c:v>0.88884640999999998</c:v>
                </c:pt>
                <c:pt idx="92">
                  <c:v>0.89015991999999999</c:v>
                </c:pt>
                <c:pt idx="93">
                  <c:v>0.89147330999999996</c:v>
                </c:pt>
                <c:pt idx="94">
                  <c:v>0.89278690000000005</c:v>
                </c:pt>
                <c:pt idx="95">
                  <c:v>0.89401195</c:v>
                </c:pt>
                <c:pt idx="96">
                  <c:v>0.89536143000000001</c:v>
                </c:pt>
                <c:pt idx="97">
                  <c:v>0.89633255000000001</c:v>
                </c:pt>
                <c:pt idx="98">
                  <c:v>0.89760594000000005</c:v>
                </c:pt>
                <c:pt idx="99">
                  <c:v>0.89868334999999999</c:v>
                </c:pt>
                <c:pt idx="100">
                  <c:v>0.89959016999999997</c:v>
                </c:pt>
                <c:pt idx="101">
                  <c:v>0.90093677999999999</c:v>
                </c:pt>
                <c:pt idx="102">
                  <c:v>0.90203038999999996</c:v>
                </c:pt>
                <c:pt idx="103">
                  <c:v>0.90340308000000002</c:v>
                </c:pt>
                <c:pt idx="104">
                  <c:v>0.90469443000000005</c:v>
                </c:pt>
                <c:pt idx="105">
                  <c:v>0.90600575000000005</c:v>
                </c:pt>
                <c:pt idx="106">
                  <c:v>0.90727552</c:v>
                </c:pt>
                <c:pt idx="107">
                  <c:v>0.90811779000000004</c:v>
                </c:pt>
                <c:pt idx="108">
                  <c:v>0.90923145999999999</c:v>
                </c:pt>
                <c:pt idx="109">
                  <c:v>0.91014762999999999</c:v>
                </c:pt>
                <c:pt idx="110">
                  <c:v>0.91108756000000002</c:v>
                </c:pt>
                <c:pt idx="111">
                  <c:v>0.91204890000000005</c:v>
                </c:pt>
                <c:pt idx="112">
                  <c:v>0.9130315</c:v>
                </c:pt>
                <c:pt idx="113">
                  <c:v>0.91390497999999998</c:v>
                </c:pt>
                <c:pt idx="114">
                  <c:v>0.91476183</c:v>
                </c:pt>
                <c:pt idx="115">
                  <c:v>0.91553987000000003</c:v>
                </c:pt>
                <c:pt idx="116">
                  <c:v>0.91653382999999999</c:v>
                </c:pt>
                <c:pt idx="117">
                  <c:v>0.91728392999999997</c:v>
                </c:pt>
                <c:pt idx="118">
                  <c:v>0.91793672000000004</c:v>
                </c:pt>
              </c:numCache>
            </c:numRef>
          </c:xVal>
          <c:yVal>
            <c:numRef>
              <c:f>'24.78-B747'!$Q$3:$Q$121</c:f>
              <c:numCache>
                <c:formatCode>General</c:formatCode>
                <c:ptCount val="119"/>
                <c:pt idx="0">
                  <c:v>202.19702902067729</c:v>
                </c:pt>
                <c:pt idx="1">
                  <c:v>202.19704155266012</c:v>
                </c:pt>
                <c:pt idx="2">
                  <c:v>202.1970576717346</c:v>
                </c:pt>
                <c:pt idx="3">
                  <c:v>202.1970767465441</c:v>
                </c:pt>
                <c:pt idx="4">
                  <c:v>202.1970993177203</c:v>
                </c:pt>
                <c:pt idx="5">
                  <c:v>202.19712602396001</c:v>
                </c:pt>
                <c:pt idx="6">
                  <c:v>202.19715762011538</c:v>
                </c:pt>
                <c:pt idx="7">
                  <c:v>202.19719499762738</c:v>
                </c:pt>
                <c:pt idx="8">
                  <c:v>202.19723920967888</c:v>
                </c:pt>
                <c:pt idx="9">
                  <c:v>202.19729149959483</c:v>
                </c:pt>
                <c:pt idx="10">
                  <c:v>202.19735333469913</c:v>
                </c:pt>
                <c:pt idx="11">
                  <c:v>202.1974264513421</c:v>
                </c:pt>
                <c:pt idx="12">
                  <c:v>202.19751289239886</c:v>
                </c:pt>
                <c:pt idx="13">
                  <c:v>202.19761507347093</c:v>
                </c:pt>
                <c:pt idx="14">
                  <c:v>202.19773584376551</c:v>
                </c:pt>
                <c:pt idx="15">
                  <c:v>202.19787856607732</c:v>
                </c:pt>
                <c:pt idx="16">
                  <c:v>202.19804720686307</c:v>
                </c:pt>
                <c:pt idx="17">
                  <c:v>202.19824644705872</c:v>
                </c:pt>
                <c:pt idx="18">
                  <c:v>202.1984818070965</c:v>
                </c:pt>
                <c:pt idx="19">
                  <c:v>202.19875980103683</c:v>
                </c:pt>
                <c:pt idx="20">
                  <c:v>202.1990881089705</c:v>
                </c:pt>
                <c:pt idx="21">
                  <c:v>202.19947647257283</c:v>
                </c:pt>
                <c:pt idx="22">
                  <c:v>202.19993355348464</c:v>
                </c:pt>
                <c:pt idx="23">
                  <c:v>202.20047398399319</c:v>
                </c:pt>
                <c:pt idx="24">
                  <c:v>202.20111195873972</c:v>
                </c:pt>
                <c:pt idx="25">
                  <c:v>202.20186502029728</c:v>
                </c:pt>
                <c:pt idx="26">
                  <c:v>202.20275385401069</c:v>
                </c:pt>
                <c:pt idx="27">
                  <c:v>202.20380286624368</c:v>
                </c:pt>
                <c:pt idx="28">
                  <c:v>202.20504083685296</c:v>
                </c:pt>
                <c:pt idx="29">
                  <c:v>202.20650172446102</c:v>
                </c:pt>
                <c:pt idx="30">
                  <c:v>202.20822557520509</c:v>
                </c:pt>
                <c:pt idx="31">
                  <c:v>202.21025960790985</c:v>
                </c:pt>
                <c:pt idx="32">
                  <c:v>202.21265966267725</c:v>
                </c:pt>
                <c:pt idx="33">
                  <c:v>202.215491398474</c:v>
                </c:pt>
                <c:pt idx="34">
                  <c:v>202.21883242989506</c:v>
                </c:pt>
                <c:pt idx="35">
                  <c:v>202.2227742848317</c:v>
                </c:pt>
                <c:pt idx="36">
                  <c:v>202.22742498501265</c:v>
                </c:pt>
                <c:pt idx="37">
                  <c:v>202.23291195411247</c:v>
                </c:pt>
                <c:pt idx="38">
                  <c:v>202.23938560134204</c:v>
                </c:pt>
                <c:pt idx="39">
                  <c:v>202.24702336806669</c:v>
                </c:pt>
                <c:pt idx="40">
                  <c:v>202.25603472364554</c:v>
                </c:pt>
                <c:pt idx="41">
                  <c:v>202.26757171266297</c:v>
                </c:pt>
                <c:pt idx="42">
                  <c:v>202.27921133870274</c:v>
                </c:pt>
                <c:pt idx="43">
                  <c:v>202.29401276460135</c:v>
                </c:pt>
                <c:pt idx="44">
                  <c:v>202.31147682353696</c:v>
                </c:pt>
                <c:pt idx="45">
                  <c:v>202.33208395597154</c:v>
                </c:pt>
                <c:pt idx="46">
                  <c:v>202.35639971590919</c:v>
                </c:pt>
                <c:pt idx="47">
                  <c:v>202.38509348485954</c:v>
                </c:pt>
                <c:pt idx="48">
                  <c:v>202.41895364057979</c:v>
                </c:pt>
                <c:pt idx="49">
                  <c:v>202.46268455676795</c:v>
                </c:pt>
                <c:pt idx="50">
                  <c:v>202.51052138205429</c:v>
                </c:pt>
                <c:pt idx="51">
                  <c:v>202.56697752875232</c:v>
                </c:pt>
                <c:pt idx="52">
                  <c:v>202.62128365053923</c:v>
                </c:pt>
                <c:pt idx="53">
                  <c:v>202.69769732249728</c:v>
                </c:pt>
                <c:pt idx="54">
                  <c:v>202.7964141607076</c:v>
                </c:pt>
                <c:pt idx="55">
                  <c:v>202.90440876543502</c:v>
                </c:pt>
                <c:pt idx="56">
                  <c:v>203.03188372636993</c:v>
                </c:pt>
                <c:pt idx="57">
                  <c:v>203.18235684500885</c:v>
                </c:pt>
                <c:pt idx="58">
                  <c:v>203.3599815214391</c:v>
                </c:pt>
                <c:pt idx="59">
                  <c:v>203.56966580732643</c:v>
                </c:pt>
                <c:pt idx="60">
                  <c:v>203.81720009614844</c:v>
                </c:pt>
                <c:pt idx="61">
                  <c:v>204.10942887712724</c:v>
                </c:pt>
                <c:pt idx="62">
                  <c:v>204.42949780666052</c:v>
                </c:pt>
                <c:pt idx="63">
                  <c:v>204.86173978867797</c:v>
                </c:pt>
                <c:pt idx="64">
                  <c:v>205.34262777435231</c:v>
                </c:pt>
                <c:pt idx="65">
                  <c:v>205.91040585217883</c:v>
                </c:pt>
                <c:pt idx="66">
                  <c:v>206.58077441866493</c:v>
                </c:pt>
                <c:pt idx="67">
                  <c:v>207.37230790657338</c:v>
                </c:pt>
                <c:pt idx="68">
                  <c:v>208.30690504392479</c:v>
                </c:pt>
                <c:pt idx="69">
                  <c:v>209.41045151017775</c:v>
                </c:pt>
                <c:pt idx="70">
                  <c:v>210.71345433907732</c:v>
                </c:pt>
                <c:pt idx="71">
                  <c:v>212.25199708587988</c:v>
                </c:pt>
                <c:pt idx="72">
                  <c:v>214.06859229728846</c:v>
                </c:pt>
                <c:pt idx="73">
                  <c:v>215.62246323954673</c:v>
                </c:pt>
                <c:pt idx="74">
                  <c:v>217.70443227455502</c:v>
                </c:pt>
                <c:pt idx="75">
                  <c:v>219.39868455064243</c:v>
                </c:pt>
                <c:pt idx="76">
                  <c:v>221.38101109621397</c:v>
                </c:pt>
                <c:pt idx="77">
                  <c:v>223.10534215463929</c:v>
                </c:pt>
                <c:pt idx="78">
                  <c:v>225.04898415518028</c:v>
                </c:pt>
                <c:pt idx="79">
                  <c:v>226.7551645044056</c:v>
                </c:pt>
                <c:pt idx="80">
                  <c:v>228.35518035932992</c:v>
                </c:pt>
                <c:pt idx="81">
                  <c:v>230.40363922161148</c:v>
                </c:pt>
                <c:pt idx="82">
                  <c:v>232.87079867247181</c:v>
                </c:pt>
                <c:pt idx="83">
                  <c:v>234.69210091997238</c:v>
                </c:pt>
                <c:pt idx="84">
                  <c:v>236.76978778670966</c:v>
                </c:pt>
                <c:pt idx="85">
                  <c:v>238.91821730667715</c:v>
                </c:pt>
                <c:pt idx="86">
                  <c:v>240.64451712366599</c:v>
                </c:pt>
                <c:pt idx="87">
                  <c:v>243.03350200128514</c:v>
                </c:pt>
                <c:pt idx="88">
                  <c:v>245.29170850929953</c:v>
                </c:pt>
                <c:pt idx="89">
                  <c:v>246.73322870630182</c:v>
                </c:pt>
                <c:pt idx="90">
                  <c:v>248.9997692536536</c:v>
                </c:pt>
                <c:pt idx="91">
                  <c:v>250.79541056790521</c:v>
                </c:pt>
                <c:pt idx="92">
                  <c:v>253.04220447427616</c:v>
                </c:pt>
                <c:pt idx="93">
                  <c:v>255.39271413159253</c:v>
                </c:pt>
                <c:pt idx="94">
                  <c:v>257.85233178145694</c:v>
                </c:pt>
                <c:pt idx="95">
                  <c:v>260.24860348595183</c:v>
                </c:pt>
                <c:pt idx="96">
                  <c:v>263.00793258119552</c:v>
                </c:pt>
                <c:pt idx="97">
                  <c:v>265.0744584309939</c:v>
                </c:pt>
                <c:pt idx="98">
                  <c:v>267.89105746859724</c:v>
                </c:pt>
                <c:pt idx="99">
                  <c:v>270.37253710042552</c:v>
                </c:pt>
                <c:pt idx="100">
                  <c:v>272.53365785865827</c:v>
                </c:pt>
                <c:pt idx="101">
                  <c:v>275.86999152683211</c:v>
                </c:pt>
                <c:pt idx="102">
                  <c:v>278.69566601370855</c:v>
                </c:pt>
                <c:pt idx="103">
                  <c:v>282.39639611243297</c:v>
                </c:pt>
                <c:pt idx="104">
                  <c:v>286.04119486152484</c:v>
                </c:pt>
                <c:pt idx="105">
                  <c:v>289.91198911029056</c:v>
                </c:pt>
                <c:pt idx="106">
                  <c:v>293.83043422492318</c:v>
                </c:pt>
                <c:pt idx="107">
                  <c:v>296.5257721693032</c:v>
                </c:pt>
                <c:pt idx="108">
                  <c:v>300.21177192751492</c:v>
                </c:pt>
                <c:pt idx="109">
                  <c:v>303.35187913624355</c:v>
                </c:pt>
                <c:pt idx="110">
                  <c:v>306.67804638312401</c:v>
                </c:pt>
                <c:pt idx="111">
                  <c:v>310.19319400246513</c:v>
                </c:pt>
                <c:pt idx="112">
                  <c:v>313.90837963789596</c:v>
                </c:pt>
                <c:pt idx="113">
                  <c:v>317.31820253601495</c:v>
                </c:pt>
                <c:pt idx="114">
                  <c:v>320.76425795928958</c:v>
                </c:pt>
                <c:pt idx="115">
                  <c:v>323.98267440182599</c:v>
                </c:pt>
                <c:pt idx="116">
                  <c:v>328.22172362402068</c:v>
                </c:pt>
                <c:pt idx="117">
                  <c:v>331.51821376477187</c:v>
                </c:pt>
                <c:pt idx="118">
                  <c:v>334.45717699861785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8CA-8A4E-8DD3-17F2159B0338}"/>
            </c:ext>
          </c:extLst>
        </c:ser>
        <c:ser>
          <c:idx val="2"/>
          <c:order val="8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'24.78-B747'!$I$3:$I$116</c:f>
              <c:numCache>
                <c:formatCode>General</c:formatCode>
                <c:ptCount val="114"/>
                <c:pt idx="0">
                  <c:v>0.50004762000000003</c:v>
                </c:pt>
                <c:pt idx="1">
                  <c:v>0.50518629000000004</c:v>
                </c:pt>
                <c:pt idx="2">
                  <c:v>0.51043888000000004</c:v>
                </c:pt>
                <c:pt idx="3">
                  <c:v>0.51569147999999998</c:v>
                </c:pt>
                <c:pt idx="4">
                  <c:v>0.52094408000000003</c:v>
                </c:pt>
                <c:pt idx="5">
                  <c:v>0.52619667999999997</c:v>
                </c:pt>
                <c:pt idx="6">
                  <c:v>0.53103129999999998</c:v>
                </c:pt>
                <c:pt idx="7">
                  <c:v>0.53586593000000005</c:v>
                </c:pt>
                <c:pt idx="8">
                  <c:v>0.54070054999999995</c:v>
                </c:pt>
                <c:pt idx="9">
                  <c:v>0.54553518000000001</c:v>
                </c:pt>
                <c:pt idx="10">
                  <c:v>0.55036985000000005</c:v>
                </c:pt>
                <c:pt idx="11">
                  <c:v>0.55520442999999997</c:v>
                </c:pt>
                <c:pt idx="12">
                  <c:v>0.56003906000000003</c:v>
                </c:pt>
                <c:pt idx="13">
                  <c:v>0.56487368000000004</c:v>
                </c:pt>
                <c:pt idx="14">
                  <c:v>0.56970831</c:v>
                </c:pt>
                <c:pt idx="15">
                  <c:v>0.57454293000000001</c:v>
                </c:pt>
                <c:pt idx="16">
                  <c:v>0.57937755999999996</c:v>
                </c:pt>
                <c:pt idx="17">
                  <c:v>0.58421217999999997</c:v>
                </c:pt>
                <c:pt idx="18">
                  <c:v>0.58904681000000003</c:v>
                </c:pt>
                <c:pt idx="19">
                  <c:v>0.59388143000000004</c:v>
                </c:pt>
                <c:pt idx="20">
                  <c:v>0.59900913</c:v>
                </c:pt>
                <c:pt idx="21">
                  <c:v>0.60355068000000001</c:v>
                </c:pt>
                <c:pt idx="22">
                  <c:v>0.60838530999999996</c:v>
                </c:pt>
                <c:pt idx="23">
                  <c:v>0.61321992999999997</c:v>
                </c:pt>
                <c:pt idx="24">
                  <c:v>0.61805456000000003</c:v>
                </c:pt>
                <c:pt idx="25">
                  <c:v>0.62288918000000004</c:v>
                </c:pt>
                <c:pt idx="26">
                  <c:v>0.62772380999999999</c:v>
                </c:pt>
                <c:pt idx="27">
                  <c:v>0.63255843</c:v>
                </c:pt>
                <c:pt idx="28">
                  <c:v>0.63739305999999996</c:v>
                </c:pt>
                <c:pt idx="29">
                  <c:v>0.64222767999999997</c:v>
                </c:pt>
                <c:pt idx="30">
                  <c:v>0.64706231000000003</c:v>
                </c:pt>
                <c:pt idx="31">
                  <c:v>0.65189697999999996</c:v>
                </c:pt>
                <c:pt idx="32">
                  <c:v>0.65673155999999999</c:v>
                </c:pt>
                <c:pt idx="33">
                  <c:v>0.66156619000000005</c:v>
                </c:pt>
                <c:pt idx="34">
                  <c:v>0.66640080999999995</c:v>
                </c:pt>
                <c:pt idx="35">
                  <c:v>0.67123544000000002</c:v>
                </c:pt>
                <c:pt idx="36">
                  <c:v>0.67607006000000003</c:v>
                </c:pt>
                <c:pt idx="37">
                  <c:v>0.68090468999999998</c:v>
                </c:pt>
                <c:pt idx="38">
                  <c:v>0.68573930999999999</c:v>
                </c:pt>
                <c:pt idx="39">
                  <c:v>0.69057394000000005</c:v>
                </c:pt>
                <c:pt idx="40">
                  <c:v>0.69540855999999995</c:v>
                </c:pt>
                <c:pt idx="41">
                  <c:v>0.70014913999999995</c:v>
                </c:pt>
                <c:pt idx="42">
                  <c:v>0.70507781000000003</c:v>
                </c:pt>
                <c:pt idx="43">
                  <c:v>0.7099124</c:v>
                </c:pt>
                <c:pt idx="44">
                  <c:v>0.71474680999999995</c:v>
                </c:pt>
                <c:pt idx="45">
                  <c:v>0.71958122999999996</c:v>
                </c:pt>
                <c:pt idx="46">
                  <c:v>0.72441568999999995</c:v>
                </c:pt>
                <c:pt idx="47">
                  <c:v>0.72925002000000005</c:v>
                </c:pt>
                <c:pt idx="48">
                  <c:v>0.73408430999999996</c:v>
                </c:pt>
                <c:pt idx="49">
                  <c:v>0.73891865999999995</c:v>
                </c:pt>
                <c:pt idx="50">
                  <c:v>0.74375290999999999</c:v>
                </c:pt>
                <c:pt idx="51">
                  <c:v>0.74858712000000005</c:v>
                </c:pt>
                <c:pt idx="52">
                  <c:v>0.75342134000000005</c:v>
                </c:pt>
                <c:pt idx="53">
                  <c:v>0.75825549000000003</c:v>
                </c:pt>
                <c:pt idx="54">
                  <c:v>0.76308960999999997</c:v>
                </c:pt>
                <c:pt idx="55">
                  <c:v>0.76792369000000005</c:v>
                </c:pt>
                <c:pt idx="56">
                  <c:v>0.77275775000000002</c:v>
                </c:pt>
                <c:pt idx="57">
                  <c:v>0.77759175000000003</c:v>
                </c:pt>
                <c:pt idx="58">
                  <c:v>0.78242571999999999</c:v>
                </c:pt>
                <c:pt idx="59">
                  <c:v>0.78725964000000004</c:v>
                </c:pt>
                <c:pt idx="60">
                  <c:v>0.79209348999999996</c:v>
                </c:pt>
                <c:pt idx="61">
                  <c:v>0.79692726999999997</c:v>
                </c:pt>
                <c:pt idx="62">
                  <c:v>0.80134329999999998</c:v>
                </c:pt>
                <c:pt idx="63">
                  <c:v>0.80659471999999999</c:v>
                </c:pt>
                <c:pt idx="64">
                  <c:v>0.81142837000000001</c:v>
                </c:pt>
                <c:pt idx="65">
                  <c:v>0.81626191999999997</c:v>
                </c:pt>
                <c:pt idx="66">
                  <c:v>0.82109544000000001</c:v>
                </c:pt>
                <c:pt idx="67">
                  <c:v>0.82592887000000004</c:v>
                </c:pt>
                <c:pt idx="68">
                  <c:v>0.83076214999999998</c:v>
                </c:pt>
                <c:pt idx="69">
                  <c:v>0.83559528999999999</c:v>
                </c:pt>
                <c:pt idx="70">
                  <c:v>0.84042815999999998</c:v>
                </c:pt>
                <c:pt idx="71">
                  <c:v>0.84526062999999996</c:v>
                </c:pt>
                <c:pt idx="72">
                  <c:v>0.85009263999999995</c:v>
                </c:pt>
                <c:pt idx="73">
                  <c:v>0.85384740999999997</c:v>
                </c:pt>
                <c:pt idx="74">
                  <c:v>0.85724814999999999</c:v>
                </c:pt>
                <c:pt idx="75">
                  <c:v>0.86047501999999998</c:v>
                </c:pt>
                <c:pt idx="76">
                  <c:v>0.86385805000000004</c:v>
                </c:pt>
                <c:pt idx="77">
                  <c:v>0.86688511999999995</c:v>
                </c:pt>
                <c:pt idx="78">
                  <c:v>0.86986775000000005</c:v>
                </c:pt>
                <c:pt idx="79">
                  <c:v>0.87249929000000004</c:v>
                </c:pt>
                <c:pt idx="80">
                  <c:v>0.87513083000000003</c:v>
                </c:pt>
                <c:pt idx="81">
                  <c:v>0.87760273</c:v>
                </c:pt>
                <c:pt idx="82">
                  <c:v>0.88011455000000005</c:v>
                </c:pt>
                <c:pt idx="83">
                  <c:v>0.88236680000000001</c:v>
                </c:pt>
                <c:pt idx="84">
                  <c:v>0.88480539000000002</c:v>
                </c:pt>
                <c:pt idx="85">
                  <c:v>0.88689925999999997</c:v>
                </c:pt>
                <c:pt idx="86">
                  <c:v>0.8887005</c:v>
                </c:pt>
                <c:pt idx="87">
                  <c:v>0.89045319999999994</c:v>
                </c:pt>
                <c:pt idx="88">
                  <c:v>0.89201730999999995</c:v>
                </c:pt>
                <c:pt idx="89">
                  <c:v>0.89373798999999998</c:v>
                </c:pt>
                <c:pt idx="90">
                  <c:v>0.89545843999999997</c:v>
                </c:pt>
                <c:pt idx="91">
                  <c:v>0.89697654999999998</c:v>
                </c:pt>
                <c:pt idx="92">
                  <c:v>0.89855386000000004</c:v>
                </c:pt>
                <c:pt idx="93">
                  <c:v>0.90001529999999996</c:v>
                </c:pt>
                <c:pt idx="94">
                  <c:v>0.90137634</c:v>
                </c:pt>
                <c:pt idx="95">
                  <c:v>0.90237526999999995</c:v>
                </c:pt>
                <c:pt idx="96">
                  <c:v>0.90375196000000002</c:v>
                </c:pt>
                <c:pt idx="97">
                  <c:v>0.90509572000000005</c:v>
                </c:pt>
                <c:pt idx="98">
                  <c:v>0.90604154000000003</c:v>
                </c:pt>
                <c:pt idx="99">
                  <c:v>0.90730069999999996</c:v>
                </c:pt>
                <c:pt idx="100">
                  <c:v>0.90817433999999997</c:v>
                </c:pt>
                <c:pt idx="101">
                  <c:v>0.90895950000000003</c:v>
                </c:pt>
                <c:pt idx="102">
                  <c:v>0.90992114000000002</c:v>
                </c:pt>
                <c:pt idx="103">
                  <c:v>0.91090455999999997</c:v>
                </c:pt>
                <c:pt idx="104">
                  <c:v>0.91177713000000005</c:v>
                </c:pt>
                <c:pt idx="105">
                  <c:v>0.9126341</c:v>
                </c:pt>
                <c:pt idx="106">
                  <c:v>0.91346757000000001</c:v>
                </c:pt>
                <c:pt idx="107">
                  <c:v>0.91426004999999999</c:v>
                </c:pt>
                <c:pt idx="108">
                  <c:v>0.91518032999999999</c:v>
                </c:pt>
                <c:pt idx="109">
                  <c:v>0.91602760000000005</c:v>
                </c:pt>
                <c:pt idx="110">
                  <c:v>0.91624192999999998</c:v>
                </c:pt>
                <c:pt idx="111">
                  <c:v>0.91676270999999998</c:v>
                </c:pt>
                <c:pt idx="112">
                  <c:v>0.91733023000000002</c:v>
                </c:pt>
                <c:pt idx="113">
                  <c:v>0.91776312999999998</c:v>
                </c:pt>
              </c:numCache>
            </c:numRef>
          </c:xVal>
          <c:yVal>
            <c:numRef>
              <c:f>'24.78-B747'!$J$3:$J$116</c:f>
              <c:numCache>
                <c:formatCode>General</c:formatCode>
                <c:ptCount val="114"/>
                <c:pt idx="0">
                  <c:v>184.66527500000001</c:v>
                </c:pt>
                <c:pt idx="1">
                  <c:v>184.77782300000001</c:v>
                </c:pt>
                <c:pt idx="2">
                  <c:v>184.77782300000001</c:v>
                </c:pt>
                <c:pt idx="3">
                  <c:v>184.77782300000001</c:v>
                </c:pt>
                <c:pt idx="4">
                  <c:v>184.77782300000001</c:v>
                </c:pt>
                <c:pt idx="5">
                  <c:v>184.77782300000001</c:v>
                </c:pt>
                <c:pt idx="6">
                  <c:v>184.77782300000001</c:v>
                </c:pt>
                <c:pt idx="7">
                  <c:v>184.77782300000001</c:v>
                </c:pt>
                <c:pt idx="8">
                  <c:v>184.77782300000001</c:v>
                </c:pt>
                <c:pt idx="9">
                  <c:v>184.77782300000001</c:v>
                </c:pt>
                <c:pt idx="10">
                  <c:v>184.75778299999999</c:v>
                </c:pt>
                <c:pt idx="11">
                  <c:v>184.77782300000001</c:v>
                </c:pt>
                <c:pt idx="12">
                  <c:v>184.77782300000001</c:v>
                </c:pt>
                <c:pt idx="13">
                  <c:v>184.77782300000001</c:v>
                </c:pt>
                <c:pt idx="14">
                  <c:v>184.77782300000001</c:v>
                </c:pt>
                <c:pt idx="15">
                  <c:v>184.77782300000001</c:v>
                </c:pt>
                <c:pt idx="16">
                  <c:v>184.77782300000001</c:v>
                </c:pt>
                <c:pt idx="17">
                  <c:v>184.77782300000001</c:v>
                </c:pt>
                <c:pt idx="18">
                  <c:v>184.77782300000001</c:v>
                </c:pt>
                <c:pt idx="19">
                  <c:v>184.77782300000001</c:v>
                </c:pt>
                <c:pt idx="20">
                  <c:v>184.74453700000001</c:v>
                </c:pt>
                <c:pt idx="21">
                  <c:v>184.77782300000001</c:v>
                </c:pt>
                <c:pt idx="22">
                  <c:v>184.77782300000001</c:v>
                </c:pt>
                <c:pt idx="23">
                  <c:v>184.77782300000001</c:v>
                </c:pt>
                <c:pt idx="24">
                  <c:v>184.77782300000001</c:v>
                </c:pt>
                <c:pt idx="25">
                  <c:v>184.77782300000001</c:v>
                </c:pt>
                <c:pt idx="26">
                  <c:v>184.77782300000001</c:v>
                </c:pt>
                <c:pt idx="27">
                  <c:v>184.77782300000001</c:v>
                </c:pt>
                <c:pt idx="28">
                  <c:v>184.77782300000001</c:v>
                </c:pt>
                <c:pt idx="29">
                  <c:v>184.77782300000001</c:v>
                </c:pt>
                <c:pt idx="30">
                  <c:v>184.77782300000001</c:v>
                </c:pt>
                <c:pt idx="31">
                  <c:v>184.75778299999999</c:v>
                </c:pt>
                <c:pt idx="32">
                  <c:v>184.77782300000001</c:v>
                </c:pt>
                <c:pt idx="33">
                  <c:v>184.77782300000001</c:v>
                </c:pt>
                <c:pt idx="34">
                  <c:v>184.77782300000001</c:v>
                </c:pt>
                <c:pt idx="35">
                  <c:v>184.77782300000001</c:v>
                </c:pt>
                <c:pt idx="36">
                  <c:v>184.77782300000001</c:v>
                </c:pt>
                <c:pt idx="37">
                  <c:v>184.77782300000001</c:v>
                </c:pt>
                <c:pt idx="38">
                  <c:v>184.77782300000001</c:v>
                </c:pt>
                <c:pt idx="39">
                  <c:v>184.77782300000001</c:v>
                </c:pt>
                <c:pt idx="40">
                  <c:v>184.77782300000001</c:v>
                </c:pt>
                <c:pt idx="41">
                  <c:v>184.71483799999999</c:v>
                </c:pt>
                <c:pt idx="42">
                  <c:v>184.77782300000001</c:v>
                </c:pt>
                <c:pt idx="43">
                  <c:v>184.797864</c:v>
                </c:pt>
                <c:pt idx="44">
                  <c:v>184.898067</c:v>
                </c:pt>
                <c:pt idx="45">
                  <c:v>184.99826999999999</c:v>
                </c:pt>
                <c:pt idx="46">
                  <c:v>185.07843199999999</c:v>
                </c:pt>
                <c:pt idx="47">
                  <c:v>185.218717</c:v>
                </c:pt>
                <c:pt idx="48">
                  <c:v>185.379042</c:v>
                </c:pt>
                <c:pt idx="49">
                  <c:v>185.50930600000001</c:v>
                </c:pt>
                <c:pt idx="50">
                  <c:v>185.689671</c:v>
                </c:pt>
                <c:pt idx="51">
                  <c:v>185.89007699999999</c:v>
                </c:pt>
                <c:pt idx="52">
                  <c:v>186.08046300000001</c:v>
                </c:pt>
                <c:pt idx="53">
                  <c:v>186.31093000000001</c:v>
                </c:pt>
                <c:pt idx="54">
                  <c:v>186.55141699999999</c:v>
                </c:pt>
                <c:pt idx="55">
                  <c:v>186.81194500000001</c:v>
                </c:pt>
                <c:pt idx="56">
                  <c:v>187.082494</c:v>
                </c:pt>
                <c:pt idx="57">
                  <c:v>187.38310300000001</c:v>
                </c:pt>
                <c:pt idx="58">
                  <c:v>187.69373200000001</c:v>
                </c:pt>
                <c:pt idx="59">
                  <c:v>188.034423</c:v>
                </c:pt>
                <c:pt idx="60">
                  <c:v>188.40517399999999</c:v>
                </c:pt>
                <c:pt idx="61">
                  <c:v>188.80598699999999</c:v>
                </c:pt>
                <c:pt idx="62">
                  <c:v>189.10737900000001</c:v>
                </c:pt>
                <c:pt idx="63">
                  <c:v>189.667733</c:v>
                </c:pt>
                <c:pt idx="64">
                  <c:v>190.138687</c:v>
                </c:pt>
                <c:pt idx="65">
                  <c:v>190.64972299999999</c:v>
                </c:pt>
                <c:pt idx="66">
                  <c:v>191.18079900000001</c:v>
                </c:pt>
                <c:pt idx="67">
                  <c:v>191.751957</c:v>
                </c:pt>
                <c:pt idx="68">
                  <c:v>192.39325600000001</c:v>
                </c:pt>
                <c:pt idx="69">
                  <c:v>193.10469800000001</c:v>
                </c:pt>
                <c:pt idx="70">
                  <c:v>193.946404</c:v>
                </c:pt>
                <c:pt idx="71">
                  <c:v>194.97849500000001</c:v>
                </c:pt>
                <c:pt idx="72">
                  <c:v>196.23103399999999</c:v>
                </c:pt>
                <c:pt idx="73">
                  <c:v>197.481067</c:v>
                </c:pt>
                <c:pt idx="74">
                  <c:v>198.924871</c:v>
                </c:pt>
                <c:pt idx="75">
                  <c:v>200.59446800000001</c:v>
                </c:pt>
                <c:pt idx="76">
                  <c:v>202.789199</c:v>
                </c:pt>
                <c:pt idx="77">
                  <c:v>205.23803699999999</c:v>
                </c:pt>
                <c:pt idx="78">
                  <c:v>207.92473200000001</c:v>
                </c:pt>
                <c:pt idx="79">
                  <c:v>210.57009300000001</c:v>
                </c:pt>
                <c:pt idx="80">
                  <c:v>213.21545399999999</c:v>
                </c:pt>
                <c:pt idx="81">
                  <c:v>215.77063200000001</c:v>
                </c:pt>
                <c:pt idx="82">
                  <c:v>218.34585100000001</c:v>
                </c:pt>
                <c:pt idx="83">
                  <c:v>220.853714</c:v>
                </c:pt>
                <c:pt idx="84">
                  <c:v>223.73566299999999</c:v>
                </c:pt>
                <c:pt idx="85">
                  <c:v>226.615161</c:v>
                </c:pt>
                <c:pt idx="86">
                  <c:v>229.31104099999999</c:v>
                </c:pt>
                <c:pt idx="87">
                  <c:v>231.87075999999999</c:v>
                </c:pt>
                <c:pt idx="88">
                  <c:v>234.53580400000001</c:v>
                </c:pt>
                <c:pt idx="89">
                  <c:v>237.39570699999999</c:v>
                </c:pt>
                <c:pt idx="90">
                  <c:v>240.361896</c:v>
                </c:pt>
                <c:pt idx="91">
                  <c:v>243.38424900000001</c:v>
                </c:pt>
                <c:pt idx="92">
                  <c:v>246.37130199999999</c:v>
                </c:pt>
                <c:pt idx="93">
                  <c:v>249.386413</c:v>
                </c:pt>
                <c:pt idx="94">
                  <c:v>252.496396</c:v>
                </c:pt>
                <c:pt idx="95">
                  <c:v>254.916631</c:v>
                </c:pt>
                <c:pt idx="96">
                  <c:v>258.00721700000003</c:v>
                </c:pt>
                <c:pt idx="97">
                  <c:v>261.121758</c:v>
                </c:pt>
                <c:pt idx="98">
                  <c:v>264.05003599999998</c:v>
                </c:pt>
                <c:pt idx="99">
                  <c:v>267.13305500000001</c:v>
                </c:pt>
                <c:pt idx="100">
                  <c:v>269.70493299999998</c:v>
                </c:pt>
                <c:pt idx="101">
                  <c:v>272.34731900000003</c:v>
                </c:pt>
                <c:pt idx="102">
                  <c:v>275.08750800000001</c:v>
                </c:pt>
                <c:pt idx="103">
                  <c:v>277.70990599999999</c:v>
                </c:pt>
                <c:pt idx="104">
                  <c:v>280.79615999999999</c:v>
                </c:pt>
                <c:pt idx="105">
                  <c:v>283.83714500000002</c:v>
                </c:pt>
                <c:pt idx="106">
                  <c:v>286.85844600000001</c:v>
                </c:pt>
                <c:pt idx="107">
                  <c:v>290.29833400000001</c:v>
                </c:pt>
                <c:pt idx="108">
                  <c:v>293.92345799999998</c:v>
                </c:pt>
                <c:pt idx="109">
                  <c:v>297.43367899999998</c:v>
                </c:pt>
                <c:pt idx="110">
                  <c:v>300.02825999999999</c:v>
                </c:pt>
                <c:pt idx="111">
                  <c:v>302.368315</c:v>
                </c:pt>
                <c:pt idx="112">
                  <c:v>305.04342400000002</c:v>
                </c:pt>
                <c:pt idx="113">
                  <c:v>308.20639599999998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D21B-6C4A-9653-8736EC345C1E}"/>
            </c:ext>
          </c:extLst>
        </c:ser>
        <c:ser>
          <c:idx val="10"/>
          <c:order val="9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'24.78-B747'!$I$3:$I$116</c:f>
              <c:numCache>
                <c:formatCode>General</c:formatCode>
                <c:ptCount val="114"/>
                <c:pt idx="0">
                  <c:v>0.50004762000000003</c:v>
                </c:pt>
                <c:pt idx="1">
                  <c:v>0.50518629000000004</c:v>
                </c:pt>
                <c:pt idx="2">
                  <c:v>0.51043888000000004</c:v>
                </c:pt>
                <c:pt idx="3">
                  <c:v>0.51569147999999998</c:v>
                </c:pt>
                <c:pt idx="4">
                  <c:v>0.52094408000000003</c:v>
                </c:pt>
                <c:pt idx="5">
                  <c:v>0.52619667999999997</c:v>
                </c:pt>
                <c:pt idx="6">
                  <c:v>0.53103129999999998</c:v>
                </c:pt>
                <c:pt idx="7">
                  <c:v>0.53586593000000005</c:v>
                </c:pt>
                <c:pt idx="8">
                  <c:v>0.54070054999999995</c:v>
                </c:pt>
                <c:pt idx="9">
                  <c:v>0.54553518000000001</c:v>
                </c:pt>
                <c:pt idx="10">
                  <c:v>0.55036985000000005</c:v>
                </c:pt>
                <c:pt idx="11">
                  <c:v>0.55520442999999997</c:v>
                </c:pt>
                <c:pt idx="12">
                  <c:v>0.56003906000000003</c:v>
                </c:pt>
                <c:pt idx="13">
                  <c:v>0.56487368000000004</c:v>
                </c:pt>
                <c:pt idx="14">
                  <c:v>0.56970831</c:v>
                </c:pt>
                <c:pt idx="15">
                  <c:v>0.57454293000000001</c:v>
                </c:pt>
                <c:pt idx="16">
                  <c:v>0.57937755999999996</c:v>
                </c:pt>
                <c:pt idx="17">
                  <c:v>0.58421217999999997</c:v>
                </c:pt>
                <c:pt idx="18">
                  <c:v>0.58904681000000003</c:v>
                </c:pt>
                <c:pt idx="19">
                  <c:v>0.59388143000000004</c:v>
                </c:pt>
                <c:pt idx="20">
                  <c:v>0.59900913</c:v>
                </c:pt>
                <c:pt idx="21">
                  <c:v>0.60355068000000001</c:v>
                </c:pt>
                <c:pt idx="22">
                  <c:v>0.60838530999999996</c:v>
                </c:pt>
                <c:pt idx="23">
                  <c:v>0.61321992999999997</c:v>
                </c:pt>
                <c:pt idx="24">
                  <c:v>0.61805456000000003</c:v>
                </c:pt>
                <c:pt idx="25">
                  <c:v>0.62288918000000004</c:v>
                </c:pt>
                <c:pt idx="26">
                  <c:v>0.62772380999999999</c:v>
                </c:pt>
                <c:pt idx="27">
                  <c:v>0.63255843</c:v>
                </c:pt>
                <c:pt idx="28">
                  <c:v>0.63739305999999996</c:v>
                </c:pt>
                <c:pt idx="29">
                  <c:v>0.64222767999999997</c:v>
                </c:pt>
                <c:pt idx="30">
                  <c:v>0.64706231000000003</c:v>
                </c:pt>
                <c:pt idx="31">
                  <c:v>0.65189697999999996</c:v>
                </c:pt>
                <c:pt idx="32">
                  <c:v>0.65673155999999999</c:v>
                </c:pt>
                <c:pt idx="33">
                  <c:v>0.66156619000000005</c:v>
                </c:pt>
                <c:pt idx="34">
                  <c:v>0.66640080999999995</c:v>
                </c:pt>
                <c:pt idx="35">
                  <c:v>0.67123544000000002</c:v>
                </c:pt>
                <c:pt idx="36">
                  <c:v>0.67607006000000003</c:v>
                </c:pt>
                <c:pt idx="37">
                  <c:v>0.68090468999999998</c:v>
                </c:pt>
                <c:pt idx="38">
                  <c:v>0.68573930999999999</c:v>
                </c:pt>
                <c:pt idx="39">
                  <c:v>0.69057394000000005</c:v>
                </c:pt>
                <c:pt idx="40">
                  <c:v>0.69540855999999995</c:v>
                </c:pt>
                <c:pt idx="41">
                  <c:v>0.70014913999999995</c:v>
                </c:pt>
                <c:pt idx="42">
                  <c:v>0.70507781000000003</c:v>
                </c:pt>
                <c:pt idx="43">
                  <c:v>0.7099124</c:v>
                </c:pt>
                <c:pt idx="44">
                  <c:v>0.71474680999999995</c:v>
                </c:pt>
                <c:pt idx="45">
                  <c:v>0.71958122999999996</c:v>
                </c:pt>
                <c:pt idx="46">
                  <c:v>0.72441568999999995</c:v>
                </c:pt>
                <c:pt idx="47">
                  <c:v>0.72925002000000005</c:v>
                </c:pt>
                <c:pt idx="48">
                  <c:v>0.73408430999999996</c:v>
                </c:pt>
                <c:pt idx="49">
                  <c:v>0.73891865999999995</c:v>
                </c:pt>
                <c:pt idx="50">
                  <c:v>0.74375290999999999</c:v>
                </c:pt>
                <c:pt idx="51">
                  <c:v>0.74858712000000005</c:v>
                </c:pt>
                <c:pt idx="52">
                  <c:v>0.75342134000000005</c:v>
                </c:pt>
                <c:pt idx="53">
                  <c:v>0.75825549000000003</c:v>
                </c:pt>
                <c:pt idx="54">
                  <c:v>0.76308960999999997</c:v>
                </c:pt>
                <c:pt idx="55">
                  <c:v>0.76792369000000005</c:v>
                </c:pt>
                <c:pt idx="56">
                  <c:v>0.77275775000000002</c:v>
                </c:pt>
                <c:pt idx="57">
                  <c:v>0.77759175000000003</c:v>
                </c:pt>
                <c:pt idx="58">
                  <c:v>0.78242571999999999</c:v>
                </c:pt>
                <c:pt idx="59">
                  <c:v>0.78725964000000004</c:v>
                </c:pt>
                <c:pt idx="60">
                  <c:v>0.79209348999999996</c:v>
                </c:pt>
                <c:pt idx="61">
                  <c:v>0.79692726999999997</c:v>
                </c:pt>
                <c:pt idx="62">
                  <c:v>0.80134329999999998</c:v>
                </c:pt>
                <c:pt idx="63">
                  <c:v>0.80659471999999999</c:v>
                </c:pt>
                <c:pt idx="64">
                  <c:v>0.81142837000000001</c:v>
                </c:pt>
                <c:pt idx="65">
                  <c:v>0.81626191999999997</c:v>
                </c:pt>
                <c:pt idx="66">
                  <c:v>0.82109544000000001</c:v>
                </c:pt>
                <c:pt idx="67">
                  <c:v>0.82592887000000004</c:v>
                </c:pt>
                <c:pt idx="68">
                  <c:v>0.83076214999999998</c:v>
                </c:pt>
                <c:pt idx="69">
                  <c:v>0.83559528999999999</c:v>
                </c:pt>
                <c:pt idx="70">
                  <c:v>0.84042815999999998</c:v>
                </c:pt>
                <c:pt idx="71">
                  <c:v>0.84526062999999996</c:v>
                </c:pt>
                <c:pt idx="72">
                  <c:v>0.85009263999999995</c:v>
                </c:pt>
                <c:pt idx="73">
                  <c:v>0.85384740999999997</c:v>
                </c:pt>
                <c:pt idx="74">
                  <c:v>0.85724814999999999</c:v>
                </c:pt>
                <c:pt idx="75">
                  <c:v>0.86047501999999998</c:v>
                </c:pt>
                <c:pt idx="76">
                  <c:v>0.86385805000000004</c:v>
                </c:pt>
                <c:pt idx="77">
                  <c:v>0.86688511999999995</c:v>
                </c:pt>
                <c:pt idx="78">
                  <c:v>0.86986775000000005</c:v>
                </c:pt>
                <c:pt idx="79">
                  <c:v>0.87249929000000004</c:v>
                </c:pt>
                <c:pt idx="80">
                  <c:v>0.87513083000000003</c:v>
                </c:pt>
                <c:pt idx="81">
                  <c:v>0.87760273</c:v>
                </c:pt>
                <c:pt idx="82">
                  <c:v>0.88011455000000005</c:v>
                </c:pt>
                <c:pt idx="83">
                  <c:v>0.88236680000000001</c:v>
                </c:pt>
                <c:pt idx="84">
                  <c:v>0.88480539000000002</c:v>
                </c:pt>
                <c:pt idx="85">
                  <c:v>0.88689925999999997</c:v>
                </c:pt>
                <c:pt idx="86">
                  <c:v>0.8887005</c:v>
                </c:pt>
                <c:pt idx="87">
                  <c:v>0.89045319999999994</c:v>
                </c:pt>
                <c:pt idx="88">
                  <c:v>0.89201730999999995</c:v>
                </c:pt>
                <c:pt idx="89">
                  <c:v>0.89373798999999998</c:v>
                </c:pt>
                <c:pt idx="90">
                  <c:v>0.89545843999999997</c:v>
                </c:pt>
                <c:pt idx="91">
                  <c:v>0.89697654999999998</c:v>
                </c:pt>
                <c:pt idx="92">
                  <c:v>0.89855386000000004</c:v>
                </c:pt>
                <c:pt idx="93">
                  <c:v>0.90001529999999996</c:v>
                </c:pt>
                <c:pt idx="94">
                  <c:v>0.90137634</c:v>
                </c:pt>
                <c:pt idx="95">
                  <c:v>0.90237526999999995</c:v>
                </c:pt>
                <c:pt idx="96">
                  <c:v>0.90375196000000002</c:v>
                </c:pt>
                <c:pt idx="97">
                  <c:v>0.90509572000000005</c:v>
                </c:pt>
                <c:pt idx="98">
                  <c:v>0.90604154000000003</c:v>
                </c:pt>
                <c:pt idx="99">
                  <c:v>0.90730069999999996</c:v>
                </c:pt>
                <c:pt idx="100">
                  <c:v>0.90817433999999997</c:v>
                </c:pt>
                <c:pt idx="101">
                  <c:v>0.90895950000000003</c:v>
                </c:pt>
                <c:pt idx="102">
                  <c:v>0.90992114000000002</c:v>
                </c:pt>
                <c:pt idx="103">
                  <c:v>0.91090455999999997</c:v>
                </c:pt>
                <c:pt idx="104">
                  <c:v>0.91177713000000005</c:v>
                </c:pt>
                <c:pt idx="105">
                  <c:v>0.9126341</c:v>
                </c:pt>
                <c:pt idx="106">
                  <c:v>0.91346757000000001</c:v>
                </c:pt>
                <c:pt idx="107">
                  <c:v>0.91426004999999999</c:v>
                </c:pt>
                <c:pt idx="108">
                  <c:v>0.91518032999999999</c:v>
                </c:pt>
                <c:pt idx="109">
                  <c:v>0.91602760000000005</c:v>
                </c:pt>
                <c:pt idx="110">
                  <c:v>0.91624192999999998</c:v>
                </c:pt>
                <c:pt idx="111">
                  <c:v>0.91676270999999998</c:v>
                </c:pt>
                <c:pt idx="112">
                  <c:v>0.91733023000000002</c:v>
                </c:pt>
                <c:pt idx="113">
                  <c:v>0.91776312999999998</c:v>
                </c:pt>
              </c:numCache>
            </c:numRef>
          </c:xVal>
          <c:yVal>
            <c:numRef>
              <c:f>'24.78-B747'!$K$3:$K$116</c:f>
              <c:numCache>
                <c:formatCode>General</c:formatCode>
                <c:ptCount val="114"/>
                <c:pt idx="0">
                  <c:v>186.47508657643215</c:v>
                </c:pt>
                <c:pt idx="1">
                  <c:v>186.47510024905006</c:v>
                </c:pt>
                <c:pt idx="2">
                  <c:v>186.47511698116659</c:v>
                </c:pt>
                <c:pt idx="3">
                  <c:v>186.47513705079206</c:v>
                </c:pt>
                <c:pt idx="4">
                  <c:v>186.47516112214868</c:v>
                </c:pt>
                <c:pt idx="5">
                  <c:v>186.47518999101885</c:v>
                </c:pt>
                <c:pt idx="6">
                  <c:v>186.47522161966913</c:v>
                </c:pt>
                <c:pt idx="7">
                  <c:v>186.47525900148935</c:v>
                </c:pt>
                <c:pt idx="8">
                  <c:v>186.47530317886446</c:v>
                </c:pt>
                <c:pt idx="9">
                  <c:v>186.47535538240641</c:v>
                </c:pt>
                <c:pt idx="10">
                  <c:v>186.47541706458532</c:v>
                </c:pt>
                <c:pt idx="11">
                  <c:v>186.47548993684737</c:v>
                </c:pt>
                <c:pt idx="12">
                  <c:v>186.47557602249546</c:v>
                </c:pt>
                <c:pt idx="13">
                  <c:v>186.4756777051883</c:v>
                </c:pt>
                <c:pt idx="14">
                  <c:v>186.47579779818818</c:v>
                </c:pt>
                <c:pt idx="15">
                  <c:v>186.47593961875677</c:v>
                </c:pt>
                <c:pt idx="16">
                  <c:v>186.47610708054782</c:v>
                </c:pt>
                <c:pt idx="17">
                  <c:v>186.47630479776686</c:v>
                </c:pt>
                <c:pt idx="18">
                  <c:v>186.47653821360169</c:v>
                </c:pt>
                <c:pt idx="19">
                  <c:v>186.47681374500411</c:v>
                </c:pt>
                <c:pt idx="20">
                  <c:v>186.47716046198553</c:v>
                </c:pt>
                <c:pt idx="21">
                  <c:v>186.47752278521625</c:v>
                </c:pt>
                <c:pt idx="22">
                  <c:v>186.47797574170511</c:v>
                </c:pt>
                <c:pt idx="23">
                  <c:v>186.4785102373356</c:v>
                </c:pt>
                <c:pt idx="24">
                  <c:v>186.47914090590626</c:v>
                </c:pt>
                <c:pt idx="25">
                  <c:v>186.47988499773956</c:v>
                </c:pt>
                <c:pt idx="26">
                  <c:v>186.48076286011531</c:v>
                </c:pt>
                <c:pt idx="27">
                  <c:v>186.48179847894994</c:v>
                </c:pt>
                <c:pt idx="28">
                  <c:v>186.4830201472835</c:v>
                </c:pt>
                <c:pt idx="29">
                  <c:v>186.48446121905312</c:v>
                </c:pt>
                <c:pt idx="30">
                  <c:v>186.48616103941828</c:v>
                </c:pt>
                <c:pt idx="31">
                  <c:v>186.48816601637753</c:v>
                </c:pt>
                <c:pt idx="32">
                  <c:v>186.49053080324987</c:v>
                </c:pt>
                <c:pt idx="33">
                  <c:v>186.49331999033987</c:v>
                </c:pt>
                <c:pt idx="34">
                  <c:v>186.49660965148487</c:v>
                </c:pt>
                <c:pt idx="35">
                  <c:v>186.50048956124621</c:v>
                </c:pt>
                <c:pt idx="36">
                  <c:v>186.50506557642927</c:v>
                </c:pt>
                <c:pt idx="37">
                  <c:v>186.51046259814487</c:v>
                </c:pt>
                <c:pt idx="38">
                  <c:v>186.51682791342009</c:v>
                </c:pt>
                <c:pt idx="39">
                  <c:v>186.52433532026507</c:v>
                </c:pt>
                <c:pt idx="40">
                  <c:v>186.53318978183972</c:v>
                </c:pt>
                <c:pt idx="41">
                  <c:v>186.54341313849241</c:v>
                </c:pt>
                <c:pt idx="42">
                  <c:v>186.55595075727123</c:v>
                </c:pt>
                <c:pt idx="43">
                  <c:v>186.57047907129422</c:v>
                </c:pt>
                <c:pt idx="44">
                  <c:v>186.58761463475929</c:v>
                </c:pt>
                <c:pt idx="45">
                  <c:v>186.60782652082696</c:v>
                </c:pt>
                <c:pt idx="46">
                  <c:v>186.63166774290687</c:v>
                </c:pt>
                <c:pt idx="47">
                  <c:v>186.65978966228082</c:v>
                </c:pt>
                <c:pt idx="48">
                  <c:v>186.6929622603287</c:v>
                </c:pt>
                <c:pt idx="49">
                  <c:v>186.73209450830137</c:v>
                </c:pt>
                <c:pt idx="50">
                  <c:v>186.77825679676511</c:v>
                </c:pt>
                <c:pt idx="51">
                  <c:v>186.83271412895448</c:v>
                </c:pt>
                <c:pt idx="52">
                  <c:v>186.89695951368995</c:v>
                </c:pt>
                <c:pt idx="53">
                  <c:v>186.97275305036504</c:v>
                </c:pt>
                <c:pt idx="54">
                  <c:v>187.06217364854103</c:v>
                </c:pt>
                <c:pt idx="55">
                  <c:v>187.16767396798085</c:v>
                </c:pt>
                <c:pt idx="56">
                  <c:v>187.29214933943464</c:v>
                </c:pt>
                <c:pt idx="57">
                  <c:v>187.43901518550544</c:v>
                </c:pt>
                <c:pt idx="58">
                  <c:v>187.61230455687848</c:v>
                </c:pt>
                <c:pt idx="59">
                  <c:v>187.81677573142699</c:v>
                </c:pt>
                <c:pt idx="60">
                  <c:v>188.05804428682359</c:v>
                </c:pt>
                <c:pt idx="61">
                  <c:v>188.34273884250052</c:v>
                </c:pt>
                <c:pt idx="62">
                  <c:v>188.64740911376956</c:v>
                </c:pt>
                <c:pt idx="63">
                  <c:v>189.07511968216792</c:v>
                </c:pt>
                <c:pt idx="64">
                  <c:v>189.54294010046533</c:v>
                </c:pt>
                <c:pt idx="65">
                  <c:v>190.0950068656698</c:v>
                </c:pt>
                <c:pt idx="66">
                  <c:v>190.7465128519317</c:v>
                </c:pt>
                <c:pt idx="67">
                  <c:v>191.5153734013719</c:v>
                </c:pt>
                <c:pt idx="68">
                  <c:v>192.42272963140488</c:v>
                </c:pt>
                <c:pt idx="69">
                  <c:v>193.49354526106447</c:v>
                </c:pt>
                <c:pt idx="70">
                  <c:v>194.75724624108634</c:v>
                </c:pt>
                <c:pt idx="71">
                  <c:v>196.24854403150033</c:v>
                </c:pt>
                <c:pt idx="72">
                  <c:v>198.00840912374377</c:v>
                </c:pt>
                <c:pt idx="73">
                  <c:v>199.5921199542293</c:v>
                </c:pt>
                <c:pt idx="74">
                  <c:v>201.21354253882259</c:v>
                </c:pt>
                <c:pt idx="75">
                  <c:v>202.9371393720032</c:v>
                </c:pt>
                <c:pt idx="76">
                  <c:v>204.96113115254221</c:v>
                </c:pt>
                <c:pt idx="77">
                  <c:v>206.98237117206054</c:v>
                </c:pt>
                <c:pt idx="78">
                  <c:v>209.19012273667931</c:v>
                </c:pt>
                <c:pt idx="79">
                  <c:v>211.3346702731661</c:v>
                </c:pt>
                <c:pt idx="80">
                  <c:v>213.68180993482713</c:v>
                </c:pt>
                <c:pt idx="81">
                  <c:v>216.0881552802278</c:v>
                </c:pt>
                <c:pt idx="82">
                  <c:v>218.75160607846055</c:v>
                </c:pt>
                <c:pt idx="83">
                  <c:v>221.34301615347573</c:v>
                </c:pt>
                <c:pt idx="84">
                  <c:v>224.38405631981939</c:v>
                </c:pt>
                <c:pt idx="85">
                  <c:v>227.2061149280413</c:v>
                </c:pt>
                <c:pt idx="86">
                  <c:v>229.80138384290231</c:v>
                </c:pt>
                <c:pt idx="87">
                  <c:v>232.48544407750634</c:v>
                </c:pt>
                <c:pt idx="88">
                  <c:v>235.02086454413839</c:v>
                </c:pt>
                <c:pt idx="89">
                  <c:v>237.97184946196327</c:v>
                </c:pt>
                <c:pt idx="90">
                  <c:v>241.10187145221619</c:v>
                </c:pt>
                <c:pt idx="91">
                  <c:v>244.02147725853854</c:v>
                </c:pt>
                <c:pt idx="92">
                  <c:v>247.22041221317426</c:v>
                </c:pt>
                <c:pt idx="93">
                  <c:v>250.34291909140663</c:v>
                </c:pt>
                <c:pt idx="94">
                  <c:v>253.39515221531758</c:v>
                </c:pt>
                <c:pt idx="95">
                  <c:v>255.72779436227717</c:v>
                </c:pt>
                <c:pt idx="96">
                  <c:v>259.07644320478823</c:v>
                </c:pt>
                <c:pt idx="97">
                  <c:v>262.50115590574137</c:v>
                </c:pt>
                <c:pt idx="98">
                  <c:v>265.00814271322639</c:v>
                </c:pt>
                <c:pt idx="99">
                  <c:v>268.47446954571114</c:v>
                </c:pt>
                <c:pt idx="100">
                  <c:v>270.96904235551034</c:v>
                </c:pt>
                <c:pt idx="101">
                  <c:v>273.27568010951734</c:v>
                </c:pt>
                <c:pt idx="102">
                  <c:v>276.18677816304864</c:v>
                </c:pt>
                <c:pt idx="103">
                  <c:v>279.26484634972627</c:v>
                </c:pt>
                <c:pt idx="104">
                  <c:v>282.08430323449954</c:v>
                </c:pt>
                <c:pt idx="105">
                  <c:v>284.93675564358591</c:v>
                </c:pt>
                <c:pt idx="106">
                  <c:v>287.79262815036498</c:v>
                </c:pt>
                <c:pt idx="107">
                  <c:v>290.58486427753633</c:v>
                </c:pt>
                <c:pt idx="108">
                  <c:v>293.92413684041128</c:v>
                </c:pt>
                <c:pt idx="109">
                  <c:v>297.09314041889627</c:v>
                </c:pt>
                <c:pt idx="110">
                  <c:v>297.90949834915182</c:v>
                </c:pt>
                <c:pt idx="111">
                  <c:v>299.91828970320148</c:v>
                </c:pt>
                <c:pt idx="112">
                  <c:v>302.14863901075023</c:v>
                </c:pt>
                <c:pt idx="113">
                  <c:v>303.87937835325738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8CA-8A4E-8DD3-17F2159B0338}"/>
            </c:ext>
          </c:extLst>
        </c:ser>
        <c:ser>
          <c:idx val="3"/>
          <c:order val="10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'24.78-B747'!$C$3:$C$117</c:f>
              <c:numCache>
                <c:formatCode>General</c:formatCode>
                <c:ptCount val="115"/>
                <c:pt idx="0">
                  <c:v>0.50037231999999998</c:v>
                </c:pt>
                <c:pt idx="1">
                  <c:v>0.50562470999999998</c:v>
                </c:pt>
                <c:pt idx="2">
                  <c:v>0.51087724000000001</c:v>
                </c:pt>
                <c:pt idx="3">
                  <c:v>0.51612983999999995</c:v>
                </c:pt>
                <c:pt idx="4">
                  <c:v>0.52096447000000001</c:v>
                </c:pt>
                <c:pt idx="5">
                  <c:v>0.52579909000000002</c:v>
                </c:pt>
                <c:pt idx="6">
                  <c:v>0.53063371999999998</c:v>
                </c:pt>
                <c:pt idx="7">
                  <c:v>0.53546833999999999</c:v>
                </c:pt>
                <c:pt idx="8">
                  <c:v>0.54030297000000005</c:v>
                </c:pt>
                <c:pt idx="9">
                  <c:v>0.54513758999999995</c:v>
                </c:pt>
                <c:pt idx="10">
                  <c:v>0.54997222000000001</c:v>
                </c:pt>
                <c:pt idx="11">
                  <c:v>0.55480684000000002</c:v>
                </c:pt>
                <c:pt idx="12">
                  <c:v>0.55964146999999997</c:v>
                </c:pt>
                <c:pt idx="13">
                  <c:v>0.56447608999999999</c:v>
                </c:pt>
                <c:pt idx="14">
                  <c:v>0.56931072000000005</c:v>
                </c:pt>
                <c:pt idx="15">
                  <c:v>0.57414533999999995</c:v>
                </c:pt>
                <c:pt idx="16">
                  <c:v>0.57897997000000001</c:v>
                </c:pt>
                <c:pt idx="17">
                  <c:v>0.58381459000000002</c:v>
                </c:pt>
                <c:pt idx="18">
                  <c:v>0.58864921999999997</c:v>
                </c:pt>
                <c:pt idx="19">
                  <c:v>0.59348383999999998</c:v>
                </c:pt>
                <c:pt idx="20">
                  <c:v>0.59872879999999995</c:v>
                </c:pt>
                <c:pt idx="21">
                  <c:v>0.6031531</c:v>
                </c:pt>
                <c:pt idx="22">
                  <c:v>0.60798759000000002</c:v>
                </c:pt>
                <c:pt idx="23">
                  <c:v>0.61282212000000003</c:v>
                </c:pt>
                <c:pt idx="24">
                  <c:v>0.61765674000000004</c:v>
                </c:pt>
                <c:pt idx="25">
                  <c:v>0.62249136999999999</c:v>
                </c:pt>
                <c:pt idx="26">
                  <c:v>0.62732599</c:v>
                </c:pt>
                <c:pt idx="27">
                  <c:v>0.63216061999999995</c:v>
                </c:pt>
                <c:pt idx="28">
                  <c:v>0.63699523999999996</c:v>
                </c:pt>
                <c:pt idx="29">
                  <c:v>0.64182987000000002</c:v>
                </c:pt>
                <c:pt idx="30">
                  <c:v>0.64666449000000004</c:v>
                </c:pt>
                <c:pt idx="31">
                  <c:v>0.65149911999999999</c:v>
                </c:pt>
                <c:pt idx="32">
                  <c:v>0.65633374</c:v>
                </c:pt>
                <c:pt idx="33">
                  <c:v>0.66116836999999995</c:v>
                </c:pt>
                <c:pt idx="34">
                  <c:v>0.66600298999999996</c:v>
                </c:pt>
                <c:pt idx="35">
                  <c:v>0.67083742999999996</c:v>
                </c:pt>
                <c:pt idx="36">
                  <c:v>0.67567200999999999</c:v>
                </c:pt>
                <c:pt idx="37">
                  <c:v>0.68050664000000005</c:v>
                </c:pt>
                <c:pt idx="38">
                  <c:v>0.68534125999999995</c:v>
                </c:pt>
                <c:pt idx="39">
                  <c:v>0.69017589000000001</c:v>
                </c:pt>
                <c:pt idx="40">
                  <c:v>0.69501051000000003</c:v>
                </c:pt>
                <c:pt idx="41">
                  <c:v>0.69984535999999997</c:v>
                </c:pt>
                <c:pt idx="42">
                  <c:v>0.70467975999999999</c:v>
                </c:pt>
                <c:pt idx="43">
                  <c:v>0.70951439000000005</c:v>
                </c:pt>
                <c:pt idx="44">
                  <c:v>0.71434902</c:v>
                </c:pt>
                <c:pt idx="45">
                  <c:v>0.71918349000000004</c:v>
                </c:pt>
                <c:pt idx="46">
                  <c:v>0.72401795000000002</c:v>
                </c:pt>
                <c:pt idx="47">
                  <c:v>0.72885243</c:v>
                </c:pt>
                <c:pt idx="48">
                  <c:v>0.73368688999999998</c:v>
                </c:pt>
                <c:pt idx="49">
                  <c:v>0.73852121999999998</c:v>
                </c:pt>
                <c:pt idx="50">
                  <c:v>0.74335561999999999</c:v>
                </c:pt>
                <c:pt idx="51">
                  <c:v>0.74818994999999999</c:v>
                </c:pt>
                <c:pt idx="52">
                  <c:v>0.75302426</c:v>
                </c:pt>
                <c:pt idx="53">
                  <c:v>0.75785857000000001</c:v>
                </c:pt>
                <c:pt idx="54">
                  <c:v>0.76269282000000005</c:v>
                </c:pt>
                <c:pt idx="55">
                  <c:v>0.76752701999999995</c:v>
                </c:pt>
                <c:pt idx="56">
                  <c:v>0.77236121000000002</c:v>
                </c:pt>
                <c:pt idx="57">
                  <c:v>0.77719532999999996</c:v>
                </c:pt>
                <c:pt idx="58">
                  <c:v>0.78202943000000003</c:v>
                </c:pt>
                <c:pt idx="59">
                  <c:v>0.78686352000000004</c:v>
                </c:pt>
                <c:pt idx="60">
                  <c:v>0.79169750999999999</c:v>
                </c:pt>
                <c:pt idx="61">
                  <c:v>0.79653147000000002</c:v>
                </c:pt>
                <c:pt idx="62">
                  <c:v>0.80191860999999998</c:v>
                </c:pt>
                <c:pt idx="63">
                  <c:v>0.80619921000000005</c:v>
                </c:pt>
                <c:pt idx="64">
                  <c:v>0.811033</c:v>
                </c:pt>
                <c:pt idx="65">
                  <c:v>0.81586669999999994</c:v>
                </c:pt>
                <c:pt idx="66">
                  <c:v>0.82070030000000005</c:v>
                </c:pt>
                <c:pt idx="67">
                  <c:v>0.82553370999999998</c:v>
                </c:pt>
                <c:pt idx="68">
                  <c:v>0.83036701999999996</c:v>
                </c:pt>
                <c:pt idx="69">
                  <c:v>0.83520004999999997</c:v>
                </c:pt>
                <c:pt idx="70">
                  <c:v>0.84003278999999997</c:v>
                </c:pt>
                <c:pt idx="71">
                  <c:v>0.84486508999999999</c:v>
                </c:pt>
                <c:pt idx="72">
                  <c:v>0.84886139999999999</c:v>
                </c:pt>
                <c:pt idx="73">
                  <c:v>0.85285721000000003</c:v>
                </c:pt>
                <c:pt idx="74">
                  <c:v>0.85683120999999995</c:v>
                </c:pt>
                <c:pt idx="75">
                  <c:v>0.86064790000000002</c:v>
                </c:pt>
                <c:pt idx="76">
                  <c:v>0.86390138000000005</c:v>
                </c:pt>
                <c:pt idx="77">
                  <c:v>0.86655495000000005</c:v>
                </c:pt>
                <c:pt idx="78">
                  <c:v>0.86982415999999996</c:v>
                </c:pt>
                <c:pt idx="79">
                  <c:v>0.87289527</c:v>
                </c:pt>
                <c:pt idx="80">
                  <c:v>0.87596662000000003</c:v>
                </c:pt>
                <c:pt idx="81">
                  <c:v>0.87868568000000002</c:v>
                </c:pt>
                <c:pt idx="82">
                  <c:v>0.88103003000000002</c:v>
                </c:pt>
                <c:pt idx="83">
                  <c:v>0.88383177000000002</c:v>
                </c:pt>
                <c:pt idx="84">
                  <c:v>0.88595743000000005</c:v>
                </c:pt>
                <c:pt idx="85">
                  <c:v>0.88828353999999998</c:v>
                </c:pt>
                <c:pt idx="86">
                  <c:v>0.89050220000000002</c:v>
                </c:pt>
                <c:pt idx="87">
                  <c:v>0.89225542000000002</c:v>
                </c:pt>
                <c:pt idx="88">
                  <c:v>0.89400776000000004</c:v>
                </c:pt>
                <c:pt idx="89">
                  <c:v>0.89557180999999997</c:v>
                </c:pt>
                <c:pt idx="90">
                  <c:v>0.89713794000000002</c:v>
                </c:pt>
                <c:pt idx="91">
                  <c:v>0.89840812999999997</c:v>
                </c:pt>
                <c:pt idx="92">
                  <c:v>0.89977609999999997</c:v>
                </c:pt>
                <c:pt idx="93">
                  <c:v>0.90123233000000003</c:v>
                </c:pt>
                <c:pt idx="94">
                  <c:v>0.90247801000000005</c:v>
                </c:pt>
                <c:pt idx="95">
                  <c:v>0.90370866999999999</c:v>
                </c:pt>
                <c:pt idx="96">
                  <c:v>0.90522457000000001</c:v>
                </c:pt>
                <c:pt idx="97">
                  <c:v>0.90655474999999996</c:v>
                </c:pt>
                <c:pt idx="98">
                  <c:v>0.90759608999999997</c:v>
                </c:pt>
                <c:pt idx="99">
                  <c:v>0.90857885000000005</c:v>
                </c:pt>
                <c:pt idx="100">
                  <c:v>0.90946799</c:v>
                </c:pt>
                <c:pt idx="101">
                  <c:v>0.91019464000000005</c:v>
                </c:pt>
                <c:pt idx="102">
                  <c:v>0.91108387999999996</c:v>
                </c:pt>
                <c:pt idx="103">
                  <c:v>0.91190996000000002</c:v>
                </c:pt>
                <c:pt idx="104">
                  <c:v>0.91266806</c:v>
                </c:pt>
                <c:pt idx="105">
                  <c:v>0.91344687999999996</c:v>
                </c:pt>
                <c:pt idx="106">
                  <c:v>0.91431963999999999</c:v>
                </c:pt>
                <c:pt idx="107">
                  <c:v>0.91477478000000001</c:v>
                </c:pt>
                <c:pt idx="108">
                  <c:v>0.91564736000000002</c:v>
                </c:pt>
                <c:pt idx="109">
                  <c:v>0.91651917999999999</c:v>
                </c:pt>
                <c:pt idx="110">
                  <c:v>0.91739117999999997</c:v>
                </c:pt>
                <c:pt idx="111">
                  <c:v>0.91826308999999995</c:v>
                </c:pt>
                <c:pt idx="112">
                  <c:v>0.91913564000000003</c:v>
                </c:pt>
                <c:pt idx="113">
                  <c:v>0.91969047000000004</c:v>
                </c:pt>
                <c:pt idx="114">
                  <c:v>0.92028739999999998</c:v>
                </c:pt>
              </c:numCache>
            </c:numRef>
          </c:xVal>
          <c:yVal>
            <c:numRef>
              <c:f>'24.78-B747'!$D$3:$D$117</c:f>
              <c:numCache>
                <c:formatCode>General</c:formatCode>
                <c:ptCount val="115"/>
                <c:pt idx="0">
                  <c:v>164.58768800000001</c:v>
                </c:pt>
                <c:pt idx="1">
                  <c:v>164.68710799999999</c:v>
                </c:pt>
                <c:pt idx="2">
                  <c:v>164.71716900000001</c:v>
                </c:pt>
                <c:pt idx="3">
                  <c:v>164.71716900000001</c:v>
                </c:pt>
                <c:pt idx="4">
                  <c:v>164.71716900000001</c:v>
                </c:pt>
                <c:pt idx="5">
                  <c:v>164.71716900000001</c:v>
                </c:pt>
                <c:pt idx="6">
                  <c:v>164.71716900000001</c:v>
                </c:pt>
                <c:pt idx="7">
                  <c:v>164.71716900000001</c:v>
                </c:pt>
                <c:pt idx="8">
                  <c:v>164.71716900000001</c:v>
                </c:pt>
                <c:pt idx="9">
                  <c:v>164.71716900000001</c:v>
                </c:pt>
                <c:pt idx="10">
                  <c:v>164.71716900000001</c:v>
                </c:pt>
                <c:pt idx="11">
                  <c:v>164.71716900000001</c:v>
                </c:pt>
                <c:pt idx="12">
                  <c:v>164.71716900000001</c:v>
                </c:pt>
                <c:pt idx="13">
                  <c:v>164.71716900000001</c:v>
                </c:pt>
                <c:pt idx="14">
                  <c:v>164.71716900000001</c:v>
                </c:pt>
                <c:pt idx="15">
                  <c:v>164.71716900000001</c:v>
                </c:pt>
                <c:pt idx="16">
                  <c:v>164.71716900000001</c:v>
                </c:pt>
                <c:pt idx="17">
                  <c:v>164.71716900000001</c:v>
                </c:pt>
                <c:pt idx="18">
                  <c:v>164.71716900000001</c:v>
                </c:pt>
                <c:pt idx="19">
                  <c:v>164.71716900000001</c:v>
                </c:pt>
                <c:pt idx="20">
                  <c:v>164.66227699999999</c:v>
                </c:pt>
                <c:pt idx="21">
                  <c:v>164.71716900000001</c:v>
                </c:pt>
                <c:pt idx="22">
                  <c:v>164.77729099999999</c:v>
                </c:pt>
                <c:pt idx="23">
                  <c:v>164.827392</c:v>
                </c:pt>
                <c:pt idx="24">
                  <c:v>164.827392</c:v>
                </c:pt>
                <c:pt idx="25">
                  <c:v>164.827392</c:v>
                </c:pt>
                <c:pt idx="26">
                  <c:v>164.827392</c:v>
                </c:pt>
                <c:pt idx="27">
                  <c:v>164.827392</c:v>
                </c:pt>
                <c:pt idx="28">
                  <c:v>164.827392</c:v>
                </c:pt>
                <c:pt idx="29">
                  <c:v>164.827392</c:v>
                </c:pt>
                <c:pt idx="30">
                  <c:v>164.827392</c:v>
                </c:pt>
                <c:pt idx="31">
                  <c:v>164.827392</c:v>
                </c:pt>
                <c:pt idx="32">
                  <c:v>164.827392</c:v>
                </c:pt>
                <c:pt idx="33">
                  <c:v>164.827392</c:v>
                </c:pt>
                <c:pt idx="34">
                  <c:v>164.827392</c:v>
                </c:pt>
                <c:pt idx="35">
                  <c:v>164.917575</c:v>
                </c:pt>
                <c:pt idx="36">
                  <c:v>164.93761599999999</c:v>
                </c:pt>
                <c:pt idx="37">
                  <c:v>164.93761599999999</c:v>
                </c:pt>
                <c:pt idx="38">
                  <c:v>164.93761599999999</c:v>
                </c:pt>
                <c:pt idx="39">
                  <c:v>164.93761599999999</c:v>
                </c:pt>
                <c:pt idx="40">
                  <c:v>164.93761599999999</c:v>
                </c:pt>
                <c:pt idx="41">
                  <c:v>164.832335</c:v>
                </c:pt>
                <c:pt idx="42">
                  <c:v>164.93761599999999</c:v>
                </c:pt>
                <c:pt idx="43">
                  <c:v>164.93761599999999</c:v>
                </c:pt>
                <c:pt idx="44">
                  <c:v>164.93761599999999</c:v>
                </c:pt>
                <c:pt idx="45">
                  <c:v>165.007758</c:v>
                </c:pt>
                <c:pt idx="46">
                  <c:v>165.08792</c:v>
                </c:pt>
                <c:pt idx="47">
                  <c:v>165.158063</c:v>
                </c:pt>
                <c:pt idx="48">
                  <c:v>165.238225</c:v>
                </c:pt>
                <c:pt idx="49">
                  <c:v>165.37850900000001</c:v>
                </c:pt>
                <c:pt idx="50">
                  <c:v>165.488733</c:v>
                </c:pt>
                <c:pt idx="51">
                  <c:v>165.629017</c:v>
                </c:pt>
                <c:pt idx="52">
                  <c:v>165.77932200000001</c:v>
                </c:pt>
                <c:pt idx="53">
                  <c:v>165.92962600000001</c:v>
                </c:pt>
                <c:pt idx="54">
                  <c:v>166.10999200000001</c:v>
                </c:pt>
                <c:pt idx="55">
                  <c:v>166.31039799999999</c:v>
                </c:pt>
                <c:pt idx="56">
                  <c:v>166.520824</c:v>
                </c:pt>
                <c:pt idx="57">
                  <c:v>166.761312</c:v>
                </c:pt>
                <c:pt idx="58">
                  <c:v>167.011819</c:v>
                </c:pt>
                <c:pt idx="59">
                  <c:v>167.272347</c:v>
                </c:pt>
                <c:pt idx="60">
                  <c:v>167.572956</c:v>
                </c:pt>
                <c:pt idx="61">
                  <c:v>167.89360600000001</c:v>
                </c:pt>
                <c:pt idx="62">
                  <c:v>168.31718799999999</c:v>
                </c:pt>
                <c:pt idx="63">
                  <c:v>168.61506800000001</c:v>
                </c:pt>
                <c:pt idx="64">
                  <c:v>169.01588100000001</c:v>
                </c:pt>
                <c:pt idx="65">
                  <c:v>169.456774</c:v>
                </c:pt>
                <c:pt idx="66">
                  <c:v>169.94776899999999</c:v>
                </c:pt>
                <c:pt idx="67">
                  <c:v>170.52894699999999</c:v>
                </c:pt>
                <c:pt idx="68">
                  <c:v>171.16022599999999</c:v>
                </c:pt>
                <c:pt idx="69">
                  <c:v>171.92177000000001</c:v>
                </c:pt>
                <c:pt idx="70">
                  <c:v>172.82359700000001</c:v>
                </c:pt>
                <c:pt idx="71">
                  <c:v>173.93585100000001</c:v>
                </c:pt>
                <c:pt idx="72">
                  <c:v>175.068929</c:v>
                </c:pt>
                <c:pt idx="73">
                  <c:v>176.443276</c:v>
                </c:pt>
                <c:pt idx="74">
                  <c:v>177.94755799999999</c:v>
                </c:pt>
                <c:pt idx="75">
                  <c:v>180.18867900000001</c:v>
                </c:pt>
                <c:pt idx="76">
                  <c:v>182.475031</c:v>
                </c:pt>
                <c:pt idx="77">
                  <c:v>184.881575</c:v>
                </c:pt>
                <c:pt idx="78">
                  <c:v>187.55812299999999</c:v>
                </c:pt>
                <c:pt idx="79">
                  <c:v>190.17199099999999</c:v>
                </c:pt>
                <c:pt idx="80">
                  <c:v>192.67563699999999</c:v>
                </c:pt>
                <c:pt idx="81">
                  <c:v>195.084585</c:v>
                </c:pt>
                <c:pt idx="82">
                  <c:v>197.286384</c:v>
                </c:pt>
                <c:pt idx="83">
                  <c:v>200.27696800000001</c:v>
                </c:pt>
                <c:pt idx="84">
                  <c:v>202.712873</c:v>
                </c:pt>
                <c:pt idx="85">
                  <c:v>205.46163300000001</c:v>
                </c:pt>
                <c:pt idx="86">
                  <c:v>208.42371199999999</c:v>
                </c:pt>
                <c:pt idx="87">
                  <c:v>210.73542800000001</c:v>
                </c:pt>
                <c:pt idx="88">
                  <c:v>213.46345600000001</c:v>
                </c:pt>
                <c:pt idx="89">
                  <c:v>216.15999299999999</c:v>
                </c:pt>
                <c:pt idx="90">
                  <c:v>218.73510099999999</c:v>
                </c:pt>
                <c:pt idx="91">
                  <c:v>221.25681700000001</c:v>
                </c:pt>
                <c:pt idx="92">
                  <c:v>223.890368</c:v>
                </c:pt>
                <c:pt idx="93">
                  <c:v>226.55843200000001</c:v>
                </c:pt>
                <c:pt idx="94">
                  <c:v>229.122569</c:v>
                </c:pt>
                <c:pt idx="95">
                  <c:v>231.98872499999999</c:v>
                </c:pt>
                <c:pt idx="96">
                  <c:v>235.31523999999999</c:v>
                </c:pt>
                <c:pt idx="97">
                  <c:v>238.505595</c:v>
                </c:pt>
                <c:pt idx="98">
                  <c:v>241.24459999999999</c:v>
                </c:pt>
                <c:pt idx="99">
                  <c:v>244.18227300000001</c:v>
                </c:pt>
                <c:pt idx="100">
                  <c:v>246.855189</c:v>
                </c:pt>
                <c:pt idx="101">
                  <c:v>249.36872099999999</c:v>
                </c:pt>
                <c:pt idx="102">
                  <c:v>251.95017999999999</c:v>
                </c:pt>
                <c:pt idx="103">
                  <c:v>254.379784</c:v>
                </c:pt>
                <c:pt idx="104">
                  <c:v>257.281363</c:v>
                </c:pt>
                <c:pt idx="105">
                  <c:v>260.16387900000001</c:v>
                </c:pt>
                <c:pt idx="106">
                  <c:v>263.16151600000001</c:v>
                </c:pt>
                <c:pt idx="107">
                  <c:v>265.99084399999998</c:v>
                </c:pt>
                <c:pt idx="108">
                  <c:v>269.07114899999999</c:v>
                </c:pt>
                <c:pt idx="109">
                  <c:v>272.51838500000002</c:v>
                </c:pt>
                <c:pt idx="110">
                  <c:v>275.87744199999997</c:v>
                </c:pt>
                <c:pt idx="111">
                  <c:v>279.28058900000002</c:v>
                </c:pt>
                <c:pt idx="112">
                  <c:v>282.38062100000002</c:v>
                </c:pt>
                <c:pt idx="113">
                  <c:v>285.30467199999998</c:v>
                </c:pt>
                <c:pt idx="114">
                  <c:v>287.94690200000002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D21B-6C4A-9653-8736EC345C1E}"/>
            </c:ext>
          </c:extLst>
        </c:ser>
        <c:ser>
          <c:idx val="11"/>
          <c:order val="11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'24.78-B747'!$C$3:$C$117</c:f>
              <c:numCache>
                <c:formatCode>General</c:formatCode>
                <c:ptCount val="115"/>
                <c:pt idx="0">
                  <c:v>0.50037231999999998</c:v>
                </c:pt>
                <c:pt idx="1">
                  <c:v>0.50562470999999998</c:v>
                </c:pt>
                <c:pt idx="2">
                  <c:v>0.51087724000000001</c:v>
                </c:pt>
                <c:pt idx="3">
                  <c:v>0.51612983999999995</c:v>
                </c:pt>
                <c:pt idx="4">
                  <c:v>0.52096447000000001</c:v>
                </c:pt>
                <c:pt idx="5">
                  <c:v>0.52579909000000002</c:v>
                </c:pt>
                <c:pt idx="6">
                  <c:v>0.53063371999999998</c:v>
                </c:pt>
                <c:pt idx="7">
                  <c:v>0.53546833999999999</c:v>
                </c:pt>
                <c:pt idx="8">
                  <c:v>0.54030297000000005</c:v>
                </c:pt>
                <c:pt idx="9">
                  <c:v>0.54513758999999995</c:v>
                </c:pt>
                <c:pt idx="10">
                  <c:v>0.54997222000000001</c:v>
                </c:pt>
                <c:pt idx="11">
                  <c:v>0.55480684000000002</c:v>
                </c:pt>
                <c:pt idx="12">
                  <c:v>0.55964146999999997</c:v>
                </c:pt>
                <c:pt idx="13">
                  <c:v>0.56447608999999999</c:v>
                </c:pt>
                <c:pt idx="14">
                  <c:v>0.56931072000000005</c:v>
                </c:pt>
                <c:pt idx="15">
                  <c:v>0.57414533999999995</c:v>
                </c:pt>
                <c:pt idx="16">
                  <c:v>0.57897997000000001</c:v>
                </c:pt>
                <c:pt idx="17">
                  <c:v>0.58381459000000002</c:v>
                </c:pt>
                <c:pt idx="18">
                  <c:v>0.58864921999999997</c:v>
                </c:pt>
                <c:pt idx="19">
                  <c:v>0.59348383999999998</c:v>
                </c:pt>
                <c:pt idx="20">
                  <c:v>0.59872879999999995</c:v>
                </c:pt>
                <c:pt idx="21">
                  <c:v>0.6031531</c:v>
                </c:pt>
                <c:pt idx="22">
                  <c:v>0.60798759000000002</c:v>
                </c:pt>
                <c:pt idx="23">
                  <c:v>0.61282212000000003</c:v>
                </c:pt>
                <c:pt idx="24">
                  <c:v>0.61765674000000004</c:v>
                </c:pt>
                <c:pt idx="25">
                  <c:v>0.62249136999999999</c:v>
                </c:pt>
                <c:pt idx="26">
                  <c:v>0.62732599</c:v>
                </c:pt>
                <c:pt idx="27">
                  <c:v>0.63216061999999995</c:v>
                </c:pt>
                <c:pt idx="28">
                  <c:v>0.63699523999999996</c:v>
                </c:pt>
                <c:pt idx="29">
                  <c:v>0.64182987000000002</c:v>
                </c:pt>
                <c:pt idx="30">
                  <c:v>0.64666449000000004</c:v>
                </c:pt>
                <c:pt idx="31">
                  <c:v>0.65149911999999999</c:v>
                </c:pt>
                <c:pt idx="32">
                  <c:v>0.65633374</c:v>
                </c:pt>
                <c:pt idx="33">
                  <c:v>0.66116836999999995</c:v>
                </c:pt>
                <c:pt idx="34">
                  <c:v>0.66600298999999996</c:v>
                </c:pt>
                <c:pt idx="35">
                  <c:v>0.67083742999999996</c:v>
                </c:pt>
                <c:pt idx="36">
                  <c:v>0.67567200999999999</c:v>
                </c:pt>
                <c:pt idx="37">
                  <c:v>0.68050664000000005</c:v>
                </c:pt>
                <c:pt idx="38">
                  <c:v>0.68534125999999995</c:v>
                </c:pt>
                <c:pt idx="39">
                  <c:v>0.69017589000000001</c:v>
                </c:pt>
                <c:pt idx="40">
                  <c:v>0.69501051000000003</c:v>
                </c:pt>
                <c:pt idx="41">
                  <c:v>0.69984535999999997</c:v>
                </c:pt>
                <c:pt idx="42">
                  <c:v>0.70467975999999999</c:v>
                </c:pt>
                <c:pt idx="43">
                  <c:v>0.70951439000000005</c:v>
                </c:pt>
                <c:pt idx="44">
                  <c:v>0.71434902</c:v>
                </c:pt>
                <c:pt idx="45">
                  <c:v>0.71918349000000004</c:v>
                </c:pt>
                <c:pt idx="46">
                  <c:v>0.72401795000000002</c:v>
                </c:pt>
                <c:pt idx="47">
                  <c:v>0.72885243</c:v>
                </c:pt>
                <c:pt idx="48">
                  <c:v>0.73368688999999998</c:v>
                </c:pt>
                <c:pt idx="49">
                  <c:v>0.73852121999999998</c:v>
                </c:pt>
                <c:pt idx="50">
                  <c:v>0.74335561999999999</c:v>
                </c:pt>
                <c:pt idx="51">
                  <c:v>0.74818994999999999</c:v>
                </c:pt>
                <c:pt idx="52">
                  <c:v>0.75302426</c:v>
                </c:pt>
                <c:pt idx="53">
                  <c:v>0.75785857000000001</c:v>
                </c:pt>
                <c:pt idx="54">
                  <c:v>0.76269282000000005</c:v>
                </c:pt>
                <c:pt idx="55">
                  <c:v>0.76752701999999995</c:v>
                </c:pt>
                <c:pt idx="56">
                  <c:v>0.77236121000000002</c:v>
                </c:pt>
                <c:pt idx="57">
                  <c:v>0.77719532999999996</c:v>
                </c:pt>
                <c:pt idx="58">
                  <c:v>0.78202943000000003</c:v>
                </c:pt>
                <c:pt idx="59">
                  <c:v>0.78686352000000004</c:v>
                </c:pt>
                <c:pt idx="60">
                  <c:v>0.79169750999999999</c:v>
                </c:pt>
                <c:pt idx="61">
                  <c:v>0.79653147000000002</c:v>
                </c:pt>
                <c:pt idx="62">
                  <c:v>0.80191860999999998</c:v>
                </c:pt>
                <c:pt idx="63">
                  <c:v>0.80619921000000005</c:v>
                </c:pt>
                <c:pt idx="64">
                  <c:v>0.811033</c:v>
                </c:pt>
                <c:pt idx="65">
                  <c:v>0.81586669999999994</c:v>
                </c:pt>
                <c:pt idx="66">
                  <c:v>0.82070030000000005</c:v>
                </c:pt>
                <c:pt idx="67">
                  <c:v>0.82553370999999998</c:v>
                </c:pt>
                <c:pt idx="68">
                  <c:v>0.83036701999999996</c:v>
                </c:pt>
                <c:pt idx="69">
                  <c:v>0.83520004999999997</c:v>
                </c:pt>
                <c:pt idx="70">
                  <c:v>0.84003278999999997</c:v>
                </c:pt>
                <c:pt idx="71">
                  <c:v>0.84486508999999999</c:v>
                </c:pt>
                <c:pt idx="72">
                  <c:v>0.84886139999999999</c:v>
                </c:pt>
                <c:pt idx="73">
                  <c:v>0.85285721000000003</c:v>
                </c:pt>
                <c:pt idx="74">
                  <c:v>0.85683120999999995</c:v>
                </c:pt>
                <c:pt idx="75">
                  <c:v>0.86064790000000002</c:v>
                </c:pt>
                <c:pt idx="76">
                  <c:v>0.86390138000000005</c:v>
                </c:pt>
                <c:pt idx="77">
                  <c:v>0.86655495000000005</c:v>
                </c:pt>
                <c:pt idx="78">
                  <c:v>0.86982415999999996</c:v>
                </c:pt>
                <c:pt idx="79">
                  <c:v>0.87289527</c:v>
                </c:pt>
                <c:pt idx="80">
                  <c:v>0.87596662000000003</c:v>
                </c:pt>
                <c:pt idx="81">
                  <c:v>0.87868568000000002</c:v>
                </c:pt>
                <c:pt idx="82">
                  <c:v>0.88103003000000002</c:v>
                </c:pt>
                <c:pt idx="83">
                  <c:v>0.88383177000000002</c:v>
                </c:pt>
                <c:pt idx="84">
                  <c:v>0.88595743000000005</c:v>
                </c:pt>
                <c:pt idx="85">
                  <c:v>0.88828353999999998</c:v>
                </c:pt>
                <c:pt idx="86">
                  <c:v>0.89050220000000002</c:v>
                </c:pt>
                <c:pt idx="87">
                  <c:v>0.89225542000000002</c:v>
                </c:pt>
                <c:pt idx="88">
                  <c:v>0.89400776000000004</c:v>
                </c:pt>
                <c:pt idx="89">
                  <c:v>0.89557180999999997</c:v>
                </c:pt>
                <c:pt idx="90">
                  <c:v>0.89713794000000002</c:v>
                </c:pt>
                <c:pt idx="91">
                  <c:v>0.89840812999999997</c:v>
                </c:pt>
                <c:pt idx="92">
                  <c:v>0.89977609999999997</c:v>
                </c:pt>
                <c:pt idx="93">
                  <c:v>0.90123233000000003</c:v>
                </c:pt>
                <c:pt idx="94">
                  <c:v>0.90247801000000005</c:v>
                </c:pt>
                <c:pt idx="95">
                  <c:v>0.90370866999999999</c:v>
                </c:pt>
                <c:pt idx="96">
                  <c:v>0.90522457000000001</c:v>
                </c:pt>
                <c:pt idx="97">
                  <c:v>0.90655474999999996</c:v>
                </c:pt>
                <c:pt idx="98">
                  <c:v>0.90759608999999997</c:v>
                </c:pt>
                <c:pt idx="99">
                  <c:v>0.90857885000000005</c:v>
                </c:pt>
                <c:pt idx="100">
                  <c:v>0.90946799</c:v>
                </c:pt>
                <c:pt idx="101">
                  <c:v>0.91019464000000005</c:v>
                </c:pt>
                <c:pt idx="102">
                  <c:v>0.91108387999999996</c:v>
                </c:pt>
                <c:pt idx="103">
                  <c:v>0.91190996000000002</c:v>
                </c:pt>
                <c:pt idx="104">
                  <c:v>0.91266806</c:v>
                </c:pt>
                <c:pt idx="105">
                  <c:v>0.91344687999999996</c:v>
                </c:pt>
                <c:pt idx="106">
                  <c:v>0.91431963999999999</c:v>
                </c:pt>
                <c:pt idx="107">
                  <c:v>0.91477478000000001</c:v>
                </c:pt>
                <c:pt idx="108">
                  <c:v>0.91564736000000002</c:v>
                </c:pt>
                <c:pt idx="109">
                  <c:v>0.91651917999999999</c:v>
                </c:pt>
                <c:pt idx="110">
                  <c:v>0.91739117999999997</c:v>
                </c:pt>
                <c:pt idx="111">
                  <c:v>0.91826308999999995</c:v>
                </c:pt>
                <c:pt idx="112">
                  <c:v>0.91913564000000003</c:v>
                </c:pt>
                <c:pt idx="113">
                  <c:v>0.91969047000000004</c:v>
                </c:pt>
                <c:pt idx="114">
                  <c:v>0.92028739999999998</c:v>
                </c:pt>
              </c:numCache>
            </c:numRef>
          </c:xVal>
          <c:yVal>
            <c:numRef>
              <c:f>'24.78-B747'!$E$3:$E$117</c:f>
              <c:numCache>
                <c:formatCode>General</c:formatCode>
                <c:ptCount val="115"/>
                <c:pt idx="0">
                  <c:v>162.28749011152757</c:v>
                </c:pt>
                <c:pt idx="1">
                  <c:v>162.28750390685798</c:v>
                </c:pt>
                <c:pt idx="2">
                  <c:v>162.28752043847044</c:v>
                </c:pt>
                <c:pt idx="3">
                  <c:v>162.28754024849422</c:v>
                </c:pt>
                <c:pt idx="4">
                  <c:v>162.28756193607205</c:v>
                </c:pt>
                <c:pt idx="5">
                  <c:v>162.28758755138628</c:v>
                </c:pt>
                <c:pt idx="6">
                  <c:v>162.2876178049097</c:v>
                </c:pt>
                <c:pt idx="7">
                  <c:v>162.28765353503687</c:v>
                </c:pt>
                <c:pt idx="8">
                  <c:v>162.28769573164976</c:v>
                </c:pt>
                <c:pt idx="9">
                  <c:v>162.28774556271401</c:v>
                </c:pt>
                <c:pt idx="10">
                  <c:v>162.28780440706953</c:v>
                </c:pt>
                <c:pt idx="11">
                  <c:v>162.28787389143483</c:v>
                </c:pt>
                <c:pt idx="12">
                  <c:v>162.28795593603388</c:v>
                </c:pt>
                <c:pt idx="13">
                  <c:v>162.28805280608208</c:v>
                </c:pt>
                <c:pt idx="14">
                  <c:v>162.28816717527658</c:v>
                </c:pt>
                <c:pt idx="15">
                  <c:v>162.2883021974348</c:v>
                </c:pt>
                <c:pt idx="16">
                  <c:v>162.28846159484672</c:v>
                </c:pt>
                <c:pt idx="17">
                  <c:v>162.28864975796162</c:v>
                </c:pt>
                <c:pt idx="18">
                  <c:v>162.28887186834635</c:v>
                </c:pt>
                <c:pt idx="19">
                  <c:v>162.28913403741504</c:v>
                </c:pt>
                <c:pt idx="20">
                  <c:v>162.28947217867733</c:v>
                </c:pt>
                <c:pt idx="21">
                  <c:v>162.28980869606477</c:v>
                </c:pt>
                <c:pt idx="22">
                  <c:v>162.29023971661275</c:v>
                </c:pt>
                <c:pt idx="23">
                  <c:v>162.29074839403145</c:v>
                </c:pt>
                <c:pt idx="24">
                  <c:v>162.29134870651075</c:v>
                </c:pt>
                <c:pt idx="25">
                  <c:v>162.29205712839806</c:v>
                </c:pt>
                <c:pt idx="26">
                  <c:v>162.29289310116508</c:v>
                </c:pt>
                <c:pt idx="27">
                  <c:v>162.29387956844067</c:v>
                </c:pt>
                <c:pt idx="28">
                  <c:v>162.29504359064097</c:v>
                </c:pt>
                <c:pt idx="29">
                  <c:v>162.29641710340564</c:v>
                </c:pt>
                <c:pt idx="30">
                  <c:v>162.29803777343031</c:v>
                </c:pt>
                <c:pt idx="31">
                  <c:v>162.29995005458204</c:v>
                </c:pt>
                <c:pt idx="32">
                  <c:v>162.30220637969558</c:v>
                </c:pt>
                <c:pt idx="33">
                  <c:v>162.30486863131841</c:v>
                </c:pt>
                <c:pt idx="34">
                  <c:v>162.30800980148928</c:v>
                </c:pt>
                <c:pt idx="35">
                  <c:v>162.31171588200854</c:v>
                </c:pt>
                <c:pt idx="36">
                  <c:v>162.31608874057724</c:v>
                </c:pt>
                <c:pt idx="37">
                  <c:v>162.32124825557656</c:v>
                </c:pt>
                <c:pt idx="38">
                  <c:v>162.32733587646862</c:v>
                </c:pt>
                <c:pt idx="39">
                  <c:v>162.33451860161858</c:v>
                </c:pt>
                <c:pt idx="40">
                  <c:v>162.34299343005435</c:v>
                </c:pt>
                <c:pt idx="41">
                  <c:v>162.35299339015867</c:v>
                </c:pt>
                <c:pt idx="42">
                  <c:v>162.36479131882851</c:v>
                </c:pt>
                <c:pt idx="43">
                  <c:v>162.37871250874591</c:v>
                </c:pt>
                <c:pt idx="44">
                  <c:v>162.39513851163426</c:v>
                </c:pt>
                <c:pt idx="45">
                  <c:v>162.41451951076536</c:v>
                </c:pt>
                <c:pt idx="46">
                  <c:v>162.43738799201833</c:v>
                </c:pt>
                <c:pt idx="47">
                  <c:v>162.46437198312665</c:v>
                </c:pt>
                <c:pt idx="48">
                  <c:v>162.49621224237089</c:v>
                </c:pt>
                <c:pt idx="49">
                  <c:v>162.53378225254824</c:v>
                </c:pt>
                <c:pt idx="50">
                  <c:v>162.57811544977909</c:v>
                </c:pt>
                <c:pt idx="51">
                  <c:v>162.63042846373423</c:v>
                </c:pt>
                <c:pt idx="52">
                  <c:v>162.69215897519058</c:v>
                </c:pt>
                <c:pt idx="53">
                  <c:v>162.76500356370684</c:v>
                </c:pt>
                <c:pt idx="54">
                  <c:v>162.85096318450283</c:v>
                </c:pt>
                <c:pt idx="55">
                  <c:v>162.95240040964106</c:v>
                </c:pt>
                <c:pt idx="56">
                  <c:v>163.07210447928523</c:v>
                </c:pt>
                <c:pt idx="57">
                  <c:v>163.21336471334916</c:v>
                </c:pt>
                <c:pt idx="58">
                  <c:v>163.38006644358117</c:v>
                </c:pt>
                <c:pt idx="59">
                  <c:v>163.57679445430722</c:v>
                </c:pt>
                <c:pt idx="60">
                  <c:v>163.80895502839303</c:v>
                </c:pt>
                <c:pt idx="61">
                  <c:v>164.08293639530788</c:v>
                </c:pt>
                <c:pt idx="62">
                  <c:v>164.44681172889361</c:v>
                </c:pt>
                <c:pt idx="63">
                  <c:v>164.78785938927601</c:v>
                </c:pt>
                <c:pt idx="64">
                  <c:v>165.23819370880193</c:v>
                </c:pt>
                <c:pt idx="65">
                  <c:v>165.76966155504252</c:v>
                </c:pt>
                <c:pt idx="66">
                  <c:v>166.39688279584834</c:v>
                </c:pt>
                <c:pt idx="67">
                  <c:v>167.13709835178452</c:v>
                </c:pt>
                <c:pt idx="68">
                  <c:v>168.01068377778608</c:v>
                </c:pt>
                <c:pt idx="69">
                  <c:v>169.04163261338789</c:v>
                </c:pt>
                <c:pt idx="70">
                  <c:v>170.25828671864198</c:v>
                </c:pt>
                <c:pt idx="71">
                  <c:v>171.69404538549097</c:v>
                </c:pt>
                <c:pt idx="72">
                  <c:v>173.07493631153073</c:v>
                </c:pt>
                <c:pt idx="73">
                  <c:v>174.65840310930099</c:v>
                </c:pt>
                <c:pt idx="74">
                  <c:v>176.46378097074211</c:v>
                </c:pt>
                <c:pt idx="75">
                  <c:v>178.44534899983421</c:v>
                </c:pt>
                <c:pt idx="76">
                  <c:v>180.35181923391661</c:v>
                </c:pt>
                <c:pt idx="77">
                  <c:v>182.07218958023384</c:v>
                </c:pt>
                <c:pt idx="78">
                  <c:v>184.41865812774111</c:v>
                </c:pt>
                <c:pt idx="79">
                  <c:v>186.87593205829862</c:v>
                </c:pt>
                <c:pt idx="80">
                  <c:v>189.60634344968005</c:v>
                </c:pt>
                <c:pt idx="81">
                  <c:v>192.27562198029906</c:v>
                </c:pt>
                <c:pt idx="82">
                  <c:v>194.78556414584946</c:v>
                </c:pt>
                <c:pt idx="83">
                  <c:v>198.06230417807228</c:v>
                </c:pt>
                <c:pt idx="84">
                  <c:v>200.76708308323748</c:v>
                </c:pt>
                <c:pt idx="85">
                  <c:v>203.96185813038352</c:v>
                </c:pt>
                <c:pt idx="86">
                  <c:v>207.25595554559567</c:v>
                </c:pt>
                <c:pt idx="87">
                  <c:v>210.04222200764121</c:v>
                </c:pt>
                <c:pt idx="88">
                  <c:v>212.99963401558074</c:v>
                </c:pt>
                <c:pt idx="89">
                  <c:v>215.79365370183618</c:v>
                </c:pt>
                <c:pt idx="90">
                  <c:v>218.74567047889462</c:v>
                </c:pt>
                <c:pt idx="91">
                  <c:v>221.25909294867989</c:v>
                </c:pt>
                <c:pt idx="92">
                  <c:v>224.0913119871085</c:v>
                </c:pt>
                <c:pt idx="93">
                  <c:v>227.25591464710263</c:v>
                </c:pt>
                <c:pt idx="94">
                  <c:v>230.09126404256875</c:v>
                </c:pt>
                <c:pt idx="95">
                  <c:v>233.0139388500877</c:v>
                </c:pt>
                <c:pt idx="96">
                  <c:v>236.7877953864606</c:v>
                </c:pt>
                <c:pt idx="97">
                  <c:v>240.26484636133063</c:v>
                </c:pt>
                <c:pt idx="98">
                  <c:v>243.09976978090623</c:v>
                </c:pt>
                <c:pt idx="99">
                  <c:v>245.86970096635838</c:v>
                </c:pt>
                <c:pt idx="100">
                  <c:v>248.45749472519495</c:v>
                </c:pt>
                <c:pt idx="101">
                  <c:v>250.63176481704255</c:v>
                </c:pt>
                <c:pt idx="102">
                  <c:v>253.36733504798255</c:v>
                </c:pt>
                <c:pt idx="103">
                  <c:v>255.98445928750715</c:v>
                </c:pt>
                <c:pt idx="104">
                  <c:v>258.45234704191648</c:v>
                </c:pt>
                <c:pt idx="105">
                  <c:v>261.05540409054174</c:v>
                </c:pt>
                <c:pt idx="106">
                  <c:v>264.05626424797163</c:v>
                </c:pt>
                <c:pt idx="107">
                  <c:v>265.65720181807586</c:v>
                </c:pt>
                <c:pt idx="108">
                  <c:v>268.79724342273715</c:v>
                </c:pt>
                <c:pt idx="109">
                  <c:v>272.02982430793475</c:v>
                </c:pt>
                <c:pt idx="110">
                  <c:v>275.36122779020906</c:v>
                </c:pt>
                <c:pt idx="111">
                  <c:v>278.79341749445433</c:v>
                </c:pt>
                <c:pt idx="112">
                  <c:v>282.33243722434088</c:v>
                </c:pt>
                <c:pt idx="113">
                  <c:v>284.63851695146161</c:v>
                </c:pt>
                <c:pt idx="114">
                  <c:v>287.16908108799447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8CA-8A4E-8DD3-17F2159B0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7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B757-200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'24.90-B757'!$O$3:$O$70</c:f>
              <c:numCache>
                <c:formatCode>General</c:formatCode>
                <c:ptCount val="68"/>
                <c:pt idx="0">
                  <c:v>0.50024371000000001</c:v>
                </c:pt>
                <c:pt idx="1">
                  <c:v>0.50422272999999995</c:v>
                </c:pt>
                <c:pt idx="2">
                  <c:v>0.50823562</c:v>
                </c:pt>
                <c:pt idx="3">
                  <c:v>0.51346049000000005</c:v>
                </c:pt>
                <c:pt idx="4">
                  <c:v>0.51898825000000004</c:v>
                </c:pt>
                <c:pt idx="5">
                  <c:v>0.52421298000000005</c:v>
                </c:pt>
                <c:pt idx="6">
                  <c:v>0.53034636000000002</c:v>
                </c:pt>
                <c:pt idx="7">
                  <c:v>0.53557109000000003</c:v>
                </c:pt>
                <c:pt idx="8">
                  <c:v>0.54109914000000003</c:v>
                </c:pt>
                <c:pt idx="9">
                  <c:v>0.54662710999999997</c:v>
                </c:pt>
                <c:pt idx="10">
                  <c:v>0.55215543</c:v>
                </c:pt>
                <c:pt idx="11">
                  <c:v>0.55768315999999996</c:v>
                </c:pt>
                <c:pt idx="12">
                  <c:v>0.56321127000000004</c:v>
                </c:pt>
                <c:pt idx="13">
                  <c:v>0.56873938000000002</c:v>
                </c:pt>
                <c:pt idx="14">
                  <c:v>0.57426748999999999</c:v>
                </c:pt>
                <c:pt idx="15">
                  <c:v>0.57979559999999997</c:v>
                </c:pt>
                <c:pt idx="16">
                  <c:v>0.58532371999999999</c:v>
                </c:pt>
                <c:pt idx="17">
                  <c:v>0.59085182999999997</c:v>
                </c:pt>
                <c:pt idx="18">
                  <c:v>0.59637994000000005</c:v>
                </c:pt>
                <c:pt idx="19">
                  <c:v>0.60190805000000003</c:v>
                </c:pt>
                <c:pt idx="20">
                  <c:v>0.60743616</c:v>
                </c:pt>
                <c:pt idx="21">
                  <c:v>0.61296454</c:v>
                </c:pt>
                <c:pt idx="22">
                  <c:v>0.61849268000000002</c:v>
                </c:pt>
                <c:pt idx="23">
                  <c:v>0.62371816999999996</c:v>
                </c:pt>
                <c:pt idx="24">
                  <c:v>0.62954986000000002</c:v>
                </c:pt>
                <c:pt idx="25">
                  <c:v>0.63507877999999995</c:v>
                </c:pt>
                <c:pt idx="26">
                  <c:v>0.64060744000000003</c:v>
                </c:pt>
                <c:pt idx="27">
                  <c:v>0.64643938999999995</c:v>
                </c:pt>
                <c:pt idx="28">
                  <c:v>0.65208401999999999</c:v>
                </c:pt>
                <c:pt idx="29">
                  <c:v>0.65719406000000002</c:v>
                </c:pt>
                <c:pt idx="30">
                  <c:v>0.66272282999999998</c:v>
                </c:pt>
                <c:pt idx="31">
                  <c:v>0.66825226000000004</c:v>
                </c:pt>
                <c:pt idx="32">
                  <c:v>0.67378143999999995</c:v>
                </c:pt>
                <c:pt idx="33">
                  <c:v>0.67961360000000004</c:v>
                </c:pt>
                <c:pt idx="34">
                  <c:v>0.68483994999999998</c:v>
                </c:pt>
                <c:pt idx="35">
                  <c:v>0.69036920999999996</c:v>
                </c:pt>
                <c:pt idx="36">
                  <c:v>0.69589844999999995</c:v>
                </c:pt>
                <c:pt idx="37">
                  <c:v>0.70122735000000003</c:v>
                </c:pt>
                <c:pt idx="38">
                  <c:v>0.70695828999999999</c:v>
                </c:pt>
                <c:pt idx="39">
                  <c:v>0.71248805999999998</c:v>
                </c:pt>
                <c:pt idx="40">
                  <c:v>0.71801780000000004</c:v>
                </c:pt>
                <c:pt idx="41">
                  <c:v>0.72283823000000003</c:v>
                </c:pt>
                <c:pt idx="42">
                  <c:v>0.72784126999999998</c:v>
                </c:pt>
                <c:pt idx="43">
                  <c:v>0.73321875000000003</c:v>
                </c:pt>
                <c:pt idx="44">
                  <c:v>0.73905206999999995</c:v>
                </c:pt>
                <c:pt idx="45">
                  <c:v>0.74397584000000005</c:v>
                </c:pt>
                <c:pt idx="46">
                  <c:v>0.74950687999999999</c:v>
                </c:pt>
                <c:pt idx="47">
                  <c:v>0.75503766000000005</c:v>
                </c:pt>
                <c:pt idx="48">
                  <c:v>0.76087167</c:v>
                </c:pt>
                <c:pt idx="49">
                  <c:v>0.76579693999999998</c:v>
                </c:pt>
                <c:pt idx="50">
                  <c:v>0.77132858999999998</c:v>
                </c:pt>
                <c:pt idx="51">
                  <c:v>0.77625434000000004</c:v>
                </c:pt>
                <c:pt idx="52">
                  <c:v>0.78118065000000003</c:v>
                </c:pt>
                <c:pt idx="53">
                  <c:v>0.78610754000000005</c:v>
                </c:pt>
                <c:pt idx="54">
                  <c:v>0.79073143000000001</c:v>
                </c:pt>
                <c:pt idx="55">
                  <c:v>0.79565889999999995</c:v>
                </c:pt>
                <c:pt idx="56">
                  <c:v>0.79953021000000002</c:v>
                </c:pt>
                <c:pt idx="57">
                  <c:v>0.80274683000000002</c:v>
                </c:pt>
                <c:pt idx="58">
                  <c:v>0.80518201</c:v>
                </c:pt>
                <c:pt idx="59">
                  <c:v>0.80739943000000003</c:v>
                </c:pt>
                <c:pt idx="60">
                  <c:v>0.80906233000000005</c:v>
                </c:pt>
                <c:pt idx="61">
                  <c:v>0.81070653000000004</c:v>
                </c:pt>
                <c:pt idx="62">
                  <c:v>0.81263076000000001</c:v>
                </c:pt>
                <c:pt idx="63">
                  <c:v>0.81421237999999996</c:v>
                </c:pt>
                <c:pt idx="64">
                  <c:v>0.81583609000000001</c:v>
                </c:pt>
                <c:pt idx="65">
                  <c:v>0.81738049000000002</c:v>
                </c:pt>
                <c:pt idx="66">
                  <c:v>0.81873720999999999</c:v>
                </c:pt>
                <c:pt idx="67">
                  <c:v>0.81987792999999998</c:v>
                </c:pt>
              </c:numCache>
            </c:numRef>
          </c:xVal>
          <c:yVal>
            <c:numRef>
              <c:f>'24.90-B757'!$P$3:$P$70</c:f>
              <c:numCache>
                <c:formatCode>General</c:formatCode>
                <c:ptCount val="68"/>
                <c:pt idx="0">
                  <c:v>270.58470499999999</c:v>
                </c:pt>
                <c:pt idx="1">
                  <c:v>270.46864900000003</c:v>
                </c:pt>
                <c:pt idx="2">
                  <c:v>270.457943</c:v>
                </c:pt>
                <c:pt idx="3">
                  <c:v>270.40120200000001</c:v>
                </c:pt>
                <c:pt idx="4">
                  <c:v>270.299395</c:v>
                </c:pt>
                <c:pt idx="5">
                  <c:v>270.19689699999998</c:v>
                </c:pt>
                <c:pt idx="6">
                  <c:v>269.94776200000001</c:v>
                </c:pt>
                <c:pt idx="7">
                  <c:v>269.84526399999999</c:v>
                </c:pt>
                <c:pt idx="8">
                  <c:v>269.834969</c:v>
                </c:pt>
                <c:pt idx="9">
                  <c:v>269.80179600000002</c:v>
                </c:pt>
                <c:pt idx="10">
                  <c:v>269.88605200000001</c:v>
                </c:pt>
                <c:pt idx="11">
                  <c:v>269.77280500000001</c:v>
                </c:pt>
                <c:pt idx="12">
                  <c:v>269.78538800000001</c:v>
                </c:pt>
                <c:pt idx="13">
                  <c:v>269.79797100000002</c:v>
                </c:pt>
                <c:pt idx="14">
                  <c:v>269.81055400000002</c:v>
                </c:pt>
                <c:pt idx="15">
                  <c:v>269.82313699999997</c:v>
                </c:pt>
                <c:pt idx="16">
                  <c:v>269.83571999999998</c:v>
                </c:pt>
                <c:pt idx="17">
                  <c:v>269.84830299999999</c:v>
                </c:pt>
                <c:pt idx="18">
                  <c:v>269.86088599999999</c:v>
                </c:pt>
                <c:pt idx="19">
                  <c:v>269.873469</c:v>
                </c:pt>
                <c:pt idx="20">
                  <c:v>269.88605200000001</c:v>
                </c:pt>
                <c:pt idx="21">
                  <c:v>269.99014699999998</c:v>
                </c:pt>
                <c:pt idx="22">
                  <c:v>270.01113099999998</c:v>
                </c:pt>
                <c:pt idx="23">
                  <c:v>270.16029200000003</c:v>
                </c:pt>
                <c:pt idx="24">
                  <c:v>270.35355099999998</c:v>
                </c:pt>
                <c:pt idx="25">
                  <c:v>270.632271</c:v>
                </c:pt>
                <c:pt idx="26">
                  <c:v>270.827879</c:v>
                </c:pt>
                <c:pt idx="27">
                  <c:v>271.10728799999998</c:v>
                </c:pt>
                <c:pt idx="28">
                  <c:v>271.366848</c:v>
                </c:pt>
                <c:pt idx="29">
                  <c:v>271.62060500000001</c:v>
                </c:pt>
                <c:pt idx="30">
                  <c:v>271.85052899999999</c:v>
                </c:pt>
                <c:pt idx="31">
                  <c:v>272.29779600000001</c:v>
                </c:pt>
                <c:pt idx="32">
                  <c:v>272.66498999999999</c:v>
                </c:pt>
                <c:pt idx="33">
                  <c:v>273.01303300000001</c:v>
                </c:pt>
                <c:pt idx="34">
                  <c:v>273.445133</c:v>
                </c:pt>
                <c:pt idx="35">
                  <c:v>273.83520399999998</c:v>
                </c:pt>
                <c:pt idx="36">
                  <c:v>274.22223700000001</c:v>
                </c:pt>
                <c:pt idx="37">
                  <c:v>274.82994400000001</c:v>
                </c:pt>
                <c:pt idx="38">
                  <c:v>275.44010300000002</c:v>
                </c:pt>
                <c:pt idx="39">
                  <c:v>276.00175999999999</c:v>
                </c:pt>
                <c:pt idx="40">
                  <c:v>276.55197800000002</c:v>
                </c:pt>
                <c:pt idx="41">
                  <c:v>277.189055</c:v>
                </c:pt>
                <c:pt idx="42">
                  <c:v>277.77954</c:v>
                </c:pt>
                <c:pt idx="43">
                  <c:v>278.49456199999997</c:v>
                </c:pt>
                <c:pt idx="44">
                  <c:v>279.22849500000001</c:v>
                </c:pt>
                <c:pt idx="45">
                  <c:v>279.80861199999998</c:v>
                </c:pt>
                <c:pt idx="46">
                  <c:v>280.78511400000002</c:v>
                </c:pt>
                <c:pt idx="47">
                  <c:v>281.67850299999998</c:v>
                </c:pt>
                <c:pt idx="48">
                  <c:v>282.64121699999998</c:v>
                </c:pt>
                <c:pt idx="49">
                  <c:v>283.716252</c:v>
                </c:pt>
                <c:pt idx="50">
                  <c:v>284.89561800000001</c:v>
                </c:pt>
                <c:pt idx="51">
                  <c:v>286.13079900000002</c:v>
                </c:pt>
                <c:pt idx="52">
                  <c:v>287.54596700000002</c:v>
                </c:pt>
                <c:pt idx="53">
                  <c:v>289.158637</c:v>
                </c:pt>
                <c:pt idx="54">
                  <c:v>290.77597900000001</c:v>
                </c:pt>
                <c:pt idx="55">
                  <c:v>292.57703600000002</c:v>
                </c:pt>
                <c:pt idx="56">
                  <c:v>294.61000899999999</c:v>
                </c:pt>
                <c:pt idx="57">
                  <c:v>296.61468200000002</c:v>
                </c:pt>
                <c:pt idx="58">
                  <c:v>298.80923799999999</c:v>
                </c:pt>
                <c:pt idx="59">
                  <c:v>301.34688499999999</c:v>
                </c:pt>
                <c:pt idx="60">
                  <c:v>303.81541099999998</c:v>
                </c:pt>
                <c:pt idx="61">
                  <c:v>306.72324700000001</c:v>
                </c:pt>
                <c:pt idx="62">
                  <c:v>309.93934999999999</c:v>
                </c:pt>
                <c:pt idx="63">
                  <c:v>313.224425</c:v>
                </c:pt>
                <c:pt idx="64">
                  <c:v>316.06784399999998</c:v>
                </c:pt>
                <c:pt idx="65">
                  <c:v>319.02532000000002</c:v>
                </c:pt>
                <c:pt idx="66">
                  <c:v>321.83093000000002</c:v>
                </c:pt>
                <c:pt idx="67">
                  <c:v>324.43398500000001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F35-D249-B8D9-9EAD663A9268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'24.90-B757'!$O$3:$O$70</c:f>
              <c:numCache>
                <c:formatCode>General</c:formatCode>
                <c:ptCount val="68"/>
                <c:pt idx="0">
                  <c:v>0.50024371000000001</c:v>
                </c:pt>
                <c:pt idx="1">
                  <c:v>0.50422272999999995</c:v>
                </c:pt>
                <c:pt idx="2">
                  <c:v>0.50823562</c:v>
                </c:pt>
                <c:pt idx="3">
                  <c:v>0.51346049000000005</c:v>
                </c:pt>
                <c:pt idx="4">
                  <c:v>0.51898825000000004</c:v>
                </c:pt>
                <c:pt idx="5">
                  <c:v>0.52421298000000005</c:v>
                </c:pt>
                <c:pt idx="6">
                  <c:v>0.53034636000000002</c:v>
                </c:pt>
                <c:pt idx="7">
                  <c:v>0.53557109000000003</c:v>
                </c:pt>
                <c:pt idx="8">
                  <c:v>0.54109914000000003</c:v>
                </c:pt>
                <c:pt idx="9">
                  <c:v>0.54662710999999997</c:v>
                </c:pt>
                <c:pt idx="10">
                  <c:v>0.55215543</c:v>
                </c:pt>
                <c:pt idx="11">
                  <c:v>0.55768315999999996</c:v>
                </c:pt>
                <c:pt idx="12">
                  <c:v>0.56321127000000004</c:v>
                </c:pt>
                <c:pt idx="13">
                  <c:v>0.56873938000000002</c:v>
                </c:pt>
                <c:pt idx="14">
                  <c:v>0.57426748999999999</c:v>
                </c:pt>
                <c:pt idx="15">
                  <c:v>0.57979559999999997</c:v>
                </c:pt>
                <c:pt idx="16">
                  <c:v>0.58532371999999999</c:v>
                </c:pt>
                <c:pt idx="17">
                  <c:v>0.59085182999999997</c:v>
                </c:pt>
                <c:pt idx="18">
                  <c:v>0.59637994000000005</c:v>
                </c:pt>
                <c:pt idx="19">
                  <c:v>0.60190805000000003</c:v>
                </c:pt>
                <c:pt idx="20">
                  <c:v>0.60743616</c:v>
                </c:pt>
                <c:pt idx="21">
                  <c:v>0.61296454</c:v>
                </c:pt>
                <c:pt idx="22">
                  <c:v>0.61849268000000002</c:v>
                </c:pt>
                <c:pt idx="23">
                  <c:v>0.62371816999999996</c:v>
                </c:pt>
                <c:pt idx="24">
                  <c:v>0.62954986000000002</c:v>
                </c:pt>
                <c:pt idx="25">
                  <c:v>0.63507877999999995</c:v>
                </c:pt>
                <c:pt idx="26">
                  <c:v>0.64060744000000003</c:v>
                </c:pt>
                <c:pt idx="27">
                  <c:v>0.64643938999999995</c:v>
                </c:pt>
                <c:pt idx="28">
                  <c:v>0.65208401999999999</c:v>
                </c:pt>
                <c:pt idx="29">
                  <c:v>0.65719406000000002</c:v>
                </c:pt>
                <c:pt idx="30">
                  <c:v>0.66272282999999998</c:v>
                </c:pt>
                <c:pt idx="31">
                  <c:v>0.66825226000000004</c:v>
                </c:pt>
                <c:pt idx="32">
                  <c:v>0.67378143999999995</c:v>
                </c:pt>
                <c:pt idx="33">
                  <c:v>0.67961360000000004</c:v>
                </c:pt>
                <c:pt idx="34">
                  <c:v>0.68483994999999998</c:v>
                </c:pt>
                <c:pt idx="35">
                  <c:v>0.69036920999999996</c:v>
                </c:pt>
                <c:pt idx="36">
                  <c:v>0.69589844999999995</c:v>
                </c:pt>
                <c:pt idx="37">
                  <c:v>0.70122735000000003</c:v>
                </c:pt>
                <c:pt idx="38">
                  <c:v>0.70695828999999999</c:v>
                </c:pt>
                <c:pt idx="39">
                  <c:v>0.71248805999999998</c:v>
                </c:pt>
                <c:pt idx="40">
                  <c:v>0.71801780000000004</c:v>
                </c:pt>
                <c:pt idx="41">
                  <c:v>0.72283823000000003</c:v>
                </c:pt>
                <c:pt idx="42">
                  <c:v>0.72784126999999998</c:v>
                </c:pt>
                <c:pt idx="43">
                  <c:v>0.73321875000000003</c:v>
                </c:pt>
                <c:pt idx="44">
                  <c:v>0.73905206999999995</c:v>
                </c:pt>
                <c:pt idx="45">
                  <c:v>0.74397584000000005</c:v>
                </c:pt>
                <c:pt idx="46">
                  <c:v>0.74950687999999999</c:v>
                </c:pt>
                <c:pt idx="47">
                  <c:v>0.75503766000000005</c:v>
                </c:pt>
                <c:pt idx="48">
                  <c:v>0.76087167</c:v>
                </c:pt>
                <c:pt idx="49">
                  <c:v>0.76579693999999998</c:v>
                </c:pt>
                <c:pt idx="50">
                  <c:v>0.77132858999999998</c:v>
                </c:pt>
                <c:pt idx="51">
                  <c:v>0.77625434000000004</c:v>
                </c:pt>
                <c:pt idx="52">
                  <c:v>0.78118065000000003</c:v>
                </c:pt>
                <c:pt idx="53">
                  <c:v>0.78610754000000005</c:v>
                </c:pt>
                <c:pt idx="54">
                  <c:v>0.79073143000000001</c:v>
                </c:pt>
                <c:pt idx="55">
                  <c:v>0.79565889999999995</c:v>
                </c:pt>
                <c:pt idx="56">
                  <c:v>0.79953021000000002</c:v>
                </c:pt>
                <c:pt idx="57">
                  <c:v>0.80274683000000002</c:v>
                </c:pt>
                <c:pt idx="58">
                  <c:v>0.80518201</c:v>
                </c:pt>
                <c:pt idx="59">
                  <c:v>0.80739943000000003</c:v>
                </c:pt>
                <c:pt idx="60">
                  <c:v>0.80906233000000005</c:v>
                </c:pt>
                <c:pt idx="61">
                  <c:v>0.81070653000000004</c:v>
                </c:pt>
                <c:pt idx="62">
                  <c:v>0.81263076000000001</c:v>
                </c:pt>
                <c:pt idx="63">
                  <c:v>0.81421237999999996</c:v>
                </c:pt>
                <c:pt idx="64">
                  <c:v>0.81583609000000001</c:v>
                </c:pt>
                <c:pt idx="65">
                  <c:v>0.81738049000000002</c:v>
                </c:pt>
                <c:pt idx="66">
                  <c:v>0.81873720999999999</c:v>
                </c:pt>
                <c:pt idx="67">
                  <c:v>0.81987792999999998</c:v>
                </c:pt>
              </c:numCache>
            </c:numRef>
          </c:xVal>
          <c:yVal>
            <c:numRef>
              <c:f>'24.90-B757'!$Q$3:$Q$70</c:f>
              <c:numCache>
                <c:formatCode>General</c:formatCode>
                <c:ptCount val="68"/>
                <c:pt idx="0">
                  <c:v>270.73254165129896</c:v>
                </c:pt>
                <c:pt idx="1">
                  <c:v>270.73369777709507</c:v>
                </c:pt>
                <c:pt idx="2">
                  <c:v>270.73495334930726</c:v>
                </c:pt>
                <c:pt idx="3">
                  <c:v>270.73674136260286</c:v>
                </c:pt>
                <c:pt idx="4">
                  <c:v>270.73885141739441</c:v>
                </c:pt>
                <c:pt idx="5">
                  <c:v>270.74108820039788</c:v>
                </c:pt>
                <c:pt idx="6">
                  <c:v>270.74407136102968</c:v>
                </c:pt>
                <c:pt idx="7">
                  <c:v>270.74697404942185</c:v>
                </c:pt>
                <c:pt idx="8">
                  <c:v>270.75047704467079</c:v>
                </c:pt>
                <c:pt idx="9">
                  <c:v>270.75450671225013</c:v>
                </c:pt>
                <c:pt idx="10">
                  <c:v>270.75916364641915</c:v>
                </c:pt>
                <c:pt idx="11">
                  <c:v>270.76456612975289</c:v>
                </c:pt>
                <c:pt idx="12">
                  <c:v>270.77085624858972</c:v>
                </c:pt>
                <c:pt idx="13">
                  <c:v>270.77820052973425</c:v>
                </c:pt>
                <c:pt idx="14">
                  <c:v>270.78679566330595</c:v>
                </c:pt>
                <c:pt idx="15">
                  <c:v>270.79687286392004</c:v>
                </c:pt>
                <c:pt idx="16">
                  <c:v>270.80870323790555</c:v>
                </c:pt>
                <c:pt idx="17">
                  <c:v>270.8226037525904</c:v>
                </c:pt>
                <c:pt idx="18">
                  <c:v>270.83894421946587</c:v>
                </c:pt>
                <c:pt idx="19">
                  <c:v>270.85815495946741</c:v>
                </c:pt>
                <c:pt idx="20">
                  <c:v>270.88073556657446</c:v>
                </c:pt>
                <c:pt idx="21">
                  <c:v>270.9072661698865</c:v>
                </c:pt>
                <c:pt idx="22">
                  <c:v>270.93841335914226</c:v>
                </c:pt>
                <c:pt idx="23">
                  <c:v>270.97279586225784</c:v>
                </c:pt>
                <c:pt idx="24">
                  <c:v>271.01777204023682</c:v>
                </c:pt>
                <c:pt idx="25">
                  <c:v>271.0678948428353</c:v>
                </c:pt>
                <c:pt idx="26">
                  <c:v>271.12648873080013</c:v>
                </c:pt>
                <c:pt idx="27">
                  <c:v>271.19896548641015</c:v>
                </c:pt>
                <c:pt idx="28">
                  <c:v>271.28122305972215</c:v>
                </c:pt>
                <c:pt idx="29">
                  <c:v>271.36754878975557</c:v>
                </c:pt>
                <c:pt idx="30">
                  <c:v>271.47554299988366</c:v>
                </c:pt>
                <c:pt idx="31">
                  <c:v>271.60095840555113</c:v>
                </c:pt>
                <c:pt idx="32">
                  <c:v>271.74638603929225</c:v>
                </c:pt>
                <c:pt idx="33">
                  <c:v>271.9247638437547</c:v>
                </c:pt>
                <c:pt idx="34">
                  <c:v>272.10961240496795</c:v>
                </c:pt>
                <c:pt idx="35">
                  <c:v>272.33466304806353</c:v>
                </c:pt>
                <c:pt idx="36">
                  <c:v>272.59436450963995</c:v>
                </c:pt>
                <c:pt idx="37">
                  <c:v>272.88214152709975</c:v>
                </c:pt>
                <c:pt idx="38">
                  <c:v>273.23863911315203</c:v>
                </c:pt>
                <c:pt idx="39">
                  <c:v>273.6354903310654</c:v>
                </c:pt>
                <c:pt idx="40">
                  <c:v>274.09187887137477</c:v>
                </c:pt>
                <c:pt idx="41">
                  <c:v>274.54502748564209</c:v>
                </c:pt>
                <c:pt idx="42">
                  <c:v>275.07714061635647</c:v>
                </c:pt>
                <c:pt idx="43">
                  <c:v>275.72869608213557</c:v>
                </c:pt>
                <c:pt idx="44">
                  <c:v>276.54232525377631</c:v>
                </c:pt>
                <c:pt idx="45">
                  <c:v>277.3282718862568</c:v>
                </c:pt>
                <c:pt idx="46">
                  <c:v>278.335692464141</c:v>
                </c:pt>
                <c:pt idx="47">
                  <c:v>279.49464639503987</c:v>
                </c:pt>
                <c:pt idx="48">
                  <c:v>280.90823588843506</c:v>
                </c:pt>
                <c:pt idx="49">
                  <c:v>282.27895247539288</c:v>
                </c:pt>
                <c:pt idx="50">
                  <c:v>284.04414418480002</c:v>
                </c:pt>
                <c:pt idx="51">
                  <c:v>285.84951583524008</c:v>
                </c:pt>
                <c:pt idx="52">
                  <c:v>287.91201402809185</c:v>
                </c:pt>
                <c:pt idx="53">
                  <c:v>290.27478987863651</c:v>
                </c:pt>
                <c:pt idx="54">
                  <c:v>292.81185346115501</c:v>
                </c:pt>
                <c:pt idx="55">
                  <c:v>295.91721272423848</c:v>
                </c:pt>
                <c:pt idx="56">
                  <c:v>298.69806944122604</c:v>
                </c:pt>
                <c:pt idx="57">
                  <c:v>301.27362847646464</c:v>
                </c:pt>
                <c:pt idx="58">
                  <c:v>303.40439025402407</c:v>
                </c:pt>
                <c:pt idx="59">
                  <c:v>305.49529743127869</c:v>
                </c:pt>
                <c:pt idx="60">
                  <c:v>307.16615794085544</c:v>
                </c:pt>
                <c:pt idx="61">
                  <c:v>308.91195270979654</c:v>
                </c:pt>
                <c:pt idx="62">
                  <c:v>311.08282324079869</c:v>
                </c:pt>
                <c:pt idx="63">
                  <c:v>312.97856940240388</c:v>
                </c:pt>
                <c:pt idx="64">
                  <c:v>315.03785366384068</c:v>
                </c:pt>
                <c:pt idx="65">
                  <c:v>317.11108967695031</c:v>
                </c:pt>
                <c:pt idx="66">
                  <c:v>319.03145397889335</c:v>
                </c:pt>
                <c:pt idx="67">
                  <c:v>320.72270248404618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6A-444D-B606-365562AECD3D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'24.90-B757'!$I$3:$I$85</c:f>
              <c:numCache>
                <c:formatCode>General</c:formatCode>
                <c:ptCount val="83"/>
                <c:pt idx="0">
                  <c:v>0.50076661</c:v>
                </c:pt>
                <c:pt idx="1">
                  <c:v>0.50629444999999995</c:v>
                </c:pt>
                <c:pt idx="2">
                  <c:v>0.51212489999999999</c:v>
                </c:pt>
                <c:pt idx="3">
                  <c:v>0.51825836999999997</c:v>
                </c:pt>
                <c:pt idx="4">
                  <c:v>0.52408962999999997</c:v>
                </c:pt>
                <c:pt idx="5">
                  <c:v>0.52992048999999997</c:v>
                </c:pt>
                <c:pt idx="6">
                  <c:v>0.53544831999999998</c:v>
                </c:pt>
                <c:pt idx="7">
                  <c:v>0.54097596999999997</c:v>
                </c:pt>
                <c:pt idx="8">
                  <c:v>0.54650363000000002</c:v>
                </c:pt>
                <c:pt idx="9">
                  <c:v>0.55188055000000003</c:v>
                </c:pt>
                <c:pt idx="10">
                  <c:v>0.55755916999999999</c:v>
                </c:pt>
                <c:pt idx="11">
                  <c:v>0.56308734999999999</c:v>
                </c:pt>
                <c:pt idx="12">
                  <c:v>0.56861545999999996</c:v>
                </c:pt>
                <c:pt idx="13">
                  <c:v>0.57414357000000005</c:v>
                </c:pt>
                <c:pt idx="14">
                  <c:v>0.57967168000000002</c:v>
                </c:pt>
                <c:pt idx="15">
                  <c:v>0.58519979</c:v>
                </c:pt>
                <c:pt idx="16">
                  <c:v>0.59072815000000001</c:v>
                </c:pt>
                <c:pt idx="17">
                  <c:v>0.59625651999999996</c:v>
                </c:pt>
                <c:pt idx="18">
                  <c:v>0.60178472999999999</c:v>
                </c:pt>
                <c:pt idx="19">
                  <c:v>0.60731329999999994</c:v>
                </c:pt>
                <c:pt idx="20">
                  <c:v>0.61284179000000005</c:v>
                </c:pt>
                <c:pt idx="21">
                  <c:v>0.61837021000000003</c:v>
                </c:pt>
                <c:pt idx="22">
                  <c:v>0.62389846000000004</c:v>
                </c:pt>
                <c:pt idx="23">
                  <c:v>0.62942688000000002</c:v>
                </c:pt>
                <c:pt idx="24">
                  <c:v>0.63495557999999996</c:v>
                </c:pt>
                <c:pt idx="25">
                  <c:v>0.64048406999999996</c:v>
                </c:pt>
                <c:pt idx="26">
                  <c:v>0.64601273999999997</c:v>
                </c:pt>
                <c:pt idx="27">
                  <c:v>0.65154113000000002</c:v>
                </c:pt>
                <c:pt idx="28">
                  <c:v>0.65706971999999997</c:v>
                </c:pt>
                <c:pt idx="29">
                  <c:v>0.66259842000000002</c:v>
                </c:pt>
                <c:pt idx="30">
                  <c:v>0.66812749999999999</c:v>
                </c:pt>
                <c:pt idx="31">
                  <c:v>0.67365648</c:v>
                </c:pt>
                <c:pt idx="32">
                  <c:v>0.67918515000000002</c:v>
                </c:pt>
                <c:pt idx="33">
                  <c:v>0.68471402999999997</c:v>
                </c:pt>
                <c:pt idx="34">
                  <c:v>0.69024293000000003</c:v>
                </c:pt>
                <c:pt idx="35">
                  <c:v>0.69577177000000001</c:v>
                </c:pt>
                <c:pt idx="36">
                  <c:v>0.70130060000000005</c:v>
                </c:pt>
                <c:pt idx="37">
                  <c:v>0.70682957999999996</c:v>
                </c:pt>
                <c:pt idx="38">
                  <c:v>0.71235877000000003</c:v>
                </c:pt>
                <c:pt idx="39">
                  <c:v>0.71788753000000005</c:v>
                </c:pt>
                <c:pt idx="40">
                  <c:v>0.72341696</c:v>
                </c:pt>
                <c:pt idx="41">
                  <c:v>0.72894608000000005</c:v>
                </c:pt>
                <c:pt idx="42">
                  <c:v>0.73447509</c:v>
                </c:pt>
                <c:pt idx="43">
                  <c:v>0.74000469000000002</c:v>
                </c:pt>
                <c:pt idx="44">
                  <c:v>0.74553415999999995</c:v>
                </c:pt>
                <c:pt idx="45">
                  <c:v>0.75106357999999995</c:v>
                </c:pt>
                <c:pt idx="46">
                  <c:v>0.75689605000000004</c:v>
                </c:pt>
                <c:pt idx="47">
                  <c:v>0.76212250999999998</c:v>
                </c:pt>
                <c:pt idx="48">
                  <c:v>0.76734897000000002</c:v>
                </c:pt>
                <c:pt idx="49">
                  <c:v>0.77318198000000005</c:v>
                </c:pt>
                <c:pt idx="50">
                  <c:v>0.77810606999999998</c:v>
                </c:pt>
                <c:pt idx="51">
                  <c:v>0.78333308000000001</c:v>
                </c:pt>
                <c:pt idx="52">
                  <c:v>0.78825756999999996</c:v>
                </c:pt>
                <c:pt idx="53">
                  <c:v>0.79318325000000001</c:v>
                </c:pt>
                <c:pt idx="54">
                  <c:v>0.79780547999999996</c:v>
                </c:pt>
                <c:pt idx="55">
                  <c:v>0.80187452000000004</c:v>
                </c:pt>
                <c:pt idx="56">
                  <c:v>0.80579696999999995</c:v>
                </c:pt>
                <c:pt idx="57">
                  <c:v>0.80926593999999996</c:v>
                </c:pt>
                <c:pt idx="58">
                  <c:v>0.81230223999999995</c:v>
                </c:pt>
                <c:pt idx="59">
                  <c:v>0.81533946000000002</c:v>
                </c:pt>
                <c:pt idx="60">
                  <c:v>0.81807786999999998</c:v>
                </c:pt>
                <c:pt idx="61">
                  <c:v>0.82063746999999998</c:v>
                </c:pt>
                <c:pt idx="62">
                  <c:v>0.82301000999999996</c:v>
                </c:pt>
                <c:pt idx="63">
                  <c:v>0.82467440999999997</c:v>
                </c:pt>
                <c:pt idx="64">
                  <c:v>0.82635559000000003</c:v>
                </c:pt>
                <c:pt idx="65">
                  <c:v>0.82804354999999996</c:v>
                </c:pt>
                <c:pt idx="66">
                  <c:v>0.82990881000000005</c:v>
                </c:pt>
                <c:pt idx="67">
                  <c:v>0.83149828999999997</c:v>
                </c:pt>
                <c:pt idx="68">
                  <c:v>0.83308771000000004</c:v>
                </c:pt>
                <c:pt idx="69">
                  <c:v>0.83466183000000005</c:v>
                </c:pt>
                <c:pt idx="70">
                  <c:v>0.83625125</c:v>
                </c:pt>
                <c:pt idx="71">
                  <c:v>0.83751679999999995</c:v>
                </c:pt>
                <c:pt idx="72">
                  <c:v>0.83878322999999999</c:v>
                </c:pt>
                <c:pt idx="73">
                  <c:v>0.83974541000000003</c:v>
                </c:pt>
                <c:pt idx="74">
                  <c:v>0.84117847999999995</c:v>
                </c:pt>
                <c:pt idx="75">
                  <c:v>0.84238416999999999</c:v>
                </c:pt>
                <c:pt idx="76">
                  <c:v>0.84352671000000001</c:v>
                </c:pt>
                <c:pt idx="77">
                  <c:v>0.84470111999999997</c:v>
                </c:pt>
                <c:pt idx="78">
                  <c:v>0.84584391000000003</c:v>
                </c:pt>
                <c:pt idx="79">
                  <c:v>0.84700204000000001</c:v>
                </c:pt>
                <c:pt idx="80">
                  <c:v>0.84779981999999998</c:v>
                </c:pt>
                <c:pt idx="81">
                  <c:v>0.84876205000000005</c:v>
                </c:pt>
                <c:pt idx="82">
                  <c:v>0.84949337000000003</c:v>
                </c:pt>
              </c:numCache>
            </c:numRef>
          </c:xVal>
          <c:yVal>
            <c:numRef>
              <c:f>'24.90-B757'!$J$3:$J$85</c:f>
              <c:numCache>
                <c:formatCode>General</c:formatCode>
                <c:ptCount val="83"/>
                <c:pt idx="0">
                  <c:v>229.94699299999999</c:v>
                </c:pt>
                <c:pt idx="1">
                  <c:v>229.87110200000001</c:v>
                </c:pt>
                <c:pt idx="2">
                  <c:v>229.65559400000001</c:v>
                </c:pt>
                <c:pt idx="3">
                  <c:v>229.437737</c:v>
                </c:pt>
                <c:pt idx="4">
                  <c:v>229.48836600000001</c:v>
                </c:pt>
                <c:pt idx="5">
                  <c:v>229.41012599999999</c:v>
                </c:pt>
                <c:pt idx="6">
                  <c:v>229.331197</c:v>
                </c:pt>
                <c:pt idx="7">
                  <c:v>229.19203300000001</c:v>
                </c:pt>
                <c:pt idx="8">
                  <c:v>229.05287000000001</c:v>
                </c:pt>
                <c:pt idx="9">
                  <c:v>228.92669699999999</c:v>
                </c:pt>
                <c:pt idx="10">
                  <c:v>228.855332</c:v>
                </c:pt>
                <c:pt idx="11">
                  <c:v>228.890793</c:v>
                </c:pt>
                <c:pt idx="12">
                  <c:v>228.90337600000001</c:v>
                </c:pt>
                <c:pt idx="13">
                  <c:v>228.91595899999999</c:v>
                </c:pt>
                <c:pt idx="14">
                  <c:v>228.92854199999999</c:v>
                </c:pt>
                <c:pt idx="15">
                  <c:v>228.941125</c:v>
                </c:pt>
                <c:pt idx="16">
                  <c:v>229.033781</c:v>
                </c:pt>
                <c:pt idx="17">
                  <c:v>229.134838</c:v>
                </c:pt>
                <c:pt idx="18">
                  <c:v>229.17869999999999</c:v>
                </c:pt>
                <c:pt idx="19">
                  <c:v>229.343029</c:v>
                </c:pt>
                <c:pt idx="20">
                  <c:v>229.48144099999999</c:v>
                </c:pt>
                <c:pt idx="21">
                  <c:v>229.59697600000001</c:v>
                </c:pt>
                <c:pt idx="22">
                  <c:v>229.655315</c:v>
                </c:pt>
                <c:pt idx="23">
                  <c:v>229.770849</c:v>
                </c:pt>
                <c:pt idx="24">
                  <c:v>229.97789599999999</c:v>
                </c:pt>
                <c:pt idx="25">
                  <c:v>230.11327</c:v>
                </c:pt>
                <c:pt idx="26">
                  <c:v>230.311916</c:v>
                </c:pt>
                <c:pt idx="27">
                  <c:v>230.416011</c:v>
                </c:pt>
                <c:pt idx="28">
                  <c:v>230.588741</c:v>
                </c:pt>
                <c:pt idx="29">
                  <c:v>230.79578799999999</c:v>
                </c:pt>
                <c:pt idx="30">
                  <c:v>231.12866399999999</c:v>
                </c:pt>
                <c:pt idx="31">
                  <c:v>231.427223</c:v>
                </c:pt>
                <c:pt idx="32">
                  <c:v>231.62283099999999</c:v>
                </c:pt>
                <c:pt idx="33">
                  <c:v>231.89011099999999</c:v>
                </c:pt>
                <c:pt idx="34">
                  <c:v>232.16275400000001</c:v>
                </c:pt>
                <c:pt idx="35">
                  <c:v>232.41555700000001</c:v>
                </c:pt>
                <c:pt idx="36">
                  <c:v>232.66836000000001</c:v>
                </c:pt>
                <c:pt idx="37">
                  <c:v>232.96691899999999</c:v>
                </c:pt>
                <c:pt idx="38">
                  <c:v>233.334112</c:v>
                </c:pt>
                <c:pt idx="39">
                  <c:v>233.56403700000001</c:v>
                </c:pt>
                <c:pt idx="40">
                  <c:v>234.011304</c:v>
                </c:pt>
                <c:pt idx="41">
                  <c:v>234.35561899999999</c:v>
                </c:pt>
                <c:pt idx="42">
                  <c:v>234.66561799999999</c:v>
                </c:pt>
                <c:pt idx="43">
                  <c:v>235.17008000000001</c:v>
                </c:pt>
                <c:pt idx="44">
                  <c:v>235.63182399999999</c:v>
                </c:pt>
                <c:pt idx="45">
                  <c:v>236.076052</c:v>
                </c:pt>
                <c:pt idx="46">
                  <c:v>236.52704700000001</c:v>
                </c:pt>
                <c:pt idx="47">
                  <c:v>236.99346399999999</c:v>
                </c:pt>
                <c:pt idx="48">
                  <c:v>237.462919</c:v>
                </c:pt>
                <c:pt idx="49">
                  <c:v>238.09389999999999</c:v>
                </c:pt>
                <c:pt idx="50">
                  <c:v>238.77696900000001</c:v>
                </c:pt>
                <c:pt idx="51">
                  <c:v>239.42641</c:v>
                </c:pt>
                <c:pt idx="52">
                  <c:v>240.246748</c:v>
                </c:pt>
                <c:pt idx="53">
                  <c:v>241.45601300000001</c:v>
                </c:pt>
                <c:pt idx="54">
                  <c:v>242.52964299999999</c:v>
                </c:pt>
                <c:pt idx="55">
                  <c:v>243.968096</c:v>
                </c:pt>
                <c:pt idx="56">
                  <c:v>245.79703599999999</c:v>
                </c:pt>
                <c:pt idx="57">
                  <c:v>247.919354</c:v>
                </c:pt>
                <c:pt idx="58">
                  <c:v>249.89895100000001</c:v>
                </c:pt>
                <c:pt idx="59">
                  <c:v>252.18204</c:v>
                </c:pt>
                <c:pt idx="60">
                  <c:v>254.67995099999999</c:v>
                </c:pt>
                <c:pt idx="61">
                  <c:v>257.531272</c:v>
                </c:pt>
                <c:pt idx="62">
                  <c:v>260.49561199999999</c:v>
                </c:pt>
                <c:pt idx="63">
                  <c:v>263.457267</c:v>
                </c:pt>
                <c:pt idx="64">
                  <c:v>266.724851</c:v>
                </c:pt>
                <c:pt idx="65">
                  <c:v>269.65675399999998</c:v>
                </c:pt>
                <c:pt idx="66">
                  <c:v>273.158141</c:v>
                </c:pt>
                <c:pt idx="67">
                  <c:v>276.46925499999998</c:v>
                </c:pt>
                <c:pt idx="68">
                  <c:v>279.75654600000001</c:v>
                </c:pt>
                <c:pt idx="69">
                  <c:v>283.23149899999999</c:v>
                </c:pt>
                <c:pt idx="70">
                  <c:v>286.52283299999999</c:v>
                </c:pt>
                <c:pt idx="71">
                  <c:v>289.550546</c:v>
                </c:pt>
                <c:pt idx="72">
                  <c:v>292.866917</c:v>
                </c:pt>
                <c:pt idx="73">
                  <c:v>295.77859699999999</c:v>
                </c:pt>
                <c:pt idx="74">
                  <c:v>298.80728699999997</c:v>
                </c:pt>
                <c:pt idx="75">
                  <c:v>301.821978</c:v>
                </c:pt>
                <c:pt idx="76">
                  <c:v>305.02422200000001</c:v>
                </c:pt>
                <c:pt idx="77">
                  <c:v>308.28046399999999</c:v>
                </c:pt>
                <c:pt idx="78">
                  <c:v>311.56464499999998</c:v>
                </c:pt>
                <c:pt idx="79">
                  <c:v>314.67914000000002</c:v>
                </c:pt>
                <c:pt idx="80">
                  <c:v>317.33758</c:v>
                </c:pt>
                <c:pt idx="81">
                  <c:v>320.270827</c:v>
                </c:pt>
                <c:pt idx="82">
                  <c:v>322.972982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F35-D249-B8D9-9EAD663A9268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'24.90-B757'!$I$3:$I$85</c:f>
              <c:numCache>
                <c:formatCode>General</c:formatCode>
                <c:ptCount val="83"/>
                <c:pt idx="0">
                  <c:v>0.50076661</c:v>
                </c:pt>
                <c:pt idx="1">
                  <c:v>0.50629444999999995</c:v>
                </c:pt>
                <c:pt idx="2">
                  <c:v>0.51212489999999999</c:v>
                </c:pt>
                <c:pt idx="3">
                  <c:v>0.51825836999999997</c:v>
                </c:pt>
                <c:pt idx="4">
                  <c:v>0.52408962999999997</c:v>
                </c:pt>
                <c:pt idx="5">
                  <c:v>0.52992048999999997</c:v>
                </c:pt>
                <c:pt idx="6">
                  <c:v>0.53544831999999998</c:v>
                </c:pt>
                <c:pt idx="7">
                  <c:v>0.54097596999999997</c:v>
                </c:pt>
                <c:pt idx="8">
                  <c:v>0.54650363000000002</c:v>
                </c:pt>
                <c:pt idx="9">
                  <c:v>0.55188055000000003</c:v>
                </c:pt>
                <c:pt idx="10">
                  <c:v>0.55755916999999999</c:v>
                </c:pt>
                <c:pt idx="11">
                  <c:v>0.56308734999999999</c:v>
                </c:pt>
                <c:pt idx="12">
                  <c:v>0.56861545999999996</c:v>
                </c:pt>
                <c:pt idx="13">
                  <c:v>0.57414357000000005</c:v>
                </c:pt>
                <c:pt idx="14">
                  <c:v>0.57967168000000002</c:v>
                </c:pt>
                <c:pt idx="15">
                  <c:v>0.58519979</c:v>
                </c:pt>
                <c:pt idx="16">
                  <c:v>0.59072815000000001</c:v>
                </c:pt>
                <c:pt idx="17">
                  <c:v>0.59625651999999996</c:v>
                </c:pt>
                <c:pt idx="18">
                  <c:v>0.60178472999999999</c:v>
                </c:pt>
                <c:pt idx="19">
                  <c:v>0.60731329999999994</c:v>
                </c:pt>
                <c:pt idx="20">
                  <c:v>0.61284179000000005</c:v>
                </c:pt>
                <c:pt idx="21">
                  <c:v>0.61837021000000003</c:v>
                </c:pt>
                <c:pt idx="22">
                  <c:v>0.62389846000000004</c:v>
                </c:pt>
                <c:pt idx="23">
                  <c:v>0.62942688000000002</c:v>
                </c:pt>
                <c:pt idx="24">
                  <c:v>0.63495557999999996</c:v>
                </c:pt>
                <c:pt idx="25">
                  <c:v>0.64048406999999996</c:v>
                </c:pt>
                <c:pt idx="26">
                  <c:v>0.64601273999999997</c:v>
                </c:pt>
                <c:pt idx="27">
                  <c:v>0.65154113000000002</c:v>
                </c:pt>
                <c:pt idx="28">
                  <c:v>0.65706971999999997</c:v>
                </c:pt>
                <c:pt idx="29">
                  <c:v>0.66259842000000002</c:v>
                </c:pt>
                <c:pt idx="30">
                  <c:v>0.66812749999999999</c:v>
                </c:pt>
                <c:pt idx="31">
                  <c:v>0.67365648</c:v>
                </c:pt>
                <c:pt idx="32">
                  <c:v>0.67918515000000002</c:v>
                </c:pt>
                <c:pt idx="33">
                  <c:v>0.68471402999999997</c:v>
                </c:pt>
                <c:pt idx="34">
                  <c:v>0.69024293000000003</c:v>
                </c:pt>
                <c:pt idx="35">
                  <c:v>0.69577177000000001</c:v>
                </c:pt>
                <c:pt idx="36">
                  <c:v>0.70130060000000005</c:v>
                </c:pt>
                <c:pt idx="37">
                  <c:v>0.70682957999999996</c:v>
                </c:pt>
                <c:pt idx="38">
                  <c:v>0.71235877000000003</c:v>
                </c:pt>
                <c:pt idx="39">
                  <c:v>0.71788753000000005</c:v>
                </c:pt>
                <c:pt idx="40">
                  <c:v>0.72341696</c:v>
                </c:pt>
                <c:pt idx="41">
                  <c:v>0.72894608000000005</c:v>
                </c:pt>
                <c:pt idx="42">
                  <c:v>0.73447509</c:v>
                </c:pt>
                <c:pt idx="43">
                  <c:v>0.74000469000000002</c:v>
                </c:pt>
                <c:pt idx="44">
                  <c:v>0.74553415999999995</c:v>
                </c:pt>
                <c:pt idx="45">
                  <c:v>0.75106357999999995</c:v>
                </c:pt>
                <c:pt idx="46">
                  <c:v>0.75689605000000004</c:v>
                </c:pt>
                <c:pt idx="47">
                  <c:v>0.76212250999999998</c:v>
                </c:pt>
                <c:pt idx="48">
                  <c:v>0.76734897000000002</c:v>
                </c:pt>
                <c:pt idx="49">
                  <c:v>0.77318198000000005</c:v>
                </c:pt>
                <c:pt idx="50">
                  <c:v>0.77810606999999998</c:v>
                </c:pt>
                <c:pt idx="51">
                  <c:v>0.78333308000000001</c:v>
                </c:pt>
                <c:pt idx="52">
                  <c:v>0.78825756999999996</c:v>
                </c:pt>
                <c:pt idx="53">
                  <c:v>0.79318325000000001</c:v>
                </c:pt>
                <c:pt idx="54">
                  <c:v>0.79780547999999996</c:v>
                </c:pt>
                <c:pt idx="55">
                  <c:v>0.80187452000000004</c:v>
                </c:pt>
                <c:pt idx="56">
                  <c:v>0.80579696999999995</c:v>
                </c:pt>
                <c:pt idx="57">
                  <c:v>0.80926593999999996</c:v>
                </c:pt>
                <c:pt idx="58">
                  <c:v>0.81230223999999995</c:v>
                </c:pt>
                <c:pt idx="59">
                  <c:v>0.81533946000000002</c:v>
                </c:pt>
                <c:pt idx="60">
                  <c:v>0.81807786999999998</c:v>
                </c:pt>
                <c:pt idx="61">
                  <c:v>0.82063746999999998</c:v>
                </c:pt>
                <c:pt idx="62">
                  <c:v>0.82301000999999996</c:v>
                </c:pt>
                <c:pt idx="63">
                  <c:v>0.82467440999999997</c:v>
                </c:pt>
                <c:pt idx="64">
                  <c:v>0.82635559000000003</c:v>
                </c:pt>
                <c:pt idx="65">
                  <c:v>0.82804354999999996</c:v>
                </c:pt>
                <c:pt idx="66">
                  <c:v>0.82990881000000005</c:v>
                </c:pt>
                <c:pt idx="67">
                  <c:v>0.83149828999999997</c:v>
                </c:pt>
                <c:pt idx="68">
                  <c:v>0.83308771000000004</c:v>
                </c:pt>
                <c:pt idx="69">
                  <c:v>0.83466183000000005</c:v>
                </c:pt>
                <c:pt idx="70">
                  <c:v>0.83625125</c:v>
                </c:pt>
                <c:pt idx="71">
                  <c:v>0.83751679999999995</c:v>
                </c:pt>
                <c:pt idx="72">
                  <c:v>0.83878322999999999</c:v>
                </c:pt>
                <c:pt idx="73">
                  <c:v>0.83974541000000003</c:v>
                </c:pt>
                <c:pt idx="74">
                  <c:v>0.84117847999999995</c:v>
                </c:pt>
                <c:pt idx="75">
                  <c:v>0.84238416999999999</c:v>
                </c:pt>
                <c:pt idx="76">
                  <c:v>0.84352671000000001</c:v>
                </c:pt>
                <c:pt idx="77">
                  <c:v>0.84470111999999997</c:v>
                </c:pt>
                <c:pt idx="78">
                  <c:v>0.84584391000000003</c:v>
                </c:pt>
                <c:pt idx="79">
                  <c:v>0.84700204000000001</c:v>
                </c:pt>
                <c:pt idx="80">
                  <c:v>0.84779981999999998</c:v>
                </c:pt>
                <c:pt idx="81">
                  <c:v>0.84876205000000005</c:v>
                </c:pt>
                <c:pt idx="82">
                  <c:v>0.84949337000000003</c:v>
                </c:pt>
              </c:numCache>
            </c:numRef>
          </c:xVal>
          <c:yVal>
            <c:numRef>
              <c:f>'24.90-B757'!$K$3:$K$85</c:f>
              <c:numCache>
                <c:formatCode>General</c:formatCode>
                <c:ptCount val="83"/>
                <c:pt idx="0">
                  <c:v>229.7154841398779</c:v>
                </c:pt>
                <c:pt idx="1">
                  <c:v>229.71650074167309</c:v>
                </c:pt>
                <c:pt idx="2">
                  <c:v>229.71769245870763</c:v>
                </c:pt>
                <c:pt idx="3">
                  <c:v>229.71910381876387</c:v>
                </c:pt>
                <c:pt idx="4">
                  <c:v>229.72062555912169</c:v>
                </c:pt>
                <c:pt idx="5">
                  <c:v>229.7223582814897</c:v>
                </c:pt>
                <c:pt idx="6">
                  <c:v>229.72423461524522</c:v>
                </c:pt>
                <c:pt idx="7">
                  <c:v>229.72638300429725</c:v>
                </c:pt>
                <c:pt idx="8">
                  <c:v>229.72885618688022</c:v>
                </c:pt>
                <c:pt idx="9">
                  <c:v>229.73163325922027</c:v>
                </c:pt>
                <c:pt idx="10">
                  <c:v>229.7350405497254</c:v>
                </c:pt>
                <c:pt idx="11">
                  <c:v>229.73891566805429</c:v>
                </c:pt>
                <c:pt idx="12">
                  <c:v>229.74344730057115</c:v>
                </c:pt>
                <c:pt idx="13">
                  <c:v>229.74875954283789</c:v>
                </c:pt>
                <c:pt idx="14">
                  <c:v>229.75499835986295</c:v>
                </c:pt>
                <c:pt idx="15">
                  <c:v>229.76233503383435</c:v>
                </c:pt>
                <c:pt idx="16">
                  <c:v>229.77097044487152</c:v>
                </c:pt>
                <c:pt idx="17">
                  <c:v>229.7811383376397</c:v>
                </c:pt>
                <c:pt idx="18">
                  <c:v>229.79311083661713</c:v>
                </c:pt>
                <c:pt idx="19">
                  <c:v>229.80720574791505</c:v>
                </c:pt>
                <c:pt idx="20">
                  <c:v>229.82378903968345</c:v>
                </c:pt>
                <c:pt idx="21">
                  <c:v>229.84328498599254</c:v>
                </c:pt>
                <c:pt idx="22">
                  <c:v>229.86618275324736</c:v>
                </c:pt>
                <c:pt idx="23">
                  <c:v>229.89304785132651</c:v>
                </c:pt>
                <c:pt idx="24">
                  <c:v>229.92452997506336</c:v>
                </c:pt>
                <c:pt idx="25">
                  <c:v>229.96137101398668</c:v>
                </c:pt>
                <c:pt idx="26">
                  <c:v>230.00442696723877</c:v>
                </c:pt>
                <c:pt idx="27">
                  <c:v>230.05467083420723</c:v>
                </c:pt>
                <c:pt idx="28">
                  <c:v>230.11322347801092</c:v>
                </c:pt>
                <c:pt idx="29">
                  <c:v>230.18135996596357</c:v>
                </c:pt>
                <c:pt idx="30">
                  <c:v>230.26054038584405</c:v>
                </c:pt>
                <c:pt idx="31">
                  <c:v>230.35241858445758</c:v>
                </c:pt>
                <c:pt idx="32">
                  <c:v>230.45888167350995</c:v>
                </c:pt>
                <c:pt idx="33">
                  <c:v>230.58209582533408</c:v>
                </c:pt>
                <c:pt idx="34">
                  <c:v>230.72451626188524</c:v>
                </c:pt>
                <c:pt idx="35">
                  <c:v>230.88894435348578</c:v>
                </c:pt>
                <c:pt idx="36">
                  <c:v>231.07858087221672</c:v>
                </c:pt>
                <c:pt idx="37">
                  <c:v>231.29708816316241</c:v>
                </c:pt>
                <c:pt idx="38">
                  <c:v>231.54865487623496</c:v>
                </c:pt>
                <c:pt idx="39">
                  <c:v>231.8380450970038</c:v>
                </c:pt>
                <c:pt idx="40">
                  <c:v>232.17082943970135</c:v>
                </c:pt>
                <c:pt idx="41">
                  <c:v>232.55330227922212</c:v>
                </c:pt>
                <c:pt idx="42">
                  <c:v>232.99281112823945</c:v>
                </c:pt>
                <c:pt idx="43">
                  <c:v>233.49793762255706</c:v>
                </c:pt>
                <c:pt idx="44">
                  <c:v>234.07855439441585</c:v>
                </c:pt>
                <c:pt idx="45">
                  <c:v>234.74630078621823</c:v>
                </c:pt>
                <c:pt idx="46">
                  <c:v>235.56023994747176</c:v>
                </c:pt>
                <c:pt idx="47">
                  <c:v>236.40060905114518</c:v>
                </c:pt>
                <c:pt idx="48">
                  <c:v>237.36293992651161</c:v>
                </c:pt>
                <c:pt idx="49">
                  <c:v>238.60521984655313</c:v>
                </c:pt>
                <c:pt idx="50">
                  <c:v>239.81566076943068</c:v>
                </c:pt>
                <c:pt idx="51">
                  <c:v>241.29133468022172</c:v>
                </c:pt>
                <c:pt idx="52">
                  <c:v>242.89267307391674</c:v>
                </c:pt>
                <c:pt idx="53">
                  <c:v>244.73664561428095</c:v>
                </c:pt>
                <c:pt idx="54">
                  <c:v>246.72782065413679</c:v>
                </c:pt>
                <c:pt idx="55">
                  <c:v>248.72742111668094</c:v>
                </c:pt>
                <c:pt idx="56">
                  <c:v>250.91200275086393</c:v>
                </c:pt>
                <c:pt idx="57">
                  <c:v>253.08924572639467</c:v>
                </c:pt>
                <c:pt idx="58">
                  <c:v>255.21364271402382</c:v>
                </c:pt>
                <c:pt idx="59">
                  <c:v>257.57376124800214</c:v>
                </c:pt>
                <c:pt idx="60">
                  <c:v>259.932524805914</c:v>
                </c:pt>
                <c:pt idx="61">
                  <c:v>262.36354062769442</c:v>
                </c:pt>
                <c:pt idx="62">
                  <c:v>264.83893675615934</c:v>
                </c:pt>
                <c:pt idx="63">
                  <c:v>266.71847964896938</c:v>
                </c:pt>
                <c:pt idx="64">
                  <c:v>268.74966322200282</c:v>
                </c:pt>
                <c:pt idx="65">
                  <c:v>270.93644535977455</c:v>
                </c:pt>
                <c:pt idx="66">
                  <c:v>273.54300570554932</c:v>
                </c:pt>
                <c:pt idx="67">
                  <c:v>275.93869353287346</c:v>
                </c:pt>
                <c:pt idx="68">
                  <c:v>278.51246255869302</c:v>
                </c:pt>
                <c:pt idx="69">
                  <c:v>281.25583602824776</c:v>
                </c:pt>
                <c:pt idx="70">
                  <c:v>284.24390204664758</c:v>
                </c:pt>
                <c:pt idx="71">
                  <c:v>286.79644351425924</c:v>
                </c:pt>
                <c:pt idx="72">
                  <c:v>289.52030977887057</c:v>
                </c:pt>
                <c:pt idx="73">
                  <c:v>291.71322704209456</c:v>
                </c:pt>
                <c:pt idx="74">
                  <c:v>295.19600982290797</c:v>
                </c:pt>
                <c:pt idx="75">
                  <c:v>298.34667063075648</c:v>
                </c:pt>
                <c:pt idx="76">
                  <c:v>301.5379736668109</c:v>
                </c:pt>
                <c:pt idx="77">
                  <c:v>305.04820799896436</c:v>
                </c:pt>
                <c:pt idx="78">
                  <c:v>308.71092078506069</c:v>
                </c:pt>
                <c:pt idx="79">
                  <c:v>312.69821223993222</c:v>
                </c:pt>
                <c:pt idx="80">
                  <c:v>315.62207639289215</c:v>
                </c:pt>
                <c:pt idx="81">
                  <c:v>319.35945109796546</c:v>
                </c:pt>
                <c:pt idx="82">
                  <c:v>322.36706842636335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6A-444D-B606-365562AECD3D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'24.90-B757'!$C$3:$C$88</c:f>
              <c:numCache>
                <c:formatCode>General</c:formatCode>
                <c:ptCount val="86"/>
                <c:pt idx="0">
                  <c:v>0.50067092000000002</c:v>
                </c:pt>
                <c:pt idx="1">
                  <c:v>0.50680495999999997</c:v>
                </c:pt>
                <c:pt idx="2">
                  <c:v>0.51293889000000004</c:v>
                </c:pt>
                <c:pt idx="3">
                  <c:v>0.51877024999999999</c:v>
                </c:pt>
                <c:pt idx="4">
                  <c:v>0.52429822000000004</c:v>
                </c:pt>
                <c:pt idx="5">
                  <c:v>0.52982633999999995</c:v>
                </c:pt>
                <c:pt idx="6">
                  <c:v>0.53535423999999998</c:v>
                </c:pt>
                <c:pt idx="7">
                  <c:v>0.54088252999999997</c:v>
                </c:pt>
                <c:pt idx="8">
                  <c:v>0.54641035999999998</c:v>
                </c:pt>
                <c:pt idx="9">
                  <c:v>0.55193846999999996</c:v>
                </c:pt>
                <c:pt idx="10">
                  <c:v>0.55746658000000004</c:v>
                </c:pt>
                <c:pt idx="11">
                  <c:v>0.56299500999999996</c:v>
                </c:pt>
                <c:pt idx="12">
                  <c:v>0.56852318999999996</c:v>
                </c:pt>
                <c:pt idx="13">
                  <c:v>0.57405130000000004</c:v>
                </c:pt>
                <c:pt idx="14">
                  <c:v>0.57957948000000004</c:v>
                </c:pt>
                <c:pt idx="15">
                  <c:v>0.58510766000000003</c:v>
                </c:pt>
                <c:pt idx="16">
                  <c:v>0.59063555000000001</c:v>
                </c:pt>
                <c:pt idx="17">
                  <c:v>0.59616365999999998</c:v>
                </c:pt>
                <c:pt idx="18">
                  <c:v>0.60169176999999996</c:v>
                </c:pt>
                <c:pt idx="19">
                  <c:v>0.60721988000000005</c:v>
                </c:pt>
                <c:pt idx="20">
                  <c:v>0.61274799000000002</c:v>
                </c:pt>
                <c:pt idx="21">
                  <c:v>0.61827613999999997</c:v>
                </c:pt>
                <c:pt idx="22">
                  <c:v>0.62380431000000003</c:v>
                </c:pt>
                <c:pt idx="23">
                  <c:v>0.62933262000000001</c:v>
                </c:pt>
                <c:pt idx="24">
                  <c:v>0.63516426000000004</c:v>
                </c:pt>
                <c:pt idx="25">
                  <c:v>0.64038969000000001</c:v>
                </c:pt>
                <c:pt idx="26">
                  <c:v>0.64591827999999996</c:v>
                </c:pt>
                <c:pt idx="27">
                  <c:v>0.65144696999999996</c:v>
                </c:pt>
                <c:pt idx="28">
                  <c:v>0.65697572000000004</c:v>
                </c:pt>
                <c:pt idx="29">
                  <c:v>0.66250452000000004</c:v>
                </c:pt>
                <c:pt idx="30">
                  <c:v>0.66803290999999998</c:v>
                </c:pt>
                <c:pt idx="31">
                  <c:v>0.67356147</c:v>
                </c:pt>
                <c:pt idx="32">
                  <c:v>0.67909012000000002</c:v>
                </c:pt>
                <c:pt idx="33">
                  <c:v>0.68461897000000005</c:v>
                </c:pt>
                <c:pt idx="34">
                  <c:v>0.69014794999999995</c:v>
                </c:pt>
                <c:pt idx="35">
                  <c:v>0.69567699000000005</c:v>
                </c:pt>
                <c:pt idx="36">
                  <c:v>0.70120614999999997</c:v>
                </c:pt>
                <c:pt idx="37">
                  <c:v>0.70673490999999999</c:v>
                </c:pt>
                <c:pt idx="38">
                  <c:v>0.71226392999999999</c:v>
                </c:pt>
                <c:pt idx="39">
                  <c:v>0.71779325000000005</c:v>
                </c:pt>
                <c:pt idx="40">
                  <c:v>0.72332240000000003</c:v>
                </c:pt>
                <c:pt idx="41">
                  <c:v>0.72885179</c:v>
                </c:pt>
                <c:pt idx="42">
                  <c:v>0.73407798000000002</c:v>
                </c:pt>
                <c:pt idx="43">
                  <c:v>0.73991039999999997</c:v>
                </c:pt>
                <c:pt idx="44">
                  <c:v>0.74544001000000004</c:v>
                </c:pt>
                <c:pt idx="45">
                  <c:v>0.75096998999999998</c:v>
                </c:pt>
                <c:pt idx="46">
                  <c:v>0.75619645000000002</c:v>
                </c:pt>
                <c:pt idx="47">
                  <c:v>0.76202886999999997</c:v>
                </c:pt>
                <c:pt idx="48">
                  <c:v>0.76725578000000005</c:v>
                </c:pt>
                <c:pt idx="49">
                  <c:v>0.77278623000000002</c:v>
                </c:pt>
                <c:pt idx="50">
                  <c:v>0.77801350999999996</c:v>
                </c:pt>
                <c:pt idx="51">
                  <c:v>0.78354345999999997</c:v>
                </c:pt>
                <c:pt idx="52">
                  <c:v>0.78846742999999997</c:v>
                </c:pt>
                <c:pt idx="53">
                  <c:v>0.79308882000000003</c:v>
                </c:pt>
                <c:pt idx="54">
                  <c:v>0.79740809999999995</c:v>
                </c:pt>
                <c:pt idx="55">
                  <c:v>0.80172832999999999</c:v>
                </c:pt>
                <c:pt idx="56">
                  <c:v>0.80613444999999995</c:v>
                </c:pt>
                <c:pt idx="57">
                  <c:v>0.81007985000000005</c:v>
                </c:pt>
                <c:pt idx="58">
                  <c:v>0.81343794000000003</c:v>
                </c:pt>
                <c:pt idx="59">
                  <c:v>0.81736260000000005</c:v>
                </c:pt>
                <c:pt idx="60">
                  <c:v>0.82053385000000001</c:v>
                </c:pt>
                <c:pt idx="61">
                  <c:v>0.82325468000000002</c:v>
                </c:pt>
                <c:pt idx="62">
                  <c:v>0.82633080000000003</c:v>
                </c:pt>
                <c:pt idx="63">
                  <c:v>0.82854985000000003</c:v>
                </c:pt>
                <c:pt idx="64">
                  <c:v>0.83127240999999996</c:v>
                </c:pt>
                <c:pt idx="65">
                  <c:v>0.83330305999999998</c:v>
                </c:pt>
                <c:pt idx="66">
                  <c:v>0.83539730000000001</c:v>
                </c:pt>
                <c:pt idx="67">
                  <c:v>0.83715443</c:v>
                </c:pt>
                <c:pt idx="68">
                  <c:v>0.83884860000000006</c:v>
                </c:pt>
                <c:pt idx="69">
                  <c:v>0.84076731000000005</c:v>
                </c:pt>
                <c:pt idx="70">
                  <c:v>0.84233314000000004</c:v>
                </c:pt>
                <c:pt idx="71">
                  <c:v>0.84403024999999998</c:v>
                </c:pt>
                <c:pt idx="72">
                  <c:v>0.84541814000000004</c:v>
                </c:pt>
                <c:pt idx="73">
                  <c:v>0.84683399000000004</c:v>
                </c:pt>
                <c:pt idx="74">
                  <c:v>0.84789694999999998</c:v>
                </c:pt>
                <c:pt idx="75">
                  <c:v>0.84916206000000005</c:v>
                </c:pt>
                <c:pt idx="76">
                  <c:v>0.85042773999999999</c:v>
                </c:pt>
                <c:pt idx="77">
                  <c:v>0.85169276000000005</c:v>
                </c:pt>
                <c:pt idx="78">
                  <c:v>0.85301037000000002</c:v>
                </c:pt>
                <c:pt idx="79">
                  <c:v>0.85397252999999995</c:v>
                </c:pt>
                <c:pt idx="80">
                  <c:v>0.85523948000000005</c:v>
                </c:pt>
                <c:pt idx="81">
                  <c:v>0.85625465999999995</c:v>
                </c:pt>
                <c:pt idx="82">
                  <c:v>0.8575218</c:v>
                </c:pt>
                <c:pt idx="83">
                  <c:v>0.85839642000000005</c:v>
                </c:pt>
                <c:pt idx="84">
                  <c:v>0.85949766000000005</c:v>
                </c:pt>
                <c:pt idx="85">
                  <c:v>0.86033265000000003</c:v>
                </c:pt>
              </c:numCache>
            </c:numRef>
          </c:xVal>
          <c:yVal>
            <c:numRef>
              <c:f>'24.90-B757'!$D$3:$D$88</c:f>
              <c:numCache>
                <c:formatCode>General</c:formatCode>
                <c:ptCount val="86"/>
                <c:pt idx="0">
                  <c:v>198.372184</c:v>
                </c:pt>
                <c:pt idx="1">
                  <c:v>198.34039000000001</c:v>
                </c:pt>
                <c:pt idx="2">
                  <c:v>198.27427900000001</c:v>
                </c:pt>
                <c:pt idx="3">
                  <c:v>198.35922500000001</c:v>
                </c:pt>
                <c:pt idx="4">
                  <c:v>198.32605100000001</c:v>
                </c:pt>
                <c:pt idx="5">
                  <c:v>198.33863400000001</c:v>
                </c:pt>
                <c:pt idx="6">
                  <c:v>198.28258299999999</c:v>
                </c:pt>
                <c:pt idx="7">
                  <c:v>198.3554</c:v>
                </c:pt>
                <c:pt idx="8">
                  <c:v>198.27646999999999</c:v>
                </c:pt>
                <c:pt idx="9">
                  <c:v>198.289053</c:v>
                </c:pt>
                <c:pt idx="10">
                  <c:v>198.301636</c:v>
                </c:pt>
                <c:pt idx="11">
                  <c:v>198.417171</c:v>
                </c:pt>
                <c:pt idx="12">
                  <c:v>198.45263199999999</c:v>
                </c:pt>
                <c:pt idx="13">
                  <c:v>198.465215</c:v>
                </c:pt>
                <c:pt idx="14">
                  <c:v>198.500676</c:v>
                </c:pt>
                <c:pt idx="15">
                  <c:v>198.536137</c:v>
                </c:pt>
                <c:pt idx="16">
                  <c:v>198.477047</c:v>
                </c:pt>
                <c:pt idx="17">
                  <c:v>198.48963000000001</c:v>
                </c:pt>
                <c:pt idx="18">
                  <c:v>198.50221300000001</c:v>
                </c:pt>
                <c:pt idx="19">
                  <c:v>198.51479599999999</c:v>
                </c:pt>
                <c:pt idx="20">
                  <c:v>198.527379</c:v>
                </c:pt>
                <c:pt idx="21">
                  <c:v>198.551401</c:v>
                </c:pt>
                <c:pt idx="22">
                  <c:v>198.583823</c:v>
                </c:pt>
                <c:pt idx="23">
                  <c:v>198.66504</c:v>
                </c:pt>
                <c:pt idx="24">
                  <c:v>198.841498</c:v>
                </c:pt>
                <c:pt idx="25">
                  <c:v>198.967782</c:v>
                </c:pt>
                <c:pt idx="26">
                  <c:v>199.140512</c:v>
                </c:pt>
                <c:pt idx="27">
                  <c:v>199.34451999999999</c:v>
                </c:pt>
                <c:pt idx="28">
                  <c:v>199.56604400000001</c:v>
                </c:pt>
                <c:pt idx="29">
                  <c:v>199.80740800000001</c:v>
                </c:pt>
                <c:pt idx="30">
                  <c:v>199.91150300000001</c:v>
                </c:pt>
                <c:pt idx="31">
                  <c:v>200.07279399999999</c:v>
                </c:pt>
                <c:pt idx="32">
                  <c:v>200.26536300000001</c:v>
                </c:pt>
                <c:pt idx="33">
                  <c:v>200.52120500000001</c:v>
                </c:pt>
                <c:pt idx="34">
                  <c:v>200.81976399999999</c:v>
                </c:pt>
                <c:pt idx="35">
                  <c:v>201.141201</c:v>
                </c:pt>
                <c:pt idx="36">
                  <c:v>201.49695500000001</c:v>
                </c:pt>
                <c:pt idx="37">
                  <c:v>201.72687999999999</c:v>
                </c:pt>
                <c:pt idx="38">
                  <c:v>202.036878</c:v>
                </c:pt>
                <c:pt idx="39">
                  <c:v>202.449828</c:v>
                </c:pt>
                <c:pt idx="40">
                  <c:v>202.80558199999999</c:v>
                </c:pt>
                <c:pt idx="41">
                  <c:v>203.24141</c:v>
                </c:pt>
                <c:pt idx="42">
                  <c:v>203.61935299999999</c:v>
                </c:pt>
                <c:pt idx="43">
                  <c:v>204.052832</c:v>
                </c:pt>
                <c:pt idx="44">
                  <c:v>204.56033199999999</c:v>
                </c:pt>
                <c:pt idx="45">
                  <c:v>205.19062400000001</c:v>
                </c:pt>
                <c:pt idx="46">
                  <c:v>205.660079</c:v>
                </c:pt>
                <c:pt idx="47">
                  <c:v>206.093558</c:v>
                </c:pt>
                <c:pt idx="48">
                  <c:v>206.71172100000001</c:v>
                </c:pt>
                <c:pt idx="49">
                  <c:v>207.49375800000001</c:v>
                </c:pt>
                <c:pt idx="50">
                  <c:v>208.234712</c:v>
                </c:pt>
                <c:pt idx="51">
                  <c:v>208.85356400000001</c:v>
                </c:pt>
                <c:pt idx="52">
                  <c:v>209.499278</c:v>
                </c:pt>
                <c:pt idx="53">
                  <c:v>210.29300900000001</c:v>
                </c:pt>
                <c:pt idx="54">
                  <c:v>211.39186599999999</c:v>
                </c:pt>
                <c:pt idx="55">
                  <c:v>212.80493899999999</c:v>
                </c:pt>
                <c:pt idx="56">
                  <c:v>214.528311</c:v>
                </c:pt>
                <c:pt idx="57">
                  <c:v>216.50997699999999</c:v>
                </c:pt>
                <c:pt idx="58">
                  <c:v>218.55514700000001</c:v>
                </c:pt>
                <c:pt idx="59">
                  <c:v>221.112707</c:v>
                </c:pt>
                <c:pt idx="60">
                  <c:v>223.80836099999999</c:v>
                </c:pt>
                <c:pt idx="61">
                  <c:v>226.629672</c:v>
                </c:pt>
                <c:pt idx="62">
                  <c:v>229.61881299999999</c:v>
                </c:pt>
                <c:pt idx="63">
                  <c:v>232.69483399999999</c:v>
                </c:pt>
                <c:pt idx="64">
                  <c:v>236.085071</c:v>
                </c:pt>
                <c:pt idx="65">
                  <c:v>239.17893000000001</c:v>
                </c:pt>
                <c:pt idx="66">
                  <c:v>242.52923699999999</c:v>
                </c:pt>
                <c:pt idx="67">
                  <c:v>245.583688</c:v>
                </c:pt>
                <c:pt idx="68">
                  <c:v>248.59635</c:v>
                </c:pt>
                <c:pt idx="69">
                  <c:v>251.56802200000001</c:v>
                </c:pt>
                <c:pt idx="70">
                  <c:v>254.67610999999999</c:v>
                </c:pt>
                <c:pt idx="71">
                  <c:v>257.96754499999997</c:v>
                </c:pt>
                <c:pt idx="72">
                  <c:v>261.09050400000001</c:v>
                </c:pt>
                <c:pt idx="73">
                  <c:v>263.96262000000002</c:v>
                </c:pt>
                <c:pt idx="74">
                  <c:v>266.46978000000001</c:v>
                </c:pt>
                <c:pt idx="75">
                  <c:v>269.35188399999998</c:v>
                </c:pt>
                <c:pt idx="76">
                  <c:v>272.42094500000002</c:v>
                </c:pt>
                <c:pt idx="77">
                  <c:v>275.27309200000002</c:v>
                </c:pt>
                <c:pt idx="78">
                  <c:v>278.39739300000002</c:v>
                </c:pt>
                <c:pt idx="79">
                  <c:v>281.305474</c:v>
                </c:pt>
                <c:pt idx="80">
                  <c:v>284.793812</c:v>
                </c:pt>
                <c:pt idx="81">
                  <c:v>288.117999</c:v>
                </c:pt>
                <c:pt idx="82">
                  <c:v>291.66850099999999</c:v>
                </c:pt>
                <c:pt idx="83">
                  <c:v>294.61472400000002</c:v>
                </c:pt>
                <c:pt idx="84">
                  <c:v>297.41541999999998</c:v>
                </c:pt>
                <c:pt idx="85">
                  <c:v>299.93240400000002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F35-D249-B8D9-9EAD663A9268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'24.90-B757'!$C$3:$C$88</c:f>
              <c:numCache>
                <c:formatCode>General</c:formatCode>
                <c:ptCount val="86"/>
                <c:pt idx="0">
                  <c:v>0.50067092000000002</c:v>
                </c:pt>
                <c:pt idx="1">
                  <c:v>0.50680495999999997</c:v>
                </c:pt>
                <c:pt idx="2">
                  <c:v>0.51293889000000004</c:v>
                </c:pt>
                <c:pt idx="3">
                  <c:v>0.51877024999999999</c:v>
                </c:pt>
                <c:pt idx="4">
                  <c:v>0.52429822000000004</c:v>
                </c:pt>
                <c:pt idx="5">
                  <c:v>0.52982633999999995</c:v>
                </c:pt>
                <c:pt idx="6">
                  <c:v>0.53535423999999998</c:v>
                </c:pt>
                <c:pt idx="7">
                  <c:v>0.54088252999999997</c:v>
                </c:pt>
                <c:pt idx="8">
                  <c:v>0.54641035999999998</c:v>
                </c:pt>
                <c:pt idx="9">
                  <c:v>0.55193846999999996</c:v>
                </c:pt>
                <c:pt idx="10">
                  <c:v>0.55746658000000004</c:v>
                </c:pt>
                <c:pt idx="11">
                  <c:v>0.56299500999999996</c:v>
                </c:pt>
                <c:pt idx="12">
                  <c:v>0.56852318999999996</c:v>
                </c:pt>
                <c:pt idx="13">
                  <c:v>0.57405130000000004</c:v>
                </c:pt>
                <c:pt idx="14">
                  <c:v>0.57957948000000004</c:v>
                </c:pt>
                <c:pt idx="15">
                  <c:v>0.58510766000000003</c:v>
                </c:pt>
                <c:pt idx="16">
                  <c:v>0.59063555000000001</c:v>
                </c:pt>
                <c:pt idx="17">
                  <c:v>0.59616365999999998</c:v>
                </c:pt>
                <c:pt idx="18">
                  <c:v>0.60169176999999996</c:v>
                </c:pt>
                <c:pt idx="19">
                  <c:v>0.60721988000000005</c:v>
                </c:pt>
                <c:pt idx="20">
                  <c:v>0.61274799000000002</c:v>
                </c:pt>
                <c:pt idx="21">
                  <c:v>0.61827613999999997</c:v>
                </c:pt>
                <c:pt idx="22">
                  <c:v>0.62380431000000003</c:v>
                </c:pt>
                <c:pt idx="23">
                  <c:v>0.62933262000000001</c:v>
                </c:pt>
                <c:pt idx="24">
                  <c:v>0.63516426000000004</c:v>
                </c:pt>
                <c:pt idx="25">
                  <c:v>0.64038969000000001</c:v>
                </c:pt>
                <c:pt idx="26">
                  <c:v>0.64591827999999996</c:v>
                </c:pt>
                <c:pt idx="27">
                  <c:v>0.65144696999999996</c:v>
                </c:pt>
                <c:pt idx="28">
                  <c:v>0.65697572000000004</c:v>
                </c:pt>
                <c:pt idx="29">
                  <c:v>0.66250452000000004</c:v>
                </c:pt>
                <c:pt idx="30">
                  <c:v>0.66803290999999998</c:v>
                </c:pt>
                <c:pt idx="31">
                  <c:v>0.67356147</c:v>
                </c:pt>
                <c:pt idx="32">
                  <c:v>0.67909012000000002</c:v>
                </c:pt>
                <c:pt idx="33">
                  <c:v>0.68461897000000005</c:v>
                </c:pt>
                <c:pt idx="34">
                  <c:v>0.69014794999999995</c:v>
                </c:pt>
                <c:pt idx="35">
                  <c:v>0.69567699000000005</c:v>
                </c:pt>
                <c:pt idx="36">
                  <c:v>0.70120614999999997</c:v>
                </c:pt>
                <c:pt idx="37">
                  <c:v>0.70673490999999999</c:v>
                </c:pt>
                <c:pt idx="38">
                  <c:v>0.71226392999999999</c:v>
                </c:pt>
                <c:pt idx="39">
                  <c:v>0.71779325000000005</c:v>
                </c:pt>
                <c:pt idx="40">
                  <c:v>0.72332240000000003</c:v>
                </c:pt>
                <c:pt idx="41">
                  <c:v>0.72885179</c:v>
                </c:pt>
                <c:pt idx="42">
                  <c:v>0.73407798000000002</c:v>
                </c:pt>
                <c:pt idx="43">
                  <c:v>0.73991039999999997</c:v>
                </c:pt>
                <c:pt idx="44">
                  <c:v>0.74544001000000004</c:v>
                </c:pt>
                <c:pt idx="45">
                  <c:v>0.75096998999999998</c:v>
                </c:pt>
                <c:pt idx="46">
                  <c:v>0.75619645000000002</c:v>
                </c:pt>
                <c:pt idx="47">
                  <c:v>0.76202886999999997</c:v>
                </c:pt>
                <c:pt idx="48">
                  <c:v>0.76725578000000005</c:v>
                </c:pt>
                <c:pt idx="49">
                  <c:v>0.77278623000000002</c:v>
                </c:pt>
                <c:pt idx="50">
                  <c:v>0.77801350999999996</c:v>
                </c:pt>
                <c:pt idx="51">
                  <c:v>0.78354345999999997</c:v>
                </c:pt>
                <c:pt idx="52">
                  <c:v>0.78846742999999997</c:v>
                </c:pt>
                <c:pt idx="53">
                  <c:v>0.79308882000000003</c:v>
                </c:pt>
                <c:pt idx="54">
                  <c:v>0.79740809999999995</c:v>
                </c:pt>
                <c:pt idx="55">
                  <c:v>0.80172832999999999</c:v>
                </c:pt>
                <c:pt idx="56">
                  <c:v>0.80613444999999995</c:v>
                </c:pt>
                <c:pt idx="57">
                  <c:v>0.81007985000000005</c:v>
                </c:pt>
                <c:pt idx="58">
                  <c:v>0.81343794000000003</c:v>
                </c:pt>
                <c:pt idx="59">
                  <c:v>0.81736260000000005</c:v>
                </c:pt>
                <c:pt idx="60">
                  <c:v>0.82053385000000001</c:v>
                </c:pt>
                <c:pt idx="61">
                  <c:v>0.82325468000000002</c:v>
                </c:pt>
                <c:pt idx="62">
                  <c:v>0.82633080000000003</c:v>
                </c:pt>
                <c:pt idx="63">
                  <c:v>0.82854985000000003</c:v>
                </c:pt>
                <c:pt idx="64">
                  <c:v>0.83127240999999996</c:v>
                </c:pt>
                <c:pt idx="65">
                  <c:v>0.83330305999999998</c:v>
                </c:pt>
                <c:pt idx="66">
                  <c:v>0.83539730000000001</c:v>
                </c:pt>
                <c:pt idx="67">
                  <c:v>0.83715443</c:v>
                </c:pt>
                <c:pt idx="68">
                  <c:v>0.83884860000000006</c:v>
                </c:pt>
                <c:pt idx="69">
                  <c:v>0.84076731000000005</c:v>
                </c:pt>
                <c:pt idx="70">
                  <c:v>0.84233314000000004</c:v>
                </c:pt>
                <c:pt idx="71">
                  <c:v>0.84403024999999998</c:v>
                </c:pt>
                <c:pt idx="72">
                  <c:v>0.84541814000000004</c:v>
                </c:pt>
                <c:pt idx="73">
                  <c:v>0.84683399000000004</c:v>
                </c:pt>
                <c:pt idx="74">
                  <c:v>0.84789694999999998</c:v>
                </c:pt>
                <c:pt idx="75">
                  <c:v>0.84916206000000005</c:v>
                </c:pt>
                <c:pt idx="76">
                  <c:v>0.85042773999999999</c:v>
                </c:pt>
                <c:pt idx="77">
                  <c:v>0.85169276000000005</c:v>
                </c:pt>
                <c:pt idx="78">
                  <c:v>0.85301037000000002</c:v>
                </c:pt>
                <c:pt idx="79">
                  <c:v>0.85397252999999995</c:v>
                </c:pt>
                <c:pt idx="80">
                  <c:v>0.85523948000000005</c:v>
                </c:pt>
                <c:pt idx="81">
                  <c:v>0.85625465999999995</c:v>
                </c:pt>
                <c:pt idx="82">
                  <c:v>0.8575218</c:v>
                </c:pt>
                <c:pt idx="83">
                  <c:v>0.85839642000000005</c:v>
                </c:pt>
                <c:pt idx="84">
                  <c:v>0.85949766000000005</c:v>
                </c:pt>
                <c:pt idx="85">
                  <c:v>0.86033265000000003</c:v>
                </c:pt>
              </c:numCache>
            </c:numRef>
          </c:xVal>
          <c:yVal>
            <c:numRef>
              <c:f>'24.90-B757'!$E$3:$E$88</c:f>
              <c:numCache>
                <c:formatCode>General</c:formatCode>
                <c:ptCount val="86"/>
                <c:pt idx="0">
                  <c:v>197.91634625603572</c:v>
                </c:pt>
                <c:pt idx="1">
                  <c:v>197.92670725987986</c:v>
                </c:pt>
                <c:pt idx="2">
                  <c:v>197.93805038353</c:v>
                </c:pt>
                <c:pt idx="3">
                  <c:v>197.94983539175882</c:v>
                </c:pt>
                <c:pt idx="4">
                  <c:v>197.96199597991514</c:v>
                </c:pt>
                <c:pt idx="5">
                  <c:v>197.97521040444585</c:v>
                </c:pt>
                <c:pt idx="6">
                  <c:v>197.98957687929231</c:v>
                </c:pt>
                <c:pt idx="7">
                  <c:v>198.00520680170283</c:v>
                </c:pt>
                <c:pt idx="8">
                  <c:v>198.02221940135325</c:v>
                </c:pt>
                <c:pt idx="9">
                  <c:v>198.04075190073581</c:v>
                </c:pt>
                <c:pt idx="10">
                  <c:v>198.06095345812972</c:v>
                </c:pt>
                <c:pt idx="11">
                  <c:v>198.08299217035565</c:v>
                </c:pt>
                <c:pt idx="12">
                  <c:v>198.10705139152469</c:v>
                </c:pt>
                <c:pt idx="13">
                  <c:v>198.13333840315181</c:v>
                </c:pt>
                <c:pt idx="14">
                  <c:v>198.16208418012403</c:v>
                </c:pt>
                <c:pt idx="15">
                  <c:v>198.19354519769669</c:v>
                </c:pt>
                <c:pt idx="16">
                  <c:v>198.22800601829948</c:v>
                </c:pt>
                <c:pt idx="17">
                  <c:v>198.26578940511575</c:v>
                </c:pt>
                <c:pt idx="18">
                  <c:v>198.30725086226596</c:v>
                </c:pt>
                <c:pt idx="19">
                  <c:v>198.35278878000227</c:v>
                </c:pt>
                <c:pt idx="20">
                  <c:v>198.40284804235372</c:v>
                </c:pt>
                <c:pt idx="21">
                  <c:v>198.45792592479648</c:v>
                </c:pt>
                <c:pt idx="22">
                  <c:v>198.51857726196909</c:v>
                </c:pt>
                <c:pt idx="23">
                  <c:v>198.5854234859892</c:v>
                </c:pt>
                <c:pt idx="24">
                  <c:v>198.66341527413314</c:v>
                </c:pt>
                <c:pt idx="25">
                  <c:v>198.74055364593363</c:v>
                </c:pt>
                <c:pt idx="26">
                  <c:v>198.83047325397951</c:v>
                </c:pt>
                <c:pt idx="27">
                  <c:v>198.92988356596163</c:v>
                </c:pt>
                <c:pt idx="28">
                  <c:v>199.03986223653391</c:v>
                </c:pt>
                <c:pt idx="29">
                  <c:v>199.16161367354891</c:v>
                </c:pt>
                <c:pt idx="30">
                  <c:v>199.29647205829616</c:v>
                </c:pt>
                <c:pt idx="31">
                  <c:v>199.44595446130191</c:v>
                </c:pt>
                <c:pt idx="32">
                  <c:v>199.61174118116946</c:v>
                </c:pt>
                <c:pt idx="33">
                  <c:v>199.79571797524005</c:v>
                </c:pt>
                <c:pt idx="34">
                  <c:v>199.99999022798286</c:v>
                </c:pt>
                <c:pt idx="35">
                  <c:v>200.22691630280053</c:v>
                </c:pt>
                <c:pt idx="36">
                  <c:v>200.47914701212858</c:v>
                </c:pt>
                <c:pt idx="37">
                  <c:v>200.75962980547095</c:v>
                </c:pt>
                <c:pt idx="38">
                  <c:v>201.0717421127811</c:v>
                </c:pt>
                <c:pt idx="39">
                  <c:v>201.41926220370516</c:v>
                </c:pt>
                <c:pt idx="40">
                  <c:v>201.80642296854745</c:v>
                </c:pt>
                <c:pt idx="41">
                  <c:v>202.23808230646483</c:v>
                </c:pt>
                <c:pt idx="42">
                  <c:v>202.69190672834338</c:v>
                </c:pt>
                <c:pt idx="43">
                  <c:v>203.25755990489142</c:v>
                </c:pt>
                <c:pt idx="44">
                  <c:v>203.85885726766145</c:v>
                </c:pt>
                <c:pt idx="45">
                  <c:v>204.53188182239649</c:v>
                </c:pt>
                <c:pt idx="46">
                  <c:v>205.24248233956078</c:v>
                </c:pt>
                <c:pt idx="47">
                  <c:v>206.13270769626311</c:v>
                </c:pt>
                <c:pt idx="48">
                  <c:v>207.02976285770663</c:v>
                </c:pt>
                <c:pt idx="49">
                  <c:v>208.0960509123326</c:v>
                </c:pt>
                <c:pt idx="50">
                  <c:v>209.23087841057418</c:v>
                </c:pt>
                <c:pt idx="51">
                  <c:v>210.58682396867846</c:v>
                </c:pt>
                <c:pt idx="52">
                  <c:v>211.94992119665511</c:v>
                </c:pt>
                <c:pt idx="53">
                  <c:v>213.38400026139368</c:v>
                </c:pt>
                <c:pt idx="54">
                  <c:v>214.88066802364847</c:v>
                </c:pt>
                <c:pt idx="55">
                  <c:v>216.55226751272264</c:v>
                </c:pt>
                <c:pt idx="56">
                  <c:v>218.4661667585367</c:v>
                </c:pt>
                <c:pt idx="57">
                  <c:v>220.38905541600209</c:v>
                </c:pt>
                <c:pt idx="58">
                  <c:v>222.20672856007579</c:v>
                </c:pt>
                <c:pt idx="59">
                  <c:v>224.57726216146875</c:v>
                </c:pt>
                <c:pt idx="60">
                  <c:v>226.71847535243427</c:v>
                </c:pt>
                <c:pt idx="61">
                  <c:v>228.74262168850191</c:v>
                </c:pt>
                <c:pt idx="62">
                  <c:v>231.27213205073664</c:v>
                </c:pt>
                <c:pt idx="63">
                  <c:v>233.27932475933716</c:v>
                </c:pt>
                <c:pt idx="64">
                  <c:v>235.98386076928728</c:v>
                </c:pt>
                <c:pt idx="65">
                  <c:v>238.1996350367593</c:v>
                </c:pt>
                <c:pt idx="66">
                  <c:v>240.68899330052216</c:v>
                </c:pt>
                <c:pt idx="67">
                  <c:v>242.95903145757251</c:v>
                </c:pt>
                <c:pt idx="68">
                  <c:v>245.32515507274718</c:v>
                </c:pt>
                <c:pt idx="69">
                  <c:v>248.24356323089839</c:v>
                </c:pt>
                <c:pt idx="70">
                  <c:v>250.83863127555693</c:v>
                </c:pt>
                <c:pt idx="71">
                  <c:v>253.89882026484599</c:v>
                </c:pt>
                <c:pt idx="72">
                  <c:v>256.61848679437384</c:v>
                </c:pt>
                <c:pt idx="73">
                  <c:v>259.62149748632049</c:v>
                </c:pt>
                <c:pt idx="74">
                  <c:v>262.04606936163151</c:v>
                </c:pt>
                <c:pt idx="75">
                  <c:v>265.14503562052153</c:v>
                </c:pt>
                <c:pt idx="76">
                  <c:v>268.50583803018401</c:v>
                </c:pt>
                <c:pt idx="77">
                  <c:v>272.16053320533854</c:v>
                </c:pt>
                <c:pt idx="78">
                  <c:v>276.32694766214883</c:v>
                </c:pt>
                <c:pt idx="79">
                  <c:v>279.63349883344523</c:v>
                </c:pt>
                <c:pt idx="80">
                  <c:v>284.37732501281795</c:v>
                </c:pt>
                <c:pt idx="81">
                  <c:v>288.5430508982472</c:v>
                </c:pt>
                <c:pt idx="82">
                  <c:v>294.2717383227855</c:v>
                </c:pt>
                <c:pt idx="83">
                  <c:v>298.6202089449805</c:v>
                </c:pt>
                <c:pt idx="84">
                  <c:v>304.62846478302026</c:v>
                </c:pt>
                <c:pt idx="85">
                  <c:v>309.63892852903933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6A-444D-B606-365562AEC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B767-300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'24.96-B767'!$O$3:$O$88</c:f>
              <c:numCache>
                <c:formatCode>General</c:formatCode>
                <c:ptCount val="86"/>
                <c:pt idx="0">
                  <c:v>0.50024175000000004</c:v>
                </c:pt>
                <c:pt idx="1">
                  <c:v>0.50474828000000005</c:v>
                </c:pt>
                <c:pt idx="2">
                  <c:v>0.50925482</c:v>
                </c:pt>
                <c:pt idx="3">
                  <c:v>0.51376135000000001</c:v>
                </c:pt>
                <c:pt idx="4">
                  <c:v>0.51826788000000001</c:v>
                </c:pt>
                <c:pt idx="5">
                  <c:v>0.52277441000000002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0.63543773999999997</c:v>
                </c:pt>
                <c:pt idx="31">
                  <c:v>0.63994426999999998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0.65797039999999996</c:v>
                </c:pt>
                <c:pt idx="36">
                  <c:v>0.66247692999999996</c:v>
                </c:pt>
                <c:pt idx="37">
                  <c:v>0.66698345999999997</c:v>
                </c:pt>
                <c:pt idx="38">
                  <c:v>0.67149000000000003</c:v>
                </c:pt>
                <c:pt idx="39">
                  <c:v>0.67599653000000004</c:v>
                </c:pt>
                <c:pt idx="40">
                  <c:v>0.68050306000000005</c:v>
                </c:pt>
                <c:pt idx="41">
                  <c:v>0.6850096</c:v>
                </c:pt>
                <c:pt idx="42">
                  <c:v>0.68997379000000003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0.70799993000000006</c:v>
                </c:pt>
                <c:pt idx="47">
                  <c:v>0.71159112999999996</c:v>
                </c:pt>
                <c:pt idx="48">
                  <c:v>0.71655533000000005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0.74359452000000004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0.75711412</c:v>
                </c:pt>
                <c:pt idx="58">
                  <c:v>0.76162065000000001</c:v>
                </c:pt>
                <c:pt idx="59">
                  <c:v>0.76612718999999996</c:v>
                </c:pt>
                <c:pt idx="60">
                  <c:v>0.77063371999999997</c:v>
                </c:pt>
                <c:pt idx="61">
                  <c:v>0.77468258999999995</c:v>
                </c:pt>
                <c:pt idx="62">
                  <c:v>0.77873144999999999</c:v>
                </c:pt>
                <c:pt idx="63">
                  <c:v>0.78278031999999997</c:v>
                </c:pt>
                <c:pt idx="64">
                  <c:v>0.78682918999999996</c:v>
                </c:pt>
                <c:pt idx="65">
                  <c:v>0.79087805</c:v>
                </c:pt>
                <c:pt idx="66">
                  <c:v>0.79446925999999995</c:v>
                </c:pt>
                <c:pt idx="67">
                  <c:v>0.79794050000000005</c:v>
                </c:pt>
                <c:pt idx="68">
                  <c:v>0.80068649999999997</c:v>
                </c:pt>
                <c:pt idx="69">
                  <c:v>0.80389016000000002</c:v>
                </c:pt>
                <c:pt idx="70">
                  <c:v>0.80609359999999997</c:v>
                </c:pt>
                <c:pt idx="71">
                  <c:v>0.80815493999999999</c:v>
                </c:pt>
                <c:pt idx="72">
                  <c:v>0.81072193000000004</c:v>
                </c:pt>
                <c:pt idx="73">
                  <c:v>0.81333690000000003</c:v>
                </c:pt>
                <c:pt idx="74">
                  <c:v>0.81554218999999994</c:v>
                </c:pt>
                <c:pt idx="75">
                  <c:v>0.81774747000000003</c:v>
                </c:pt>
                <c:pt idx="76">
                  <c:v>0.81962031999999996</c:v>
                </c:pt>
                <c:pt idx="77">
                  <c:v>0.82138341999999998</c:v>
                </c:pt>
                <c:pt idx="78">
                  <c:v>0.82289778999999996</c:v>
                </c:pt>
                <c:pt idx="79">
                  <c:v>0.82430243000000003</c:v>
                </c:pt>
                <c:pt idx="80">
                  <c:v>0.82553147999999998</c:v>
                </c:pt>
                <c:pt idx="81">
                  <c:v>0.82676053999999999</c:v>
                </c:pt>
                <c:pt idx="82">
                  <c:v>0.82798959000000005</c:v>
                </c:pt>
                <c:pt idx="83">
                  <c:v>0.82898453999999999</c:v>
                </c:pt>
                <c:pt idx="84">
                  <c:v>0.82983317000000001</c:v>
                </c:pt>
                <c:pt idx="85">
                  <c:v>0.83065253999999999</c:v>
                </c:pt>
              </c:numCache>
            </c:numRef>
          </c:xVal>
          <c:yVal>
            <c:numRef>
              <c:f>'24.96-B767'!$P$3:$P$88</c:f>
              <c:numCache>
                <c:formatCode>General</c:formatCode>
                <c:ptCount val="86"/>
                <c:pt idx="0">
                  <c:v>249.79889</c:v>
                </c:pt>
                <c:pt idx="1">
                  <c:v>249.724459</c:v>
                </c:pt>
                <c:pt idx="2">
                  <c:v>249.64072300000001</c:v>
                </c:pt>
                <c:pt idx="3">
                  <c:v>249.60350800000001</c:v>
                </c:pt>
                <c:pt idx="4">
                  <c:v>249.60350800000001</c:v>
                </c:pt>
                <c:pt idx="5">
                  <c:v>249.64072300000001</c:v>
                </c:pt>
                <c:pt idx="6">
                  <c:v>249.64072300000001</c:v>
                </c:pt>
                <c:pt idx="7">
                  <c:v>249.64072300000001</c:v>
                </c:pt>
                <c:pt idx="8">
                  <c:v>249.64072300000001</c:v>
                </c:pt>
                <c:pt idx="9">
                  <c:v>249.64072300000001</c:v>
                </c:pt>
                <c:pt idx="10">
                  <c:v>249.705851</c:v>
                </c:pt>
                <c:pt idx="11">
                  <c:v>249.65002699999999</c:v>
                </c:pt>
                <c:pt idx="12">
                  <c:v>249.743066</c:v>
                </c:pt>
                <c:pt idx="13">
                  <c:v>249.743066</c:v>
                </c:pt>
                <c:pt idx="14">
                  <c:v>249.78958600000001</c:v>
                </c:pt>
                <c:pt idx="15">
                  <c:v>249.84540999999999</c:v>
                </c:pt>
                <c:pt idx="16">
                  <c:v>249.84540999999999</c:v>
                </c:pt>
                <c:pt idx="17">
                  <c:v>249.88262499999999</c:v>
                </c:pt>
                <c:pt idx="18">
                  <c:v>249.94775300000001</c:v>
                </c:pt>
                <c:pt idx="19">
                  <c:v>249.94775300000001</c:v>
                </c:pt>
                <c:pt idx="20">
                  <c:v>249.94775300000001</c:v>
                </c:pt>
                <c:pt idx="21">
                  <c:v>249.94775300000001</c:v>
                </c:pt>
                <c:pt idx="22">
                  <c:v>249.98496800000001</c:v>
                </c:pt>
                <c:pt idx="23">
                  <c:v>250.050096</c:v>
                </c:pt>
                <c:pt idx="24">
                  <c:v>250.050096</c:v>
                </c:pt>
                <c:pt idx="25">
                  <c:v>250.050096</c:v>
                </c:pt>
                <c:pt idx="26">
                  <c:v>250.050096</c:v>
                </c:pt>
                <c:pt idx="27">
                  <c:v>250.11522299999999</c:v>
                </c:pt>
                <c:pt idx="28">
                  <c:v>250.24547799999999</c:v>
                </c:pt>
                <c:pt idx="29">
                  <c:v>250.26408599999999</c:v>
                </c:pt>
                <c:pt idx="30">
                  <c:v>250.36642900000001</c:v>
                </c:pt>
                <c:pt idx="31">
                  <c:v>250.45946799999999</c:v>
                </c:pt>
                <c:pt idx="32">
                  <c:v>250.45946799999999</c:v>
                </c:pt>
                <c:pt idx="33">
                  <c:v>250.48738</c:v>
                </c:pt>
                <c:pt idx="34">
                  <c:v>250.55250799999999</c:v>
                </c:pt>
                <c:pt idx="35">
                  <c:v>250.561812</c:v>
                </c:pt>
                <c:pt idx="36">
                  <c:v>250.70137</c:v>
                </c:pt>
                <c:pt idx="37">
                  <c:v>250.76649800000001</c:v>
                </c:pt>
                <c:pt idx="38">
                  <c:v>250.887449</c:v>
                </c:pt>
                <c:pt idx="39">
                  <c:v>250.97118399999999</c:v>
                </c:pt>
                <c:pt idx="40">
                  <c:v>250.97118399999999</c:v>
                </c:pt>
                <c:pt idx="41">
                  <c:v>251.082831</c:v>
                </c:pt>
                <c:pt idx="42">
                  <c:v>251.34334100000001</c:v>
                </c:pt>
                <c:pt idx="43">
                  <c:v>251.4829</c:v>
                </c:pt>
                <c:pt idx="44">
                  <c:v>251.767382</c:v>
                </c:pt>
                <c:pt idx="45">
                  <c:v>251.89227199999999</c:v>
                </c:pt>
                <c:pt idx="46">
                  <c:v>252.38538</c:v>
                </c:pt>
                <c:pt idx="47">
                  <c:v>252.56215499999999</c:v>
                </c:pt>
                <c:pt idx="48">
                  <c:v>252.88779199999999</c:v>
                </c:pt>
                <c:pt idx="49">
                  <c:v>253.26925299999999</c:v>
                </c:pt>
                <c:pt idx="50">
                  <c:v>253.799576</c:v>
                </c:pt>
                <c:pt idx="51">
                  <c:v>254.181037</c:v>
                </c:pt>
                <c:pt idx="52">
                  <c:v>254.664841</c:v>
                </c:pt>
                <c:pt idx="53">
                  <c:v>255.25098800000001</c:v>
                </c:pt>
                <c:pt idx="54">
                  <c:v>255.79991899999999</c:v>
                </c:pt>
                <c:pt idx="55">
                  <c:v>256.479106</c:v>
                </c:pt>
                <c:pt idx="56">
                  <c:v>257.21411499999999</c:v>
                </c:pt>
                <c:pt idx="57">
                  <c:v>257.95842900000002</c:v>
                </c:pt>
                <c:pt idx="58">
                  <c:v>258.80508600000002</c:v>
                </c:pt>
                <c:pt idx="59">
                  <c:v>259.735478</c:v>
                </c:pt>
                <c:pt idx="60">
                  <c:v>260.67517400000003</c:v>
                </c:pt>
                <c:pt idx="61">
                  <c:v>261.57229000000001</c:v>
                </c:pt>
                <c:pt idx="62">
                  <c:v>262.63687700000003</c:v>
                </c:pt>
                <c:pt idx="63">
                  <c:v>263.96733699999999</c:v>
                </c:pt>
                <c:pt idx="64">
                  <c:v>265.12496299999998</c:v>
                </c:pt>
                <c:pt idx="65">
                  <c:v>266.496579</c:v>
                </c:pt>
                <c:pt idx="66">
                  <c:v>267.83491900000001</c:v>
                </c:pt>
                <c:pt idx="67">
                  <c:v>269.13109800000001</c:v>
                </c:pt>
                <c:pt idx="68">
                  <c:v>270.50304899999998</c:v>
                </c:pt>
                <c:pt idx="69">
                  <c:v>272.10365899999999</c:v>
                </c:pt>
                <c:pt idx="70">
                  <c:v>273.59334999999999</c:v>
                </c:pt>
                <c:pt idx="71">
                  <c:v>275.24648400000001</c:v>
                </c:pt>
                <c:pt idx="72">
                  <c:v>276.98547200000002</c:v>
                </c:pt>
                <c:pt idx="73">
                  <c:v>279.172843</c:v>
                </c:pt>
                <c:pt idx="74">
                  <c:v>281.32975399999998</c:v>
                </c:pt>
                <c:pt idx="75">
                  <c:v>283.52748100000002</c:v>
                </c:pt>
                <c:pt idx="76">
                  <c:v>285.68947900000001</c:v>
                </c:pt>
                <c:pt idx="77">
                  <c:v>288.13292200000001</c:v>
                </c:pt>
                <c:pt idx="78">
                  <c:v>290.30018899999999</c:v>
                </c:pt>
                <c:pt idx="79">
                  <c:v>292.50544000000002</c:v>
                </c:pt>
                <c:pt idx="80">
                  <c:v>294.80815999999999</c:v>
                </c:pt>
                <c:pt idx="81">
                  <c:v>297.31556699999999</c:v>
                </c:pt>
                <c:pt idx="82">
                  <c:v>300.11635799999999</c:v>
                </c:pt>
                <c:pt idx="83">
                  <c:v>302.56674500000003</c:v>
                </c:pt>
                <c:pt idx="84">
                  <c:v>305.34950300000003</c:v>
                </c:pt>
                <c:pt idx="85">
                  <c:v>308.20012800000001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B5C-4F4A-B6BA-909F01778CE0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'24.96-B767'!$O$3:$O$88</c:f>
              <c:numCache>
                <c:formatCode>General</c:formatCode>
                <c:ptCount val="86"/>
                <c:pt idx="0">
                  <c:v>0.50024175000000004</c:v>
                </c:pt>
                <c:pt idx="1">
                  <c:v>0.50474828000000005</c:v>
                </c:pt>
                <c:pt idx="2">
                  <c:v>0.50925482</c:v>
                </c:pt>
                <c:pt idx="3">
                  <c:v>0.51376135000000001</c:v>
                </c:pt>
                <c:pt idx="4">
                  <c:v>0.51826788000000001</c:v>
                </c:pt>
                <c:pt idx="5">
                  <c:v>0.52277441000000002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0.63543773999999997</c:v>
                </c:pt>
                <c:pt idx="31">
                  <c:v>0.63994426999999998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0.65797039999999996</c:v>
                </c:pt>
                <c:pt idx="36">
                  <c:v>0.66247692999999996</c:v>
                </c:pt>
                <c:pt idx="37">
                  <c:v>0.66698345999999997</c:v>
                </c:pt>
                <c:pt idx="38">
                  <c:v>0.67149000000000003</c:v>
                </c:pt>
                <c:pt idx="39">
                  <c:v>0.67599653000000004</c:v>
                </c:pt>
                <c:pt idx="40">
                  <c:v>0.68050306000000005</c:v>
                </c:pt>
                <c:pt idx="41">
                  <c:v>0.6850096</c:v>
                </c:pt>
                <c:pt idx="42">
                  <c:v>0.68997379000000003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0.70799993000000006</c:v>
                </c:pt>
                <c:pt idx="47">
                  <c:v>0.71159112999999996</c:v>
                </c:pt>
                <c:pt idx="48">
                  <c:v>0.71655533000000005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0.74359452000000004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0.75711412</c:v>
                </c:pt>
                <c:pt idx="58">
                  <c:v>0.76162065000000001</c:v>
                </c:pt>
                <c:pt idx="59">
                  <c:v>0.76612718999999996</c:v>
                </c:pt>
                <c:pt idx="60">
                  <c:v>0.77063371999999997</c:v>
                </c:pt>
                <c:pt idx="61">
                  <c:v>0.77468258999999995</c:v>
                </c:pt>
                <c:pt idx="62">
                  <c:v>0.77873144999999999</c:v>
                </c:pt>
                <c:pt idx="63">
                  <c:v>0.78278031999999997</c:v>
                </c:pt>
                <c:pt idx="64">
                  <c:v>0.78682918999999996</c:v>
                </c:pt>
                <c:pt idx="65">
                  <c:v>0.79087805</c:v>
                </c:pt>
                <c:pt idx="66">
                  <c:v>0.79446925999999995</c:v>
                </c:pt>
                <c:pt idx="67">
                  <c:v>0.79794050000000005</c:v>
                </c:pt>
                <c:pt idx="68">
                  <c:v>0.80068649999999997</c:v>
                </c:pt>
                <c:pt idx="69">
                  <c:v>0.80389016000000002</c:v>
                </c:pt>
                <c:pt idx="70">
                  <c:v>0.80609359999999997</c:v>
                </c:pt>
                <c:pt idx="71">
                  <c:v>0.80815493999999999</c:v>
                </c:pt>
                <c:pt idx="72">
                  <c:v>0.81072193000000004</c:v>
                </c:pt>
                <c:pt idx="73">
                  <c:v>0.81333690000000003</c:v>
                </c:pt>
                <c:pt idx="74">
                  <c:v>0.81554218999999994</c:v>
                </c:pt>
                <c:pt idx="75">
                  <c:v>0.81774747000000003</c:v>
                </c:pt>
                <c:pt idx="76">
                  <c:v>0.81962031999999996</c:v>
                </c:pt>
                <c:pt idx="77">
                  <c:v>0.82138341999999998</c:v>
                </c:pt>
                <c:pt idx="78">
                  <c:v>0.82289778999999996</c:v>
                </c:pt>
                <c:pt idx="79">
                  <c:v>0.82430243000000003</c:v>
                </c:pt>
                <c:pt idx="80">
                  <c:v>0.82553147999999998</c:v>
                </c:pt>
                <c:pt idx="81">
                  <c:v>0.82676053999999999</c:v>
                </c:pt>
                <c:pt idx="82">
                  <c:v>0.82798959000000005</c:v>
                </c:pt>
                <c:pt idx="83">
                  <c:v>0.82898453999999999</c:v>
                </c:pt>
                <c:pt idx="84">
                  <c:v>0.82983317000000001</c:v>
                </c:pt>
                <c:pt idx="85">
                  <c:v>0.83065253999999999</c:v>
                </c:pt>
              </c:numCache>
            </c:numRef>
          </c:xVal>
          <c:yVal>
            <c:numRef>
              <c:f>'24.96-B767'!$Q$3:$Q$88</c:f>
              <c:numCache>
                <c:formatCode>General</c:formatCode>
                <c:ptCount val="86"/>
                <c:pt idx="0">
                  <c:v>250.32401269169122</c:v>
                </c:pt>
                <c:pt idx="1">
                  <c:v>250.32407641718663</c:v>
                </c:pt>
                <c:pt idx="2">
                  <c:v>250.32415812723406</c:v>
                </c:pt>
                <c:pt idx="3">
                  <c:v>250.32426233799094</c:v>
                </c:pt>
                <c:pt idx="4">
                  <c:v>250.32439456652111</c:v>
                </c:pt>
                <c:pt idx="5">
                  <c:v>250.32456152340308</c:v>
                </c:pt>
                <c:pt idx="6">
                  <c:v>250.32477133881628</c:v>
                </c:pt>
                <c:pt idx="7">
                  <c:v>250.32503382263099</c:v>
                </c:pt>
                <c:pt idx="8">
                  <c:v>250.32536077088116</c:v>
                </c:pt>
                <c:pt idx="9">
                  <c:v>250.32576631600867</c:v>
                </c:pt>
                <c:pt idx="10">
                  <c:v>250.32626732801668</c:v>
                </c:pt>
                <c:pt idx="11">
                  <c:v>250.32688388474622</c:v>
                </c:pt>
                <c:pt idx="12">
                  <c:v>250.32763980151469</c:v>
                </c:pt>
                <c:pt idx="13">
                  <c:v>250.32856324377337</c:v>
                </c:pt>
                <c:pt idx="14">
                  <c:v>250.32968741407649</c:v>
                </c:pt>
                <c:pt idx="15">
                  <c:v>250.33105135603182</c:v>
                </c:pt>
                <c:pt idx="16">
                  <c:v>250.33270084995439</c:v>
                </c:pt>
                <c:pt idx="17">
                  <c:v>250.33468941899616</c:v>
                </c:pt>
                <c:pt idx="18">
                  <c:v>250.33707950435053</c:v>
                </c:pt>
                <c:pt idx="19">
                  <c:v>250.3399437538165</c:v>
                </c:pt>
                <c:pt idx="20">
                  <c:v>250.34336650149692</c:v>
                </c:pt>
                <c:pt idx="21">
                  <c:v>250.34744538822298</c:v>
                </c:pt>
                <c:pt idx="22">
                  <c:v>250.35229326273929</c:v>
                </c:pt>
                <c:pt idx="23">
                  <c:v>250.3580402485747</c:v>
                </c:pt>
                <c:pt idx="24">
                  <c:v>250.36483603020721</c:v>
                </c:pt>
                <c:pt idx="25">
                  <c:v>250.37285253812024</c:v>
                </c:pt>
                <c:pt idx="26">
                  <c:v>250.38228681547736</c:v>
                </c:pt>
                <c:pt idx="27">
                  <c:v>250.39336431051169</c:v>
                </c:pt>
                <c:pt idx="28">
                  <c:v>250.40634240349584</c:v>
                </c:pt>
                <c:pt idx="29">
                  <c:v>250.42151459673016</c:v>
                </c:pt>
                <c:pt idx="30">
                  <c:v>250.4392149651103</c:v>
                </c:pt>
                <c:pt idx="31">
                  <c:v>250.45982302702481</c:v>
                </c:pt>
                <c:pt idx="32">
                  <c:v>250.48376955349698</c:v>
                </c:pt>
                <c:pt idx="33">
                  <c:v>250.51154261887058</c:v>
                </c:pt>
                <c:pt idx="34">
                  <c:v>250.5436946123699</c:v>
                </c:pt>
                <c:pt idx="35">
                  <c:v>250.58084961969871</c:v>
                </c:pt>
                <c:pt idx="36">
                  <c:v>250.62371239524293</c:v>
                </c:pt>
                <c:pt idx="37">
                  <c:v>250.67307760989684</c:v>
                </c:pt>
                <c:pt idx="38">
                  <c:v>250.72984067269522</c:v>
                </c:pt>
                <c:pt idx="39">
                  <c:v>250.79500907316316</c:v>
                </c:pt>
                <c:pt idx="40">
                  <c:v>250.86971640536265</c:v>
                </c:pt>
                <c:pt idx="41">
                  <c:v>250.95523696574824</c:v>
                </c:pt>
                <c:pt idx="42">
                  <c:v>251.06367652141455</c:v>
                </c:pt>
                <c:pt idx="43">
                  <c:v>251.16461876200145</c:v>
                </c:pt>
                <c:pt idx="44">
                  <c:v>251.29189297675285</c:v>
                </c:pt>
                <c:pt idx="45">
                  <c:v>251.43685173082176</c:v>
                </c:pt>
                <c:pt idx="46">
                  <c:v>251.61973347583643</c:v>
                </c:pt>
                <c:pt idx="47">
                  <c:v>251.76906506019739</c:v>
                </c:pt>
                <c:pt idx="48">
                  <c:v>252.00203868613835</c:v>
                </c:pt>
                <c:pt idx="49">
                  <c:v>252.24349815443549</c:v>
                </c:pt>
                <c:pt idx="50">
                  <c:v>252.51723259777555</c:v>
                </c:pt>
                <c:pt idx="51">
                  <c:v>252.82735728669084</c:v>
                </c:pt>
                <c:pt idx="52">
                  <c:v>253.17852811346859</c:v>
                </c:pt>
                <c:pt idx="53">
                  <c:v>253.57602350516572</c:v>
                </c:pt>
                <c:pt idx="54">
                  <c:v>254.02585313528897</c:v>
                </c:pt>
                <c:pt idx="55">
                  <c:v>254.53488500769691</c:v>
                </c:pt>
                <c:pt idx="56">
                  <c:v>255.11100348712358</c:v>
                </c:pt>
                <c:pt idx="57">
                  <c:v>255.76332255683332</c:v>
                </c:pt>
                <c:pt idx="58">
                  <c:v>256.50244883838803</c:v>
                </c:pt>
                <c:pt idx="59">
                  <c:v>257.34083623204441</c:v>
                </c:pt>
                <c:pt idx="60">
                  <c:v>258.29324768911545</c:v>
                </c:pt>
                <c:pt idx="61">
                  <c:v>259.26070440080031</c:v>
                </c:pt>
                <c:pt idx="62">
                  <c:v>260.34989537915408</c:v>
                </c:pt>
                <c:pt idx="63">
                  <c:v>261.57945007000507</c:v>
                </c:pt>
                <c:pt idx="64">
                  <c:v>262.97211767188719</c:v>
                </c:pt>
                <c:pt idx="65">
                  <c:v>264.55607009076471</c:v>
                </c:pt>
                <c:pt idx="66">
                  <c:v>266.14935870894487</c:v>
                </c:pt>
                <c:pt idx="67">
                  <c:v>267.88783455256498</c:v>
                </c:pt>
                <c:pt idx="68">
                  <c:v>269.4242273831141</c:v>
                </c:pt>
                <c:pt idx="69">
                  <c:v>271.42703281446671</c:v>
                </c:pt>
                <c:pt idx="70">
                  <c:v>272.95607561494353</c:v>
                </c:pt>
                <c:pt idx="71">
                  <c:v>274.51452401718848</c:v>
                </c:pt>
                <c:pt idx="72">
                  <c:v>276.65224982817756</c:v>
                </c:pt>
                <c:pt idx="73">
                  <c:v>279.08915749014955</c:v>
                </c:pt>
                <c:pt idx="74">
                  <c:v>281.38068163213745</c:v>
                </c:pt>
                <c:pt idx="75">
                  <c:v>283.92307185298381</c:v>
                </c:pt>
                <c:pt idx="76">
                  <c:v>286.30809565506536</c:v>
                </c:pt>
                <c:pt idx="77">
                  <c:v>288.76937585414919</c:v>
                </c:pt>
                <c:pt idx="78">
                  <c:v>291.0715952882606</c:v>
                </c:pt>
                <c:pt idx="79">
                  <c:v>293.38038218839318</c:v>
                </c:pt>
                <c:pt idx="80">
                  <c:v>295.55160019998254</c:v>
                </c:pt>
                <c:pt idx="81">
                  <c:v>297.87757278997901</c:v>
                </c:pt>
                <c:pt idx="82">
                  <c:v>300.3728676636058</c:v>
                </c:pt>
                <c:pt idx="83">
                  <c:v>302.52796069720648</c:v>
                </c:pt>
                <c:pt idx="84">
                  <c:v>304.46924222896041</c:v>
                </c:pt>
                <c:pt idx="85">
                  <c:v>306.43993326631971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0F-BF46-B590-E2A232C45D7D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'24.96-B767'!$I$3:$I$106</c:f>
              <c:numCache>
                <c:formatCode>General</c:formatCode>
                <c:ptCount val="104"/>
                <c:pt idx="0">
                  <c:v>0.49978409000000001</c:v>
                </c:pt>
                <c:pt idx="1">
                  <c:v>0.50383294999999995</c:v>
                </c:pt>
                <c:pt idx="2">
                  <c:v>0.50879715000000003</c:v>
                </c:pt>
                <c:pt idx="3">
                  <c:v>0.51330368000000004</c:v>
                </c:pt>
                <c:pt idx="4">
                  <c:v>0.51826788000000001</c:v>
                </c:pt>
                <c:pt idx="5">
                  <c:v>0.52323207999999999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0.63498007000000001</c:v>
                </c:pt>
                <c:pt idx="31">
                  <c:v>0.64040193000000001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0.65751272999999999</c:v>
                </c:pt>
                <c:pt idx="36">
                  <c:v>0.66293460000000004</c:v>
                </c:pt>
                <c:pt idx="37">
                  <c:v>0.66698345999999997</c:v>
                </c:pt>
                <c:pt idx="38">
                  <c:v>0.67103232999999995</c:v>
                </c:pt>
                <c:pt idx="39">
                  <c:v>0.67645420000000001</c:v>
                </c:pt>
                <c:pt idx="40">
                  <c:v>0.68050306000000005</c:v>
                </c:pt>
                <c:pt idx="41">
                  <c:v>0.68546726000000002</c:v>
                </c:pt>
                <c:pt idx="42">
                  <c:v>0.68951613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0.70754225999999998</c:v>
                </c:pt>
                <c:pt idx="47">
                  <c:v>0.71250645999999995</c:v>
                </c:pt>
                <c:pt idx="48">
                  <c:v>0.71701298999999996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0.74313686000000001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0.75665645999999998</c:v>
                </c:pt>
                <c:pt idx="58">
                  <c:v>0.76116298999999998</c:v>
                </c:pt>
                <c:pt idx="59">
                  <c:v>0.76566951999999999</c:v>
                </c:pt>
                <c:pt idx="60">
                  <c:v>0.77017605</c:v>
                </c:pt>
                <c:pt idx="61">
                  <c:v>0.77514024999999998</c:v>
                </c:pt>
                <c:pt idx="62">
                  <c:v>0.77964679000000003</c:v>
                </c:pt>
                <c:pt idx="63">
                  <c:v>0.78415332000000004</c:v>
                </c:pt>
                <c:pt idx="64">
                  <c:v>0.78820217999999997</c:v>
                </c:pt>
                <c:pt idx="65">
                  <c:v>0.79225104999999996</c:v>
                </c:pt>
                <c:pt idx="66">
                  <c:v>0.79629992000000005</c:v>
                </c:pt>
                <c:pt idx="67">
                  <c:v>0.80034879000000003</c:v>
                </c:pt>
                <c:pt idx="68">
                  <c:v>0.80393999000000005</c:v>
                </c:pt>
                <c:pt idx="69">
                  <c:v>0.80753118999999995</c:v>
                </c:pt>
                <c:pt idx="70">
                  <c:v>0.81112238999999997</c:v>
                </c:pt>
                <c:pt idx="71">
                  <c:v>0.81441648</c:v>
                </c:pt>
                <c:pt idx="72">
                  <c:v>0.81716246999999997</c:v>
                </c:pt>
                <c:pt idx="73">
                  <c:v>0.81990847</c:v>
                </c:pt>
                <c:pt idx="74">
                  <c:v>0.82320439999999995</c:v>
                </c:pt>
                <c:pt idx="75">
                  <c:v>0.82572341000000005</c:v>
                </c:pt>
                <c:pt idx="76">
                  <c:v>0.82808554999999995</c:v>
                </c:pt>
                <c:pt idx="77">
                  <c:v>0.83029083999999997</c:v>
                </c:pt>
                <c:pt idx="78">
                  <c:v>0.83208643999999998</c:v>
                </c:pt>
                <c:pt idx="79">
                  <c:v>0.83398446000000004</c:v>
                </c:pt>
                <c:pt idx="80">
                  <c:v>0.83577683000000003</c:v>
                </c:pt>
                <c:pt idx="81">
                  <c:v>0.83731637999999997</c:v>
                </c:pt>
                <c:pt idx="82">
                  <c:v>0.83867276999999996</c:v>
                </c:pt>
                <c:pt idx="83">
                  <c:v>0.84004577000000002</c:v>
                </c:pt>
                <c:pt idx="84">
                  <c:v>0.84141876000000004</c:v>
                </c:pt>
                <c:pt idx="85">
                  <c:v>0.84256847000000001</c:v>
                </c:pt>
                <c:pt idx="86">
                  <c:v>0.84380807000000002</c:v>
                </c:pt>
                <c:pt idx="87">
                  <c:v>0.84503302999999996</c:v>
                </c:pt>
                <c:pt idx="88">
                  <c:v>0.84622794999999995</c:v>
                </c:pt>
                <c:pt idx="89">
                  <c:v>0.84713590000000005</c:v>
                </c:pt>
                <c:pt idx="90">
                  <c:v>0.84851127000000004</c:v>
                </c:pt>
                <c:pt idx="91">
                  <c:v>0.84979884999999999</c:v>
                </c:pt>
                <c:pt idx="92">
                  <c:v>0.85086402999999999</c:v>
                </c:pt>
                <c:pt idx="93">
                  <c:v>0.85159445</c:v>
                </c:pt>
                <c:pt idx="94">
                  <c:v>0.85280319999999998</c:v>
                </c:pt>
                <c:pt idx="95">
                  <c:v>0.85361361000000002</c:v>
                </c:pt>
                <c:pt idx="96">
                  <c:v>0.85473536999999999</c:v>
                </c:pt>
                <c:pt idx="97">
                  <c:v>0.85536939999999995</c:v>
                </c:pt>
                <c:pt idx="98">
                  <c:v>0.85637410000000003</c:v>
                </c:pt>
                <c:pt idx="99">
                  <c:v>0.85727883000000005</c:v>
                </c:pt>
                <c:pt idx="100">
                  <c:v>0.85795511000000002</c:v>
                </c:pt>
                <c:pt idx="101">
                  <c:v>0.85843387000000004</c:v>
                </c:pt>
                <c:pt idx="102">
                  <c:v>0.85925322999999998</c:v>
                </c:pt>
                <c:pt idx="103">
                  <c:v>0.85972539999999997</c:v>
                </c:pt>
              </c:numCache>
            </c:numRef>
          </c:xVal>
          <c:yVal>
            <c:numRef>
              <c:f>'24.96-B767'!$J$3:$J$106</c:f>
              <c:numCache>
                <c:formatCode>General</c:formatCode>
                <c:ptCount val="104"/>
                <c:pt idx="0">
                  <c:v>206.40540100000001</c:v>
                </c:pt>
                <c:pt idx="1">
                  <c:v>206.396097</c:v>
                </c:pt>
                <c:pt idx="2">
                  <c:v>206.46122399999999</c:v>
                </c:pt>
                <c:pt idx="3">
                  <c:v>206.45192</c:v>
                </c:pt>
                <c:pt idx="4">
                  <c:v>206.45192</c:v>
                </c:pt>
                <c:pt idx="5">
                  <c:v>206.54495900000001</c:v>
                </c:pt>
                <c:pt idx="6">
                  <c:v>206.55426299999999</c:v>
                </c:pt>
                <c:pt idx="7">
                  <c:v>206.55426299999999</c:v>
                </c:pt>
                <c:pt idx="8">
                  <c:v>206.57287099999999</c:v>
                </c:pt>
                <c:pt idx="9">
                  <c:v>206.65660700000001</c:v>
                </c:pt>
                <c:pt idx="10">
                  <c:v>206.80153000000001</c:v>
                </c:pt>
                <c:pt idx="11">
                  <c:v>206.78292200000001</c:v>
                </c:pt>
                <c:pt idx="12">
                  <c:v>206.78292200000001</c:v>
                </c:pt>
                <c:pt idx="13">
                  <c:v>206.87596099999999</c:v>
                </c:pt>
                <c:pt idx="14">
                  <c:v>206.98760799999999</c:v>
                </c:pt>
                <c:pt idx="15">
                  <c:v>206.98760799999999</c:v>
                </c:pt>
                <c:pt idx="16">
                  <c:v>206.98760799999999</c:v>
                </c:pt>
                <c:pt idx="17">
                  <c:v>207.07134300000001</c:v>
                </c:pt>
                <c:pt idx="18">
                  <c:v>206.99154799999999</c:v>
                </c:pt>
                <c:pt idx="19">
                  <c:v>207.173687</c:v>
                </c:pt>
                <c:pt idx="20">
                  <c:v>207.29463799999999</c:v>
                </c:pt>
                <c:pt idx="21">
                  <c:v>207.29463799999999</c:v>
                </c:pt>
                <c:pt idx="22">
                  <c:v>207.29463799999999</c:v>
                </c:pt>
                <c:pt idx="23">
                  <c:v>207.29463799999999</c:v>
                </c:pt>
                <c:pt idx="24">
                  <c:v>207.29463799999999</c:v>
                </c:pt>
                <c:pt idx="25">
                  <c:v>207.331853</c:v>
                </c:pt>
                <c:pt idx="26">
                  <c:v>207.27066500000001</c:v>
                </c:pt>
                <c:pt idx="27">
                  <c:v>207.27066500000001</c:v>
                </c:pt>
                <c:pt idx="28">
                  <c:v>207.27066500000001</c:v>
                </c:pt>
                <c:pt idx="29">
                  <c:v>207.29857699999999</c:v>
                </c:pt>
                <c:pt idx="30">
                  <c:v>207.391616</c:v>
                </c:pt>
                <c:pt idx="31">
                  <c:v>207.62421399999999</c:v>
                </c:pt>
                <c:pt idx="32">
                  <c:v>207.680038</c:v>
                </c:pt>
                <c:pt idx="33">
                  <c:v>207.828901</c:v>
                </c:pt>
                <c:pt idx="34">
                  <c:v>207.88472400000001</c:v>
                </c:pt>
                <c:pt idx="35">
                  <c:v>207.94054800000001</c:v>
                </c:pt>
                <c:pt idx="36">
                  <c:v>208.08940999999999</c:v>
                </c:pt>
                <c:pt idx="37">
                  <c:v>208.173146</c:v>
                </c:pt>
                <c:pt idx="38">
                  <c:v>208.21430100000001</c:v>
                </c:pt>
                <c:pt idx="39">
                  <c:v>208.498783</c:v>
                </c:pt>
                <c:pt idx="40">
                  <c:v>208.63834199999999</c:v>
                </c:pt>
                <c:pt idx="41">
                  <c:v>208.94143199999999</c:v>
                </c:pt>
                <c:pt idx="42">
                  <c:v>209.001195</c:v>
                </c:pt>
                <c:pt idx="43">
                  <c:v>209.23379299999999</c:v>
                </c:pt>
                <c:pt idx="44">
                  <c:v>209.35474400000001</c:v>
                </c:pt>
                <c:pt idx="45">
                  <c:v>209.52221399999999</c:v>
                </c:pt>
                <c:pt idx="46">
                  <c:v>209.73620399999999</c:v>
                </c:pt>
                <c:pt idx="47">
                  <c:v>210.04323400000001</c:v>
                </c:pt>
                <c:pt idx="48">
                  <c:v>210.22000800000001</c:v>
                </c:pt>
                <c:pt idx="49">
                  <c:v>210.40608700000001</c:v>
                </c:pt>
                <c:pt idx="50">
                  <c:v>210.72242</c:v>
                </c:pt>
                <c:pt idx="51">
                  <c:v>210.90849900000001</c:v>
                </c:pt>
                <c:pt idx="52">
                  <c:v>211.18761599999999</c:v>
                </c:pt>
                <c:pt idx="53">
                  <c:v>211.58768499999999</c:v>
                </c:pt>
                <c:pt idx="54">
                  <c:v>211.76445899999999</c:v>
                </c:pt>
                <c:pt idx="55">
                  <c:v>212.14591999999999</c:v>
                </c:pt>
                <c:pt idx="56">
                  <c:v>212.39712599999999</c:v>
                </c:pt>
                <c:pt idx="57">
                  <c:v>212.680183</c:v>
                </c:pt>
                <c:pt idx="58">
                  <c:v>212.931389</c:v>
                </c:pt>
                <c:pt idx="59">
                  <c:v>213.37797699999999</c:v>
                </c:pt>
                <c:pt idx="60">
                  <c:v>213.978793</c:v>
                </c:pt>
                <c:pt idx="61">
                  <c:v>214.49050800000001</c:v>
                </c:pt>
                <c:pt idx="62">
                  <c:v>214.90918500000001</c:v>
                </c:pt>
                <c:pt idx="63">
                  <c:v>215.43950799999999</c:v>
                </c:pt>
                <c:pt idx="64">
                  <c:v>215.955163</c:v>
                </c:pt>
                <c:pt idx="65">
                  <c:v>216.69017299999999</c:v>
                </c:pt>
                <c:pt idx="66">
                  <c:v>217.50355400000001</c:v>
                </c:pt>
                <c:pt idx="67">
                  <c:v>218.43788599999999</c:v>
                </c:pt>
                <c:pt idx="68">
                  <c:v>219.41873699999999</c:v>
                </c:pt>
                <c:pt idx="69">
                  <c:v>220.459351</c:v>
                </c:pt>
                <c:pt idx="70">
                  <c:v>221.81629899999999</c:v>
                </c:pt>
                <c:pt idx="71">
                  <c:v>222.94207299999999</c:v>
                </c:pt>
                <c:pt idx="72">
                  <c:v>224.08536599999999</c:v>
                </c:pt>
                <c:pt idx="73">
                  <c:v>225.45731699999999</c:v>
                </c:pt>
                <c:pt idx="74">
                  <c:v>227.15999299999999</c:v>
                </c:pt>
                <c:pt idx="75">
                  <c:v>229.01904300000001</c:v>
                </c:pt>
                <c:pt idx="76">
                  <c:v>230.82302100000001</c:v>
                </c:pt>
                <c:pt idx="77">
                  <c:v>232.70984999999999</c:v>
                </c:pt>
                <c:pt idx="78">
                  <c:v>234.57230999999999</c:v>
                </c:pt>
                <c:pt idx="79">
                  <c:v>236.65755200000001</c:v>
                </c:pt>
                <c:pt idx="80">
                  <c:v>238.69484800000001</c:v>
                </c:pt>
                <c:pt idx="81">
                  <c:v>240.90006600000001</c:v>
                </c:pt>
                <c:pt idx="82">
                  <c:v>242.83536599999999</c:v>
                </c:pt>
                <c:pt idx="83">
                  <c:v>245.35060999999999</c:v>
                </c:pt>
                <c:pt idx="84">
                  <c:v>247.63719499999999</c:v>
                </c:pt>
                <c:pt idx="85">
                  <c:v>249.72776099999999</c:v>
                </c:pt>
                <c:pt idx="86">
                  <c:v>252.305069</c:v>
                </c:pt>
                <c:pt idx="87">
                  <c:v>254.596183</c:v>
                </c:pt>
                <c:pt idx="88">
                  <c:v>257.03432299999997</c:v>
                </c:pt>
                <c:pt idx="89">
                  <c:v>259.79758800000002</c:v>
                </c:pt>
                <c:pt idx="90">
                  <c:v>262.600236</c:v>
                </c:pt>
                <c:pt idx="91">
                  <c:v>265.14294200000001</c:v>
                </c:pt>
                <c:pt idx="92">
                  <c:v>267.71857799999998</c:v>
                </c:pt>
                <c:pt idx="93">
                  <c:v>270.04688399999998</c:v>
                </c:pt>
                <c:pt idx="94">
                  <c:v>272.44341900000001</c:v>
                </c:pt>
                <c:pt idx="95">
                  <c:v>274.92764399999999</c:v>
                </c:pt>
                <c:pt idx="96">
                  <c:v>277.13045799999998</c:v>
                </c:pt>
                <c:pt idx="97">
                  <c:v>279.50911300000001</c:v>
                </c:pt>
                <c:pt idx="98">
                  <c:v>282.03601400000002</c:v>
                </c:pt>
                <c:pt idx="99">
                  <c:v>284.69002</c:v>
                </c:pt>
                <c:pt idx="100">
                  <c:v>287.39071999999999</c:v>
                </c:pt>
                <c:pt idx="101">
                  <c:v>289.76041800000002</c:v>
                </c:pt>
                <c:pt idx="102">
                  <c:v>292.17806000000002</c:v>
                </c:pt>
                <c:pt idx="103">
                  <c:v>294.28353700000002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B5C-4F4A-B6BA-909F01778CE0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'24.96-B767'!$I$3:$I$106</c:f>
              <c:numCache>
                <c:formatCode>General</c:formatCode>
                <c:ptCount val="104"/>
                <c:pt idx="0">
                  <c:v>0.49978409000000001</c:v>
                </c:pt>
                <c:pt idx="1">
                  <c:v>0.50383294999999995</c:v>
                </c:pt>
                <c:pt idx="2">
                  <c:v>0.50879715000000003</c:v>
                </c:pt>
                <c:pt idx="3">
                  <c:v>0.51330368000000004</c:v>
                </c:pt>
                <c:pt idx="4">
                  <c:v>0.51826788000000001</c:v>
                </c:pt>
                <c:pt idx="5">
                  <c:v>0.52323207999999999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0.63498007000000001</c:v>
                </c:pt>
                <c:pt idx="31">
                  <c:v>0.64040193000000001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0.65751272999999999</c:v>
                </c:pt>
                <c:pt idx="36">
                  <c:v>0.66293460000000004</c:v>
                </c:pt>
                <c:pt idx="37">
                  <c:v>0.66698345999999997</c:v>
                </c:pt>
                <c:pt idx="38">
                  <c:v>0.67103232999999995</c:v>
                </c:pt>
                <c:pt idx="39">
                  <c:v>0.67645420000000001</c:v>
                </c:pt>
                <c:pt idx="40">
                  <c:v>0.68050306000000005</c:v>
                </c:pt>
                <c:pt idx="41">
                  <c:v>0.68546726000000002</c:v>
                </c:pt>
                <c:pt idx="42">
                  <c:v>0.68951613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0.70754225999999998</c:v>
                </c:pt>
                <c:pt idx="47">
                  <c:v>0.71250645999999995</c:v>
                </c:pt>
                <c:pt idx="48">
                  <c:v>0.71701298999999996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0.74313686000000001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0.75665645999999998</c:v>
                </c:pt>
                <c:pt idx="58">
                  <c:v>0.76116298999999998</c:v>
                </c:pt>
                <c:pt idx="59">
                  <c:v>0.76566951999999999</c:v>
                </c:pt>
                <c:pt idx="60">
                  <c:v>0.77017605</c:v>
                </c:pt>
                <c:pt idx="61">
                  <c:v>0.77514024999999998</c:v>
                </c:pt>
                <c:pt idx="62">
                  <c:v>0.77964679000000003</c:v>
                </c:pt>
                <c:pt idx="63">
                  <c:v>0.78415332000000004</c:v>
                </c:pt>
                <c:pt idx="64">
                  <c:v>0.78820217999999997</c:v>
                </c:pt>
                <c:pt idx="65">
                  <c:v>0.79225104999999996</c:v>
                </c:pt>
                <c:pt idx="66">
                  <c:v>0.79629992000000005</c:v>
                </c:pt>
                <c:pt idx="67">
                  <c:v>0.80034879000000003</c:v>
                </c:pt>
                <c:pt idx="68">
                  <c:v>0.80393999000000005</c:v>
                </c:pt>
                <c:pt idx="69">
                  <c:v>0.80753118999999995</c:v>
                </c:pt>
                <c:pt idx="70">
                  <c:v>0.81112238999999997</c:v>
                </c:pt>
                <c:pt idx="71">
                  <c:v>0.81441648</c:v>
                </c:pt>
                <c:pt idx="72">
                  <c:v>0.81716246999999997</c:v>
                </c:pt>
                <c:pt idx="73">
                  <c:v>0.81990847</c:v>
                </c:pt>
                <c:pt idx="74">
                  <c:v>0.82320439999999995</c:v>
                </c:pt>
                <c:pt idx="75">
                  <c:v>0.82572341000000005</c:v>
                </c:pt>
                <c:pt idx="76">
                  <c:v>0.82808554999999995</c:v>
                </c:pt>
                <c:pt idx="77">
                  <c:v>0.83029083999999997</c:v>
                </c:pt>
                <c:pt idx="78">
                  <c:v>0.83208643999999998</c:v>
                </c:pt>
                <c:pt idx="79">
                  <c:v>0.83398446000000004</c:v>
                </c:pt>
                <c:pt idx="80">
                  <c:v>0.83577683000000003</c:v>
                </c:pt>
                <c:pt idx="81">
                  <c:v>0.83731637999999997</c:v>
                </c:pt>
                <c:pt idx="82">
                  <c:v>0.83867276999999996</c:v>
                </c:pt>
                <c:pt idx="83">
                  <c:v>0.84004577000000002</c:v>
                </c:pt>
                <c:pt idx="84">
                  <c:v>0.84141876000000004</c:v>
                </c:pt>
                <c:pt idx="85">
                  <c:v>0.84256847000000001</c:v>
                </c:pt>
                <c:pt idx="86">
                  <c:v>0.84380807000000002</c:v>
                </c:pt>
                <c:pt idx="87">
                  <c:v>0.84503302999999996</c:v>
                </c:pt>
                <c:pt idx="88">
                  <c:v>0.84622794999999995</c:v>
                </c:pt>
                <c:pt idx="89">
                  <c:v>0.84713590000000005</c:v>
                </c:pt>
                <c:pt idx="90">
                  <c:v>0.84851127000000004</c:v>
                </c:pt>
                <c:pt idx="91">
                  <c:v>0.84979884999999999</c:v>
                </c:pt>
                <c:pt idx="92">
                  <c:v>0.85086402999999999</c:v>
                </c:pt>
                <c:pt idx="93">
                  <c:v>0.85159445</c:v>
                </c:pt>
                <c:pt idx="94">
                  <c:v>0.85280319999999998</c:v>
                </c:pt>
                <c:pt idx="95">
                  <c:v>0.85361361000000002</c:v>
                </c:pt>
                <c:pt idx="96">
                  <c:v>0.85473536999999999</c:v>
                </c:pt>
                <c:pt idx="97">
                  <c:v>0.85536939999999995</c:v>
                </c:pt>
                <c:pt idx="98">
                  <c:v>0.85637410000000003</c:v>
                </c:pt>
                <c:pt idx="99">
                  <c:v>0.85727883000000005</c:v>
                </c:pt>
                <c:pt idx="100">
                  <c:v>0.85795511000000002</c:v>
                </c:pt>
                <c:pt idx="101">
                  <c:v>0.85843387000000004</c:v>
                </c:pt>
                <c:pt idx="102">
                  <c:v>0.85925322999999998</c:v>
                </c:pt>
                <c:pt idx="103">
                  <c:v>0.85972539999999997</c:v>
                </c:pt>
              </c:numCache>
            </c:numRef>
          </c:xVal>
          <c:yVal>
            <c:numRef>
              <c:f>'24.96-B767'!$K$3:$K$106</c:f>
              <c:numCache>
                <c:formatCode>General</c:formatCode>
                <c:ptCount val="104"/>
                <c:pt idx="0">
                  <c:v>208.04999564503316</c:v>
                </c:pt>
                <c:pt idx="1">
                  <c:v>208.05003089226634</c:v>
                </c:pt>
                <c:pt idx="2">
                  <c:v>208.05008640362462</c:v>
                </c:pt>
                <c:pt idx="3">
                  <c:v>208.05015148659305</c:v>
                </c:pt>
                <c:pt idx="4">
                  <c:v>208.05024363947095</c:v>
                </c:pt>
                <c:pt idx="5">
                  <c:v>208.05036278172861</c:v>
                </c:pt>
                <c:pt idx="6">
                  <c:v>208.05048477373634</c:v>
                </c:pt>
                <c:pt idx="7">
                  <c:v>208.05065276337461</c:v>
                </c:pt>
                <c:pt idx="8">
                  <c:v>208.05086201025</c:v>
                </c:pt>
                <c:pt idx="9">
                  <c:v>208.05112155912437</c:v>
                </c:pt>
                <c:pt idx="10">
                  <c:v>208.05144220679858</c:v>
                </c:pt>
                <c:pt idx="11">
                  <c:v>208.05183680308903</c:v>
                </c:pt>
                <c:pt idx="12">
                  <c:v>208.05232058979595</c:v>
                </c:pt>
                <c:pt idx="13">
                  <c:v>208.05291159280392</c:v>
                </c:pt>
                <c:pt idx="14">
                  <c:v>208.05363106174104</c:v>
                </c:pt>
                <c:pt idx="15">
                  <c:v>208.05450398450665</c:v>
                </c:pt>
                <c:pt idx="16">
                  <c:v>208.05555966048743</c:v>
                </c:pt>
                <c:pt idx="17">
                  <c:v>208.05683234447827</c:v>
                </c:pt>
                <c:pt idx="18">
                  <c:v>208.058361998809</c:v>
                </c:pt>
                <c:pt idx="19">
                  <c:v>208.06019511802</c:v>
                </c:pt>
                <c:pt idx="20">
                  <c:v>208.06238567585976</c:v>
                </c:pt>
                <c:pt idx="21">
                  <c:v>208.06499616234356</c:v>
                </c:pt>
                <c:pt idx="22">
                  <c:v>208.06809880049161</c:v>
                </c:pt>
                <c:pt idx="23">
                  <c:v>208.07177686909591</c:v>
                </c:pt>
                <c:pt idx="24">
                  <c:v>208.07612616582003</c:v>
                </c:pt>
                <c:pt idx="25">
                  <c:v>208.08125672556514</c:v>
                </c:pt>
                <c:pt idx="26">
                  <c:v>208.08729465503723</c:v>
                </c:pt>
                <c:pt idx="27">
                  <c:v>208.09438423971747</c:v>
                </c:pt>
                <c:pt idx="28">
                  <c:v>208.10269020088327</c:v>
                </c:pt>
                <c:pt idx="29">
                  <c:v>208.11240037683859</c:v>
                </c:pt>
                <c:pt idx="30">
                  <c:v>208.12249753361212</c:v>
                </c:pt>
                <c:pt idx="31">
                  <c:v>208.13837166529913</c:v>
                </c:pt>
                <c:pt idx="32">
                  <c:v>208.15224334845965</c:v>
                </c:pt>
                <c:pt idx="33">
                  <c:v>208.17001796589994</c:v>
                </c:pt>
                <c:pt idx="34">
                  <c:v>208.1905950235784</c:v>
                </c:pt>
                <c:pt idx="35">
                  <c:v>208.21180032915726</c:v>
                </c:pt>
                <c:pt idx="36">
                  <c:v>208.24481516204861</c:v>
                </c:pt>
                <c:pt idx="37">
                  <c:v>208.27339856209045</c:v>
                </c:pt>
                <c:pt idx="38">
                  <c:v>208.30580252203788</c:v>
                </c:pt>
                <c:pt idx="39">
                  <c:v>208.35599591796023</c:v>
                </c:pt>
                <c:pt idx="40">
                  <c:v>208.39924194283168</c:v>
                </c:pt>
                <c:pt idx="41">
                  <c:v>208.4599511216999</c:v>
                </c:pt>
                <c:pt idx="42">
                  <c:v>208.51653476249288</c:v>
                </c:pt>
                <c:pt idx="43">
                  <c:v>208.58796066233282</c:v>
                </c:pt>
                <c:pt idx="44">
                  <c:v>208.66940264253287</c:v>
                </c:pt>
                <c:pt idx="45">
                  <c:v>208.76215582309578</c:v>
                </c:pt>
                <c:pt idx="46">
                  <c:v>208.86767313149667</c:v>
                </c:pt>
                <c:pt idx="47">
                  <c:v>209.00063938052202</c:v>
                </c:pt>
                <c:pt idx="48">
                  <c:v>209.13853957792736</c:v>
                </c:pt>
                <c:pt idx="49">
                  <c:v>209.27815524221035</c:v>
                </c:pt>
                <c:pt idx="50">
                  <c:v>209.45318453775016</c:v>
                </c:pt>
                <c:pt idx="51">
                  <c:v>209.65142147910285</c:v>
                </c:pt>
                <c:pt idx="52">
                  <c:v>209.87580389335272</c:v>
                </c:pt>
                <c:pt idx="53">
                  <c:v>210.1296466076148</c:v>
                </c:pt>
                <c:pt idx="54">
                  <c:v>210.38591492081878</c:v>
                </c:pt>
                <c:pt idx="55">
                  <c:v>210.74121517865768</c:v>
                </c:pt>
                <c:pt idx="56">
                  <c:v>211.10801939316968</c:v>
                </c:pt>
                <c:pt idx="57">
                  <c:v>211.4781562525547</c:v>
                </c:pt>
                <c:pt idx="58">
                  <c:v>211.94102909773602</c:v>
                </c:pt>
                <c:pt idx="59">
                  <c:v>212.46441931316855</c:v>
                </c:pt>
                <c:pt idx="60">
                  <c:v>213.05651886640456</c:v>
                </c:pt>
                <c:pt idx="61">
                  <c:v>213.79966500446375</c:v>
                </c:pt>
                <c:pt idx="62">
                  <c:v>214.56889570710672</c:v>
                </c:pt>
                <c:pt idx="63">
                  <c:v>215.44162853648237</c:v>
                </c:pt>
                <c:pt idx="64">
                  <c:v>216.32663485302129</c:v>
                </c:pt>
                <c:pt idx="65">
                  <c:v>217.32070212630424</c:v>
                </c:pt>
                <c:pt idx="66">
                  <c:v>218.43919697170679</c:v>
                </c:pt>
                <c:pt idx="67">
                  <c:v>219.70025351594975</c:v>
                </c:pt>
                <c:pt idx="68">
                  <c:v>220.95533164804124</c:v>
                </c:pt>
                <c:pt idx="69">
                  <c:v>222.35727813090222</c:v>
                </c:pt>
                <c:pt idx="70">
                  <c:v>223.9271540178309</c:v>
                </c:pt>
                <c:pt idx="71">
                  <c:v>225.53618018574738</c:v>
                </c:pt>
                <c:pt idx="72">
                  <c:v>227.01807124618182</c:v>
                </c:pt>
                <c:pt idx="73">
                  <c:v>228.64438348122221</c:v>
                </c:pt>
                <c:pt idx="74">
                  <c:v>230.81297447869139</c:v>
                </c:pt>
                <c:pt idx="75">
                  <c:v>232.65153516486708</c:v>
                </c:pt>
                <c:pt idx="76">
                  <c:v>234.53753692833095</c:v>
                </c:pt>
                <c:pt idx="77">
                  <c:v>236.45698980137377</c:v>
                </c:pt>
                <c:pt idx="78">
                  <c:v>238.14577015384964</c:v>
                </c:pt>
                <c:pt idx="79">
                  <c:v>240.06699752819708</c:v>
                </c:pt>
                <c:pt idx="80">
                  <c:v>242.0230056240915</c:v>
                </c:pt>
                <c:pt idx="81">
                  <c:v>243.82417572038304</c:v>
                </c:pt>
                <c:pt idx="82">
                  <c:v>245.51242096849748</c:v>
                </c:pt>
                <c:pt idx="83">
                  <c:v>247.32648668288613</c:v>
                </c:pt>
                <c:pt idx="84">
                  <c:v>249.25545467665461</c:v>
                </c:pt>
                <c:pt idx="85">
                  <c:v>250.9665518076406</c:v>
                </c:pt>
                <c:pt idx="86">
                  <c:v>252.91743132684178</c:v>
                </c:pt>
                <c:pt idx="87">
                  <c:v>254.96219725403284</c:v>
                </c:pt>
                <c:pt idx="88">
                  <c:v>257.07838597254135</c:v>
                </c:pt>
                <c:pt idx="89">
                  <c:v>258.77299984881381</c:v>
                </c:pt>
                <c:pt idx="90">
                  <c:v>261.49475616693195</c:v>
                </c:pt>
                <c:pt idx="91">
                  <c:v>264.22709826298541</c:v>
                </c:pt>
                <c:pt idx="92">
                  <c:v>266.63535475318417</c:v>
                </c:pt>
                <c:pt idx="93">
                  <c:v>268.37050327519734</c:v>
                </c:pt>
                <c:pt idx="94">
                  <c:v>271.40401666649399</c:v>
                </c:pt>
                <c:pt idx="95">
                  <c:v>273.55975605303081</c:v>
                </c:pt>
                <c:pt idx="96">
                  <c:v>276.71994686933704</c:v>
                </c:pt>
                <c:pt idx="97">
                  <c:v>278.60352679818334</c:v>
                </c:pt>
                <c:pt idx="98">
                  <c:v>281.74451382630753</c:v>
                </c:pt>
                <c:pt idx="99">
                  <c:v>284.74997999600976</c:v>
                </c:pt>
                <c:pt idx="100">
                  <c:v>287.11520199431197</c:v>
                </c:pt>
                <c:pt idx="101">
                  <c:v>288.85510689265459</c:v>
                </c:pt>
                <c:pt idx="102">
                  <c:v>291.96711299481541</c:v>
                </c:pt>
                <c:pt idx="103">
                  <c:v>293.84209630588037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0F-BF46-B590-E2A232C45D7D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'24.96-B767'!$C$3:$C$92</c:f>
              <c:numCache>
                <c:formatCode>General</c:formatCode>
                <c:ptCount val="90"/>
                <c:pt idx="0">
                  <c:v>0.49968812283162301</c:v>
                </c:pt>
                <c:pt idx="1">
                  <c:v>0.504194655643315</c:v>
                </c:pt>
                <c:pt idx="2">
                  <c:v>0.50915885435889796</c:v>
                </c:pt>
                <c:pt idx="3">
                  <c:v>0.51412305307448103</c:v>
                </c:pt>
                <c:pt idx="4">
                  <c:v>0.51908725179006399</c:v>
                </c:pt>
                <c:pt idx="5">
                  <c:v>0.52359378460175598</c:v>
                </c:pt>
                <c:pt idx="6">
                  <c:v>0.52810031741344898</c:v>
                </c:pt>
                <c:pt idx="7">
                  <c:v>0.53260685022514198</c:v>
                </c:pt>
                <c:pt idx="8">
                  <c:v>0.53711338303683398</c:v>
                </c:pt>
                <c:pt idx="9">
                  <c:v>0.54161991584852698</c:v>
                </c:pt>
                <c:pt idx="10">
                  <c:v>0.54612644866021998</c:v>
                </c:pt>
                <c:pt idx="11">
                  <c:v>0.55063298147191198</c:v>
                </c:pt>
                <c:pt idx="12">
                  <c:v>0.55513951428360497</c:v>
                </c:pt>
                <c:pt idx="13">
                  <c:v>0.55964604709529697</c:v>
                </c:pt>
                <c:pt idx="14">
                  <c:v>0.56415257990698997</c:v>
                </c:pt>
                <c:pt idx="15">
                  <c:v>0.56865911271868297</c:v>
                </c:pt>
                <c:pt idx="16">
                  <c:v>0.57316564553037497</c:v>
                </c:pt>
                <c:pt idx="17">
                  <c:v>0.57767217834206797</c:v>
                </c:pt>
                <c:pt idx="18">
                  <c:v>0.58217871115376096</c:v>
                </c:pt>
                <c:pt idx="19">
                  <c:v>0.58668524396545296</c:v>
                </c:pt>
                <c:pt idx="20">
                  <c:v>0.59119177677714596</c:v>
                </c:pt>
                <c:pt idx="21">
                  <c:v>0.59569830958883796</c:v>
                </c:pt>
                <c:pt idx="22">
                  <c:v>0.60020484240053096</c:v>
                </c:pt>
                <c:pt idx="23">
                  <c:v>0.60471137521222396</c:v>
                </c:pt>
                <c:pt idx="24">
                  <c:v>0.60921790802391595</c:v>
                </c:pt>
                <c:pt idx="25">
                  <c:v>0.61372444083560895</c:v>
                </c:pt>
                <c:pt idx="26">
                  <c:v>0.61823097364730195</c:v>
                </c:pt>
                <c:pt idx="27">
                  <c:v>0.62273750645899395</c:v>
                </c:pt>
                <c:pt idx="28">
                  <c:v>0.62724403927068695</c:v>
                </c:pt>
                <c:pt idx="29">
                  <c:v>0.63175057208237995</c:v>
                </c:pt>
                <c:pt idx="30">
                  <c:v>0.63625710489407195</c:v>
                </c:pt>
                <c:pt idx="31">
                  <c:v>0.64076363770576505</c:v>
                </c:pt>
                <c:pt idx="32">
                  <c:v>0.64527017051745705</c:v>
                </c:pt>
                <c:pt idx="33">
                  <c:v>0.64977670332915005</c:v>
                </c:pt>
                <c:pt idx="34">
                  <c:v>0.65428323614084305</c:v>
                </c:pt>
                <c:pt idx="35">
                  <c:v>0.65878976895253505</c:v>
                </c:pt>
                <c:pt idx="36">
                  <c:v>0.66329630176422805</c:v>
                </c:pt>
                <c:pt idx="37">
                  <c:v>0.66780283457592005</c:v>
                </c:pt>
                <c:pt idx="38">
                  <c:v>0.67230936738761304</c:v>
                </c:pt>
                <c:pt idx="39">
                  <c:v>0.67635823429541597</c:v>
                </c:pt>
                <c:pt idx="40">
                  <c:v>0.68132243301099804</c:v>
                </c:pt>
                <c:pt idx="41">
                  <c:v>0.68582896582269104</c:v>
                </c:pt>
                <c:pt idx="42">
                  <c:v>0.69033549863438404</c:v>
                </c:pt>
                <c:pt idx="43">
                  <c:v>0.69484203144607604</c:v>
                </c:pt>
                <c:pt idx="44">
                  <c:v>0.69934856425776903</c:v>
                </c:pt>
                <c:pt idx="45">
                  <c:v>0.70385509706946103</c:v>
                </c:pt>
                <c:pt idx="46">
                  <c:v>0.70836162988115403</c:v>
                </c:pt>
                <c:pt idx="47">
                  <c:v>0.71286816269284703</c:v>
                </c:pt>
                <c:pt idx="48">
                  <c:v>0.71737469550453903</c:v>
                </c:pt>
                <c:pt idx="49">
                  <c:v>0.72142356241234196</c:v>
                </c:pt>
                <c:pt idx="50">
                  <c:v>0.72684542703181498</c:v>
                </c:pt>
                <c:pt idx="51">
                  <c:v>0.73089429393961702</c:v>
                </c:pt>
                <c:pt idx="52">
                  <c:v>0.73540082675131002</c:v>
                </c:pt>
                <c:pt idx="53">
                  <c:v>0.73944969365911195</c:v>
                </c:pt>
                <c:pt idx="54">
                  <c:v>0.74441389237469502</c:v>
                </c:pt>
                <c:pt idx="55">
                  <c:v>0.74892042518638802</c:v>
                </c:pt>
                <c:pt idx="56">
                  <c:v>0.75388462390197097</c:v>
                </c:pt>
                <c:pt idx="57">
                  <c:v>0.75793349080977301</c:v>
                </c:pt>
                <c:pt idx="58">
                  <c:v>0.76244002362146601</c:v>
                </c:pt>
                <c:pt idx="59">
                  <c:v>0.76694655643315801</c:v>
                </c:pt>
                <c:pt idx="60">
                  <c:v>0.77145308924485101</c:v>
                </c:pt>
                <c:pt idx="61">
                  <c:v>0.77595962205654401</c:v>
                </c:pt>
                <c:pt idx="62">
                  <c:v>0.78046615486823601</c:v>
                </c:pt>
                <c:pt idx="63">
                  <c:v>0.784972687679929</c:v>
                </c:pt>
                <c:pt idx="64">
                  <c:v>0.789479220491621</c:v>
                </c:pt>
                <c:pt idx="65">
                  <c:v>0.793985753303314</c:v>
                </c:pt>
                <c:pt idx="66">
                  <c:v>0.798492286115007</c:v>
                </c:pt>
                <c:pt idx="67">
                  <c:v>0.802998818926699</c:v>
                </c:pt>
                <c:pt idx="68">
                  <c:v>0.807505351738392</c:v>
                </c:pt>
                <c:pt idx="69">
                  <c:v>0.81201188455008499</c:v>
                </c:pt>
                <c:pt idx="70">
                  <c:v>0.81606075145788703</c:v>
                </c:pt>
                <c:pt idx="71">
                  <c:v>0.82010961836568996</c:v>
                </c:pt>
                <c:pt idx="72">
                  <c:v>0.824158485273492</c:v>
                </c:pt>
                <c:pt idx="73">
                  <c:v>0.82774968627740397</c:v>
                </c:pt>
                <c:pt idx="74">
                  <c:v>0.83179855318520701</c:v>
                </c:pt>
                <c:pt idx="75">
                  <c:v>0.835011441647597</c:v>
                </c:pt>
                <c:pt idx="76">
                  <c:v>0.83821510297482804</c:v>
                </c:pt>
                <c:pt idx="77">
                  <c:v>0.84096109839816902</c:v>
                </c:pt>
                <c:pt idx="78">
                  <c:v>0.84296523215471997</c:v>
                </c:pt>
                <c:pt idx="79">
                  <c:v>0.84507455525208497</c:v>
                </c:pt>
                <c:pt idx="80">
                  <c:v>0.84753266405846295</c:v>
                </c:pt>
                <c:pt idx="81">
                  <c:v>0.84953310696094997</c:v>
                </c:pt>
                <c:pt idx="82">
                  <c:v>0.85128072636007901</c:v>
                </c:pt>
                <c:pt idx="83">
                  <c:v>0.85353399276592601</c:v>
                </c:pt>
                <c:pt idx="84">
                  <c:v>0.85512475086734996</c:v>
                </c:pt>
                <c:pt idx="85">
                  <c:v>0.85636435056786397</c:v>
                </c:pt>
                <c:pt idx="86">
                  <c:v>0.85758931866833998</c:v>
                </c:pt>
                <c:pt idx="87">
                  <c:v>0.85871595187126304</c:v>
                </c:pt>
                <c:pt idx="88">
                  <c:v>0.85953532147338896</c:v>
                </c:pt>
                <c:pt idx="89">
                  <c:v>0.86055953347604597</c:v>
                </c:pt>
              </c:numCache>
            </c:numRef>
          </c:xVal>
          <c:yVal>
            <c:numRef>
              <c:f>'24.96-B767'!$D$3:$D$92</c:f>
              <c:numCache>
                <c:formatCode>General</c:formatCode>
                <c:ptCount val="90"/>
                <c:pt idx="0">
                  <c:v>174.49295025391601</c:v>
                </c:pt>
                <c:pt idx="1">
                  <c:v>174.465038489736</c:v>
                </c:pt>
                <c:pt idx="2">
                  <c:v>174.54483428402801</c:v>
                </c:pt>
                <c:pt idx="3">
                  <c:v>174.54483428402801</c:v>
                </c:pt>
                <c:pt idx="4">
                  <c:v>174.582049969601</c:v>
                </c:pt>
                <c:pt idx="5">
                  <c:v>174.41851888276901</c:v>
                </c:pt>
                <c:pt idx="6">
                  <c:v>174.41851888276901</c:v>
                </c:pt>
                <c:pt idx="7">
                  <c:v>174.41851888276901</c:v>
                </c:pt>
                <c:pt idx="8">
                  <c:v>174.41851888276901</c:v>
                </c:pt>
                <c:pt idx="9">
                  <c:v>174.41851888276901</c:v>
                </c:pt>
                <c:pt idx="10">
                  <c:v>174.437126725556</c:v>
                </c:pt>
                <c:pt idx="11">
                  <c:v>174.52086201809499</c:v>
                </c:pt>
                <c:pt idx="12">
                  <c:v>174.52086201809499</c:v>
                </c:pt>
                <c:pt idx="13">
                  <c:v>174.52086201809499</c:v>
                </c:pt>
                <c:pt idx="14">
                  <c:v>174.52086201809499</c:v>
                </c:pt>
                <c:pt idx="15">
                  <c:v>174.52086201809499</c:v>
                </c:pt>
                <c:pt idx="16">
                  <c:v>174.52086201809499</c:v>
                </c:pt>
                <c:pt idx="17">
                  <c:v>174.52086201809499</c:v>
                </c:pt>
                <c:pt idx="18">
                  <c:v>174.52086201809499</c:v>
                </c:pt>
                <c:pt idx="19">
                  <c:v>174.52086201809499</c:v>
                </c:pt>
                <c:pt idx="20">
                  <c:v>174.52086201809499</c:v>
                </c:pt>
                <c:pt idx="21">
                  <c:v>174.52086201809499</c:v>
                </c:pt>
                <c:pt idx="22">
                  <c:v>174.52086201809499</c:v>
                </c:pt>
                <c:pt idx="23">
                  <c:v>174.52086201809499</c:v>
                </c:pt>
                <c:pt idx="24">
                  <c:v>174.52086201809499</c:v>
                </c:pt>
                <c:pt idx="25">
                  <c:v>174.52086201809499</c:v>
                </c:pt>
                <c:pt idx="26">
                  <c:v>174.52086201809499</c:v>
                </c:pt>
                <c:pt idx="27">
                  <c:v>174.52086201809499</c:v>
                </c:pt>
                <c:pt idx="28">
                  <c:v>174.52086201809499</c:v>
                </c:pt>
                <c:pt idx="29">
                  <c:v>174.52086201809499</c:v>
                </c:pt>
                <c:pt idx="30">
                  <c:v>174.54877378227499</c:v>
                </c:pt>
                <c:pt idx="31">
                  <c:v>174.62320515342199</c:v>
                </c:pt>
                <c:pt idx="32">
                  <c:v>174.679028681782</c:v>
                </c:pt>
                <c:pt idx="33">
                  <c:v>174.846499266862</c:v>
                </c:pt>
                <c:pt idx="34">
                  <c:v>174.93023455940201</c:v>
                </c:pt>
                <c:pt idx="35">
                  <c:v>174.93023455940201</c:v>
                </c:pt>
                <c:pt idx="36">
                  <c:v>175.03257769472799</c:v>
                </c:pt>
                <c:pt idx="37">
                  <c:v>175.10700906587499</c:v>
                </c:pt>
                <c:pt idx="38">
                  <c:v>175.14422475144801</c:v>
                </c:pt>
                <c:pt idx="39">
                  <c:v>175.24656788677399</c:v>
                </c:pt>
                <c:pt idx="40">
                  <c:v>175.47916592160701</c:v>
                </c:pt>
                <c:pt idx="41">
                  <c:v>175.73037179922699</c:v>
                </c:pt>
                <c:pt idx="42">
                  <c:v>175.74897964201401</c:v>
                </c:pt>
                <c:pt idx="43">
                  <c:v>175.814107091767</c:v>
                </c:pt>
                <c:pt idx="44">
                  <c:v>176.037401205207</c:v>
                </c:pt>
                <c:pt idx="45">
                  <c:v>176.10252865496</c:v>
                </c:pt>
                <c:pt idx="46">
                  <c:v>176.344430611186</c:v>
                </c:pt>
                <c:pt idx="47">
                  <c:v>176.567724724626</c:v>
                </c:pt>
                <c:pt idx="48">
                  <c:v>176.71658746691901</c:v>
                </c:pt>
                <c:pt idx="49">
                  <c:v>176.86545020921201</c:v>
                </c:pt>
                <c:pt idx="50">
                  <c:v>177.15387177240501</c:v>
                </c:pt>
                <c:pt idx="51">
                  <c:v>177.32134235748501</c:v>
                </c:pt>
                <c:pt idx="52">
                  <c:v>177.581852156498</c:v>
                </c:pt>
                <c:pt idx="53">
                  <c:v>177.71604655425199</c:v>
                </c:pt>
                <c:pt idx="54">
                  <c:v>178.019136461984</c:v>
                </c:pt>
                <c:pt idx="55">
                  <c:v>178.29825410378299</c:v>
                </c:pt>
                <c:pt idx="56">
                  <c:v>178.70762664508899</c:v>
                </c:pt>
                <c:pt idx="57">
                  <c:v>179.04256781524899</c:v>
                </c:pt>
                <c:pt idx="58">
                  <c:v>179.38681290680199</c:v>
                </c:pt>
                <c:pt idx="59">
                  <c:v>179.926440347614</c:v>
                </c:pt>
                <c:pt idx="60">
                  <c:v>180.47537170982</c:v>
                </c:pt>
                <c:pt idx="61">
                  <c:v>180.987087386453</c:v>
                </c:pt>
                <c:pt idx="62">
                  <c:v>181.61045011980499</c:v>
                </c:pt>
                <c:pt idx="63">
                  <c:v>182.168685403404</c:v>
                </c:pt>
                <c:pt idx="64">
                  <c:v>182.76413637257701</c:v>
                </c:pt>
                <c:pt idx="65">
                  <c:v>183.573577533795</c:v>
                </c:pt>
                <c:pt idx="66">
                  <c:v>184.243459874114</c:v>
                </c:pt>
                <c:pt idx="67">
                  <c:v>185.05290103533301</c:v>
                </c:pt>
                <c:pt idx="68">
                  <c:v>185.843734353765</c:v>
                </c:pt>
                <c:pt idx="69">
                  <c:v>186.736910807524</c:v>
                </c:pt>
                <c:pt idx="70">
                  <c:v>187.559595388384</c:v>
                </c:pt>
                <c:pt idx="71">
                  <c:v>188.648154191402</c:v>
                </c:pt>
                <c:pt idx="72">
                  <c:v>189.64761327873501</c:v>
                </c:pt>
                <c:pt idx="73">
                  <c:v>190.80917852800201</c:v>
                </c:pt>
                <c:pt idx="74">
                  <c:v>192.29638102603499</c:v>
                </c:pt>
                <c:pt idx="75">
                  <c:v>193.90243902438999</c:v>
                </c:pt>
                <c:pt idx="76">
                  <c:v>195.50304878048701</c:v>
                </c:pt>
                <c:pt idx="77">
                  <c:v>197.33231707317</c:v>
                </c:pt>
                <c:pt idx="78">
                  <c:v>199.26531151652199</c:v>
                </c:pt>
                <c:pt idx="79">
                  <c:v>201.16511359166</c:v>
                </c:pt>
                <c:pt idx="80">
                  <c:v>203.645321105428</c:v>
                </c:pt>
                <c:pt idx="81">
                  <c:v>206.20389948859099</c:v>
                </c:pt>
                <c:pt idx="82">
                  <c:v>208.54822574498399</c:v>
                </c:pt>
                <c:pt idx="83">
                  <c:v>211.46756368017299</c:v>
                </c:pt>
                <c:pt idx="84">
                  <c:v>213.88258507080999</c:v>
                </c:pt>
                <c:pt idx="85">
                  <c:v>216.378018924918</c:v>
                </c:pt>
                <c:pt idx="86">
                  <c:v>218.70589717741899</c:v>
                </c:pt>
                <c:pt idx="87">
                  <c:v>221.25073760818199</c:v>
                </c:pt>
                <c:pt idx="88">
                  <c:v>223.645566974822</c:v>
                </c:pt>
                <c:pt idx="89">
                  <c:v>226.124160970692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B5C-4F4A-B6BA-909F01778CE0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'24.96-B767'!$C$3:$C$92</c:f>
              <c:numCache>
                <c:formatCode>General</c:formatCode>
                <c:ptCount val="90"/>
                <c:pt idx="0">
                  <c:v>0.49968812283162301</c:v>
                </c:pt>
                <c:pt idx="1">
                  <c:v>0.504194655643315</c:v>
                </c:pt>
                <c:pt idx="2">
                  <c:v>0.50915885435889796</c:v>
                </c:pt>
                <c:pt idx="3">
                  <c:v>0.51412305307448103</c:v>
                </c:pt>
                <c:pt idx="4">
                  <c:v>0.51908725179006399</c:v>
                </c:pt>
                <c:pt idx="5">
                  <c:v>0.52359378460175598</c:v>
                </c:pt>
                <c:pt idx="6">
                  <c:v>0.52810031741344898</c:v>
                </c:pt>
                <c:pt idx="7">
                  <c:v>0.53260685022514198</c:v>
                </c:pt>
                <c:pt idx="8">
                  <c:v>0.53711338303683398</c:v>
                </c:pt>
                <c:pt idx="9">
                  <c:v>0.54161991584852698</c:v>
                </c:pt>
                <c:pt idx="10">
                  <c:v>0.54612644866021998</c:v>
                </c:pt>
                <c:pt idx="11">
                  <c:v>0.55063298147191198</c:v>
                </c:pt>
                <c:pt idx="12">
                  <c:v>0.55513951428360497</c:v>
                </c:pt>
                <c:pt idx="13">
                  <c:v>0.55964604709529697</c:v>
                </c:pt>
                <c:pt idx="14">
                  <c:v>0.56415257990698997</c:v>
                </c:pt>
                <c:pt idx="15">
                  <c:v>0.56865911271868297</c:v>
                </c:pt>
                <c:pt idx="16">
                  <c:v>0.57316564553037497</c:v>
                </c:pt>
                <c:pt idx="17">
                  <c:v>0.57767217834206797</c:v>
                </c:pt>
                <c:pt idx="18">
                  <c:v>0.58217871115376096</c:v>
                </c:pt>
                <c:pt idx="19">
                  <c:v>0.58668524396545296</c:v>
                </c:pt>
                <c:pt idx="20">
                  <c:v>0.59119177677714596</c:v>
                </c:pt>
                <c:pt idx="21">
                  <c:v>0.59569830958883796</c:v>
                </c:pt>
                <c:pt idx="22">
                  <c:v>0.60020484240053096</c:v>
                </c:pt>
                <c:pt idx="23">
                  <c:v>0.60471137521222396</c:v>
                </c:pt>
                <c:pt idx="24">
                  <c:v>0.60921790802391595</c:v>
                </c:pt>
                <c:pt idx="25">
                  <c:v>0.61372444083560895</c:v>
                </c:pt>
                <c:pt idx="26">
                  <c:v>0.61823097364730195</c:v>
                </c:pt>
                <c:pt idx="27">
                  <c:v>0.62273750645899395</c:v>
                </c:pt>
                <c:pt idx="28">
                  <c:v>0.62724403927068695</c:v>
                </c:pt>
                <c:pt idx="29">
                  <c:v>0.63175057208237995</c:v>
                </c:pt>
                <c:pt idx="30">
                  <c:v>0.63625710489407195</c:v>
                </c:pt>
                <c:pt idx="31">
                  <c:v>0.64076363770576505</c:v>
                </c:pt>
                <c:pt idx="32">
                  <c:v>0.64527017051745705</c:v>
                </c:pt>
                <c:pt idx="33">
                  <c:v>0.64977670332915005</c:v>
                </c:pt>
                <c:pt idx="34">
                  <c:v>0.65428323614084305</c:v>
                </c:pt>
                <c:pt idx="35">
                  <c:v>0.65878976895253505</c:v>
                </c:pt>
                <c:pt idx="36">
                  <c:v>0.66329630176422805</c:v>
                </c:pt>
                <c:pt idx="37">
                  <c:v>0.66780283457592005</c:v>
                </c:pt>
                <c:pt idx="38">
                  <c:v>0.67230936738761304</c:v>
                </c:pt>
                <c:pt idx="39">
                  <c:v>0.67635823429541597</c:v>
                </c:pt>
                <c:pt idx="40">
                  <c:v>0.68132243301099804</c:v>
                </c:pt>
                <c:pt idx="41">
                  <c:v>0.68582896582269104</c:v>
                </c:pt>
                <c:pt idx="42">
                  <c:v>0.69033549863438404</c:v>
                </c:pt>
                <c:pt idx="43">
                  <c:v>0.69484203144607604</c:v>
                </c:pt>
                <c:pt idx="44">
                  <c:v>0.69934856425776903</c:v>
                </c:pt>
                <c:pt idx="45">
                  <c:v>0.70385509706946103</c:v>
                </c:pt>
                <c:pt idx="46">
                  <c:v>0.70836162988115403</c:v>
                </c:pt>
                <c:pt idx="47">
                  <c:v>0.71286816269284703</c:v>
                </c:pt>
                <c:pt idx="48">
                  <c:v>0.71737469550453903</c:v>
                </c:pt>
                <c:pt idx="49">
                  <c:v>0.72142356241234196</c:v>
                </c:pt>
                <c:pt idx="50">
                  <c:v>0.72684542703181498</c:v>
                </c:pt>
                <c:pt idx="51">
                  <c:v>0.73089429393961702</c:v>
                </c:pt>
                <c:pt idx="52">
                  <c:v>0.73540082675131002</c:v>
                </c:pt>
                <c:pt idx="53">
                  <c:v>0.73944969365911195</c:v>
                </c:pt>
                <c:pt idx="54">
                  <c:v>0.74441389237469502</c:v>
                </c:pt>
                <c:pt idx="55">
                  <c:v>0.74892042518638802</c:v>
                </c:pt>
                <c:pt idx="56">
                  <c:v>0.75388462390197097</c:v>
                </c:pt>
                <c:pt idx="57">
                  <c:v>0.75793349080977301</c:v>
                </c:pt>
                <c:pt idx="58">
                  <c:v>0.76244002362146601</c:v>
                </c:pt>
                <c:pt idx="59">
                  <c:v>0.76694655643315801</c:v>
                </c:pt>
                <c:pt idx="60">
                  <c:v>0.77145308924485101</c:v>
                </c:pt>
                <c:pt idx="61">
                  <c:v>0.77595962205654401</c:v>
                </c:pt>
                <c:pt idx="62">
                  <c:v>0.78046615486823601</c:v>
                </c:pt>
                <c:pt idx="63">
                  <c:v>0.784972687679929</c:v>
                </c:pt>
                <c:pt idx="64">
                  <c:v>0.789479220491621</c:v>
                </c:pt>
                <c:pt idx="65">
                  <c:v>0.793985753303314</c:v>
                </c:pt>
                <c:pt idx="66">
                  <c:v>0.798492286115007</c:v>
                </c:pt>
                <c:pt idx="67">
                  <c:v>0.802998818926699</c:v>
                </c:pt>
                <c:pt idx="68">
                  <c:v>0.807505351738392</c:v>
                </c:pt>
                <c:pt idx="69">
                  <c:v>0.81201188455008499</c:v>
                </c:pt>
                <c:pt idx="70">
                  <c:v>0.81606075145788703</c:v>
                </c:pt>
                <c:pt idx="71">
                  <c:v>0.82010961836568996</c:v>
                </c:pt>
                <c:pt idx="72">
                  <c:v>0.824158485273492</c:v>
                </c:pt>
                <c:pt idx="73">
                  <c:v>0.82774968627740397</c:v>
                </c:pt>
                <c:pt idx="74">
                  <c:v>0.83179855318520701</c:v>
                </c:pt>
                <c:pt idx="75">
                  <c:v>0.835011441647597</c:v>
                </c:pt>
                <c:pt idx="76">
                  <c:v>0.83821510297482804</c:v>
                </c:pt>
                <c:pt idx="77">
                  <c:v>0.84096109839816902</c:v>
                </c:pt>
                <c:pt idx="78">
                  <c:v>0.84296523215471997</c:v>
                </c:pt>
                <c:pt idx="79">
                  <c:v>0.84507455525208497</c:v>
                </c:pt>
                <c:pt idx="80">
                  <c:v>0.84753266405846295</c:v>
                </c:pt>
                <c:pt idx="81">
                  <c:v>0.84953310696094997</c:v>
                </c:pt>
                <c:pt idx="82">
                  <c:v>0.85128072636007901</c:v>
                </c:pt>
                <c:pt idx="83">
                  <c:v>0.85353399276592601</c:v>
                </c:pt>
                <c:pt idx="84">
                  <c:v>0.85512475086734996</c:v>
                </c:pt>
                <c:pt idx="85">
                  <c:v>0.85636435056786397</c:v>
                </c:pt>
                <c:pt idx="86">
                  <c:v>0.85758931866833998</c:v>
                </c:pt>
                <c:pt idx="87">
                  <c:v>0.85871595187126304</c:v>
                </c:pt>
                <c:pt idx="88">
                  <c:v>0.85953532147338896</c:v>
                </c:pt>
                <c:pt idx="89">
                  <c:v>0.86055953347604597</c:v>
                </c:pt>
              </c:numCache>
            </c:numRef>
          </c:xVal>
          <c:yVal>
            <c:numRef>
              <c:f>'24.96-B767'!$E$3:$E$92</c:f>
              <c:numCache>
                <c:formatCode>General</c:formatCode>
                <c:ptCount val="90"/>
                <c:pt idx="0">
                  <c:v>175.17020855973112</c:v>
                </c:pt>
                <c:pt idx="1">
                  <c:v>175.17023080244311</c:v>
                </c:pt>
                <c:pt idx="2">
                  <c:v>175.17026265139381</c:v>
                </c:pt>
                <c:pt idx="3">
                  <c:v>175.17030429091702</c:v>
                </c:pt>
                <c:pt idx="4">
                  <c:v>175.17035839375353</c:v>
                </c:pt>
                <c:pt idx="5">
                  <c:v>175.17042106945263</c:v>
                </c:pt>
                <c:pt idx="6">
                  <c:v>175.17049976821178</c:v>
                </c:pt>
                <c:pt idx="7">
                  <c:v>175.17059814323326</c:v>
                </c:pt>
                <c:pt idx="8">
                  <c:v>175.17072058390647</c:v>
                </c:pt>
                <c:pt idx="9">
                  <c:v>175.17087234549342</c:v>
                </c:pt>
                <c:pt idx="10">
                  <c:v>175.17105969851241</c:v>
                </c:pt>
                <c:pt idx="11">
                  <c:v>175.17129010035768</c:v>
                </c:pt>
                <c:pt idx="12">
                  <c:v>175.17157239196439</c:v>
                </c:pt>
                <c:pt idx="13">
                  <c:v>175.17191702262585</c:v>
                </c:pt>
                <c:pt idx="14">
                  <c:v>175.17233630639285</c:v>
                </c:pt>
                <c:pt idx="15">
                  <c:v>175.17284471383755</c:v>
                </c:pt>
                <c:pt idx="16">
                  <c:v>175.17345920334742</c:v>
                </c:pt>
                <c:pt idx="17">
                  <c:v>175.17419959653441</c:v>
                </c:pt>
                <c:pt idx="18">
                  <c:v>175.17508900279887</c:v>
                </c:pt>
                <c:pt idx="19">
                  <c:v>175.1761542985883</c:v>
                </c:pt>
                <c:pt idx="20">
                  <c:v>175.17742666743581</c:v>
                </c:pt>
                <c:pt idx="21">
                  <c:v>175.17894220746143</c:v>
                </c:pt>
                <c:pt idx="22">
                  <c:v>175.18074261367897</c:v>
                </c:pt>
                <c:pt idx="23">
                  <c:v>175.18287594317655</c:v>
                </c:pt>
                <c:pt idx="24">
                  <c:v>175.18539747204474</c:v>
                </c:pt>
                <c:pt idx="25">
                  <c:v>175.18837065382036</c:v>
                </c:pt>
                <c:pt idx="26">
                  <c:v>175.19186819021581</c:v>
                </c:pt>
                <c:pt idx="27">
                  <c:v>175.19597322602604</c:v>
                </c:pt>
                <c:pt idx="28">
                  <c:v>175.20078068137585</c:v>
                </c:pt>
                <c:pt idx="29">
                  <c:v>175.20639873591142</c:v>
                </c:pt>
                <c:pt idx="30">
                  <c:v>175.21295048118779</c:v>
                </c:pt>
                <c:pt idx="31">
                  <c:v>175.22057575939778</c:v>
                </c:pt>
                <c:pt idx="32">
                  <c:v>175.22943320877982</c:v>
                </c:pt>
                <c:pt idx="33">
                  <c:v>175.23970253859025</c:v>
                </c:pt>
                <c:pt idx="34">
                  <c:v>175.25158705950872</c:v>
                </c:pt>
                <c:pt idx="35">
                  <c:v>175.26531649885752</c:v>
                </c:pt>
                <c:pt idx="36">
                  <c:v>175.28115013416664</c:v>
                </c:pt>
                <c:pt idx="37">
                  <c:v>175.2993802835571</c:v>
                </c:pt>
                <c:pt idx="38">
                  <c:v>175.32033619731345</c:v>
                </c:pt>
                <c:pt idx="39">
                  <c:v>175.34179285929892</c:v>
                </c:pt>
                <c:pt idx="40">
                  <c:v>175.37195355777882</c:v>
                </c:pt>
                <c:pt idx="41">
                  <c:v>175.40349989720912</c:v>
                </c:pt>
                <c:pt idx="42">
                  <c:v>175.43955333174537</c:v>
                </c:pt>
                <c:pt idx="43">
                  <c:v>175.48070432068465</c:v>
                </c:pt>
                <c:pt idx="44">
                  <c:v>175.52761562141609</c:v>
                </c:pt>
                <c:pt idx="45">
                  <c:v>175.58103106009361</c:v>
                </c:pt>
                <c:pt idx="46">
                  <c:v>175.6417854909414</c:v>
                </c:pt>
                <c:pt idx="47">
                  <c:v>175.71081614735164</c:v>
                </c:pt>
                <c:pt idx="48">
                  <c:v>175.78917563148724</c:v>
                </c:pt>
                <c:pt idx="49">
                  <c:v>175.86850472251552</c:v>
                </c:pt>
                <c:pt idx="50">
                  <c:v>175.98970776738167</c:v>
                </c:pt>
                <c:pt idx="51">
                  <c:v>176.09281373313911</c:v>
                </c:pt>
                <c:pt idx="52">
                  <c:v>176.22189622657311</c:v>
                </c:pt>
                <c:pt idx="53">
                  <c:v>176.35225292079195</c:v>
                </c:pt>
                <c:pt idx="54">
                  <c:v>176.53302693125448</c:v>
                </c:pt>
                <c:pt idx="55">
                  <c:v>176.71967907185552</c:v>
                </c:pt>
                <c:pt idx="56">
                  <c:v>176.95355849670622</c:v>
                </c:pt>
                <c:pt idx="57">
                  <c:v>177.1691162301878</c:v>
                </c:pt>
                <c:pt idx="58">
                  <c:v>177.43869784548636</c:v>
                </c:pt>
                <c:pt idx="59">
                  <c:v>177.743560144871</c:v>
                </c:pt>
                <c:pt idx="60">
                  <c:v>178.08850281811618</c:v>
                </c:pt>
                <c:pt idx="61">
                  <c:v>178.47908513193198</c:v>
                </c:pt>
                <c:pt idx="62">
                  <c:v>178.92177958843001</c:v>
                </c:pt>
                <c:pt idx="63">
                  <c:v>179.42416540615056</c:v>
                </c:pt>
                <c:pt idx="64">
                  <c:v>179.99517447540629</c:v>
                </c:pt>
                <c:pt idx="65">
                  <c:v>180.64540723716678</c:v>
                </c:pt>
                <c:pt idx="66">
                  <c:v>181.38754287878018</c:v>
                </c:pt>
                <c:pt idx="67">
                  <c:v>182.23687845395278</c:v>
                </c:pt>
                <c:pt idx="68">
                  <c:v>183.21204682449016</c:v>
                </c:pt>
                <c:pt idx="69">
                  <c:v>184.33598665457274</c:v>
                </c:pt>
                <c:pt idx="70">
                  <c:v>185.49605836132866</c:v>
                </c:pt>
                <c:pt idx="71">
                  <c:v>186.82498985133114</c:v>
                </c:pt>
                <c:pt idx="72">
                  <c:v>188.3549665459762</c:v>
                </c:pt>
                <c:pt idx="73">
                  <c:v>189.91276783292966</c:v>
                </c:pt>
                <c:pt idx="74">
                  <c:v>191.94213525913716</c:v>
                </c:pt>
                <c:pt idx="75">
                  <c:v>193.80009170913863</c:v>
                </c:pt>
                <c:pt idx="76">
                  <c:v>195.91600210395814</c:v>
                </c:pt>
                <c:pt idx="77">
                  <c:v>197.97890002146841</c:v>
                </c:pt>
                <c:pt idx="78">
                  <c:v>199.65484702371202</c:v>
                </c:pt>
                <c:pt idx="79">
                  <c:v>201.59828233258423</c:v>
                </c:pt>
                <c:pt idx="80">
                  <c:v>204.13216275953235</c:v>
                </c:pt>
                <c:pt idx="81">
                  <c:v>206.44356942016239</c:v>
                </c:pt>
                <c:pt idx="82">
                  <c:v>208.67601060072775</c:v>
                </c:pt>
                <c:pt idx="83">
                  <c:v>211.89728001353532</c:v>
                </c:pt>
                <c:pt idx="84">
                  <c:v>214.44231526568569</c:v>
                </c:pt>
                <c:pt idx="85">
                  <c:v>216.60510341396258</c:v>
                </c:pt>
                <c:pt idx="86">
                  <c:v>218.9167651639994</c:v>
                </c:pt>
                <c:pt idx="87">
                  <c:v>221.21399648722362</c:v>
                </c:pt>
                <c:pt idx="88">
                  <c:v>222.99875423246505</c:v>
                </c:pt>
                <c:pt idx="89">
                  <c:v>225.37880715168154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0F-BF46-B590-E2A232C45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20"/>
          <c:min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B777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'24.99-B777'!$O$3:$O$105</c:f>
              <c:numCache>
                <c:formatCode>General</c:formatCode>
                <c:ptCount val="103"/>
                <c:pt idx="0">
                  <c:v>0.50060229000000001</c:v>
                </c:pt>
                <c:pt idx="1">
                  <c:v>0.50506618000000003</c:v>
                </c:pt>
                <c:pt idx="2">
                  <c:v>0.50952942000000001</c:v>
                </c:pt>
                <c:pt idx="3">
                  <c:v>0.51399236000000004</c:v>
                </c:pt>
                <c:pt idx="4">
                  <c:v>0.51816503000000003</c:v>
                </c:pt>
                <c:pt idx="5">
                  <c:v>0.52262896999999997</c:v>
                </c:pt>
                <c:pt idx="6">
                  <c:v>0.52680178</c:v>
                </c:pt>
                <c:pt idx="7">
                  <c:v>0.53097444999999999</c:v>
                </c:pt>
                <c:pt idx="8">
                  <c:v>0.53514711999999998</c:v>
                </c:pt>
                <c:pt idx="9">
                  <c:v>0.53931974000000005</c:v>
                </c:pt>
                <c:pt idx="10">
                  <c:v>0.54349265999999996</c:v>
                </c:pt>
                <c:pt idx="11">
                  <c:v>0.54766512999999994</c:v>
                </c:pt>
                <c:pt idx="12">
                  <c:v>0.55183819999999995</c:v>
                </c:pt>
                <c:pt idx="13">
                  <c:v>0.55601082000000002</c:v>
                </c:pt>
                <c:pt idx="14">
                  <c:v>0.56018369000000001</c:v>
                </c:pt>
                <c:pt idx="15">
                  <c:v>0.56435636</c:v>
                </c:pt>
                <c:pt idx="16">
                  <c:v>0.56852902999999999</c:v>
                </c:pt>
                <c:pt idx="17">
                  <c:v>0.57270200000000004</c:v>
                </c:pt>
                <c:pt idx="18">
                  <c:v>0.57687491999999996</c:v>
                </c:pt>
                <c:pt idx="19">
                  <c:v>0.58104803999999999</c:v>
                </c:pt>
                <c:pt idx="20">
                  <c:v>0.58522081000000004</c:v>
                </c:pt>
                <c:pt idx="21">
                  <c:v>0.58939348000000003</c:v>
                </c:pt>
                <c:pt idx="22">
                  <c:v>0.59356629999999999</c:v>
                </c:pt>
                <c:pt idx="23">
                  <c:v>0.59773957</c:v>
                </c:pt>
                <c:pt idx="24">
                  <c:v>0.60191254000000005</c:v>
                </c:pt>
                <c:pt idx="25">
                  <c:v>0.60608554999999997</c:v>
                </c:pt>
                <c:pt idx="26">
                  <c:v>0.61025792999999995</c:v>
                </c:pt>
                <c:pt idx="27">
                  <c:v>0.61443159999999997</c:v>
                </c:pt>
                <c:pt idx="28">
                  <c:v>0.61860477000000003</c:v>
                </c:pt>
                <c:pt idx="29">
                  <c:v>0.62277804000000003</c:v>
                </c:pt>
                <c:pt idx="30">
                  <c:v>0.62695181</c:v>
                </c:pt>
                <c:pt idx="31">
                  <c:v>0.63112453000000002</c:v>
                </c:pt>
                <c:pt idx="32">
                  <c:v>0.63529725000000004</c:v>
                </c:pt>
                <c:pt idx="33">
                  <c:v>0.63947087000000002</c:v>
                </c:pt>
                <c:pt idx="34">
                  <c:v>0.64364403999999997</c:v>
                </c:pt>
                <c:pt idx="35">
                  <c:v>0.64781736999999995</c:v>
                </c:pt>
                <c:pt idx="36">
                  <c:v>0.65199109</c:v>
                </c:pt>
                <c:pt idx="37">
                  <c:v>0.65616501000000005</c:v>
                </c:pt>
                <c:pt idx="38">
                  <c:v>0.66033838</c:v>
                </c:pt>
                <c:pt idx="39">
                  <c:v>0.6645122</c:v>
                </c:pt>
                <c:pt idx="40">
                  <c:v>0.66868532000000003</c:v>
                </c:pt>
                <c:pt idx="41">
                  <c:v>0.67285883999999996</c:v>
                </c:pt>
                <c:pt idx="42">
                  <c:v>0.67703217000000004</c:v>
                </c:pt>
                <c:pt idx="43">
                  <c:v>0.68120623999999996</c:v>
                </c:pt>
                <c:pt idx="44">
                  <c:v>0.68538041000000005</c:v>
                </c:pt>
                <c:pt idx="45">
                  <c:v>0.68955407999999996</c:v>
                </c:pt>
                <c:pt idx="46">
                  <c:v>0.69372739999999999</c:v>
                </c:pt>
                <c:pt idx="47">
                  <c:v>0.69790132999999999</c:v>
                </c:pt>
                <c:pt idx="48">
                  <c:v>0.7020748</c:v>
                </c:pt>
                <c:pt idx="49">
                  <c:v>0.70595724999999998</c:v>
                </c:pt>
                <c:pt idx="50">
                  <c:v>0.71042278999999997</c:v>
                </c:pt>
                <c:pt idx="51">
                  <c:v>0.71459691999999997</c:v>
                </c:pt>
                <c:pt idx="52">
                  <c:v>0.71877053999999996</c:v>
                </c:pt>
                <c:pt idx="53">
                  <c:v>0.72294466000000002</c:v>
                </c:pt>
                <c:pt idx="54">
                  <c:v>0.72711819</c:v>
                </c:pt>
                <c:pt idx="55">
                  <c:v>0.73129244999999998</c:v>
                </c:pt>
                <c:pt idx="56">
                  <c:v>0.73575815</c:v>
                </c:pt>
                <c:pt idx="57">
                  <c:v>0.73993257000000001</c:v>
                </c:pt>
                <c:pt idx="58">
                  <c:v>0.74381516999999997</c:v>
                </c:pt>
                <c:pt idx="59">
                  <c:v>0.74798955</c:v>
                </c:pt>
                <c:pt idx="60">
                  <c:v>0.75216327000000005</c:v>
                </c:pt>
                <c:pt idx="61">
                  <c:v>0.75633718999999999</c:v>
                </c:pt>
                <c:pt idx="62">
                  <c:v>0.76051172</c:v>
                </c:pt>
                <c:pt idx="63">
                  <c:v>0.76497751000000003</c:v>
                </c:pt>
                <c:pt idx="64">
                  <c:v>0.76886016000000001</c:v>
                </c:pt>
                <c:pt idx="65">
                  <c:v>0.77274290999999995</c:v>
                </c:pt>
                <c:pt idx="66">
                  <c:v>0.77691699000000003</c:v>
                </c:pt>
                <c:pt idx="67">
                  <c:v>0.78080075000000004</c:v>
                </c:pt>
                <c:pt idx="68">
                  <c:v>0.78497536000000001</c:v>
                </c:pt>
                <c:pt idx="69">
                  <c:v>0.78944040999999998</c:v>
                </c:pt>
                <c:pt idx="70">
                  <c:v>0.79390625000000004</c:v>
                </c:pt>
                <c:pt idx="71">
                  <c:v>0.79837254999999996</c:v>
                </c:pt>
                <c:pt idx="72">
                  <c:v>0.80225610000000003</c:v>
                </c:pt>
                <c:pt idx="73">
                  <c:v>0.80643078000000001</c:v>
                </c:pt>
                <c:pt idx="74">
                  <c:v>0.81031428000000005</c:v>
                </c:pt>
                <c:pt idx="75">
                  <c:v>0.81448971000000003</c:v>
                </c:pt>
                <c:pt idx="76">
                  <c:v>0.81837451000000005</c:v>
                </c:pt>
                <c:pt idx="77">
                  <c:v>0.82225908000000003</c:v>
                </c:pt>
                <c:pt idx="78">
                  <c:v>0.82556214999999999</c:v>
                </c:pt>
                <c:pt idx="79">
                  <c:v>0.82886623999999998</c:v>
                </c:pt>
                <c:pt idx="80">
                  <c:v>0.83188077000000005</c:v>
                </c:pt>
                <c:pt idx="81">
                  <c:v>0.83480927999999999</c:v>
                </c:pt>
                <c:pt idx="82">
                  <c:v>0.83744951000000001</c:v>
                </c:pt>
                <c:pt idx="83">
                  <c:v>0.83978695000000003</c:v>
                </c:pt>
                <c:pt idx="84">
                  <c:v>0.84183494999999997</c:v>
                </c:pt>
                <c:pt idx="85">
                  <c:v>0.84359183999999998</c:v>
                </c:pt>
                <c:pt idx="86">
                  <c:v>0.84510596999999998</c:v>
                </c:pt>
                <c:pt idx="87">
                  <c:v>0.84654147000000002</c:v>
                </c:pt>
                <c:pt idx="88">
                  <c:v>0.84757247000000002</c:v>
                </c:pt>
                <c:pt idx="89">
                  <c:v>0.84876876999999995</c:v>
                </c:pt>
                <c:pt idx="90">
                  <c:v>0.85025865</c:v>
                </c:pt>
                <c:pt idx="91">
                  <c:v>0.85135053000000005</c:v>
                </c:pt>
                <c:pt idx="92">
                  <c:v>0.85231011000000001</c:v>
                </c:pt>
                <c:pt idx="93">
                  <c:v>0.85340797999999995</c:v>
                </c:pt>
                <c:pt idx="94">
                  <c:v>0.85467903999999995</c:v>
                </c:pt>
                <c:pt idx="95">
                  <c:v>0.85557700000000003</c:v>
                </c:pt>
                <c:pt idx="96">
                  <c:v>0.85642996000000005</c:v>
                </c:pt>
                <c:pt idx="97">
                  <c:v>0.85749500999999995</c:v>
                </c:pt>
                <c:pt idx="98">
                  <c:v>0.85812648000000002</c:v>
                </c:pt>
                <c:pt idx="99">
                  <c:v>0.85892246999999999</c:v>
                </c:pt>
                <c:pt idx="100">
                  <c:v>0.85982057999999995</c:v>
                </c:pt>
                <c:pt idx="101">
                  <c:v>0.86050972999999997</c:v>
                </c:pt>
                <c:pt idx="102">
                  <c:v>0.86098803999999995</c:v>
                </c:pt>
              </c:numCache>
            </c:numRef>
          </c:xVal>
          <c:yVal>
            <c:numRef>
              <c:f>'24.99-B777'!$P$3:$P$105</c:f>
              <c:numCache>
                <c:formatCode>General</c:formatCode>
                <c:ptCount val="103"/>
                <c:pt idx="0">
                  <c:v>239.24965900000001</c:v>
                </c:pt>
                <c:pt idx="1">
                  <c:v>239.26849799999999</c:v>
                </c:pt>
                <c:pt idx="2">
                  <c:v>239.17542399999999</c:v>
                </c:pt>
                <c:pt idx="3">
                  <c:v>239.03169700000001</c:v>
                </c:pt>
                <c:pt idx="4">
                  <c:v>239.03321299999999</c:v>
                </c:pt>
                <c:pt idx="5">
                  <c:v>239.059663</c:v>
                </c:pt>
                <c:pt idx="6">
                  <c:v>239.087005</c:v>
                </c:pt>
                <c:pt idx="7">
                  <c:v>239.08852200000001</c:v>
                </c:pt>
                <c:pt idx="8">
                  <c:v>239.09003799999999</c:v>
                </c:pt>
                <c:pt idx="9">
                  <c:v>239.082945</c:v>
                </c:pt>
                <c:pt idx="10">
                  <c:v>239.12750500000001</c:v>
                </c:pt>
                <c:pt idx="11">
                  <c:v>239.09458599999999</c:v>
                </c:pt>
                <c:pt idx="12">
                  <c:v>239.16497200000001</c:v>
                </c:pt>
                <c:pt idx="13">
                  <c:v>239.15788000000001</c:v>
                </c:pt>
                <c:pt idx="14">
                  <c:v>239.19383099999999</c:v>
                </c:pt>
                <c:pt idx="15">
                  <c:v>239.195347</c:v>
                </c:pt>
                <c:pt idx="16">
                  <c:v>239.19686300000001</c:v>
                </c:pt>
                <c:pt idx="17">
                  <c:v>239.250032</c:v>
                </c:pt>
                <c:pt idx="18">
                  <c:v>239.294591</c:v>
                </c:pt>
                <c:pt idx="19">
                  <c:v>239.37358599999999</c:v>
                </c:pt>
                <c:pt idx="20">
                  <c:v>239.39231899999999</c:v>
                </c:pt>
                <c:pt idx="21">
                  <c:v>239.393835</c:v>
                </c:pt>
                <c:pt idx="22">
                  <c:v>239.421178</c:v>
                </c:pt>
                <c:pt idx="23">
                  <c:v>239.52599799999999</c:v>
                </c:pt>
                <c:pt idx="24">
                  <c:v>239.57916700000001</c:v>
                </c:pt>
                <c:pt idx="25">
                  <c:v>239.63994500000001</c:v>
                </c:pt>
                <c:pt idx="26">
                  <c:v>239.59080800000001</c:v>
                </c:pt>
                <c:pt idx="27">
                  <c:v>239.764498</c:v>
                </c:pt>
                <c:pt idx="28">
                  <c:v>239.852101</c:v>
                </c:pt>
                <c:pt idx="29">
                  <c:v>239.95692099999999</c:v>
                </c:pt>
                <c:pt idx="30">
                  <c:v>240.14682999999999</c:v>
                </c:pt>
                <c:pt idx="31">
                  <c:v>240.15795299999999</c:v>
                </c:pt>
                <c:pt idx="32">
                  <c:v>240.16807800000001</c:v>
                </c:pt>
                <c:pt idx="33">
                  <c:v>240.33216100000001</c:v>
                </c:pt>
                <c:pt idx="34">
                  <c:v>240.42076299999999</c:v>
                </c:pt>
                <c:pt idx="35">
                  <c:v>240.53519</c:v>
                </c:pt>
                <c:pt idx="36">
                  <c:v>240.717489</c:v>
                </c:pt>
                <c:pt idx="37">
                  <c:v>240.933224</c:v>
                </c:pt>
                <c:pt idx="38">
                  <c:v>241.055262</c:v>
                </c:pt>
                <c:pt idx="39">
                  <c:v>241.25477799999999</c:v>
                </c:pt>
                <c:pt idx="40">
                  <c:v>241.33377200000001</c:v>
                </c:pt>
                <c:pt idx="41">
                  <c:v>241.48163600000001</c:v>
                </c:pt>
                <c:pt idx="42">
                  <c:v>241.59506500000001</c:v>
                </c:pt>
                <c:pt idx="43">
                  <c:v>241.837625</c:v>
                </c:pt>
                <c:pt idx="44">
                  <c:v>242.09740199999999</c:v>
                </c:pt>
                <c:pt idx="45">
                  <c:v>242.27109200000001</c:v>
                </c:pt>
                <c:pt idx="46">
                  <c:v>242.38452100000001</c:v>
                </c:pt>
                <c:pt idx="47">
                  <c:v>242.60125400000001</c:v>
                </c:pt>
                <c:pt idx="48">
                  <c:v>242.740509</c:v>
                </c:pt>
                <c:pt idx="49">
                  <c:v>242.89687599999999</c:v>
                </c:pt>
                <c:pt idx="50">
                  <c:v>243.19980200000001</c:v>
                </c:pt>
                <c:pt idx="51">
                  <c:v>243.45097000000001</c:v>
                </c:pt>
                <c:pt idx="52">
                  <c:v>243.616052</c:v>
                </c:pt>
                <c:pt idx="53">
                  <c:v>243.86722</c:v>
                </c:pt>
                <c:pt idx="54">
                  <c:v>244.01608200000001</c:v>
                </c:pt>
                <c:pt idx="55">
                  <c:v>244.292078</c:v>
                </c:pt>
                <c:pt idx="56">
                  <c:v>244.62083000000001</c:v>
                </c:pt>
                <c:pt idx="57">
                  <c:v>244.92365000000001</c:v>
                </c:pt>
                <c:pt idx="58">
                  <c:v>245.10584299999999</c:v>
                </c:pt>
                <c:pt idx="59">
                  <c:v>245.40005500000001</c:v>
                </c:pt>
                <c:pt idx="60">
                  <c:v>245.58235300000001</c:v>
                </c:pt>
                <c:pt idx="61">
                  <c:v>245.79908699999999</c:v>
                </c:pt>
                <c:pt idx="62">
                  <c:v>246.119124</c:v>
                </c:pt>
                <c:pt idx="63">
                  <c:v>246.46509399999999</c:v>
                </c:pt>
                <c:pt idx="64">
                  <c:v>246.65589600000001</c:v>
                </c:pt>
                <c:pt idx="65">
                  <c:v>246.86391399999999</c:v>
                </c:pt>
                <c:pt idx="66">
                  <c:v>247.107472</c:v>
                </c:pt>
                <c:pt idx="67">
                  <c:v>247.48766499999999</c:v>
                </c:pt>
                <c:pt idx="68">
                  <c:v>247.82392200000001</c:v>
                </c:pt>
                <c:pt idx="69">
                  <c:v>248.04175900000001</c:v>
                </c:pt>
                <c:pt idx="70">
                  <c:v>248.39533900000001</c:v>
                </c:pt>
                <c:pt idx="71">
                  <c:v>248.827395</c:v>
                </c:pt>
                <c:pt idx="72">
                  <c:v>249.17315300000001</c:v>
                </c:pt>
                <c:pt idx="73">
                  <c:v>249.51901699999999</c:v>
                </c:pt>
                <c:pt idx="74">
                  <c:v>249.856166</c:v>
                </c:pt>
                <c:pt idx="75">
                  <c:v>250.33215899999999</c:v>
                </c:pt>
                <c:pt idx="76">
                  <c:v>250.892135</c:v>
                </c:pt>
                <c:pt idx="77">
                  <c:v>251.41206399999999</c:v>
                </c:pt>
                <c:pt idx="78">
                  <c:v>252.05991299999999</c:v>
                </c:pt>
                <c:pt idx="79">
                  <c:v>252.88293100000001</c:v>
                </c:pt>
                <c:pt idx="80">
                  <c:v>253.97470999999999</c:v>
                </c:pt>
                <c:pt idx="81">
                  <c:v>255.44145499999999</c:v>
                </c:pt>
                <c:pt idx="82">
                  <c:v>256.957718</c:v>
                </c:pt>
                <c:pt idx="83">
                  <c:v>258.41205500000001</c:v>
                </c:pt>
                <c:pt idx="84">
                  <c:v>260.15698600000002</c:v>
                </c:pt>
                <c:pt idx="85">
                  <c:v>261.90181000000001</c:v>
                </c:pt>
                <c:pt idx="86">
                  <c:v>263.60548999999997</c:v>
                </c:pt>
                <c:pt idx="87">
                  <c:v>265.57943599999999</c:v>
                </c:pt>
                <c:pt idx="88">
                  <c:v>267.57427799999999</c:v>
                </c:pt>
                <c:pt idx="89">
                  <c:v>269.675748</c:v>
                </c:pt>
                <c:pt idx="90">
                  <c:v>272.20014800000001</c:v>
                </c:pt>
                <c:pt idx="91">
                  <c:v>274.46466700000002</c:v>
                </c:pt>
                <c:pt idx="92">
                  <c:v>276.39680099999998</c:v>
                </c:pt>
                <c:pt idx="93">
                  <c:v>278.78588999999999</c:v>
                </c:pt>
                <c:pt idx="94">
                  <c:v>281.499033</c:v>
                </c:pt>
                <c:pt idx="95">
                  <c:v>283.70561099999998</c:v>
                </c:pt>
                <c:pt idx="96">
                  <c:v>285.94133199999999</c:v>
                </c:pt>
                <c:pt idx="97">
                  <c:v>288.56267500000001</c:v>
                </c:pt>
                <c:pt idx="98">
                  <c:v>291.09608100000003</c:v>
                </c:pt>
                <c:pt idx="99">
                  <c:v>293.65314499999999</c:v>
                </c:pt>
                <c:pt idx="100">
                  <c:v>295.88595700000002</c:v>
                </c:pt>
                <c:pt idx="101">
                  <c:v>298.066731</c:v>
                </c:pt>
                <c:pt idx="102">
                  <c:v>299.69882899999999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5E8-7940-80E0-598994C16E29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'24.99-B777'!$O$3:$O$105</c:f>
              <c:numCache>
                <c:formatCode>General</c:formatCode>
                <c:ptCount val="103"/>
                <c:pt idx="0">
                  <c:v>0.50060229000000001</c:v>
                </c:pt>
                <c:pt idx="1">
                  <c:v>0.50506618000000003</c:v>
                </c:pt>
                <c:pt idx="2">
                  <c:v>0.50952942000000001</c:v>
                </c:pt>
                <c:pt idx="3">
                  <c:v>0.51399236000000004</c:v>
                </c:pt>
                <c:pt idx="4">
                  <c:v>0.51816503000000003</c:v>
                </c:pt>
                <c:pt idx="5">
                  <c:v>0.52262896999999997</c:v>
                </c:pt>
                <c:pt idx="6">
                  <c:v>0.52680178</c:v>
                </c:pt>
                <c:pt idx="7">
                  <c:v>0.53097444999999999</c:v>
                </c:pt>
                <c:pt idx="8">
                  <c:v>0.53514711999999998</c:v>
                </c:pt>
                <c:pt idx="9">
                  <c:v>0.53931974000000005</c:v>
                </c:pt>
                <c:pt idx="10">
                  <c:v>0.54349265999999996</c:v>
                </c:pt>
                <c:pt idx="11">
                  <c:v>0.54766512999999994</c:v>
                </c:pt>
                <c:pt idx="12">
                  <c:v>0.55183819999999995</c:v>
                </c:pt>
                <c:pt idx="13">
                  <c:v>0.55601082000000002</c:v>
                </c:pt>
                <c:pt idx="14">
                  <c:v>0.56018369000000001</c:v>
                </c:pt>
                <c:pt idx="15">
                  <c:v>0.56435636</c:v>
                </c:pt>
                <c:pt idx="16">
                  <c:v>0.56852902999999999</c:v>
                </c:pt>
                <c:pt idx="17">
                  <c:v>0.57270200000000004</c:v>
                </c:pt>
                <c:pt idx="18">
                  <c:v>0.57687491999999996</c:v>
                </c:pt>
                <c:pt idx="19">
                  <c:v>0.58104803999999999</c:v>
                </c:pt>
                <c:pt idx="20">
                  <c:v>0.58522081000000004</c:v>
                </c:pt>
                <c:pt idx="21">
                  <c:v>0.58939348000000003</c:v>
                </c:pt>
                <c:pt idx="22">
                  <c:v>0.59356629999999999</c:v>
                </c:pt>
                <c:pt idx="23">
                  <c:v>0.59773957</c:v>
                </c:pt>
                <c:pt idx="24">
                  <c:v>0.60191254000000005</c:v>
                </c:pt>
                <c:pt idx="25">
                  <c:v>0.60608554999999997</c:v>
                </c:pt>
                <c:pt idx="26">
                  <c:v>0.61025792999999995</c:v>
                </c:pt>
                <c:pt idx="27">
                  <c:v>0.61443159999999997</c:v>
                </c:pt>
                <c:pt idx="28">
                  <c:v>0.61860477000000003</c:v>
                </c:pt>
                <c:pt idx="29">
                  <c:v>0.62277804000000003</c:v>
                </c:pt>
                <c:pt idx="30">
                  <c:v>0.62695181</c:v>
                </c:pt>
                <c:pt idx="31">
                  <c:v>0.63112453000000002</c:v>
                </c:pt>
                <c:pt idx="32">
                  <c:v>0.63529725000000004</c:v>
                </c:pt>
                <c:pt idx="33">
                  <c:v>0.63947087000000002</c:v>
                </c:pt>
                <c:pt idx="34">
                  <c:v>0.64364403999999997</c:v>
                </c:pt>
                <c:pt idx="35">
                  <c:v>0.64781736999999995</c:v>
                </c:pt>
                <c:pt idx="36">
                  <c:v>0.65199109</c:v>
                </c:pt>
                <c:pt idx="37">
                  <c:v>0.65616501000000005</c:v>
                </c:pt>
                <c:pt idx="38">
                  <c:v>0.66033838</c:v>
                </c:pt>
                <c:pt idx="39">
                  <c:v>0.6645122</c:v>
                </c:pt>
                <c:pt idx="40">
                  <c:v>0.66868532000000003</c:v>
                </c:pt>
                <c:pt idx="41">
                  <c:v>0.67285883999999996</c:v>
                </c:pt>
                <c:pt idx="42">
                  <c:v>0.67703217000000004</c:v>
                </c:pt>
                <c:pt idx="43">
                  <c:v>0.68120623999999996</c:v>
                </c:pt>
                <c:pt idx="44">
                  <c:v>0.68538041000000005</c:v>
                </c:pt>
                <c:pt idx="45">
                  <c:v>0.68955407999999996</c:v>
                </c:pt>
                <c:pt idx="46">
                  <c:v>0.69372739999999999</c:v>
                </c:pt>
                <c:pt idx="47">
                  <c:v>0.69790132999999999</c:v>
                </c:pt>
                <c:pt idx="48">
                  <c:v>0.7020748</c:v>
                </c:pt>
                <c:pt idx="49">
                  <c:v>0.70595724999999998</c:v>
                </c:pt>
                <c:pt idx="50">
                  <c:v>0.71042278999999997</c:v>
                </c:pt>
                <c:pt idx="51">
                  <c:v>0.71459691999999997</c:v>
                </c:pt>
                <c:pt idx="52">
                  <c:v>0.71877053999999996</c:v>
                </c:pt>
                <c:pt idx="53">
                  <c:v>0.72294466000000002</c:v>
                </c:pt>
                <c:pt idx="54">
                  <c:v>0.72711819</c:v>
                </c:pt>
                <c:pt idx="55">
                  <c:v>0.73129244999999998</c:v>
                </c:pt>
                <c:pt idx="56">
                  <c:v>0.73575815</c:v>
                </c:pt>
                <c:pt idx="57">
                  <c:v>0.73993257000000001</c:v>
                </c:pt>
                <c:pt idx="58">
                  <c:v>0.74381516999999997</c:v>
                </c:pt>
                <c:pt idx="59">
                  <c:v>0.74798955</c:v>
                </c:pt>
                <c:pt idx="60">
                  <c:v>0.75216327000000005</c:v>
                </c:pt>
                <c:pt idx="61">
                  <c:v>0.75633718999999999</c:v>
                </c:pt>
                <c:pt idx="62">
                  <c:v>0.76051172</c:v>
                </c:pt>
                <c:pt idx="63">
                  <c:v>0.76497751000000003</c:v>
                </c:pt>
                <c:pt idx="64">
                  <c:v>0.76886016000000001</c:v>
                </c:pt>
                <c:pt idx="65">
                  <c:v>0.77274290999999995</c:v>
                </c:pt>
                <c:pt idx="66">
                  <c:v>0.77691699000000003</c:v>
                </c:pt>
                <c:pt idx="67">
                  <c:v>0.78080075000000004</c:v>
                </c:pt>
                <c:pt idx="68">
                  <c:v>0.78497536000000001</c:v>
                </c:pt>
                <c:pt idx="69">
                  <c:v>0.78944040999999998</c:v>
                </c:pt>
                <c:pt idx="70">
                  <c:v>0.79390625000000004</c:v>
                </c:pt>
                <c:pt idx="71">
                  <c:v>0.79837254999999996</c:v>
                </c:pt>
                <c:pt idx="72">
                  <c:v>0.80225610000000003</c:v>
                </c:pt>
                <c:pt idx="73">
                  <c:v>0.80643078000000001</c:v>
                </c:pt>
                <c:pt idx="74">
                  <c:v>0.81031428000000005</c:v>
                </c:pt>
                <c:pt idx="75">
                  <c:v>0.81448971000000003</c:v>
                </c:pt>
                <c:pt idx="76">
                  <c:v>0.81837451000000005</c:v>
                </c:pt>
                <c:pt idx="77">
                  <c:v>0.82225908000000003</c:v>
                </c:pt>
                <c:pt idx="78">
                  <c:v>0.82556214999999999</c:v>
                </c:pt>
                <c:pt idx="79">
                  <c:v>0.82886623999999998</c:v>
                </c:pt>
                <c:pt idx="80">
                  <c:v>0.83188077000000005</c:v>
                </c:pt>
                <c:pt idx="81">
                  <c:v>0.83480927999999999</c:v>
                </c:pt>
                <c:pt idx="82">
                  <c:v>0.83744951000000001</c:v>
                </c:pt>
                <c:pt idx="83">
                  <c:v>0.83978695000000003</c:v>
                </c:pt>
                <c:pt idx="84">
                  <c:v>0.84183494999999997</c:v>
                </c:pt>
                <c:pt idx="85">
                  <c:v>0.84359183999999998</c:v>
                </c:pt>
                <c:pt idx="86">
                  <c:v>0.84510596999999998</c:v>
                </c:pt>
                <c:pt idx="87">
                  <c:v>0.84654147000000002</c:v>
                </c:pt>
                <c:pt idx="88">
                  <c:v>0.84757247000000002</c:v>
                </c:pt>
                <c:pt idx="89">
                  <c:v>0.84876876999999995</c:v>
                </c:pt>
                <c:pt idx="90">
                  <c:v>0.85025865</c:v>
                </c:pt>
                <c:pt idx="91">
                  <c:v>0.85135053000000005</c:v>
                </c:pt>
                <c:pt idx="92">
                  <c:v>0.85231011000000001</c:v>
                </c:pt>
                <c:pt idx="93">
                  <c:v>0.85340797999999995</c:v>
                </c:pt>
                <c:pt idx="94">
                  <c:v>0.85467903999999995</c:v>
                </c:pt>
                <c:pt idx="95">
                  <c:v>0.85557700000000003</c:v>
                </c:pt>
                <c:pt idx="96">
                  <c:v>0.85642996000000005</c:v>
                </c:pt>
                <c:pt idx="97">
                  <c:v>0.85749500999999995</c:v>
                </c:pt>
                <c:pt idx="98">
                  <c:v>0.85812648000000002</c:v>
                </c:pt>
                <c:pt idx="99">
                  <c:v>0.85892246999999999</c:v>
                </c:pt>
                <c:pt idx="100">
                  <c:v>0.85982057999999995</c:v>
                </c:pt>
                <c:pt idx="101">
                  <c:v>0.86050972999999997</c:v>
                </c:pt>
                <c:pt idx="102">
                  <c:v>0.86098803999999995</c:v>
                </c:pt>
              </c:numCache>
            </c:numRef>
          </c:xVal>
          <c:yVal>
            <c:numRef>
              <c:f>'24.99-B777'!$Q$3:$Q$105</c:f>
              <c:numCache>
                <c:formatCode>General</c:formatCode>
                <c:ptCount val="103"/>
                <c:pt idx="0">
                  <c:v>239.8583330260202</c:v>
                </c:pt>
                <c:pt idx="1">
                  <c:v>239.85882385891119</c:v>
                </c:pt>
                <c:pt idx="2">
                  <c:v>239.8593957796279</c:v>
                </c:pt>
                <c:pt idx="3">
                  <c:v>239.86006005931137</c:v>
                </c:pt>
                <c:pt idx="4">
                  <c:v>239.86077577371964</c:v>
                </c:pt>
                <c:pt idx="5">
                  <c:v>239.8616558323169</c:v>
                </c:pt>
                <c:pt idx="6">
                  <c:v>239.86259867697535</c:v>
                </c:pt>
                <c:pt idx="7">
                  <c:v>239.86367171480089</c:v>
                </c:pt>
                <c:pt idx="8">
                  <c:v>239.86489011648354</c:v>
                </c:pt>
                <c:pt idx="9">
                  <c:v>239.86627044841669</c:v>
                </c:pt>
                <c:pt idx="10">
                  <c:v>239.8678309782716</c:v>
                </c:pt>
                <c:pt idx="11">
                  <c:v>239.86959121690651</c:v>
                </c:pt>
                <c:pt idx="12">
                  <c:v>239.87157321095071</c:v>
                </c:pt>
                <c:pt idx="13">
                  <c:v>239.87379997979002</c:v>
                </c:pt>
                <c:pt idx="14">
                  <c:v>239.87629743795424</c:v>
                </c:pt>
                <c:pt idx="15">
                  <c:v>239.87909307072431</c:v>
                </c:pt>
                <c:pt idx="16">
                  <c:v>239.88221708279337</c:v>
                </c:pt>
                <c:pt idx="17">
                  <c:v>239.88570233113953</c:v>
                </c:pt>
                <c:pt idx="18">
                  <c:v>239.88958382201469</c:v>
                </c:pt>
                <c:pt idx="19">
                  <c:v>239.89389992272265</c:v>
                </c:pt>
                <c:pt idx="20">
                  <c:v>239.89869117799421</c:v>
                </c:pt>
                <c:pt idx="21">
                  <c:v>239.90400215328299</c:v>
                </c:pt>
                <c:pt idx="22">
                  <c:v>239.90988095973745</c:v>
                </c:pt>
                <c:pt idx="23">
                  <c:v>239.91637958116178</c:v>
                </c:pt>
                <c:pt idx="24">
                  <c:v>239.92355219308743</c:v>
                </c:pt>
                <c:pt idx="25">
                  <c:v>239.93145874072155</c:v>
                </c:pt>
                <c:pt idx="26">
                  <c:v>239.94016157336574</c:v>
                </c:pt>
                <c:pt idx="27">
                  <c:v>239.94973332814996</c:v>
                </c:pt>
                <c:pt idx="28">
                  <c:v>239.96024351574542</c:v>
                </c:pt>
                <c:pt idx="29">
                  <c:v>239.97177211905463</c:v>
                </c:pt>
                <c:pt idx="30">
                  <c:v>239.98440464672549</c:v>
                </c:pt>
                <c:pt idx="31">
                  <c:v>239.9982262526201</c:v>
                </c:pt>
                <c:pt idx="32">
                  <c:v>240.01333629600359</c:v>
                </c:pt>
                <c:pt idx="33">
                  <c:v>240.0298415059388</c:v>
                </c:pt>
                <c:pt idx="34">
                  <c:v>240.04784695287674</c:v>
                </c:pt>
                <c:pt idx="35">
                  <c:v>240.06747291773343</c:v>
                </c:pt>
                <c:pt idx="36">
                  <c:v>240.08884677568653</c:v>
                </c:pt>
                <c:pt idx="37">
                  <c:v>240.11210265736111</c:v>
                </c:pt>
                <c:pt idx="38">
                  <c:v>240.13738025024054</c:v>
                </c:pt>
                <c:pt idx="39">
                  <c:v>240.16483978876067</c:v>
                </c:pt>
                <c:pt idx="40">
                  <c:v>240.19463868927517</c:v>
                </c:pt>
                <c:pt idx="41">
                  <c:v>240.2269616724476</c:v>
                </c:pt>
                <c:pt idx="42">
                  <c:v>240.26199450477662</c:v>
                </c:pt>
                <c:pt idx="43">
                  <c:v>240.29995007075203</c:v>
                </c:pt>
                <c:pt idx="44">
                  <c:v>240.34104386847685</c:v>
                </c:pt>
                <c:pt idx="45">
                  <c:v>240.38550760598025</c:v>
                </c:pt>
                <c:pt idx="46">
                  <c:v>240.43359966422048</c:v>
                </c:pt>
                <c:pt idx="47">
                  <c:v>240.48561169724314</c:v>
                </c:pt>
                <c:pt idx="48">
                  <c:v>240.54183632988372</c:v>
                </c:pt>
                <c:pt idx="49">
                  <c:v>240.59822086647745</c:v>
                </c:pt>
                <c:pt idx="50">
                  <c:v>240.66833135446927</c:v>
                </c:pt>
                <c:pt idx="51">
                  <c:v>240.73937550955725</c:v>
                </c:pt>
                <c:pt idx="52">
                  <c:v>240.81619861175199</c:v>
                </c:pt>
                <c:pt idx="53">
                  <c:v>240.8993306958547</c:v>
                </c:pt>
                <c:pt idx="54">
                  <c:v>240.98932776487291</c:v>
                </c:pt>
                <c:pt idx="55">
                  <c:v>241.08687687035638</c:v>
                </c:pt>
                <c:pt idx="56">
                  <c:v>241.20043954555007</c:v>
                </c:pt>
                <c:pt idx="57">
                  <c:v>241.31612847589406</c:v>
                </c:pt>
                <c:pt idx="58">
                  <c:v>241.43291861127136</c:v>
                </c:pt>
                <c:pt idx="59">
                  <c:v>241.56950031426089</c:v>
                </c:pt>
                <c:pt idx="60">
                  <c:v>241.71886079426645</c:v>
                </c:pt>
                <c:pt idx="61">
                  <c:v>241.88272105366087</c:v>
                </c:pt>
                <c:pt idx="62">
                  <c:v>242.06313483206927</c:v>
                </c:pt>
                <c:pt idx="63">
                  <c:v>242.27723246659238</c:v>
                </c:pt>
                <c:pt idx="64">
                  <c:v>242.48388545199282</c:v>
                </c:pt>
                <c:pt idx="65">
                  <c:v>242.71271054797307</c:v>
                </c:pt>
                <c:pt idx="66">
                  <c:v>242.98754089565296</c:v>
                </c:pt>
                <c:pt idx="67">
                  <c:v>243.27475729464476</c:v>
                </c:pt>
                <c:pt idx="68">
                  <c:v>243.62366050109296</c:v>
                </c:pt>
                <c:pt idx="69">
                  <c:v>244.0521179041167</c:v>
                </c:pt>
                <c:pt idx="70">
                  <c:v>244.55026291093458</c:v>
                </c:pt>
                <c:pt idx="71">
                  <c:v>245.13417841428924</c:v>
                </c:pt>
                <c:pt idx="72">
                  <c:v>245.72734627416577</c:v>
                </c:pt>
                <c:pt idx="73">
                  <c:v>246.47371715772206</c:v>
                </c:pt>
                <c:pt idx="74">
                  <c:v>247.29145651931807</c:v>
                </c:pt>
                <c:pt idx="75">
                  <c:v>248.33398106237811</c:v>
                </c:pt>
                <c:pt idx="76">
                  <c:v>249.49059527536193</c:v>
                </c:pt>
                <c:pt idx="77">
                  <c:v>250.86863702360418</c:v>
                </c:pt>
                <c:pt idx="78">
                  <c:v>252.25205178957779</c:v>
                </c:pt>
                <c:pt idx="79">
                  <c:v>253.87029688443113</c:v>
                </c:pt>
                <c:pt idx="80">
                  <c:v>255.58962438659944</c:v>
                </c:pt>
                <c:pt idx="81">
                  <c:v>257.52196050878774</c:v>
                </c:pt>
                <c:pt idx="82">
                  <c:v>259.5225921121575</c:v>
                </c:pt>
                <c:pt idx="83">
                  <c:v>261.52986018728717</c:v>
                </c:pt>
                <c:pt idx="84">
                  <c:v>263.49562614769178</c:v>
                </c:pt>
                <c:pt idx="85">
                  <c:v>265.3543325594286</c:v>
                </c:pt>
                <c:pt idx="86">
                  <c:v>267.09694350788618</c:v>
                </c:pt>
                <c:pt idx="87">
                  <c:v>268.8802067584262</c:v>
                </c:pt>
                <c:pt idx="88">
                  <c:v>270.24570165250134</c:v>
                </c:pt>
                <c:pt idx="89">
                  <c:v>271.92508079909027</c:v>
                </c:pt>
                <c:pt idx="90">
                  <c:v>274.16933694256602</c:v>
                </c:pt>
                <c:pt idx="91">
                  <c:v>275.92941760269724</c:v>
                </c:pt>
                <c:pt idx="92">
                  <c:v>277.56220606495555</c:v>
                </c:pt>
                <c:pt idx="93">
                  <c:v>279.53485935575566</c:v>
                </c:pt>
                <c:pt idx="94">
                  <c:v>281.96692980177187</c:v>
                </c:pt>
                <c:pt idx="95">
                  <c:v>283.78695048751649</c:v>
                </c:pt>
                <c:pt idx="96">
                  <c:v>285.5983407820421</c:v>
                </c:pt>
                <c:pt idx="97">
                  <c:v>287.97913711136789</c:v>
                </c:pt>
                <c:pt idx="98">
                  <c:v>289.45613856006389</c:v>
                </c:pt>
                <c:pt idx="99">
                  <c:v>291.39061637795453</c:v>
                </c:pt>
                <c:pt idx="100">
                  <c:v>293.67487107404793</c:v>
                </c:pt>
                <c:pt idx="101">
                  <c:v>295.50399882387723</c:v>
                </c:pt>
                <c:pt idx="102">
                  <c:v>296.81401156148286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22-0B46-8F11-B7CDAC3A2AFC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'24.99-B777'!$I$3:$I$124</c:f>
              <c:numCache>
                <c:formatCode>General</c:formatCode>
                <c:ptCount val="122"/>
                <c:pt idx="0">
                  <c:v>0.50037092000000005</c:v>
                </c:pt>
                <c:pt idx="1">
                  <c:v>0.50454292999999995</c:v>
                </c:pt>
                <c:pt idx="2">
                  <c:v>0.50871460000000002</c:v>
                </c:pt>
                <c:pt idx="3">
                  <c:v>0.51259564000000002</c:v>
                </c:pt>
                <c:pt idx="4">
                  <c:v>0.51676705999999994</c:v>
                </c:pt>
                <c:pt idx="5">
                  <c:v>0.52152142000000001</c:v>
                </c:pt>
                <c:pt idx="6">
                  <c:v>0.52627579000000002</c:v>
                </c:pt>
                <c:pt idx="7">
                  <c:v>0.53044840000000004</c:v>
                </c:pt>
                <c:pt idx="8">
                  <c:v>0.53505203000000001</c:v>
                </c:pt>
                <c:pt idx="9">
                  <c:v>0.53963797000000002</c:v>
                </c:pt>
                <c:pt idx="10">
                  <c:v>0.54410170999999996</c:v>
                </c:pt>
                <c:pt idx="11">
                  <c:v>0.54856505</c:v>
                </c:pt>
                <c:pt idx="12">
                  <c:v>0.55273706</c:v>
                </c:pt>
                <c:pt idx="13">
                  <c:v>0.55690972999999999</c:v>
                </c:pt>
                <c:pt idx="14">
                  <c:v>0.56108144999999998</c:v>
                </c:pt>
                <c:pt idx="15">
                  <c:v>0.56525322</c:v>
                </c:pt>
                <c:pt idx="16">
                  <c:v>0.56942497999999997</c:v>
                </c:pt>
                <c:pt idx="17">
                  <c:v>0.57359764999999996</c:v>
                </c:pt>
                <c:pt idx="18">
                  <c:v>0.57777031999999995</c:v>
                </c:pt>
                <c:pt idx="19">
                  <c:v>0.58194299000000005</c:v>
                </c:pt>
                <c:pt idx="20">
                  <c:v>0.58611530999999994</c:v>
                </c:pt>
                <c:pt idx="21">
                  <c:v>0.59028751999999995</c:v>
                </c:pt>
                <c:pt idx="22">
                  <c:v>0.59445965000000001</c:v>
                </c:pt>
                <c:pt idx="23">
                  <c:v>0.59863202000000004</c:v>
                </c:pt>
                <c:pt idx="24">
                  <c:v>0.60280349</c:v>
                </c:pt>
                <c:pt idx="25">
                  <c:v>0.60735508000000005</c:v>
                </c:pt>
                <c:pt idx="26">
                  <c:v>0.61152715000000002</c:v>
                </c:pt>
                <c:pt idx="27">
                  <c:v>0.61569951999999994</c:v>
                </c:pt>
                <c:pt idx="28">
                  <c:v>0.61987194000000001</c:v>
                </c:pt>
                <c:pt idx="29">
                  <c:v>0.62404466000000003</c:v>
                </c:pt>
                <c:pt idx="30">
                  <c:v>0.62821758000000005</c:v>
                </c:pt>
                <c:pt idx="31">
                  <c:v>0.63239049999999997</c:v>
                </c:pt>
                <c:pt idx="32">
                  <c:v>0.63656316999999996</c:v>
                </c:pt>
                <c:pt idx="33">
                  <c:v>0.64073583999999995</c:v>
                </c:pt>
                <c:pt idx="34">
                  <c:v>0.64490851000000005</c:v>
                </c:pt>
                <c:pt idx="35">
                  <c:v>0.64908202000000004</c:v>
                </c:pt>
                <c:pt idx="36">
                  <c:v>0.65325473999999994</c:v>
                </c:pt>
                <c:pt idx="37">
                  <c:v>0.65742796999999997</c:v>
                </c:pt>
                <c:pt idx="38">
                  <c:v>0.66160134000000004</c:v>
                </c:pt>
                <c:pt idx="39">
                  <c:v>0.66577456000000002</c:v>
                </c:pt>
                <c:pt idx="40">
                  <c:v>0.66994728000000003</c:v>
                </c:pt>
                <c:pt idx="41">
                  <c:v>0.67412084999999999</c:v>
                </c:pt>
                <c:pt idx="42">
                  <c:v>0.67829366999999996</c:v>
                </c:pt>
                <c:pt idx="43">
                  <c:v>0.68246688</c:v>
                </c:pt>
                <c:pt idx="44">
                  <c:v>0.68663956000000004</c:v>
                </c:pt>
                <c:pt idx="45">
                  <c:v>0.69081298999999996</c:v>
                </c:pt>
                <c:pt idx="46">
                  <c:v>0.69498715</c:v>
                </c:pt>
                <c:pt idx="47">
                  <c:v>0.69916036999999998</c:v>
                </c:pt>
                <c:pt idx="48">
                  <c:v>0.70333365000000003</c:v>
                </c:pt>
                <c:pt idx="49">
                  <c:v>0.70765016999999997</c:v>
                </c:pt>
                <c:pt idx="50">
                  <c:v>0.71168169000000003</c:v>
                </c:pt>
                <c:pt idx="51">
                  <c:v>0.71585516000000005</c:v>
                </c:pt>
                <c:pt idx="52">
                  <c:v>0.72002948</c:v>
                </c:pt>
                <c:pt idx="53">
                  <c:v>0.72420300999999998</c:v>
                </c:pt>
                <c:pt idx="54">
                  <c:v>0.72837642999999996</c:v>
                </c:pt>
                <c:pt idx="55">
                  <c:v>0.73255095000000003</c:v>
                </c:pt>
                <c:pt idx="56">
                  <c:v>0.73672462000000005</c:v>
                </c:pt>
                <c:pt idx="57">
                  <c:v>0.74089894999999995</c:v>
                </c:pt>
                <c:pt idx="58">
                  <c:v>0.74507252000000002</c:v>
                </c:pt>
                <c:pt idx="59">
                  <c:v>0.74924625</c:v>
                </c:pt>
                <c:pt idx="60">
                  <c:v>0.75342076000000002</c:v>
                </c:pt>
                <c:pt idx="61">
                  <c:v>0.75759547999999999</c:v>
                </c:pt>
                <c:pt idx="62">
                  <c:v>0.76176960999999999</c:v>
                </c:pt>
                <c:pt idx="63">
                  <c:v>0.76594337999999995</c:v>
                </c:pt>
                <c:pt idx="64">
                  <c:v>0.77011770999999996</c:v>
                </c:pt>
                <c:pt idx="65">
                  <c:v>0.77429223000000003</c:v>
                </c:pt>
                <c:pt idx="66">
                  <c:v>0.77846669999999996</c:v>
                </c:pt>
                <c:pt idx="67">
                  <c:v>0.78264142999999997</c:v>
                </c:pt>
                <c:pt idx="68">
                  <c:v>0.78681595000000004</c:v>
                </c:pt>
                <c:pt idx="69">
                  <c:v>0.79099072999999998</c:v>
                </c:pt>
                <c:pt idx="70">
                  <c:v>0.79516489999999995</c:v>
                </c:pt>
                <c:pt idx="71">
                  <c:v>0.79934002999999998</c:v>
                </c:pt>
                <c:pt idx="72">
                  <c:v>0.80351465</c:v>
                </c:pt>
                <c:pt idx="73">
                  <c:v>0.80768952000000005</c:v>
                </c:pt>
                <c:pt idx="74">
                  <c:v>0.8118649</c:v>
                </c:pt>
                <c:pt idx="75">
                  <c:v>0.81603977999999999</c:v>
                </c:pt>
                <c:pt idx="76">
                  <c:v>0.82021520000000003</c:v>
                </c:pt>
                <c:pt idx="77">
                  <c:v>0.82439013000000005</c:v>
                </c:pt>
                <c:pt idx="78">
                  <c:v>0.82856560000000001</c:v>
                </c:pt>
                <c:pt idx="79">
                  <c:v>0.83274152999999995</c:v>
                </c:pt>
                <c:pt idx="80">
                  <c:v>0.83691726</c:v>
                </c:pt>
                <c:pt idx="81">
                  <c:v>0.84051140000000002</c:v>
                </c:pt>
                <c:pt idx="82">
                  <c:v>0.84410635000000001</c:v>
                </c:pt>
                <c:pt idx="83">
                  <c:v>0.84712103000000005</c:v>
                </c:pt>
                <c:pt idx="84">
                  <c:v>0.85004915999999997</c:v>
                </c:pt>
                <c:pt idx="85">
                  <c:v>0.85280175999999996</c:v>
                </c:pt>
                <c:pt idx="86">
                  <c:v>0.85556984999999997</c:v>
                </c:pt>
                <c:pt idx="87">
                  <c:v>0.85788978999999999</c:v>
                </c:pt>
                <c:pt idx="88">
                  <c:v>0.85993863999999998</c:v>
                </c:pt>
                <c:pt idx="89">
                  <c:v>0.86169552999999999</c:v>
                </c:pt>
                <c:pt idx="90">
                  <c:v>0.86303936000000003</c:v>
                </c:pt>
                <c:pt idx="91">
                  <c:v>0.86446171999999999</c:v>
                </c:pt>
                <c:pt idx="92">
                  <c:v>0.86558866000000001</c:v>
                </c:pt>
                <c:pt idx="93">
                  <c:v>0.86669068000000005</c:v>
                </c:pt>
                <c:pt idx="94">
                  <c:v>0.86783357000000005</c:v>
                </c:pt>
                <c:pt idx="95">
                  <c:v>0.86891037000000004</c:v>
                </c:pt>
                <c:pt idx="96">
                  <c:v>0.87001271999999996</c:v>
                </c:pt>
                <c:pt idx="97">
                  <c:v>0.87132233999999997</c:v>
                </c:pt>
                <c:pt idx="98">
                  <c:v>0.87216296999999998</c:v>
                </c:pt>
                <c:pt idx="99">
                  <c:v>0.87307961000000001</c:v>
                </c:pt>
                <c:pt idx="100">
                  <c:v>0.87404329000000003</c:v>
                </c:pt>
                <c:pt idx="101">
                  <c:v>0.87500646000000004</c:v>
                </c:pt>
                <c:pt idx="102">
                  <c:v>0.87594300000000003</c:v>
                </c:pt>
                <c:pt idx="103">
                  <c:v>0.87669847000000001</c:v>
                </c:pt>
                <c:pt idx="104">
                  <c:v>0.87758077999999995</c:v>
                </c:pt>
                <c:pt idx="105">
                  <c:v>0.87819060000000004</c:v>
                </c:pt>
                <c:pt idx="106">
                  <c:v>0.87870614999999996</c:v>
                </c:pt>
                <c:pt idx="107">
                  <c:v>0.87947114999999998</c:v>
                </c:pt>
                <c:pt idx="108">
                  <c:v>0.88006591999999995</c:v>
                </c:pt>
                <c:pt idx="109">
                  <c:v>0.88071215000000003</c:v>
                </c:pt>
                <c:pt idx="110">
                  <c:v>0.88116843</c:v>
                </c:pt>
                <c:pt idx="111">
                  <c:v>0.88186394000000001</c:v>
                </c:pt>
                <c:pt idx="112">
                  <c:v>0.88249233000000005</c:v>
                </c:pt>
                <c:pt idx="113">
                  <c:v>0.88323949999999996</c:v>
                </c:pt>
                <c:pt idx="114">
                  <c:v>0.88395164000000004</c:v>
                </c:pt>
                <c:pt idx="115">
                  <c:v>0.88440291999999998</c:v>
                </c:pt>
                <c:pt idx="116">
                  <c:v>0.88490367000000003</c:v>
                </c:pt>
                <c:pt idx="117">
                  <c:v>0.88541095999999997</c:v>
                </c:pt>
                <c:pt idx="118">
                  <c:v>0.88596774</c:v>
                </c:pt>
                <c:pt idx="119">
                  <c:v>0.88618445000000001</c:v>
                </c:pt>
                <c:pt idx="120">
                  <c:v>0.88654644999999999</c:v>
                </c:pt>
                <c:pt idx="121">
                  <c:v>0.88690038000000004</c:v>
                </c:pt>
              </c:numCache>
            </c:numRef>
          </c:xVal>
          <c:yVal>
            <c:numRef>
              <c:f>'24.99-B777'!$J$3:$J$124</c:f>
              <c:numCache>
                <c:formatCode>General</c:formatCode>
                <c:ptCount val="122"/>
                <c:pt idx="0">
                  <c:v>199.51195999999999</c:v>
                </c:pt>
                <c:pt idx="1">
                  <c:v>199.40156400000001</c:v>
                </c:pt>
                <c:pt idx="2">
                  <c:v>199.230906</c:v>
                </c:pt>
                <c:pt idx="3">
                  <c:v>199.145231</c:v>
                </c:pt>
                <c:pt idx="4">
                  <c:v>198.93252899999999</c:v>
                </c:pt>
                <c:pt idx="5">
                  <c:v>198.839561</c:v>
                </c:pt>
                <c:pt idx="6">
                  <c:v>198.74659299999999</c:v>
                </c:pt>
                <c:pt idx="7">
                  <c:v>198.73950099999999</c:v>
                </c:pt>
                <c:pt idx="8">
                  <c:v>198.509738</c:v>
                </c:pt>
                <c:pt idx="9">
                  <c:v>198.28658100000001</c:v>
                </c:pt>
                <c:pt idx="10">
                  <c:v>198.279594</c:v>
                </c:pt>
                <c:pt idx="11">
                  <c:v>198.20373799999999</c:v>
                </c:pt>
                <c:pt idx="12">
                  <c:v>198.09334100000001</c:v>
                </c:pt>
                <c:pt idx="13">
                  <c:v>198.09485699999999</c:v>
                </c:pt>
                <c:pt idx="14">
                  <c:v>197.93280899999999</c:v>
                </c:pt>
                <c:pt idx="15">
                  <c:v>197.77936800000001</c:v>
                </c:pt>
                <c:pt idx="16">
                  <c:v>197.62592799999999</c:v>
                </c:pt>
                <c:pt idx="17">
                  <c:v>197.62744499999999</c:v>
                </c:pt>
                <c:pt idx="18">
                  <c:v>197.628961</c:v>
                </c:pt>
                <c:pt idx="19">
                  <c:v>197.63047700000001</c:v>
                </c:pt>
                <c:pt idx="20">
                  <c:v>197.57073399999999</c:v>
                </c:pt>
                <c:pt idx="21">
                  <c:v>197.49477200000001</c:v>
                </c:pt>
                <c:pt idx="22">
                  <c:v>197.402591</c:v>
                </c:pt>
                <c:pt idx="23">
                  <c:v>197.35245499999999</c:v>
                </c:pt>
                <c:pt idx="24">
                  <c:v>197.14836199999999</c:v>
                </c:pt>
                <c:pt idx="25">
                  <c:v>197.079149</c:v>
                </c:pt>
                <c:pt idx="26">
                  <c:v>196.97836000000001</c:v>
                </c:pt>
                <c:pt idx="27">
                  <c:v>196.928224</c:v>
                </c:pt>
                <c:pt idx="28">
                  <c:v>196.886697</c:v>
                </c:pt>
                <c:pt idx="29">
                  <c:v>196.89682099999999</c:v>
                </c:pt>
                <c:pt idx="30">
                  <c:v>196.94138100000001</c:v>
                </c:pt>
                <c:pt idx="31">
                  <c:v>196.985941</c:v>
                </c:pt>
                <c:pt idx="32">
                  <c:v>196.98745700000001</c:v>
                </c:pt>
                <c:pt idx="33">
                  <c:v>196.98897299999999</c:v>
                </c:pt>
                <c:pt idx="34">
                  <c:v>196.990489</c:v>
                </c:pt>
                <c:pt idx="35">
                  <c:v>197.13735500000001</c:v>
                </c:pt>
                <c:pt idx="36">
                  <c:v>197.14748</c:v>
                </c:pt>
                <c:pt idx="37">
                  <c:v>197.24468999999999</c:v>
                </c:pt>
                <c:pt idx="38">
                  <c:v>197.36672799999999</c:v>
                </c:pt>
                <c:pt idx="39">
                  <c:v>197.46294</c:v>
                </c:pt>
                <c:pt idx="40">
                  <c:v>197.47306499999999</c:v>
                </c:pt>
                <c:pt idx="41">
                  <c:v>197.629537</c:v>
                </c:pt>
                <c:pt idx="42">
                  <c:v>197.65688</c:v>
                </c:pt>
                <c:pt idx="43">
                  <c:v>197.752093</c:v>
                </c:pt>
                <c:pt idx="44">
                  <c:v>197.75460799999999</c:v>
                </c:pt>
                <c:pt idx="45">
                  <c:v>197.88625300000001</c:v>
                </c:pt>
                <c:pt idx="46">
                  <c:v>198.14503099999999</c:v>
                </c:pt>
                <c:pt idx="47">
                  <c:v>198.241243</c:v>
                </c:pt>
                <c:pt idx="48">
                  <c:v>198.34606299999999</c:v>
                </c:pt>
                <c:pt idx="49">
                  <c:v>198.623109</c:v>
                </c:pt>
                <c:pt idx="50">
                  <c:v>198.813965</c:v>
                </c:pt>
                <c:pt idx="51">
                  <c:v>198.95321999999999</c:v>
                </c:pt>
                <c:pt idx="52">
                  <c:v>199.23782399999999</c:v>
                </c:pt>
                <c:pt idx="53">
                  <c:v>199.38668699999999</c:v>
                </c:pt>
                <c:pt idx="54">
                  <c:v>199.51733300000001</c:v>
                </c:pt>
                <c:pt idx="55">
                  <c:v>199.83637200000001</c:v>
                </c:pt>
                <c:pt idx="56">
                  <c:v>200.01106100000001</c:v>
                </c:pt>
                <c:pt idx="57">
                  <c:v>200.29666399999999</c:v>
                </c:pt>
                <c:pt idx="58">
                  <c:v>200.453136</c:v>
                </c:pt>
                <c:pt idx="59">
                  <c:v>200.63643400000001</c:v>
                </c:pt>
                <c:pt idx="60">
                  <c:v>200.95547300000001</c:v>
                </c:pt>
                <c:pt idx="61">
                  <c:v>201.30894699999999</c:v>
                </c:pt>
                <c:pt idx="62">
                  <c:v>201.56111300000001</c:v>
                </c:pt>
                <c:pt idx="63">
                  <c:v>201.75202100000001</c:v>
                </c:pt>
                <c:pt idx="64">
                  <c:v>202.037623</c:v>
                </c:pt>
                <c:pt idx="65">
                  <c:v>202.35766100000001</c:v>
                </c:pt>
                <c:pt idx="66">
                  <c:v>202.66909000000001</c:v>
                </c:pt>
                <c:pt idx="67">
                  <c:v>203.023562</c:v>
                </c:pt>
                <c:pt idx="68">
                  <c:v>203.34360000000001</c:v>
                </c:pt>
                <c:pt idx="69">
                  <c:v>203.706681</c:v>
                </c:pt>
                <c:pt idx="70">
                  <c:v>203.96645799999999</c:v>
                </c:pt>
                <c:pt idx="71">
                  <c:v>204.38980000000001</c:v>
                </c:pt>
                <c:pt idx="72">
                  <c:v>204.72705500000001</c:v>
                </c:pt>
                <c:pt idx="73">
                  <c:v>205.10735299999999</c:v>
                </c:pt>
                <c:pt idx="74">
                  <c:v>205.57373899999999</c:v>
                </c:pt>
                <c:pt idx="75">
                  <c:v>205.954037</c:v>
                </c:pt>
                <c:pt idx="76">
                  <c:v>206.42903100000001</c:v>
                </c:pt>
                <c:pt idx="77">
                  <c:v>206.817938</c:v>
                </c:pt>
                <c:pt idx="78">
                  <c:v>207.30154099999999</c:v>
                </c:pt>
                <c:pt idx="79">
                  <c:v>207.86262199999999</c:v>
                </c:pt>
                <c:pt idx="80">
                  <c:v>208.390266</c:v>
                </c:pt>
                <c:pt idx="81">
                  <c:v>209.028614</c:v>
                </c:pt>
                <c:pt idx="82">
                  <c:v>209.80769599999999</c:v>
                </c:pt>
                <c:pt idx="83">
                  <c:v>210.923304</c:v>
                </c:pt>
                <c:pt idx="84">
                  <c:v>212.32587799999999</c:v>
                </c:pt>
                <c:pt idx="85">
                  <c:v>213.88244</c:v>
                </c:pt>
                <c:pt idx="86">
                  <c:v>215.82364999999999</c:v>
                </c:pt>
                <c:pt idx="87">
                  <c:v>217.57561000000001</c:v>
                </c:pt>
                <c:pt idx="88">
                  <c:v>219.465889</c:v>
                </c:pt>
                <c:pt idx="89">
                  <c:v>221.210714</c:v>
                </c:pt>
                <c:pt idx="90">
                  <c:v>222.96072000000001</c:v>
                </c:pt>
                <c:pt idx="91">
                  <c:v>225.210252</c:v>
                </c:pt>
                <c:pt idx="92">
                  <c:v>227.39647500000001</c:v>
                </c:pt>
                <c:pt idx="93">
                  <c:v>229.82468800000001</c:v>
                </c:pt>
                <c:pt idx="94">
                  <c:v>232.29334600000001</c:v>
                </c:pt>
                <c:pt idx="95">
                  <c:v>234.81308100000001</c:v>
                </c:pt>
                <c:pt idx="96">
                  <c:v>237.326663</c:v>
                </c:pt>
                <c:pt idx="97">
                  <c:v>240.06984600000001</c:v>
                </c:pt>
                <c:pt idx="98">
                  <c:v>242.46143699999999</c:v>
                </c:pt>
                <c:pt idx="99">
                  <c:v>245.13609099999999</c:v>
                </c:pt>
                <c:pt idx="100">
                  <c:v>247.77212900000001</c:v>
                </c:pt>
                <c:pt idx="101">
                  <c:v>250.31933599999999</c:v>
                </c:pt>
                <c:pt idx="102">
                  <c:v>252.94754900000001</c:v>
                </c:pt>
                <c:pt idx="103">
                  <c:v>255.86323999999999</c:v>
                </c:pt>
                <c:pt idx="104">
                  <c:v>258.48482100000001</c:v>
                </c:pt>
                <c:pt idx="105">
                  <c:v>260.84310900000003</c:v>
                </c:pt>
                <c:pt idx="106">
                  <c:v>263.24450899999999</c:v>
                </c:pt>
                <c:pt idx="107">
                  <c:v>265.62641500000001</c:v>
                </c:pt>
                <c:pt idx="108">
                  <c:v>268.03432400000003</c:v>
                </c:pt>
                <c:pt idx="109">
                  <c:v>270.44139899999999</c:v>
                </c:pt>
                <c:pt idx="110">
                  <c:v>273.16044599999998</c:v>
                </c:pt>
                <c:pt idx="111">
                  <c:v>275.75716299999999</c:v>
                </c:pt>
                <c:pt idx="112">
                  <c:v>278.462039</c:v>
                </c:pt>
                <c:pt idx="113">
                  <c:v>281.03639600000002</c:v>
                </c:pt>
                <c:pt idx="114">
                  <c:v>283.64660700000002</c:v>
                </c:pt>
                <c:pt idx="115">
                  <c:v>286.07355200000001</c:v>
                </c:pt>
                <c:pt idx="116">
                  <c:v>288.83035000000001</c:v>
                </c:pt>
                <c:pt idx="117">
                  <c:v>291.26277599999997</c:v>
                </c:pt>
                <c:pt idx="118">
                  <c:v>293.55804000000001</c:v>
                </c:pt>
                <c:pt idx="119">
                  <c:v>295.92806200000001</c:v>
                </c:pt>
                <c:pt idx="120">
                  <c:v>298.1728</c:v>
                </c:pt>
                <c:pt idx="121">
                  <c:v>300.14429100000001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5E8-7940-80E0-598994C16E29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'24.99-B777'!$I$3:$I$124</c:f>
              <c:numCache>
                <c:formatCode>General</c:formatCode>
                <c:ptCount val="122"/>
                <c:pt idx="0">
                  <c:v>0.50037092000000005</c:v>
                </c:pt>
                <c:pt idx="1">
                  <c:v>0.50454292999999995</c:v>
                </c:pt>
                <c:pt idx="2">
                  <c:v>0.50871460000000002</c:v>
                </c:pt>
                <c:pt idx="3">
                  <c:v>0.51259564000000002</c:v>
                </c:pt>
                <c:pt idx="4">
                  <c:v>0.51676705999999994</c:v>
                </c:pt>
                <c:pt idx="5">
                  <c:v>0.52152142000000001</c:v>
                </c:pt>
                <c:pt idx="6">
                  <c:v>0.52627579000000002</c:v>
                </c:pt>
                <c:pt idx="7">
                  <c:v>0.53044840000000004</c:v>
                </c:pt>
                <c:pt idx="8">
                  <c:v>0.53505203000000001</c:v>
                </c:pt>
                <c:pt idx="9">
                  <c:v>0.53963797000000002</c:v>
                </c:pt>
                <c:pt idx="10">
                  <c:v>0.54410170999999996</c:v>
                </c:pt>
                <c:pt idx="11">
                  <c:v>0.54856505</c:v>
                </c:pt>
                <c:pt idx="12">
                  <c:v>0.55273706</c:v>
                </c:pt>
                <c:pt idx="13">
                  <c:v>0.55690972999999999</c:v>
                </c:pt>
                <c:pt idx="14">
                  <c:v>0.56108144999999998</c:v>
                </c:pt>
                <c:pt idx="15">
                  <c:v>0.56525322</c:v>
                </c:pt>
                <c:pt idx="16">
                  <c:v>0.56942497999999997</c:v>
                </c:pt>
                <c:pt idx="17">
                  <c:v>0.57359764999999996</c:v>
                </c:pt>
                <c:pt idx="18">
                  <c:v>0.57777031999999995</c:v>
                </c:pt>
                <c:pt idx="19">
                  <c:v>0.58194299000000005</c:v>
                </c:pt>
                <c:pt idx="20">
                  <c:v>0.58611530999999994</c:v>
                </c:pt>
                <c:pt idx="21">
                  <c:v>0.59028751999999995</c:v>
                </c:pt>
                <c:pt idx="22">
                  <c:v>0.59445965000000001</c:v>
                </c:pt>
                <c:pt idx="23">
                  <c:v>0.59863202000000004</c:v>
                </c:pt>
                <c:pt idx="24">
                  <c:v>0.60280349</c:v>
                </c:pt>
                <c:pt idx="25">
                  <c:v>0.60735508000000005</c:v>
                </c:pt>
                <c:pt idx="26">
                  <c:v>0.61152715000000002</c:v>
                </c:pt>
                <c:pt idx="27">
                  <c:v>0.61569951999999994</c:v>
                </c:pt>
                <c:pt idx="28">
                  <c:v>0.61987194000000001</c:v>
                </c:pt>
                <c:pt idx="29">
                  <c:v>0.62404466000000003</c:v>
                </c:pt>
                <c:pt idx="30">
                  <c:v>0.62821758000000005</c:v>
                </c:pt>
                <c:pt idx="31">
                  <c:v>0.63239049999999997</c:v>
                </c:pt>
                <c:pt idx="32">
                  <c:v>0.63656316999999996</c:v>
                </c:pt>
                <c:pt idx="33">
                  <c:v>0.64073583999999995</c:v>
                </c:pt>
                <c:pt idx="34">
                  <c:v>0.64490851000000005</c:v>
                </c:pt>
                <c:pt idx="35">
                  <c:v>0.64908202000000004</c:v>
                </c:pt>
                <c:pt idx="36">
                  <c:v>0.65325473999999994</c:v>
                </c:pt>
                <c:pt idx="37">
                  <c:v>0.65742796999999997</c:v>
                </c:pt>
                <c:pt idx="38">
                  <c:v>0.66160134000000004</c:v>
                </c:pt>
                <c:pt idx="39">
                  <c:v>0.66577456000000002</c:v>
                </c:pt>
                <c:pt idx="40">
                  <c:v>0.66994728000000003</c:v>
                </c:pt>
                <c:pt idx="41">
                  <c:v>0.67412084999999999</c:v>
                </c:pt>
                <c:pt idx="42">
                  <c:v>0.67829366999999996</c:v>
                </c:pt>
                <c:pt idx="43">
                  <c:v>0.68246688</c:v>
                </c:pt>
                <c:pt idx="44">
                  <c:v>0.68663956000000004</c:v>
                </c:pt>
                <c:pt idx="45">
                  <c:v>0.69081298999999996</c:v>
                </c:pt>
                <c:pt idx="46">
                  <c:v>0.69498715</c:v>
                </c:pt>
                <c:pt idx="47">
                  <c:v>0.69916036999999998</c:v>
                </c:pt>
                <c:pt idx="48">
                  <c:v>0.70333365000000003</c:v>
                </c:pt>
                <c:pt idx="49">
                  <c:v>0.70765016999999997</c:v>
                </c:pt>
                <c:pt idx="50">
                  <c:v>0.71168169000000003</c:v>
                </c:pt>
                <c:pt idx="51">
                  <c:v>0.71585516000000005</c:v>
                </c:pt>
                <c:pt idx="52">
                  <c:v>0.72002948</c:v>
                </c:pt>
                <c:pt idx="53">
                  <c:v>0.72420300999999998</c:v>
                </c:pt>
                <c:pt idx="54">
                  <c:v>0.72837642999999996</c:v>
                </c:pt>
                <c:pt idx="55">
                  <c:v>0.73255095000000003</c:v>
                </c:pt>
                <c:pt idx="56">
                  <c:v>0.73672462000000005</c:v>
                </c:pt>
                <c:pt idx="57">
                  <c:v>0.74089894999999995</c:v>
                </c:pt>
                <c:pt idx="58">
                  <c:v>0.74507252000000002</c:v>
                </c:pt>
                <c:pt idx="59">
                  <c:v>0.74924625</c:v>
                </c:pt>
                <c:pt idx="60">
                  <c:v>0.75342076000000002</c:v>
                </c:pt>
                <c:pt idx="61">
                  <c:v>0.75759547999999999</c:v>
                </c:pt>
                <c:pt idx="62">
                  <c:v>0.76176960999999999</c:v>
                </c:pt>
                <c:pt idx="63">
                  <c:v>0.76594337999999995</c:v>
                </c:pt>
                <c:pt idx="64">
                  <c:v>0.77011770999999996</c:v>
                </c:pt>
                <c:pt idx="65">
                  <c:v>0.77429223000000003</c:v>
                </c:pt>
                <c:pt idx="66">
                  <c:v>0.77846669999999996</c:v>
                </c:pt>
                <c:pt idx="67">
                  <c:v>0.78264142999999997</c:v>
                </c:pt>
                <c:pt idx="68">
                  <c:v>0.78681595000000004</c:v>
                </c:pt>
                <c:pt idx="69">
                  <c:v>0.79099072999999998</c:v>
                </c:pt>
                <c:pt idx="70">
                  <c:v>0.79516489999999995</c:v>
                </c:pt>
                <c:pt idx="71">
                  <c:v>0.79934002999999998</c:v>
                </c:pt>
                <c:pt idx="72">
                  <c:v>0.80351465</c:v>
                </c:pt>
                <c:pt idx="73">
                  <c:v>0.80768952000000005</c:v>
                </c:pt>
                <c:pt idx="74">
                  <c:v>0.8118649</c:v>
                </c:pt>
                <c:pt idx="75">
                  <c:v>0.81603977999999999</c:v>
                </c:pt>
                <c:pt idx="76">
                  <c:v>0.82021520000000003</c:v>
                </c:pt>
                <c:pt idx="77">
                  <c:v>0.82439013000000005</c:v>
                </c:pt>
                <c:pt idx="78">
                  <c:v>0.82856560000000001</c:v>
                </c:pt>
                <c:pt idx="79">
                  <c:v>0.83274152999999995</c:v>
                </c:pt>
                <c:pt idx="80">
                  <c:v>0.83691726</c:v>
                </c:pt>
                <c:pt idx="81">
                  <c:v>0.84051140000000002</c:v>
                </c:pt>
                <c:pt idx="82">
                  <c:v>0.84410635000000001</c:v>
                </c:pt>
                <c:pt idx="83">
                  <c:v>0.84712103000000005</c:v>
                </c:pt>
                <c:pt idx="84">
                  <c:v>0.85004915999999997</c:v>
                </c:pt>
                <c:pt idx="85">
                  <c:v>0.85280175999999996</c:v>
                </c:pt>
                <c:pt idx="86">
                  <c:v>0.85556984999999997</c:v>
                </c:pt>
                <c:pt idx="87">
                  <c:v>0.85788978999999999</c:v>
                </c:pt>
                <c:pt idx="88">
                  <c:v>0.85993863999999998</c:v>
                </c:pt>
                <c:pt idx="89">
                  <c:v>0.86169552999999999</c:v>
                </c:pt>
                <c:pt idx="90">
                  <c:v>0.86303936000000003</c:v>
                </c:pt>
                <c:pt idx="91">
                  <c:v>0.86446171999999999</c:v>
                </c:pt>
                <c:pt idx="92">
                  <c:v>0.86558866000000001</c:v>
                </c:pt>
                <c:pt idx="93">
                  <c:v>0.86669068000000005</c:v>
                </c:pt>
                <c:pt idx="94">
                  <c:v>0.86783357000000005</c:v>
                </c:pt>
                <c:pt idx="95">
                  <c:v>0.86891037000000004</c:v>
                </c:pt>
                <c:pt idx="96">
                  <c:v>0.87001271999999996</c:v>
                </c:pt>
                <c:pt idx="97">
                  <c:v>0.87132233999999997</c:v>
                </c:pt>
                <c:pt idx="98">
                  <c:v>0.87216296999999998</c:v>
                </c:pt>
                <c:pt idx="99">
                  <c:v>0.87307961000000001</c:v>
                </c:pt>
                <c:pt idx="100">
                  <c:v>0.87404329000000003</c:v>
                </c:pt>
                <c:pt idx="101">
                  <c:v>0.87500646000000004</c:v>
                </c:pt>
                <c:pt idx="102">
                  <c:v>0.87594300000000003</c:v>
                </c:pt>
                <c:pt idx="103">
                  <c:v>0.87669847000000001</c:v>
                </c:pt>
                <c:pt idx="104">
                  <c:v>0.87758077999999995</c:v>
                </c:pt>
                <c:pt idx="105">
                  <c:v>0.87819060000000004</c:v>
                </c:pt>
                <c:pt idx="106">
                  <c:v>0.87870614999999996</c:v>
                </c:pt>
                <c:pt idx="107">
                  <c:v>0.87947114999999998</c:v>
                </c:pt>
                <c:pt idx="108">
                  <c:v>0.88006591999999995</c:v>
                </c:pt>
                <c:pt idx="109">
                  <c:v>0.88071215000000003</c:v>
                </c:pt>
                <c:pt idx="110">
                  <c:v>0.88116843</c:v>
                </c:pt>
                <c:pt idx="111">
                  <c:v>0.88186394000000001</c:v>
                </c:pt>
                <c:pt idx="112">
                  <c:v>0.88249233000000005</c:v>
                </c:pt>
                <c:pt idx="113">
                  <c:v>0.88323949999999996</c:v>
                </c:pt>
                <c:pt idx="114">
                  <c:v>0.88395164000000004</c:v>
                </c:pt>
                <c:pt idx="115">
                  <c:v>0.88440291999999998</c:v>
                </c:pt>
                <c:pt idx="116">
                  <c:v>0.88490367000000003</c:v>
                </c:pt>
                <c:pt idx="117">
                  <c:v>0.88541095999999997</c:v>
                </c:pt>
                <c:pt idx="118">
                  <c:v>0.88596774</c:v>
                </c:pt>
                <c:pt idx="119">
                  <c:v>0.88618445000000001</c:v>
                </c:pt>
                <c:pt idx="120">
                  <c:v>0.88654644999999999</c:v>
                </c:pt>
                <c:pt idx="121">
                  <c:v>0.88690038000000004</c:v>
                </c:pt>
              </c:numCache>
            </c:numRef>
          </c:xVal>
          <c:yVal>
            <c:numRef>
              <c:f>'24.99-B777'!$K$3:$K$124</c:f>
              <c:numCache>
                <c:formatCode>General</c:formatCode>
                <c:ptCount val="122"/>
                <c:pt idx="0">
                  <c:v>199.93295654032249</c:v>
                </c:pt>
                <c:pt idx="1">
                  <c:v>199.93324628283463</c:v>
                </c:pt>
                <c:pt idx="2">
                  <c:v>199.93358067681001</c:v>
                </c:pt>
                <c:pt idx="3">
                  <c:v>199.9339369523517</c:v>
                </c:pt>
                <c:pt idx="4">
                  <c:v>199.93437445021922</c:v>
                </c:pt>
                <c:pt idx="5">
                  <c:v>199.93495081718578</c:v>
                </c:pt>
                <c:pt idx="6">
                  <c:v>199.93562107471217</c:v>
                </c:pt>
                <c:pt idx="7">
                  <c:v>199.93629678366304</c:v>
                </c:pt>
                <c:pt idx="8">
                  <c:v>199.9371491672282</c:v>
                </c:pt>
                <c:pt idx="9">
                  <c:v>199.93812340549624</c:v>
                </c:pt>
                <c:pt idx="10">
                  <c:v>199.93920633619638</c:v>
                </c:pt>
                <c:pt idx="11">
                  <c:v>199.94043778321776</c:v>
                </c:pt>
                <c:pt idx="12">
                  <c:v>199.94173839457662</c:v>
                </c:pt>
                <c:pt idx="13">
                  <c:v>199.94319939257173</c:v>
                </c:pt>
                <c:pt idx="14">
                  <c:v>199.94483683755249</c:v>
                </c:pt>
                <c:pt idx="15">
                  <c:v>199.9466691258614</c:v>
                </c:pt>
                <c:pt idx="16">
                  <c:v>199.94871581262669</c:v>
                </c:pt>
                <c:pt idx="17">
                  <c:v>199.95099862670332</c:v>
                </c:pt>
                <c:pt idx="18">
                  <c:v>199.9535400887068</c:v>
                </c:pt>
                <c:pt idx="19">
                  <c:v>199.95636498445816</c:v>
                </c:pt>
                <c:pt idx="20">
                  <c:v>199.95949978503774</c:v>
                </c:pt>
                <c:pt idx="21">
                  <c:v>199.96297344679277</c:v>
                </c:pt>
                <c:pt idx="22">
                  <c:v>199.96681701498878</c:v>
                </c:pt>
                <c:pt idx="23">
                  <c:v>199.97106420948478</c:v>
                </c:pt>
                <c:pt idx="24">
                  <c:v>199.97574966954238</c:v>
                </c:pt>
                <c:pt idx="25">
                  <c:v>199.98140845364873</c:v>
                </c:pt>
                <c:pt idx="26">
                  <c:v>199.9871409621291</c:v>
                </c:pt>
                <c:pt idx="27">
                  <c:v>199.99344171697959</c:v>
                </c:pt>
                <c:pt idx="28">
                  <c:v>200.00035827688328</c:v>
                </c:pt>
                <c:pt idx="29">
                  <c:v>200.00794239849159</c:v>
                </c:pt>
                <c:pt idx="30">
                  <c:v>200.0162488933658</c:v>
                </c:pt>
                <c:pt idx="31">
                  <c:v>200.02533611565821</c:v>
                </c:pt>
                <c:pt idx="32">
                  <c:v>200.03526620676956</c:v>
                </c:pt>
                <c:pt idx="33">
                  <c:v>200.04610675550867</c:v>
                </c:pt>
                <c:pt idx="34">
                  <c:v>200.05792942326593</c:v>
                </c:pt>
                <c:pt idx="35">
                  <c:v>200.07081346963838</c:v>
                </c:pt>
                <c:pt idx="36">
                  <c:v>200.08483567296926</c:v>
                </c:pt>
                <c:pt idx="37">
                  <c:v>200.10008767231193</c:v>
                </c:pt>
                <c:pt idx="38">
                  <c:v>200.11666177880414</c:v>
                </c:pt>
                <c:pt idx="39">
                  <c:v>200.13465663921872</c:v>
                </c:pt>
                <c:pt idx="40">
                  <c:v>200.154177115485</c:v>
                </c:pt>
                <c:pt idx="41">
                  <c:v>200.17534393706359</c:v>
                </c:pt>
                <c:pt idx="42">
                  <c:v>200.19827138120388</c:v>
                </c:pt>
                <c:pt idx="43">
                  <c:v>200.22309670433515</c:v>
                </c:pt>
                <c:pt idx="44">
                  <c:v>200.24995526855952</c:v>
                </c:pt>
                <c:pt idx="45">
                  <c:v>200.27900718954032</c:v>
                </c:pt>
                <c:pt idx="46">
                  <c:v>200.31041721912271</c:v>
                </c:pt>
                <c:pt idx="47">
                  <c:v>200.3443496657967</c:v>
                </c:pt>
                <c:pt idx="48">
                  <c:v>200.38100394801225</c:v>
                </c:pt>
                <c:pt idx="49">
                  <c:v>200.42200215016103</c:v>
                </c:pt>
                <c:pt idx="50">
                  <c:v>200.46334859865451</c:v>
                </c:pt>
                <c:pt idx="51">
                  <c:v>200.50950669732885</c:v>
                </c:pt>
                <c:pt idx="52">
                  <c:v>200.55936393103684</c:v>
                </c:pt>
                <c:pt idx="53">
                  <c:v>200.61320924988769</c:v>
                </c:pt>
                <c:pt idx="54">
                  <c:v>200.67139491671099</c:v>
                </c:pt>
                <c:pt idx="55">
                  <c:v>200.7343275519863</c:v>
                </c:pt>
                <c:pt idx="56">
                  <c:v>200.80241816038591</c:v>
                </c:pt>
                <c:pt idx="57">
                  <c:v>200.87619357830272</c:v>
                </c:pt>
                <c:pt idx="58">
                  <c:v>200.95620664259206</c:v>
                </c:pt>
                <c:pt idx="59">
                  <c:v>201.04314400343515</c:v>
                </c:pt>
                <c:pt idx="60">
                  <c:v>201.1378044170668</c:v>
                </c:pt>
                <c:pt idx="61">
                  <c:v>201.24110022787463</c:v>
                </c:pt>
                <c:pt idx="62">
                  <c:v>201.35410403004644</c:v>
                </c:pt>
                <c:pt idx="63">
                  <c:v>201.47812373339974</c:v>
                </c:pt>
                <c:pt idx="64">
                  <c:v>201.61475529783485</c:v>
                </c:pt>
                <c:pt idx="65">
                  <c:v>201.76588473859528</c:v>
                </c:pt>
                <c:pt idx="66">
                  <c:v>201.93380592861092</c:v>
                </c:pt>
                <c:pt idx="67">
                  <c:v>202.12134273526087</c:v>
                </c:pt>
                <c:pt idx="68">
                  <c:v>202.33191935088553</c:v>
                </c:pt>
                <c:pt idx="69">
                  <c:v>202.56979986919077</c:v>
                </c:pt>
                <c:pt idx="70">
                  <c:v>202.8401656106152</c:v>
                </c:pt>
                <c:pt idx="71">
                  <c:v>203.1496068873962</c:v>
                </c:pt>
                <c:pt idx="72">
                  <c:v>203.50607173055391</c:v>
                </c:pt>
                <c:pt idx="73">
                  <c:v>203.91963948635228</c:v>
                </c:pt>
                <c:pt idx="74">
                  <c:v>204.40284547211471</c:v>
                </c:pt>
                <c:pt idx="75">
                  <c:v>204.97117384922615</c:v>
                </c:pt>
                <c:pt idx="76">
                  <c:v>205.64428038267766</c:v>
                </c:pt>
                <c:pt idx="77">
                  <c:v>206.44642821097062</c:v>
                </c:pt>
                <c:pt idx="78">
                  <c:v>207.40843801658445</c:v>
                </c:pt>
                <c:pt idx="79">
                  <c:v>208.5687695906272</c:v>
                </c:pt>
                <c:pt idx="80">
                  <c:v>209.97549103028297</c:v>
                </c:pt>
                <c:pt idx="81">
                  <c:v>211.42950302777871</c:v>
                </c:pt>
                <c:pt idx="82">
                  <c:v>213.1588534466147</c:v>
                </c:pt>
                <c:pt idx="83">
                  <c:v>214.86314354697461</c:v>
                </c:pt>
                <c:pt idx="84">
                  <c:v>216.78146611828774</c:v>
                </c:pt>
                <c:pt idx="85">
                  <c:v>218.86090610048268</c:v>
                </c:pt>
                <c:pt idx="86">
                  <c:v>221.26614969072884</c:v>
                </c:pt>
                <c:pt idx="87">
                  <c:v>223.56138492801637</c:v>
                </c:pt>
                <c:pt idx="88">
                  <c:v>225.82936289936814</c:v>
                </c:pt>
                <c:pt idx="89">
                  <c:v>227.97520024002688</c:v>
                </c:pt>
                <c:pt idx="90">
                  <c:v>229.75404802916836</c:v>
                </c:pt>
                <c:pt idx="91">
                  <c:v>231.777793356335</c:v>
                </c:pt>
                <c:pt idx="92">
                  <c:v>233.49166778322763</c:v>
                </c:pt>
                <c:pt idx="93">
                  <c:v>235.26855948308273</c:v>
                </c:pt>
                <c:pt idx="94">
                  <c:v>237.22343093783073</c:v>
                </c:pt>
                <c:pt idx="95">
                  <c:v>239.17618368507681</c:v>
                </c:pt>
                <c:pt idx="96">
                  <c:v>241.2937125807135</c:v>
                </c:pt>
                <c:pt idx="97">
                  <c:v>243.97538027980517</c:v>
                </c:pt>
                <c:pt idx="98">
                  <c:v>245.79749871408666</c:v>
                </c:pt>
                <c:pt idx="99">
                  <c:v>247.87935153232166</c:v>
                </c:pt>
                <c:pt idx="100">
                  <c:v>250.18033238042639</c:v>
                </c:pt>
                <c:pt idx="101">
                  <c:v>252.60124079932359</c:v>
                </c:pt>
                <c:pt idx="102">
                  <c:v>255.07759266387075</c:v>
                </c:pt>
                <c:pt idx="103">
                  <c:v>257.16746317664564</c:v>
                </c:pt>
                <c:pt idx="104">
                  <c:v>259.71757982240888</c:v>
                </c:pt>
                <c:pt idx="105">
                  <c:v>261.55188352287774</c:v>
                </c:pt>
                <c:pt idx="106">
                  <c:v>263.15009196188254</c:v>
                </c:pt>
                <c:pt idx="107">
                  <c:v>265.6045620979931</c:v>
                </c:pt>
                <c:pt idx="108">
                  <c:v>267.58374457017925</c:v>
                </c:pt>
                <c:pt idx="109">
                  <c:v>269.80709120217784</c:v>
                </c:pt>
                <c:pt idx="110">
                  <c:v>271.42410394152995</c:v>
                </c:pt>
                <c:pt idx="111">
                  <c:v>273.96658492277032</c:v>
                </c:pt>
                <c:pt idx="112">
                  <c:v>276.34703180078543</c:v>
                </c:pt>
                <c:pt idx="113">
                  <c:v>279.28436642424219</c:v>
                </c:pt>
                <c:pt idx="114">
                  <c:v>282.19633044282602</c:v>
                </c:pt>
                <c:pt idx="115">
                  <c:v>284.10040668908141</c:v>
                </c:pt>
                <c:pt idx="116">
                  <c:v>286.26823372213761</c:v>
                </c:pt>
                <c:pt idx="117">
                  <c:v>288.52499655884941</c:v>
                </c:pt>
                <c:pt idx="118">
                  <c:v>291.07420599694194</c:v>
                </c:pt>
                <c:pt idx="119">
                  <c:v>292.08734627608197</c:v>
                </c:pt>
                <c:pt idx="120">
                  <c:v>293.80644821236177</c:v>
                </c:pt>
                <c:pt idx="121">
                  <c:v>295.52009976207574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22-0B46-8F11-B7CDAC3A2AFC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'24.99-B777'!$C$3:$C$140</c:f>
              <c:numCache>
                <c:formatCode>General</c:formatCode>
                <c:ptCount val="138"/>
                <c:pt idx="0">
                  <c:v>0.50106839999999997</c:v>
                </c:pt>
                <c:pt idx="1">
                  <c:v>0.50553208999999999</c:v>
                </c:pt>
                <c:pt idx="2">
                  <c:v>0.50970435999999997</c:v>
                </c:pt>
                <c:pt idx="3">
                  <c:v>0.51387632000000005</c:v>
                </c:pt>
                <c:pt idx="4">
                  <c:v>0.51804899000000004</c:v>
                </c:pt>
                <c:pt idx="5">
                  <c:v>0.52222166000000003</c:v>
                </c:pt>
                <c:pt idx="6">
                  <c:v>0.52639433000000002</c:v>
                </c:pt>
                <c:pt idx="7">
                  <c:v>0.53056630000000005</c:v>
                </c:pt>
                <c:pt idx="8">
                  <c:v>0.53473842000000005</c:v>
                </c:pt>
                <c:pt idx="9">
                  <c:v>0.53891069000000003</c:v>
                </c:pt>
                <c:pt idx="10">
                  <c:v>0.54308285000000001</c:v>
                </c:pt>
                <c:pt idx="11">
                  <c:v>0.54725546999999997</c:v>
                </c:pt>
                <c:pt idx="12">
                  <c:v>0.55142813999999996</c:v>
                </c:pt>
                <c:pt idx="13">
                  <c:v>0.55560041000000004</c:v>
                </c:pt>
                <c:pt idx="14">
                  <c:v>0.55977292999999995</c:v>
                </c:pt>
                <c:pt idx="15">
                  <c:v>0.56394555000000002</c:v>
                </c:pt>
                <c:pt idx="16">
                  <c:v>0.56811792000000005</c:v>
                </c:pt>
                <c:pt idx="17">
                  <c:v>0.57229054000000001</c:v>
                </c:pt>
                <c:pt idx="18">
                  <c:v>0.5764629</c:v>
                </c:pt>
                <c:pt idx="19">
                  <c:v>0.58063547000000004</c:v>
                </c:pt>
                <c:pt idx="20">
                  <c:v>0.58480814000000003</c:v>
                </c:pt>
                <c:pt idx="21">
                  <c:v>0.58897995999999997</c:v>
                </c:pt>
                <c:pt idx="22">
                  <c:v>0.59315262999999996</c:v>
                </c:pt>
                <c:pt idx="23">
                  <c:v>0.59732529999999995</c:v>
                </c:pt>
                <c:pt idx="24">
                  <c:v>0.60149781999999996</c:v>
                </c:pt>
                <c:pt idx="25">
                  <c:v>0.60567024000000003</c:v>
                </c:pt>
                <c:pt idx="26">
                  <c:v>0.60984260999999995</c:v>
                </c:pt>
                <c:pt idx="27">
                  <c:v>0.61401523000000002</c:v>
                </c:pt>
                <c:pt idx="28">
                  <c:v>0.61818808999999997</c:v>
                </c:pt>
                <c:pt idx="29">
                  <c:v>0.62236075999999996</c:v>
                </c:pt>
                <c:pt idx="30">
                  <c:v>0.62653362999999995</c:v>
                </c:pt>
                <c:pt idx="31">
                  <c:v>0.63070614999999997</c:v>
                </c:pt>
                <c:pt idx="32">
                  <c:v>0.63487932000000002</c:v>
                </c:pt>
                <c:pt idx="33">
                  <c:v>0.63905193999999998</c:v>
                </c:pt>
                <c:pt idx="34">
                  <c:v>0.64322466</c:v>
                </c:pt>
                <c:pt idx="35">
                  <c:v>0.64739732999999999</c:v>
                </c:pt>
                <c:pt idx="36">
                  <c:v>0.65156999999999998</c:v>
                </c:pt>
                <c:pt idx="37">
                  <c:v>0.65574266999999997</c:v>
                </c:pt>
                <c:pt idx="38">
                  <c:v>0.65991619000000001</c:v>
                </c:pt>
                <c:pt idx="39">
                  <c:v>0.66408884999999995</c:v>
                </c:pt>
                <c:pt idx="40">
                  <c:v>0.66826152000000005</c:v>
                </c:pt>
                <c:pt idx="41">
                  <c:v>0.67243419000000004</c:v>
                </c:pt>
                <c:pt idx="42">
                  <c:v>0.67660726000000004</c:v>
                </c:pt>
                <c:pt idx="43">
                  <c:v>0.68077988</c:v>
                </c:pt>
                <c:pt idx="44">
                  <c:v>0.68495251000000001</c:v>
                </c:pt>
                <c:pt idx="45">
                  <c:v>0.68912567999999996</c:v>
                </c:pt>
                <c:pt idx="46">
                  <c:v>0.69329854999999996</c:v>
                </c:pt>
                <c:pt idx="47">
                  <c:v>0.69747157000000004</c:v>
                </c:pt>
                <c:pt idx="48">
                  <c:v>0.70164444000000004</c:v>
                </c:pt>
                <c:pt idx="49">
                  <c:v>0.70581841000000001</c:v>
                </c:pt>
                <c:pt idx="50">
                  <c:v>0.70999177999999996</c:v>
                </c:pt>
                <c:pt idx="51">
                  <c:v>0.71416444999999995</c:v>
                </c:pt>
                <c:pt idx="52">
                  <c:v>0.71833762000000001</c:v>
                </c:pt>
                <c:pt idx="53">
                  <c:v>0.72251089000000002</c:v>
                </c:pt>
                <c:pt idx="54">
                  <c:v>0.72697518000000005</c:v>
                </c:pt>
                <c:pt idx="55">
                  <c:v>0.73123733000000002</c:v>
                </c:pt>
                <c:pt idx="56">
                  <c:v>0.73541098999999999</c:v>
                </c:pt>
                <c:pt idx="57">
                  <c:v>0.73958436000000005</c:v>
                </c:pt>
                <c:pt idx="58">
                  <c:v>0.74375798000000004</c:v>
                </c:pt>
                <c:pt idx="59">
                  <c:v>0.74793200999999998</c:v>
                </c:pt>
                <c:pt idx="60">
                  <c:v>0.75210568</c:v>
                </c:pt>
                <c:pt idx="61">
                  <c:v>0.7562797</c:v>
                </c:pt>
                <c:pt idx="62">
                  <c:v>0.76045368999999996</c:v>
                </c:pt>
                <c:pt idx="63">
                  <c:v>0.76462805</c:v>
                </c:pt>
                <c:pt idx="64">
                  <c:v>0.76880177000000005</c:v>
                </c:pt>
                <c:pt idx="65">
                  <c:v>0.77297663999999999</c:v>
                </c:pt>
                <c:pt idx="66">
                  <c:v>0.77715087000000005</c:v>
                </c:pt>
                <c:pt idx="67">
                  <c:v>0.78132548999999996</c:v>
                </c:pt>
                <c:pt idx="68">
                  <c:v>0.78550016</c:v>
                </c:pt>
                <c:pt idx="69">
                  <c:v>0.78967458999999995</c:v>
                </c:pt>
                <c:pt idx="70">
                  <c:v>0.79384896000000005</c:v>
                </c:pt>
                <c:pt idx="71">
                  <c:v>0.79802424000000005</c:v>
                </c:pt>
                <c:pt idx="72">
                  <c:v>0.80219925999999997</c:v>
                </c:pt>
                <c:pt idx="73">
                  <c:v>0.80637473999999998</c:v>
                </c:pt>
                <c:pt idx="74">
                  <c:v>0.81050752000000004</c:v>
                </c:pt>
                <c:pt idx="75">
                  <c:v>0.81472469000000003</c:v>
                </c:pt>
                <c:pt idx="76">
                  <c:v>0.81890041999999996</c:v>
                </c:pt>
                <c:pt idx="77">
                  <c:v>0.82336726000000005</c:v>
                </c:pt>
                <c:pt idx="78">
                  <c:v>0.82754289000000003</c:v>
                </c:pt>
                <c:pt idx="79">
                  <c:v>0.83171806999999998</c:v>
                </c:pt>
                <c:pt idx="80">
                  <c:v>0.83589500000000005</c:v>
                </c:pt>
                <c:pt idx="81">
                  <c:v>0.83978094999999997</c:v>
                </c:pt>
                <c:pt idx="82">
                  <c:v>0.84366781999999996</c:v>
                </c:pt>
                <c:pt idx="83">
                  <c:v>0.84726407000000004</c:v>
                </c:pt>
                <c:pt idx="84">
                  <c:v>0.85086207999999997</c:v>
                </c:pt>
                <c:pt idx="85">
                  <c:v>0.85379015000000003</c:v>
                </c:pt>
                <c:pt idx="86">
                  <c:v>0.85653573999999999</c:v>
                </c:pt>
                <c:pt idx="87">
                  <c:v>0.85858120999999998</c:v>
                </c:pt>
                <c:pt idx="88">
                  <c:v>0.86034138000000004</c:v>
                </c:pt>
                <c:pt idx="89">
                  <c:v>0.86242567999999997</c:v>
                </c:pt>
                <c:pt idx="90">
                  <c:v>0.86490423999999999</c:v>
                </c:pt>
                <c:pt idx="91">
                  <c:v>0.86681211999999996</c:v>
                </c:pt>
                <c:pt idx="92">
                  <c:v>0.86849348000000004</c:v>
                </c:pt>
                <c:pt idx="93">
                  <c:v>0.87028130999999997</c:v>
                </c:pt>
                <c:pt idx="94">
                  <c:v>0.87206077000000004</c:v>
                </c:pt>
                <c:pt idx="95">
                  <c:v>0.87359816000000001</c:v>
                </c:pt>
                <c:pt idx="96">
                  <c:v>0.87479589999999996</c:v>
                </c:pt>
                <c:pt idx="97">
                  <c:v>0.87620993999999996</c:v>
                </c:pt>
                <c:pt idx="98">
                  <c:v>0.8774246</c:v>
                </c:pt>
                <c:pt idx="99">
                  <c:v>0.87862962</c:v>
                </c:pt>
                <c:pt idx="100">
                  <c:v>0.87946818999999998</c:v>
                </c:pt>
                <c:pt idx="101">
                  <c:v>0.88067333999999997</c:v>
                </c:pt>
                <c:pt idx="102">
                  <c:v>0.88196551999999995</c:v>
                </c:pt>
                <c:pt idx="103">
                  <c:v>0.88304015999999996</c:v>
                </c:pt>
                <c:pt idx="104">
                  <c:v>0.88384952999999999</c:v>
                </c:pt>
                <c:pt idx="105">
                  <c:v>0.88462145000000003</c:v>
                </c:pt>
                <c:pt idx="106">
                  <c:v>0.88558334999999999</c:v>
                </c:pt>
                <c:pt idx="107">
                  <c:v>0.88654591999999999</c:v>
                </c:pt>
                <c:pt idx="108">
                  <c:v>0.8875092</c:v>
                </c:pt>
                <c:pt idx="109">
                  <c:v>0.88828112999999997</c:v>
                </c:pt>
                <c:pt idx="110">
                  <c:v>0.88895226000000005</c:v>
                </c:pt>
                <c:pt idx="111">
                  <c:v>0.88985179000000003</c:v>
                </c:pt>
                <c:pt idx="112">
                  <c:v>0.89068756999999998</c:v>
                </c:pt>
                <c:pt idx="113">
                  <c:v>0.89149372000000005</c:v>
                </c:pt>
                <c:pt idx="114">
                  <c:v>0.89225935000000001</c:v>
                </c:pt>
                <c:pt idx="115">
                  <c:v>0.89291624000000003</c:v>
                </c:pt>
                <c:pt idx="116">
                  <c:v>0.89331179000000005</c:v>
                </c:pt>
                <c:pt idx="117">
                  <c:v>0.89408586000000001</c:v>
                </c:pt>
                <c:pt idx="118">
                  <c:v>0.89477357000000002</c:v>
                </c:pt>
                <c:pt idx="119">
                  <c:v>0.89525432999999999</c:v>
                </c:pt>
                <c:pt idx="120">
                  <c:v>0.89570088000000003</c:v>
                </c:pt>
                <c:pt idx="121">
                  <c:v>0.89603551999999997</c:v>
                </c:pt>
                <c:pt idx="122">
                  <c:v>0.89660021000000001</c:v>
                </c:pt>
                <c:pt idx="123">
                  <c:v>0.89693442000000001</c:v>
                </c:pt>
                <c:pt idx="124">
                  <c:v>0.89730098999999997</c:v>
                </c:pt>
                <c:pt idx="125">
                  <c:v>0.89779653999999998</c:v>
                </c:pt>
                <c:pt idx="126">
                  <c:v>0.89817451999999998</c:v>
                </c:pt>
                <c:pt idx="127">
                  <c:v>0.89868323999999999</c:v>
                </c:pt>
                <c:pt idx="128">
                  <c:v>0.89906275999999996</c:v>
                </c:pt>
                <c:pt idx="129">
                  <c:v>0.89951879999999995</c:v>
                </c:pt>
                <c:pt idx="130">
                  <c:v>0.89992161999999998</c:v>
                </c:pt>
                <c:pt idx="131">
                  <c:v>0.89995053000000003</c:v>
                </c:pt>
                <c:pt idx="132">
                  <c:v>0.90035788000000005</c:v>
                </c:pt>
                <c:pt idx="133">
                  <c:v>0.90057275000000003</c:v>
                </c:pt>
                <c:pt idx="134">
                  <c:v>0.90093767999999996</c:v>
                </c:pt>
                <c:pt idx="135">
                  <c:v>0.90113909999999997</c:v>
                </c:pt>
                <c:pt idx="136">
                  <c:v>0.90144206999999998</c:v>
                </c:pt>
                <c:pt idx="137">
                  <c:v>0.90174504</c:v>
                </c:pt>
              </c:numCache>
            </c:numRef>
          </c:xVal>
          <c:yVal>
            <c:numRef>
              <c:f>'24.99-B777'!$D$3:$D$140</c:f>
              <c:numCache>
                <c:formatCode>General</c:formatCode>
                <c:ptCount val="138"/>
                <c:pt idx="0">
                  <c:v>169.304396</c:v>
                </c:pt>
                <c:pt idx="1">
                  <c:v>169.28880100000001</c:v>
                </c:pt>
                <c:pt idx="2">
                  <c:v>169.22144700000001</c:v>
                </c:pt>
                <c:pt idx="3">
                  <c:v>169.102442</c:v>
                </c:pt>
                <c:pt idx="4">
                  <c:v>169.10395800000001</c:v>
                </c:pt>
                <c:pt idx="5">
                  <c:v>169.10547399999999</c:v>
                </c:pt>
                <c:pt idx="6">
                  <c:v>169.10699099999999</c:v>
                </c:pt>
                <c:pt idx="7">
                  <c:v>168.98798500000001</c:v>
                </c:pt>
                <c:pt idx="8">
                  <c:v>168.89480599999999</c:v>
                </c:pt>
                <c:pt idx="9">
                  <c:v>168.82745299999999</c:v>
                </c:pt>
                <c:pt idx="10">
                  <c:v>168.74288200000001</c:v>
                </c:pt>
                <c:pt idx="11">
                  <c:v>168.73579000000001</c:v>
                </c:pt>
                <c:pt idx="12">
                  <c:v>168.73730599999999</c:v>
                </c:pt>
                <c:pt idx="13">
                  <c:v>168.66995299999999</c:v>
                </c:pt>
                <c:pt idx="14">
                  <c:v>168.64564300000001</c:v>
                </c:pt>
                <c:pt idx="15">
                  <c:v>168.63855000000001</c:v>
                </c:pt>
                <c:pt idx="16">
                  <c:v>168.588414</c:v>
                </c:pt>
                <c:pt idx="17">
                  <c:v>168.581322</c:v>
                </c:pt>
                <c:pt idx="18">
                  <c:v>168.53018800000001</c:v>
                </c:pt>
                <c:pt idx="19">
                  <c:v>168.51448600000001</c:v>
                </c:pt>
                <c:pt idx="20">
                  <c:v>168.51600300000001</c:v>
                </c:pt>
                <c:pt idx="21">
                  <c:v>168.37217000000001</c:v>
                </c:pt>
                <c:pt idx="22">
                  <c:v>168.37368599999999</c:v>
                </c:pt>
                <c:pt idx="23">
                  <c:v>168.375202</c:v>
                </c:pt>
                <c:pt idx="24">
                  <c:v>168.35089199999999</c:v>
                </c:pt>
                <c:pt idx="25">
                  <c:v>168.30936500000001</c:v>
                </c:pt>
                <c:pt idx="26">
                  <c:v>168.259229</c:v>
                </c:pt>
                <c:pt idx="27">
                  <c:v>168.252137</c:v>
                </c:pt>
                <c:pt idx="28">
                  <c:v>168.28808799999999</c:v>
                </c:pt>
                <c:pt idx="29">
                  <c:v>168.289604</c:v>
                </c:pt>
                <c:pt idx="30">
                  <c:v>168.32555500000001</c:v>
                </c:pt>
                <c:pt idx="31">
                  <c:v>168.30124499999999</c:v>
                </c:pt>
                <c:pt idx="32">
                  <c:v>168.388848</c:v>
                </c:pt>
                <c:pt idx="33">
                  <c:v>168.381756</c:v>
                </c:pt>
                <c:pt idx="34">
                  <c:v>168.39188100000001</c:v>
                </c:pt>
                <c:pt idx="35">
                  <c:v>168.39339699999999</c:v>
                </c:pt>
                <c:pt idx="36">
                  <c:v>168.394913</c:v>
                </c:pt>
                <c:pt idx="37">
                  <c:v>168.39642900000001</c:v>
                </c:pt>
                <c:pt idx="38">
                  <c:v>168.543295</c:v>
                </c:pt>
                <c:pt idx="39">
                  <c:v>168.54481100000001</c:v>
                </c:pt>
                <c:pt idx="40">
                  <c:v>168.54632699999999</c:v>
                </c:pt>
                <c:pt idx="41">
                  <c:v>168.547843</c:v>
                </c:pt>
                <c:pt idx="42">
                  <c:v>168.61822900000001</c:v>
                </c:pt>
                <c:pt idx="43">
                  <c:v>168.61113700000001</c:v>
                </c:pt>
                <c:pt idx="44">
                  <c:v>168.60504299999999</c:v>
                </c:pt>
                <c:pt idx="45">
                  <c:v>168.692646</c:v>
                </c:pt>
                <c:pt idx="46">
                  <c:v>168.72859700000001</c:v>
                </c:pt>
                <c:pt idx="47">
                  <c:v>168.79037400000001</c:v>
                </c:pt>
                <c:pt idx="48">
                  <c:v>168.826325</c:v>
                </c:pt>
                <c:pt idx="49">
                  <c:v>169.05166700000001</c:v>
                </c:pt>
                <c:pt idx="50">
                  <c:v>169.17370500000001</c:v>
                </c:pt>
                <c:pt idx="51">
                  <c:v>169.17522099999999</c:v>
                </c:pt>
                <c:pt idx="52">
                  <c:v>169.26282399999999</c:v>
                </c:pt>
                <c:pt idx="53">
                  <c:v>169.36764500000001</c:v>
                </c:pt>
                <c:pt idx="54">
                  <c:v>169.455354</c:v>
                </c:pt>
                <c:pt idx="55">
                  <c:v>169.67311799999999</c:v>
                </c:pt>
                <c:pt idx="56">
                  <c:v>169.845809</c:v>
                </c:pt>
                <c:pt idx="57">
                  <c:v>169.96784700000001</c:v>
                </c:pt>
                <c:pt idx="58">
                  <c:v>170.13292799999999</c:v>
                </c:pt>
                <c:pt idx="59">
                  <c:v>170.36687900000001</c:v>
                </c:pt>
                <c:pt idx="60">
                  <c:v>170.540569</c:v>
                </c:pt>
                <c:pt idx="61">
                  <c:v>170.77452</c:v>
                </c:pt>
                <c:pt idx="62">
                  <c:v>171.00308999999999</c:v>
                </c:pt>
                <c:pt idx="63">
                  <c:v>171.294073</c:v>
                </c:pt>
                <c:pt idx="64">
                  <c:v>171.476372</c:v>
                </c:pt>
                <c:pt idx="65">
                  <c:v>171.85667000000001</c:v>
                </c:pt>
                <c:pt idx="66">
                  <c:v>172.125056</c:v>
                </c:pt>
                <c:pt idx="67">
                  <c:v>172.462311</c:v>
                </c:pt>
                <c:pt idx="68">
                  <c:v>172.80817500000001</c:v>
                </c:pt>
                <c:pt idx="69">
                  <c:v>173.110995</c:v>
                </c:pt>
                <c:pt idx="70">
                  <c:v>173.40520599999999</c:v>
                </c:pt>
                <c:pt idx="71">
                  <c:v>173.85437400000001</c:v>
                </c:pt>
                <c:pt idx="72">
                  <c:v>174.26049900000001</c:v>
                </c:pt>
                <c:pt idx="73">
                  <c:v>174.744102</c:v>
                </c:pt>
                <c:pt idx="74">
                  <c:v>175.13395</c:v>
                </c:pt>
                <c:pt idx="75">
                  <c:v>175.53913299999999</c:v>
                </c:pt>
                <c:pt idx="76">
                  <c:v>176.06577899999999</c:v>
                </c:pt>
                <c:pt idx="77">
                  <c:v>176.59253100000001</c:v>
                </c:pt>
                <c:pt idx="78">
                  <c:v>177.10195999999999</c:v>
                </c:pt>
                <c:pt idx="79">
                  <c:v>177.53391099999999</c:v>
                </c:pt>
                <c:pt idx="80">
                  <c:v>178.26716500000001</c:v>
                </c:pt>
                <c:pt idx="81">
                  <c:v>179.02614</c:v>
                </c:pt>
                <c:pt idx="82">
                  <c:v>179.94107</c:v>
                </c:pt>
                <c:pt idx="83">
                  <c:v>180.94297900000001</c:v>
                </c:pt>
                <c:pt idx="84">
                  <c:v>182.24619300000001</c:v>
                </c:pt>
                <c:pt idx="85">
                  <c:v>183.637246</c:v>
                </c:pt>
                <c:pt idx="86">
                  <c:v>185.01697899999999</c:v>
                </c:pt>
                <c:pt idx="87">
                  <c:v>186.325861</c:v>
                </c:pt>
                <c:pt idx="88">
                  <c:v>187.60900100000001</c:v>
                </c:pt>
                <c:pt idx="89">
                  <c:v>189.53417999999999</c:v>
                </c:pt>
                <c:pt idx="90">
                  <c:v>191.74914799999999</c:v>
                </c:pt>
                <c:pt idx="91">
                  <c:v>193.67531399999999</c:v>
                </c:pt>
                <c:pt idx="92">
                  <c:v>195.83813499999999</c:v>
                </c:pt>
                <c:pt idx="93">
                  <c:v>198.19038599999999</c:v>
                </c:pt>
                <c:pt idx="94">
                  <c:v>200.451244</c:v>
                </c:pt>
                <c:pt idx="95">
                  <c:v>202.758083</c:v>
                </c:pt>
                <c:pt idx="96">
                  <c:v>204.84880799999999</c:v>
                </c:pt>
                <c:pt idx="97">
                  <c:v>207.274123</c:v>
                </c:pt>
                <c:pt idx="98">
                  <c:v>209.58212399999999</c:v>
                </c:pt>
                <c:pt idx="99">
                  <c:v>211.78656000000001</c:v>
                </c:pt>
                <c:pt idx="100">
                  <c:v>213.823272</c:v>
                </c:pt>
                <c:pt idx="101">
                  <c:v>216.04935499999999</c:v>
                </c:pt>
                <c:pt idx="102">
                  <c:v>218.59141399999999</c:v>
                </c:pt>
                <c:pt idx="103">
                  <c:v>220.73808299999999</c:v>
                </c:pt>
                <c:pt idx="104">
                  <c:v>222.93245099999999</c:v>
                </c:pt>
                <c:pt idx="105">
                  <c:v>225.20872600000001</c:v>
                </c:pt>
                <c:pt idx="106">
                  <c:v>227.53828300000001</c:v>
                </c:pt>
                <c:pt idx="107">
                  <c:v>229.98492899999999</c:v>
                </c:pt>
                <c:pt idx="108">
                  <c:v>232.551523</c:v>
                </c:pt>
                <c:pt idx="109">
                  <c:v>234.830656</c:v>
                </c:pt>
                <c:pt idx="110">
                  <c:v>237.22008099999999</c:v>
                </c:pt>
                <c:pt idx="111">
                  <c:v>239.69752299999999</c:v>
                </c:pt>
                <c:pt idx="112">
                  <c:v>242.08385100000001</c:v>
                </c:pt>
                <c:pt idx="113">
                  <c:v>244.39532</c:v>
                </c:pt>
                <c:pt idx="114">
                  <c:v>246.88575399999999</c:v>
                </c:pt>
                <c:pt idx="115">
                  <c:v>249.10534000000001</c:v>
                </c:pt>
                <c:pt idx="116">
                  <c:v>251.88997499999999</c:v>
                </c:pt>
                <c:pt idx="117">
                  <c:v>254.535563</c:v>
                </c:pt>
                <c:pt idx="118">
                  <c:v>257.500225</c:v>
                </c:pt>
                <c:pt idx="119">
                  <c:v>259.76978200000002</c:v>
                </c:pt>
                <c:pt idx="120">
                  <c:v>261.63004699999999</c:v>
                </c:pt>
                <c:pt idx="121">
                  <c:v>263.63881900000001</c:v>
                </c:pt>
                <c:pt idx="122">
                  <c:v>265.84566799999999</c:v>
                </c:pt>
                <c:pt idx="123">
                  <c:v>268.02435100000002</c:v>
                </c:pt>
                <c:pt idx="124">
                  <c:v>270.38167399999998</c:v>
                </c:pt>
                <c:pt idx="125">
                  <c:v>272.916831</c:v>
                </c:pt>
                <c:pt idx="126">
                  <c:v>274.95921099999998</c:v>
                </c:pt>
                <c:pt idx="127">
                  <c:v>277.48129899999998</c:v>
                </c:pt>
                <c:pt idx="128">
                  <c:v>279.787823</c:v>
                </c:pt>
                <c:pt idx="129">
                  <c:v>282.10382399999997</c:v>
                </c:pt>
                <c:pt idx="130">
                  <c:v>284.79365899999999</c:v>
                </c:pt>
                <c:pt idx="131">
                  <c:v>286.81245100000001</c:v>
                </c:pt>
                <c:pt idx="132">
                  <c:v>289.34889900000002</c:v>
                </c:pt>
                <c:pt idx="133">
                  <c:v>291.40444200000002</c:v>
                </c:pt>
                <c:pt idx="134">
                  <c:v>293.47891499999997</c:v>
                </c:pt>
                <c:pt idx="135">
                  <c:v>295.64365099999998</c:v>
                </c:pt>
                <c:pt idx="136">
                  <c:v>297.67864500000002</c:v>
                </c:pt>
                <c:pt idx="137">
                  <c:v>299.713639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5E8-7940-80E0-598994C16E29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'24.99-B777'!$C$3:$C$140</c:f>
              <c:numCache>
                <c:formatCode>General</c:formatCode>
                <c:ptCount val="138"/>
                <c:pt idx="0">
                  <c:v>0.50106839999999997</c:v>
                </c:pt>
                <c:pt idx="1">
                  <c:v>0.50553208999999999</c:v>
                </c:pt>
                <c:pt idx="2">
                  <c:v>0.50970435999999997</c:v>
                </c:pt>
                <c:pt idx="3">
                  <c:v>0.51387632000000005</c:v>
                </c:pt>
                <c:pt idx="4">
                  <c:v>0.51804899000000004</c:v>
                </c:pt>
                <c:pt idx="5">
                  <c:v>0.52222166000000003</c:v>
                </c:pt>
                <c:pt idx="6">
                  <c:v>0.52639433000000002</c:v>
                </c:pt>
                <c:pt idx="7">
                  <c:v>0.53056630000000005</c:v>
                </c:pt>
                <c:pt idx="8">
                  <c:v>0.53473842000000005</c:v>
                </c:pt>
                <c:pt idx="9">
                  <c:v>0.53891069000000003</c:v>
                </c:pt>
                <c:pt idx="10">
                  <c:v>0.54308285000000001</c:v>
                </c:pt>
                <c:pt idx="11">
                  <c:v>0.54725546999999997</c:v>
                </c:pt>
                <c:pt idx="12">
                  <c:v>0.55142813999999996</c:v>
                </c:pt>
                <c:pt idx="13">
                  <c:v>0.55560041000000004</c:v>
                </c:pt>
                <c:pt idx="14">
                  <c:v>0.55977292999999995</c:v>
                </c:pt>
                <c:pt idx="15">
                  <c:v>0.56394555000000002</c:v>
                </c:pt>
                <c:pt idx="16">
                  <c:v>0.56811792000000005</c:v>
                </c:pt>
                <c:pt idx="17">
                  <c:v>0.57229054000000001</c:v>
                </c:pt>
                <c:pt idx="18">
                  <c:v>0.5764629</c:v>
                </c:pt>
                <c:pt idx="19">
                  <c:v>0.58063547000000004</c:v>
                </c:pt>
                <c:pt idx="20">
                  <c:v>0.58480814000000003</c:v>
                </c:pt>
                <c:pt idx="21">
                  <c:v>0.58897995999999997</c:v>
                </c:pt>
                <c:pt idx="22">
                  <c:v>0.59315262999999996</c:v>
                </c:pt>
                <c:pt idx="23">
                  <c:v>0.59732529999999995</c:v>
                </c:pt>
                <c:pt idx="24">
                  <c:v>0.60149781999999996</c:v>
                </c:pt>
                <c:pt idx="25">
                  <c:v>0.60567024000000003</c:v>
                </c:pt>
                <c:pt idx="26">
                  <c:v>0.60984260999999995</c:v>
                </c:pt>
                <c:pt idx="27">
                  <c:v>0.61401523000000002</c:v>
                </c:pt>
                <c:pt idx="28">
                  <c:v>0.61818808999999997</c:v>
                </c:pt>
                <c:pt idx="29">
                  <c:v>0.62236075999999996</c:v>
                </c:pt>
                <c:pt idx="30">
                  <c:v>0.62653362999999995</c:v>
                </c:pt>
                <c:pt idx="31">
                  <c:v>0.63070614999999997</c:v>
                </c:pt>
                <c:pt idx="32">
                  <c:v>0.63487932000000002</c:v>
                </c:pt>
                <c:pt idx="33">
                  <c:v>0.63905193999999998</c:v>
                </c:pt>
                <c:pt idx="34">
                  <c:v>0.64322466</c:v>
                </c:pt>
                <c:pt idx="35">
                  <c:v>0.64739732999999999</c:v>
                </c:pt>
                <c:pt idx="36">
                  <c:v>0.65156999999999998</c:v>
                </c:pt>
                <c:pt idx="37">
                  <c:v>0.65574266999999997</c:v>
                </c:pt>
                <c:pt idx="38">
                  <c:v>0.65991619000000001</c:v>
                </c:pt>
                <c:pt idx="39">
                  <c:v>0.66408884999999995</c:v>
                </c:pt>
                <c:pt idx="40">
                  <c:v>0.66826152000000005</c:v>
                </c:pt>
                <c:pt idx="41">
                  <c:v>0.67243419000000004</c:v>
                </c:pt>
                <c:pt idx="42">
                  <c:v>0.67660726000000004</c:v>
                </c:pt>
                <c:pt idx="43">
                  <c:v>0.68077988</c:v>
                </c:pt>
                <c:pt idx="44">
                  <c:v>0.68495251000000001</c:v>
                </c:pt>
                <c:pt idx="45">
                  <c:v>0.68912567999999996</c:v>
                </c:pt>
                <c:pt idx="46">
                  <c:v>0.69329854999999996</c:v>
                </c:pt>
                <c:pt idx="47">
                  <c:v>0.69747157000000004</c:v>
                </c:pt>
                <c:pt idx="48">
                  <c:v>0.70164444000000004</c:v>
                </c:pt>
                <c:pt idx="49">
                  <c:v>0.70581841000000001</c:v>
                </c:pt>
                <c:pt idx="50">
                  <c:v>0.70999177999999996</c:v>
                </c:pt>
                <c:pt idx="51">
                  <c:v>0.71416444999999995</c:v>
                </c:pt>
                <c:pt idx="52">
                  <c:v>0.71833762000000001</c:v>
                </c:pt>
                <c:pt idx="53">
                  <c:v>0.72251089000000002</c:v>
                </c:pt>
                <c:pt idx="54">
                  <c:v>0.72697518000000005</c:v>
                </c:pt>
                <c:pt idx="55">
                  <c:v>0.73123733000000002</c:v>
                </c:pt>
                <c:pt idx="56">
                  <c:v>0.73541098999999999</c:v>
                </c:pt>
                <c:pt idx="57">
                  <c:v>0.73958436000000005</c:v>
                </c:pt>
                <c:pt idx="58">
                  <c:v>0.74375798000000004</c:v>
                </c:pt>
                <c:pt idx="59">
                  <c:v>0.74793200999999998</c:v>
                </c:pt>
                <c:pt idx="60">
                  <c:v>0.75210568</c:v>
                </c:pt>
                <c:pt idx="61">
                  <c:v>0.7562797</c:v>
                </c:pt>
                <c:pt idx="62">
                  <c:v>0.76045368999999996</c:v>
                </c:pt>
                <c:pt idx="63">
                  <c:v>0.76462805</c:v>
                </c:pt>
                <c:pt idx="64">
                  <c:v>0.76880177000000005</c:v>
                </c:pt>
                <c:pt idx="65">
                  <c:v>0.77297663999999999</c:v>
                </c:pt>
                <c:pt idx="66">
                  <c:v>0.77715087000000005</c:v>
                </c:pt>
                <c:pt idx="67">
                  <c:v>0.78132548999999996</c:v>
                </c:pt>
                <c:pt idx="68">
                  <c:v>0.78550016</c:v>
                </c:pt>
                <c:pt idx="69">
                  <c:v>0.78967458999999995</c:v>
                </c:pt>
                <c:pt idx="70">
                  <c:v>0.79384896000000005</c:v>
                </c:pt>
                <c:pt idx="71">
                  <c:v>0.79802424000000005</c:v>
                </c:pt>
                <c:pt idx="72">
                  <c:v>0.80219925999999997</c:v>
                </c:pt>
                <c:pt idx="73">
                  <c:v>0.80637473999999998</c:v>
                </c:pt>
                <c:pt idx="74">
                  <c:v>0.81050752000000004</c:v>
                </c:pt>
                <c:pt idx="75">
                  <c:v>0.81472469000000003</c:v>
                </c:pt>
                <c:pt idx="76">
                  <c:v>0.81890041999999996</c:v>
                </c:pt>
                <c:pt idx="77">
                  <c:v>0.82336726000000005</c:v>
                </c:pt>
                <c:pt idx="78">
                  <c:v>0.82754289000000003</c:v>
                </c:pt>
                <c:pt idx="79">
                  <c:v>0.83171806999999998</c:v>
                </c:pt>
                <c:pt idx="80">
                  <c:v>0.83589500000000005</c:v>
                </c:pt>
                <c:pt idx="81">
                  <c:v>0.83978094999999997</c:v>
                </c:pt>
                <c:pt idx="82">
                  <c:v>0.84366781999999996</c:v>
                </c:pt>
                <c:pt idx="83">
                  <c:v>0.84726407000000004</c:v>
                </c:pt>
                <c:pt idx="84">
                  <c:v>0.85086207999999997</c:v>
                </c:pt>
                <c:pt idx="85">
                  <c:v>0.85379015000000003</c:v>
                </c:pt>
                <c:pt idx="86">
                  <c:v>0.85653573999999999</c:v>
                </c:pt>
                <c:pt idx="87">
                  <c:v>0.85858120999999998</c:v>
                </c:pt>
                <c:pt idx="88">
                  <c:v>0.86034138000000004</c:v>
                </c:pt>
                <c:pt idx="89">
                  <c:v>0.86242567999999997</c:v>
                </c:pt>
                <c:pt idx="90">
                  <c:v>0.86490423999999999</c:v>
                </c:pt>
                <c:pt idx="91">
                  <c:v>0.86681211999999996</c:v>
                </c:pt>
                <c:pt idx="92">
                  <c:v>0.86849348000000004</c:v>
                </c:pt>
                <c:pt idx="93">
                  <c:v>0.87028130999999997</c:v>
                </c:pt>
                <c:pt idx="94">
                  <c:v>0.87206077000000004</c:v>
                </c:pt>
                <c:pt idx="95">
                  <c:v>0.87359816000000001</c:v>
                </c:pt>
                <c:pt idx="96">
                  <c:v>0.87479589999999996</c:v>
                </c:pt>
                <c:pt idx="97">
                  <c:v>0.87620993999999996</c:v>
                </c:pt>
                <c:pt idx="98">
                  <c:v>0.8774246</c:v>
                </c:pt>
                <c:pt idx="99">
                  <c:v>0.87862962</c:v>
                </c:pt>
                <c:pt idx="100">
                  <c:v>0.87946818999999998</c:v>
                </c:pt>
                <c:pt idx="101">
                  <c:v>0.88067333999999997</c:v>
                </c:pt>
                <c:pt idx="102">
                  <c:v>0.88196551999999995</c:v>
                </c:pt>
                <c:pt idx="103">
                  <c:v>0.88304015999999996</c:v>
                </c:pt>
                <c:pt idx="104">
                  <c:v>0.88384952999999999</c:v>
                </c:pt>
                <c:pt idx="105">
                  <c:v>0.88462145000000003</c:v>
                </c:pt>
                <c:pt idx="106">
                  <c:v>0.88558334999999999</c:v>
                </c:pt>
                <c:pt idx="107">
                  <c:v>0.88654591999999999</c:v>
                </c:pt>
                <c:pt idx="108">
                  <c:v>0.8875092</c:v>
                </c:pt>
                <c:pt idx="109">
                  <c:v>0.88828112999999997</c:v>
                </c:pt>
                <c:pt idx="110">
                  <c:v>0.88895226000000005</c:v>
                </c:pt>
                <c:pt idx="111">
                  <c:v>0.88985179000000003</c:v>
                </c:pt>
                <c:pt idx="112">
                  <c:v>0.89068756999999998</c:v>
                </c:pt>
                <c:pt idx="113">
                  <c:v>0.89149372000000005</c:v>
                </c:pt>
                <c:pt idx="114">
                  <c:v>0.89225935000000001</c:v>
                </c:pt>
                <c:pt idx="115">
                  <c:v>0.89291624000000003</c:v>
                </c:pt>
                <c:pt idx="116">
                  <c:v>0.89331179000000005</c:v>
                </c:pt>
                <c:pt idx="117">
                  <c:v>0.89408586000000001</c:v>
                </c:pt>
                <c:pt idx="118">
                  <c:v>0.89477357000000002</c:v>
                </c:pt>
                <c:pt idx="119">
                  <c:v>0.89525432999999999</c:v>
                </c:pt>
                <c:pt idx="120">
                  <c:v>0.89570088000000003</c:v>
                </c:pt>
                <c:pt idx="121">
                  <c:v>0.89603551999999997</c:v>
                </c:pt>
                <c:pt idx="122">
                  <c:v>0.89660021000000001</c:v>
                </c:pt>
                <c:pt idx="123">
                  <c:v>0.89693442000000001</c:v>
                </c:pt>
                <c:pt idx="124">
                  <c:v>0.89730098999999997</c:v>
                </c:pt>
                <c:pt idx="125">
                  <c:v>0.89779653999999998</c:v>
                </c:pt>
                <c:pt idx="126">
                  <c:v>0.89817451999999998</c:v>
                </c:pt>
                <c:pt idx="127">
                  <c:v>0.89868323999999999</c:v>
                </c:pt>
                <c:pt idx="128">
                  <c:v>0.89906275999999996</c:v>
                </c:pt>
                <c:pt idx="129">
                  <c:v>0.89951879999999995</c:v>
                </c:pt>
                <c:pt idx="130">
                  <c:v>0.89992161999999998</c:v>
                </c:pt>
                <c:pt idx="131">
                  <c:v>0.89995053000000003</c:v>
                </c:pt>
                <c:pt idx="132">
                  <c:v>0.90035788000000005</c:v>
                </c:pt>
                <c:pt idx="133">
                  <c:v>0.90057275000000003</c:v>
                </c:pt>
                <c:pt idx="134">
                  <c:v>0.90093767999999996</c:v>
                </c:pt>
                <c:pt idx="135">
                  <c:v>0.90113909999999997</c:v>
                </c:pt>
                <c:pt idx="136">
                  <c:v>0.90144206999999998</c:v>
                </c:pt>
                <c:pt idx="137">
                  <c:v>0.90174504</c:v>
                </c:pt>
              </c:numCache>
            </c:numRef>
          </c:xVal>
          <c:yVal>
            <c:numRef>
              <c:f>'24.99-B777'!$E$3:$E$140</c:f>
              <c:numCache>
                <c:formatCode>General</c:formatCode>
                <c:ptCount val="138"/>
                <c:pt idx="0">
                  <c:v>168.87992979365714</c:v>
                </c:pt>
                <c:pt idx="1">
                  <c:v>168.8801093616724</c:v>
                </c:pt>
                <c:pt idx="2">
                  <c:v>168.88030391447674</c:v>
                </c:pt>
                <c:pt idx="3">
                  <c:v>168.88052766296661</c:v>
                </c:pt>
                <c:pt idx="4">
                  <c:v>168.88078435252945</c:v>
                </c:pt>
                <c:pt idx="5">
                  <c:v>168.88107801530063</c:v>
                </c:pt>
                <c:pt idx="6">
                  <c:v>168.88141313037539</c:v>
                </c:pt>
                <c:pt idx="7">
                  <c:v>168.88179455292811</c:v>
                </c:pt>
                <c:pt idx="8">
                  <c:v>168.88222775175092</c:v>
                </c:pt>
                <c:pt idx="9">
                  <c:v>168.88271864845652</c:v>
                </c:pt>
                <c:pt idx="10">
                  <c:v>168.88327368371003</c:v>
                </c:pt>
                <c:pt idx="11">
                  <c:v>168.88390000875776</c:v>
                </c:pt>
                <c:pt idx="12">
                  <c:v>168.88460528239111</c:v>
                </c:pt>
                <c:pt idx="13">
                  <c:v>168.88539780983871</c:v>
                </c:pt>
                <c:pt idx="14">
                  <c:v>168.88628683469997</c:v>
                </c:pt>
                <c:pt idx="15">
                  <c:v>168.88728224692798</c:v>
                </c:pt>
                <c:pt idx="16">
                  <c:v>168.88839470441897</c:v>
                </c:pt>
                <c:pt idx="17">
                  <c:v>168.88963598308732</c:v>
                </c:pt>
                <c:pt idx="18">
                  <c:v>168.89101852668551</c:v>
                </c:pt>
                <c:pt idx="19">
                  <c:v>168.89255610230151</c:v>
                </c:pt>
                <c:pt idx="20">
                  <c:v>168.89426338492572</c:v>
                </c:pt>
                <c:pt idx="21">
                  <c:v>168.89615578619473</c:v>
                </c:pt>
                <c:pt idx="22">
                  <c:v>168.89825115321227</c:v>
                </c:pt>
                <c:pt idx="23">
                  <c:v>168.90056750289079</c:v>
                </c:pt>
                <c:pt idx="24">
                  <c:v>168.90312450785117</c:v>
                </c:pt>
                <c:pt idx="25">
                  <c:v>168.90594341567837</c:v>
                </c:pt>
                <c:pt idx="26">
                  <c:v>168.90904704692323</c:v>
                </c:pt>
                <c:pt idx="27">
                  <c:v>168.912460108554</c:v>
                </c:pt>
                <c:pt idx="28">
                  <c:v>168.91620887721348</c:v>
                </c:pt>
                <c:pt idx="29">
                  <c:v>168.9203210750785</c:v>
                </c:pt>
                <c:pt idx="30">
                  <c:v>168.92482718134579</c:v>
                </c:pt>
                <c:pt idx="31">
                  <c:v>168.92975878398084</c:v>
                </c:pt>
                <c:pt idx="32">
                  <c:v>168.93515156918593</c:v>
                </c:pt>
                <c:pt idx="33">
                  <c:v>168.94104084801154</c:v>
                </c:pt>
                <c:pt idx="34">
                  <c:v>168.94746684999589</c:v>
                </c:pt>
                <c:pt idx="35">
                  <c:v>168.9544714624713</c:v>
                </c:pt>
                <c:pt idx="36">
                  <c:v>168.9620997718917</c:v>
                </c:pt>
                <c:pt idx="37">
                  <c:v>168.97039990094913</c:v>
                </c:pt>
                <c:pt idx="38">
                  <c:v>168.97942522616157</c:v>
                </c:pt>
                <c:pt idx="39">
                  <c:v>168.98922711146454</c:v>
                </c:pt>
                <c:pt idx="40">
                  <c:v>168.99986630436501</c:v>
                </c:pt>
                <c:pt idx="41">
                  <c:v>169.01140593035299</c:v>
                </c:pt>
                <c:pt idx="42">
                  <c:v>169.02391497102604</c:v>
                </c:pt>
                <c:pt idx="43">
                  <c:v>169.03746361965852</c:v>
                </c:pt>
                <c:pt idx="44">
                  <c:v>169.05213148659189</c:v>
                </c:pt>
                <c:pt idx="45">
                  <c:v>169.06800507612601</c:v>
                </c:pt>
                <c:pt idx="46">
                  <c:v>169.08517254106425</c:v>
                </c:pt>
                <c:pt idx="47">
                  <c:v>169.10373457662297</c:v>
                </c:pt>
                <c:pt idx="48">
                  <c:v>169.12379742656398</c:v>
                </c:pt>
                <c:pt idx="49">
                  <c:v>169.14548513059242</c:v>
                </c:pt>
                <c:pt idx="50">
                  <c:v>169.16891801790388</c:v>
                </c:pt>
                <c:pt idx="51">
                  <c:v>169.19423668824948</c:v>
                </c:pt>
                <c:pt idx="52">
                  <c:v>169.22160561646572</c:v>
                </c:pt>
                <c:pt idx="53">
                  <c:v>169.25119800920365</c:v>
                </c:pt>
                <c:pt idx="54">
                  <c:v>169.28553813871562</c:v>
                </c:pt>
                <c:pt idx="55">
                  <c:v>169.32115814304962</c:v>
                </c:pt>
                <c:pt idx="56">
                  <c:v>169.35898766127073</c:v>
                </c:pt>
                <c:pt idx="57">
                  <c:v>169.40002773552476</c:v>
                </c:pt>
                <c:pt idx="58">
                  <c:v>169.44462274601796</c:v>
                </c:pt>
                <c:pt idx="59">
                  <c:v>169.49317004899325</c:v>
                </c:pt>
                <c:pt idx="60">
                  <c:v>169.54612365112555</c:v>
                </c:pt>
                <c:pt idx="61">
                  <c:v>169.60403922301902</c:v>
                </c:pt>
                <c:pt idx="62">
                  <c:v>169.66756202117617</c:v>
                </c:pt>
                <c:pt idx="63">
                  <c:v>169.73747663018085</c:v>
                </c:pt>
                <c:pt idx="64">
                  <c:v>169.81470148197823</c:v>
                </c:pt>
                <c:pt idx="65">
                  <c:v>169.90040416209672</c:v>
                </c:pt>
                <c:pt idx="66">
                  <c:v>169.99592736583915</c:v>
                </c:pt>
                <c:pt idx="67">
                  <c:v>170.10297716026196</c:v>
                </c:pt>
                <c:pt idx="68">
                  <c:v>170.22361122643593</c:v>
                </c:pt>
                <c:pt idx="69">
                  <c:v>170.36036090991331</c:v>
                </c:pt>
                <c:pt idx="70">
                  <c:v>170.51636645377462</c:v>
                </c:pt>
                <c:pt idx="71">
                  <c:v>170.69555315437009</c:v>
                </c:pt>
                <c:pt idx="72">
                  <c:v>170.90269413268246</c:v>
                </c:pt>
                <c:pt idx="73">
                  <c:v>171.14381786697902</c:v>
                </c:pt>
                <c:pt idx="74">
                  <c:v>171.423235791553</c:v>
                </c:pt>
                <c:pt idx="75">
                  <c:v>171.75955110810349</c:v>
                </c:pt>
                <c:pt idx="76">
                  <c:v>172.1551826636852</c:v>
                </c:pt>
                <c:pt idx="77">
                  <c:v>172.66394504124108</c:v>
                </c:pt>
                <c:pt idx="78">
                  <c:v>173.23891739887586</c:v>
                </c:pt>
                <c:pt idx="79">
                  <c:v>173.93341084681168</c:v>
                </c:pt>
                <c:pt idx="80">
                  <c:v>174.77683719387562</c:v>
                </c:pt>
                <c:pt idx="81">
                  <c:v>175.72676276376362</c:v>
                </c:pt>
                <c:pt idx="82">
                  <c:v>176.87346313243302</c:v>
                </c:pt>
                <c:pt idx="83">
                  <c:v>178.1484275248047</c:v>
                </c:pt>
                <c:pt idx="84">
                  <c:v>179.67458444249178</c:v>
                </c:pt>
                <c:pt idx="85">
                  <c:v>181.13802750238935</c:v>
                </c:pt>
                <c:pt idx="86">
                  <c:v>182.72323500343964</c:v>
                </c:pt>
                <c:pt idx="87">
                  <c:v>184.05800607105709</c:v>
                </c:pt>
                <c:pt idx="88">
                  <c:v>185.32479348142084</c:v>
                </c:pt>
                <c:pt idx="89">
                  <c:v>186.98204802736035</c:v>
                </c:pt>
                <c:pt idx="90">
                  <c:v>189.20150607941238</c:v>
                </c:pt>
                <c:pt idx="91">
                  <c:v>191.11676576490444</c:v>
                </c:pt>
                <c:pt idx="92">
                  <c:v>192.97098208423085</c:v>
                </c:pt>
                <c:pt idx="93">
                  <c:v>195.13103215385735</c:v>
                </c:pt>
                <c:pt idx="94">
                  <c:v>197.49303150963215</c:v>
                </c:pt>
                <c:pt idx="95">
                  <c:v>199.72054579051559</c:v>
                </c:pt>
                <c:pt idx="96">
                  <c:v>201.58617526630127</c:v>
                </c:pt>
                <c:pt idx="97">
                  <c:v>203.94700088566557</c:v>
                </c:pt>
                <c:pt idx="98">
                  <c:v>206.12163206460292</c:v>
                </c:pt>
                <c:pt idx="99">
                  <c:v>208.42259479159213</c:v>
                </c:pt>
                <c:pt idx="100">
                  <c:v>210.11335529783406</c:v>
                </c:pt>
                <c:pt idx="101">
                  <c:v>212.67972314035126</c:v>
                </c:pt>
                <c:pt idx="102">
                  <c:v>215.62145262867625</c:v>
                </c:pt>
                <c:pt idx="103">
                  <c:v>218.22775913432545</c:v>
                </c:pt>
                <c:pt idx="104">
                  <c:v>220.29220903784156</c:v>
                </c:pt>
                <c:pt idx="105">
                  <c:v>222.346398620885</c:v>
                </c:pt>
                <c:pt idx="106">
                  <c:v>225.02816775615074</c:v>
                </c:pt>
                <c:pt idx="107">
                  <c:v>227.85415212938773</c:v>
                </c:pt>
                <c:pt idx="108">
                  <c:v>230.83246731201095</c:v>
                </c:pt>
                <c:pt idx="109">
                  <c:v>233.33309485775027</c:v>
                </c:pt>
                <c:pt idx="110">
                  <c:v>235.59325131471735</c:v>
                </c:pt>
                <c:pt idx="111">
                  <c:v>238.75361781820212</c:v>
                </c:pt>
                <c:pt idx="112">
                  <c:v>241.83054478878756</c:v>
                </c:pt>
                <c:pt idx="113">
                  <c:v>244.93272323517945</c:v>
                </c:pt>
                <c:pt idx="114">
                  <c:v>248.00658067370028</c:v>
                </c:pt>
                <c:pt idx="115">
                  <c:v>250.74705700767134</c:v>
                </c:pt>
                <c:pt idx="116">
                  <c:v>252.44476684384728</c:v>
                </c:pt>
                <c:pt idx="117">
                  <c:v>255.8739340159994</c:v>
                </c:pt>
                <c:pt idx="118">
                  <c:v>259.04324378897081</c:v>
                </c:pt>
                <c:pt idx="119">
                  <c:v>261.32987062300964</c:v>
                </c:pt>
                <c:pt idx="120">
                  <c:v>263.50771886105463</c:v>
                </c:pt>
                <c:pt idx="121">
                  <c:v>265.17461653742379</c:v>
                </c:pt>
                <c:pt idx="122">
                  <c:v>268.05679696231221</c:v>
                </c:pt>
                <c:pt idx="123">
                  <c:v>269.80457383430354</c:v>
                </c:pt>
                <c:pt idx="124">
                  <c:v>271.7583024255905</c:v>
                </c:pt>
                <c:pt idx="125">
                  <c:v>274.46188416276016</c:v>
                </c:pt>
                <c:pt idx="126">
                  <c:v>276.57338239194144</c:v>
                </c:pt>
                <c:pt idx="127">
                  <c:v>279.48436573241844</c:v>
                </c:pt>
                <c:pt idx="128">
                  <c:v>281.70891889093849</c:v>
                </c:pt>
                <c:pt idx="129">
                  <c:v>284.4432437089099</c:v>
                </c:pt>
                <c:pt idx="130">
                  <c:v>286.91535389161589</c:v>
                </c:pt>
                <c:pt idx="131">
                  <c:v>287.09486038889236</c:v>
                </c:pt>
                <c:pt idx="132">
                  <c:v>289.65430965698442</c:v>
                </c:pt>
                <c:pt idx="133">
                  <c:v>291.02733019061918</c:v>
                </c:pt>
                <c:pt idx="134">
                  <c:v>293.39622473486094</c:v>
                </c:pt>
                <c:pt idx="135">
                  <c:v>294.72394472541077</c:v>
                </c:pt>
                <c:pt idx="136">
                  <c:v>296.74859377635022</c:v>
                </c:pt>
                <c:pt idx="137">
                  <c:v>298.80680896904141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22-0B46-8F11-B7CDAC3A2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1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A300-B2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'24.107-A300'!$AG$3:$AG$92</c:f>
              <c:numCache>
                <c:formatCode>General</c:formatCode>
                <c:ptCount val="90"/>
                <c:pt idx="0">
                  <c:v>0.49080138000000001</c:v>
                </c:pt>
                <c:pt idx="1">
                  <c:v>0.49481536999999998</c:v>
                </c:pt>
                <c:pt idx="2">
                  <c:v>0.49882925</c:v>
                </c:pt>
                <c:pt idx="3">
                  <c:v>0.50284432000000001</c:v>
                </c:pt>
                <c:pt idx="4">
                  <c:v>0.50685928000000002</c:v>
                </c:pt>
                <c:pt idx="5">
                  <c:v>0.51087338000000004</c:v>
                </c:pt>
                <c:pt idx="6">
                  <c:v>0.51488824</c:v>
                </c:pt>
                <c:pt idx="7">
                  <c:v>0.51890212000000002</c:v>
                </c:pt>
                <c:pt idx="8">
                  <c:v>0.52291728999999998</c:v>
                </c:pt>
                <c:pt idx="9">
                  <c:v>0.52693193000000005</c:v>
                </c:pt>
                <c:pt idx="10">
                  <c:v>0.53094646000000001</c:v>
                </c:pt>
                <c:pt idx="11">
                  <c:v>0.53496034999999997</c:v>
                </c:pt>
                <c:pt idx="12">
                  <c:v>0.53897499000000004</c:v>
                </c:pt>
                <c:pt idx="13">
                  <c:v>0.54299037999999999</c:v>
                </c:pt>
                <c:pt idx="14">
                  <c:v>0.54700501999999995</c:v>
                </c:pt>
                <c:pt idx="15">
                  <c:v>0.55102010000000001</c:v>
                </c:pt>
                <c:pt idx="16">
                  <c:v>0.55503398000000004</c:v>
                </c:pt>
                <c:pt idx="17">
                  <c:v>0.55904829</c:v>
                </c:pt>
                <c:pt idx="18">
                  <c:v>0.56306325999999995</c:v>
                </c:pt>
                <c:pt idx="19">
                  <c:v>0.56707757000000003</c:v>
                </c:pt>
                <c:pt idx="20">
                  <c:v>0.57109328000000004</c:v>
                </c:pt>
                <c:pt idx="21">
                  <c:v>0.57510879000000004</c:v>
                </c:pt>
                <c:pt idx="22">
                  <c:v>0.57912375000000005</c:v>
                </c:pt>
                <c:pt idx="23">
                  <c:v>0.58313806999999995</c:v>
                </c:pt>
                <c:pt idx="24">
                  <c:v>0.58715238000000003</c:v>
                </c:pt>
                <c:pt idx="25">
                  <c:v>0.59116756000000004</c:v>
                </c:pt>
                <c:pt idx="26">
                  <c:v>0.59552587999999995</c:v>
                </c:pt>
                <c:pt idx="27">
                  <c:v>0.59954083999999996</c:v>
                </c:pt>
                <c:pt idx="28">
                  <c:v>0.60321267000000001</c:v>
                </c:pt>
                <c:pt idx="29">
                  <c:v>0.60722697999999997</c:v>
                </c:pt>
                <c:pt idx="30">
                  <c:v>0.61124162000000004</c:v>
                </c:pt>
                <c:pt idx="31">
                  <c:v>0.61525658000000005</c:v>
                </c:pt>
                <c:pt idx="32">
                  <c:v>0.61927198000000006</c:v>
                </c:pt>
                <c:pt idx="33">
                  <c:v>0.62328737999999995</c:v>
                </c:pt>
                <c:pt idx="34">
                  <c:v>0.62730341000000001</c:v>
                </c:pt>
                <c:pt idx="35">
                  <c:v>0.63131848000000002</c:v>
                </c:pt>
                <c:pt idx="36">
                  <c:v>0.63533355000000002</c:v>
                </c:pt>
                <c:pt idx="37">
                  <c:v>0.63934970000000002</c:v>
                </c:pt>
                <c:pt idx="38">
                  <c:v>0.64336541999999997</c:v>
                </c:pt>
                <c:pt idx="39">
                  <c:v>0.64738092000000003</c:v>
                </c:pt>
                <c:pt idx="40">
                  <c:v>0.65105285999999996</c:v>
                </c:pt>
                <c:pt idx="41">
                  <c:v>0.65541256999999997</c:v>
                </c:pt>
                <c:pt idx="42">
                  <c:v>0.65942860999999997</c:v>
                </c:pt>
                <c:pt idx="43">
                  <c:v>0.66344519999999996</c:v>
                </c:pt>
                <c:pt idx="44">
                  <c:v>0.66746081000000002</c:v>
                </c:pt>
                <c:pt idx="45">
                  <c:v>0.67147663000000002</c:v>
                </c:pt>
                <c:pt idx="46">
                  <c:v>0.67549342999999995</c:v>
                </c:pt>
                <c:pt idx="47">
                  <c:v>0.67951001</c:v>
                </c:pt>
                <c:pt idx="48">
                  <c:v>0.68352583</c:v>
                </c:pt>
                <c:pt idx="49">
                  <c:v>0.68754219999999999</c:v>
                </c:pt>
                <c:pt idx="50">
                  <c:v>0.69155920999999998</c:v>
                </c:pt>
                <c:pt idx="51">
                  <c:v>0.69557632999999996</c:v>
                </c:pt>
                <c:pt idx="52">
                  <c:v>0.69959227000000002</c:v>
                </c:pt>
                <c:pt idx="53">
                  <c:v>0.70360906000000001</c:v>
                </c:pt>
                <c:pt idx="54">
                  <c:v>0.70762683000000004</c:v>
                </c:pt>
                <c:pt idx="55">
                  <c:v>0.71164373999999997</c:v>
                </c:pt>
                <c:pt idx="56">
                  <c:v>0.71566138999999995</c:v>
                </c:pt>
                <c:pt idx="57">
                  <c:v>0.71967937999999998</c:v>
                </c:pt>
                <c:pt idx="58">
                  <c:v>0.72369671000000002</c:v>
                </c:pt>
                <c:pt idx="59">
                  <c:v>0.72771470000000005</c:v>
                </c:pt>
                <c:pt idx="60">
                  <c:v>0.73173213999999998</c:v>
                </c:pt>
                <c:pt idx="61">
                  <c:v>0.73575033999999995</c:v>
                </c:pt>
                <c:pt idx="62">
                  <c:v>0.73976874999999997</c:v>
                </c:pt>
                <c:pt idx="63">
                  <c:v>0.74378683999999995</c:v>
                </c:pt>
                <c:pt idx="64">
                  <c:v>0.74746234</c:v>
                </c:pt>
                <c:pt idx="65">
                  <c:v>0.75182583000000003</c:v>
                </c:pt>
                <c:pt idx="66">
                  <c:v>0.75550251999999996</c:v>
                </c:pt>
                <c:pt idx="67">
                  <c:v>0.75918048999999999</c:v>
                </c:pt>
                <c:pt idx="68">
                  <c:v>0.76251597999999998</c:v>
                </c:pt>
                <c:pt idx="69">
                  <c:v>0.76585221999999997</c:v>
                </c:pt>
                <c:pt idx="70">
                  <c:v>0.76893761000000005</c:v>
                </c:pt>
                <c:pt idx="71">
                  <c:v>0.77177384999999998</c:v>
                </c:pt>
                <c:pt idx="72">
                  <c:v>0.7749606</c:v>
                </c:pt>
                <c:pt idx="73">
                  <c:v>0.77806282999999998</c:v>
                </c:pt>
                <c:pt idx="74">
                  <c:v>0.78125177000000001</c:v>
                </c:pt>
                <c:pt idx="75">
                  <c:v>0.78389622999999997</c:v>
                </c:pt>
                <c:pt idx="76">
                  <c:v>0.78626925999999997</c:v>
                </c:pt>
                <c:pt idx="77">
                  <c:v>0.78823061999999999</c:v>
                </c:pt>
                <c:pt idx="78">
                  <c:v>0.79044300000000001</c:v>
                </c:pt>
                <c:pt idx="79">
                  <c:v>0.79258746999999996</c:v>
                </c:pt>
                <c:pt idx="80">
                  <c:v>0.79461201999999997</c:v>
                </c:pt>
                <c:pt idx="81">
                  <c:v>0.79641454</c:v>
                </c:pt>
                <c:pt idx="82">
                  <c:v>0.79802090999999997</c:v>
                </c:pt>
                <c:pt idx="83">
                  <c:v>0.79961311999999996</c:v>
                </c:pt>
                <c:pt idx="84">
                  <c:v>0.80127682</c:v>
                </c:pt>
                <c:pt idx="85">
                  <c:v>0.80269670000000004</c:v>
                </c:pt>
                <c:pt idx="86">
                  <c:v>0.80411138000000004</c:v>
                </c:pt>
                <c:pt idx="87">
                  <c:v>0.80513049999999997</c:v>
                </c:pt>
                <c:pt idx="88">
                  <c:v>0.80605561999999997</c:v>
                </c:pt>
                <c:pt idx="89">
                  <c:v>0.80691566000000003</c:v>
                </c:pt>
              </c:numCache>
            </c:numRef>
          </c:xVal>
          <c:yVal>
            <c:numRef>
              <c:f>'24.107-A300'!$AH$3:$AH$92</c:f>
              <c:numCache>
                <c:formatCode>General</c:formatCode>
                <c:ptCount val="90"/>
                <c:pt idx="0">
                  <c:v>305.612233</c:v>
                </c:pt>
                <c:pt idx="1">
                  <c:v>305.62564700000001</c:v>
                </c:pt>
                <c:pt idx="2">
                  <c:v>305.62334499999997</c:v>
                </c:pt>
                <c:pt idx="3">
                  <c:v>305.79306200000002</c:v>
                </c:pt>
                <c:pt idx="4">
                  <c:v>305.94791199999997</c:v>
                </c:pt>
                <c:pt idx="5">
                  <c:v>305.97789</c:v>
                </c:pt>
                <c:pt idx="6">
                  <c:v>306.11702600000001</c:v>
                </c:pt>
                <c:pt idx="7">
                  <c:v>306.11472400000002</c:v>
                </c:pt>
                <c:pt idx="8">
                  <c:v>306.30015500000002</c:v>
                </c:pt>
                <c:pt idx="9">
                  <c:v>306.40786000000003</c:v>
                </c:pt>
                <c:pt idx="10">
                  <c:v>306.49984999999998</c:v>
                </c:pt>
                <c:pt idx="11">
                  <c:v>306.49839800000001</c:v>
                </c:pt>
                <c:pt idx="12">
                  <c:v>306.60610300000002</c:v>
                </c:pt>
                <c:pt idx="13">
                  <c:v>306.82296400000001</c:v>
                </c:pt>
                <c:pt idx="14">
                  <c:v>306.93151899999998</c:v>
                </c:pt>
                <c:pt idx="15">
                  <c:v>307.10208399999999</c:v>
                </c:pt>
                <c:pt idx="16">
                  <c:v>307.099783</c:v>
                </c:pt>
                <c:pt idx="17">
                  <c:v>307.16034200000001</c:v>
                </c:pt>
                <c:pt idx="18">
                  <c:v>307.31519200000002</c:v>
                </c:pt>
                <c:pt idx="19">
                  <c:v>307.37575199999998</c:v>
                </c:pt>
                <c:pt idx="20">
                  <c:v>307.63975900000003</c:v>
                </c:pt>
                <c:pt idx="21">
                  <c:v>307.87403499999999</c:v>
                </c:pt>
                <c:pt idx="22">
                  <c:v>308.028885</c:v>
                </c:pt>
                <c:pt idx="23">
                  <c:v>308.08944400000001</c:v>
                </c:pt>
                <c:pt idx="24">
                  <c:v>308.15000400000002</c:v>
                </c:pt>
                <c:pt idx="25">
                  <c:v>308.33628399999998</c:v>
                </c:pt>
                <c:pt idx="26">
                  <c:v>308.50580400000001</c:v>
                </c:pt>
                <c:pt idx="27">
                  <c:v>308.66065400000002</c:v>
                </c:pt>
                <c:pt idx="28">
                  <c:v>308.832266</c:v>
                </c:pt>
                <c:pt idx="29">
                  <c:v>308.89282500000002</c:v>
                </c:pt>
                <c:pt idx="30">
                  <c:v>309.00053000000003</c:v>
                </c:pt>
                <c:pt idx="31">
                  <c:v>309.15537999999998</c:v>
                </c:pt>
                <c:pt idx="32">
                  <c:v>309.37309199999999</c:v>
                </c:pt>
                <c:pt idx="33">
                  <c:v>309.59165200000001</c:v>
                </c:pt>
                <c:pt idx="34">
                  <c:v>309.902805</c:v>
                </c:pt>
                <c:pt idx="35">
                  <c:v>310.07337100000001</c:v>
                </c:pt>
                <c:pt idx="36">
                  <c:v>310.24393600000002</c:v>
                </c:pt>
                <c:pt idx="37">
                  <c:v>310.57165400000002</c:v>
                </c:pt>
                <c:pt idx="38">
                  <c:v>310.83651099999997</c:v>
                </c:pt>
                <c:pt idx="39">
                  <c:v>311.06993699999998</c:v>
                </c:pt>
                <c:pt idx="40">
                  <c:v>311.25726400000002</c:v>
                </c:pt>
                <c:pt idx="41">
                  <c:v>311.63108099999999</c:v>
                </c:pt>
                <c:pt idx="42">
                  <c:v>311.943083</c:v>
                </c:pt>
                <c:pt idx="43">
                  <c:v>312.333662</c:v>
                </c:pt>
                <c:pt idx="44">
                  <c:v>312.58280300000001</c:v>
                </c:pt>
                <c:pt idx="45">
                  <c:v>312.86337500000002</c:v>
                </c:pt>
                <c:pt idx="46">
                  <c:v>313.28538400000002</c:v>
                </c:pt>
                <c:pt idx="47">
                  <c:v>313.67596200000003</c:v>
                </c:pt>
                <c:pt idx="48">
                  <c:v>313.95653399999998</c:v>
                </c:pt>
                <c:pt idx="49">
                  <c:v>314.31568199999998</c:v>
                </c:pt>
                <c:pt idx="50">
                  <c:v>314.76827200000002</c:v>
                </c:pt>
                <c:pt idx="51">
                  <c:v>315.23827599999998</c:v>
                </c:pt>
                <c:pt idx="52">
                  <c:v>315.53456299999999</c:v>
                </c:pt>
                <c:pt idx="53">
                  <c:v>315.956571</c:v>
                </c:pt>
                <c:pt idx="54">
                  <c:v>316.520017</c:v>
                </c:pt>
                <c:pt idx="55">
                  <c:v>316.95859000000002</c:v>
                </c:pt>
                <c:pt idx="56">
                  <c:v>317.505471</c:v>
                </c:pt>
                <c:pt idx="57">
                  <c:v>318.100347</c:v>
                </c:pt>
                <c:pt idx="58">
                  <c:v>318.600932</c:v>
                </c:pt>
                <c:pt idx="59">
                  <c:v>319.195808</c:v>
                </c:pt>
                <c:pt idx="60">
                  <c:v>319.712107</c:v>
                </c:pt>
                <c:pt idx="61">
                  <c:v>320.338414</c:v>
                </c:pt>
                <c:pt idx="62">
                  <c:v>320.99615</c:v>
                </c:pt>
                <c:pt idx="63">
                  <c:v>321.606741</c:v>
                </c:pt>
                <c:pt idx="64">
                  <c:v>322.31267000000003</c:v>
                </c:pt>
                <c:pt idx="65">
                  <c:v>323.23651899999999</c:v>
                </c:pt>
                <c:pt idx="66">
                  <c:v>324.11531400000001</c:v>
                </c:pt>
                <c:pt idx="67">
                  <c:v>325.18184300000001</c:v>
                </c:pt>
                <c:pt idx="68">
                  <c:v>326.36027300000001</c:v>
                </c:pt>
                <c:pt idx="69">
                  <c:v>327.64870999999999</c:v>
                </c:pt>
                <c:pt idx="70">
                  <c:v>328.93898999999999</c:v>
                </c:pt>
                <c:pt idx="71">
                  <c:v>330.47915799999998</c:v>
                </c:pt>
                <c:pt idx="72">
                  <c:v>332.09048100000001</c:v>
                </c:pt>
                <c:pt idx="73">
                  <c:v>333.98090400000001</c:v>
                </c:pt>
                <c:pt idx="74">
                  <c:v>336.03480000000002</c:v>
                </c:pt>
                <c:pt idx="75">
                  <c:v>337.946055</c:v>
                </c:pt>
                <c:pt idx="76">
                  <c:v>339.87862200000001</c:v>
                </c:pt>
                <c:pt idx="77">
                  <c:v>341.87942299999997</c:v>
                </c:pt>
                <c:pt idx="78">
                  <c:v>343.90273200000001</c:v>
                </c:pt>
                <c:pt idx="79">
                  <c:v>346.06871100000001</c:v>
                </c:pt>
                <c:pt idx="80">
                  <c:v>348.22727600000002</c:v>
                </c:pt>
                <c:pt idx="81">
                  <c:v>350.17663299999998</c:v>
                </c:pt>
                <c:pt idx="82">
                  <c:v>352.26668999999998</c:v>
                </c:pt>
                <c:pt idx="83">
                  <c:v>354.49904299999997</c:v>
                </c:pt>
                <c:pt idx="84">
                  <c:v>356.819954</c:v>
                </c:pt>
                <c:pt idx="85">
                  <c:v>359.00670400000001</c:v>
                </c:pt>
                <c:pt idx="86">
                  <c:v>361.596362</c:v>
                </c:pt>
                <c:pt idx="87">
                  <c:v>363.875339</c:v>
                </c:pt>
                <c:pt idx="88">
                  <c:v>365.91949099999999</c:v>
                </c:pt>
                <c:pt idx="89">
                  <c:v>368.11134700000002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B40-9041-B009-1377F14F620E}"/>
            </c:ext>
          </c:extLst>
        </c:ser>
        <c:ser>
          <c:idx val="4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'24.107-A300'!$AG$3:$AG$92</c:f>
              <c:numCache>
                <c:formatCode>General</c:formatCode>
                <c:ptCount val="90"/>
                <c:pt idx="0">
                  <c:v>0.49080138000000001</c:v>
                </c:pt>
                <c:pt idx="1">
                  <c:v>0.49481536999999998</c:v>
                </c:pt>
                <c:pt idx="2">
                  <c:v>0.49882925</c:v>
                </c:pt>
                <c:pt idx="3">
                  <c:v>0.50284432000000001</c:v>
                </c:pt>
                <c:pt idx="4">
                  <c:v>0.50685928000000002</c:v>
                </c:pt>
                <c:pt idx="5">
                  <c:v>0.51087338000000004</c:v>
                </c:pt>
                <c:pt idx="6">
                  <c:v>0.51488824</c:v>
                </c:pt>
                <c:pt idx="7">
                  <c:v>0.51890212000000002</c:v>
                </c:pt>
                <c:pt idx="8">
                  <c:v>0.52291728999999998</c:v>
                </c:pt>
                <c:pt idx="9">
                  <c:v>0.52693193000000005</c:v>
                </c:pt>
                <c:pt idx="10">
                  <c:v>0.53094646000000001</c:v>
                </c:pt>
                <c:pt idx="11">
                  <c:v>0.53496034999999997</c:v>
                </c:pt>
                <c:pt idx="12">
                  <c:v>0.53897499000000004</c:v>
                </c:pt>
                <c:pt idx="13">
                  <c:v>0.54299037999999999</c:v>
                </c:pt>
                <c:pt idx="14">
                  <c:v>0.54700501999999995</c:v>
                </c:pt>
                <c:pt idx="15">
                  <c:v>0.55102010000000001</c:v>
                </c:pt>
                <c:pt idx="16">
                  <c:v>0.55503398000000004</c:v>
                </c:pt>
                <c:pt idx="17">
                  <c:v>0.55904829</c:v>
                </c:pt>
                <c:pt idx="18">
                  <c:v>0.56306325999999995</c:v>
                </c:pt>
                <c:pt idx="19">
                  <c:v>0.56707757000000003</c:v>
                </c:pt>
                <c:pt idx="20">
                  <c:v>0.57109328000000004</c:v>
                </c:pt>
                <c:pt idx="21">
                  <c:v>0.57510879000000004</c:v>
                </c:pt>
                <c:pt idx="22">
                  <c:v>0.57912375000000005</c:v>
                </c:pt>
                <c:pt idx="23">
                  <c:v>0.58313806999999995</c:v>
                </c:pt>
                <c:pt idx="24">
                  <c:v>0.58715238000000003</c:v>
                </c:pt>
                <c:pt idx="25">
                  <c:v>0.59116756000000004</c:v>
                </c:pt>
                <c:pt idx="26">
                  <c:v>0.59552587999999995</c:v>
                </c:pt>
                <c:pt idx="27">
                  <c:v>0.59954083999999996</c:v>
                </c:pt>
                <c:pt idx="28">
                  <c:v>0.60321267000000001</c:v>
                </c:pt>
                <c:pt idx="29">
                  <c:v>0.60722697999999997</c:v>
                </c:pt>
                <c:pt idx="30">
                  <c:v>0.61124162000000004</c:v>
                </c:pt>
                <c:pt idx="31">
                  <c:v>0.61525658000000005</c:v>
                </c:pt>
                <c:pt idx="32">
                  <c:v>0.61927198000000006</c:v>
                </c:pt>
                <c:pt idx="33">
                  <c:v>0.62328737999999995</c:v>
                </c:pt>
                <c:pt idx="34">
                  <c:v>0.62730341000000001</c:v>
                </c:pt>
                <c:pt idx="35">
                  <c:v>0.63131848000000002</c:v>
                </c:pt>
                <c:pt idx="36">
                  <c:v>0.63533355000000002</c:v>
                </c:pt>
                <c:pt idx="37">
                  <c:v>0.63934970000000002</c:v>
                </c:pt>
                <c:pt idx="38">
                  <c:v>0.64336541999999997</c:v>
                </c:pt>
                <c:pt idx="39">
                  <c:v>0.64738092000000003</c:v>
                </c:pt>
                <c:pt idx="40">
                  <c:v>0.65105285999999996</c:v>
                </c:pt>
                <c:pt idx="41">
                  <c:v>0.65541256999999997</c:v>
                </c:pt>
                <c:pt idx="42">
                  <c:v>0.65942860999999997</c:v>
                </c:pt>
                <c:pt idx="43">
                  <c:v>0.66344519999999996</c:v>
                </c:pt>
                <c:pt idx="44">
                  <c:v>0.66746081000000002</c:v>
                </c:pt>
                <c:pt idx="45">
                  <c:v>0.67147663000000002</c:v>
                </c:pt>
                <c:pt idx="46">
                  <c:v>0.67549342999999995</c:v>
                </c:pt>
                <c:pt idx="47">
                  <c:v>0.67951001</c:v>
                </c:pt>
                <c:pt idx="48">
                  <c:v>0.68352583</c:v>
                </c:pt>
                <c:pt idx="49">
                  <c:v>0.68754219999999999</c:v>
                </c:pt>
                <c:pt idx="50">
                  <c:v>0.69155920999999998</c:v>
                </c:pt>
                <c:pt idx="51">
                  <c:v>0.69557632999999996</c:v>
                </c:pt>
                <c:pt idx="52">
                  <c:v>0.69959227000000002</c:v>
                </c:pt>
                <c:pt idx="53">
                  <c:v>0.70360906000000001</c:v>
                </c:pt>
                <c:pt idx="54">
                  <c:v>0.70762683000000004</c:v>
                </c:pt>
                <c:pt idx="55">
                  <c:v>0.71164373999999997</c:v>
                </c:pt>
                <c:pt idx="56">
                  <c:v>0.71566138999999995</c:v>
                </c:pt>
                <c:pt idx="57">
                  <c:v>0.71967937999999998</c:v>
                </c:pt>
                <c:pt idx="58">
                  <c:v>0.72369671000000002</c:v>
                </c:pt>
                <c:pt idx="59">
                  <c:v>0.72771470000000005</c:v>
                </c:pt>
                <c:pt idx="60">
                  <c:v>0.73173213999999998</c:v>
                </c:pt>
                <c:pt idx="61">
                  <c:v>0.73575033999999995</c:v>
                </c:pt>
                <c:pt idx="62">
                  <c:v>0.73976874999999997</c:v>
                </c:pt>
                <c:pt idx="63">
                  <c:v>0.74378683999999995</c:v>
                </c:pt>
                <c:pt idx="64">
                  <c:v>0.74746234</c:v>
                </c:pt>
                <c:pt idx="65">
                  <c:v>0.75182583000000003</c:v>
                </c:pt>
                <c:pt idx="66">
                  <c:v>0.75550251999999996</c:v>
                </c:pt>
                <c:pt idx="67">
                  <c:v>0.75918048999999999</c:v>
                </c:pt>
                <c:pt idx="68">
                  <c:v>0.76251597999999998</c:v>
                </c:pt>
                <c:pt idx="69">
                  <c:v>0.76585221999999997</c:v>
                </c:pt>
                <c:pt idx="70">
                  <c:v>0.76893761000000005</c:v>
                </c:pt>
                <c:pt idx="71">
                  <c:v>0.77177384999999998</c:v>
                </c:pt>
                <c:pt idx="72">
                  <c:v>0.7749606</c:v>
                </c:pt>
                <c:pt idx="73">
                  <c:v>0.77806282999999998</c:v>
                </c:pt>
                <c:pt idx="74">
                  <c:v>0.78125177000000001</c:v>
                </c:pt>
                <c:pt idx="75">
                  <c:v>0.78389622999999997</c:v>
                </c:pt>
                <c:pt idx="76">
                  <c:v>0.78626925999999997</c:v>
                </c:pt>
                <c:pt idx="77">
                  <c:v>0.78823061999999999</c:v>
                </c:pt>
                <c:pt idx="78">
                  <c:v>0.79044300000000001</c:v>
                </c:pt>
                <c:pt idx="79">
                  <c:v>0.79258746999999996</c:v>
                </c:pt>
                <c:pt idx="80">
                  <c:v>0.79461201999999997</c:v>
                </c:pt>
                <c:pt idx="81">
                  <c:v>0.79641454</c:v>
                </c:pt>
                <c:pt idx="82">
                  <c:v>0.79802090999999997</c:v>
                </c:pt>
                <c:pt idx="83">
                  <c:v>0.79961311999999996</c:v>
                </c:pt>
                <c:pt idx="84">
                  <c:v>0.80127682</c:v>
                </c:pt>
                <c:pt idx="85">
                  <c:v>0.80269670000000004</c:v>
                </c:pt>
                <c:pt idx="86">
                  <c:v>0.80411138000000004</c:v>
                </c:pt>
                <c:pt idx="87">
                  <c:v>0.80513049999999997</c:v>
                </c:pt>
                <c:pt idx="88">
                  <c:v>0.80605561999999997</c:v>
                </c:pt>
                <c:pt idx="89">
                  <c:v>0.80691566000000003</c:v>
                </c:pt>
              </c:numCache>
            </c:numRef>
          </c:xVal>
          <c:yVal>
            <c:numRef>
              <c:f>'24.107-A300'!$AI$3:$AI$92</c:f>
              <c:numCache>
                <c:formatCode>General</c:formatCode>
                <c:ptCount val="90"/>
                <c:pt idx="0">
                  <c:v>307.83427721611815</c:v>
                </c:pt>
                <c:pt idx="1">
                  <c:v>307.8343910777096</c:v>
                </c:pt>
                <c:pt idx="2">
                  <c:v>307.83452281177642</c:v>
                </c:pt>
                <c:pt idx="3">
                  <c:v>307.83467537520153</c:v>
                </c:pt>
                <c:pt idx="4">
                  <c:v>307.83485212275343</c:v>
                </c:pt>
                <c:pt idx="5">
                  <c:v>307.8350569786034</c:v>
                </c:pt>
                <c:pt idx="6">
                  <c:v>307.83529465951079</c:v>
                </c:pt>
                <c:pt idx="7">
                  <c:v>307.83557047483771</c:v>
                </c:pt>
                <c:pt idx="8">
                  <c:v>307.83589091665192</c:v>
                </c:pt>
                <c:pt idx="9">
                  <c:v>307.83626325175743</c:v>
                </c:pt>
                <c:pt idx="10">
                  <c:v>307.83669615283918</c:v>
                </c:pt>
                <c:pt idx="11">
                  <c:v>307.83719964358903</c:v>
                </c:pt>
                <c:pt idx="12">
                  <c:v>307.83778569775723</c:v>
                </c:pt>
                <c:pt idx="13">
                  <c:v>307.83846814115208</c:v>
                </c:pt>
                <c:pt idx="14">
                  <c:v>307.8392627990799</c:v>
                </c:pt>
                <c:pt idx="15">
                  <c:v>307.84018865474019</c:v>
                </c:pt>
                <c:pt idx="16">
                  <c:v>307.84126715512969</c:v>
                </c:pt>
                <c:pt idx="17">
                  <c:v>307.84252416890894</c:v>
                </c:pt>
                <c:pt idx="18">
                  <c:v>307.84398951526362</c:v>
                </c:pt>
                <c:pt idx="19">
                  <c:v>307.84569724139863</c:v>
                </c:pt>
                <c:pt idx="20">
                  <c:v>307.84768846847237</c:v>
                </c:pt>
                <c:pt idx="21">
                  <c:v>307.85000922767597</c:v>
                </c:pt>
                <c:pt idx="22">
                  <c:v>307.85271344191295</c:v>
                </c:pt>
                <c:pt idx="23">
                  <c:v>307.85586376392644</c:v>
                </c:pt>
                <c:pt idx="24">
                  <c:v>307.85953347435009</c:v>
                </c:pt>
                <c:pt idx="25">
                  <c:v>307.86380802007733</c:v>
                </c:pt>
                <c:pt idx="26">
                  <c:v>307.86924584415448</c:v>
                </c:pt>
                <c:pt idx="27">
                  <c:v>307.87511243312116</c:v>
                </c:pt>
                <c:pt idx="28">
                  <c:v>307.88131243671262</c:v>
                </c:pt>
                <c:pt idx="29">
                  <c:v>307.88914447574768</c:v>
                </c:pt>
                <c:pt idx="30">
                  <c:v>307.89824763429641</c:v>
                </c:pt>
                <c:pt idx="31">
                  <c:v>307.90882295085351</c:v>
                </c:pt>
                <c:pt idx="32">
                  <c:v>307.92110248904515</c:v>
                </c:pt>
                <c:pt idx="33">
                  <c:v>307.93535149713557</c:v>
                </c:pt>
                <c:pt idx="34">
                  <c:v>307.95187909829974</c:v>
                </c:pt>
                <c:pt idx="35">
                  <c:v>307.97103056145039</c:v>
                </c:pt>
                <c:pt idx="36">
                  <c:v>307.99321386523764</c:v>
                </c:pt>
                <c:pt idx="37">
                  <c:v>308.01890048523069</c:v>
                </c:pt>
                <c:pt idx="38">
                  <c:v>308.04861416362007</c:v>
                </c:pt>
                <c:pt idx="39">
                  <c:v>308.08296586028234</c:v>
                </c:pt>
                <c:pt idx="40">
                  <c:v>308.1190323167711</c:v>
                </c:pt>
                <c:pt idx="41">
                  <c:v>308.16849377101113</c:v>
                </c:pt>
                <c:pt idx="42">
                  <c:v>308.22138726991193</c:v>
                </c:pt>
                <c:pt idx="43">
                  <c:v>308.28239483693056</c:v>
                </c:pt>
                <c:pt idx="44">
                  <c:v>308.35268977155056</c:v>
                </c:pt>
                <c:pt idx="45">
                  <c:v>308.43365878846214</c:v>
                </c:pt>
                <c:pt idx="46">
                  <c:v>308.52688586242334</c:v>
                </c:pt>
                <c:pt idx="47">
                  <c:v>308.63413210755886</c:v>
                </c:pt>
                <c:pt idx="48">
                  <c:v>308.75741514521087</c:v>
                </c:pt>
                <c:pt idx="49">
                  <c:v>308.89909848492141</c:v>
                </c:pt>
                <c:pt idx="50">
                  <c:v>309.06184599768028</c:v>
                </c:pt>
                <c:pt idx="51">
                  <c:v>309.24866791943504</c:v>
                </c:pt>
                <c:pt idx="52">
                  <c:v>309.46294334533707</c:v>
                </c:pt>
                <c:pt idx="53">
                  <c:v>309.7087098862101</c:v>
                </c:pt>
                <c:pt idx="54">
                  <c:v>309.9904830078807</c:v>
                </c:pt>
                <c:pt idx="55">
                  <c:v>310.31324912385401</c:v>
                </c:pt>
                <c:pt idx="56">
                  <c:v>310.68296691453645</c:v>
                </c:pt>
                <c:pt idx="57">
                  <c:v>311.10627007804339</c:v>
                </c:pt>
                <c:pt idx="58">
                  <c:v>311.59063135803251</c:v>
                </c:pt>
                <c:pt idx="59">
                  <c:v>312.1448631829544</c:v>
                </c:pt>
                <c:pt idx="60">
                  <c:v>312.77867332214214</c:v>
                </c:pt>
                <c:pt idx="61">
                  <c:v>313.50354561714477</c:v>
                </c:pt>
                <c:pt idx="62">
                  <c:v>314.33228646356361</c:v>
                </c:pt>
                <c:pt idx="63">
                  <c:v>315.27948781374664</c:v>
                </c:pt>
                <c:pt idx="64">
                  <c:v>316.26398266394744</c:v>
                </c:pt>
                <c:pt idx="65">
                  <c:v>317.60003114609901</c:v>
                </c:pt>
                <c:pt idx="66">
                  <c:v>318.88622264266894</c:v>
                </c:pt>
                <c:pt idx="67">
                  <c:v>320.33995882272029</c:v>
                </c:pt>
                <c:pt idx="68">
                  <c:v>321.82102515723693</c:v>
                </c:pt>
                <c:pt idx="69">
                  <c:v>323.4761215396228</c:v>
                </c:pt>
                <c:pt idx="70">
                  <c:v>325.17918631372464</c:v>
                </c:pt>
                <c:pt idx="71">
                  <c:v>326.90684568496988</c:v>
                </c:pt>
                <c:pt idx="72">
                  <c:v>329.05330756721014</c:v>
                </c:pt>
                <c:pt idx="73">
                  <c:v>331.37422657928937</c:v>
                </c:pt>
                <c:pt idx="74">
                  <c:v>334.02502864825794</c:v>
                </c:pt>
                <c:pt idx="75">
                  <c:v>336.44889267648608</c:v>
                </c:pt>
                <c:pt idx="76">
                  <c:v>338.81533652807809</c:v>
                </c:pt>
                <c:pt idx="77">
                  <c:v>340.91934690414001</c:v>
                </c:pt>
                <c:pt idx="78">
                  <c:v>343.46620446541272</c:v>
                </c:pt>
                <c:pt idx="79">
                  <c:v>346.12397988083444</c:v>
                </c:pt>
                <c:pt idx="80">
                  <c:v>348.81725936226832</c:v>
                </c:pt>
                <c:pt idx="81">
                  <c:v>351.37666442644991</c:v>
                </c:pt>
                <c:pt idx="82">
                  <c:v>353.79430416461923</c:v>
                </c:pt>
                <c:pt idx="83">
                  <c:v>356.32565843890666</c:v>
                </c:pt>
                <c:pt idx="84">
                  <c:v>359.12295430759718</c:v>
                </c:pt>
                <c:pt idx="85">
                  <c:v>361.64056095618184</c:v>
                </c:pt>
                <c:pt idx="86">
                  <c:v>364.27497673001233</c:v>
                </c:pt>
                <c:pt idx="87">
                  <c:v>366.25450584236336</c:v>
                </c:pt>
                <c:pt idx="88">
                  <c:v>368.1132187361016</c:v>
                </c:pt>
                <c:pt idx="89">
                  <c:v>369.8957656564279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5D-2544-9E75-6E720F8004CF}"/>
            </c:ext>
          </c:extLst>
        </c:ser>
        <c:ser>
          <c:idx val="8"/>
          <c:order val="2"/>
          <c:tx>
            <c:v>cl0.45</c:v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'24.107-A300'!$AA$3:$AA$108</c:f>
              <c:numCache>
                <c:formatCode>General</c:formatCode>
                <c:ptCount val="106"/>
                <c:pt idx="0">
                  <c:v>0.49129071000000002</c:v>
                </c:pt>
                <c:pt idx="1">
                  <c:v>0.49564795</c:v>
                </c:pt>
                <c:pt idx="2">
                  <c:v>0.49966161999999997</c:v>
                </c:pt>
                <c:pt idx="3">
                  <c:v>0.50367603000000005</c:v>
                </c:pt>
                <c:pt idx="4">
                  <c:v>0.50768992000000002</c:v>
                </c:pt>
                <c:pt idx="5">
                  <c:v>0.51170316000000005</c:v>
                </c:pt>
                <c:pt idx="6">
                  <c:v>0.51571736999999995</c:v>
                </c:pt>
                <c:pt idx="7">
                  <c:v>0.51973124999999998</c:v>
                </c:pt>
                <c:pt idx="8">
                  <c:v>0.52374513</c:v>
                </c:pt>
                <c:pt idx="9">
                  <c:v>0.52775901999999997</c:v>
                </c:pt>
                <c:pt idx="10">
                  <c:v>0.53177289999999999</c:v>
                </c:pt>
                <c:pt idx="11">
                  <c:v>0.53578678999999996</c:v>
                </c:pt>
                <c:pt idx="12">
                  <c:v>0.53980066999999998</c:v>
                </c:pt>
                <c:pt idx="13">
                  <c:v>0.54381455000000001</c:v>
                </c:pt>
                <c:pt idx="14">
                  <c:v>0.54782843999999997</c:v>
                </c:pt>
                <c:pt idx="15">
                  <c:v>0.55184232</c:v>
                </c:pt>
                <c:pt idx="16">
                  <c:v>0.55585620000000002</c:v>
                </c:pt>
                <c:pt idx="17">
                  <c:v>0.55987008999999999</c:v>
                </c:pt>
                <c:pt idx="18">
                  <c:v>0.56388397000000001</c:v>
                </c:pt>
                <c:pt idx="19">
                  <c:v>0.56789785000000004</c:v>
                </c:pt>
                <c:pt idx="20">
                  <c:v>0.57191174</c:v>
                </c:pt>
                <c:pt idx="21">
                  <c:v>0.57592573000000002</c:v>
                </c:pt>
                <c:pt idx="22">
                  <c:v>0.57993950999999999</c:v>
                </c:pt>
                <c:pt idx="23">
                  <c:v>0.58395436000000001</c:v>
                </c:pt>
                <c:pt idx="24">
                  <c:v>0.58796868000000002</c:v>
                </c:pt>
                <c:pt idx="25">
                  <c:v>0.59198287999999999</c:v>
                </c:pt>
                <c:pt idx="26">
                  <c:v>0.59599676999999995</c:v>
                </c:pt>
                <c:pt idx="27">
                  <c:v>0.60001064999999998</c:v>
                </c:pt>
                <c:pt idx="28">
                  <c:v>0.60402571999999999</c:v>
                </c:pt>
                <c:pt idx="29">
                  <c:v>0.60804024999999995</c:v>
                </c:pt>
                <c:pt idx="30">
                  <c:v>0.61239834999999998</c:v>
                </c:pt>
                <c:pt idx="31">
                  <c:v>0.61606952999999998</c:v>
                </c:pt>
                <c:pt idx="32">
                  <c:v>0.62008352</c:v>
                </c:pt>
                <c:pt idx="33">
                  <c:v>0.62409740000000002</c:v>
                </c:pt>
                <c:pt idx="34">
                  <c:v>0.62811128999999999</c:v>
                </c:pt>
                <c:pt idx="35">
                  <c:v>0.63212517000000001</c:v>
                </c:pt>
                <c:pt idx="36">
                  <c:v>0.63613894999999998</c:v>
                </c:pt>
                <c:pt idx="37">
                  <c:v>0.63981023999999997</c:v>
                </c:pt>
                <c:pt idx="38">
                  <c:v>0.64451223000000002</c:v>
                </c:pt>
                <c:pt idx="39">
                  <c:v>0.64818372999999996</c:v>
                </c:pt>
                <c:pt idx="40">
                  <c:v>0.65219859000000002</c:v>
                </c:pt>
                <c:pt idx="41">
                  <c:v>0.65621300999999999</c:v>
                </c:pt>
                <c:pt idx="42">
                  <c:v>0.66022851000000005</c:v>
                </c:pt>
                <c:pt idx="43">
                  <c:v>0.66424315</c:v>
                </c:pt>
                <c:pt idx="44">
                  <c:v>0.66825822000000001</c:v>
                </c:pt>
                <c:pt idx="45">
                  <c:v>0.67227263999999998</c:v>
                </c:pt>
                <c:pt idx="46">
                  <c:v>0.67628770000000005</c:v>
                </c:pt>
                <c:pt idx="47">
                  <c:v>0.68030234999999994</c:v>
                </c:pt>
                <c:pt idx="48">
                  <c:v>0.68431774000000001</c:v>
                </c:pt>
                <c:pt idx="49">
                  <c:v>0.68833292000000001</c:v>
                </c:pt>
                <c:pt idx="50">
                  <c:v>0.69234724000000003</c:v>
                </c:pt>
                <c:pt idx="51">
                  <c:v>0.69636198000000005</c:v>
                </c:pt>
                <c:pt idx="52">
                  <c:v>0.70037788000000001</c:v>
                </c:pt>
                <c:pt idx="53">
                  <c:v>0.70439342000000005</c:v>
                </c:pt>
                <c:pt idx="54">
                  <c:v>0.70840860000000005</c:v>
                </c:pt>
                <c:pt idx="55">
                  <c:v>0.71242355999999996</c:v>
                </c:pt>
                <c:pt idx="56">
                  <c:v>0.71643851999999997</c:v>
                </c:pt>
                <c:pt idx="57">
                  <c:v>0.72045391999999997</c:v>
                </c:pt>
                <c:pt idx="58">
                  <c:v>0.72447028000000002</c:v>
                </c:pt>
                <c:pt idx="59">
                  <c:v>0.72848654000000002</c:v>
                </c:pt>
                <c:pt idx="60">
                  <c:v>0.73181620000000003</c:v>
                </c:pt>
                <c:pt idx="61">
                  <c:v>0.73583363999999996</c:v>
                </c:pt>
                <c:pt idx="62">
                  <c:v>0.73985076000000005</c:v>
                </c:pt>
                <c:pt idx="63">
                  <c:v>0.74386907000000002</c:v>
                </c:pt>
                <c:pt idx="64">
                  <c:v>0.74788790999999999</c:v>
                </c:pt>
                <c:pt idx="65">
                  <c:v>0.75225054000000002</c:v>
                </c:pt>
                <c:pt idx="66">
                  <c:v>0.75627025999999997</c:v>
                </c:pt>
                <c:pt idx="67">
                  <c:v>0.76029029000000004</c:v>
                </c:pt>
                <c:pt idx="68">
                  <c:v>0.76396794999999995</c:v>
                </c:pt>
                <c:pt idx="69">
                  <c:v>0.76764646000000003</c:v>
                </c:pt>
                <c:pt idx="70">
                  <c:v>0.77132593999999999</c:v>
                </c:pt>
                <c:pt idx="71">
                  <c:v>0.77466261999999997</c:v>
                </c:pt>
                <c:pt idx="72">
                  <c:v>0.77800016000000005</c:v>
                </c:pt>
                <c:pt idx="73">
                  <c:v>0.78118944000000001</c:v>
                </c:pt>
                <c:pt idx="74">
                  <c:v>0.78410345999999997</c:v>
                </c:pt>
                <c:pt idx="75">
                  <c:v>0.78722097999999996</c:v>
                </c:pt>
                <c:pt idx="76">
                  <c:v>0.79024284</c:v>
                </c:pt>
                <c:pt idx="77">
                  <c:v>0.79337426</c:v>
                </c:pt>
                <c:pt idx="78">
                  <c:v>0.79619762000000005</c:v>
                </c:pt>
                <c:pt idx="79">
                  <c:v>0.79848412000000002</c:v>
                </c:pt>
                <c:pt idx="80">
                  <c:v>0.80090103000000001</c:v>
                </c:pt>
                <c:pt idx="81">
                  <c:v>0.80331792999999996</c:v>
                </c:pt>
                <c:pt idx="82">
                  <c:v>0.80521474999999998</c:v>
                </c:pt>
                <c:pt idx="83">
                  <c:v>0.80674206000000004</c:v>
                </c:pt>
                <c:pt idx="84">
                  <c:v>0.80863476999999995</c:v>
                </c:pt>
                <c:pt idx="85">
                  <c:v>0.81030484000000003</c:v>
                </c:pt>
                <c:pt idx="86">
                  <c:v>0.81222077000000004</c:v>
                </c:pt>
                <c:pt idx="87">
                  <c:v>0.81364771999999996</c:v>
                </c:pt>
                <c:pt idx="88">
                  <c:v>0.81501126999999995</c:v>
                </c:pt>
                <c:pt idx="89">
                  <c:v>0.81618807999999998</c:v>
                </c:pt>
                <c:pt idx="90">
                  <c:v>0.81755186000000002</c:v>
                </c:pt>
                <c:pt idx="91">
                  <c:v>0.81882345999999995</c:v>
                </c:pt>
                <c:pt idx="92">
                  <c:v>0.81993985999999996</c:v>
                </c:pt>
                <c:pt idx="93">
                  <c:v>0.82098671999999995</c:v>
                </c:pt>
                <c:pt idx="94">
                  <c:v>0.82186539000000003</c:v>
                </c:pt>
                <c:pt idx="95">
                  <c:v>0.82281413000000003</c:v>
                </c:pt>
                <c:pt idx="96">
                  <c:v>0.82364561000000003</c:v>
                </c:pt>
                <c:pt idx="97">
                  <c:v>0.82450811999999996</c:v>
                </c:pt>
                <c:pt idx="98">
                  <c:v>0.82486459999999995</c:v>
                </c:pt>
                <c:pt idx="99">
                  <c:v>0.82530924999999999</c:v>
                </c:pt>
                <c:pt idx="100">
                  <c:v>0.82605932999999998</c:v>
                </c:pt>
                <c:pt idx="101">
                  <c:v>0.82659210999999999</c:v>
                </c:pt>
                <c:pt idx="102">
                  <c:v>0.82693457000000004</c:v>
                </c:pt>
                <c:pt idx="103">
                  <c:v>0.82745504999999997</c:v>
                </c:pt>
                <c:pt idx="104">
                  <c:v>0.82793053000000005</c:v>
                </c:pt>
                <c:pt idx="105">
                  <c:v>0.82842393000000003</c:v>
                </c:pt>
              </c:numCache>
            </c:numRef>
          </c:xVal>
          <c:yVal>
            <c:numRef>
              <c:f>'24.107-A300'!$AB$3:$AB$108</c:f>
              <c:numCache>
                <c:formatCode>General</c:formatCode>
                <c:ptCount val="106"/>
                <c:pt idx="0">
                  <c:v>280.71898599999997</c:v>
                </c:pt>
                <c:pt idx="1">
                  <c:v>280.73220300000003</c:v>
                </c:pt>
                <c:pt idx="2">
                  <c:v>280.69847099999998</c:v>
                </c:pt>
                <c:pt idx="3">
                  <c:v>280.77389599999998</c:v>
                </c:pt>
                <c:pt idx="4">
                  <c:v>280.77159499999999</c:v>
                </c:pt>
                <c:pt idx="5">
                  <c:v>280.67585200000002</c:v>
                </c:pt>
                <c:pt idx="6">
                  <c:v>280.72069599999998</c:v>
                </c:pt>
                <c:pt idx="7">
                  <c:v>280.71839399999999</c:v>
                </c:pt>
                <c:pt idx="8">
                  <c:v>280.716093</c:v>
                </c:pt>
                <c:pt idx="9">
                  <c:v>280.71379100000001</c:v>
                </c:pt>
                <c:pt idx="10">
                  <c:v>280.71148899999997</c:v>
                </c:pt>
                <c:pt idx="11">
                  <c:v>280.70918799999998</c:v>
                </c:pt>
                <c:pt idx="12">
                  <c:v>280.706886</c:v>
                </c:pt>
                <c:pt idx="13">
                  <c:v>280.70458500000001</c:v>
                </c:pt>
                <c:pt idx="14">
                  <c:v>280.70228300000002</c:v>
                </c:pt>
                <c:pt idx="15">
                  <c:v>280.69998199999998</c:v>
                </c:pt>
                <c:pt idx="16">
                  <c:v>280.69767999999999</c:v>
                </c:pt>
                <c:pt idx="17">
                  <c:v>280.695379</c:v>
                </c:pt>
                <c:pt idx="18">
                  <c:v>280.69307700000002</c:v>
                </c:pt>
                <c:pt idx="19">
                  <c:v>280.69077600000003</c:v>
                </c:pt>
                <c:pt idx="20">
                  <c:v>280.68847399999999</c:v>
                </c:pt>
                <c:pt idx="21">
                  <c:v>280.701888</c:v>
                </c:pt>
                <c:pt idx="22">
                  <c:v>280.68472000000003</c:v>
                </c:pt>
                <c:pt idx="23">
                  <c:v>280.82300600000002</c:v>
                </c:pt>
                <c:pt idx="24">
                  <c:v>280.88356499999998</c:v>
                </c:pt>
                <c:pt idx="25">
                  <c:v>280.92840899999999</c:v>
                </c:pt>
                <c:pt idx="26">
                  <c:v>280.926108</c:v>
                </c:pt>
                <c:pt idx="27">
                  <c:v>280.92380600000001</c:v>
                </c:pt>
                <c:pt idx="28">
                  <c:v>281.093523</c:v>
                </c:pt>
                <c:pt idx="29">
                  <c:v>281.18551200000002</c:v>
                </c:pt>
                <c:pt idx="30">
                  <c:v>281.32445100000001</c:v>
                </c:pt>
                <c:pt idx="31">
                  <c:v>281.401771</c:v>
                </c:pt>
                <c:pt idx="32">
                  <c:v>281.41518500000001</c:v>
                </c:pt>
                <c:pt idx="33">
                  <c:v>281.41288300000002</c:v>
                </c:pt>
                <c:pt idx="34">
                  <c:v>281.41058199999998</c:v>
                </c:pt>
                <c:pt idx="35">
                  <c:v>281.40827999999999</c:v>
                </c:pt>
                <c:pt idx="36">
                  <c:v>281.39111300000002</c:v>
                </c:pt>
                <c:pt idx="37">
                  <c:v>281.48329899999999</c:v>
                </c:pt>
                <c:pt idx="38">
                  <c:v>281.71548300000001</c:v>
                </c:pt>
                <c:pt idx="39">
                  <c:v>281.83909999999997</c:v>
                </c:pt>
                <c:pt idx="40">
                  <c:v>281.979084</c:v>
                </c:pt>
                <c:pt idx="41">
                  <c:v>282.05535900000001</c:v>
                </c:pt>
                <c:pt idx="42">
                  <c:v>282.287936</c:v>
                </c:pt>
                <c:pt idx="43">
                  <c:v>282.39564000000001</c:v>
                </c:pt>
                <c:pt idx="44">
                  <c:v>282.56620600000002</c:v>
                </c:pt>
                <c:pt idx="45">
                  <c:v>282.64247999999998</c:v>
                </c:pt>
                <c:pt idx="46">
                  <c:v>282.81219700000003</c:v>
                </c:pt>
                <c:pt idx="47">
                  <c:v>282.920751</c:v>
                </c:pt>
                <c:pt idx="48">
                  <c:v>283.138462</c:v>
                </c:pt>
                <c:pt idx="49">
                  <c:v>283.323893</c:v>
                </c:pt>
                <c:pt idx="50">
                  <c:v>283.38530200000002</c:v>
                </c:pt>
                <c:pt idx="51">
                  <c:v>283.50872199999998</c:v>
                </c:pt>
                <c:pt idx="52">
                  <c:v>283.79977100000002</c:v>
                </c:pt>
                <c:pt idx="53">
                  <c:v>284.03843599999999</c:v>
                </c:pt>
                <c:pt idx="54">
                  <c:v>284.224716</c:v>
                </c:pt>
                <c:pt idx="55">
                  <c:v>284.37956700000001</c:v>
                </c:pt>
                <c:pt idx="56">
                  <c:v>284.53441700000002</c:v>
                </c:pt>
                <c:pt idx="57">
                  <c:v>284.75297799999998</c:v>
                </c:pt>
                <c:pt idx="58">
                  <c:v>285.11127599999998</c:v>
                </c:pt>
                <c:pt idx="59">
                  <c:v>285.45470899999998</c:v>
                </c:pt>
                <c:pt idx="60">
                  <c:v>285.78366999999997</c:v>
                </c:pt>
                <c:pt idx="61">
                  <c:v>286.29912000000002</c:v>
                </c:pt>
                <c:pt idx="62">
                  <c:v>286.76912399999998</c:v>
                </c:pt>
                <c:pt idx="63">
                  <c:v>287.41114499999998</c:v>
                </c:pt>
                <c:pt idx="64">
                  <c:v>288.13174299999997</c:v>
                </c:pt>
                <c:pt idx="65">
                  <c:v>288.92986999999999</c:v>
                </c:pt>
                <c:pt idx="66">
                  <c:v>289.777038</c:v>
                </c:pt>
                <c:pt idx="67">
                  <c:v>290.670503</c:v>
                </c:pt>
                <c:pt idx="68">
                  <c:v>291.69073500000002</c:v>
                </c:pt>
                <c:pt idx="69">
                  <c:v>292.83668899999998</c:v>
                </c:pt>
                <c:pt idx="70">
                  <c:v>294.12323099999998</c:v>
                </c:pt>
                <c:pt idx="71">
                  <c:v>295.47452800000002</c:v>
                </c:pt>
                <c:pt idx="72">
                  <c:v>296.951548</c:v>
                </c:pt>
                <c:pt idx="73">
                  <c:v>298.40944500000001</c:v>
                </c:pt>
                <c:pt idx="74">
                  <c:v>299.82563900000002</c:v>
                </c:pt>
                <c:pt idx="75">
                  <c:v>301.47480300000001</c:v>
                </c:pt>
                <c:pt idx="76">
                  <c:v>303.14058599999998</c:v>
                </c:pt>
                <c:pt idx="77">
                  <c:v>305.10404699999998</c:v>
                </c:pt>
                <c:pt idx="78">
                  <c:v>306.97339299999999</c:v>
                </c:pt>
                <c:pt idx="79">
                  <c:v>308.68249700000001</c:v>
                </c:pt>
                <c:pt idx="80">
                  <c:v>310.74533100000002</c:v>
                </c:pt>
                <c:pt idx="81">
                  <c:v>312.80816600000003</c:v>
                </c:pt>
                <c:pt idx="82">
                  <c:v>314.66685799999999</c:v>
                </c:pt>
                <c:pt idx="83">
                  <c:v>316.49194599999998</c:v>
                </c:pt>
                <c:pt idx="84">
                  <c:v>318.52835800000003</c:v>
                </c:pt>
                <c:pt idx="85">
                  <c:v>320.73253</c:v>
                </c:pt>
                <c:pt idx="86">
                  <c:v>323.313401</c:v>
                </c:pt>
                <c:pt idx="87">
                  <c:v>325.53839599999998</c:v>
                </c:pt>
                <c:pt idx="88">
                  <c:v>327.98978899999997</c:v>
                </c:pt>
                <c:pt idx="89">
                  <c:v>330.15153299999997</c:v>
                </c:pt>
                <c:pt idx="90">
                  <c:v>332.636056</c:v>
                </c:pt>
                <c:pt idx="91">
                  <c:v>335.149767</c:v>
                </c:pt>
                <c:pt idx="92">
                  <c:v>337.64870300000001</c:v>
                </c:pt>
                <c:pt idx="93">
                  <c:v>340.05368900000002</c:v>
                </c:pt>
                <c:pt idx="94">
                  <c:v>342.29124400000001</c:v>
                </c:pt>
                <c:pt idx="95">
                  <c:v>344.72911399999998</c:v>
                </c:pt>
                <c:pt idx="96">
                  <c:v>347.08303699999999</c:v>
                </c:pt>
                <c:pt idx="97">
                  <c:v>349.63529499999999</c:v>
                </c:pt>
                <c:pt idx="98">
                  <c:v>351.56322499999999</c:v>
                </c:pt>
                <c:pt idx="99">
                  <c:v>353.91856000000001</c:v>
                </c:pt>
                <c:pt idx="100">
                  <c:v>356.33558900000003</c:v>
                </c:pt>
                <c:pt idx="101">
                  <c:v>358.65296999999998</c:v>
                </c:pt>
                <c:pt idx="102">
                  <c:v>360.74272100000002</c:v>
                </c:pt>
                <c:pt idx="103">
                  <c:v>363.47220499999997</c:v>
                </c:pt>
                <c:pt idx="104">
                  <c:v>365.79600699999997</c:v>
                </c:pt>
                <c:pt idx="105">
                  <c:v>368.06347799999998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B40-9041-B009-1377F14F620E}"/>
            </c:ext>
          </c:extLst>
        </c:ser>
        <c:ser>
          <c:idx val="5"/>
          <c:order val="3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'24.107-A300'!$AA$3:$AA$108</c:f>
              <c:numCache>
                <c:formatCode>General</c:formatCode>
                <c:ptCount val="106"/>
                <c:pt idx="0">
                  <c:v>0.49129071000000002</c:v>
                </c:pt>
                <c:pt idx="1">
                  <c:v>0.49564795</c:v>
                </c:pt>
                <c:pt idx="2">
                  <c:v>0.49966161999999997</c:v>
                </c:pt>
                <c:pt idx="3">
                  <c:v>0.50367603000000005</c:v>
                </c:pt>
                <c:pt idx="4">
                  <c:v>0.50768992000000002</c:v>
                </c:pt>
                <c:pt idx="5">
                  <c:v>0.51170316000000005</c:v>
                </c:pt>
                <c:pt idx="6">
                  <c:v>0.51571736999999995</c:v>
                </c:pt>
                <c:pt idx="7">
                  <c:v>0.51973124999999998</c:v>
                </c:pt>
                <c:pt idx="8">
                  <c:v>0.52374513</c:v>
                </c:pt>
                <c:pt idx="9">
                  <c:v>0.52775901999999997</c:v>
                </c:pt>
                <c:pt idx="10">
                  <c:v>0.53177289999999999</c:v>
                </c:pt>
                <c:pt idx="11">
                  <c:v>0.53578678999999996</c:v>
                </c:pt>
                <c:pt idx="12">
                  <c:v>0.53980066999999998</c:v>
                </c:pt>
                <c:pt idx="13">
                  <c:v>0.54381455000000001</c:v>
                </c:pt>
                <c:pt idx="14">
                  <c:v>0.54782843999999997</c:v>
                </c:pt>
                <c:pt idx="15">
                  <c:v>0.55184232</c:v>
                </c:pt>
                <c:pt idx="16">
                  <c:v>0.55585620000000002</c:v>
                </c:pt>
                <c:pt idx="17">
                  <c:v>0.55987008999999999</c:v>
                </c:pt>
                <c:pt idx="18">
                  <c:v>0.56388397000000001</c:v>
                </c:pt>
                <c:pt idx="19">
                  <c:v>0.56789785000000004</c:v>
                </c:pt>
                <c:pt idx="20">
                  <c:v>0.57191174</c:v>
                </c:pt>
                <c:pt idx="21">
                  <c:v>0.57592573000000002</c:v>
                </c:pt>
                <c:pt idx="22">
                  <c:v>0.57993950999999999</c:v>
                </c:pt>
                <c:pt idx="23">
                  <c:v>0.58395436000000001</c:v>
                </c:pt>
                <c:pt idx="24">
                  <c:v>0.58796868000000002</c:v>
                </c:pt>
                <c:pt idx="25">
                  <c:v>0.59198287999999999</c:v>
                </c:pt>
                <c:pt idx="26">
                  <c:v>0.59599676999999995</c:v>
                </c:pt>
                <c:pt idx="27">
                  <c:v>0.60001064999999998</c:v>
                </c:pt>
                <c:pt idx="28">
                  <c:v>0.60402571999999999</c:v>
                </c:pt>
                <c:pt idx="29">
                  <c:v>0.60804024999999995</c:v>
                </c:pt>
                <c:pt idx="30">
                  <c:v>0.61239834999999998</c:v>
                </c:pt>
                <c:pt idx="31">
                  <c:v>0.61606952999999998</c:v>
                </c:pt>
                <c:pt idx="32">
                  <c:v>0.62008352</c:v>
                </c:pt>
                <c:pt idx="33">
                  <c:v>0.62409740000000002</c:v>
                </c:pt>
                <c:pt idx="34">
                  <c:v>0.62811128999999999</c:v>
                </c:pt>
                <c:pt idx="35">
                  <c:v>0.63212517000000001</c:v>
                </c:pt>
                <c:pt idx="36">
                  <c:v>0.63613894999999998</c:v>
                </c:pt>
                <c:pt idx="37">
                  <c:v>0.63981023999999997</c:v>
                </c:pt>
                <c:pt idx="38">
                  <c:v>0.64451223000000002</c:v>
                </c:pt>
                <c:pt idx="39">
                  <c:v>0.64818372999999996</c:v>
                </c:pt>
                <c:pt idx="40">
                  <c:v>0.65219859000000002</c:v>
                </c:pt>
                <c:pt idx="41">
                  <c:v>0.65621300999999999</c:v>
                </c:pt>
                <c:pt idx="42">
                  <c:v>0.66022851000000005</c:v>
                </c:pt>
                <c:pt idx="43">
                  <c:v>0.66424315</c:v>
                </c:pt>
                <c:pt idx="44">
                  <c:v>0.66825822000000001</c:v>
                </c:pt>
                <c:pt idx="45">
                  <c:v>0.67227263999999998</c:v>
                </c:pt>
                <c:pt idx="46">
                  <c:v>0.67628770000000005</c:v>
                </c:pt>
                <c:pt idx="47">
                  <c:v>0.68030234999999994</c:v>
                </c:pt>
                <c:pt idx="48">
                  <c:v>0.68431774000000001</c:v>
                </c:pt>
                <c:pt idx="49">
                  <c:v>0.68833292000000001</c:v>
                </c:pt>
                <c:pt idx="50">
                  <c:v>0.69234724000000003</c:v>
                </c:pt>
                <c:pt idx="51">
                  <c:v>0.69636198000000005</c:v>
                </c:pt>
                <c:pt idx="52">
                  <c:v>0.70037788000000001</c:v>
                </c:pt>
                <c:pt idx="53">
                  <c:v>0.70439342000000005</c:v>
                </c:pt>
                <c:pt idx="54">
                  <c:v>0.70840860000000005</c:v>
                </c:pt>
                <c:pt idx="55">
                  <c:v>0.71242355999999996</c:v>
                </c:pt>
                <c:pt idx="56">
                  <c:v>0.71643851999999997</c:v>
                </c:pt>
                <c:pt idx="57">
                  <c:v>0.72045391999999997</c:v>
                </c:pt>
                <c:pt idx="58">
                  <c:v>0.72447028000000002</c:v>
                </c:pt>
                <c:pt idx="59">
                  <c:v>0.72848654000000002</c:v>
                </c:pt>
                <c:pt idx="60">
                  <c:v>0.73181620000000003</c:v>
                </c:pt>
                <c:pt idx="61">
                  <c:v>0.73583363999999996</c:v>
                </c:pt>
                <c:pt idx="62">
                  <c:v>0.73985076000000005</c:v>
                </c:pt>
                <c:pt idx="63">
                  <c:v>0.74386907000000002</c:v>
                </c:pt>
                <c:pt idx="64">
                  <c:v>0.74788790999999999</c:v>
                </c:pt>
                <c:pt idx="65">
                  <c:v>0.75225054000000002</c:v>
                </c:pt>
                <c:pt idx="66">
                  <c:v>0.75627025999999997</c:v>
                </c:pt>
                <c:pt idx="67">
                  <c:v>0.76029029000000004</c:v>
                </c:pt>
                <c:pt idx="68">
                  <c:v>0.76396794999999995</c:v>
                </c:pt>
                <c:pt idx="69">
                  <c:v>0.76764646000000003</c:v>
                </c:pt>
                <c:pt idx="70">
                  <c:v>0.77132593999999999</c:v>
                </c:pt>
                <c:pt idx="71">
                  <c:v>0.77466261999999997</c:v>
                </c:pt>
                <c:pt idx="72">
                  <c:v>0.77800016000000005</c:v>
                </c:pt>
                <c:pt idx="73">
                  <c:v>0.78118944000000001</c:v>
                </c:pt>
                <c:pt idx="74">
                  <c:v>0.78410345999999997</c:v>
                </c:pt>
                <c:pt idx="75">
                  <c:v>0.78722097999999996</c:v>
                </c:pt>
                <c:pt idx="76">
                  <c:v>0.79024284</c:v>
                </c:pt>
                <c:pt idx="77">
                  <c:v>0.79337426</c:v>
                </c:pt>
                <c:pt idx="78">
                  <c:v>0.79619762000000005</c:v>
                </c:pt>
                <c:pt idx="79">
                  <c:v>0.79848412000000002</c:v>
                </c:pt>
                <c:pt idx="80">
                  <c:v>0.80090103000000001</c:v>
                </c:pt>
                <c:pt idx="81">
                  <c:v>0.80331792999999996</c:v>
                </c:pt>
                <c:pt idx="82">
                  <c:v>0.80521474999999998</c:v>
                </c:pt>
                <c:pt idx="83">
                  <c:v>0.80674206000000004</c:v>
                </c:pt>
                <c:pt idx="84">
                  <c:v>0.80863476999999995</c:v>
                </c:pt>
                <c:pt idx="85">
                  <c:v>0.81030484000000003</c:v>
                </c:pt>
                <c:pt idx="86">
                  <c:v>0.81222077000000004</c:v>
                </c:pt>
                <c:pt idx="87">
                  <c:v>0.81364771999999996</c:v>
                </c:pt>
                <c:pt idx="88">
                  <c:v>0.81501126999999995</c:v>
                </c:pt>
                <c:pt idx="89">
                  <c:v>0.81618807999999998</c:v>
                </c:pt>
                <c:pt idx="90">
                  <c:v>0.81755186000000002</c:v>
                </c:pt>
                <c:pt idx="91">
                  <c:v>0.81882345999999995</c:v>
                </c:pt>
                <c:pt idx="92">
                  <c:v>0.81993985999999996</c:v>
                </c:pt>
                <c:pt idx="93">
                  <c:v>0.82098671999999995</c:v>
                </c:pt>
                <c:pt idx="94">
                  <c:v>0.82186539000000003</c:v>
                </c:pt>
                <c:pt idx="95">
                  <c:v>0.82281413000000003</c:v>
                </c:pt>
                <c:pt idx="96">
                  <c:v>0.82364561000000003</c:v>
                </c:pt>
                <c:pt idx="97">
                  <c:v>0.82450811999999996</c:v>
                </c:pt>
                <c:pt idx="98">
                  <c:v>0.82486459999999995</c:v>
                </c:pt>
                <c:pt idx="99">
                  <c:v>0.82530924999999999</c:v>
                </c:pt>
                <c:pt idx="100">
                  <c:v>0.82605932999999998</c:v>
                </c:pt>
                <c:pt idx="101">
                  <c:v>0.82659210999999999</c:v>
                </c:pt>
                <c:pt idx="102">
                  <c:v>0.82693457000000004</c:v>
                </c:pt>
                <c:pt idx="103">
                  <c:v>0.82745504999999997</c:v>
                </c:pt>
                <c:pt idx="104">
                  <c:v>0.82793053000000005</c:v>
                </c:pt>
                <c:pt idx="105">
                  <c:v>0.82842393000000003</c:v>
                </c:pt>
              </c:numCache>
            </c:numRef>
          </c:xVal>
          <c:yVal>
            <c:numRef>
              <c:f>'24.107-A300'!$AC$3:$AC$108</c:f>
              <c:numCache>
                <c:formatCode>General</c:formatCode>
                <c:ptCount val="106"/>
                <c:pt idx="0">
                  <c:v>282.19836783568763</c:v>
                </c:pt>
                <c:pt idx="1">
                  <c:v>282.19844827051236</c:v>
                </c:pt>
                <c:pt idx="2">
                  <c:v>282.19853441760898</c:v>
                </c:pt>
                <c:pt idx="3">
                  <c:v>282.19863408700212</c:v>
                </c:pt>
                <c:pt idx="4">
                  <c:v>282.19874946682199</c:v>
                </c:pt>
                <c:pt idx="5">
                  <c:v>282.19888314280558</c:v>
                </c:pt>
                <c:pt idx="6">
                  <c:v>282.19903821261028</c:v>
                </c:pt>
                <c:pt idx="7">
                  <c:v>282.19921819369642</c:v>
                </c:pt>
                <c:pt idx="8">
                  <c:v>282.1994272709328</c:v>
                </c:pt>
                <c:pt idx="9">
                  <c:v>282.19967033284763</c:v>
                </c:pt>
                <c:pt idx="10">
                  <c:v>282.19995310242211</c:v>
                </c:pt>
                <c:pt idx="11">
                  <c:v>282.20028228286765</c:v>
                </c:pt>
                <c:pt idx="12">
                  <c:v>282.20066571602007</c:v>
                </c:pt>
                <c:pt idx="13">
                  <c:v>282.20111257816467</c:v>
                </c:pt>
                <c:pt idx="14">
                  <c:v>282.20163359884418</c:v>
                </c:pt>
                <c:pt idx="15">
                  <c:v>282.2022413114309</c:v>
                </c:pt>
                <c:pt idx="16">
                  <c:v>282.20295035573344</c:v>
                </c:pt>
                <c:pt idx="17">
                  <c:v>282.20377781552963</c:v>
                </c:pt>
                <c:pt idx="18">
                  <c:v>282.20474360343701</c:v>
                </c:pt>
                <c:pt idx="19">
                  <c:v>282.20587092467599</c:v>
                </c:pt>
                <c:pt idx="20">
                  <c:v>282.20718679177173</c:v>
                </c:pt>
                <c:pt idx="21">
                  <c:v>282.20872265438248</c:v>
                </c:pt>
                <c:pt idx="22">
                  <c:v>282.21051488023591</c:v>
                </c:pt>
                <c:pt idx="23">
                  <c:v>282.21260650689061</c:v>
                </c:pt>
                <c:pt idx="24">
                  <c:v>282.21504591164296</c:v>
                </c:pt>
                <c:pt idx="25">
                  <c:v>282.21789019940007</c:v>
                </c:pt>
                <c:pt idx="26">
                  <c:v>282.2212050614653</c:v>
                </c:pt>
                <c:pt idx="27">
                  <c:v>282.22506687214951</c:v>
                </c:pt>
                <c:pt idx="28">
                  <c:v>282.2295650755097</c:v>
                </c:pt>
                <c:pt idx="29">
                  <c:v>282.23479949716005</c:v>
                </c:pt>
                <c:pt idx="30">
                  <c:v>282.24145276803796</c:v>
                </c:pt>
                <c:pt idx="31">
                  <c:v>282.24796543002992</c:v>
                </c:pt>
                <c:pt idx="32">
                  <c:v>282.25618556813117</c:v>
                </c:pt>
                <c:pt idx="33">
                  <c:v>282.26572761220405</c:v>
                </c:pt>
                <c:pt idx="34">
                  <c:v>282.27679667977509</c:v>
                </c:pt>
                <c:pt idx="35">
                  <c:v>282.28962780892169</c:v>
                </c:pt>
                <c:pt idx="36">
                  <c:v>282.3044901511808</c:v>
                </c:pt>
                <c:pt idx="37">
                  <c:v>282.32012504335376</c:v>
                </c:pt>
                <c:pt idx="38">
                  <c:v>282.34344126002657</c:v>
                </c:pt>
                <c:pt idx="39">
                  <c:v>282.36460368046721</c:v>
                </c:pt>
                <c:pt idx="40">
                  <c:v>282.39116764234393</c:v>
                </c:pt>
                <c:pt idx="41">
                  <c:v>282.42181738266152</c:v>
                </c:pt>
                <c:pt idx="42">
                  <c:v>282.45716778270071</c:v>
                </c:pt>
                <c:pt idx="43">
                  <c:v>282.49788882732162</c:v>
                </c:pt>
                <c:pt idx="44">
                  <c:v>282.54477536647528</c:v>
                </c:pt>
                <c:pt idx="45">
                  <c:v>282.59870539699079</c:v>
                </c:pt>
                <c:pt idx="46">
                  <c:v>282.66071077883805</c:v>
                </c:pt>
                <c:pt idx="47">
                  <c:v>282.73193015594802</c:v>
                </c:pt>
                <c:pt idx="48">
                  <c:v>282.81369799981036</c:v>
                </c:pt>
                <c:pt idx="49">
                  <c:v>282.90748957006826</c:v>
                </c:pt>
                <c:pt idx="50">
                  <c:v>283.01498025359905</c:v>
                </c:pt>
                <c:pt idx="51">
                  <c:v>283.13812801194337</c:v>
                </c:pt>
                <c:pt idx="52">
                  <c:v>283.27915332252672</c:v>
                </c:pt>
                <c:pt idx="53">
                  <c:v>283.44049355504103</c:v>
                </c:pt>
                <c:pt idx="54">
                  <c:v>283.62496476333678</c:v>
                </c:pt>
                <c:pt idx="55">
                  <c:v>283.83577107348032</c:v>
                </c:pt>
                <c:pt idx="56">
                  <c:v>284.07655776862345</c:v>
                </c:pt>
                <c:pt idx="57">
                  <c:v>284.35148527496949</c:v>
                </c:pt>
                <c:pt idx="58">
                  <c:v>284.66529872470733</c:v>
                </c:pt>
                <c:pt idx="59">
                  <c:v>285.02325825196658</c:v>
                </c:pt>
                <c:pt idx="60">
                  <c:v>285.35780546190756</c:v>
                </c:pt>
                <c:pt idx="61">
                  <c:v>285.81292745619157</c:v>
                </c:pt>
                <c:pt idx="62">
                  <c:v>286.33156351206645</c:v>
                </c:pt>
                <c:pt idx="63">
                  <c:v>286.92265975747796</c:v>
                </c:pt>
                <c:pt idx="64">
                  <c:v>287.59611346678605</c:v>
                </c:pt>
                <c:pt idx="65">
                  <c:v>288.43356582407966</c:v>
                </c:pt>
                <c:pt idx="66">
                  <c:v>289.3171968121494</c:v>
                </c:pt>
                <c:pt idx="67">
                  <c:v>290.32368064307997</c:v>
                </c:pt>
                <c:pt idx="68">
                  <c:v>291.36652295118125</c:v>
                </c:pt>
                <c:pt idx="69">
                  <c:v>292.54164809109375</c:v>
                </c:pt>
                <c:pt idx="70">
                  <c:v>293.8661407017442</c:v>
                </c:pt>
                <c:pt idx="71">
                  <c:v>295.21221062765176</c:v>
                </c:pt>
                <c:pt idx="72">
                  <c:v>296.71332624766268</c:v>
                </c:pt>
                <c:pt idx="73">
                  <c:v>298.3091455362362</c:v>
                </c:pt>
                <c:pt idx="74">
                  <c:v>299.92056259309004</c:v>
                </c:pt>
                <c:pt idx="75">
                  <c:v>301.82451308153929</c:v>
                </c:pt>
                <c:pt idx="76">
                  <c:v>303.86707064104485</c:v>
                </c:pt>
                <c:pt idx="77">
                  <c:v>306.21152821198132</c:v>
                </c:pt>
                <c:pt idx="78">
                  <c:v>308.5462001243759</c:v>
                </c:pt>
                <c:pt idx="79">
                  <c:v>310.60614456782872</c:v>
                </c:pt>
                <c:pt idx="80">
                  <c:v>312.96377478103113</c:v>
                </c:pt>
                <c:pt idx="81">
                  <c:v>315.52336040200811</c:v>
                </c:pt>
                <c:pt idx="82">
                  <c:v>317.68582902786278</c:v>
                </c:pt>
                <c:pt idx="83">
                  <c:v>319.53265973687201</c:v>
                </c:pt>
                <c:pt idx="84">
                  <c:v>321.9611555217474</c:v>
                </c:pt>
                <c:pt idx="85">
                  <c:v>324.24116409837438</c:v>
                </c:pt>
                <c:pt idx="86">
                  <c:v>327.02688334400136</c:v>
                </c:pt>
                <c:pt idx="87">
                  <c:v>329.22774072877883</c:v>
                </c:pt>
                <c:pt idx="88">
                  <c:v>331.43789925675549</c:v>
                </c:pt>
                <c:pt idx="89">
                  <c:v>333.43413441568958</c:v>
                </c:pt>
                <c:pt idx="90">
                  <c:v>335.85604111676184</c:v>
                </c:pt>
                <c:pt idx="91">
                  <c:v>338.22489234571691</c:v>
                </c:pt>
                <c:pt idx="92">
                  <c:v>340.3973985223152</c:v>
                </c:pt>
                <c:pt idx="93">
                  <c:v>342.51733041417594</c:v>
                </c:pt>
                <c:pt idx="94">
                  <c:v>344.36125849606429</c:v>
                </c:pt>
                <c:pt idx="95">
                  <c:v>346.42124519734114</c:v>
                </c:pt>
                <c:pt idx="96">
                  <c:v>348.28790321574832</c:v>
                </c:pt>
                <c:pt idx="97">
                  <c:v>350.28713710017524</c:v>
                </c:pt>
                <c:pt idx="98">
                  <c:v>351.13272832607544</c:v>
                </c:pt>
                <c:pt idx="99">
                  <c:v>352.20368705539488</c:v>
                </c:pt>
                <c:pt idx="100">
                  <c:v>354.05208230975035</c:v>
                </c:pt>
                <c:pt idx="101">
                  <c:v>355.39773149832416</c:v>
                </c:pt>
                <c:pt idx="102">
                  <c:v>356.27741118214828</c:v>
                </c:pt>
                <c:pt idx="103">
                  <c:v>357.63692399133265</c:v>
                </c:pt>
                <c:pt idx="104">
                  <c:v>358.90318104907101</c:v>
                </c:pt>
                <c:pt idx="105">
                  <c:v>360.24226472296544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5D-2544-9E75-6E720F8004CF}"/>
            </c:ext>
          </c:extLst>
        </c:ser>
        <c:ser>
          <c:idx val="7"/>
          <c:order val="4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'24.107-A300'!$U$3:$U$108</c:f>
              <c:numCache>
                <c:formatCode>General</c:formatCode>
                <c:ptCount val="106"/>
                <c:pt idx="0">
                  <c:v>0.49248111</c:v>
                </c:pt>
                <c:pt idx="1">
                  <c:v>0.49649531000000002</c:v>
                </c:pt>
                <c:pt idx="2">
                  <c:v>0.50050908999999999</c:v>
                </c:pt>
                <c:pt idx="3">
                  <c:v>0.50452297000000002</c:v>
                </c:pt>
                <c:pt idx="4">
                  <c:v>0.50853685000000004</c:v>
                </c:pt>
                <c:pt idx="5">
                  <c:v>0.51255074</c:v>
                </c:pt>
                <c:pt idx="6">
                  <c:v>0.51656462000000003</c:v>
                </c:pt>
                <c:pt idx="7">
                  <c:v>0.52057850000000006</c:v>
                </c:pt>
                <c:pt idx="8">
                  <c:v>0.52459239000000002</c:v>
                </c:pt>
                <c:pt idx="9">
                  <c:v>0.52860627000000004</c:v>
                </c:pt>
                <c:pt idx="10">
                  <c:v>0.53262016000000001</c:v>
                </c:pt>
                <c:pt idx="11">
                  <c:v>0.53663404000000003</c:v>
                </c:pt>
                <c:pt idx="12">
                  <c:v>0.54064791999999995</c:v>
                </c:pt>
                <c:pt idx="13">
                  <c:v>0.54466181000000002</c:v>
                </c:pt>
                <c:pt idx="14">
                  <c:v>0.54867569000000005</c:v>
                </c:pt>
                <c:pt idx="15">
                  <c:v>0.55268956999999996</c:v>
                </c:pt>
                <c:pt idx="16">
                  <c:v>0.55670346000000004</c:v>
                </c:pt>
                <c:pt idx="17">
                  <c:v>0.56071733999999995</c:v>
                </c:pt>
                <c:pt idx="18">
                  <c:v>0.56473123000000003</c:v>
                </c:pt>
                <c:pt idx="19">
                  <c:v>0.56874511000000005</c:v>
                </c:pt>
                <c:pt idx="20">
                  <c:v>0.57275898999999997</c:v>
                </c:pt>
                <c:pt idx="21">
                  <c:v>0.57677288000000004</c:v>
                </c:pt>
                <c:pt idx="22">
                  <c:v>0.58078675999999996</c:v>
                </c:pt>
                <c:pt idx="23">
                  <c:v>0.58480063999999998</c:v>
                </c:pt>
                <c:pt idx="24">
                  <c:v>0.58881452999999995</c:v>
                </c:pt>
                <c:pt idx="25">
                  <c:v>0.59282840999999997</c:v>
                </c:pt>
                <c:pt idx="26">
                  <c:v>0.59684229</c:v>
                </c:pt>
                <c:pt idx="27">
                  <c:v>0.60085617999999996</c:v>
                </c:pt>
                <c:pt idx="28">
                  <c:v>0.60487005999999999</c:v>
                </c:pt>
                <c:pt idx="29">
                  <c:v>0.60888416000000001</c:v>
                </c:pt>
                <c:pt idx="30">
                  <c:v>0.61289782999999998</c:v>
                </c:pt>
                <c:pt idx="31">
                  <c:v>0.61691171</c:v>
                </c:pt>
                <c:pt idx="32">
                  <c:v>0.62092559999999997</c:v>
                </c:pt>
                <c:pt idx="33">
                  <c:v>0.62493947999999999</c:v>
                </c:pt>
                <c:pt idx="34">
                  <c:v>0.62895336000000002</c:v>
                </c:pt>
                <c:pt idx="35">
                  <c:v>0.63296724999999998</c:v>
                </c:pt>
                <c:pt idx="36">
                  <c:v>0.63698113000000001</c:v>
                </c:pt>
                <c:pt idx="37">
                  <c:v>0.64099501999999997</c:v>
                </c:pt>
                <c:pt idx="38">
                  <c:v>0.6450089</c:v>
                </c:pt>
                <c:pt idx="39">
                  <c:v>0.64902278000000002</c:v>
                </c:pt>
                <c:pt idx="40">
                  <c:v>0.65303666999999999</c:v>
                </c:pt>
                <c:pt idx="41">
                  <c:v>0.65705055000000001</c:v>
                </c:pt>
                <c:pt idx="42">
                  <c:v>0.66106388999999999</c:v>
                </c:pt>
                <c:pt idx="43">
                  <c:v>0.66507744999999996</c:v>
                </c:pt>
                <c:pt idx="44">
                  <c:v>0.66909145000000003</c:v>
                </c:pt>
                <c:pt idx="45">
                  <c:v>0.67310597999999999</c:v>
                </c:pt>
                <c:pt idx="46">
                  <c:v>0.67711911000000002</c:v>
                </c:pt>
                <c:pt idx="47">
                  <c:v>0.68113319999999999</c:v>
                </c:pt>
                <c:pt idx="48">
                  <c:v>0.68514655000000002</c:v>
                </c:pt>
                <c:pt idx="49">
                  <c:v>0.68916043999999999</c:v>
                </c:pt>
                <c:pt idx="50">
                  <c:v>0.69317432000000001</c:v>
                </c:pt>
                <c:pt idx="51">
                  <c:v>0.69718820999999997</c:v>
                </c:pt>
                <c:pt idx="52">
                  <c:v>0.70120327000000005</c:v>
                </c:pt>
                <c:pt idx="53">
                  <c:v>0.70521747999999995</c:v>
                </c:pt>
                <c:pt idx="54">
                  <c:v>0.70923190000000003</c:v>
                </c:pt>
                <c:pt idx="55">
                  <c:v>0.71324578000000005</c:v>
                </c:pt>
                <c:pt idx="56">
                  <c:v>0.71726020999999995</c:v>
                </c:pt>
                <c:pt idx="57">
                  <c:v>0.72127441000000003</c:v>
                </c:pt>
                <c:pt idx="58">
                  <c:v>0.72528904999999999</c:v>
                </c:pt>
                <c:pt idx="59">
                  <c:v>0.72930304999999995</c:v>
                </c:pt>
                <c:pt idx="60">
                  <c:v>0.73331853999999996</c:v>
                </c:pt>
                <c:pt idx="61">
                  <c:v>0.73733373000000002</c:v>
                </c:pt>
                <c:pt idx="62">
                  <c:v>0.74100555000000001</c:v>
                </c:pt>
                <c:pt idx="63">
                  <c:v>0.74536581000000002</c:v>
                </c:pt>
                <c:pt idx="64">
                  <c:v>0.74938238999999995</c:v>
                </c:pt>
                <c:pt idx="65">
                  <c:v>0.75339919</c:v>
                </c:pt>
                <c:pt idx="66">
                  <c:v>0.75741619999999998</c:v>
                </c:pt>
                <c:pt idx="67">
                  <c:v>0.76143450999999995</c:v>
                </c:pt>
                <c:pt idx="68">
                  <c:v>0.76545313999999998</c:v>
                </c:pt>
                <c:pt idx="69">
                  <c:v>0.76947241</c:v>
                </c:pt>
                <c:pt idx="70">
                  <c:v>0.77314822999999999</c:v>
                </c:pt>
                <c:pt idx="71">
                  <c:v>0.77716901999999999</c:v>
                </c:pt>
                <c:pt idx="72">
                  <c:v>0.78084580999999997</c:v>
                </c:pt>
                <c:pt idx="73">
                  <c:v>0.78452345999999995</c:v>
                </c:pt>
                <c:pt idx="74">
                  <c:v>0.78785959000000005</c:v>
                </c:pt>
                <c:pt idx="75">
                  <c:v>0.79153952000000005</c:v>
                </c:pt>
                <c:pt idx="76">
                  <c:v>0.79487750000000001</c:v>
                </c:pt>
                <c:pt idx="77">
                  <c:v>0.79796560999999999</c:v>
                </c:pt>
                <c:pt idx="78">
                  <c:v>0.80070987999999998</c:v>
                </c:pt>
                <c:pt idx="79">
                  <c:v>0.80384281999999996</c:v>
                </c:pt>
                <c:pt idx="80">
                  <c:v>0.80648366999999999</c:v>
                </c:pt>
                <c:pt idx="81">
                  <c:v>0.80913332000000004</c:v>
                </c:pt>
                <c:pt idx="82">
                  <c:v>0.81137636000000002</c:v>
                </c:pt>
                <c:pt idx="83">
                  <c:v>0.81383574000000003</c:v>
                </c:pt>
                <c:pt idx="84">
                  <c:v>0.81627269999999996</c:v>
                </c:pt>
                <c:pt idx="85">
                  <c:v>0.81834848000000004</c:v>
                </c:pt>
                <c:pt idx="86">
                  <c:v>0.82011966999999997</c:v>
                </c:pt>
                <c:pt idx="87">
                  <c:v>0.82185399000000003</c:v>
                </c:pt>
                <c:pt idx="88">
                  <c:v>0.82386559000000004</c:v>
                </c:pt>
                <c:pt idx="89">
                  <c:v>0.82540362</c:v>
                </c:pt>
                <c:pt idx="90">
                  <c:v>0.82699871999999996</c:v>
                </c:pt>
                <c:pt idx="91">
                  <c:v>0.82836385999999995</c:v>
                </c:pt>
                <c:pt idx="92">
                  <c:v>0.82961525000000003</c:v>
                </c:pt>
                <c:pt idx="93">
                  <c:v>0.83077942999999999</c:v>
                </c:pt>
                <c:pt idx="94">
                  <c:v>0.83192750000000004</c:v>
                </c:pt>
                <c:pt idx="95">
                  <c:v>0.83279038999999999</c:v>
                </c:pt>
                <c:pt idx="96">
                  <c:v>0.83387381999999999</c:v>
                </c:pt>
                <c:pt idx="97">
                  <c:v>0.83483320999999999</c:v>
                </c:pt>
                <c:pt idx="98">
                  <c:v>0.83560097</c:v>
                </c:pt>
                <c:pt idx="99">
                  <c:v>0.83637008999999995</c:v>
                </c:pt>
                <c:pt idx="100">
                  <c:v>0.83688819000000003</c:v>
                </c:pt>
                <c:pt idx="101">
                  <c:v>0.83752185000000001</c:v>
                </c:pt>
                <c:pt idx="102">
                  <c:v>0.83792897</c:v>
                </c:pt>
                <c:pt idx="103">
                  <c:v>0.83828599999999998</c:v>
                </c:pt>
                <c:pt idx="104">
                  <c:v>0.83871720000000005</c:v>
                </c:pt>
                <c:pt idx="105">
                  <c:v>0.83898265000000005</c:v>
                </c:pt>
              </c:numCache>
            </c:numRef>
          </c:xVal>
          <c:yVal>
            <c:numRef>
              <c:f>'24.107-A300'!$V$3:$V$108</c:f>
              <c:numCache>
                <c:formatCode>General</c:formatCode>
                <c:ptCount val="106"/>
                <c:pt idx="0">
                  <c:v>257.94774699999999</c:v>
                </c:pt>
                <c:pt idx="1">
                  <c:v>257.99174099999999</c:v>
                </c:pt>
                <c:pt idx="2">
                  <c:v>257.973724</c:v>
                </c:pt>
                <c:pt idx="3">
                  <c:v>257.97142300000002</c:v>
                </c:pt>
                <c:pt idx="4">
                  <c:v>257.96912099999997</c:v>
                </c:pt>
                <c:pt idx="5">
                  <c:v>257.96681999999998</c:v>
                </c:pt>
                <c:pt idx="6">
                  <c:v>257.964518</c:v>
                </c:pt>
                <c:pt idx="7">
                  <c:v>257.96221700000001</c:v>
                </c:pt>
                <c:pt idx="8">
                  <c:v>257.95991500000002</c:v>
                </c:pt>
                <c:pt idx="9">
                  <c:v>257.95761399999998</c:v>
                </c:pt>
                <c:pt idx="10">
                  <c:v>257.95531199999999</c:v>
                </c:pt>
                <c:pt idx="11">
                  <c:v>257.953011</c:v>
                </c:pt>
                <c:pt idx="12">
                  <c:v>257.95070900000002</c:v>
                </c:pt>
                <c:pt idx="13">
                  <c:v>257.94840799999997</c:v>
                </c:pt>
                <c:pt idx="14">
                  <c:v>257.94610599999999</c:v>
                </c:pt>
                <c:pt idx="15">
                  <c:v>257.943804</c:v>
                </c:pt>
                <c:pt idx="16">
                  <c:v>257.94150300000001</c:v>
                </c:pt>
                <c:pt idx="17">
                  <c:v>257.93920100000003</c:v>
                </c:pt>
                <c:pt idx="18">
                  <c:v>257.93689999999998</c:v>
                </c:pt>
                <c:pt idx="19">
                  <c:v>257.93459799999999</c:v>
                </c:pt>
                <c:pt idx="20">
                  <c:v>257.93229700000001</c:v>
                </c:pt>
                <c:pt idx="21">
                  <c:v>257.92999500000002</c:v>
                </c:pt>
                <c:pt idx="22">
                  <c:v>257.92769399999997</c:v>
                </c:pt>
                <c:pt idx="23">
                  <c:v>257.92539199999999</c:v>
                </c:pt>
                <c:pt idx="24">
                  <c:v>257.923091</c:v>
                </c:pt>
                <c:pt idx="25">
                  <c:v>257.92078900000001</c:v>
                </c:pt>
                <c:pt idx="26">
                  <c:v>257.91848800000002</c:v>
                </c:pt>
                <c:pt idx="27">
                  <c:v>257.91618599999998</c:v>
                </c:pt>
                <c:pt idx="28">
                  <c:v>257.913884</c:v>
                </c:pt>
                <c:pt idx="29">
                  <c:v>257.94301300000001</c:v>
                </c:pt>
                <c:pt idx="30">
                  <c:v>257.90928100000002</c:v>
                </c:pt>
                <c:pt idx="31">
                  <c:v>257.90697999999998</c:v>
                </c:pt>
                <c:pt idx="32">
                  <c:v>257.90467799999999</c:v>
                </c:pt>
                <c:pt idx="33">
                  <c:v>257.902377</c:v>
                </c:pt>
                <c:pt idx="34">
                  <c:v>257.90007500000002</c:v>
                </c:pt>
                <c:pt idx="35">
                  <c:v>257.89777400000003</c:v>
                </c:pt>
                <c:pt idx="36">
                  <c:v>257.89547199999998</c:v>
                </c:pt>
                <c:pt idx="37">
                  <c:v>257.893171</c:v>
                </c:pt>
                <c:pt idx="38">
                  <c:v>257.89086900000001</c:v>
                </c:pt>
                <c:pt idx="39">
                  <c:v>257.88856800000002</c:v>
                </c:pt>
                <c:pt idx="40">
                  <c:v>257.88626599999998</c:v>
                </c:pt>
                <c:pt idx="41">
                  <c:v>257.88396399999999</c:v>
                </c:pt>
                <c:pt idx="42">
                  <c:v>257.803087</c:v>
                </c:pt>
                <c:pt idx="43">
                  <c:v>257.75364000000002</c:v>
                </c:pt>
                <c:pt idx="44">
                  <c:v>257.76705299999998</c:v>
                </c:pt>
                <c:pt idx="45">
                  <c:v>257.85904299999999</c:v>
                </c:pt>
                <c:pt idx="46">
                  <c:v>257.746735</c:v>
                </c:pt>
                <c:pt idx="47">
                  <c:v>257.77586400000001</c:v>
                </c:pt>
                <c:pt idx="48">
                  <c:v>257.69583599999999</c:v>
                </c:pt>
                <c:pt idx="49">
                  <c:v>257.693534</c:v>
                </c:pt>
                <c:pt idx="50">
                  <c:v>257.69123300000001</c:v>
                </c:pt>
                <c:pt idx="51">
                  <c:v>257.68893100000003</c:v>
                </c:pt>
                <c:pt idx="52">
                  <c:v>257.85864800000002</c:v>
                </c:pt>
                <c:pt idx="53">
                  <c:v>257.90349200000003</c:v>
                </c:pt>
                <c:pt idx="54">
                  <c:v>257.97976599999998</c:v>
                </c:pt>
                <c:pt idx="55">
                  <c:v>257.977464</c:v>
                </c:pt>
                <c:pt idx="56">
                  <c:v>258.05373900000001</c:v>
                </c:pt>
                <c:pt idx="57">
                  <c:v>258.09858300000002</c:v>
                </c:pt>
                <c:pt idx="58">
                  <c:v>258.20628799999997</c:v>
                </c:pt>
                <c:pt idx="59">
                  <c:v>258.21970099999999</c:v>
                </c:pt>
                <c:pt idx="60">
                  <c:v>258.45227799999998</c:v>
                </c:pt>
                <c:pt idx="61">
                  <c:v>258.639409</c:v>
                </c:pt>
                <c:pt idx="62">
                  <c:v>258.81017100000003</c:v>
                </c:pt>
                <c:pt idx="63">
                  <c:v>259.26341300000001</c:v>
                </c:pt>
                <c:pt idx="64">
                  <c:v>259.65399200000002</c:v>
                </c:pt>
                <c:pt idx="65">
                  <c:v>260.07600000000002</c:v>
                </c:pt>
                <c:pt idx="66">
                  <c:v>260.52943900000002</c:v>
                </c:pt>
                <c:pt idx="67">
                  <c:v>261.17146100000002</c:v>
                </c:pt>
                <c:pt idx="68">
                  <c:v>261.86062800000002</c:v>
                </c:pt>
                <c:pt idx="69">
                  <c:v>262.64408600000002</c:v>
                </c:pt>
                <c:pt idx="70">
                  <c:v>263.39631100000003</c:v>
                </c:pt>
                <c:pt idx="71">
                  <c:v>264.39978200000002</c:v>
                </c:pt>
                <c:pt idx="72">
                  <c:v>265.29429299999998</c:v>
                </c:pt>
                <c:pt idx="73">
                  <c:v>266.314525</c:v>
                </c:pt>
                <c:pt idx="74">
                  <c:v>267.58639699999998</c:v>
                </c:pt>
                <c:pt idx="75">
                  <c:v>268.93749800000001</c:v>
                </c:pt>
                <c:pt idx="76">
                  <c:v>270.478228</c:v>
                </c:pt>
                <c:pt idx="77">
                  <c:v>272.16502800000001</c:v>
                </c:pt>
                <c:pt idx="78">
                  <c:v>273.76531799999998</c:v>
                </c:pt>
                <c:pt idx="79">
                  <c:v>275.60447199999999</c:v>
                </c:pt>
                <c:pt idx="80">
                  <c:v>277.57147099999997</c:v>
                </c:pt>
                <c:pt idx="81">
                  <c:v>279.54625099999998</c:v>
                </c:pt>
                <c:pt idx="82">
                  <c:v>281.45396799999997</c:v>
                </c:pt>
                <c:pt idx="83">
                  <c:v>283.667663</c:v>
                </c:pt>
                <c:pt idx="84">
                  <c:v>285.86460599999998</c:v>
                </c:pt>
                <c:pt idx="85">
                  <c:v>288.059911</c:v>
                </c:pt>
                <c:pt idx="86">
                  <c:v>290.26073000000002</c:v>
                </c:pt>
                <c:pt idx="87">
                  <c:v>292.716655</c:v>
                </c:pt>
                <c:pt idx="88">
                  <c:v>295.59952399999997</c:v>
                </c:pt>
                <c:pt idx="89">
                  <c:v>298.17454900000001</c:v>
                </c:pt>
                <c:pt idx="90">
                  <c:v>300.82856600000002</c:v>
                </c:pt>
                <c:pt idx="91">
                  <c:v>303.51024999999998</c:v>
                </c:pt>
                <c:pt idx="92">
                  <c:v>306.09541400000001</c:v>
                </c:pt>
                <c:pt idx="93">
                  <c:v>308.62435699999997</c:v>
                </c:pt>
                <c:pt idx="94">
                  <c:v>311.00922600000001</c:v>
                </c:pt>
                <c:pt idx="95">
                  <c:v>313.61695400000002</c:v>
                </c:pt>
                <c:pt idx="96">
                  <c:v>316.12822599999998</c:v>
                </c:pt>
                <c:pt idx="97">
                  <c:v>318.84222799999998</c:v>
                </c:pt>
                <c:pt idx="98">
                  <c:v>321.049509</c:v>
                </c:pt>
                <c:pt idx="99">
                  <c:v>323.45435099999997</c:v>
                </c:pt>
                <c:pt idx="100">
                  <c:v>325.83838400000002</c:v>
                </c:pt>
                <c:pt idx="101">
                  <c:v>328.81344300000001</c:v>
                </c:pt>
                <c:pt idx="102">
                  <c:v>331.27257600000002</c:v>
                </c:pt>
                <c:pt idx="103">
                  <c:v>333.27953500000001</c:v>
                </c:pt>
                <c:pt idx="104">
                  <c:v>336.46184</c:v>
                </c:pt>
                <c:pt idx="105">
                  <c:v>338.58579600000002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B40-9041-B009-1377F14F620E}"/>
            </c:ext>
          </c:extLst>
        </c:ser>
        <c:ser>
          <c:idx val="6"/>
          <c:order val="5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'24.107-A300'!$U$3:$U$108</c:f>
              <c:numCache>
                <c:formatCode>General</c:formatCode>
                <c:ptCount val="106"/>
                <c:pt idx="0">
                  <c:v>0.49248111</c:v>
                </c:pt>
                <c:pt idx="1">
                  <c:v>0.49649531000000002</c:v>
                </c:pt>
                <c:pt idx="2">
                  <c:v>0.50050908999999999</c:v>
                </c:pt>
                <c:pt idx="3">
                  <c:v>0.50452297000000002</c:v>
                </c:pt>
                <c:pt idx="4">
                  <c:v>0.50853685000000004</c:v>
                </c:pt>
                <c:pt idx="5">
                  <c:v>0.51255074</c:v>
                </c:pt>
                <c:pt idx="6">
                  <c:v>0.51656462000000003</c:v>
                </c:pt>
                <c:pt idx="7">
                  <c:v>0.52057850000000006</c:v>
                </c:pt>
                <c:pt idx="8">
                  <c:v>0.52459239000000002</c:v>
                </c:pt>
                <c:pt idx="9">
                  <c:v>0.52860627000000004</c:v>
                </c:pt>
                <c:pt idx="10">
                  <c:v>0.53262016000000001</c:v>
                </c:pt>
                <c:pt idx="11">
                  <c:v>0.53663404000000003</c:v>
                </c:pt>
                <c:pt idx="12">
                  <c:v>0.54064791999999995</c:v>
                </c:pt>
                <c:pt idx="13">
                  <c:v>0.54466181000000002</c:v>
                </c:pt>
                <c:pt idx="14">
                  <c:v>0.54867569000000005</c:v>
                </c:pt>
                <c:pt idx="15">
                  <c:v>0.55268956999999996</c:v>
                </c:pt>
                <c:pt idx="16">
                  <c:v>0.55670346000000004</c:v>
                </c:pt>
                <c:pt idx="17">
                  <c:v>0.56071733999999995</c:v>
                </c:pt>
                <c:pt idx="18">
                  <c:v>0.56473123000000003</c:v>
                </c:pt>
                <c:pt idx="19">
                  <c:v>0.56874511000000005</c:v>
                </c:pt>
                <c:pt idx="20">
                  <c:v>0.57275898999999997</c:v>
                </c:pt>
                <c:pt idx="21">
                  <c:v>0.57677288000000004</c:v>
                </c:pt>
                <c:pt idx="22">
                  <c:v>0.58078675999999996</c:v>
                </c:pt>
                <c:pt idx="23">
                  <c:v>0.58480063999999998</c:v>
                </c:pt>
                <c:pt idx="24">
                  <c:v>0.58881452999999995</c:v>
                </c:pt>
                <c:pt idx="25">
                  <c:v>0.59282840999999997</c:v>
                </c:pt>
                <c:pt idx="26">
                  <c:v>0.59684229</c:v>
                </c:pt>
                <c:pt idx="27">
                  <c:v>0.60085617999999996</c:v>
                </c:pt>
                <c:pt idx="28">
                  <c:v>0.60487005999999999</c:v>
                </c:pt>
                <c:pt idx="29">
                  <c:v>0.60888416000000001</c:v>
                </c:pt>
                <c:pt idx="30">
                  <c:v>0.61289782999999998</c:v>
                </c:pt>
                <c:pt idx="31">
                  <c:v>0.61691171</c:v>
                </c:pt>
                <c:pt idx="32">
                  <c:v>0.62092559999999997</c:v>
                </c:pt>
                <c:pt idx="33">
                  <c:v>0.62493947999999999</c:v>
                </c:pt>
                <c:pt idx="34">
                  <c:v>0.62895336000000002</c:v>
                </c:pt>
                <c:pt idx="35">
                  <c:v>0.63296724999999998</c:v>
                </c:pt>
                <c:pt idx="36">
                  <c:v>0.63698113000000001</c:v>
                </c:pt>
                <c:pt idx="37">
                  <c:v>0.64099501999999997</c:v>
                </c:pt>
                <c:pt idx="38">
                  <c:v>0.6450089</c:v>
                </c:pt>
                <c:pt idx="39">
                  <c:v>0.64902278000000002</c:v>
                </c:pt>
                <c:pt idx="40">
                  <c:v>0.65303666999999999</c:v>
                </c:pt>
                <c:pt idx="41">
                  <c:v>0.65705055000000001</c:v>
                </c:pt>
                <c:pt idx="42">
                  <c:v>0.66106388999999999</c:v>
                </c:pt>
                <c:pt idx="43">
                  <c:v>0.66507744999999996</c:v>
                </c:pt>
                <c:pt idx="44">
                  <c:v>0.66909145000000003</c:v>
                </c:pt>
                <c:pt idx="45">
                  <c:v>0.67310597999999999</c:v>
                </c:pt>
                <c:pt idx="46">
                  <c:v>0.67711911000000002</c:v>
                </c:pt>
                <c:pt idx="47">
                  <c:v>0.68113319999999999</c:v>
                </c:pt>
                <c:pt idx="48">
                  <c:v>0.68514655000000002</c:v>
                </c:pt>
                <c:pt idx="49">
                  <c:v>0.68916043999999999</c:v>
                </c:pt>
                <c:pt idx="50">
                  <c:v>0.69317432000000001</c:v>
                </c:pt>
                <c:pt idx="51">
                  <c:v>0.69718820999999997</c:v>
                </c:pt>
                <c:pt idx="52">
                  <c:v>0.70120327000000005</c:v>
                </c:pt>
                <c:pt idx="53">
                  <c:v>0.70521747999999995</c:v>
                </c:pt>
                <c:pt idx="54">
                  <c:v>0.70923190000000003</c:v>
                </c:pt>
                <c:pt idx="55">
                  <c:v>0.71324578000000005</c:v>
                </c:pt>
                <c:pt idx="56">
                  <c:v>0.71726020999999995</c:v>
                </c:pt>
                <c:pt idx="57">
                  <c:v>0.72127441000000003</c:v>
                </c:pt>
                <c:pt idx="58">
                  <c:v>0.72528904999999999</c:v>
                </c:pt>
                <c:pt idx="59">
                  <c:v>0.72930304999999995</c:v>
                </c:pt>
                <c:pt idx="60">
                  <c:v>0.73331853999999996</c:v>
                </c:pt>
                <c:pt idx="61">
                  <c:v>0.73733373000000002</c:v>
                </c:pt>
                <c:pt idx="62">
                  <c:v>0.74100555000000001</c:v>
                </c:pt>
                <c:pt idx="63">
                  <c:v>0.74536581000000002</c:v>
                </c:pt>
                <c:pt idx="64">
                  <c:v>0.74938238999999995</c:v>
                </c:pt>
                <c:pt idx="65">
                  <c:v>0.75339919</c:v>
                </c:pt>
                <c:pt idx="66">
                  <c:v>0.75741619999999998</c:v>
                </c:pt>
                <c:pt idx="67">
                  <c:v>0.76143450999999995</c:v>
                </c:pt>
                <c:pt idx="68">
                  <c:v>0.76545313999999998</c:v>
                </c:pt>
                <c:pt idx="69">
                  <c:v>0.76947241</c:v>
                </c:pt>
                <c:pt idx="70">
                  <c:v>0.77314822999999999</c:v>
                </c:pt>
                <c:pt idx="71">
                  <c:v>0.77716901999999999</c:v>
                </c:pt>
                <c:pt idx="72">
                  <c:v>0.78084580999999997</c:v>
                </c:pt>
                <c:pt idx="73">
                  <c:v>0.78452345999999995</c:v>
                </c:pt>
                <c:pt idx="74">
                  <c:v>0.78785959000000005</c:v>
                </c:pt>
                <c:pt idx="75">
                  <c:v>0.79153952000000005</c:v>
                </c:pt>
                <c:pt idx="76">
                  <c:v>0.79487750000000001</c:v>
                </c:pt>
                <c:pt idx="77">
                  <c:v>0.79796560999999999</c:v>
                </c:pt>
                <c:pt idx="78">
                  <c:v>0.80070987999999998</c:v>
                </c:pt>
                <c:pt idx="79">
                  <c:v>0.80384281999999996</c:v>
                </c:pt>
                <c:pt idx="80">
                  <c:v>0.80648366999999999</c:v>
                </c:pt>
                <c:pt idx="81">
                  <c:v>0.80913332000000004</c:v>
                </c:pt>
                <c:pt idx="82">
                  <c:v>0.81137636000000002</c:v>
                </c:pt>
                <c:pt idx="83">
                  <c:v>0.81383574000000003</c:v>
                </c:pt>
                <c:pt idx="84">
                  <c:v>0.81627269999999996</c:v>
                </c:pt>
                <c:pt idx="85">
                  <c:v>0.81834848000000004</c:v>
                </c:pt>
                <c:pt idx="86">
                  <c:v>0.82011966999999997</c:v>
                </c:pt>
                <c:pt idx="87">
                  <c:v>0.82185399000000003</c:v>
                </c:pt>
                <c:pt idx="88">
                  <c:v>0.82386559000000004</c:v>
                </c:pt>
                <c:pt idx="89">
                  <c:v>0.82540362</c:v>
                </c:pt>
                <c:pt idx="90">
                  <c:v>0.82699871999999996</c:v>
                </c:pt>
                <c:pt idx="91">
                  <c:v>0.82836385999999995</c:v>
                </c:pt>
                <c:pt idx="92">
                  <c:v>0.82961525000000003</c:v>
                </c:pt>
                <c:pt idx="93">
                  <c:v>0.83077942999999999</c:v>
                </c:pt>
                <c:pt idx="94">
                  <c:v>0.83192750000000004</c:v>
                </c:pt>
                <c:pt idx="95">
                  <c:v>0.83279038999999999</c:v>
                </c:pt>
                <c:pt idx="96">
                  <c:v>0.83387381999999999</c:v>
                </c:pt>
                <c:pt idx="97">
                  <c:v>0.83483320999999999</c:v>
                </c:pt>
                <c:pt idx="98">
                  <c:v>0.83560097</c:v>
                </c:pt>
                <c:pt idx="99">
                  <c:v>0.83637008999999995</c:v>
                </c:pt>
                <c:pt idx="100">
                  <c:v>0.83688819000000003</c:v>
                </c:pt>
                <c:pt idx="101">
                  <c:v>0.83752185000000001</c:v>
                </c:pt>
                <c:pt idx="102">
                  <c:v>0.83792897</c:v>
                </c:pt>
                <c:pt idx="103">
                  <c:v>0.83828599999999998</c:v>
                </c:pt>
                <c:pt idx="104">
                  <c:v>0.83871720000000005</c:v>
                </c:pt>
                <c:pt idx="105">
                  <c:v>0.83898265000000005</c:v>
                </c:pt>
              </c:numCache>
            </c:numRef>
          </c:xVal>
          <c:yVal>
            <c:numRef>
              <c:f>'24.107-A300'!$W$3:$W$108</c:f>
              <c:numCache>
                <c:formatCode>General</c:formatCode>
                <c:ptCount val="106"/>
                <c:pt idx="0">
                  <c:v>259.26101868311963</c:v>
                </c:pt>
                <c:pt idx="1">
                  <c:v>259.26106392900653</c:v>
                </c:pt>
                <c:pt idx="2">
                  <c:v>259.26111620859035</c:v>
                </c:pt>
                <c:pt idx="3">
                  <c:v>259.26117669751557</c:v>
                </c:pt>
                <c:pt idx="4">
                  <c:v>259.26124676977417</c:v>
                </c:pt>
                <c:pt idx="5">
                  <c:v>259.26132804307781</c:v>
                </c:pt>
                <c:pt idx="6">
                  <c:v>259.26142242001674</c:v>
                </c:pt>
                <c:pt idx="7">
                  <c:v>259.26153213992376</c:v>
                </c:pt>
                <c:pt idx="8">
                  <c:v>259.261659837742</c:v>
                </c:pt>
                <c:pt idx="9">
                  <c:v>259.26180861221258</c:v>
                </c:pt>
                <c:pt idx="10">
                  <c:v>259.26198210913014</c:v>
                </c:pt>
                <c:pt idx="11">
                  <c:v>259.2621846125877</c:v>
                </c:pt>
                <c:pt idx="12">
                  <c:v>259.26242115749199</c:v>
                </c:pt>
                <c:pt idx="13">
                  <c:v>259.2626976559967</c:v>
                </c:pt>
                <c:pt idx="14">
                  <c:v>259.26302104272099</c:v>
                </c:pt>
                <c:pt idx="15">
                  <c:v>259.26339944982311</c:v>
                </c:pt>
                <c:pt idx="16">
                  <c:v>259.263842403186</c:v>
                </c:pt>
                <c:pt idx="17">
                  <c:v>259.26436104658472</c:v>
                </c:pt>
                <c:pt idx="18">
                  <c:v>259.26496841276804</c:v>
                </c:pt>
                <c:pt idx="19">
                  <c:v>259.26567971544864</c:v>
                </c:pt>
                <c:pt idx="20">
                  <c:v>259.26651270689433</c:v>
                </c:pt>
                <c:pt idx="21">
                  <c:v>259.26748807352851</c:v>
                </c:pt>
                <c:pt idx="22">
                  <c:v>259.26862988415576</c:v>
                </c:pt>
                <c:pt idx="23">
                  <c:v>259.26996612721979</c:v>
                </c:pt>
                <c:pt idx="24">
                  <c:v>259.27152930306323</c:v>
                </c:pt>
                <c:pt idx="25">
                  <c:v>259.27335709175725</c:v>
                </c:pt>
                <c:pt idx="26">
                  <c:v>259.27549315332641</c:v>
                </c:pt>
                <c:pt idx="27">
                  <c:v>259.27798800409573</c:v>
                </c:pt>
                <c:pt idx="28">
                  <c:v>259.2809000003956</c:v>
                </c:pt>
                <c:pt idx="29">
                  <c:v>259.28429671891138</c:v>
                </c:pt>
                <c:pt idx="30">
                  <c:v>259.28825523574648</c:v>
                </c:pt>
                <c:pt idx="31">
                  <c:v>259.29286556881982</c:v>
                </c:pt>
                <c:pt idx="32">
                  <c:v>259.29823040693839</c:v>
                </c:pt>
                <c:pt idx="33">
                  <c:v>259.30446790335151</c:v>
                </c:pt>
                <c:pt idx="34">
                  <c:v>259.31171369201718</c:v>
                </c:pt>
                <c:pt idx="35">
                  <c:v>259.32012326286406</c:v>
                </c:pt>
                <c:pt idx="36">
                  <c:v>259.32987460117653</c:v>
                </c:pt>
                <c:pt idx="37">
                  <c:v>259.3411714040198</c:v>
                </c:pt>
                <c:pt idx="38">
                  <c:v>259.35424633473588</c:v>
                </c:pt>
                <c:pt idx="39">
                  <c:v>259.36936509946554</c:v>
                </c:pt>
                <c:pt idx="40">
                  <c:v>259.38683076650187</c:v>
                </c:pt>
                <c:pt idx="41">
                  <c:v>259.40698854570144</c:v>
                </c:pt>
                <c:pt idx="42">
                  <c:v>259.43022824792689</c:v>
                </c:pt>
                <c:pt idx="43">
                  <c:v>259.4570009881046</c:v>
                </c:pt>
                <c:pt idx="44">
                  <c:v>259.48781738694686</c:v>
                </c:pt>
                <c:pt idx="45">
                  <c:v>259.5232571168209</c:v>
                </c:pt>
                <c:pt idx="46">
                  <c:v>259.56395680733976</c:v>
                </c:pt>
                <c:pt idx="47">
                  <c:v>259.61068281859798</c:v>
                </c:pt>
                <c:pt idx="48">
                  <c:v>259.66425824594842</c:v>
                </c:pt>
                <c:pt idx="49">
                  <c:v>259.72565425488665</c:v>
                </c:pt>
                <c:pt idx="50">
                  <c:v>259.79594507436894</c:v>
                </c:pt>
                <c:pt idx="51">
                  <c:v>259.87635491634865</c:v>
                </c:pt>
                <c:pt idx="52">
                  <c:v>259.96829719055887</c:v>
                </c:pt>
                <c:pt idx="53">
                  <c:v>260.07329449865648</c:v>
                </c:pt>
                <c:pt idx="54">
                  <c:v>260.19314450510717</c:v>
                </c:pt>
                <c:pt idx="55">
                  <c:v>260.32982781585821</c:v>
                </c:pt>
                <c:pt idx="56">
                  <c:v>260.48564943901658</c:v>
                </c:pt>
                <c:pt idx="57">
                  <c:v>260.66314644407908</c:v>
                </c:pt>
                <c:pt idx="58">
                  <c:v>260.86525264649731</c:v>
                </c:pt>
                <c:pt idx="59">
                  <c:v>261.09519576407354</c:v>
                </c:pt>
                <c:pt idx="60">
                  <c:v>261.35682674791423</c:v>
                </c:pt>
                <c:pt idx="61">
                  <c:v>261.65425757818997</c:v>
                </c:pt>
                <c:pt idx="62">
                  <c:v>261.96165904175677</c:v>
                </c:pt>
                <c:pt idx="63">
                  <c:v>262.37650049004003</c:v>
                </c:pt>
                <c:pt idx="64">
                  <c:v>262.81290010047599</c:v>
                </c:pt>
                <c:pt idx="65">
                  <c:v>263.30854702282454</c:v>
                </c:pt>
                <c:pt idx="66">
                  <c:v>263.87143022047258</c:v>
                </c:pt>
                <c:pt idx="67">
                  <c:v>264.51084811490642</c:v>
                </c:pt>
                <c:pt idx="68">
                  <c:v>265.23710191989608</c:v>
                </c:pt>
                <c:pt idx="69">
                  <c:v>266.06220682145073</c:v>
                </c:pt>
                <c:pt idx="70">
                  <c:v>266.91486143198097</c:v>
                </c:pt>
                <c:pt idx="71">
                  <c:v>267.96938942859708</c:v>
                </c:pt>
                <c:pt idx="72">
                  <c:v>269.05998120629488</c:v>
                </c:pt>
                <c:pt idx="73">
                  <c:v>270.28778536524658</c:v>
                </c:pt>
                <c:pt idx="74">
                  <c:v>271.53523388831479</c:v>
                </c:pt>
                <c:pt idx="75">
                  <c:v>273.07795202700476</c:v>
                </c:pt>
                <c:pt idx="76">
                  <c:v>274.64798239820311</c:v>
                </c:pt>
                <c:pt idx="77">
                  <c:v>276.26345081633485</c:v>
                </c:pt>
                <c:pt idx="78">
                  <c:v>277.84588083807205</c:v>
                </c:pt>
                <c:pt idx="79">
                  <c:v>279.8411234770312</c:v>
                </c:pt>
                <c:pt idx="80">
                  <c:v>281.69694532923046</c:v>
                </c:pt>
                <c:pt idx="81">
                  <c:v>283.73721635789536</c:v>
                </c:pt>
                <c:pt idx="82">
                  <c:v>285.61852494000328</c:v>
                </c:pt>
                <c:pt idx="83">
                  <c:v>287.86067270721742</c:v>
                </c:pt>
                <c:pt idx="84">
                  <c:v>290.28673311514183</c:v>
                </c:pt>
                <c:pt idx="85">
                  <c:v>292.5303588744847</c:v>
                </c:pt>
                <c:pt idx="86">
                  <c:v>294.58595526077568</c:v>
                </c:pt>
                <c:pt idx="87">
                  <c:v>296.73571089577649</c:v>
                </c:pt>
                <c:pt idx="88">
                  <c:v>299.41394405484999</c:v>
                </c:pt>
                <c:pt idx="89">
                  <c:v>301.60717008662448</c:v>
                </c:pt>
                <c:pt idx="90">
                  <c:v>304.02652589428635</c:v>
                </c:pt>
                <c:pt idx="91">
                  <c:v>306.22322032489285</c:v>
                </c:pt>
                <c:pt idx="92">
                  <c:v>308.34666381379066</c:v>
                </c:pt>
                <c:pt idx="93">
                  <c:v>310.42284331153735</c:v>
                </c:pt>
                <c:pt idx="94">
                  <c:v>312.57161651055412</c:v>
                </c:pt>
                <c:pt idx="95">
                  <c:v>314.25681338534969</c:v>
                </c:pt>
                <c:pt idx="96">
                  <c:v>316.46306342119061</c:v>
                </c:pt>
                <c:pt idx="97">
                  <c:v>318.50547198439068</c:v>
                </c:pt>
                <c:pt idx="98">
                  <c:v>320.20333746517326</c:v>
                </c:pt>
                <c:pt idx="99">
                  <c:v>321.96359852447944</c:v>
                </c:pt>
                <c:pt idx="100">
                  <c:v>323.18427952113325</c:v>
                </c:pt>
                <c:pt idx="101">
                  <c:v>324.71697590454596</c:v>
                </c:pt>
                <c:pt idx="102">
                  <c:v>325.72555267374662</c:v>
                </c:pt>
                <c:pt idx="103">
                  <c:v>326.6258425514788</c:v>
                </c:pt>
                <c:pt idx="104">
                  <c:v>327.73335410076623</c:v>
                </c:pt>
                <c:pt idx="105">
                  <c:v>328.42638461298446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D5D-2544-9E75-6E720F8004CF}"/>
            </c:ext>
          </c:extLst>
        </c:ser>
        <c:ser>
          <c:idx val="1"/>
          <c:order val="6"/>
          <c:tx>
            <c:v>cl0.35</c:v>
          </c:tx>
          <c:spPr>
            <a:ln w="2540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'24.107-A300'!$O$3:$O$106</c:f>
              <c:numCache>
                <c:formatCode>General</c:formatCode>
                <c:ptCount val="104"/>
                <c:pt idx="0">
                  <c:v>0.49050264999999998</c:v>
                </c:pt>
                <c:pt idx="1">
                  <c:v>0.49485966999999997</c:v>
                </c:pt>
                <c:pt idx="2">
                  <c:v>0.49887355999999999</c:v>
                </c:pt>
                <c:pt idx="3">
                  <c:v>0.50288743999999996</c:v>
                </c:pt>
                <c:pt idx="4">
                  <c:v>0.50690131999999999</c:v>
                </c:pt>
                <c:pt idx="5">
                  <c:v>0.51091520999999995</c:v>
                </c:pt>
                <c:pt idx="6">
                  <c:v>0.51492908999999998</c:v>
                </c:pt>
                <c:pt idx="7">
                  <c:v>0.51894297</c:v>
                </c:pt>
                <c:pt idx="8">
                  <c:v>0.52295685999999997</c:v>
                </c:pt>
                <c:pt idx="9">
                  <c:v>0.52697063</c:v>
                </c:pt>
                <c:pt idx="10">
                  <c:v>0.53098418999999997</c:v>
                </c:pt>
                <c:pt idx="11">
                  <c:v>0.53499850999999998</c:v>
                </c:pt>
                <c:pt idx="12">
                  <c:v>0.53901217999999995</c:v>
                </c:pt>
                <c:pt idx="13">
                  <c:v>0.54302627999999997</c:v>
                </c:pt>
                <c:pt idx="14">
                  <c:v>0.54704016</c:v>
                </c:pt>
                <c:pt idx="15">
                  <c:v>0.55105404000000002</c:v>
                </c:pt>
                <c:pt idx="16">
                  <c:v>0.55506792999999999</c:v>
                </c:pt>
                <c:pt idx="17">
                  <c:v>0.55908181000000001</c:v>
                </c:pt>
                <c:pt idx="18">
                  <c:v>0.56309569000000004</c:v>
                </c:pt>
                <c:pt idx="19">
                  <c:v>0.56710958</c:v>
                </c:pt>
                <c:pt idx="20">
                  <c:v>0.57112346000000003</c:v>
                </c:pt>
                <c:pt idx="21">
                  <c:v>0.57513734999999999</c:v>
                </c:pt>
                <c:pt idx="22">
                  <c:v>0.57915123000000002</c:v>
                </c:pt>
                <c:pt idx="23">
                  <c:v>0.58316511000000004</c:v>
                </c:pt>
                <c:pt idx="24">
                  <c:v>0.58717920999999995</c:v>
                </c:pt>
                <c:pt idx="25">
                  <c:v>0.59119299000000003</c:v>
                </c:pt>
                <c:pt idx="26">
                  <c:v>0.59520740999999999</c:v>
                </c:pt>
                <c:pt idx="27">
                  <c:v>0.59922151000000001</c:v>
                </c:pt>
                <c:pt idx="28">
                  <c:v>0.60323539000000004</c:v>
                </c:pt>
                <c:pt idx="29">
                  <c:v>0.60724895000000001</c:v>
                </c:pt>
                <c:pt idx="30">
                  <c:v>0.61126230000000004</c:v>
                </c:pt>
                <c:pt idx="31">
                  <c:v>0.61527693999999999</c:v>
                </c:pt>
                <c:pt idx="32">
                  <c:v>0.61929093000000002</c:v>
                </c:pt>
                <c:pt idx="33">
                  <c:v>0.62330481000000004</c:v>
                </c:pt>
                <c:pt idx="34">
                  <c:v>0.62731870000000001</c:v>
                </c:pt>
                <c:pt idx="35">
                  <c:v>0.63133258000000003</c:v>
                </c:pt>
                <c:pt idx="36">
                  <c:v>0.63534645999999995</c:v>
                </c:pt>
                <c:pt idx="37">
                  <c:v>0.63936035000000002</c:v>
                </c:pt>
                <c:pt idx="38">
                  <c:v>0.64337423000000005</c:v>
                </c:pt>
                <c:pt idx="39">
                  <c:v>0.64738810999999996</c:v>
                </c:pt>
                <c:pt idx="40">
                  <c:v>0.65140200000000004</c:v>
                </c:pt>
                <c:pt idx="41">
                  <c:v>0.65541587999999995</c:v>
                </c:pt>
                <c:pt idx="42">
                  <c:v>0.65942977000000003</c:v>
                </c:pt>
                <c:pt idx="43">
                  <c:v>0.66344365000000005</c:v>
                </c:pt>
                <c:pt idx="44">
                  <c:v>0.66745752999999997</c:v>
                </c:pt>
                <c:pt idx="45">
                  <c:v>0.67147142000000004</c:v>
                </c:pt>
                <c:pt idx="46">
                  <c:v>0.67548529999999996</c:v>
                </c:pt>
                <c:pt idx="47">
                  <c:v>0.67949917999999998</c:v>
                </c:pt>
                <c:pt idx="48">
                  <c:v>0.68351306999999994</c:v>
                </c:pt>
                <c:pt idx="49">
                  <c:v>0.68752694999999997</c:v>
                </c:pt>
                <c:pt idx="50">
                  <c:v>0.69154084000000005</c:v>
                </c:pt>
                <c:pt idx="51">
                  <c:v>0.69555471999999996</c:v>
                </c:pt>
                <c:pt idx="52">
                  <c:v>0.69956859999999998</c:v>
                </c:pt>
                <c:pt idx="53">
                  <c:v>0.70358259000000001</c:v>
                </c:pt>
                <c:pt idx="54">
                  <c:v>0.70759722999999997</c:v>
                </c:pt>
                <c:pt idx="55">
                  <c:v>0.71161121999999999</c:v>
                </c:pt>
                <c:pt idx="56">
                  <c:v>0.71562499999999996</c:v>
                </c:pt>
                <c:pt idx="57">
                  <c:v>0.71963920000000003</c:v>
                </c:pt>
                <c:pt idx="58">
                  <c:v>0.72365309</c:v>
                </c:pt>
                <c:pt idx="59">
                  <c:v>0.72766664999999997</c:v>
                </c:pt>
                <c:pt idx="60">
                  <c:v>0.73168140000000004</c:v>
                </c:pt>
                <c:pt idx="61">
                  <c:v>0.73569604</c:v>
                </c:pt>
                <c:pt idx="62">
                  <c:v>0.73971089000000001</c:v>
                </c:pt>
                <c:pt idx="63">
                  <c:v>0.74372563999999997</c:v>
                </c:pt>
                <c:pt idx="64">
                  <c:v>0.74808417000000005</c:v>
                </c:pt>
                <c:pt idx="65">
                  <c:v>0.75209956</c:v>
                </c:pt>
                <c:pt idx="66">
                  <c:v>0.75577117000000005</c:v>
                </c:pt>
                <c:pt idx="67">
                  <c:v>0.75978699999999999</c:v>
                </c:pt>
                <c:pt idx="68">
                  <c:v>0.76345958000000003</c:v>
                </c:pt>
                <c:pt idx="69">
                  <c:v>0.76782048000000003</c:v>
                </c:pt>
                <c:pt idx="70">
                  <c:v>0.77183760000000001</c:v>
                </c:pt>
                <c:pt idx="71">
                  <c:v>0.77551298999999996</c:v>
                </c:pt>
                <c:pt idx="72">
                  <c:v>0.77953216000000003</c:v>
                </c:pt>
                <c:pt idx="73">
                  <c:v>0.78355262999999997</c:v>
                </c:pt>
                <c:pt idx="74">
                  <c:v>0.78723082</c:v>
                </c:pt>
                <c:pt idx="75">
                  <c:v>0.79090945000000001</c:v>
                </c:pt>
                <c:pt idx="76">
                  <c:v>0.79424622</c:v>
                </c:pt>
                <c:pt idx="77">
                  <c:v>0.79758333000000003</c:v>
                </c:pt>
                <c:pt idx="78">
                  <c:v>0.80126454999999996</c:v>
                </c:pt>
                <c:pt idx="79">
                  <c:v>0.80496292999999997</c:v>
                </c:pt>
                <c:pt idx="80">
                  <c:v>0.80823389999999995</c:v>
                </c:pt>
                <c:pt idx="81">
                  <c:v>0.81150727</c:v>
                </c:pt>
                <c:pt idx="82">
                  <c:v>0.81468898999999995</c:v>
                </c:pt>
                <c:pt idx="83">
                  <c:v>0.81746067</c:v>
                </c:pt>
                <c:pt idx="84">
                  <c:v>0.82000729999999999</c:v>
                </c:pt>
                <c:pt idx="85">
                  <c:v>0.82241109999999995</c:v>
                </c:pt>
                <c:pt idx="86">
                  <c:v>0.82449424999999998</c:v>
                </c:pt>
                <c:pt idx="87">
                  <c:v>0.82689356000000003</c:v>
                </c:pt>
                <c:pt idx="88">
                  <c:v>0.82903360999999998</c:v>
                </c:pt>
                <c:pt idx="89">
                  <c:v>0.83107209999999998</c:v>
                </c:pt>
                <c:pt idx="90">
                  <c:v>0.83280343000000001</c:v>
                </c:pt>
                <c:pt idx="91">
                  <c:v>0.83454123000000002</c:v>
                </c:pt>
                <c:pt idx="92">
                  <c:v>0.83606084999999997</c:v>
                </c:pt>
                <c:pt idx="93">
                  <c:v>0.83783271000000004</c:v>
                </c:pt>
                <c:pt idx="94">
                  <c:v>0.83947737</c:v>
                </c:pt>
                <c:pt idx="95">
                  <c:v>0.84095187999999998</c:v>
                </c:pt>
                <c:pt idx="96">
                  <c:v>0.84214758000000001</c:v>
                </c:pt>
                <c:pt idx="97">
                  <c:v>0.84341805999999997</c:v>
                </c:pt>
                <c:pt idx="98">
                  <c:v>0.84476443999999995</c:v>
                </c:pt>
                <c:pt idx="99">
                  <c:v>0.84578491</c:v>
                </c:pt>
                <c:pt idx="100">
                  <c:v>0.84672747999999998</c:v>
                </c:pt>
                <c:pt idx="101">
                  <c:v>0.84775712000000003</c:v>
                </c:pt>
                <c:pt idx="102">
                  <c:v>0.84838864999999997</c:v>
                </c:pt>
                <c:pt idx="103">
                  <c:v>0.84904826</c:v>
                </c:pt>
              </c:numCache>
            </c:numRef>
          </c:xVal>
          <c:yVal>
            <c:numRef>
              <c:f>'24.107-A300'!$P$3:$P$106</c:f>
              <c:numCache>
                <c:formatCode>General</c:formatCode>
                <c:ptCount val="104"/>
                <c:pt idx="0">
                  <c:v>239.01114699999999</c:v>
                </c:pt>
                <c:pt idx="1">
                  <c:v>238.99293399999999</c:v>
                </c:pt>
                <c:pt idx="2">
                  <c:v>238.99063200000001</c:v>
                </c:pt>
                <c:pt idx="3">
                  <c:v>238.98833099999999</c:v>
                </c:pt>
                <c:pt idx="4">
                  <c:v>238.986029</c:v>
                </c:pt>
                <c:pt idx="5">
                  <c:v>238.98372800000001</c:v>
                </c:pt>
                <c:pt idx="6">
                  <c:v>238.981426</c:v>
                </c:pt>
                <c:pt idx="7">
                  <c:v>238.97912500000001</c:v>
                </c:pt>
                <c:pt idx="8">
                  <c:v>238.976823</c:v>
                </c:pt>
                <c:pt idx="9">
                  <c:v>238.95880600000001</c:v>
                </c:pt>
                <c:pt idx="10">
                  <c:v>238.90935899999999</c:v>
                </c:pt>
                <c:pt idx="11">
                  <c:v>238.969919</c:v>
                </c:pt>
                <c:pt idx="12">
                  <c:v>238.93618699999999</c:v>
                </c:pt>
                <c:pt idx="13">
                  <c:v>238.965315</c:v>
                </c:pt>
                <c:pt idx="14">
                  <c:v>238.96301399999999</c:v>
                </c:pt>
                <c:pt idx="15">
                  <c:v>238.960712</c:v>
                </c:pt>
                <c:pt idx="16">
                  <c:v>238.95841100000001</c:v>
                </c:pt>
                <c:pt idx="17">
                  <c:v>238.956109</c:v>
                </c:pt>
                <c:pt idx="18">
                  <c:v>238.95380800000001</c:v>
                </c:pt>
                <c:pt idx="19">
                  <c:v>238.95150599999999</c:v>
                </c:pt>
                <c:pt idx="20">
                  <c:v>238.94920500000001</c:v>
                </c:pt>
                <c:pt idx="21">
                  <c:v>238.94690299999999</c:v>
                </c:pt>
                <c:pt idx="22">
                  <c:v>238.944602</c:v>
                </c:pt>
                <c:pt idx="23">
                  <c:v>238.94229999999999</c:v>
                </c:pt>
                <c:pt idx="24">
                  <c:v>238.971429</c:v>
                </c:pt>
                <c:pt idx="25">
                  <c:v>238.95341199999999</c:v>
                </c:pt>
                <c:pt idx="26">
                  <c:v>239.029687</c:v>
                </c:pt>
                <c:pt idx="27">
                  <c:v>239.05881500000001</c:v>
                </c:pt>
                <c:pt idx="28">
                  <c:v>239.05651399999999</c:v>
                </c:pt>
                <c:pt idx="29">
                  <c:v>239.00706700000001</c:v>
                </c:pt>
                <c:pt idx="30">
                  <c:v>238.92618899999999</c:v>
                </c:pt>
                <c:pt idx="31">
                  <c:v>239.033894</c:v>
                </c:pt>
                <c:pt idx="32">
                  <c:v>239.04730799999999</c:v>
                </c:pt>
                <c:pt idx="33">
                  <c:v>239.045006</c:v>
                </c:pt>
                <c:pt idx="34">
                  <c:v>239.04270500000001</c:v>
                </c:pt>
                <c:pt idx="35">
                  <c:v>239.040403</c:v>
                </c:pt>
                <c:pt idx="36">
                  <c:v>239.03810200000001</c:v>
                </c:pt>
                <c:pt idx="37">
                  <c:v>239.03579999999999</c:v>
                </c:pt>
                <c:pt idx="38">
                  <c:v>239.03349900000001</c:v>
                </c:pt>
                <c:pt idx="39">
                  <c:v>239.03119699999999</c:v>
                </c:pt>
                <c:pt idx="40">
                  <c:v>239.02889500000001</c:v>
                </c:pt>
                <c:pt idx="41">
                  <c:v>239.02659399999999</c:v>
                </c:pt>
                <c:pt idx="42">
                  <c:v>239.024292</c:v>
                </c:pt>
                <c:pt idx="43">
                  <c:v>239.02199100000001</c:v>
                </c:pt>
                <c:pt idx="44">
                  <c:v>239.019689</c:v>
                </c:pt>
                <c:pt idx="45">
                  <c:v>239.01738800000001</c:v>
                </c:pt>
                <c:pt idx="46">
                  <c:v>239.015086</c:v>
                </c:pt>
                <c:pt idx="47">
                  <c:v>239.01278500000001</c:v>
                </c:pt>
                <c:pt idx="48">
                  <c:v>239.01048299999999</c:v>
                </c:pt>
                <c:pt idx="49">
                  <c:v>239.00818200000001</c:v>
                </c:pt>
                <c:pt idx="50">
                  <c:v>239.00587999999999</c:v>
                </c:pt>
                <c:pt idx="51">
                  <c:v>239.003579</c:v>
                </c:pt>
                <c:pt idx="52">
                  <c:v>239.00127699999999</c:v>
                </c:pt>
                <c:pt idx="53">
                  <c:v>239.014691</c:v>
                </c:pt>
                <c:pt idx="54">
                  <c:v>239.12239500000001</c:v>
                </c:pt>
                <c:pt idx="55">
                  <c:v>239.13580899999999</c:v>
                </c:pt>
                <c:pt idx="56">
                  <c:v>239.11779200000001</c:v>
                </c:pt>
                <c:pt idx="57">
                  <c:v>239.161787</c:v>
                </c:pt>
                <c:pt idx="58">
                  <c:v>239.15948499999999</c:v>
                </c:pt>
                <c:pt idx="59">
                  <c:v>239.11088799999999</c:v>
                </c:pt>
                <c:pt idx="60">
                  <c:v>239.234308</c:v>
                </c:pt>
                <c:pt idx="61">
                  <c:v>239.34201300000001</c:v>
                </c:pt>
                <c:pt idx="62">
                  <c:v>239.48114799999999</c:v>
                </c:pt>
                <c:pt idx="63">
                  <c:v>239.604568</c:v>
                </c:pt>
                <c:pt idx="64">
                  <c:v>239.80636699999999</c:v>
                </c:pt>
                <c:pt idx="65">
                  <c:v>240.02322899999999</c:v>
                </c:pt>
                <c:pt idx="66">
                  <c:v>240.16341</c:v>
                </c:pt>
                <c:pt idx="67">
                  <c:v>240.44398200000001</c:v>
                </c:pt>
                <c:pt idx="68">
                  <c:v>240.724751</c:v>
                </c:pt>
                <c:pt idx="69">
                  <c:v>241.27228400000001</c:v>
                </c:pt>
                <c:pt idx="70">
                  <c:v>241.74143900000001</c:v>
                </c:pt>
                <c:pt idx="71">
                  <c:v>242.430803</c:v>
                </c:pt>
                <c:pt idx="72">
                  <c:v>243.19939500000001</c:v>
                </c:pt>
                <c:pt idx="73">
                  <c:v>244.15572</c:v>
                </c:pt>
                <c:pt idx="74">
                  <c:v>245.25452899999999</c:v>
                </c:pt>
                <c:pt idx="75">
                  <c:v>246.41619800000001</c:v>
                </c:pt>
                <c:pt idx="76">
                  <c:v>247.78236100000001</c:v>
                </c:pt>
                <c:pt idx="77">
                  <c:v>249.19651999999999</c:v>
                </c:pt>
                <c:pt idx="78">
                  <c:v>250.73620299999999</c:v>
                </c:pt>
                <c:pt idx="79">
                  <c:v>252.42878200000001</c:v>
                </c:pt>
                <c:pt idx="80">
                  <c:v>254.332133</c:v>
                </c:pt>
                <c:pt idx="81">
                  <c:v>256.09196300000002</c:v>
                </c:pt>
                <c:pt idx="82">
                  <c:v>257.958009</c:v>
                </c:pt>
                <c:pt idx="83">
                  <c:v>259.72411299999999</c:v>
                </c:pt>
                <c:pt idx="84">
                  <c:v>261.42329899999999</c:v>
                </c:pt>
                <c:pt idx="85">
                  <c:v>263.42922600000003</c:v>
                </c:pt>
                <c:pt idx="86">
                  <c:v>265.39243800000003</c:v>
                </c:pt>
                <c:pt idx="87">
                  <c:v>267.731786</c:v>
                </c:pt>
                <c:pt idx="88">
                  <c:v>269.86344500000001</c:v>
                </c:pt>
                <c:pt idx="89">
                  <c:v>272.137247</c:v>
                </c:pt>
                <c:pt idx="90">
                  <c:v>274.15848599999998</c:v>
                </c:pt>
                <c:pt idx="91">
                  <c:v>276.30963000000003</c:v>
                </c:pt>
                <c:pt idx="92">
                  <c:v>278.40851500000002</c:v>
                </c:pt>
                <c:pt idx="93">
                  <c:v>280.70801499999999</c:v>
                </c:pt>
                <c:pt idx="94">
                  <c:v>283.15446500000002</c:v>
                </c:pt>
                <c:pt idx="95">
                  <c:v>285.642516</c:v>
                </c:pt>
                <c:pt idx="96">
                  <c:v>288.005405</c:v>
                </c:pt>
                <c:pt idx="97">
                  <c:v>290.35567900000001</c:v>
                </c:pt>
                <c:pt idx="98">
                  <c:v>293.322542</c:v>
                </c:pt>
                <c:pt idx="99">
                  <c:v>295.797686</c:v>
                </c:pt>
                <c:pt idx="100">
                  <c:v>298.64265899999998</c:v>
                </c:pt>
                <c:pt idx="101">
                  <c:v>301.17845399999999</c:v>
                </c:pt>
                <c:pt idx="102">
                  <c:v>303.84359799999999</c:v>
                </c:pt>
                <c:pt idx="103">
                  <c:v>306.53746599999999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B40-9041-B009-1377F14F620E}"/>
            </c:ext>
          </c:extLst>
        </c:ser>
        <c:ser>
          <c:idx val="9"/>
          <c:order val="7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'24.107-A300'!$O$3:$O$106</c:f>
              <c:numCache>
                <c:formatCode>General</c:formatCode>
                <c:ptCount val="104"/>
                <c:pt idx="0">
                  <c:v>0.49050264999999998</c:v>
                </c:pt>
                <c:pt idx="1">
                  <c:v>0.49485966999999997</c:v>
                </c:pt>
                <c:pt idx="2">
                  <c:v>0.49887355999999999</c:v>
                </c:pt>
                <c:pt idx="3">
                  <c:v>0.50288743999999996</c:v>
                </c:pt>
                <c:pt idx="4">
                  <c:v>0.50690131999999999</c:v>
                </c:pt>
                <c:pt idx="5">
                  <c:v>0.51091520999999995</c:v>
                </c:pt>
                <c:pt idx="6">
                  <c:v>0.51492908999999998</c:v>
                </c:pt>
                <c:pt idx="7">
                  <c:v>0.51894297</c:v>
                </c:pt>
                <c:pt idx="8">
                  <c:v>0.52295685999999997</c:v>
                </c:pt>
                <c:pt idx="9">
                  <c:v>0.52697063</c:v>
                </c:pt>
                <c:pt idx="10">
                  <c:v>0.53098418999999997</c:v>
                </c:pt>
                <c:pt idx="11">
                  <c:v>0.53499850999999998</c:v>
                </c:pt>
                <c:pt idx="12">
                  <c:v>0.53901217999999995</c:v>
                </c:pt>
                <c:pt idx="13">
                  <c:v>0.54302627999999997</c:v>
                </c:pt>
                <c:pt idx="14">
                  <c:v>0.54704016</c:v>
                </c:pt>
                <c:pt idx="15">
                  <c:v>0.55105404000000002</c:v>
                </c:pt>
                <c:pt idx="16">
                  <c:v>0.55506792999999999</c:v>
                </c:pt>
                <c:pt idx="17">
                  <c:v>0.55908181000000001</c:v>
                </c:pt>
                <c:pt idx="18">
                  <c:v>0.56309569000000004</c:v>
                </c:pt>
                <c:pt idx="19">
                  <c:v>0.56710958</c:v>
                </c:pt>
                <c:pt idx="20">
                  <c:v>0.57112346000000003</c:v>
                </c:pt>
                <c:pt idx="21">
                  <c:v>0.57513734999999999</c:v>
                </c:pt>
                <c:pt idx="22">
                  <c:v>0.57915123000000002</c:v>
                </c:pt>
                <c:pt idx="23">
                  <c:v>0.58316511000000004</c:v>
                </c:pt>
                <c:pt idx="24">
                  <c:v>0.58717920999999995</c:v>
                </c:pt>
                <c:pt idx="25">
                  <c:v>0.59119299000000003</c:v>
                </c:pt>
                <c:pt idx="26">
                  <c:v>0.59520740999999999</c:v>
                </c:pt>
                <c:pt idx="27">
                  <c:v>0.59922151000000001</c:v>
                </c:pt>
                <c:pt idx="28">
                  <c:v>0.60323539000000004</c:v>
                </c:pt>
                <c:pt idx="29">
                  <c:v>0.60724895000000001</c:v>
                </c:pt>
                <c:pt idx="30">
                  <c:v>0.61126230000000004</c:v>
                </c:pt>
                <c:pt idx="31">
                  <c:v>0.61527693999999999</c:v>
                </c:pt>
                <c:pt idx="32">
                  <c:v>0.61929093000000002</c:v>
                </c:pt>
                <c:pt idx="33">
                  <c:v>0.62330481000000004</c:v>
                </c:pt>
                <c:pt idx="34">
                  <c:v>0.62731870000000001</c:v>
                </c:pt>
                <c:pt idx="35">
                  <c:v>0.63133258000000003</c:v>
                </c:pt>
                <c:pt idx="36">
                  <c:v>0.63534645999999995</c:v>
                </c:pt>
                <c:pt idx="37">
                  <c:v>0.63936035000000002</c:v>
                </c:pt>
                <c:pt idx="38">
                  <c:v>0.64337423000000005</c:v>
                </c:pt>
                <c:pt idx="39">
                  <c:v>0.64738810999999996</c:v>
                </c:pt>
                <c:pt idx="40">
                  <c:v>0.65140200000000004</c:v>
                </c:pt>
                <c:pt idx="41">
                  <c:v>0.65541587999999995</c:v>
                </c:pt>
                <c:pt idx="42">
                  <c:v>0.65942977000000003</c:v>
                </c:pt>
                <c:pt idx="43">
                  <c:v>0.66344365000000005</c:v>
                </c:pt>
                <c:pt idx="44">
                  <c:v>0.66745752999999997</c:v>
                </c:pt>
                <c:pt idx="45">
                  <c:v>0.67147142000000004</c:v>
                </c:pt>
                <c:pt idx="46">
                  <c:v>0.67548529999999996</c:v>
                </c:pt>
                <c:pt idx="47">
                  <c:v>0.67949917999999998</c:v>
                </c:pt>
                <c:pt idx="48">
                  <c:v>0.68351306999999994</c:v>
                </c:pt>
                <c:pt idx="49">
                  <c:v>0.68752694999999997</c:v>
                </c:pt>
                <c:pt idx="50">
                  <c:v>0.69154084000000005</c:v>
                </c:pt>
                <c:pt idx="51">
                  <c:v>0.69555471999999996</c:v>
                </c:pt>
                <c:pt idx="52">
                  <c:v>0.69956859999999998</c:v>
                </c:pt>
                <c:pt idx="53">
                  <c:v>0.70358259000000001</c:v>
                </c:pt>
                <c:pt idx="54">
                  <c:v>0.70759722999999997</c:v>
                </c:pt>
                <c:pt idx="55">
                  <c:v>0.71161121999999999</c:v>
                </c:pt>
                <c:pt idx="56">
                  <c:v>0.71562499999999996</c:v>
                </c:pt>
                <c:pt idx="57">
                  <c:v>0.71963920000000003</c:v>
                </c:pt>
                <c:pt idx="58">
                  <c:v>0.72365309</c:v>
                </c:pt>
                <c:pt idx="59">
                  <c:v>0.72766664999999997</c:v>
                </c:pt>
                <c:pt idx="60">
                  <c:v>0.73168140000000004</c:v>
                </c:pt>
                <c:pt idx="61">
                  <c:v>0.73569604</c:v>
                </c:pt>
                <c:pt idx="62">
                  <c:v>0.73971089000000001</c:v>
                </c:pt>
                <c:pt idx="63">
                  <c:v>0.74372563999999997</c:v>
                </c:pt>
                <c:pt idx="64">
                  <c:v>0.74808417000000005</c:v>
                </c:pt>
                <c:pt idx="65">
                  <c:v>0.75209956</c:v>
                </c:pt>
                <c:pt idx="66">
                  <c:v>0.75577117000000005</c:v>
                </c:pt>
                <c:pt idx="67">
                  <c:v>0.75978699999999999</c:v>
                </c:pt>
                <c:pt idx="68">
                  <c:v>0.76345958000000003</c:v>
                </c:pt>
                <c:pt idx="69">
                  <c:v>0.76782048000000003</c:v>
                </c:pt>
                <c:pt idx="70">
                  <c:v>0.77183760000000001</c:v>
                </c:pt>
                <c:pt idx="71">
                  <c:v>0.77551298999999996</c:v>
                </c:pt>
                <c:pt idx="72">
                  <c:v>0.77953216000000003</c:v>
                </c:pt>
                <c:pt idx="73">
                  <c:v>0.78355262999999997</c:v>
                </c:pt>
                <c:pt idx="74">
                  <c:v>0.78723082</c:v>
                </c:pt>
                <c:pt idx="75">
                  <c:v>0.79090945000000001</c:v>
                </c:pt>
                <c:pt idx="76">
                  <c:v>0.79424622</c:v>
                </c:pt>
                <c:pt idx="77">
                  <c:v>0.79758333000000003</c:v>
                </c:pt>
                <c:pt idx="78">
                  <c:v>0.80126454999999996</c:v>
                </c:pt>
                <c:pt idx="79">
                  <c:v>0.80496292999999997</c:v>
                </c:pt>
                <c:pt idx="80">
                  <c:v>0.80823389999999995</c:v>
                </c:pt>
                <c:pt idx="81">
                  <c:v>0.81150727</c:v>
                </c:pt>
                <c:pt idx="82">
                  <c:v>0.81468898999999995</c:v>
                </c:pt>
                <c:pt idx="83">
                  <c:v>0.81746067</c:v>
                </c:pt>
                <c:pt idx="84">
                  <c:v>0.82000729999999999</c:v>
                </c:pt>
                <c:pt idx="85">
                  <c:v>0.82241109999999995</c:v>
                </c:pt>
                <c:pt idx="86">
                  <c:v>0.82449424999999998</c:v>
                </c:pt>
                <c:pt idx="87">
                  <c:v>0.82689356000000003</c:v>
                </c:pt>
                <c:pt idx="88">
                  <c:v>0.82903360999999998</c:v>
                </c:pt>
                <c:pt idx="89">
                  <c:v>0.83107209999999998</c:v>
                </c:pt>
                <c:pt idx="90">
                  <c:v>0.83280343000000001</c:v>
                </c:pt>
                <c:pt idx="91">
                  <c:v>0.83454123000000002</c:v>
                </c:pt>
                <c:pt idx="92">
                  <c:v>0.83606084999999997</c:v>
                </c:pt>
                <c:pt idx="93">
                  <c:v>0.83783271000000004</c:v>
                </c:pt>
                <c:pt idx="94">
                  <c:v>0.83947737</c:v>
                </c:pt>
                <c:pt idx="95">
                  <c:v>0.84095187999999998</c:v>
                </c:pt>
                <c:pt idx="96">
                  <c:v>0.84214758000000001</c:v>
                </c:pt>
                <c:pt idx="97">
                  <c:v>0.84341805999999997</c:v>
                </c:pt>
                <c:pt idx="98">
                  <c:v>0.84476443999999995</c:v>
                </c:pt>
                <c:pt idx="99">
                  <c:v>0.84578491</c:v>
                </c:pt>
                <c:pt idx="100">
                  <c:v>0.84672747999999998</c:v>
                </c:pt>
                <c:pt idx="101">
                  <c:v>0.84775712000000003</c:v>
                </c:pt>
                <c:pt idx="102">
                  <c:v>0.84838864999999997</c:v>
                </c:pt>
                <c:pt idx="103">
                  <c:v>0.84904826</c:v>
                </c:pt>
              </c:numCache>
            </c:numRef>
          </c:xVal>
          <c:yVal>
            <c:numRef>
              <c:f>'24.107-A300'!$Q$3:$Q$106</c:f>
              <c:numCache>
                <c:formatCode>General</c:formatCode>
                <c:ptCount val="104"/>
                <c:pt idx="0">
                  <c:v>239.02219480495947</c:v>
                </c:pt>
                <c:pt idx="1">
                  <c:v>239.02221975375033</c:v>
                </c:pt>
                <c:pt idx="2">
                  <c:v>239.02224649452444</c:v>
                </c:pt>
                <c:pt idx="3">
                  <c:v>239.02227747536767</c:v>
                </c:pt>
                <c:pt idx="4">
                  <c:v>239.02231343301548</c:v>
                </c:pt>
                <c:pt idx="5">
                  <c:v>239.02235524071091</c:v>
                </c:pt>
                <c:pt idx="6">
                  <c:v>239.02240393335688</c:v>
                </c:pt>
                <c:pt idx="7">
                  <c:v>239.02246073822101</c:v>
                </c:pt>
                <c:pt idx="8">
                  <c:v>239.02252711010817</c:v>
                </c:pt>
                <c:pt idx="9">
                  <c:v>239.02260477003313</c:v>
                </c:pt>
                <c:pt idx="10">
                  <c:v>239.02269575587246</c:v>
                </c:pt>
                <c:pt idx="11">
                  <c:v>239.02280250870558</c:v>
                </c:pt>
                <c:pt idx="12">
                  <c:v>239.0229278488352</c:v>
                </c:pt>
                <c:pt idx="13">
                  <c:v>239.02307518470982</c:v>
                </c:pt>
                <c:pt idx="14">
                  <c:v>239.02324847907062</c:v>
                </c:pt>
                <c:pt idx="15">
                  <c:v>239.02345243754132</c:v>
                </c:pt>
                <c:pt idx="16">
                  <c:v>239.02369259355731</c:v>
                </c:pt>
                <c:pt idx="17">
                  <c:v>239.02397545347452</c:v>
                </c:pt>
                <c:pt idx="18">
                  <c:v>239.02430866191924</c:v>
                </c:pt>
                <c:pt idx="19">
                  <c:v>239.02470118699148</c:v>
                </c:pt>
                <c:pt idx="20">
                  <c:v>239.0251635312222</c:v>
                </c:pt>
                <c:pt idx="21">
                  <c:v>239.02570798515777</c:v>
                </c:pt>
                <c:pt idx="22">
                  <c:v>239.02634890037328</c:v>
                </c:pt>
                <c:pt idx="23">
                  <c:v>239.02710302168001</c:v>
                </c:pt>
                <c:pt idx="24">
                  <c:v>239.02798990398998</c:v>
                </c:pt>
                <c:pt idx="25">
                  <c:v>239.02903210563161</c:v>
                </c:pt>
                <c:pt idx="26">
                  <c:v>239.03025624425524</c:v>
                </c:pt>
                <c:pt idx="27">
                  <c:v>239.03169260589144</c:v>
                </c:pt>
                <c:pt idx="28">
                  <c:v>239.03337656593902</c:v>
                </c:pt>
                <c:pt idx="29">
                  <c:v>239.03534893965491</c:v>
                </c:pt>
                <c:pt idx="30">
                  <c:v>239.03765695324381</c:v>
                </c:pt>
                <c:pt idx="31">
                  <c:v>239.04035609594894</c:v>
                </c:pt>
                <c:pt idx="32">
                  <c:v>239.04350790465423</c:v>
                </c:pt>
                <c:pt idx="33">
                  <c:v>239.04718483096215</c:v>
                </c:pt>
                <c:pt idx="34">
                  <c:v>239.05146983166171</c:v>
                </c:pt>
                <c:pt idx="35">
                  <c:v>239.05645793366847</c:v>
                </c:pt>
                <c:pt idx="36">
                  <c:v>239.06225803048176</c:v>
                </c:pt>
                <c:pt idx="37">
                  <c:v>239.0689947190105</c:v>
                </c:pt>
                <c:pt idx="38">
                  <c:v>239.07681033085305</c:v>
                </c:pt>
                <c:pt idx="39">
                  <c:v>239.08586738145146</c:v>
                </c:pt>
                <c:pt idx="40">
                  <c:v>239.09635117127053</c:v>
                </c:pt>
                <c:pt idx="41">
                  <c:v>239.10847265353934</c:v>
                </c:pt>
                <c:pt idx="42">
                  <c:v>239.12247194839574</c:v>
                </c:pt>
                <c:pt idx="43">
                  <c:v>239.13862182292621</c:v>
                </c:pt>
                <c:pt idx="44">
                  <c:v>239.15723210011208</c:v>
                </c:pt>
                <c:pt idx="45">
                  <c:v>239.1786542651156</c:v>
                </c:pt>
                <c:pt idx="46">
                  <c:v>239.20328652946614</c:v>
                </c:pt>
                <c:pt idx="47">
                  <c:v>239.23158004118108</c:v>
                </c:pt>
                <c:pt idx="48">
                  <c:v>239.26404537724073</c:v>
                </c:pt>
                <c:pt idx="49">
                  <c:v>239.3012596833064</c:v>
                </c:pt>
                <c:pt idx="50">
                  <c:v>239.34387561230091</c:v>
                </c:pt>
                <c:pt idx="51">
                  <c:v>239.39262995797372</c:v>
                </c:pt>
                <c:pt idx="52">
                  <c:v>239.44835493041603</c:v>
                </c:pt>
                <c:pt idx="53">
                  <c:v>239.51199152259954</c:v>
                </c:pt>
                <c:pt idx="54">
                  <c:v>239.58461054982598</c:v>
                </c:pt>
                <c:pt idx="55">
                  <c:v>239.66738408321748</c:v>
                </c:pt>
                <c:pt idx="56">
                  <c:v>239.76166628443525</c:v>
                </c:pt>
                <c:pt idx="57">
                  <c:v>239.8689939582446</c:v>
                </c:pt>
                <c:pt idx="58">
                  <c:v>239.99106407194205</c:v>
                </c:pt>
                <c:pt idx="59">
                  <c:v>240.12980858459122</c:v>
                </c:pt>
                <c:pt idx="60">
                  <c:v>240.28747222709728</c:v>
                </c:pt>
                <c:pt idx="61">
                  <c:v>240.46648236475562</c:v>
                </c:pt>
                <c:pt idx="62">
                  <c:v>240.66964787779284</c:v>
                </c:pt>
                <c:pt idx="63">
                  <c:v>240.90011558224973</c:v>
                </c:pt>
                <c:pt idx="64">
                  <c:v>241.18541487559423</c:v>
                </c:pt>
                <c:pt idx="65">
                  <c:v>241.4849732868837</c:v>
                </c:pt>
                <c:pt idx="66">
                  <c:v>241.79377244754284</c:v>
                </c:pt>
                <c:pt idx="67">
                  <c:v>242.17460102416612</c:v>
                </c:pt>
                <c:pt idx="68">
                  <c:v>242.56723450858823</c:v>
                </c:pt>
                <c:pt idx="69">
                  <c:v>243.09592650781426</c:v>
                </c:pt>
                <c:pt idx="70">
                  <c:v>243.65115186636973</c:v>
                </c:pt>
                <c:pt idx="71">
                  <c:v>244.22434971001593</c:v>
                </c:pt>
                <c:pt idx="72">
                  <c:v>244.93218272681341</c:v>
                </c:pt>
                <c:pt idx="73">
                  <c:v>245.7366485563262</c:v>
                </c:pt>
                <c:pt idx="74">
                  <c:v>246.56897153920184</c:v>
                </c:pt>
                <c:pt idx="75">
                  <c:v>247.5062994247634</c:v>
                </c:pt>
                <c:pt idx="76">
                  <c:v>248.45936420337915</c:v>
                </c:pt>
                <c:pt idx="77">
                  <c:v>249.52329037048776</c:v>
                </c:pt>
                <c:pt idx="78">
                  <c:v>250.8428844000438</c:v>
                </c:pt>
                <c:pt idx="79">
                  <c:v>252.3452261911828</c:v>
                </c:pt>
                <c:pt idx="80">
                  <c:v>253.84340476310342</c:v>
                </c:pt>
                <c:pt idx="81">
                  <c:v>255.52548949889001</c:v>
                </c:pt>
                <c:pt idx="82">
                  <c:v>257.36127647216728</c:v>
                </c:pt>
                <c:pt idx="83">
                  <c:v>259.14486867678437</c:v>
                </c:pt>
                <c:pt idx="84">
                  <c:v>260.95560328590898</c:v>
                </c:pt>
                <c:pt idx="85">
                  <c:v>262.83523205035942</c:v>
                </c:pt>
                <c:pt idx="86">
                  <c:v>264.61415308373313</c:v>
                </c:pt>
                <c:pt idx="87">
                  <c:v>266.85688339550603</c:v>
                </c:pt>
                <c:pt idx="88">
                  <c:v>269.05383282608125</c:v>
                </c:pt>
                <c:pt idx="89">
                  <c:v>271.34070853326284</c:v>
                </c:pt>
                <c:pt idx="90">
                  <c:v>273.4493302462775</c:v>
                </c:pt>
                <c:pt idx="91">
                  <c:v>275.73697857068333</c:v>
                </c:pt>
                <c:pt idx="92">
                  <c:v>277.89294554794606</c:v>
                </c:pt>
                <c:pt idx="93">
                  <c:v>280.61057638733939</c:v>
                </c:pt>
                <c:pt idx="94">
                  <c:v>283.35196561906019</c:v>
                </c:pt>
                <c:pt idx="95">
                  <c:v>286.01000372604892</c:v>
                </c:pt>
                <c:pt idx="96">
                  <c:v>288.31940517882242</c:v>
                </c:pt>
                <c:pt idx="97">
                  <c:v>290.93969523565568</c:v>
                </c:pt>
                <c:pt idx="98">
                  <c:v>293.92284628051186</c:v>
                </c:pt>
                <c:pt idx="99">
                  <c:v>296.33955644747977</c:v>
                </c:pt>
                <c:pt idx="100">
                  <c:v>298.70228528093344</c:v>
                </c:pt>
                <c:pt idx="101">
                  <c:v>301.43911969742902</c:v>
                </c:pt>
                <c:pt idx="102">
                  <c:v>303.20457928338431</c:v>
                </c:pt>
                <c:pt idx="103">
                  <c:v>305.12405262454376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D5D-2544-9E75-6E720F8004CF}"/>
            </c:ext>
          </c:extLst>
        </c:ser>
        <c:ser>
          <c:idx val="2"/>
          <c:order val="8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'24.107-A300'!$I$3:$I$109</c:f>
              <c:numCache>
                <c:formatCode>General</c:formatCode>
                <c:ptCount val="107"/>
                <c:pt idx="0">
                  <c:v>0.49003985999999999</c:v>
                </c:pt>
                <c:pt idx="1">
                  <c:v>0.49439731999999997</c:v>
                </c:pt>
                <c:pt idx="2">
                  <c:v>0.49875445000000002</c:v>
                </c:pt>
                <c:pt idx="3">
                  <c:v>0.50276832999999999</c:v>
                </c:pt>
                <c:pt idx="4">
                  <c:v>0.50678221999999995</c:v>
                </c:pt>
                <c:pt idx="5">
                  <c:v>0.51079609999999998</c:v>
                </c:pt>
                <c:pt idx="6">
                  <c:v>0.51480999000000005</c:v>
                </c:pt>
                <c:pt idx="7">
                  <c:v>0.51882386999999996</c:v>
                </c:pt>
                <c:pt idx="8">
                  <c:v>0.52283774999999999</c:v>
                </c:pt>
                <c:pt idx="9">
                  <c:v>0.52685163999999995</c:v>
                </c:pt>
                <c:pt idx="10">
                  <c:v>0.53086551999999998</c:v>
                </c:pt>
                <c:pt idx="11">
                  <c:v>0.5348794</c:v>
                </c:pt>
                <c:pt idx="12">
                  <c:v>0.53889328999999997</c:v>
                </c:pt>
                <c:pt idx="13">
                  <c:v>0.54290716999999999</c:v>
                </c:pt>
                <c:pt idx="14">
                  <c:v>0.54692105000000002</c:v>
                </c:pt>
                <c:pt idx="15">
                  <c:v>0.55093493999999998</c:v>
                </c:pt>
                <c:pt idx="16">
                  <c:v>0.55494882000000001</c:v>
                </c:pt>
                <c:pt idx="17">
                  <c:v>0.55896270999999997</c:v>
                </c:pt>
                <c:pt idx="18">
                  <c:v>0.56297659</c:v>
                </c:pt>
                <c:pt idx="19">
                  <c:v>0.56699047000000002</c:v>
                </c:pt>
                <c:pt idx="20">
                  <c:v>0.57100435999999999</c:v>
                </c:pt>
                <c:pt idx="21">
                  <c:v>0.57501824000000001</c:v>
                </c:pt>
                <c:pt idx="22">
                  <c:v>0.57903212000000004</c:v>
                </c:pt>
                <c:pt idx="23">
                  <c:v>0.58304601</c:v>
                </c:pt>
                <c:pt idx="24">
                  <c:v>0.58705989000000003</c:v>
                </c:pt>
                <c:pt idx="25">
                  <c:v>0.59107377999999999</c:v>
                </c:pt>
                <c:pt idx="26">
                  <c:v>0.59508766000000002</c:v>
                </c:pt>
                <c:pt idx="27">
                  <c:v>0.59910154000000004</c:v>
                </c:pt>
                <c:pt idx="28">
                  <c:v>0.60311543000000001</c:v>
                </c:pt>
                <c:pt idx="29">
                  <c:v>0.60712931000000003</c:v>
                </c:pt>
                <c:pt idx="30">
                  <c:v>0.61114318999999995</c:v>
                </c:pt>
                <c:pt idx="31">
                  <c:v>0.61515708000000002</c:v>
                </c:pt>
                <c:pt idx="32">
                  <c:v>0.61917096000000005</c:v>
                </c:pt>
                <c:pt idx="33">
                  <c:v>0.62318483999999996</c:v>
                </c:pt>
                <c:pt idx="34">
                  <c:v>0.62719873000000004</c:v>
                </c:pt>
                <c:pt idx="35">
                  <c:v>0.63121260999999995</c:v>
                </c:pt>
                <c:pt idx="36">
                  <c:v>0.63522650000000003</c:v>
                </c:pt>
                <c:pt idx="37">
                  <c:v>0.63924038000000005</c:v>
                </c:pt>
                <c:pt idx="38">
                  <c:v>0.64325425999999997</c:v>
                </c:pt>
                <c:pt idx="39">
                  <c:v>0.64726804000000004</c:v>
                </c:pt>
                <c:pt idx="40">
                  <c:v>0.65128235000000001</c:v>
                </c:pt>
                <c:pt idx="41">
                  <c:v>0.65529623000000004</c:v>
                </c:pt>
                <c:pt idx="42">
                  <c:v>0.65931012</c:v>
                </c:pt>
                <c:pt idx="43">
                  <c:v>0.66332400000000002</c:v>
                </c:pt>
                <c:pt idx="44">
                  <c:v>0.66733788000000005</c:v>
                </c:pt>
                <c:pt idx="45">
                  <c:v>0.67135177000000001</c:v>
                </c:pt>
                <c:pt idx="46">
                  <c:v>0.67536565000000004</c:v>
                </c:pt>
                <c:pt idx="47">
                  <c:v>0.67937952999999995</c:v>
                </c:pt>
                <c:pt idx="48">
                  <c:v>0.68339331000000003</c:v>
                </c:pt>
                <c:pt idx="49">
                  <c:v>0.68740643999999995</c:v>
                </c:pt>
                <c:pt idx="50">
                  <c:v>0.69142031999999998</c:v>
                </c:pt>
                <c:pt idx="51">
                  <c:v>0.69543421000000005</c:v>
                </c:pt>
                <c:pt idx="52">
                  <c:v>0.69944808999999997</c:v>
                </c:pt>
                <c:pt idx="53">
                  <c:v>0.70346196999999999</c:v>
                </c:pt>
                <c:pt idx="54">
                  <c:v>0.70747585999999996</c:v>
                </c:pt>
                <c:pt idx="55">
                  <c:v>0.71148984999999998</c:v>
                </c:pt>
                <c:pt idx="56">
                  <c:v>0.71550331</c:v>
                </c:pt>
                <c:pt idx="57">
                  <c:v>0.71951805000000002</c:v>
                </c:pt>
                <c:pt idx="58">
                  <c:v>0.72353193999999998</c:v>
                </c:pt>
                <c:pt idx="59">
                  <c:v>0.72754700000000005</c:v>
                </c:pt>
                <c:pt idx="60">
                  <c:v>0.73156098999999997</c:v>
                </c:pt>
                <c:pt idx="61">
                  <c:v>0.73557488000000004</c:v>
                </c:pt>
                <c:pt idx="62">
                  <c:v>0.73959028000000004</c:v>
                </c:pt>
                <c:pt idx="63">
                  <c:v>0.74360481</c:v>
                </c:pt>
                <c:pt idx="64">
                  <c:v>0.74761869000000003</c:v>
                </c:pt>
                <c:pt idx="65">
                  <c:v>0.75163257000000006</c:v>
                </c:pt>
                <c:pt idx="66">
                  <c:v>0.75564688999999996</c:v>
                </c:pt>
                <c:pt idx="67">
                  <c:v>0.75966239000000002</c:v>
                </c:pt>
                <c:pt idx="68">
                  <c:v>0.76367885999999996</c:v>
                </c:pt>
                <c:pt idx="69">
                  <c:v>0.76769522999999995</c:v>
                </c:pt>
                <c:pt idx="70">
                  <c:v>0.77171106</c:v>
                </c:pt>
                <c:pt idx="71">
                  <c:v>0.77572828000000005</c:v>
                </c:pt>
                <c:pt idx="72">
                  <c:v>0.77974551000000003</c:v>
                </c:pt>
                <c:pt idx="73">
                  <c:v>0.78376349999999995</c:v>
                </c:pt>
                <c:pt idx="74">
                  <c:v>0.78778201999999997</c:v>
                </c:pt>
                <c:pt idx="75">
                  <c:v>0.79180043</c:v>
                </c:pt>
                <c:pt idx="76">
                  <c:v>0.79582014000000001</c:v>
                </c:pt>
                <c:pt idx="77">
                  <c:v>0.79984082000000001</c:v>
                </c:pt>
                <c:pt idx="78">
                  <c:v>0.80386215000000005</c:v>
                </c:pt>
                <c:pt idx="79">
                  <c:v>0.80753958999999997</c:v>
                </c:pt>
                <c:pt idx="80">
                  <c:v>0.81121971999999998</c:v>
                </c:pt>
                <c:pt idx="81">
                  <c:v>0.81455650999999996</c:v>
                </c:pt>
                <c:pt idx="82">
                  <c:v>0.81753792999999997</c:v>
                </c:pt>
                <c:pt idx="83">
                  <c:v>0.82049192000000004</c:v>
                </c:pt>
                <c:pt idx="84">
                  <c:v>0.82342230000000005</c:v>
                </c:pt>
                <c:pt idx="85">
                  <c:v>0.82635442999999997</c:v>
                </c:pt>
                <c:pt idx="86">
                  <c:v>0.82886643999999998</c:v>
                </c:pt>
                <c:pt idx="87">
                  <c:v>0.83107911000000001</c:v>
                </c:pt>
                <c:pt idx="88">
                  <c:v>0.83330853999999999</c:v>
                </c:pt>
                <c:pt idx="89">
                  <c:v>0.83534262000000004</c:v>
                </c:pt>
                <c:pt idx="90">
                  <c:v>0.83761487999999995</c:v>
                </c:pt>
                <c:pt idx="91">
                  <c:v>0.83988951999999995</c:v>
                </c:pt>
                <c:pt idx="92">
                  <c:v>0.84216256</c:v>
                </c:pt>
                <c:pt idx="93">
                  <c:v>0.84415046999999999</c:v>
                </c:pt>
                <c:pt idx="94">
                  <c:v>0.84574249999999995</c:v>
                </c:pt>
                <c:pt idx="95">
                  <c:v>0.84727794000000001</c:v>
                </c:pt>
                <c:pt idx="96">
                  <c:v>0.84893116999999996</c:v>
                </c:pt>
                <c:pt idx="97">
                  <c:v>0.85052642000000001</c:v>
                </c:pt>
                <c:pt idx="98">
                  <c:v>0.85194844999999997</c:v>
                </c:pt>
                <c:pt idx="99">
                  <c:v>0.85325766000000003</c:v>
                </c:pt>
                <c:pt idx="100">
                  <c:v>0.85417377000000005</c:v>
                </c:pt>
                <c:pt idx="101">
                  <c:v>0.85527089999999995</c:v>
                </c:pt>
                <c:pt idx="102">
                  <c:v>0.85629487000000004</c:v>
                </c:pt>
                <c:pt idx="103">
                  <c:v>0.85723417000000002</c:v>
                </c:pt>
                <c:pt idx="104">
                  <c:v>0.85774178000000001</c:v>
                </c:pt>
                <c:pt idx="105">
                  <c:v>0.85853562999999999</c:v>
                </c:pt>
                <c:pt idx="106">
                  <c:v>0.85932582000000002</c:v>
                </c:pt>
              </c:numCache>
            </c:numRef>
          </c:xVal>
          <c:yVal>
            <c:numRef>
              <c:f>'24.107-A300'!$J$3:$J$109</c:f>
              <c:numCache>
                <c:formatCode>General</c:formatCode>
                <c:ptCount val="107"/>
                <c:pt idx="0">
                  <c:v>221.59890899999999</c:v>
                </c:pt>
                <c:pt idx="1">
                  <c:v>221.64355599999999</c:v>
                </c:pt>
                <c:pt idx="2">
                  <c:v>221.64105699999999</c:v>
                </c:pt>
                <c:pt idx="3">
                  <c:v>221.638756</c:v>
                </c:pt>
                <c:pt idx="4">
                  <c:v>221.63645399999999</c:v>
                </c:pt>
                <c:pt idx="5">
                  <c:v>221.634153</c:v>
                </c:pt>
                <c:pt idx="6">
                  <c:v>221.63185100000001</c:v>
                </c:pt>
                <c:pt idx="7">
                  <c:v>221.62954999999999</c:v>
                </c:pt>
                <c:pt idx="8">
                  <c:v>221.62724800000001</c:v>
                </c:pt>
                <c:pt idx="9">
                  <c:v>221.62494699999999</c:v>
                </c:pt>
                <c:pt idx="10">
                  <c:v>221.62264500000001</c:v>
                </c:pt>
                <c:pt idx="11">
                  <c:v>221.62034399999999</c:v>
                </c:pt>
                <c:pt idx="12">
                  <c:v>221.618042</c:v>
                </c:pt>
                <c:pt idx="13">
                  <c:v>221.61574100000001</c:v>
                </c:pt>
                <c:pt idx="14">
                  <c:v>221.613439</c:v>
                </c:pt>
                <c:pt idx="15">
                  <c:v>221.61113700000001</c:v>
                </c:pt>
                <c:pt idx="16">
                  <c:v>221.608836</c:v>
                </c:pt>
                <c:pt idx="17">
                  <c:v>221.60653400000001</c:v>
                </c:pt>
                <c:pt idx="18">
                  <c:v>221.60423299999999</c:v>
                </c:pt>
                <c:pt idx="19">
                  <c:v>221.60193100000001</c:v>
                </c:pt>
                <c:pt idx="20">
                  <c:v>221.59962999999999</c:v>
                </c:pt>
                <c:pt idx="21">
                  <c:v>221.597328</c:v>
                </c:pt>
                <c:pt idx="22">
                  <c:v>221.59502699999999</c:v>
                </c:pt>
                <c:pt idx="23">
                  <c:v>221.592725</c:v>
                </c:pt>
                <c:pt idx="24">
                  <c:v>221.59042400000001</c:v>
                </c:pt>
                <c:pt idx="25">
                  <c:v>221.588122</c:v>
                </c:pt>
                <c:pt idx="26">
                  <c:v>221.58582000000001</c:v>
                </c:pt>
                <c:pt idx="27">
                  <c:v>221.583519</c:v>
                </c:pt>
                <c:pt idx="28">
                  <c:v>221.58121700000001</c:v>
                </c:pt>
                <c:pt idx="29">
                  <c:v>221.57891599999999</c:v>
                </c:pt>
                <c:pt idx="30">
                  <c:v>221.57661400000001</c:v>
                </c:pt>
                <c:pt idx="31">
                  <c:v>221.57431299999999</c:v>
                </c:pt>
                <c:pt idx="32">
                  <c:v>221.572011</c:v>
                </c:pt>
                <c:pt idx="33">
                  <c:v>221.56970999999999</c:v>
                </c:pt>
                <c:pt idx="34">
                  <c:v>221.567408</c:v>
                </c:pt>
                <c:pt idx="35">
                  <c:v>221.56510700000001</c:v>
                </c:pt>
                <c:pt idx="36">
                  <c:v>221.562805</c:v>
                </c:pt>
                <c:pt idx="37">
                  <c:v>221.56050400000001</c:v>
                </c:pt>
                <c:pt idx="38">
                  <c:v>221.55820199999999</c:v>
                </c:pt>
                <c:pt idx="39">
                  <c:v>221.54018500000001</c:v>
                </c:pt>
                <c:pt idx="40">
                  <c:v>221.599895</c:v>
                </c:pt>
                <c:pt idx="41">
                  <c:v>221.59759399999999</c:v>
                </c:pt>
                <c:pt idx="42">
                  <c:v>221.595292</c:v>
                </c:pt>
                <c:pt idx="43">
                  <c:v>221.59298999999999</c:v>
                </c:pt>
                <c:pt idx="44">
                  <c:v>221.590689</c:v>
                </c:pt>
                <c:pt idx="45">
                  <c:v>221.58838700000001</c:v>
                </c:pt>
                <c:pt idx="46">
                  <c:v>221.58608599999999</c:v>
                </c:pt>
                <c:pt idx="47">
                  <c:v>221.58378400000001</c:v>
                </c:pt>
                <c:pt idx="48">
                  <c:v>221.56576799999999</c:v>
                </c:pt>
                <c:pt idx="49">
                  <c:v>221.45346000000001</c:v>
                </c:pt>
                <c:pt idx="50">
                  <c:v>221.45115799999999</c:v>
                </c:pt>
                <c:pt idx="51">
                  <c:v>221.448857</c:v>
                </c:pt>
                <c:pt idx="52">
                  <c:v>221.44655499999999</c:v>
                </c:pt>
                <c:pt idx="53">
                  <c:v>221.444254</c:v>
                </c:pt>
                <c:pt idx="54">
                  <c:v>221.44195199999999</c:v>
                </c:pt>
                <c:pt idx="55">
                  <c:v>221.455366</c:v>
                </c:pt>
                <c:pt idx="56">
                  <c:v>221.391053</c:v>
                </c:pt>
                <c:pt idx="57">
                  <c:v>221.51447300000001</c:v>
                </c:pt>
                <c:pt idx="58">
                  <c:v>221.512171</c:v>
                </c:pt>
                <c:pt idx="59">
                  <c:v>221.68188699999999</c:v>
                </c:pt>
                <c:pt idx="60">
                  <c:v>221.695301</c:v>
                </c:pt>
                <c:pt idx="61">
                  <c:v>221.693849</c:v>
                </c:pt>
                <c:pt idx="62">
                  <c:v>221.91156000000001</c:v>
                </c:pt>
                <c:pt idx="63">
                  <c:v>222.00354999999999</c:v>
                </c:pt>
                <c:pt idx="64">
                  <c:v>222.001248</c:v>
                </c:pt>
                <c:pt idx="65">
                  <c:v>221.99894699999999</c:v>
                </c:pt>
                <c:pt idx="66">
                  <c:v>222.059506</c:v>
                </c:pt>
                <c:pt idx="67">
                  <c:v>222.29293200000001</c:v>
                </c:pt>
                <c:pt idx="68">
                  <c:v>222.66779500000001</c:v>
                </c:pt>
                <c:pt idx="69">
                  <c:v>223.02694299999999</c:v>
                </c:pt>
                <c:pt idx="70">
                  <c:v>223.307515</c:v>
                </c:pt>
                <c:pt idx="71">
                  <c:v>223.792385</c:v>
                </c:pt>
                <c:pt idx="72">
                  <c:v>224.277254</c:v>
                </c:pt>
                <c:pt idx="73">
                  <c:v>224.87213</c:v>
                </c:pt>
                <c:pt idx="74">
                  <c:v>225.545582</c:v>
                </c:pt>
                <c:pt idx="75">
                  <c:v>226.20331899999999</c:v>
                </c:pt>
                <c:pt idx="76">
                  <c:v>227.04963799999999</c:v>
                </c:pt>
                <c:pt idx="77">
                  <c:v>228.03739300000001</c:v>
                </c:pt>
                <c:pt idx="78">
                  <c:v>229.11944</c:v>
                </c:pt>
                <c:pt idx="79">
                  <c:v>230.10824199999999</c:v>
                </c:pt>
                <c:pt idx="80">
                  <c:v>231.489924</c:v>
                </c:pt>
                <c:pt idx="81">
                  <c:v>232.85693699999999</c:v>
                </c:pt>
                <c:pt idx="82">
                  <c:v>234.18762699999999</c:v>
                </c:pt>
                <c:pt idx="83">
                  <c:v>235.843963</c:v>
                </c:pt>
                <c:pt idx="84">
                  <c:v>237.63990999999999</c:v>
                </c:pt>
                <c:pt idx="85">
                  <c:v>239.691689</c:v>
                </c:pt>
                <c:pt idx="86">
                  <c:v>241.452056</c:v>
                </c:pt>
                <c:pt idx="87">
                  <c:v>243.229726</c:v>
                </c:pt>
                <c:pt idx="88">
                  <c:v>245.126475</c:v>
                </c:pt>
                <c:pt idx="89">
                  <c:v>246.87279599999999</c:v>
                </c:pt>
                <c:pt idx="90">
                  <c:v>248.977338</c:v>
                </c:pt>
                <c:pt idx="91">
                  <c:v>251.42676399999999</c:v>
                </c:pt>
                <c:pt idx="92">
                  <c:v>253.64385999999999</c:v>
                </c:pt>
                <c:pt idx="93">
                  <c:v>256.091206</c:v>
                </c:pt>
                <c:pt idx="94">
                  <c:v>258.29661800000002</c:v>
                </c:pt>
                <c:pt idx="95">
                  <c:v>260.61221499999999</c:v>
                </c:pt>
                <c:pt idx="96">
                  <c:v>263.38034399999998</c:v>
                </c:pt>
                <c:pt idx="97">
                  <c:v>266.05411700000002</c:v>
                </c:pt>
                <c:pt idx="98">
                  <c:v>268.55517099999997</c:v>
                </c:pt>
                <c:pt idx="99">
                  <c:v>271.065718</c:v>
                </c:pt>
                <c:pt idx="100">
                  <c:v>273.56561699999997</c:v>
                </c:pt>
                <c:pt idx="101">
                  <c:v>276.30199099999999</c:v>
                </c:pt>
                <c:pt idx="102">
                  <c:v>279.28815200000003</c:v>
                </c:pt>
                <c:pt idx="103">
                  <c:v>282.12074899999999</c:v>
                </c:pt>
                <c:pt idx="104">
                  <c:v>284.251645</c:v>
                </c:pt>
                <c:pt idx="105">
                  <c:v>286.43306200000001</c:v>
                </c:pt>
                <c:pt idx="106">
                  <c:v>289.12265500000001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B40-9041-B009-1377F14F620E}"/>
            </c:ext>
          </c:extLst>
        </c:ser>
        <c:ser>
          <c:idx val="10"/>
          <c:order val="9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'24.107-A300'!$I$3:$I$109</c:f>
              <c:numCache>
                <c:formatCode>General</c:formatCode>
                <c:ptCount val="107"/>
                <c:pt idx="0">
                  <c:v>0.49003985999999999</c:v>
                </c:pt>
                <c:pt idx="1">
                  <c:v>0.49439731999999997</c:v>
                </c:pt>
                <c:pt idx="2">
                  <c:v>0.49875445000000002</c:v>
                </c:pt>
                <c:pt idx="3">
                  <c:v>0.50276832999999999</c:v>
                </c:pt>
                <c:pt idx="4">
                  <c:v>0.50678221999999995</c:v>
                </c:pt>
                <c:pt idx="5">
                  <c:v>0.51079609999999998</c:v>
                </c:pt>
                <c:pt idx="6">
                  <c:v>0.51480999000000005</c:v>
                </c:pt>
                <c:pt idx="7">
                  <c:v>0.51882386999999996</c:v>
                </c:pt>
                <c:pt idx="8">
                  <c:v>0.52283774999999999</c:v>
                </c:pt>
                <c:pt idx="9">
                  <c:v>0.52685163999999995</c:v>
                </c:pt>
                <c:pt idx="10">
                  <c:v>0.53086551999999998</c:v>
                </c:pt>
                <c:pt idx="11">
                  <c:v>0.5348794</c:v>
                </c:pt>
                <c:pt idx="12">
                  <c:v>0.53889328999999997</c:v>
                </c:pt>
                <c:pt idx="13">
                  <c:v>0.54290716999999999</c:v>
                </c:pt>
                <c:pt idx="14">
                  <c:v>0.54692105000000002</c:v>
                </c:pt>
                <c:pt idx="15">
                  <c:v>0.55093493999999998</c:v>
                </c:pt>
                <c:pt idx="16">
                  <c:v>0.55494882000000001</c:v>
                </c:pt>
                <c:pt idx="17">
                  <c:v>0.55896270999999997</c:v>
                </c:pt>
                <c:pt idx="18">
                  <c:v>0.56297659</c:v>
                </c:pt>
                <c:pt idx="19">
                  <c:v>0.56699047000000002</c:v>
                </c:pt>
                <c:pt idx="20">
                  <c:v>0.57100435999999999</c:v>
                </c:pt>
                <c:pt idx="21">
                  <c:v>0.57501824000000001</c:v>
                </c:pt>
                <c:pt idx="22">
                  <c:v>0.57903212000000004</c:v>
                </c:pt>
                <c:pt idx="23">
                  <c:v>0.58304601</c:v>
                </c:pt>
                <c:pt idx="24">
                  <c:v>0.58705989000000003</c:v>
                </c:pt>
                <c:pt idx="25">
                  <c:v>0.59107377999999999</c:v>
                </c:pt>
                <c:pt idx="26">
                  <c:v>0.59508766000000002</c:v>
                </c:pt>
                <c:pt idx="27">
                  <c:v>0.59910154000000004</c:v>
                </c:pt>
                <c:pt idx="28">
                  <c:v>0.60311543000000001</c:v>
                </c:pt>
                <c:pt idx="29">
                  <c:v>0.60712931000000003</c:v>
                </c:pt>
                <c:pt idx="30">
                  <c:v>0.61114318999999995</c:v>
                </c:pt>
                <c:pt idx="31">
                  <c:v>0.61515708000000002</c:v>
                </c:pt>
                <c:pt idx="32">
                  <c:v>0.61917096000000005</c:v>
                </c:pt>
                <c:pt idx="33">
                  <c:v>0.62318483999999996</c:v>
                </c:pt>
                <c:pt idx="34">
                  <c:v>0.62719873000000004</c:v>
                </c:pt>
                <c:pt idx="35">
                  <c:v>0.63121260999999995</c:v>
                </c:pt>
                <c:pt idx="36">
                  <c:v>0.63522650000000003</c:v>
                </c:pt>
                <c:pt idx="37">
                  <c:v>0.63924038000000005</c:v>
                </c:pt>
                <c:pt idx="38">
                  <c:v>0.64325425999999997</c:v>
                </c:pt>
                <c:pt idx="39">
                  <c:v>0.64726804000000004</c:v>
                </c:pt>
                <c:pt idx="40">
                  <c:v>0.65128235000000001</c:v>
                </c:pt>
                <c:pt idx="41">
                  <c:v>0.65529623000000004</c:v>
                </c:pt>
                <c:pt idx="42">
                  <c:v>0.65931012</c:v>
                </c:pt>
                <c:pt idx="43">
                  <c:v>0.66332400000000002</c:v>
                </c:pt>
                <c:pt idx="44">
                  <c:v>0.66733788000000005</c:v>
                </c:pt>
                <c:pt idx="45">
                  <c:v>0.67135177000000001</c:v>
                </c:pt>
                <c:pt idx="46">
                  <c:v>0.67536565000000004</c:v>
                </c:pt>
                <c:pt idx="47">
                  <c:v>0.67937952999999995</c:v>
                </c:pt>
                <c:pt idx="48">
                  <c:v>0.68339331000000003</c:v>
                </c:pt>
                <c:pt idx="49">
                  <c:v>0.68740643999999995</c:v>
                </c:pt>
                <c:pt idx="50">
                  <c:v>0.69142031999999998</c:v>
                </c:pt>
                <c:pt idx="51">
                  <c:v>0.69543421000000005</c:v>
                </c:pt>
                <c:pt idx="52">
                  <c:v>0.69944808999999997</c:v>
                </c:pt>
                <c:pt idx="53">
                  <c:v>0.70346196999999999</c:v>
                </c:pt>
                <c:pt idx="54">
                  <c:v>0.70747585999999996</c:v>
                </c:pt>
                <c:pt idx="55">
                  <c:v>0.71148984999999998</c:v>
                </c:pt>
                <c:pt idx="56">
                  <c:v>0.71550331</c:v>
                </c:pt>
                <c:pt idx="57">
                  <c:v>0.71951805000000002</c:v>
                </c:pt>
                <c:pt idx="58">
                  <c:v>0.72353193999999998</c:v>
                </c:pt>
                <c:pt idx="59">
                  <c:v>0.72754700000000005</c:v>
                </c:pt>
                <c:pt idx="60">
                  <c:v>0.73156098999999997</c:v>
                </c:pt>
                <c:pt idx="61">
                  <c:v>0.73557488000000004</c:v>
                </c:pt>
                <c:pt idx="62">
                  <c:v>0.73959028000000004</c:v>
                </c:pt>
                <c:pt idx="63">
                  <c:v>0.74360481</c:v>
                </c:pt>
                <c:pt idx="64">
                  <c:v>0.74761869000000003</c:v>
                </c:pt>
                <c:pt idx="65">
                  <c:v>0.75163257000000006</c:v>
                </c:pt>
                <c:pt idx="66">
                  <c:v>0.75564688999999996</c:v>
                </c:pt>
                <c:pt idx="67">
                  <c:v>0.75966239000000002</c:v>
                </c:pt>
                <c:pt idx="68">
                  <c:v>0.76367885999999996</c:v>
                </c:pt>
                <c:pt idx="69">
                  <c:v>0.76769522999999995</c:v>
                </c:pt>
                <c:pt idx="70">
                  <c:v>0.77171106</c:v>
                </c:pt>
                <c:pt idx="71">
                  <c:v>0.77572828000000005</c:v>
                </c:pt>
                <c:pt idx="72">
                  <c:v>0.77974551000000003</c:v>
                </c:pt>
                <c:pt idx="73">
                  <c:v>0.78376349999999995</c:v>
                </c:pt>
                <c:pt idx="74">
                  <c:v>0.78778201999999997</c:v>
                </c:pt>
                <c:pt idx="75">
                  <c:v>0.79180043</c:v>
                </c:pt>
                <c:pt idx="76">
                  <c:v>0.79582014000000001</c:v>
                </c:pt>
                <c:pt idx="77">
                  <c:v>0.79984082000000001</c:v>
                </c:pt>
                <c:pt idx="78">
                  <c:v>0.80386215000000005</c:v>
                </c:pt>
                <c:pt idx="79">
                  <c:v>0.80753958999999997</c:v>
                </c:pt>
                <c:pt idx="80">
                  <c:v>0.81121971999999998</c:v>
                </c:pt>
                <c:pt idx="81">
                  <c:v>0.81455650999999996</c:v>
                </c:pt>
                <c:pt idx="82">
                  <c:v>0.81753792999999997</c:v>
                </c:pt>
                <c:pt idx="83">
                  <c:v>0.82049192000000004</c:v>
                </c:pt>
                <c:pt idx="84">
                  <c:v>0.82342230000000005</c:v>
                </c:pt>
                <c:pt idx="85">
                  <c:v>0.82635442999999997</c:v>
                </c:pt>
                <c:pt idx="86">
                  <c:v>0.82886643999999998</c:v>
                </c:pt>
                <c:pt idx="87">
                  <c:v>0.83107911000000001</c:v>
                </c:pt>
                <c:pt idx="88">
                  <c:v>0.83330853999999999</c:v>
                </c:pt>
                <c:pt idx="89">
                  <c:v>0.83534262000000004</c:v>
                </c:pt>
                <c:pt idx="90">
                  <c:v>0.83761487999999995</c:v>
                </c:pt>
                <c:pt idx="91">
                  <c:v>0.83988951999999995</c:v>
                </c:pt>
                <c:pt idx="92">
                  <c:v>0.84216256</c:v>
                </c:pt>
                <c:pt idx="93">
                  <c:v>0.84415046999999999</c:v>
                </c:pt>
                <c:pt idx="94">
                  <c:v>0.84574249999999995</c:v>
                </c:pt>
                <c:pt idx="95">
                  <c:v>0.84727794000000001</c:v>
                </c:pt>
                <c:pt idx="96">
                  <c:v>0.84893116999999996</c:v>
                </c:pt>
                <c:pt idx="97">
                  <c:v>0.85052642000000001</c:v>
                </c:pt>
                <c:pt idx="98">
                  <c:v>0.85194844999999997</c:v>
                </c:pt>
                <c:pt idx="99">
                  <c:v>0.85325766000000003</c:v>
                </c:pt>
                <c:pt idx="100">
                  <c:v>0.85417377000000005</c:v>
                </c:pt>
                <c:pt idx="101">
                  <c:v>0.85527089999999995</c:v>
                </c:pt>
                <c:pt idx="102">
                  <c:v>0.85629487000000004</c:v>
                </c:pt>
                <c:pt idx="103">
                  <c:v>0.85723417000000002</c:v>
                </c:pt>
                <c:pt idx="104">
                  <c:v>0.85774178000000001</c:v>
                </c:pt>
                <c:pt idx="105">
                  <c:v>0.85853562999999999</c:v>
                </c:pt>
                <c:pt idx="106">
                  <c:v>0.85932582000000002</c:v>
                </c:pt>
              </c:numCache>
            </c:numRef>
          </c:xVal>
          <c:yVal>
            <c:numRef>
              <c:f>'24.107-A300'!$K$3:$K$109</c:f>
              <c:numCache>
                <c:formatCode>General</c:formatCode>
                <c:ptCount val="107"/>
                <c:pt idx="0">
                  <c:v>221.48191286041305</c:v>
                </c:pt>
                <c:pt idx="1">
                  <c:v>221.48192257980367</c:v>
                </c:pt>
                <c:pt idx="2">
                  <c:v>221.48193408900553</c:v>
                </c:pt>
                <c:pt idx="3">
                  <c:v>221.48194660182878</c:v>
                </c:pt>
                <c:pt idx="4">
                  <c:v>221.48196131679154</c:v>
                </c:pt>
                <c:pt idx="5">
                  <c:v>221.48197867000567</c:v>
                </c:pt>
                <c:pt idx="6">
                  <c:v>221.4819991878918</c:v>
                </c:pt>
                <c:pt idx="7">
                  <c:v>221.48202350489063</c:v>
                </c:pt>
                <c:pt idx="8">
                  <c:v>221.48205238520353</c:v>
                </c:pt>
                <c:pt idx="9">
                  <c:v>221.48208674798411</c:v>
                </c:pt>
                <c:pt idx="10">
                  <c:v>221.48212769684503</c:v>
                </c:pt>
                <c:pt idx="11">
                  <c:v>221.48217655542533</c:v>
                </c:pt>
                <c:pt idx="12">
                  <c:v>221.48223490834476</c:v>
                </c:pt>
                <c:pt idx="13">
                  <c:v>221.4823046487958</c:v>
                </c:pt>
                <c:pt idx="14">
                  <c:v>221.48238803558144</c:v>
                </c:pt>
                <c:pt idx="15">
                  <c:v>221.4824877582586</c:v>
                </c:pt>
                <c:pt idx="16">
                  <c:v>221.48260701227002</c:v>
                </c:pt>
                <c:pt idx="17">
                  <c:v>221.48274958897497</c:v>
                </c:pt>
                <c:pt idx="18">
                  <c:v>221.4829199752439</c:v>
                </c:pt>
                <c:pt idx="19">
                  <c:v>221.48312347359814</c:v>
                </c:pt>
                <c:pt idx="20">
                  <c:v>221.48336633726677</c:v>
                </c:pt>
                <c:pt idx="21">
                  <c:v>221.48365592412389</c:v>
                </c:pt>
                <c:pt idx="22">
                  <c:v>221.48400087951234</c:v>
                </c:pt>
                <c:pt idx="23">
                  <c:v>221.48441134040388</c:v>
                </c:pt>
                <c:pt idx="24">
                  <c:v>221.48489916657155</c:v>
                </c:pt>
                <c:pt idx="25">
                  <c:v>221.48547821640318</c:v>
                </c:pt>
                <c:pt idx="26">
                  <c:v>221.48616464265984</c:v>
                </c:pt>
                <c:pt idx="27">
                  <c:v>221.48697724980926</c:v>
                </c:pt>
                <c:pt idx="28">
                  <c:v>221.48793788627358</c:v>
                </c:pt>
                <c:pt idx="29">
                  <c:v>221.48907188408916</c:v>
                </c:pt>
                <c:pt idx="30">
                  <c:v>221.49040858093917</c:v>
                </c:pt>
                <c:pt idx="31">
                  <c:v>221.49198188962544</c:v>
                </c:pt>
                <c:pt idx="32">
                  <c:v>221.49383093284342</c:v>
                </c:pt>
                <c:pt idx="33">
                  <c:v>221.49600079854491</c:v>
                </c:pt>
                <c:pt idx="34">
                  <c:v>221.49854335661911</c:v>
                </c:pt>
                <c:pt idx="35">
                  <c:v>221.50151816463682</c:v>
                </c:pt>
                <c:pt idx="36">
                  <c:v>221.50499355876786</c:v>
                </c:pt>
                <c:pt idx="37">
                  <c:v>221.50904776610787</c:v>
                </c:pt>
                <c:pt idx="38">
                  <c:v>221.51377027787419</c:v>
                </c:pt>
                <c:pt idx="39">
                  <c:v>221.5192631441324</c:v>
                </c:pt>
                <c:pt idx="40">
                  <c:v>221.5256439363171</c:v>
                </c:pt>
                <c:pt idx="41">
                  <c:v>221.53304395624932</c:v>
                </c:pt>
                <c:pt idx="42">
                  <c:v>221.54161493592329</c:v>
                </c:pt>
                <c:pt idx="43">
                  <c:v>221.55152851729042</c:v>
                </c:pt>
                <c:pt idx="44">
                  <c:v>221.56297960688335</c:v>
                </c:pt>
                <c:pt idx="45">
                  <c:v>221.57618922992793</c:v>
                </c:pt>
                <c:pt idx="46">
                  <c:v>221.59140765934126</c:v>
                </c:pt>
                <c:pt idx="47">
                  <c:v>221.60891824327757</c:v>
                </c:pt>
                <c:pt idx="48">
                  <c:v>221.62904080649432</c:v>
                </c:pt>
                <c:pt idx="49">
                  <c:v>221.65213368410144</c:v>
                </c:pt>
                <c:pt idx="50">
                  <c:v>221.67861363165537</c:v>
                </c:pt>
                <c:pt idx="51">
                  <c:v>221.70893778528915</c:v>
                </c:pt>
                <c:pt idx="52">
                  <c:v>221.74362594676541</c:v>
                </c:pt>
                <c:pt idx="53">
                  <c:v>221.78326425843397</c:v>
                </c:pt>
                <c:pt idx="54">
                  <c:v>221.82851320894929</c:v>
                </c:pt>
                <c:pt idx="55">
                  <c:v>221.88011799053632</c:v>
                </c:pt>
                <c:pt idx="56">
                  <c:v>221.93890726034334</c:v>
                </c:pt>
                <c:pt idx="57">
                  <c:v>222.00585368051713</c:v>
                </c:pt>
                <c:pt idx="58">
                  <c:v>222.08198651916805</c:v>
                </c:pt>
                <c:pt idx="59">
                  <c:v>222.16854425943779</c:v>
                </c:pt>
                <c:pt idx="60">
                  <c:v>222.26683057324038</c:v>
                </c:pt>
                <c:pt idx="61">
                  <c:v>222.3783888148314</c:v>
                </c:pt>
                <c:pt idx="62">
                  <c:v>222.50499367702386</c:v>
                </c:pt>
                <c:pt idx="63">
                  <c:v>222.6485215009595</c:v>
                </c:pt>
                <c:pt idx="64">
                  <c:v>222.81117494121042</c:v>
                </c:pt>
                <c:pt idx="65">
                  <c:v>222.99547496576687</c:v>
                </c:pt>
                <c:pt idx="66">
                  <c:v>223.20428535293684</c:v>
                </c:pt>
                <c:pt idx="67">
                  <c:v>223.4408954400586</c:v>
                </c:pt>
                <c:pt idx="68">
                  <c:v>223.70901231839784</c:v>
                </c:pt>
                <c:pt idx="69">
                  <c:v>224.01280942930291</c:v>
                </c:pt>
                <c:pt idx="70">
                  <c:v>224.35710943755828</c:v>
                </c:pt>
                <c:pt idx="71">
                  <c:v>224.74770395889959</c:v>
                </c:pt>
                <c:pt idx="72">
                  <c:v>225.19098641144609</c:v>
                </c:pt>
                <c:pt idx="73">
                  <c:v>225.69462761704568</c:v>
                </c:pt>
                <c:pt idx="74">
                  <c:v>226.2674933638429</c:v>
                </c:pt>
                <c:pt idx="75">
                  <c:v>226.91994220962431</c:v>
                </c:pt>
                <c:pt idx="76">
                  <c:v>227.66461952832978</c:v>
                </c:pt>
                <c:pt idx="77">
                  <c:v>228.51633939773581</c:v>
                </c:pt>
                <c:pt idx="78">
                  <c:v>229.49293179935967</c:v>
                </c:pt>
                <c:pt idx="79">
                  <c:v>230.51356754355578</c:v>
                </c:pt>
                <c:pt idx="80">
                  <c:v>231.67768880096017</c:v>
                </c:pt>
                <c:pt idx="81">
                  <c:v>232.87716851340431</c:v>
                </c:pt>
                <c:pt idx="82">
                  <c:v>234.08345908030068</c:v>
                </c:pt>
                <c:pt idx="83">
                  <c:v>235.423484265544</c:v>
                </c:pt>
                <c:pt idx="84">
                  <c:v>236.91753484892359</c:v>
                </c:pt>
                <c:pt idx="85">
                  <c:v>238.60354647530784</c:v>
                </c:pt>
                <c:pt idx="86">
                  <c:v>240.22467701891637</c:v>
                </c:pt>
                <c:pt idx="87">
                  <c:v>241.8086048801604</c:v>
                </c:pt>
                <c:pt idx="88">
                  <c:v>243.57401233268573</c:v>
                </c:pt>
                <c:pt idx="89">
                  <c:v>245.35436056563753</c:v>
                </c:pt>
                <c:pt idx="90">
                  <c:v>247.56363819419096</c:v>
                </c:pt>
                <c:pt idx="91">
                  <c:v>250.04586426791371</c:v>
                </c:pt>
                <c:pt idx="92">
                  <c:v>252.84477436096029</c:v>
                </c:pt>
                <c:pt idx="93">
                  <c:v>255.60027925137462</c:v>
                </c:pt>
                <c:pt idx="94">
                  <c:v>258.04884806744201</c:v>
                </c:pt>
                <c:pt idx="95">
                  <c:v>260.64543043800023</c:v>
                </c:pt>
                <c:pt idx="96">
                  <c:v>263.7382828493117</c:v>
                </c:pt>
                <c:pt idx="97">
                  <c:v>267.06131345327361</c:v>
                </c:pt>
                <c:pt idx="98">
                  <c:v>270.34982091193933</c:v>
                </c:pt>
                <c:pt idx="99">
                  <c:v>273.69264971478049</c:v>
                </c:pt>
                <c:pt idx="100">
                  <c:v>276.23646434829755</c:v>
                </c:pt>
                <c:pt idx="101">
                  <c:v>279.53403501491033</c:v>
                </c:pt>
                <c:pt idx="102">
                  <c:v>282.88977450304401</c:v>
                </c:pt>
                <c:pt idx="103">
                  <c:v>286.23536725217855</c:v>
                </c:pt>
                <c:pt idx="104">
                  <c:v>288.16148082558607</c:v>
                </c:pt>
                <c:pt idx="105">
                  <c:v>291.35695000811438</c:v>
                </c:pt>
                <c:pt idx="106">
                  <c:v>294.78177893840547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D5D-2544-9E75-6E720F8004CF}"/>
            </c:ext>
          </c:extLst>
        </c:ser>
        <c:ser>
          <c:idx val="3"/>
          <c:order val="10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'24.107-A300'!$C$3:$C$101</c:f>
              <c:numCache>
                <c:formatCode>General</c:formatCode>
                <c:ptCount val="99"/>
                <c:pt idx="0">
                  <c:v>0.49121050999999999</c:v>
                </c:pt>
                <c:pt idx="1">
                  <c:v>0.49556797000000002</c:v>
                </c:pt>
                <c:pt idx="2">
                  <c:v>0.49958184999999999</c:v>
                </c:pt>
                <c:pt idx="3">
                  <c:v>0.50359573999999996</c:v>
                </c:pt>
                <c:pt idx="4">
                  <c:v>0.50760961999999998</c:v>
                </c:pt>
                <c:pt idx="5">
                  <c:v>0.51162350000000001</c:v>
                </c:pt>
                <c:pt idx="6">
                  <c:v>0.51563738999999997</c:v>
                </c:pt>
                <c:pt idx="7">
                  <c:v>0.51965127</c:v>
                </c:pt>
                <c:pt idx="8">
                  <c:v>0.52366515999999996</c:v>
                </c:pt>
                <c:pt idx="9">
                  <c:v>0.52767903999999999</c:v>
                </c:pt>
                <c:pt idx="10">
                  <c:v>0.53169292000000001</c:v>
                </c:pt>
                <c:pt idx="11">
                  <c:v>0.53570680999999998</c:v>
                </c:pt>
                <c:pt idx="12">
                  <c:v>0.53972069</c:v>
                </c:pt>
                <c:pt idx="13">
                  <c:v>0.54373457000000003</c:v>
                </c:pt>
                <c:pt idx="14">
                  <c:v>0.54774845999999999</c:v>
                </c:pt>
                <c:pt idx="15">
                  <c:v>0.55176234000000002</c:v>
                </c:pt>
                <c:pt idx="16">
                  <c:v>0.55577622999999998</c:v>
                </c:pt>
                <c:pt idx="17">
                  <c:v>0.55979011000000001</c:v>
                </c:pt>
                <c:pt idx="18">
                  <c:v>0.56380399000000003</c:v>
                </c:pt>
                <c:pt idx="19">
                  <c:v>0.56781788</c:v>
                </c:pt>
                <c:pt idx="20">
                  <c:v>0.57183176000000002</c:v>
                </c:pt>
                <c:pt idx="21">
                  <c:v>0.57584564000000005</c:v>
                </c:pt>
                <c:pt idx="22">
                  <c:v>0.57985953000000001</c:v>
                </c:pt>
                <c:pt idx="23">
                  <c:v>0.58387341000000004</c:v>
                </c:pt>
                <c:pt idx="24">
                  <c:v>0.58788728999999995</c:v>
                </c:pt>
                <c:pt idx="25">
                  <c:v>0.59190118000000003</c:v>
                </c:pt>
                <c:pt idx="26">
                  <c:v>0.59591506000000005</c:v>
                </c:pt>
                <c:pt idx="27">
                  <c:v>0.59992895000000002</c:v>
                </c:pt>
                <c:pt idx="28">
                  <c:v>0.60394283000000004</c:v>
                </c:pt>
                <c:pt idx="29">
                  <c:v>0.60795670999999996</c:v>
                </c:pt>
                <c:pt idx="30">
                  <c:v>0.61197060000000003</c:v>
                </c:pt>
                <c:pt idx="31">
                  <c:v>0.61598447999999995</c:v>
                </c:pt>
                <c:pt idx="32">
                  <c:v>0.61999835999999997</c:v>
                </c:pt>
                <c:pt idx="33">
                  <c:v>0.62401225000000005</c:v>
                </c:pt>
                <c:pt idx="34">
                  <c:v>0.62802612999999996</c:v>
                </c:pt>
                <c:pt idx="35">
                  <c:v>0.63204002000000004</c:v>
                </c:pt>
                <c:pt idx="36">
                  <c:v>0.63605389999999995</c:v>
                </c:pt>
                <c:pt idx="37">
                  <c:v>0.64006777999999998</c:v>
                </c:pt>
                <c:pt idx="38">
                  <c:v>0.64408167000000005</c:v>
                </c:pt>
                <c:pt idx="39">
                  <c:v>0.64809554999999996</c:v>
                </c:pt>
                <c:pt idx="40">
                  <c:v>0.65210964999999999</c:v>
                </c:pt>
                <c:pt idx="41">
                  <c:v>0.65612417999999995</c:v>
                </c:pt>
                <c:pt idx="42">
                  <c:v>0.66013741999999997</c:v>
                </c:pt>
                <c:pt idx="43">
                  <c:v>0.66415195000000005</c:v>
                </c:pt>
                <c:pt idx="44">
                  <c:v>0.66816518000000003</c:v>
                </c:pt>
                <c:pt idx="45">
                  <c:v>0.67217917999999999</c:v>
                </c:pt>
                <c:pt idx="46">
                  <c:v>0.67619284000000002</c:v>
                </c:pt>
                <c:pt idx="47">
                  <c:v>0.68020727000000003</c:v>
                </c:pt>
                <c:pt idx="48">
                  <c:v>0.68422126000000005</c:v>
                </c:pt>
                <c:pt idx="49">
                  <c:v>0.68823557000000002</c:v>
                </c:pt>
                <c:pt idx="50">
                  <c:v>0.69224945000000004</c:v>
                </c:pt>
                <c:pt idx="51">
                  <c:v>0.69626334000000001</c:v>
                </c:pt>
                <c:pt idx="52">
                  <c:v>0.70027722000000003</c:v>
                </c:pt>
                <c:pt idx="53">
                  <c:v>0.70429143000000005</c:v>
                </c:pt>
                <c:pt idx="54">
                  <c:v>0.70830552999999996</c:v>
                </c:pt>
                <c:pt idx="55">
                  <c:v>0.71231887000000005</c:v>
                </c:pt>
                <c:pt idx="56">
                  <c:v>0.71633274999999996</c:v>
                </c:pt>
                <c:pt idx="57">
                  <c:v>0.72034664000000004</c:v>
                </c:pt>
                <c:pt idx="58">
                  <c:v>0.72436051999999995</c:v>
                </c:pt>
                <c:pt idx="59">
                  <c:v>0.72837439999999998</c:v>
                </c:pt>
                <c:pt idx="60">
                  <c:v>0.73238829000000005</c:v>
                </c:pt>
                <c:pt idx="61">
                  <c:v>0.73640216999999997</c:v>
                </c:pt>
                <c:pt idx="62">
                  <c:v>0.74041606000000004</c:v>
                </c:pt>
                <c:pt idx="63">
                  <c:v>0.74442993999999996</c:v>
                </c:pt>
                <c:pt idx="64">
                  <c:v>0.74844372000000003</c:v>
                </c:pt>
                <c:pt idx="65">
                  <c:v>0.75245868000000005</c:v>
                </c:pt>
                <c:pt idx="66">
                  <c:v>0.75647386000000005</c:v>
                </c:pt>
                <c:pt idx="67">
                  <c:v>0.76048775000000002</c:v>
                </c:pt>
                <c:pt idx="68">
                  <c:v>0.76450163000000004</c:v>
                </c:pt>
                <c:pt idx="69">
                  <c:v>0.76851638</c:v>
                </c:pt>
                <c:pt idx="70">
                  <c:v>0.77253263000000005</c:v>
                </c:pt>
                <c:pt idx="71">
                  <c:v>0.77654911000000004</c:v>
                </c:pt>
                <c:pt idx="72">
                  <c:v>0.78056590000000003</c:v>
                </c:pt>
                <c:pt idx="73">
                  <c:v>0.78458291000000002</c:v>
                </c:pt>
                <c:pt idx="74">
                  <c:v>0.78860047</c:v>
                </c:pt>
                <c:pt idx="75">
                  <c:v>0.79261930999999997</c:v>
                </c:pt>
                <c:pt idx="76">
                  <c:v>0.79663923999999997</c:v>
                </c:pt>
                <c:pt idx="77">
                  <c:v>0.80065969999999997</c:v>
                </c:pt>
                <c:pt idx="78">
                  <c:v>0.80467973999999998</c:v>
                </c:pt>
                <c:pt idx="79">
                  <c:v>0.80835760999999995</c:v>
                </c:pt>
                <c:pt idx="80">
                  <c:v>0.81203729999999996</c:v>
                </c:pt>
                <c:pt idx="81">
                  <c:v>0.81571744000000002</c:v>
                </c:pt>
                <c:pt idx="82">
                  <c:v>0.81905422000000006</c:v>
                </c:pt>
                <c:pt idx="83">
                  <c:v>0.82239154999999997</c:v>
                </c:pt>
                <c:pt idx="84">
                  <c:v>0.82561174000000004</c:v>
                </c:pt>
                <c:pt idx="85">
                  <c:v>0.82857992000000003</c:v>
                </c:pt>
                <c:pt idx="86">
                  <c:v>0.83185385999999994</c:v>
                </c:pt>
                <c:pt idx="87">
                  <c:v>0.83512923999999999</c:v>
                </c:pt>
                <c:pt idx="88">
                  <c:v>0.83805973</c:v>
                </c:pt>
                <c:pt idx="89">
                  <c:v>0.84107613000000003</c:v>
                </c:pt>
                <c:pt idx="90">
                  <c:v>0.84369905999999995</c:v>
                </c:pt>
                <c:pt idx="91">
                  <c:v>0.84606490999999995</c:v>
                </c:pt>
                <c:pt idx="92">
                  <c:v>0.84830828000000003</c:v>
                </c:pt>
                <c:pt idx="93">
                  <c:v>0.85035097000000004</c:v>
                </c:pt>
                <c:pt idx="94">
                  <c:v>0.85241551000000004</c:v>
                </c:pt>
                <c:pt idx="95">
                  <c:v>0.85409703999999997</c:v>
                </c:pt>
                <c:pt idx="96">
                  <c:v>0.85570546000000003</c:v>
                </c:pt>
                <c:pt idx="97">
                  <c:v>0.85726267</c:v>
                </c:pt>
                <c:pt idx="98">
                  <c:v>0.85887579999999997</c:v>
                </c:pt>
              </c:numCache>
            </c:numRef>
          </c:xVal>
          <c:yVal>
            <c:numRef>
              <c:f>'24.107-A300'!$D$3:$D$101</c:f>
              <c:numCache>
                <c:formatCode>General</c:formatCode>
                <c:ptCount val="99"/>
                <c:pt idx="0">
                  <c:v>195.95093900000001</c:v>
                </c:pt>
                <c:pt idx="1">
                  <c:v>195.995586</c:v>
                </c:pt>
                <c:pt idx="2">
                  <c:v>195.99328399999999</c:v>
                </c:pt>
                <c:pt idx="3">
                  <c:v>195.990983</c:v>
                </c:pt>
                <c:pt idx="4">
                  <c:v>195.98868100000001</c:v>
                </c:pt>
                <c:pt idx="5">
                  <c:v>195.98638</c:v>
                </c:pt>
                <c:pt idx="6">
                  <c:v>195.98407800000001</c:v>
                </c:pt>
                <c:pt idx="7">
                  <c:v>195.98177699999999</c:v>
                </c:pt>
                <c:pt idx="8">
                  <c:v>195.97947500000001</c:v>
                </c:pt>
                <c:pt idx="9">
                  <c:v>195.97717399999999</c:v>
                </c:pt>
                <c:pt idx="10">
                  <c:v>195.974872</c:v>
                </c:pt>
                <c:pt idx="11">
                  <c:v>195.97256999999999</c:v>
                </c:pt>
                <c:pt idx="12">
                  <c:v>195.970269</c:v>
                </c:pt>
                <c:pt idx="13">
                  <c:v>195.96796699999999</c:v>
                </c:pt>
                <c:pt idx="14">
                  <c:v>195.965666</c:v>
                </c:pt>
                <c:pt idx="15">
                  <c:v>195.96336400000001</c:v>
                </c:pt>
                <c:pt idx="16">
                  <c:v>195.961063</c:v>
                </c:pt>
                <c:pt idx="17">
                  <c:v>195.95876100000001</c:v>
                </c:pt>
                <c:pt idx="18">
                  <c:v>195.95645999999999</c:v>
                </c:pt>
                <c:pt idx="19">
                  <c:v>195.95415800000001</c:v>
                </c:pt>
                <c:pt idx="20">
                  <c:v>195.95185699999999</c:v>
                </c:pt>
                <c:pt idx="21">
                  <c:v>195.949555</c:v>
                </c:pt>
                <c:pt idx="22">
                  <c:v>195.94725399999999</c:v>
                </c:pt>
                <c:pt idx="23">
                  <c:v>195.944952</c:v>
                </c:pt>
                <c:pt idx="24">
                  <c:v>195.94264999999999</c:v>
                </c:pt>
                <c:pt idx="25">
                  <c:v>195.940349</c:v>
                </c:pt>
                <c:pt idx="26">
                  <c:v>195.93804700000001</c:v>
                </c:pt>
                <c:pt idx="27">
                  <c:v>195.93574599999999</c:v>
                </c:pt>
                <c:pt idx="28">
                  <c:v>195.93344400000001</c:v>
                </c:pt>
                <c:pt idx="29">
                  <c:v>195.93114299999999</c:v>
                </c:pt>
                <c:pt idx="30">
                  <c:v>195.92884100000001</c:v>
                </c:pt>
                <c:pt idx="31">
                  <c:v>195.92653999999999</c:v>
                </c:pt>
                <c:pt idx="32">
                  <c:v>195.924238</c:v>
                </c:pt>
                <c:pt idx="33">
                  <c:v>195.92193700000001</c:v>
                </c:pt>
                <c:pt idx="34">
                  <c:v>195.919635</c:v>
                </c:pt>
                <c:pt idx="35">
                  <c:v>195.91733400000001</c:v>
                </c:pt>
                <c:pt idx="36">
                  <c:v>195.915032</c:v>
                </c:pt>
                <c:pt idx="37">
                  <c:v>195.91273000000001</c:v>
                </c:pt>
                <c:pt idx="38">
                  <c:v>195.91042899999999</c:v>
                </c:pt>
                <c:pt idx="39">
                  <c:v>195.90812700000001</c:v>
                </c:pt>
                <c:pt idx="40">
                  <c:v>195.93725599999999</c:v>
                </c:pt>
                <c:pt idx="41">
                  <c:v>196.029246</c:v>
                </c:pt>
                <c:pt idx="42">
                  <c:v>195.93265299999999</c:v>
                </c:pt>
                <c:pt idx="43">
                  <c:v>196.024643</c:v>
                </c:pt>
                <c:pt idx="44">
                  <c:v>195.92805000000001</c:v>
                </c:pt>
                <c:pt idx="45">
                  <c:v>195.941464</c:v>
                </c:pt>
                <c:pt idx="46">
                  <c:v>195.90773200000001</c:v>
                </c:pt>
                <c:pt idx="47">
                  <c:v>195.98400599999999</c:v>
                </c:pt>
                <c:pt idx="48">
                  <c:v>195.99742000000001</c:v>
                </c:pt>
                <c:pt idx="49">
                  <c:v>196.05713</c:v>
                </c:pt>
                <c:pt idx="50">
                  <c:v>196.05482799999999</c:v>
                </c:pt>
                <c:pt idx="51">
                  <c:v>196.052527</c:v>
                </c:pt>
                <c:pt idx="52">
                  <c:v>196.05022500000001</c:v>
                </c:pt>
                <c:pt idx="53">
                  <c:v>196.095069</c:v>
                </c:pt>
                <c:pt idx="54">
                  <c:v>196.12419800000001</c:v>
                </c:pt>
                <c:pt idx="55">
                  <c:v>196.04331999999999</c:v>
                </c:pt>
                <c:pt idx="56">
                  <c:v>196.04101900000001</c:v>
                </c:pt>
                <c:pt idx="57">
                  <c:v>196.03871699999999</c:v>
                </c:pt>
                <c:pt idx="58">
                  <c:v>196.036416</c:v>
                </c:pt>
                <c:pt idx="59">
                  <c:v>196.03411399999999</c:v>
                </c:pt>
                <c:pt idx="60">
                  <c:v>196.031813</c:v>
                </c:pt>
                <c:pt idx="61">
                  <c:v>196.02951100000001</c:v>
                </c:pt>
                <c:pt idx="62">
                  <c:v>196.02721</c:v>
                </c:pt>
                <c:pt idx="63">
                  <c:v>196.02490800000001</c:v>
                </c:pt>
                <c:pt idx="64">
                  <c:v>196.00774100000001</c:v>
                </c:pt>
                <c:pt idx="65">
                  <c:v>196.16259099999999</c:v>
                </c:pt>
                <c:pt idx="66">
                  <c:v>196.348872</c:v>
                </c:pt>
                <c:pt idx="67">
                  <c:v>196.34657100000001</c:v>
                </c:pt>
                <c:pt idx="68">
                  <c:v>196.344269</c:v>
                </c:pt>
                <c:pt idx="69">
                  <c:v>196.46768900000001</c:v>
                </c:pt>
                <c:pt idx="70">
                  <c:v>196.81112200000001</c:v>
                </c:pt>
                <c:pt idx="71">
                  <c:v>197.18598499999999</c:v>
                </c:pt>
                <c:pt idx="72">
                  <c:v>197.60799399999999</c:v>
                </c:pt>
                <c:pt idx="73">
                  <c:v>198.06143299999999</c:v>
                </c:pt>
                <c:pt idx="74">
                  <c:v>198.593448</c:v>
                </c:pt>
                <c:pt idx="75">
                  <c:v>199.31404499999999</c:v>
                </c:pt>
                <c:pt idx="76">
                  <c:v>200.19179500000001</c:v>
                </c:pt>
                <c:pt idx="77">
                  <c:v>201.14812000000001</c:v>
                </c:pt>
                <c:pt idx="78">
                  <c:v>202.041584</c:v>
                </c:pt>
                <c:pt idx="79">
                  <c:v>203.09324699999999</c:v>
                </c:pt>
                <c:pt idx="80">
                  <c:v>204.41121899999999</c:v>
                </c:pt>
                <c:pt idx="81">
                  <c:v>205.792901</c:v>
                </c:pt>
                <c:pt idx="82">
                  <c:v>207.15991399999999</c:v>
                </c:pt>
                <c:pt idx="83">
                  <c:v>208.60635199999999</c:v>
                </c:pt>
                <c:pt idx="84">
                  <c:v>210.272447</c:v>
                </c:pt>
                <c:pt idx="85">
                  <c:v>211.89706100000001</c:v>
                </c:pt>
                <c:pt idx="86">
                  <c:v>213.73910799999999</c:v>
                </c:pt>
                <c:pt idx="87">
                  <c:v>215.79069000000001</c:v>
                </c:pt>
                <c:pt idx="88">
                  <c:v>217.60320100000001</c:v>
                </c:pt>
                <c:pt idx="89">
                  <c:v>219.63437500000001</c:v>
                </c:pt>
                <c:pt idx="90">
                  <c:v>221.65879200000001</c:v>
                </c:pt>
                <c:pt idx="91">
                  <c:v>223.93893800000001</c:v>
                </c:pt>
                <c:pt idx="92">
                  <c:v>226.15435299999999</c:v>
                </c:pt>
                <c:pt idx="93">
                  <c:v>228.31664799999999</c:v>
                </c:pt>
                <c:pt idx="94">
                  <c:v>230.61428100000001</c:v>
                </c:pt>
                <c:pt idx="95">
                  <c:v>232.806172</c:v>
                </c:pt>
                <c:pt idx="96">
                  <c:v>235.19396800000001</c:v>
                </c:pt>
                <c:pt idx="97">
                  <c:v>237.548867</c:v>
                </c:pt>
                <c:pt idx="98">
                  <c:v>239.811137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DB40-9041-B009-1377F14F620E}"/>
            </c:ext>
          </c:extLst>
        </c:ser>
        <c:ser>
          <c:idx val="11"/>
          <c:order val="11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'24.107-A300'!$C$3:$C$101</c:f>
              <c:numCache>
                <c:formatCode>General</c:formatCode>
                <c:ptCount val="99"/>
                <c:pt idx="0">
                  <c:v>0.49121050999999999</c:v>
                </c:pt>
                <c:pt idx="1">
                  <c:v>0.49556797000000002</c:v>
                </c:pt>
                <c:pt idx="2">
                  <c:v>0.49958184999999999</c:v>
                </c:pt>
                <c:pt idx="3">
                  <c:v>0.50359573999999996</c:v>
                </c:pt>
                <c:pt idx="4">
                  <c:v>0.50760961999999998</c:v>
                </c:pt>
                <c:pt idx="5">
                  <c:v>0.51162350000000001</c:v>
                </c:pt>
                <c:pt idx="6">
                  <c:v>0.51563738999999997</c:v>
                </c:pt>
                <c:pt idx="7">
                  <c:v>0.51965127</c:v>
                </c:pt>
                <c:pt idx="8">
                  <c:v>0.52366515999999996</c:v>
                </c:pt>
                <c:pt idx="9">
                  <c:v>0.52767903999999999</c:v>
                </c:pt>
                <c:pt idx="10">
                  <c:v>0.53169292000000001</c:v>
                </c:pt>
                <c:pt idx="11">
                  <c:v>0.53570680999999998</c:v>
                </c:pt>
                <c:pt idx="12">
                  <c:v>0.53972069</c:v>
                </c:pt>
                <c:pt idx="13">
                  <c:v>0.54373457000000003</c:v>
                </c:pt>
                <c:pt idx="14">
                  <c:v>0.54774845999999999</c:v>
                </c:pt>
                <c:pt idx="15">
                  <c:v>0.55176234000000002</c:v>
                </c:pt>
                <c:pt idx="16">
                  <c:v>0.55577622999999998</c:v>
                </c:pt>
                <c:pt idx="17">
                  <c:v>0.55979011000000001</c:v>
                </c:pt>
                <c:pt idx="18">
                  <c:v>0.56380399000000003</c:v>
                </c:pt>
                <c:pt idx="19">
                  <c:v>0.56781788</c:v>
                </c:pt>
                <c:pt idx="20">
                  <c:v>0.57183176000000002</c:v>
                </c:pt>
                <c:pt idx="21">
                  <c:v>0.57584564000000005</c:v>
                </c:pt>
                <c:pt idx="22">
                  <c:v>0.57985953000000001</c:v>
                </c:pt>
                <c:pt idx="23">
                  <c:v>0.58387341000000004</c:v>
                </c:pt>
                <c:pt idx="24">
                  <c:v>0.58788728999999995</c:v>
                </c:pt>
                <c:pt idx="25">
                  <c:v>0.59190118000000003</c:v>
                </c:pt>
                <c:pt idx="26">
                  <c:v>0.59591506000000005</c:v>
                </c:pt>
                <c:pt idx="27">
                  <c:v>0.59992895000000002</c:v>
                </c:pt>
                <c:pt idx="28">
                  <c:v>0.60394283000000004</c:v>
                </c:pt>
                <c:pt idx="29">
                  <c:v>0.60795670999999996</c:v>
                </c:pt>
                <c:pt idx="30">
                  <c:v>0.61197060000000003</c:v>
                </c:pt>
                <c:pt idx="31">
                  <c:v>0.61598447999999995</c:v>
                </c:pt>
                <c:pt idx="32">
                  <c:v>0.61999835999999997</c:v>
                </c:pt>
                <c:pt idx="33">
                  <c:v>0.62401225000000005</c:v>
                </c:pt>
                <c:pt idx="34">
                  <c:v>0.62802612999999996</c:v>
                </c:pt>
                <c:pt idx="35">
                  <c:v>0.63204002000000004</c:v>
                </c:pt>
                <c:pt idx="36">
                  <c:v>0.63605389999999995</c:v>
                </c:pt>
                <c:pt idx="37">
                  <c:v>0.64006777999999998</c:v>
                </c:pt>
                <c:pt idx="38">
                  <c:v>0.64408167000000005</c:v>
                </c:pt>
                <c:pt idx="39">
                  <c:v>0.64809554999999996</c:v>
                </c:pt>
                <c:pt idx="40">
                  <c:v>0.65210964999999999</c:v>
                </c:pt>
                <c:pt idx="41">
                  <c:v>0.65612417999999995</c:v>
                </c:pt>
                <c:pt idx="42">
                  <c:v>0.66013741999999997</c:v>
                </c:pt>
                <c:pt idx="43">
                  <c:v>0.66415195000000005</c:v>
                </c:pt>
                <c:pt idx="44">
                  <c:v>0.66816518000000003</c:v>
                </c:pt>
                <c:pt idx="45">
                  <c:v>0.67217917999999999</c:v>
                </c:pt>
                <c:pt idx="46">
                  <c:v>0.67619284000000002</c:v>
                </c:pt>
                <c:pt idx="47">
                  <c:v>0.68020727000000003</c:v>
                </c:pt>
                <c:pt idx="48">
                  <c:v>0.68422126000000005</c:v>
                </c:pt>
                <c:pt idx="49">
                  <c:v>0.68823557000000002</c:v>
                </c:pt>
                <c:pt idx="50">
                  <c:v>0.69224945000000004</c:v>
                </c:pt>
                <c:pt idx="51">
                  <c:v>0.69626334000000001</c:v>
                </c:pt>
                <c:pt idx="52">
                  <c:v>0.70027722000000003</c:v>
                </c:pt>
                <c:pt idx="53">
                  <c:v>0.70429143000000005</c:v>
                </c:pt>
                <c:pt idx="54">
                  <c:v>0.70830552999999996</c:v>
                </c:pt>
                <c:pt idx="55">
                  <c:v>0.71231887000000005</c:v>
                </c:pt>
                <c:pt idx="56">
                  <c:v>0.71633274999999996</c:v>
                </c:pt>
                <c:pt idx="57">
                  <c:v>0.72034664000000004</c:v>
                </c:pt>
                <c:pt idx="58">
                  <c:v>0.72436051999999995</c:v>
                </c:pt>
                <c:pt idx="59">
                  <c:v>0.72837439999999998</c:v>
                </c:pt>
                <c:pt idx="60">
                  <c:v>0.73238829000000005</c:v>
                </c:pt>
                <c:pt idx="61">
                  <c:v>0.73640216999999997</c:v>
                </c:pt>
                <c:pt idx="62">
                  <c:v>0.74041606000000004</c:v>
                </c:pt>
                <c:pt idx="63">
                  <c:v>0.74442993999999996</c:v>
                </c:pt>
                <c:pt idx="64">
                  <c:v>0.74844372000000003</c:v>
                </c:pt>
                <c:pt idx="65">
                  <c:v>0.75245868000000005</c:v>
                </c:pt>
                <c:pt idx="66">
                  <c:v>0.75647386000000005</c:v>
                </c:pt>
                <c:pt idx="67">
                  <c:v>0.76048775000000002</c:v>
                </c:pt>
                <c:pt idx="68">
                  <c:v>0.76450163000000004</c:v>
                </c:pt>
                <c:pt idx="69">
                  <c:v>0.76851638</c:v>
                </c:pt>
                <c:pt idx="70">
                  <c:v>0.77253263000000005</c:v>
                </c:pt>
                <c:pt idx="71">
                  <c:v>0.77654911000000004</c:v>
                </c:pt>
                <c:pt idx="72">
                  <c:v>0.78056590000000003</c:v>
                </c:pt>
                <c:pt idx="73">
                  <c:v>0.78458291000000002</c:v>
                </c:pt>
                <c:pt idx="74">
                  <c:v>0.78860047</c:v>
                </c:pt>
                <c:pt idx="75">
                  <c:v>0.79261930999999997</c:v>
                </c:pt>
                <c:pt idx="76">
                  <c:v>0.79663923999999997</c:v>
                </c:pt>
                <c:pt idx="77">
                  <c:v>0.80065969999999997</c:v>
                </c:pt>
                <c:pt idx="78">
                  <c:v>0.80467973999999998</c:v>
                </c:pt>
                <c:pt idx="79">
                  <c:v>0.80835760999999995</c:v>
                </c:pt>
                <c:pt idx="80">
                  <c:v>0.81203729999999996</c:v>
                </c:pt>
                <c:pt idx="81">
                  <c:v>0.81571744000000002</c:v>
                </c:pt>
                <c:pt idx="82">
                  <c:v>0.81905422000000006</c:v>
                </c:pt>
                <c:pt idx="83">
                  <c:v>0.82239154999999997</c:v>
                </c:pt>
                <c:pt idx="84">
                  <c:v>0.82561174000000004</c:v>
                </c:pt>
                <c:pt idx="85">
                  <c:v>0.82857992000000003</c:v>
                </c:pt>
                <c:pt idx="86">
                  <c:v>0.83185385999999994</c:v>
                </c:pt>
                <c:pt idx="87">
                  <c:v>0.83512923999999999</c:v>
                </c:pt>
                <c:pt idx="88">
                  <c:v>0.83805973</c:v>
                </c:pt>
                <c:pt idx="89">
                  <c:v>0.84107613000000003</c:v>
                </c:pt>
                <c:pt idx="90">
                  <c:v>0.84369905999999995</c:v>
                </c:pt>
                <c:pt idx="91">
                  <c:v>0.84606490999999995</c:v>
                </c:pt>
                <c:pt idx="92">
                  <c:v>0.84830828000000003</c:v>
                </c:pt>
                <c:pt idx="93">
                  <c:v>0.85035097000000004</c:v>
                </c:pt>
                <c:pt idx="94">
                  <c:v>0.85241551000000004</c:v>
                </c:pt>
                <c:pt idx="95">
                  <c:v>0.85409703999999997</c:v>
                </c:pt>
                <c:pt idx="96">
                  <c:v>0.85570546000000003</c:v>
                </c:pt>
                <c:pt idx="97">
                  <c:v>0.85726267</c:v>
                </c:pt>
                <c:pt idx="98">
                  <c:v>0.85887579999999997</c:v>
                </c:pt>
              </c:numCache>
            </c:numRef>
          </c:xVal>
          <c:yVal>
            <c:numRef>
              <c:f>'24.107-A300'!$E$3:$E$101</c:f>
              <c:numCache>
                <c:formatCode>General</c:formatCode>
                <c:ptCount val="99"/>
                <c:pt idx="0">
                  <c:v>194.49712981024749</c:v>
                </c:pt>
                <c:pt idx="1">
                  <c:v>194.49715669057701</c:v>
                </c:pt>
                <c:pt idx="2">
                  <c:v>194.49718512638253</c:v>
                </c:pt>
                <c:pt idx="3">
                  <c:v>194.49721762344291</c:v>
                </c:pt>
                <c:pt idx="4">
                  <c:v>194.49725478652087</c:v>
                </c:pt>
                <c:pt idx="5">
                  <c:v>194.49729731488867</c:v>
                </c:pt>
                <c:pt idx="6">
                  <c:v>194.4973460172707</c:v>
                </c:pt>
                <c:pt idx="7">
                  <c:v>194.49740182896048</c:v>
                </c:pt>
                <c:pt idx="8">
                  <c:v>194.49746583304409</c:v>
                </c:pt>
                <c:pt idx="9">
                  <c:v>194.49753928281299</c:v>
                </c:pt>
                <c:pt idx="10">
                  <c:v>194.497623630058</c:v>
                </c:pt>
                <c:pt idx="11">
                  <c:v>194.49772055618325</c:v>
                </c:pt>
                <c:pt idx="12">
                  <c:v>194.49783200769303</c:v>
                </c:pt>
                <c:pt idx="13">
                  <c:v>194.49796023954181</c:v>
                </c:pt>
                <c:pt idx="14">
                  <c:v>194.498107862887</c:v>
                </c:pt>
                <c:pt idx="15">
                  <c:v>194.49827789937552</c:v>
                </c:pt>
                <c:pt idx="16">
                  <c:v>194.49847384776629</c:v>
                </c:pt>
                <c:pt idx="17">
                  <c:v>194.49869975389535</c:v>
                </c:pt>
                <c:pt idx="18">
                  <c:v>194.49896029813797</c:v>
                </c:pt>
                <c:pt idx="19">
                  <c:v>194.49926089083908</c:v>
                </c:pt>
                <c:pt idx="20">
                  <c:v>194.49960778015719</c:v>
                </c:pt>
                <c:pt idx="21">
                  <c:v>194.50000818288311</c:v>
                </c:pt>
                <c:pt idx="22">
                  <c:v>194.50047042714016</c:v>
                </c:pt>
                <c:pt idx="23">
                  <c:v>194.50100411305775</c:v>
                </c:pt>
                <c:pt idx="24">
                  <c:v>194.50162030745523</c:v>
                </c:pt>
                <c:pt idx="25">
                  <c:v>194.50233175522743</c:v>
                </c:pt>
                <c:pt idx="26">
                  <c:v>194.50315311650053</c:v>
                </c:pt>
                <c:pt idx="27">
                  <c:v>194.50410125645186</c:v>
                </c:pt>
                <c:pt idx="28">
                  <c:v>194.50519554302099</c:v>
                </c:pt>
                <c:pt idx="29">
                  <c:v>194.50645821929953</c:v>
                </c:pt>
                <c:pt idx="30">
                  <c:v>194.50791480272105</c:v>
                </c:pt>
                <c:pt idx="31">
                  <c:v>194.50959453041557</c:v>
                </c:pt>
                <c:pt idx="32">
                  <c:v>194.51153089952589</c:v>
                </c:pt>
                <c:pt idx="33">
                  <c:v>194.51376224595441</c:v>
                </c:pt>
                <c:pt idx="34">
                  <c:v>194.51633238811561</c:v>
                </c:pt>
                <c:pt idx="35">
                  <c:v>194.51929141745924</c:v>
                </c:pt>
                <c:pt idx="36">
                  <c:v>194.52269649289832</c:v>
                </c:pt>
                <c:pt idx="37">
                  <c:v>194.52661284504651</c:v>
                </c:pt>
                <c:pt idx="38">
                  <c:v>194.53111483721329</c:v>
                </c:pt>
                <c:pt idx="39">
                  <c:v>194.53628714082291</c:v>
                </c:pt>
                <c:pt idx="40">
                  <c:v>194.54222652024291</c:v>
                </c:pt>
                <c:pt idx="41">
                  <c:v>194.54904317137809</c:v>
                </c:pt>
                <c:pt idx="42">
                  <c:v>194.55685852995811</c:v>
                </c:pt>
                <c:pt idx="43">
                  <c:v>194.56581925985424</c:v>
                </c:pt>
                <c:pt idx="44">
                  <c:v>194.57608030886632</c:v>
                </c:pt>
                <c:pt idx="45">
                  <c:v>194.58782911827907</c:v>
                </c:pt>
                <c:pt idx="46">
                  <c:v>194.60126950753434</c:v>
                </c:pt>
                <c:pt idx="47">
                  <c:v>194.61663997302566</c:v>
                </c:pt>
                <c:pt idx="48">
                  <c:v>194.63420177437132</c:v>
                </c:pt>
                <c:pt idx="49">
                  <c:v>194.65425900572637</c:v>
                </c:pt>
                <c:pt idx="50">
                  <c:v>194.6771483373364</c:v>
                </c:pt>
                <c:pt idx="51">
                  <c:v>194.70325714357026</c:v>
                </c:pt>
                <c:pt idx="52">
                  <c:v>194.7330211712742</c:v>
                </c:pt>
                <c:pt idx="53">
                  <c:v>194.76693643975878</c:v>
                </c:pt>
                <c:pt idx="54">
                  <c:v>194.80555715472846</c:v>
                </c:pt>
                <c:pt idx="55">
                  <c:v>194.84950578505754</c:v>
                </c:pt>
                <c:pt idx="56">
                  <c:v>194.89950879992841</c:v>
                </c:pt>
                <c:pt idx="57">
                  <c:v>194.95636671968361</c:v>
                </c:pt>
                <c:pt idx="58">
                  <c:v>195.02099063603876</c:v>
                </c:pt>
                <c:pt idx="59">
                  <c:v>195.09441153157505</c:v>
                </c:pt>
                <c:pt idx="60">
                  <c:v>195.17779596174006</c:v>
                </c:pt>
                <c:pt idx="61">
                  <c:v>195.27246365991383</c:v>
                </c:pt>
                <c:pt idx="62">
                  <c:v>195.3799100968657</c:v>
                </c:pt>
                <c:pt idx="63">
                  <c:v>195.50182877834862</c:v>
                </c:pt>
                <c:pt idx="64">
                  <c:v>195.64013730079381</c:v>
                </c:pt>
                <c:pt idx="65">
                  <c:v>195.79706775467969</c:v>
                </c:pt>
                <c:pt idx="66">
                  <c:v>195.97507159859927</c:v>
                </c:pt>
                <c:pt idx="67">
                  <c:v>196.17689249492634</c:v>
                </c:pt>
                <c:pt idx="68">
                  <c:v>196.40579363282765</c:v>
                </c:pt>
                <c:pt idx="69">
                  <c:v>196.66549792399218</c:v>
                </c:pt>
                <c:pt idx="70">
                  <c:v>196.96026523531819</c:v>
                </c:pt>
                <c:pt idx="71">
                  <c:v>197.29482918112791</c:v>
                </c:pt>
                <c:pt idx="72">
                  <c:v>197.67472304225552</c:v>
                </c:pt>
                <c:pt idx="73">
                  <c:v>198.1063034662902</c:v>
                </c:pt>
                <c:pt idx="74">
                  <c:v>198.59696634056351</c:v>
                </c:pt>
                <c:pt idx="75">
                  <c:v>199.15536518323739</c:v>
                </c:pt>
                <c:pt idx="76">
                  <c:v>199.79146866669066</c:v>
                </c:pt>
                <c:pt idx="77">
                  <c:v>200.51687077506955</c:v>
                </c:pt>
                <c:pt idx="78">
                  <c:v>201.34510298500331</c:v>
                </c:pt>
                <c:pt idx="79">
                  <c:v>202.20674079289432</c:v>
                </c:pt>
                <c:pt idx="80">
                  <c:v>203.18330816789398</c:v>
                </c:pt>
                <c:pt idx="81">
                  <c:v>204.29204793233265</c:v>
                </c:pt>
                <c:pt idx="82">
                  <c:v>205.42896536550177</c:v>
                </c:pt>
                <c:pt idx="83">
                  <c:v>206.71056112058196</c:v>
                </c:pt>
                <c:pt idx="84">
                  <c:v>208.10518279751031</c:v>
                </c:pt>
                <c:pt idx="85">
                  <c:v>209.54934201014001</c:v>
                </c:pt>
                <c:pt idx="86">
                  <c:v>211.34746158955522</c:v>
                </c:pt>
                <c:pt idx="87">
                  <c:v>213.39920905162782</c:v>
                </c:pt>
                <c:pt idx="88">
                  <c:v>215.48886685695115</c:v>
                </c:pt>
                <c:pt idx="89">
                  <c:v>217.93879904652823</c:v>
                </c:pt>
                <c:pt idx="90">
                  <c:v>220.36352808959475</c:v>
                </c:pt>
                <c:pt idx="91">
                  <c:v>222.83135725236053</c:v>
                </c:pt>
                <c:pt idx="92">
                  <c:v>225.46429642827269</c:v>
                </c:pt>
                <c:pt idx="93">
                  <c:v>228.15667382475314</c:v>
                </c:pt>
                <c:pt idx="94">
                  <c:v>231.21970718265726</c:v>
                </c:pt>
                <c:pt idx="95">
                  <c:v>234.01752403894582</c:v>
                </c:pt>
                <c:pt idx="96">
                  <c:v>236.99736684184376</c:v>
                </c:pt>
                <c:pt idx="97">
                  <c:v>240.21861883982777</c:v>
                </c:pt>
                <c:pt idx="98">
                  <c:v>243.97502536543533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D5D-2544-9E75-6E720F800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A320-200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'24.123-A320B737'!$P$3:$P$100</c:f>
              <c:numCache>
                <c:formatCode>General</c:formatCode>
                <c:ptCount val="98"/>
                <c:pt idx="0">
                  <c:v>283.68812800000001</c:v>
                </c:pt>
                <c:pt idx="1">
                  <c:v>283.66143799999998</c:v>
                </c:pt>
                <c:pt idx="2">
                  <c:v>283.66143799999998</c:v>
                </c:pt>
                <c:pt idx="3">
                  <c:v>283.66143799999998</c:v>
                </c:pt>
                <c:pt idx="4">
                  <c:v>283.74151000000001</c:v>
                </c:pt>
                <c:pt idx="5">
                  <c:v>283.67033500000002</c:v>
                </c:pt>
                <c:pt idx="6">
                  <c:v>283.66143799999998</c:v>
                </c:pt>
                <c:pt idx="7">
                  <c:v>283.66143799999998</c:v>
                </c:pt>
                <c:pt idx="8">
                  <c:v>283.697025</c:v>
                </c:pt>
                <c:pt idx="9">
                  <c:v>283.78599400000002</c:v>
                </c:pt>
                <c:pt idx="10">
                  <c:v>283.857169</c:v>
                </c:pt>
                <c:pt idx="11">
                  <c:v>283.857169</c:v>
                </c:pt>
                <c:pt idx="12">
                  <c:v>283.99062199999997</c:v>
                </c:pt>
                <c:pt idx="13">
                  <c:v>284.05290000000002</c:v>
                </c:pt>
                <c:pt idx="14">
                  <c:v>284.05290000000002</c:v>
                </c:pt>
                <c:pt idx="15">
                  <c:v>284.05290000000002</c:v>
                </c:pt>
                <c:pt idx="16">
                  <c:v>284.09738499999997</c:v>
                </c:pt>
                <c:pt idx="17">
                  <c:v>284.19524999999999</c:v>
                </c:pt>
                <c:pt idx="18">
                  <c:v>284.24863199999999</c:v>
                </c:pt>
                <c:pt idx="19">
                  <c:v>284.48884700000002</c:v>
                </c:pt>
                <c:pt idx="20">
                  <c:v>284.57781599999998</c:v>
                </c:pt>
                <c:pt idx="21">
                  <c:v>284.942588</c:v>
                </c:pt>
                <c:pt idx="22">
                  <c:v>285.12052499999999</c:v>
                </c:pt>
                <c:pt idx="23">
                  <c:v>285.44081299999999</c:v>
                </c:pt>
                <c:pt idx="24">
                  <c:v>285.654338</c:v>
                </c:pt>
                <c:pt idx="25">
                  <c:v>285.867863</c:v>
                </c:pt>
                <c:pt idx="26">
                  <c:v>286.06359400000002</c:v>
                </c:pt>
                <c:pt idx="27">
                  <c:v>286.41946899999999</c:v>
                </c:pt>
                <c:pt idx="28">
                  <c:v>286.65798100000001</c:v>
                </c:pt>
                <c:pt idx="29">
                  <c:v>287.05114700000001</c:v>
                </c:pt>
                <c:pt idx="30">
                  <c:v>287.32695000000001</c:v>
                </c:pt>
                <c:pt idx="31">
                  <c:v>287.64723800000002</c:v>
                </c:pt>
                <c:pt idx="32">
                  <c:v>288.09208100000001</c:v>
                </c:pt>
                <c:pt idx="33">
                  <c:v>288.38567799999998</c:v>
                </c:pt>
                <c:pt idx="34">
                  <c:v>288.70596599999999</c:v>
                </c:pt>
                <c:pt idx="35">
                  <c:v>289.21308699999997</c:v>
                </c:pt>
                <c:pt idx="36">
                  <c:v>289.675725</c:v>
                </c:pt>
                <c:pt idx="37">
                  <c:v>290.04049700000002</c:v>
                </c:pt>
                <c:pt idx="38">
                  <c:v>290.325197</c:v>
                </c:pt>
                <c:pt idx="39">
                  <c:v>290.83231899999998</c:v>
                </c:pt>
                <c:pt idx="40">
                  <c:v>291.28605900000002</c:v>
                </c:pt>
                <c:pt idx="41">
                  <c:v>291.72370899999999</c:v>
                </c:pt>
                <c:pt idx="42">
                  <c:v>292.06008700000001</c:v>
                </c:pt>
                <c:pt idx="43">
                  <c:v>292.44984699999998</c:v>
                </c:pt>
                <c:pt idx="44">
                  <c:v>292.91418700000003</c:v>
                </c:pt>
                <c:pt idx="45">
                  <c:v>293.38572199999999</c:v>
                </c:pt>
                <c:pt idx="46">
                  <c:v>293.81996500000002</c:v>
                </c:pt>
                <c:pt idx="47">
                  <c:v>294.31099699999999</c:v>
                </c:pt>
                <c:pt idx="48">
                  <c:v>294.80922099999998</c:v>
                </c:pt>
                <c:pt idx="49">
                  <c:v>295.42310600000002</c:v>
                </c:pt>
                <c:pt idx="50">
                  <c:v>295.79677500000003</c:v>
                </c:pt>
                <c:pt idx="51">
                  <c:v>296.29500000000002</c:v>
                </c:pt>
                <c:pt idx="52">
                  <c:v>296.89998700000001</c:v>
                </c:pt>
                <c:pt idx="53">
                  <c:v>297.33593400000001</c:v>
                </c:pt>
                <c:pt idx="54">
                  <c:v>298.003199</c:v>
                </c:pt>
                <c:pt idx="55">
                  <c:v>298.52811500000001</c:v>
                </c:pt>
                <c:pt idx="56">
                  <c:v>299.02634</c:v>
                </c:pt>
                <c:pt idx="57">
                  <c:v>299.54955200000001</c:v>
                </c:pt>
                <c:pt idx="58">
                  <c:v>300.18293399999999</c:v>
                </c:pt>
                <c:pt idx="59">
                  <c:v>300.823509</c:v>
                </c:pt>
                <c:pt idx="60">
                  <c:v>301.40180500000002</c:v>
                </c:pt>
                <c:pt idx="61">
                  <c:v>301.951708</c:v>
                </c:pt>
                <c:pt idx="62">
                  <c:v>302.71683999999999</c:v>
                </c:pt>
                <c:pt idx="63">
                  <c:v>303.35400800000002</c:v>
                </c:pt>
                <c:pt idx="64">
                  <c:v>304.08014500000002</c:v>
                </c:pt>
                <c:pt idx="65">
                  <c:v>304.955826</c:v>
                </c:pt>
                <c:pt idx="66">
                  <c:v>306.01628799999997</c:v>
                </c:pt>
                <c:pt idx="67">
                  <c:v>307.14692200000002</c:v>
                </c:pt>
                <c:pt idx="68">
                  <c:v>308.502994</c:v>
                </c:pt>
                <c:pt idx="69">
                  <c:v>309.94011999999998</c:v>
                </c:pt>
                <c:pt idx="70">
                  <c:v>311.37724600000001</c:v>
                </c:pt>
                <c:pt idx="71">
                  <c:v>312.994012</c:v>
                </c:pt>
                <c:pt idx="72">
                  <c:v>314.61077799999998</c:v>
                </c:pt>
                <c:pt idx="73">
                  <c:v>316.44110999999998</c:v>
                </c:pt>
                <c:pt idx="74">
                  <c:v>318.05284399999999</c:v>
                </c:pt>
                <c:pt idx="75">
                  <c:v>319.92395599999998</c:v>
                </c:pt>
                <c:pt idx="76">
                  <c:v>322.076999</c:v>
                </c:pt>
                <c:pt idx="77">
                  <c:v>324.19720100000001</c:v>
                </c:pt>
                <c:pt idx="78">
                  <c:v>326.276184</c:v>
                </c:pt>
                <c:pt idx="79">
                  <c:v>328.69769700000001</c:v>
                </c:pt>
                <c:pt idx="80">
                  <c:v>330.99687699999998</c:v>
                </c:pt>
                <c:pt idx="81">
                  <c:v>333.12894999999997</c:v>
                </c:pt>
                <c:pt idx="82">
                  <c:v>335.64935200000002</c:v>
                </c:pt>
                <c:pt idx="83">
                  <c:v>338.143889</c:v>
                </c:pt>
                <c:pt idx="84">
                  <c:v>340.58748800000001</c:v>
                </c:pt>
                <c:pt idx="85">
                  <c:v>342.580397</c:v>
                </c:pt>
                <c:pt idx="86">
                  <c:v>344.84354000000002</c:v>
                </c:pt>
                <c:pt idx="87">
                  <c:v>347.16435300000001</c:v>
                </c:pt>
                <c:pt idx="88">
                  <c:v>349.51734699999997</c:v>
                </c:pt>
                <c:pt idx="89">
                  <c:v>351.62778700000001</c:v>
                </c:pt>
                <c:pt idx="90">
                  <c:v>354.15554200000003</c:v>
                </c:pt>
                <c:pt idx="91">
                  <c:v>356.29117200000002</c:v>
                </c:pt>
                <c:pt idx="92">
                  <c:v>358.08383199999997</c:v>
                </c:pt>
                <c:pt idx="93">
                  <c:v>360.23952100000002</c:v>
                </c:pt>
                <c:pt idx="94">
                  <c:v>361.85628700000001</c:v>
                </c:pt>
                <c:pt idx="95">
                  <c:v>364.15410600000001</c:v>
                </c:pt>
                <c:pt idx="96">
                  <c:v>366.23759999999999</c:v>
                </c:pt>
                <c:pt idx="97">
                  <c:v>368.12012800000002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852-CF45-8B4D-D204A12121EC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'24.123-A320B737'!$Q$3:$Q$100</c:f>
              <c:numCache>
                <c:formatCode>General</c:formatCode>
                <c:ptCount val="98"/>
                <c:pt idx="0">
                  <c:v>287.03623119910083</c:v>
                </c:pt>
                <c:pt idx="1">
                  <c:v>287.03809210298408</c:v>
                </c:pt>
                <c:pt idx="2">
                  <c:v>287.04004763696787</c:v>
                </c:pt>
                <c:pt idx="3">
                  <c:v>287.04211057638901</c:v>
                </c:pt>
                <c:pt idx="4">
                  <c:v>287.04429619995699</c:v>
                </c:pt>
                <c:pt idx="5">
                  <c:v>287.04662162790805</c:v>
                </c:pt>
                <c:pt idx="6">
                  <c:v>287.0491081123144</c:v>
                </c:pt>
                <c:pt idx="7">
                  <c:v>287.05177973673136</c:v>
                </c:pt>
                <c:pt idx="8">
                  <c:v>287.05466483494462</c:v>
                </c:pt>
                <c:pt idx="9">
                  <c:v>287.0577963624703</c:v>
                </c:pt>
                <c:pt idx="10">
                  <c:v>287.061212235055</c:v>
                </c:pt>
                <c:pt idx="11">
                  <c:v>287.06495640930029</c:v>
                </c:pt>
                <c:pt idx="12">
                  <c:v>287.06908087691244</c:v>
                </c:pt>
                <c:pt idx="13">
                  <c:v>287.0736436866149</c:v>
                </c:pt>
                <c:pt idx="14">
                  <c:v>287.07871263224052</c:v>
                </c:pt>
                <c:pt idx="15">
                  <c:v>287.08436595256074</c:v>
                </c:pt>
                <c:pt idx="16">
                  <c:v>287.09069332715501</c:v>
                </c:pt>
                <c:pt idx="17">
                  <c:v>287.09779720566155</c:v>
                </c:pt>
                <c:pt idx="18">
                  <c:v>287.10508918439427</c:v>
                </c:pt>
                <c:pt idx="19">
                  <c:v>287.11481799973865</c:v>
                </c:pt>
                <c:pt idx="20">
                  <c:v>287.12501854211763</c:v>
                </c:pt>
                <c:pt idx="21">
                  <c:v>287.13760316890898</c:v>
                </c:pt>
                <c:pt idx="22">
                  <c:v>287.14966960160689</c:v>
                </c:pt>
                <c:pt idx="23">
                  <c:v>287.16453539542789</c:v>
                </c:pt>
                <c:pt idx="24">
                  <c:v>287.18141587676507</c:v>
                </c:pt>
                <c:pt idx="25">
                  <c:v>287.20059481314695</c:v>
                </c:pt>
                <c:pt idx="26">
                  <c:v>287.22238955337986</c:v>
                </c:pt>
                <c:pt idx="27">
                  <c:v>287.24716312920282</c:v>
                </c:pt>
                <c:pt idx="28">
                  <c:v>287.27282266520734</c:v>
                </c:pt>
                <c:pt idx="29">
                  <c:v>287.30729180966352</c:v>
                </c:pt>
                <c:pt idx="30">
                  <c:v>287.34360484758884</c:v>
                </c:pt>
                <c:pt idx="31">
                  <c:v>287.38482312583869</c:v>
                </c:pt>
                <c:pt idx="32">
                  <c:v>287.435759177443</c:v>
                </c:pt>
                <c:pt idx="33">
                  <c:v>287.48459338988431</c:v>
                </c:pt>
                <c:pt idx="34">
                  <c:v>287.54464472886184</c:v>
                </c:pt>
                <c:pt idx="35">
                  <c:v>287.61264113120836</c:v>
                </c:pt>
                <c:pt idx="36">
                  <c:v>287.68955733698004</c:v>
                </c:pt>
                <c:pt idx="37">
                  <c:v>287.78423136480308</c:v>
                </c:pt>
                <c:pt idx="38">
                  <c:v>287.87466990823901</c:v>
                </c:pt>
                <c:pt idx="39">
                  <c:v>287.98550474024489</c:v>
                </c:pt>
                <c:pt idx="40">
                  <c:v>288.1104946450638</c:v>
                </c:pt>
                <c:pt idx="41">
                  <c:v>288.25135000388445</c:v>
                </c:pt>
                <c:pt idx="42">
                  <c:v>288.40995665025991</c:v>
                </c:pt>
                <c:pt idx="43">
                  <c:v>288.58846324860804</c:v>
                </c:pt>
                <c:pt idx="44">
                  <c:v>288.7892489497965</c:v>
                </c:pt>
                <c:pt idx="45">
                  <c:v>289.01495062643488</c:v>
                </c:pt>
                <c:pt idx="46">
                  <c:v>289.26851787045723</c:v>
                </c:pt>
                <c:pt idx="47">
                  <c:v>289.55329510322349</c:v>
                </c:pt>
                <c:pt idx="48">
                  <c:v>289.8729929859856</c:v>
                </c:pt>
                <c:pt idx="49">
                  <c:v>290.23183795509613</c:v>
                </c:pt>
                <c:pt idx="50">
                  <c:v>290.63438541363308</c:v>
                </c:pt>
                <c:pt idx="51">
                  <c:v>291.08610387827736</c:v>
                </c:pt>
                <c:pt idx="52">
                  <c:v>291.59301167992896</c:v>
                </c:pt>
                <c:pt idx="53">
                  <c:v>292.16176982802267</c:v>
                </c:pt>
                <c:pt idx="54">
                  <c:v>292.80040419798752</c:v>
                </c:pt>
                <c:pt idx="55">
                  <c:v>293.51753780108038</c:v>
                </c:pt>
                <c:pt idx="56">
                  <c:v>294.32342661496807</c:v>
                </c:pt>
                <c:pt idx="57">
                  <c:v>295.22986315819441</c:v>
                </c:pt>
                <c:pt idx="58">
                  <c:v>296.25056373233986</c:v>
                </c:pt>
                <c:pt idx="59">
                  <c:v>297.40129620508407</c:v>
                </c:pt>
                <c:pt idx="60">
                  <c:v>298.70055837946421</c:v>
                </c:pt>
                <c:pt idx="61">
                  <c:v>299.91230855925488</c:v>
                </c:pt>
                <c:pt idx="62">
                  <c:v>301.40021537255848</c:v>
                </c:pt>
                <c:pt idx="63">
                  <c:v>302.75323269839998</c:v>
                </c:pt>
                <c:pt idx="64">
                  <c:v>304.24461022001282</c:v>
                </c:pt>
                <c:pt idx="65">
                  <c:v>305.89170422069628</c:v>
                </c:pt>
                <c:pt idx="66">
                  <c:v>307.76713069979985</c:v>
                </c:pt>
                <c:pt idx="67">
                  <c:v>309.55452302969786</c:v>
                </c:pt>
                <c:pt idx="68">
                  <c:v>311.50038454070886</c:v>
                </c:pt>
                <c:pt idx="69">
                  <c:v>313.38868222485593</c:v>
                </c:pt>
                <c:pt idx="70">
                  <c:v>315.14321124934702</c:v>
                </c:pt>
                <c:pt idx="71">
                  <c:v>316.71206861100109</c:v>
                </c:pt>
                <c:pt idx="72">
                  <c:v>318.38530855467866</c:v>
                </c:pt>
                <c:pt idx="73">
                  <c:v>320.18042924977851</c:v>
                </c:pt>
                <c:pt idx="74">
                  <c:v>321.73999085969115</c:v>
                </c:pt>
                <c:pt idx="75">
                  <c:v>323.72742687913205</c:v>
                </c:pt>
                <c:pt idx="76">
                  <c:v>325.61566242513629</c:v>
                </c:pt>
                <c:pt idx="77">
                  <c:v>327.65635963005298</c:v>
                </c:pt>
                <c:pt idx="78">
                  <c:v>329.42975437317381</c:v>
                </c:pt>
                <c:pt idx="79">
                  <c:v>331.17938504541394</c:v>
                </c:pt>
                <c:pt idx="80">
                  <c:v>333.4351798472602</c:v>
                </c:pt>
                <c:pt idx="81">
                  <c:v>334.96624434113988</c:v>
                </c:pt>
                <c:pt idx="82">
                  <c:v>337.03424965689379</c:v>
                </c:pt>
                <c:pt idx="83">
                  <c:v>339.11816096796133</c:v>
                </c:pt>
                <c:pt idx="84">
                  <c:v>341.31653712821071</c:v>
                </c:pt>
                <c:pt idx="85">
                  <c:v>343.07821111185274</c:v>
                </c:pt>
                <c:pt idx="86">
                  <c:v>344.92187048324172</c:v>
                </c:pt>
                <c:pt idx="87">
                  <c:v>346.73000177181581</c:v>
                </c:pt>
                <c:pt idx="88">
                  <c:v>348.605516436247</c:v>
                </c:pt>
                <c:pt idx="89">
                  <c:v>350.69025291981416</c:v>
                </c:pt>
                <c:pt idx="90">
                  <c:v>352.68076565480123</c:v>
                </c:pt>
                <c:pt idx="91">
                  <c:v>354.24240778695446</c:v>
                </c:pt>
                <c:pt idx="92">
                  <c:v>355.39806272827315</c:v>
                </c:pt>
                <c:pt idx="93">
                  <c:v>357.32825940053999</c:v>
                </c:pt>
                <c:pt idx="94">
                  <c:v>358.32879365057624</c:v>
                </c:pt>
                <c:pt idx="95">
                  <c:v>360.38899806125477</c:v>
                </c:pt>
                <c:pt idx="96">
                  <c:v>362.40670790608357</c:v>
                </c:pt>
                <c:pt idx="97">
                  <c:v>363.9656860332999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CB-B641-AAA6-84C14D61125B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'24.123-A320B737'!$J$3:$J$89</c:f>
              <c:numCache>
                <c:formatCode>General</c:formatCode>
                <c:ptCount val="87"/>
                <c:pt idx="0">
                  <c:v>251.15225899999999</c:v>
                </c:pt>
                <c:pt idx="1">
                  <c:v>251.081084</c:v>
                </c:pt>
                <c:pt idx="2">
                  <c:v>251.09887800000001</c:v>
                </c:pt>
                <c:pt idx="3">
                  <c:v>251.170053</c:v>
                </c:pt>
                <c:pt idx="4">
                  <c:v>251.170053</c:v>
                </c:pt>
                <c:pt idx="5">
                  <c:v>251.223434</c:v>
                </c:pt>
                <c:pt idx="6">
                  <c:v>251.26791800000001</c:v>
                </c:pt>
                <c:pt idx="7">
                  <c:v>251.26791800000001</c:v>
                </c:pt>
                <c:pt idx="8">
                  <c:v>251.32129900000001</c:v>
                </c:pt>
                <c:pt idx="9">
                  <c:v>251.36578399999999</c:v>
                </c:pt>
                <c:pt idx="10">
                  <c:v>251.36578399999999</c:v>
                </c:pt>
                <c:pt idx="11">
                  <c:v>251.34799000000001</c:v>
                </c:pt>
                <c:pt idx="12">
                  <c:v>251.436959</c:v>
                </c:pt>
                <c:pt idx="13">
                  <c:v>251.463649</c:v>
                </c:pt>
                <c:pt idx="14">
                  <c:v>251.517031</c:v>
                </c:pt>
                <c:pt idx="15">
                  <c:v>251.78564</c:v>
                </c:pt>
                <c:pt idx="16">
                  <c:v>251.872906</c:v>
                </c:pt>
                <c:pt idx="17">
                  <c:v>251.97077100000001</c:v>
                </c:pt>
                <c:pt idx="18">
                  <c:v>252.13091499999999</c:v>
                </c:pt>
                <c:pt idx="19">
                  <c:v>252.21988400000001</c:v>
                </c:pt>
                <c:pt idx="20">
                  <c:v>252.30714900000001</c:v>
                </c:pt>
                <c:pt idx="21">
                  <c:v>252.529571</c:v>
                </c:pt>
                <c:pt idx="22">
                  <c:v>252.75369599999999</c:v>
                </c:pt>
                <c:pt idx="23">
                  <c:v>252.931634</c:v>
                </c:pt>
                <c:pt idx="24">
                  <c:v>253.12566200000001</c:v>
                </c:pt>
                <c:pt idx="25">
                  <c:v>253.374774</c:v>
                </c:pt>
                <c:pt idx="26">
                  <c:v>253.71455900000001</c:v>
                </c:pt>
                <c:pt idx="27">
                  <c:v>254.04374300000001</c:v>
                </c:pt>
                <c:pt idx="28">
                  <c:v>254.23057700000001</c:v>
                </c:pt>
                <c:pt idx="29">
                  <c:v>254.399618</c:v>
                </c:pt>
                <c:pt idx="30">
                  <c:v>254.79107999999999</c:v>
                </c:pt>
                <c:pt idx="31">
                  <c:v>255.004605</c:v>
                </c:pt>
                <c:pt idx="32">
                  <c:v>255.271512</c:v>
                </c:pt>
                <c:pt idx="33">
                  <c:v>255.63628299999999</c:v>
                </c:pt>
                <c:pt idx="34">
                  <c:v>255.90319</c:v>
                </c:pt>
                <c:pt idx="35">
                  <c:v>256.30354899999998</c:v>
                </c:pt>
                <c:pt idx="36">
                  <c:v>256.56155799999999</c:v>
                </c:pt>
                <c:pt idx="37">
                  <c:v>256.89963999999998</c:v>
                </c:pt>
                <c:pt idx="38">
                  <c:v>257.17544299999997</c:v>
                </c:pt>
                <c:pt idx="39">
                  <c:v>257.54911099999998</c:v>
                </c:pt>
                <c:pt idx="40">
                  <c:v>257.94947100000002</c:v>
                </c:pt>
                <c:pt idx="41">
                  <c:v>258.34093300000001</c:v>
                </c:pt>
                <c:pt idx="42">
                  <c:v>258.66122100000001</c:v>
                </c:pt>
                <c:pt idx="43">
                  <c:v>259.12385799999998</c:v>
                </c:pt>
                <c:pt idx="44">
                  <c:v>259.44414599999999</c:v>
                </c:pt>
                <c:pt idx="45">
                  <c:v>259.871196</c:v>
                </c:pt>
                <c:pt idx="46">
                  <c:v>260.19148300000001</c:v>
                </c:pt>
                <c:pt idx="47">
                  <c:v>260.68081100000001</c:v>
                </c:pt>
                <c:pt idx="48">
                  <c:v>261.10786100000001</c:v>
                </c:pt>
                <c:pt idx="49">
                  <c:v>261.52601399999998</c:v>
                </c:pt>
                <c:pt idx="50">
                  <c:v>262.05092999999999</c:v>
                </c:pt>
                <c:pt idx="51">
                  <c:v>262.46018600000002</c:v>
                </c:pt>
                <c:pt idx="52">
                  <c:v>262.89613300000002</c:v>
                </c:pt>
                <c:pt idx="53">
                  <c:v>263.456636</c:v>
                </c:pt>
                <c:pt idx="54">
                  <c:v>263.88368600000001</c:v>
                </c:pt>
                <c:pt idx="55">
                  <c:v>264.42639500000001</c:v>
                </c:pt>
                <c:pt idx="56">
                  <c:v>264.99579499999999</c:v>
                </c:pt>
                <c:pt idx="57">
                  <c:v>265.529608</c:v>
                </c:pt>
                <c:pt idx="58">
                  <c:v>266.13459499999999</c:v>
                </c:pt>
                <c:pt idx="59">
                  <c:v>266.65951100000001</c:v>
                </c:pt>
                <c:pt idx="60">
                  <c:v>267.19332300000002</c:v>
                </c:pt>
                <c:pt idx="61">
                  <c:v>267.78941400000002</c:v>
                </c:pt>
                <c:pt idx="62">
                  <c:v>268.35711099999997</c:v>
                </c:pt>
                <c:pt idx="63">
                  <c:v>269.09384799999998</c:v>
                </c:pt>
                <c:pt idx="64">
                  <c:v>269.76830699999999</c:v>
                </c:pt>
                <c:pt idx="65">
                  <c:v>270.43936000000002</c:v>
                </c:pt>
                <c:pt idx="66">
                  <c:v>271.35233199999999</c:v>
                </c:pt>
                <c:pt idx="67">
                  <c:v>272.36316900000003</c:v>
                </c:pt>
                <c:pt idx="68">
                  <c:v>273.29341299999999</c:v>
                </c:pt>
                <c:pt idx="69">
                  <c:v>274.37125700000001</c:v>
                </c:pt>
                <c:pt idx="70">
                  <c:v>275.44910199999998</c:v>
                </c:pt>
                <c:pt idx="71">
                  <c:v>276.70658700000001</c:v>
                </c:pt>
                <c:pt idx="72">
                  <c:v>278.30986799999999</c:v>
                </c:pt>
                <c:pt idx="73">
                  <c:v>280.39885399999997</c:v>
                </c:pt>
                <c:pt idx="74">
                  <c:v>282.34311700000001</c:v>
                </c:pt>
                <c:pt idx="75">
                  <c:v>284.52878299999998</c:v>
                </c:pt>
                <c:pt idx="76">
                  <c:v>286.79926499999999</c:v>
                </c:pt>
                <c:pt idx="77">
                  <c:v>289.11237599999998</c:v>
                </c:pt>
                <c:pt idx="78">
                  <c:v>291.29760099999999</c:v>
                </c:pt>
                <c:pt idx="79">
                  <c:v>293.52827600000001</c:v>
                </c:pt>
                <c:pt idx="80">
                  <c:v>295.63520799999998</c:v>
                </c:pt>
                <c:pt idx="81">
                  <c:v>297.86936600000001</c:v>
                </c:pt>
                <c:pt idx="82">
                  <c:v>300.07090099999999</c:v>
                </c:pt>
                <c:pt idx="83">
                  <c:v>302.41597300000001</c:v>
                </c:pt>
                <c:pt idx="84">
                  <c:v>304.64730900000001</c:v>
                </c:pt>
                <c:pt idx="85">
                  <c:v>306.67805800000002</c:v>
                </c:pt>
                <c:pt idx="86">
                  <c:v>308.323353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852-CF45-8B4D-D204A12121EC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'24.123-A320B737'!$K$3:$K$89</c:f>
              <c:numCache>
                <c:formatCode>General</c:formatCode>
                <c:ptCount val="87"/>
                <c:pt idx="0">
                  <c:v>253.82285326934743</c:v>
                </c:pt>
                <c:pt idx="1">
                  <c:v>253.83649143191357</c:v>
                </c:pt>
                <c:pt idx="2">
                  <c:v>253.8507275729983</c:v>
                </c:pt>
                <c:pt idx="3">
                  <c:v>253.86442593475525</c:v>
                </c:pt>
                <c:pt idx="4">
                  <c:v>253.87868712724622</c:v>
                </c:pt>
                <c:pt idx="5">
                  <c:v>253.89354332629765</c:v>
                </c:pt>
                <c:pt idx="6">
                  <c:v>253.90902638045381</c:v>
                </c:pt>
                <c:pt idx="7">
                  <c:v>253.92517153284297</c:v>
                </c:pt>
                <c:pt idx="8">
                  <c:v>253.94201981036369</c:v>
                </c:pt>
                <c:pt idx="9">
                  <c:v>253.9596130869019</c:v>
                </c:pt>
                <c:pt idx="10">
                  <c:v>253.97799792358722</c:v>
                </c:pt>
                <c:pt idx="11">
                  <c:v>253.99722684392796</c:v>
                </c:pt>
                <c:pt idx="12">
                  <c:v>254.01735997158232</c:v>
                </c:pt>
                <c:pt idx="13">
                  <c:v>254.03845707299118</c:v>
                </c:pt>
                <c:pt idx="14">
                  <c:v>254.05870222031743</c:v>
                </c:pt>
                <c:pt idx="15">
                  <c:v>254.08583468836565</c:v>
                </c:pt>
                <c:pt idx="16">
                  <c:v>254.10828892416447</c:v>
                </c:pt>
                <c:pt idx="17">
                  <c:v>254.13403063435794</c:v>
                </c:pt>
                <c:pt idx="18">
                  <c:v>254.16117497882419</c:v>
                </c:pt>
                <c:pt idx="19">
                  <c:v>254.18983548587326</c:v>
                </c:pt>
                <c:pt idx="20">
                  <c:v>254.22014500004104</c:v>
                </c:pt>
                <c:pt idx="21">
                  <c:v>254.25225366385843</c:v>
                </c:pt>
                <c:pt idx="22">
                  <c:v>254.28631871930727</c:v>
                </c:pt>
                <c:pt idx="23">
                  <c:v>254.32251747756453</c:v>
                </c:pt>
                <c:pt idx="24">
                  <c:v>254.36105185017533</c:v>
                </c:pt>
                <c:pt idx="25">
                  <c:v>254.40214534788777</c:v>
                </c:pt>
                <c:pt idx="26">
                  <c:v>254.4460466108556</c:v>
                </c:pt>
                <c:pt idx="27">
                  <c:v>254.49302452636437</c:v>
                </c:pt>
                <c:pt idx="28">
                  <c:v>254.54337544609106</c:v>
                </c:pt>
                <c:pt idx="29">
                  <c:v>254.59744238258077</c:v>
                </c:pt>
                <c:pt idx="30">
                  <c:v>254.65561593552056</c:v>
                </c:pt>
                <c:pt idx="31">
                  <c:v>254.7182856971915</c:v>
                </c:pt>
                <c:pt idx="32">
                  <c:v>254.78592805174355</c:v>
                </c:pt>
                <c:pt idx="33">
                  <c:v>254.85905884093947</c:v>
                </c:pt>
                <c:pt idx="34">
                  <c:v>254.93822957691432</c:v>
                </c:pt>
                <c:pt idx="35">
                  <c:v>255.02408992670522</c:v>
                </c:pt>
                <c:pt idx="36">
                  <c:v>255.11731055598079</c:v>
                </c:pt>
                <c:pt idx="37">
                  <c:v>255.21868735697768</c:v>
                </c:pt>
                <c:pt idx="38">
                  <c:v>255.329061680504</c:v>
                </c:pt>
                <c:pt idx="39">
                  <c:v>255.4494048624201</c:v>
                </c:pt>
                <c:pt idx="40">
                  <c:v>255.58076437297876</c:v>
                </c:pt>
                <c:pt idx="41">
                  <c:v>255.72430682113094</c:v>
                </c:pt>
                <c:pt idx="42">
                  <c:v>255.88132133894763</c:v>
                </c:pt>
                <c:pt idx="43">
                  <c:v>256.06835599414529</c:v>
                </c:pt>
                <c:pt idx="44">
                  <c:v>256.24177013387077</c:v>
                </c:pt>
                <c:pt idx="45">
                  <c:v>256.46673634899696</c:v>
                </c:pt>
                <c:pt idx="46">
                  <c:v>256.67572227928275</c:v>
                </c:pt>
                <c:pt idx="47">
                  <c:v>256.92543986349403</c:v>
                </c:pt>
                <c:pt idx="48">
                  <c:v>257.2001818228718</c:v>
                </c:pt>
                <c:pt idx="49">
                  <c:v>257.50275217674357</c:v>
                </c:pt>
                <c:pt idx="50">
                  <c:v>257.83632876348685</c:v>
                </c:pt>
                <c:pt idx="51">
                  <c:v>258.20435355556714</c:v>
                </c:pt>
                <c:pt idx="52">
                  <c:v>258.61086338556555</c:v>
                </c:pt>
                <c:pt idx="53">
                  <c:v>259.0604197683831</c:v>
                </c:pt>
                <c:pt idx="54">
                  <c:v>259.55801641824917</c:v>
                </c:pt>
                <c:pt idx="55">
                  <c:v>260.1096355004197</c:v>
                </c:pt>
                <c:pt idx="56">
                  <c:v>260.77595909387367</c:v>
                </c:pt>
                <c:pt idx="57">
                  <c:v>261.46267868636318</c:v>
                </c:pt>
                <c:pt idx="58">
                  <c:v>262.29516881858785</c:v>
                </c:pt>
                <c:pt idx="59">
                  <c:v>263.15648679584518</c:v>
                </c:pt>
                <c:pt idx="60">
                  <c:v>264.03527249310059</c:v>
                </c:pt>
                <c:pt idx="61">
                  <c:v>265.0110956379645</c:v>
                </c:pt>
                <c:pt idx="62">
                  <c:v>265.99331501183087</c:v>
                </c:pt>
                <c:pt idx="63">
                  <c:v>267.07838356854734</c:v>
                </c:pt>
                <c:pt idx="64">
                  <c:v>268.15370744596288</c:v>
                </c:pt>
                <c:pt idx="65">
                  <c:v>269.33462447416304</c:v>
                </c:pt>
                <c:pt idx="66">
                  <c:v>270.78762830170581</c:v>
                </c:pt>
                <c:pt idx="67">
                  <c:v>272.23929793991584</c:v>
                </c:pt>
                <c:pt idx="68">
                  <c:v>273.85539847469619</c:v>
                </c:pt>
                <c:pt idx="69">
                  <c:v>275.64566984727247</c:v>
                </c:pt>
                <c:pt idx="70">
                  <c:v>277.18006517165111</c:v>
                </c:pt>
                <c:pt idx="71">
                  <c:v>278.85529807418266</c:v>
                </c:pt>
                <c:pt idx="72">
                  <c:v>280.95239845329081</c:v>
                </c:pt>
                <c:pt idx="73">
                  <c:v>283.43807777984932</c:v>
                </c:pt>
                <c:pt idx="74">
                  <c:v>285.63731523461433</c:v>
                </c:pt>
                <c:pt idx="75">
                  <c:v>287.82437827569191</c:v>
                </c:pt>
                <c:pt idx="76">
                  <c:v>289.99864698025328</c:v>
                </c:pt>
                <c:pt idx="77">
                  <c:v>292.12780790546458</c:v>
                </c:pt>
                <c:pt idx="78">
                  <c:v>294.39156877390053</c:v>
                </c:pt>
                <c:pt idx="79">
                  <c:v>296.65893760213822</c:v>
                </c:pt>
                <c:pt idx="80">
                  <c:v>298.45776597120425</c:v>
                </c:pt>
                <c:pt idx="81">
                  <c:v>300.0526371725478</c:v>
                </c:pt>
                <c:pt idx="82">
                  <c:v>301.73055248104185</c:v>
                </c:pt>
                <c:pt idx="83">
                  <c:v>303.79117765298605</c:v>
                </c:pt>
                <c:pt idx="84">
                  <c:v>305.24348395652169</c:v>
                </c:pt>
                <c:pt idx="85">
                  <c:v>306.92892829812507</c:v>
                </c:pt>
                <c:pt idx="86">
                  <c:v>307.6408092524066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DCB-B641-AAA6-84C14D61125B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'24.123-A320B737'!$D$3:$D$88</c:f>
              <c:numCache>
                <c:formatCode>General</c:formatCode>
                <c:ptCount val="86"/>
                <c:pt idx="0">
                  <c:v>228.269498</c:v>
                </c:pt>
                <c:pt idx="1">
                  <c:v>228.17163199999999</c:v>
                </c:pt>
                <c:pt idx="2">
                  <c:v>228.12714800000001</c:v>
                </c:pt>
                <c:pt idx="3">
                  <c:v>228.073767</c:v>
                </c:pt>
                <c:pt idx="4">
                  <c:v>228.12714800000001</c:v>
                </c:pt>
                <c:pt idx="5">
                  <c:v>228.12714800000001</c:v>
                </c:pt>
                <c:pt idx="6">
                  <c:v>228.14494199999999</c:v>
                </c:pt>
                <c:pt idx="7">
                  <c:v>228.17163199999999</c:v>
                </c:pt>
                <c:pt idx="8">
                  <c:v>228.22501299999999</c:v>
                </c:pt>
                <c:pt idx="9">
                  <c:v>228.269498</c:v>
                </c:pt>
                <c:pt idx="10">
                  <c:v>228.34957</c:v>
                </c:pt>
                <c:pt idx="11">
                  <c:v>228.36736300000001</c:v>
                </c:pt>
                <c:pt idx="12">
                  <c:v>228.41184799999999</c:v>
                </c:pt>
                <c:pt idx="13">
                  <c:v>228.46522899999999</c:v>
                </c:pt>
                <c:pt idx="14">
                  <c:v>228.46522899999999</c:v>
                </c:pt>
                <c:pt idx="15">
                  <c:v>228.46522899999999</c:v>
                </c:pt>
                <c:pt idx="16">
                  <c:v>228.50081700000001</c:v>
                </c:pt>
                <c:pt idx="17">
                  <c:v>228.652063</c:v>
                </c:pt>
                <c:pt idx="18">
                  <c:v>228.92067299999999</c:v>
                </c:pt>
                <c:pt idx="19">
                  <c:v>228.965157</c:v>
                </c:pt>
                <c:pt idx="20">
                  <c:v>229.141392</c:v>
                </c:pt>
                <c:pt idx="21">
                  <c:v>229.15028799999999</c:v>
                </c:pt>
                <c:pt idx="22">
                  <c:v>229.23925700000001</c:v>
                </c:pt>
                <c:pt idx="23">
                  <c:v>229.381607</c:v>
                </c:pt>
                <c:pt idx="24">
                  <c:v>229.44388499999999</c:v>
                </c:pt>
                <c:pt idx="25">
                  <c:v>229.497266</c:v>
                </c:pt>
                <c:pt idx="26">
                  <c:v>229.79975999999999</c:v>
                </c:pt>
                <c:pt idx="27">
                  <c:v>230.00438800000001</c:v>
                </c:pt>
                <c:pt idx="28">
                  <c:v>230.18232599999999</c:v>
                </c:pt>
                <c:pt idx="29">
                  <c:v>230.22681</c:v>
                </c:pt>
                <c:pt idx="30">
                  <c:v>230.52040700000001</c:v>
                </c:pt>
                <c:pt idx="31">
                  <c:v>230.67165399999999</c:v>
                </c:pt>
                <c:pt idx="32">
                  <c:v>230.849591</c:v>
                </c:pt>
                <c:pt idx="33">
                  <c:v>231.18767299999999</c:v>
                </c:pt>
                <c:pt idx="34">
                  <c:v>231.40119799999999</c:v>
                </c:pt>
                <c:pt idx="35">
                  <c:v>231.561341</c:v>
                </c:pt>
                <c:pt idx="36">
                  <c:v>231.81935100000001</c:v>
                </c:pt>
                <c:pt idx="37">
                  <c:v>232.16632899999999</c:v>
                </c:pt>
                <c:pt idx="38">
                  <c:v>232.33536899999999</c:v>
                </c:pt>
                <c:pt idx="39">
                  <c:v>232.620069</c:v>
                </c:pt>
                <c:pt idx="40">
                  <c:v>232.85138799999999</c:v>
                </c:pt>
                <c:pt idx="41">
                  <c:v>233.06491299999999</c:v>
                </c:pt>
                <c:pt idx="42">
                  <c:v>233.518654</c:v>
                </c:pt>
                <c:pt idx="43">
                  <c:v>233.71438499999999</c:v>
                </c:pt>
                <c:pt idx="44">
                  <c:v>234.034672</c:v>
                </c:pt>
                <c:pt idx="45">
                  <c:v>234.26599100000001</c:v>
                </c:pt>
                <c:pt idx="46">
                  <c:v>234.55958799999999</c:v>
                </c:pt>
                <c:pt idx="47">
                  <c:v>235.013329</c:v>
                </c:pt>
                <c:pt idx="48">
                  <c:v>235.280235</c:v>
                </c:pt>
                <c:pt idx="49">
                  <c:v>235.65390400000001</c:v>
                </c:pt>
                <c:pt idx="50">
                  <c:v>235.911913</c:v>
                </c:pt>
                <c:pt idx="51">
                  <c:v>236.34786</c:v>
                </c:pt>
                <c:pt idx="52">
                  <c:v>236.74821900000001</c:v>
                </c:pt>
                <c:pt idx="53">
                  <c:v>237.130785</c:v>
                </c:pt>
                <c:pt idx="54">
                  <c:v>237.682391</c:v>
                </c:pt>
                <c:pt idx="55">
                  <c:v>238.12723500000001</c:v>
                </c:pt>
                <c:pt idx="56">
                  <c:v>238.580975</c:v>
                </c:pt>
                <c:pt idx="57">
                  <c:v>239.26603499999999</c:v>
                </c:pt>
                <c:pt idx="58">
                  <c:v>239.773156</c:v>
                </c:pt>
                <c:pt idx="59">
                  <c:v>240.476009</c:v>
                </c:pt>
                <c:pt idx="60">
                  <c:v>241.21445</c:v>
                </c:pt>
                <c:pt idx="61">
                  <c:v>241.85332199999999</c:v>
                </c:pt>
                <c:pt idx="62">
                  <c:v>242.527781</c:v>
                </c:pt>
                <c:pt idx="63">
                  <c:v>243.406868</c:v>
                </c:pt>
                <c:pt idx="64">
                  <c:v>244.37125700000001</c:v>
                </c:pt>
                <c:pt idx="65">
                  <c:v>245.29092199999999</c:v>
                </c:pt>
                <c:pt idx="66">
                  <c:v>246.31955300000001</c:v>
                </c:pt>
                <c:pt idx="67">
                  <c:v>247.428256</c:v>
                </c:pt>
                <c:pt idx="68">
                  <c:v>248.71319299999999</c:v>
                </c:pt>
                <c:pt idx="69">
                  <c:v>249.94012000000001</c:v>
                </c:pt>
                <c:pt idx="70">
                  <c:v>251.37724600000001</c:v>
                </c:pt>
                <c:pt idx="71">
                  <c:v>252.895118</c:v>
                </c:pt>
                <c:pt idx="72">
                  <c:v>254.563829</c:v>
                </c:pt>
                <c:pt idx="73">
                  <c:v>256.36458199999998</c:v>
                </c:pt>
                <c:pt idx="74">
                  <c:v>258.17443500000002</c:v>
                </c:pt>
                <c:pt idx="75">
                  <c:v>260.07538299999999</c:v>
                </c:pt>
                <c:pt idx="76">
                  <c:v>261.88545599999998</c:v>
                </c:pt>
                <c:pt idx="77">
                  <c:v>263.41317400000003</c:v>
                </c:pt>
                <c:pt idx="78">
                  <c:v>264.85029900000001</c:v>
                </c:pt>
                <c:pt idx="79">
                  <c:v>266.32793800000002</c:v>
                </c:pt>
                <c:pt idx="80">
                  <c:v>268.10634599999997</c:v>
                </c:pt>
                <c:pt idx="81">
                  <c:v>270.17339600000003</c:v>
                </c:pt>
                <c:pt idx="82">
                  <c:v>272.483024</c:v>
                </c:pt>
                <c:pt idx="83">
                  <c:v>274.40542199999999</c:v>
                </c:pt>
                <c:pt idx="84">
                  <c:v>276.399809</c:v>
                </c:pt>
                <c:pt idx="85">
                  <c:v>278.32798200000002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852-CF45-8B4D-D204A12121EC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'24.123-A320B737'!$E$3:$E$88</c:f>
              <c:numCache>
                <c:formatCode>General</c:formatCode>
                <c:ptCount val="86"/>
                <c:pt idx="0">
                  <c:v>228.19879123999377</c:v>
                </c:pt>
                <c:pt idx="1">
                  <c:v>228.23506224767891</c:v>
                </c:pt>
                <c:pt idx="2">
                  <c:v>228.27313365805753</c:v>
                </c:pt>
                <c:pt idx="3">
                  <c:v>228.30994867987329</c:v>
                </c:pt>
                <c:pt idx="4">
                  <c:v>228.34845626053038</c:v>
                </c:pt>
                <c:pt idx="5">
                  <c:v>228.38873063929435</c:v>
                </c:pt>
                <c:pt idx="6">
                  <c:v>228.43086055028934</c:v>
                </c:pt>
                <c:pt idx="7">
                  <c:v>228.47493585528355</c:v>
                </c:pt>
                <c:pt idx="8">
                  <c:v>228.52105333945332</c:v>
                </c:pt>
                <c:pt idx="9">
                  <c:v>228.56931212081417</c:v>
                </c:pt>
                <c:pt idx="10">
                  <c:v>228.61982194680328</c:v>
                </c:pt>
                <c:pt idx="11">
                  <c:v>228.67269044495436</c:v>
                </c:pt>
                <c:pt idx="12">
                  <c:v>228.72804342261793</c:v>
                </c:pt>
                <c:pt idx="13">
                  <c:v>228.78600750110314</c:v>
                </c:pt>
                <c:pt idx="14">
                  <c:v>228.84671465321486</c:v>
                </c:pt>
                <c:pt idx="15">
                  <c:v>228.9103128296498</c:v>
                </c:pt>
                <c:pt idx="16">
                  <c:v>228.97695881392059</c:v>
                </c:pt>
                <c:pt idx="17">
                  <c:v>229.04682377285289</c:v>
                </c:pt>
                <c:pt idx="18">
                  <c:v>229.12008424909416</c:v>
                </c:pt>
                <c:pt idx="19">
                  <c:v>229.19689960165107</c:v>
                </c:pt>
                <c:pt idx="20">
                  <c:v>229.27749968353919</c:v>
                </c:pt>
                <c:pt idx="21">
                  <c:v>229.36207204965768</c:v>
                </c:pt>
                <c:pt idx="22">
                  <c:v>229.45086922896581</c:v>
                </c:pt>
                <c:pt idx="23">
                  <c:v>229.54413557468152</c:v>
                </c:pt>
                <c:pt idx="24">
                  <c:v>229.64212150793867</c:v>
                </c:pt>
                <c:pt idx="25">
                  <c:v>229.74511791005963</c:v>
                </c:pt>
                <c:pt idx="26">
                  <c:v>229.8534612208621</c:v>
                </c:pt>
                <c:pt idx="27">
                  <c:v>229.96743981735511</c:v>
                </c:pt>
                <c:pt idx="28">
                  <c:v>230.08741476285098</c:v>
                </c:pt>
                <c:pt idx="29">
                  <c:v>230.21375122985583</c:v>
                </c:pt>
                <c:pt idx="30">
                  <c:v>230.34691425740715</c:v>
                </c:pt>
                <c:pt idx="31">
                  <c:v>230.4872907987268</c:v>
                </c:pt>
                <c:pt idx="32">
                  <c:v>230.63538362321972</c:v>
                </c:pt>
                <c:pt idx="33">
                  <c:v>230.79173457368034</c:v>
                </c:pt>
                <c:pt idx="34">
                  <c:v>230.95685341840067</c:v>
                </c:pt>
                <c:pt idx="35">
                  <c:v>231.13135549555437</c:v>
                </c:pt>
                <c:pt idx="36">
                  <c:v>231.31592676320952</c:v>
                </c:pt>
                <c:pt idx="37">
                  <c:v>231.51127815683088</c:v>
                </c:pt>
                <c:pt idx="38">
                  <c:v>231.71812080038413</c:v>
                </c:pt>
                <c:pt idx="39">
                  <c:v>231.93735743049061</c:v>
                </c:pt>
                <c:pt idx="40">
                  <c:v>232.16985777611637</c:v>
                </c:pt>
                <c:pt idx="41">
                  <c:v>232.41661809575146</c:v>
                </c:pt>
                <c:pt idx="42">
                  <c:v>232.67879277879751</c:v>
                </c:pt>
                <c:pt idx="43">
                  <c:v>232.95741165066258</c:v>
                </c:pt>
                <c:pt idx="44">
                  <c:v>233.25387266988557</c:v>
                </c:pt>
                <c:pt idx="45">
                  <c:v>233.56951122987923</c:v>
                </c:pt>
                <c:pt idx="46">
                  <c:v>233.90591697680998</c:v>
                </c:pt>
                <c:pt idx="47">
                  <c:v>234.26482449471993</c:v>
                </c:pt>
                <c:pt idx="48">
                  <c:v>234.6479523252317</c:v>
                </c:pt>
                <c:pt idx="49">
                  <c:v>235.05747075238602</c:v>
                </c:pt>
                <c:pt idx="50">
                  <c:v>235.49554174325311</c:v>
                </c:pt>
                <c:pt idx="51">
                  <c:v>235.9648237938041</c:v>
                </c:pt>
                <c:pt idx="52">
                  <c:v>236.46800321008487</c:v>
                </c:pt>
                <c:pt idx="53">
                  <c:v>237.00820605711934</c:v>
                </c:pt>
                <c:pt idx="54">
                  <c:v>237.58904161139125</c:v>
                </c:pt>
                <c:pt idx="55">
                  <c:v>238.21426809765342</c:v>
                </c:pt>
                <c:pt idx="56">
                  <c:v>238.88839688603767</c:v>
                </c:pt>
                <c:pt idx="57">
                  <c:v>239.616661900487</c:v>
                </c:pt>
                <c:pt idx="58">
                  <c:v>240.40450151692272</c:v>
                </c:pt>
                <c:pt idx="59">
                  <c:v>241.2588735136838</c:v>
                </c:pt>
                <c:pt idx="60">
                  <c:v>242.18732830976199</c:v>
                </c:pt>
                <c:pt idx="61">
                  <c:v>243.02383610482198</c:v>
                </c:pt>
                <c:pt idx="62">
                  <c:v>243.92397211642276</c:v>
                </c:pt>
                <c:pt idx="63">
                  <c:v>244.99617385511232</c:v>
                </c:pt>
                <c:pt idx="64">
                  <c:v>246.04288265294772</c:v>
                </c:pt>
                <c:pt idx="65">
                  <c:v>247.08359617295085</c:v>
                </c:pt>
                <c:pt idx="66">
                  <c:v>248.19176322474982</c:v>
                </c:pt>
                <c:pt idx="67">
                  <c:v>249.52871776258715</c:v>
                </c:pt>
                <c:pt idx="68">
                  <c:v>250.68850332932868</c:v>
                </c:pt>
                <c:pt idx="69">
                  <c:v>252.0940771540819</c:v>
                </c:pt>
                <c:pt idx="70">
                  <c:v>253.46048080517795</c:v>
                </c:pt>
                <c:pt idx="71">
                  <c:v>254.7424478320718</c:v>
                </c:pt>
                <c:pt idx="72">
                  <c:v>256.18606859206204</c:v>
                </c:pt>
                <c:pt idx="73">
                  <c:v>257.50832627553956</c:v>
                </c:pt>
                <c:pt idx="74">
                  <c:v>258.79870819091053</c:v>
                </c:pt>
                <c:pt idx="75">
                  <c:v>260.29417408544549</c:v>
                </c:pt>
                <c:pt idx="76">
                  <c:v>261.75762362495055</c:v>
                </c:pt>
                <c:pt idx="77">
                  <c:v>262.9880378964628</c:v>
                </c:pt>
                <c:pt idx="78">
                  <c:v>264.17990393749517</c:v>
                </c:pt>
                <c:pt idx="79">
                  <c:v>265.31920567612121</c:v>
                </c:pt>
                <c:pt idx="80">
                  <c:v>266.88338263885436</c:v>
                </c:pt>
                <c:pt idx="81">
                  <c:v>268.58125202850675</c:v>
                </c:pt>
                <c:pt idx="82">
                  <c:v>270.47115956457986</c:v>
                </c:pt>
                <c:pt idx="83">
                  <c:v>272.08626872033335</c:v>
                </c:pt>
                <c:pt idx="84">
                  <c:v>273.81091680399845</c:v>
                </c:pt>
                <c:pt idx="85">
                  <c:v>275.3927812819328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DCB-B641-AAA6-84C14D611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A320-200 mit 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B737-800 cl0.5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'24.123-A320B737'!$BH$3:$BH$99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'24.123-A320B737'!$BI$3:$BI$99</c:f>
              <c:numCache>
                <c:formatCode>General</c:formatCode>
                <c:ptCount val="97"/>
                <c:pt idx="0">
                  <c:v>280.49303800000001</c:v>
                </c:pt>
                <c:pt idx="1">
                  <c:v>280.52973800000001</c:v>
                </c:pt>
                <c:pt idx="2">
                  <c:v>280.611513</c:v>
                </c:pt>
                <c:pt idx="3">
                  <c:v>280.69714599999998</c:v>
                </c:pt>
                <c:pt idx="4">
                  <c:v>280.79501099999999</c:v>
                </c:pt>
                <c:pt idx="5">
                  <c:v>280.84008699999998</c:v>
                </c:pt>
                <c:pt idx="6">
                  <c:v>280.74155999999999</c:v>
                </c:pt>
                <c:pt idx="7">
                  <c:v>280.74155999999999</c:v>
                </c:pt>
                <c:pt idx="8">
                  <c:v>280.74155999999999</c:v>
                </c:pt>
                <c:pt idx="9">
                  <c:v>281.14977399999998</c:v>
                </c:pt>
                <c:pt idx="10">
                  <c:v>281.10469899999998</c:v>
                </c:pt>
                <c:pt idx="11">
                  <c:v>281.092465</c:v>
                </c:pt>
                <c:pt idx="12">
                  <c:v>281.10469899999998</c:v>
                </c:pt>
                <c:pt idx="13">
                  <c:v>281.19033100000001</c:v>
                </c:pt>
                <c:pt idx="14">
                  <c:v>281.25149699999997</c:v>
                </c:pt>
                <c:pt idx="15">
                  <c:v>281.48392799999999</c:v>
                </c:pt>
                <c:pt idx="16">
                  <c:v>281.55732699999999</c:v>
                </c:pt>
                <c:pt idx="17">
                  <c:v>281.56642699999998</c:v>
                </c:pt>
                <c:pt idx="18">
                  <c:v>281.610117</c:v>
                </c:pt>
                <c:pt idx="19">
                  <c:v>281.70412499999998</c:v>
                </c:pt>
                <c:pt idx="20">
                  <c:v>281.80199099999999</c:v>
                </c:pt>
                <c:pt idx="21">
                  <c:v>281.899857</c:v>
                </c:pt>
                <c:pt idx="22">
                  <c:v>282.11167799999998</c:v>
                </c:pt>
                <c:pt idx="23">
                  <c:v>282.20954399999999</c:v>
                </c:pt>
                <c:pt idx="24">
                  <c:v>282.389185</c:v>
                </c:pt>
                <c:pt idx="25">
                  <c:v>282.633849</c:v>
                </c:pt>
                <c:pt idx="26">
                  <c:v>282.82958000000002</c:v>
                </c:pt>
                <c:pt idx="27">
                  <c:v>282.96414499999997</c:v>
                </c:pt>
                <c:pt idx="28">
                  <c:v>283.07424400000002</c:v>
                </c:pt>
                <c:pt idx="29">
                  <c:v>283.086477</c:v>
                </c:pt>
                <c:pt idx="30">
                  <c:v>283.302818</c:v>
                </c:pt>
                <c:pt idx="31">
                  <c:v>283.40454099999999</c:v>
                </c:pt>
                <c:pt idx="32">
                  <c:v>283.88163600000001</c:v>
                </c:pt>
                <c:pt idx="33">
                  <c:v>283.97950100000003</c:v>
                </c:pt>
                <c:pt idx="34">
                  <c:v>284.05290000000002</c:v>
                </c:pt>
                <c:pt idx="35">
                  <c:v>284.069211</c:v>
                </c:pt>
                <c:pt idx="36">
                  <c:v>284.50552900000002</c:v>
                </c:pt>
                <c:pt idx="37">
                  <c:v>284.554462</c:v>
                </c:pt>
                <c:pt idx="38">
                  <c:v>284.75019300000002</c:v>
                </c:pt>
                <c:pt idx="39">
                  <c:v>284.762426</c:v>
                </c:pt>
                <c:pt idx="40">
                  <c:v>285.22728799999999</c:v>
                </c:pt>
                <c:pt idx="41">
                  <c:v>285.33738699999998</c:v>
                </c:pt>
                <c:pt idx="42">
                  <c:v>285.42301900000001</c:v>
                </c:pt>
                <c:pt idx="43">
                  <c:v>285.54535099999998</c:v>
                </c:pt>
                <c:pt idx="44">
                  <c:v>286.07137899999998</c:v>
                </c:pt>
                <c:pt idx="45">
                  <c:v>286.08361200000002</c:v>
                </c:pt>
                <c:pt idx="46">
                  <c:v>286.20594399999999</c:v>
                </c:pt>
                <c:pt idx="47">
                  <c:v>286.76867099999998</c:v>
                </c:pt>
                <c:pt idx="48">
                  <c:v>287.03394400000002</c:v>
                </c:pt>
                <c:pt idx="49">
                  <c:v>287.20520900000002</c:v>
                </c:pt>
                <c:pt idx="50">
                  <c:v>287.60052899999999</c:v>
                </c:pt>
                <c:pt idx="51">
                  <c:v>287.808493</c:v>
                </c:pt>
                <c:pt idx="52">
                  <c:v>288.31005499999998</c:v>
                </c:pt>
                <c:pt idx="53">
                  <c:v>288.334521</c:v>
                </c:pt>
                <c:pt idx="54">
                  <c:v>288.542486</c:v>
                </c:pt>
                <c:pt idx="55">
                  <c:v>288.75045</c:v>
                </c:pt>
                <c:pt idx="56">
                  <c:v>288.90423900000002</c:v>
                </c:pt>
                <c:pt idx="57">
                  <c:v>289.53337499999998</c:v>
                </c:pt>
                <c:pt idx="58">
                  <c:v>289.71687300000002</c:v>
                </c:pt>
                <c:pt idx="59">
                  <c:v>289.76172800000001</c:v>
                </c:pt>
                <c:pt idx="60">
                  <c:v>290.36523299999999</c:v>
                </c:pt>
                <c:pt idx="61">
                  <c:v>290.463098</c:v>
                </c:pt>
                <c:pt idx="62">
                  <c:v>291.08699200000001</c:v>
                </c:pt>
                <c:pt idx="63">
                  <c:v>291.24602299999998</c:v>
                </c:pt>
                <c:pt idx="64">
                  <c:v>291.65357599999999</c:v>
                </c:pt>
                <c:pt idx="65">
                  <c:v>291.937387</c:v>
                </c:pt>
                <c:pt idx="66">
                  <c:v>292.28970299999997</c:v>
                </c:pt>
                <c:pt idx="67">
                  <c:v>292.59167600000001</c:v>
                </c:pt>
                <c:pt idx="68">
                  <c:v>293.50916599999999</c:v>
                </c:pt>
                <c:pt idx="69">
                  <c:v>293.86392899999998</c:v>
                </c:pt>
                <c:pt idx="70">
                  <c:v>294.75695200000001</c:v>
                </c:pt>
                <c:pt idx="71">
                  <c:v>295.33191299999999</c:v>
                </c:pt>
                <c:pt idx="72">
                  <c:v>296.661475</c:v>
                </c:pt>
                <c:pt idx="73">
                  <c:v>297.36526900000001</c:v>
                </c:pt>
                <c:pt idx="74">
                  <c:v>298.06509699999998</c:v>
                </c:pt>
                <c:pt idx="75">
                  <c:v>299.30938800000001</c:v>
                </c:pt>
                <c:pt idx="76">
                  <c:v>300.08291400000002</c:v>
                </c:pt>
                <c:pt idx="77">
                  <c:v>301.40817800000002</c:v>
                </c:pt>
                <c:pt idx="78">
                  <c:v>302.36564199999998</c:v>
                </c:pt>
                <c:pt idx="79">
                  <c:v>303.49597699999998</c:v>
                </c:pt>
                <c:pt idx="80">
                  <c:v>306.09851600000002</c:v>
                </c:pt>
                <c:pt idx="81">
                  <c:v>307.71507300000002</c:v>
                </c:pt>
                <c:pt idx="82">
                  <c:v>309.27004899999997</c:v>
                </c:pt>
                <c:pt idx="83">
                  <c:v>312.76524999999998</c:v>
                </c:pt>
                <c:pt idx="84">
                  <c:v>314.130267</c:v>
                </c:pt>
                <c:pt idx="85">
                  <c:v>316.83788299999998</c:v>
                </c:pt>
                <c:pt idx="86">
                  <c:v>318.088503</c:v>
                </c:pt>
                <c:pt idx="87">
                  <c:v>319.56436600000001</c:v>
                </c:pt>
                <c:pt idx="88">
                  <c:v>322.335329</c:v>
                </c:pt>
                <c:pt idx="89">
                  <c:v>323.77245499999998</c:v>
                </c:pt>
                <c:pt idx="90">
                  <c:v>325.02994000000001</c:v>
                </c:pt>
                <c:pt idx="91">
                  <c:v>327.49178899999998</c:v>
                </c:pt>
                <c:pt idx="92">
                  <c:v>328.84660500000001</c:v>
                </c:pt>
                <c:pt idx="93">
                  <c:v>330.65820500000001</c:v>
                </c:pt>
                <c:pt idx="94">
                  <c:v>333.18276300000002</c:v>
                </c:pt>
                <c:pt idx="95">
                  <c:v>334.81363700000003</c:v>
                </c:pt>
                <c:pt idx="96">
                  <c:v>336.13416100000001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BEF-7246-B53C-E5315D68817A}"/>
            </c:ext>
          </c:extLst>
        </c:ser>
        <c:ser>
          <c:idx val="0"/>
          <c:order val="1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'24.123-A320B737'!$P$3:$P$100</c:f>
              <c:numCache>
                <c:formatCode>General</c:formatCode>
                <c:ptCount val="98"/>
                <c:pt idx="0">
                  <c:v>283.68812800000001</c:v>
                </c:pt>
                <c:pt idx="1">
                  <c:v>283.66143799999998</c:v>
                </c:pt>
                <c:pt idx="2">
                  <c:v>283.66143799999998</c:v>
                </c:pt>
                <c:pt idx="3">
                  <c:v>283.66143799999998</c:v>
                </c:pt>
                <c:pt idx="4">
                  <c:v>283.74151000000001</c:v>
                </c:pt>
                <c:pt idx="5">
                  <c:v>283.67033500000002</c:v>
                </c:pt>
                <c:pt idx="6">
                  <c:v>283.66143799999998</c:v>
                </c:pt>
                <c:pt idx="7">
                  <c:v>283.66143799999998</c:v>
                </c:pt>
                <c:pt idx="8">
                  <c:v>283.697025</c:v>
                </c:pt>
                <c:pt idx="9">
                  <c:v>283.78599400000002</c:v>
                </c:pt>
                <c:pt idx="10">
                  <c:v>283.857169</c:v>
                </c:pt>
                <c:pt idx="11">
                  <c:v>283.857169</c:v>
                </c:pt>
                <c:pt idx="12">
                  <c:v>283.99062199999997</c:v>
                </c:pt>
                <c:pt idx="13">
                  <c:v>284.05290000000002</c:v>
                </c:pt>
                <c:pt idx="14">
                  <c:v>284.05290000000002</c:v>
                </c:pt>
                <c:pt idx="15">
                  <c:v>284.05290000000002</c:v>
                </c:pt>
                <c:pt idx="16">
                  <c:v>284.09738499999997</c:v>
                </c:pt>
                <c:pt idx="17">
                  <c:v>284.19524999999999</c:v>
                </c:pt>
                <c:pt idx="18">
                  <c:v>284.24863199999999</c:v>
                </c:pt>
                <c:pt idx="19">
                  <c:v>284.48884700000002</c:v>
                </c:pt>
                <c:pt idx="20">
                  <c:v>284.57781599999998</c:v>
                </c:pt>
                <c:pt idx="21">
                  <c:v>284.942588</c:v>
                </c:pt>
                <c:pt idx="22">
                  <c:v>285.12052499999999</c:v>
                </c:pt>
                <c:pt idx="23">
                  <c:v>285.44081299999999</c:v>
                </c:pt>
                <c:pt idx="24">
                  <c:v>285.654338</c:v>
                </c:pt>
                <c:pt idx="25">
                  <c:v>285.867863</c:v>
                </c:pt>
                <c:pt idx="26">
                  <c:v>286.06359400000002</c:v>
                </c:pt>
                <c:pt idx="27">
                  <c:v>286.41946899999999</c:v>
                </c:pt>
                <c:pt idx="28">
                  <c:v>286.65798100000001</c:v>
                </c:pt>
                <c:pt idx="29">
                  <c:v>287.05114700000001</c:v>
                </c:pt>
                <c:pt idx="30">
                  <c:v>287.32695000000001</c:v>
                </c:pt>
                <c:pt idx="31">
                  <c:v>287.64723800000002</c:v>
                </c:pt>
                <c:pt idx="32">
                  <c:v>288.09208100000001</c:v>
                </c:pt>
                <c:pt idx="33">
                  <c:v>288.38567799999998</c:v>
                </c:pt>
                <c:pt idx="34">
                  <c:v>288.70596599999999</c:v>
                </c:pt>
                <c:pt idx="35">
                  <c:v>289.21308699999997</c:v>
                </c:pt>
                <c:pt idx="36">
                  <c:v>289.675725</c:v>
                </c:pt>
                <c:pt idx="37">
                  <c:v>290.04049700000002</c:v>
                </c:pt>
                <c:pt idx="38">
                  <c:v>290.325197</c:v>
                </c:pt>
                <c:pt idx="39">
                  <c:v>290.83231899999998</c:v>
                </c:pt>
                <c:pt idx="40">
                  <c:v>291.28605900000002</c:v>
                </c:pt>
                <c:pt idx="41">
                  <c:v>291.72370899999999</c:v>
                </c:pt>
                <c:pt idx="42">
                  <c:v>292.06008700000001</c:v>
                </c:pt>
                <c:pt idx="43">
                  <c:v>292.44984699999998</c:v>
                </c:pt>
                <c:pt idx="44">
                  <c:v>292.91418700000003</c:v>
                </c:pt>
                <c:pt idx="45">
                  <c:v>293.38572199999999</c:v>
                </c:pt>
                <c:pt idx="46">
                  <c:v>293.81996500000002</c:v>
                </c:pt>
                <c:pt idx="47">
                  <c:v>294.31099699999999</c:v>
                </c:pt>
                <c:pt idx="48">
                  <c:v>294.80922099999998</c:v>
                </c:pt>
                <c:pt idx="49">
                  <c:v>295.42310600000002</c:v>
                </c:pt>
                <c:pt idx="50">
                  <c:v>295.79677500000003</c:v>
                </c:pt>
                <c:pt idx="51">
                  <c:v>296.29500000000002</c:v>
                </c:pt>
                <c:pt idx="52">
                  <c:v>296.89998700000001</c:v>
                </c:pt>
                <c:pt idx="53">
                  <c:v>297.33593400000001</c:v>
                </c:pt>
                <c:pt idx="54">
                  <c:v>298.003199</c:v>
                </c:pt>
                <c:pt idx="55">
                  <c:v>298.52811500000001</c:v>
                </c:pt>
                <c:pt idx="56">
                  <c:v>299.02634</c:v>
                </c:pt>
                <c:pt idx="57">
                  <c:v>299.54955200000001</c:v>
                </c:pt>
                <c:pt idx="58">
                  <c:v>300.18293399999999</c:v>
                </c:pt>
                <c:pt idx="59">
                  <c:v>300.823509</c:v>
                </c:pt>
                <c:pt idx="60">
                  <c:v>301.40180500000002</c:v>
                </c:pt>
                <c:pt idx="61">
                  <c:v>301.951708</c:v>
                </c:pt>
                <c:pt idx="62">
                  <c:v>302.71683999999999</c:v>
                </c:pt>
                <c:pt idx="63">
                  <c:v>303.35400800000002</c:v>
                </c:pt>
                <c:pt idx="64">
                  <c:v>304.08014500000002</c:v>
                </c:pt>
                <c:pt idx="65">
                  <c:v>304.955826</c:v>
                </c:pt>
                <c:pt idx="66">
                  <c:v>306.01628799999997</c:v>
                </c:pt>
                <c:pt idx="67">
                  <c:v>307.14692200000002</c:v>
                </c:pt>
                <c:pt idx="68">
                  <c:v>308.502994</c:v>
                </c:pt>
                <c:pt idx="69">
                  <c:v>309.94011999999998</c:v>
                </c:pt>
                <c:pt idx="70">
                  <c:v>311.37724600000001</c:v>
                </c:pt>
                <c:pt idx="71">
                  <c:v>312.994012</c:v>
                </c:pt>
                <c:pt idx="72">
                  <c:v>314.61077799999998</c:v>
                </c:pt>
                <c:pt idx="73">
                  <c:v>316.44110999999998</c:v>
                </c:pt>
                <c:pt idx="74">
                  <c:v>318.05284399999999</c:v>
                </c:pt>
                <c:pt idx="75">
                  <c:v>319.92395599999998</c:v>
                </c:pt>
                <c:pt idx="76">
                  <c:v>322.076999</c:v>
                </c:pt>
                <c:pt idx="77">
                  <c:v>324.19720100000001</c:v>
                </c:pt>
                <c:pt idx="78">
                  <c:v>326.276184</c:v>
                </c:pt>
                <c:pt idx="79">
                  <c:v>328.69769700000001</c:v>
                </c:pt>
                <c:pt idx="80">
                  <c:v>330.99687699999998</c:v>
                </c:pt>
                <c:pt idx="81">
                  <c:v>333.12894999999997</c:v>
                </c:pt>
                <c:pt idx="82">
                  <c:v>335.64935200000002</c:v>
                </c:pt>
                <c:pt idx="83">
                  <c:v>338.143889</c:v>
                </c:pt>
                <c:pt idx="84">
                  <c:v>340.58748800000001</c:v>
                </c:pt>
                <c:pt idx="85">
                  <c:v>342.580397</c:v>
                </c:pt>
                <c:pt idx="86">
                  <c:v>344.84354000000002</c:v>
                </c:pt>
                <c:pt idx="87">
                  <c:v>347.16435300000001</c:v>
                </c:pt>
                <c:pt idx="88">
                  <c:v>349.51734699999997</c:v>
                </c:pt>
                <c:pt idx="89">
                  <c:v>351.62778700000001</c:v>
                </c:pt>
                <c:pt idx="90">
                  <c:v>354.15554200000003</c:v>
                </c:pt>
                <c:pt idx="91">
                  <c:v>356.29117200000002</c:v>
                </c:pt>
                <c:pt idx="92">
                  <c:v>358.08383199999997</c:v>
                </c:pt>
                <c:pt idx="93">
                  <c:v>360.23952100000002</c:v>
                </c:pt>
                <c:pt idx="94">
                  <c:v>361.85628700000001</c:v>
                </c:pt>
                <c:pt idx="95">
                  <c:v>364.15410600000001</c:v>
                </c:pt>
                <c:pt idx="96">
                  <c:v>366.23759999999999</c:v>
                </c:pt>
                <c:pt idx="97">
                  <c:v>368.12012800000002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EF-7246-B53C-E5315D68817A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'24.123-A320B737'!$J$3:$J$89</c:f>
              <c:numCache>
                <c:formatCode>General</c:formatCode>
                <c:ptCount val="87"/>
                <c:pt idx="0">
                  <c:v>251.15225899999999</c:v>
                </c:pt>
                <c:pt idx="1">
                  <c:v>251.081084</c:v>
                </c:pt>
                <c:pt idx="2">
                  <c:v>251.09887800000001</c:v>
                </c:pt>
                <c:pt idx="3">
                  <c:v>251.170053</c:v>
                </c:pt>
                <c:pt idx="4">
                  <c:v>251.170053</c:v>
                </c:pt>
                <c:pt idx="5">
                  <c:v>251.223434</c:v>
                </c:pt>
                <c:pt idx="6">
                  <c:v>251.26791800000001</c:v>
                </c:pt>
                <c:pt idx="7">
                  <c:v>251.26791800000001</c:v>
                </c:pt>
                <c:pt idx="8">
                  <c:v>251.32129900000001</c:v>
                </c:pt>
                <c:pt idx="9">
                  <c:v>251.36578399999999</c:v>
                </c:pt>
                <c:pt idx="10">
                  <c:v>251.36578399999999</c:v>
                </c:pt>
                <c:pt idx="11">
                  <c:v>251.34799000000001</c:v>
                </c:pt>
                <c:pt idx="12">
                  <c:v>251.436959</c:v>
                </c:pt>
                <c:pt idx="13">
                  <c:v>251.463649</c:v>
                </c:pt>
                <c:pt idx="14">
                  <c:v>251.517031</c:v>
                </c:pt>
                <c:pt idx="15">
                  <c:v>251.78564</c:v>
                </c:pt>
                <c:pt idx="16">
                  <c:v>251.872906</c:v>
                </c:pt>
                <c:pt idx="17">
                  <c:v>251.97077100000001</c:v>
                </c:pt>
                <c:pt idx="18">
                  <c:v>252.13091499999999</c:v>
                </c:pt>
                <c:pt idx="19">
                  <c:v>252.21988400000001</c:v>
                </c:pt>
                <c:pt idx="20">
                  <c:v>252.30714900000001</c:v>
                </c:pt>
                <c:pt idx="21">
                  <c:v>252.529571</c:v>
                </c:pt>
                <c:pt idx="22">
                  <c:v>252.75369599999999</c:v>
                </c:pt>
                <c:pt idx="23">
                  <c:v>252.931634</c:v>
                </c:pt>
                <c:pt idx="24">
                  <c:v>253.12566200000001</c:v>
                </c:pt>
                <c:pt idx="25">
                  <c:v>253.374774</c:v>
                </c:pt>
                <c:pt idx="26">
                  <c:v>253.71455900000001</c:v>
                </c:pt>
                <c:pt idx="27">
                  <c:v>254.04374300000001</c:v>
                </c:pt>
                <c:pt idx="28">
                  <c:v>254.23057700000001</c:v>
                </c:pt>
                <c:pt idx="29">
                  <c:v>254.399618</c:v>
                </c:pt>
                <c:pt idx="30">
                  <c:v>254.79107999999999</c:v>
                </c:pt>
                <c:pt idx="31">
                  <c:v>255.004605</c:v>
                </c:pt>
                <c:pt idx="32">
                  <c:v>255.271512</c:v>
                </c:pt>
                <c:pt idx="33">
                  <c:v>255.63628299999999</c:v>
                </c:pt>
                <c:pt idx="34">
                  <c:v>255.90319</c:v>
                </c:pt>
                <c:pt idx="35">
                  <c:v>256.30354899999998</c:v>
                </c:pt>
                <c:pt idx="36">
                  <c:v>256.56155799999999</c:v>
                </c:pt>
                <c:pt idx="37">
                  <c:v>256.89963999999998</c:v>
                </c:pt>
                <c:pt idx="38">
                  <c:v>257.17544299999997</c:v>
                </c:pt>
                <c:pt idx="39">
                  <c:v>257.54911099999998</c:v>
                </c:pt>
                <c:pt idx="40">
                  <c:v>257.94947100000002</c:v>
                </c:pt>
                <c:pt idx="41">
                  <c:v>258.34093300000001</c:v>
                </c:pt>
                <c:pt idx="42">
                  <c:v>258.66122100000001</c:v>
                </c:pt>
                <c:pt idx="43">
                  <c:v>259.12385799999998</c:v>
                </c:pt>
                <c:pt idx="44">
                  <c:v>259.44414599999999</c:v>
                </c:pt>
                <c:pt idx="45">
                  <c:v>259.871196</c:v>
                </c:pt>
                <c:pt idx="46">
                  <c:v>260.19148300000001</c:v>
                </c:pt>
                <c:pt idx="47">
                  <c:v>260.68081100000001</c:v>
                </c:pt>
                <c:pt idx="48">
                  <c:v>261.10786100000001</c:v>
                </c:pt>
                <c:pt idx="49">
                  <c:v>261.52601399999998</c:v>
                </c:pt>
                <c:pt idx="50">
                  <c:v>262.05092999999999</c:v>
                </c:pt>
                <c:pt idx="51">
                  <c:v>262.46018600000002</c:v>
                </c:pt>
                <c:pt idx="52">
                  <c:v>262.89613300000002</c:v>
                </c:pt>
                <c:pt idx="53">
                  <c:v>263.456636</c:v>
                </c:pt>
                <c:pt idx="54">
                  <c:v>263.88368600000001</c:v>
                </c:pt>
                <c:pt idx="55">
                  <c:v>264.42639500000001</c:v>
                </c:pt>
                <c:pt idx="56">
                  <c:v>264.99579499999999</c:v>
                </c:pt>
                <c:pt idx="57">
                  <c:v>265.529608</c:v>
                </c:pt>
                <c:pt idx="58">
                  <c:v>266.13459499999999</c:v>
                </c:pt>
                <c:pt idx="59">
                  <c:v>266.65951100000001</c:v>
                </c:pt>
                <c:pt idx="60">
                  <c:v>267.19332300000002</c:v>
                </c:pt>
                <c:pt idx="61">
                  <c:v>267.78941400000002</c:v>
                </c:pt>
                <c:pt idx="62">
                  <c:v>268.35711099999997</c:v>
                </c:pt>
                <c:pt idx="63">
                  <c:v>269.09384799999998</c:v>
                </c:pt>
                <c:pt idx="64">
                  <c:v>269.76830699999999</c:v>
                </c:pt>
                <c:pt idx="65">
                  <c:v>270.43936000000002</c:v>
                </c:pt>
                <c:pt idx="66">
                  <c:v>271.35233199999999</c:v>
                </c:pt>
                <c:pt idx="67">
                  <c:v>272.36316900000003</c:v>
                </c:pt>
                <c:pt idx="68">
                  <c:v>273.29341299999999</c:v>
                </c:pt>
                <c:pt idx="69">
                  <c:v>274.37125700000001</c:v>
                </c:pt>
                <c:pt idx="70">
                  <c:v>275.44910199999998</c:v>
                </c:pt>
                <c:pt idx="71">
                  <c:v>276.70658700000001</c:v>
                </c:pt>
                <c:pt idx="72">
                  <c:v>278.30986799999999</c:v>
                </c:pt>
                <c:pt idx="73">
                  <c:v>280.39885399999997</c:v>
                </c:pt>
                <c:pt idx="74">
                  <c:v>282.34311700000001</c:v>
                </c:pt>
                <c:pt idx="75">
                  <c:v>284.52878299999998</c:v>
                </c:pt>
                <c:pt idx="76">
                  <c:v>286.79926499999999</c:v>
                </c:pt>
                <c:pt idx="77">
                  <c:v>289.11237599999998</c:v>
                </c:pt>
                <c:pt idx="78">
                  <c:v>291.29760099999999</c:v>
                </c:pt>
                <c:pt idx="79">
                  <c:v>293.52827600000001</c:v>
                </c:pt>
                <c:pt idx="80">
                  <c:v>295.63520799999998</c:v>
                </c:pt>
                <c:pt idx="81">
                  <c:v>297.86936600000001</c:v>
                </c:pt>
                <c:pt idx="82">
                  <c:v>300.07090099999999</c:v>
                </c:pt>
                <c:pt idx="83">
                  <c:v>302.41597300000001</c:v>
                </c:pt>
                <c:pt idx="84">
                  <c:v>304.64730900000001</c:v>
                </c:pt>
                <c:pt idx="85">
                  <c:v>306.67805800000002</c:v>
                </c:pt>
                <c:pt idx="86">
                  <c:v>308.323353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EF-7246-B53C-E5315D68817A}"/>
            </c:ext>
          </c:extLst>
        </c:ser>
        <c:ser>
          <c:idx val="7"/>
          <c:order val="3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'24.123-A320B737'!$D$3:$D$88</c:f>
              <c:numCache>
                <c:formatCode>General</c:formatCode>
                <c:ptCount val="86"/>
                <c:pt idx="0">
                  <c:v>228.269498</c:v>
                </c:pt>
                <c:pt idx="1">
                  <c:v>228.17163199999999</c:v>
                </c:pt>
                <c:pt idx="2">
                  <c:v>228.12714800000001</c:v>
                </c:pt>
                <c:pt idx="3">
                  <c:v>228.073767</c:v>
                </c:pt>
                <c:pt idx="4">
                  <c:v>228.12714800000001</c:v>
                </c:pt>
                <c:pt idx="5">
                  <c:v>228.12714800000001</c:v>
                </c:pt>
                <c:pt idx="6">
                  <c:v>228.14494199999999</c:v>
                </c:pt>
                <c:pt idx="7">
                  <c:v>228.17163199999999</c:v>
                </c:pt>
                <c:pt idx="8">
                  <c:v>228.22501299999999</c:v>
                </c:pt>
                <c:pt idx="9">
                  <c:v>228.269498</c:v>
                </c:pt>
                <c:pt idx="10">
                  <c:v>228.34957</c:v>
                </c:pt>
                <c:pt idx="11">
                  <c:v>228.36736300000001</c:v>
                </c:pt>
                <c:pt idx="12">
                  <c:v>228.41184799999999</c:v>
                </c:pt>
                <c:pt idx="13">
                  <c:v>228.46522899999999</c:v>
                </c:pt>
                <c:pt idx="14">
                  <c:v>228.46522899999999</c:v>
                </c:pt>
                <c:pt idx="15">
                  <c:v>228.46522899999999</c:v>
                </c:pt>
                <c:pt idx="16">
                  <c:v>228.50081700000001</c:v>
                </c:pt>
                <c:pt idx="17">
                  <c:v>228.652063</c:v>
                </c:pt>
                <c:pt idx="18">
                  <c:v>228.92067299999999</c:v>
                </c:pt>
                <c:pt idx="19">
                  <c:v>228.965157</c:v>
                </c:pt>
                <c:pt idx="20">
                  <c:v>229.141392</c:v>
                </c:pt>
                <c:pt idx="21">
                  <c:v>229.15028799999999</c:v>
                </c:pt>
                <c:pt idx="22">
                  <c:v>229.23925700000001</c:v>
                </c:pt>
                <c:pt idx="23">
                  <c:v>229.381607</c:v>
                </c:pt>
                <c:pt idx="24">
                  <c:v>229.44388499999999</c:v>
                </c:pt>
                <c:pt idx="25">
                  <c:v>229.497266</c:v>
                </c:pt>
                <c:pt idx="26">
                  <c:v>229.79975999999999</c:v>
                </c:pt>
                <c:pt idx="27">
                  <c:v>230.00438800000001</c:v>
                </c:pt>
                <c:pt idx="28">
                  <c:v>230.18232599999999</c:v>
                </c:pt>
                <c:pt idx="29">
                  <c:v>230.22681</c:v>
                </c:pt>
                <c:pt idx="30">
                  <c:v>230.52040700000001</c:v>
                </c:pt>
                <c:pt idx="31">
                  <c:v>230.67165399999999</c:v>
                </c:pt>
                <c:pt idx="32">
                  <c:v>230.849591</c:v>
                </c:pt>
                <c:pt idx="33">
                  <c:v>231.18767299999999</c:v>
                </c:pt>
                <c:pt idx="34">
                  <c:v>231.40119799999999</c:v>
                </c:pt>
                <c:pt idx="35">
                  <c:v>231.561341</c:v>
                </c:pt>
                <c:pt idx="36">
                  <c:v>231.81935100000001</c:v>
                </c:pt>
                <c:pt idx="37">
                  <c:v>232.16632899999999</c:v>
                </c:pt>
                <c:pt idx="38">
                  <c:v>232.33536899999999</c:v>
                </c:pt>
                <c:pt idx="39">
                  <c:v>232.620069</c:v>
                </c:pt>
                <c:pt idx="40">
                  <c:v>232.85138799999999</c:v>
                </c:pt>
                <c:pt idx="41">
                  <c:v>233.06491299999999</c:v>
                </c:pt>
                <c:pt idx="42">
                  <c:v>233.518654</c:v>
                </c:pt>
                <c:pt idx="43">
                  <c:v>233.71438499999999</c:v>
                </c:pt>
                <c:pt idx="44">
                  <c:v>234.034672</c:v>
                </c:pt>
                <c:pt idx="45">
                  <c:v>234.26599100000001</c:v>
                </c:pt>
                <c:pt idx="46">
                  <c:v>234.55958799999999</c:v>
                </c:pt>
                <c:pt idx="47">
                  <c:v>235.013329</c:v>
                </c:pt>
                <c:pt idx="48">
                  <c:v>235.280235</c:v>
                </c:pt>
                <c:pt idx="49">
                  <c:v>235.65390400000001</c:v>
                </c:pt>
                <c:pt idx="50">
                  <c:v>235.911913</c:v>
                </c:pt>
                <c:pt idx="51">
                  <c:v>236.34786</c:v>
                </c:pt>
                <c:pt idx="52">
                  <c:v>236.74821900000001</c:v>
                </c:pt>
                <c:pt idx="53">
                  <c:v>237.130785</c:v>
                </c:pt>
                <c:pt idx="54">
                  <c:v>237.682391</c:v>
                </c:pt>
                <c:pt idx="55">
                  <c:v>238.12723500000001</c:v>
                </c:pt>
                <c:pt idx="56">
                  <c:v>238.580975</c:v>
                </c:pt>
                <c:pt idx="57">
                  <c:v>239.26603499999999</c:v>
                </c:pt>
                <c:pt idx="58">
                  <c:v>239.773156</c:v>
                </c:pt>
                <c:pt idx="59">
                  <c:v>240.476009</c:v>
                </c:pt>
                <c:pt idx="60">
                  <c:v>241.21445</c:v>
                </c:pt>
                <c:pt idx="61">
                  <c:v>241.85332199999999</c:v>
                </c:pt>
                <c:pt idx="62">
                  <c:v>242.527781</c:v>
                </c:pt>
                <c:pt idx="63">
                  <c:v>243.406868</c:v>
                </c:pt>
                <c:pt idx="64">
                  <c:v>244.37125700000001</c:v>
                </c:pt>
                <c:pt idx="65">
                  <c:v>245.29092199999999</c:v>
                </c:pt>
                <c:pt idx="66">
                  <c:v>246.31955300000001</c:v>
                </c:pt>
                <c:pt idx="67">
                  <c:v>247.428256</c:v>
                </c:pt>
                <c:pt idx="68">
                  <c:v>248.71319299999999</c:v>
                </c:pt>
                <c:pt idx="69">
                  <c:v>249.94012000000001</c:v>
                </c:pt>
                <c:pt idx="70">
                  <c:v>251.37724600000001</c:v>
                </c:pt>
                <c:pt idx="71">
                  <c:v>252.895118</c:v>
                </c:pt>
                <c:pt idx="72">
                  <c:v>254.563829</c:v>
                </c:pt>
                <c:pt idx="73">
                  <c:v>256.36458199999998</c:v>
                </c:pt>
                <c:pt idx="74">
                  <c:v>258.17443500000002</c:v>
                </c:pt>
                <c:pt idx="75">
                  <c:v>260.07538299999999</c:v>
                </c:pt>
                <c:pt idx="76">
                  <c:v>261.88545599999998</c:v>
                </c:pt>
                <c:pt idx="77">
                  <c:v>263.41317400000003</c:v>
                </c:pt>
                <c:pt idx="78">
                  <c:v>264.85029900000001</c:v>
                </c:pt>
                <c:pt idx="79">
                  <c:v>266.32793800000002</c:v>
                </c:pt>
                <c:pt idx="80">
                  <c:v>268.10634599999997</c:v>
                </c:pt>
                <c:pt idx="81">
                  <c:v>270.17339600000003</c:v>
                </c:pt>
                <c:pt idx="82">
                  <c:v>272.483024</c:v>
                </c:pt>
                <c:pt idx="83">
                  <c:v>274.40542199999999</c:v>
                </c:pt>
                <c:pt idx="84">
                  <c:v>276.399809</c:v>
                </c:pt>
                <c:pt idx="85">
                  <c:v>278.32798200000002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EF-7246-B53C-E5315D688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A340-200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'24.131-A340'!$O$3:$O$138</c:f>
              <c:numCache>
                <c:formatCode>General</c:formatCode>
                <c:ptCount val="136"/>
                <c:pt idx="0">
                  <c:v>0.49929329</c:v>
                </c:pt>
                <c:pt idx="1">
                  <c:v>0.50234657000000005</c:v>
                </c:pt>
                <c:pt idx="2">
                  <c:v>0.50539995000000004</c:v>
                </c:pt>
                <c:pt idx="3">
                  <c:v>0.50845340999999999</c:v>
                </c:pt>
                <c:pt idx="4">
                  <c:v>0.51150678000000005</c:v>
                </c:pt>
                <c:pt idx="5">
                  <c:v>0.51456009999999996</c:v>
                </c:pt>
                <c:pt idx="6">
                  <c:v>0.51761347999999996</c:v>
                </c:pt>
                <c:pt idx="7">
                  <c:v>0.52066688000000005</c:v>
                </c:pt>
                <c:pt idx="8">
                  <c:v>0.52372017999999998</c:v>
                </c:pt>
                <c:pt idx="9">
                  <c:v>0.52677348000000002</c:v>
                </c:pt>
                <c:pt idx="10">
                  <c:v>0.52982686000000001</c:v>
                </c:pt>
                <c:pt idx="11">
                  <c:v>0.53288025000000006</c:v>
                </c:pt>
                <c:pt idx="12">
                  <c:v>0.53593363000000005</c:v>
                </c:pt>
                <c:pt idx="13">
                  <c:v>0.53898701000000004</c:v>
                </c:pt>
                <c:pt idx="14">
                  <c:v>0.54204039000000004</c:v>
                </c:pt>
                <c:pt idx="15">
                  <c:v>0.54509377000000003</c:v>
                </c:pt>
                <c:pt idx="16">
                  <c:v>0.54814700000000005</c:v>
                </c:pt>
                <c:pt idx="17">
                  <c:v>0.55120020999999997</c:v>
                </c:pt>
                <c:pt idx="18">
                  <c:v>0.55425354999999998</c:v>
                </c:pt>
                <c:pt idx="19">
                  <c:v>0.55730701999999999</c:v>
                </c:pt>
                <c:pt idx="20">
                  <c:v>0.56036028999999998</c:v>
                </c:pt>
                <c:pt idx="21">
                  <c:v>0.56341359999999996</c:v>
                </c:pt>
                <c:pt idx="22">
                  <c:v>0.5664669</c:v>
                </c:pt>
                <c:pt idx="23">
                  <c:v>0.56952026</c:v>
                </c:pt>
                <c:pt idx="24">
                  <c:v>0.57257351999999995</c:v>
                </c:pt>
                <c:pt idx="25">
                  <c:v>0.57562690000000005</c:v>
                </c:pt>
                <c:pt idx="26">
                  <c:v>0.57868028000000005</c:v>
                </c:pt>
                <c:pt idx="27">
                  <c:v>0.58173366000000004</c:v>
                </c:pt>
                <c:pt idx="28">
                  <c:v>0.58478704000000004</c:v>
                </c:pt>
                <c:pt idx="29">
                  <c:v>0.58784031000000003</c:v>
                </c:pt>
                <c:pt idx="30">
                  <c:v>0.59089356999999998</c:v>
                </c:pt>
                <c:pt idx="31">
                  <c:v>0.59394690999999999</c:v>
                </c:pt>
                <c:pt idx="32">
                  <c:v>0.59700008999999998</c:v>
                </c:pt>
                <c:pt idx="33">
                  <c:v>0.60005341000000001</c:v>
                </c:pt>
                <c:pt idx="34">
                  <c:v>0.60310679</c:v>
                </c:pt>
                <c:pt idx="35">
                  <c:v>0.60616006</c:v>
                </c:pt>
                <c:pt idx="36">
                  <c:v>0.60921327999999997</c:v>
                </c:pt>
                <c:pt idx="37">
                  <c:v>0.61226654999999996</c:v>
                </c:pt>
                <c:pt idx="38">
                  <c:v>0.61531990000000003</c:v>
                </c:pt>
                <c:pt idx="39">
                  <c:v>0.61837328999999996</c:v>
                </c:pt>
                <c:pt idx="40">
                  <c:v>0.62142666999999996</c:v>
                </c:pt>
                <c:pt idx="41">
                  <c:v>0.62477165999999995</c:v>
                </c:pt>
                <c:pt idx="42">
                  <c:v>0.62753302</c:v>
                </c:pt>
                <c:pt idx="43">
                  <c:v>0.63058636999999995</c:v>
                </c:pt>
                <c:pt idx="44">
                  <c:v>0.63363952999999995</c:v>
                </c:pt>
                <c:pt idx="45">
                  <c:v>0.63669271000000005</c:v>
                </c:pt>
                <c:pt idx="46">
                  <c:v>0.63974595999999995</c:v>
                </c:pt>
                <c:pt idx="47">
                  <c:v>0.64279902</c:v>
                </c:pt>
                <c:pt idx="48">
                  <c:v>0.64585227000000001</c:v>
                </c:pt>
                <c:pt idx="49">
                  <c:v>0.64890537999999998</c:v>
                </c:pt>
                <c:pt idx="50">
                  <c:v>0.65195855999999996</c:v>
                </c:pt>
                <c:pt idx="51">
                  <c:v>0.65501182999999996</c:v>
                </c:pt>
                <c:pt idx="52">
                  <c:v>0.65806520999999996</c:v>
                </c:pt>
                <c:pt idx="53">
                  <c:v>0.66111854000000003</c:v>
                </c:pt>
                <c:pt idx="54">
                  <c:v>0.66417170999999997</c:v>
                </c:pt>
                <c:pt idx="55">
                  <c:v>0.66722488999999996</c:v>
                </c:pt>
                <c:pt idx="56">
                  <c:v>0.67027795999999995</c:v>
                </c:pt>
                <c:pt idx="57">
                  <c:v>0.67333105000000004</c:v>
                </c:pt>
                <c:pt idx="58">
                  <c:v>0.67638414000000002</c:v>
                </c:pt>
                <c:pt idx="59">
                  <c:v>0.67943726000000004</c:v>
                </c:pt>
                <c:pt idx="60">
                  <c:v>0.68249048000000001</c:v>
                </c:pt>
                <c:pt idx="61">
                  <c:v>0.68554375000000001</c:v>
                </c:pt>
                <c:pt idx="62">
                  <c:v>0.68859709000000002</c:v>
                </c:pt>
                <c:pt idx="63">
                  <c:v>0.69165003999999997</c:v>
                </c:pt>
                <c:pt idx="64">
                  <c:v>0.69470319999999997</c:v>
                </c:pt>
                <c:pt idx="65">
                  <c:v>0.69775642999999998</c:v>
                </c:pt>
                <c:pt idx="66">
                  <c:v>0.70080960000000003</c:v>
                </c:pt>
                <c:pt idx="67">
                  <c:v>0.70386269000000001</c:v>
                </c:pt>
                <c:pt idx="68">
                  <c:v>0.70691579000000004</c:v>
                </c:pt>
                <c:pt idx="69">
                  <c:v>0.70996908999999997</c:v>
                </c:pt>
                <c:pt idx="70">
                  <c:v>0.71331412999999999</c:v>
                </c:pt>
                <c:pt idx="71">
                  <c:v>0.71665909000000005</c:v>
                </c:pt>
                <c:pt idx="72">
                  <c:v>0.71971244000000001</c:v>
                </c:pt>
                <c:pt idx="73">
                  <c:v>0.72247338999999999</c:v>
                </c:pt>
                <c:pt idx="74">
                  <c:v>0.72523437999999996</c:v>
                </c:pt>
                <c:pt idx="75">
                  <c:v>0.72857932000000003</c:v>
                </c:pt>
                <c:pt idx="76">
                  <c:v>0.73163243</c:v>
                </c:pt>
                <c:pt idx="77">
                  <c:v>0.73439374000000002</c:v>
                </c:pt>
                <c:pt idx="78">
                  <c:v>0.73744681999999995</c:v>
                </c:pt>
                <c:pt idx="79">
                  <c:v>0.74049973000000002</c:v>
                </c:pt>
                <c:pt idx="80">
                  <c:v>0.74355258999999996</c:v>
                </c:pt>
                <c:pt idx="81">
                  <c:v>0.74660570000000004</c:v>
                </c:pt>
                <c:pt idx="82">
                  <c:v>0.74965877000000003</c:v>
                </c:pt>
                <c:pt idx="83">
                  <c:v>0.75271191000000004</c:v>
                </c:pt>
                <c:pt idx="84">
                  <c:v>0.75576474999999999</c:v>
                </c:pt>
                <c:pt idx="85">
                  <c:v>0.75881756</c:v>
                </c:pt>
                <c:pt idx="86">
                  <c:v>0.76187055000000004</c:v>
                </c:pt>
                <c:pt idx="87">
                  <c:v>0.76492369000000004</c:v>
                </c:pt>
                <c:pt idx="88">
                  <c:v>0.76768477999999996</c:v>
                </c:pt>
                <c:pt idx="89">
                  <c:v>0.77102950999999997</c:v>
                </c:pt>
                <c:pt idx="90">
                  <c:v>0.77437423000000005</c:v>
                </c:pt>
                <c:pt idx="91">
                  <c:v>0.77713536999999999</c:v>
                </c:pt>
                <c:pt idx="92">
                  <c:v>0.77989653000000003</c:v>
                </c:pt>
                <c:pt idx="93">
                  <c:v>0.78324115999999999</c:v>
                </c:pt>
                <c:pt idx="94">
                  <c:v>0.78658589000000001</c:v>
                </c:pt>
                <c:pt idx="95">
                  <c:v>0.78934689999999996</c:v>
                </c:pt>
                <c:pt idx="96">
                  <c:v>0.79239974999999996</c:v>
                </c:pt>
                <c:pt idx="97">
                  <c:v>0.79545241</c:v>
                </c:pt>
                <c:pt idx="98">
                  <c:v>0.79850525999999999</c:v>
                </c:pt>
                <c:pt idx="99">
                  <c:v>0.80184999999999995</c:v>
                </c:pt>
                <c:pt idx="100">
                  <c:v>0.80461099999999997</c:v>
                </c:pt>
                <c:pt idx="101">
                  <c:v>0.80737179000000003</c:v>
                </c:pt>
                <c:pt idx="102">
                  <c:v>0.81013261999999997</c:v>
                </c:pt>
                <c:pt idx="103">
                  <c:v>0.81230912</c:v>
                </c:pt>
                <c:pt idx="104">
                  <c:v>0.81477717999999999</c:v>
                </c:pt>
                <c:pt idx="105">
                  <c:v>0.81695298000000005</c:v>
                </c:pt>
                <c:pt idx="106">
                  <c:v>0.81890664000000002</c:v>
                </c:pt>
                <c:pt idx="107">
                  <c:v>0.82097226000000001</c:v>
                </c:pt>
                <c:pt idx="108">
                  <c:v>0.82272210000000001</c:v>
                </c:pt>
                <c:pt idx="109">
                  <c:v>0.82417940999999995</c:v>
                </c:pt>
                <c:pt idx="110">
                  <c:v>0.82545659999999998</c:v>
                </c:pt>
                <c:pt idx="111">
                  <c:v>0.82682765000000003</c:v>
                </c:pt>
                <c:pt idx="112">
                  <c:v>0.82809350000000004</c:v>
                </c:pt>
                <c:pt idx="113">
                  <c:v>0.82899692999999997</c:v>
                </c:pt>
                <c:pt idx="114">
                  <c:v>0.83003501999999996</c:v>
                </c:pt>
                <c:pt idx="115">
                  <c:v>0.83050665000000001</c:v>
                </c:pt>
                <c:pt idx="116">
                  <c:v>0.83107083999999998</c:v>
                </c:pt>
                <c:pt idx="117">
                  <c:v>0.83191404999999996</c:v>
                </c:pt>
                <c:pt idx="118">
                  <c:v>0.83278026000000005</c:v>
                </c:pt>
                <c:pt idx="119">
                  <c:v>0.83336811</c:v>
                </c:pt>
                <c:pt idx="120">
                  <c:v>0.8339704</c:v>
                </c:pt>
                <c:pt idx="121">
                  <c:v>0.83467566999999998</c:v>
                </c:pt>
                <c:pt idx="122">
                  <c:v>0.83540082000000004</c:v>
                </c:pt>
                <c:pt idx="123">
                  <c:v>0.83605644999999995</c:v>
                </c:pt>
                <c:pt idx="124">
                  <c:v>0.83674725999999999</c:v>
                </c:pt>
                <c:pt idx="125">
                  <c:v>0.83733356000000003</c:v>
                </c:pt>
                <c:pt idx="126">
                  <c:v>0.83785061999999999</c:v>
                </c:pt>
                <c:pt idx="127">
                  <c:v>0.83871397999999997</c:v>
                </c:pt>
                <c:pt idx="128">
                  <c:v>0.83909259000000003</c:v>
                </c:pt>
                <c:pt idx="129">
                  <c:v>0.83992182000000004</c:v>
                </c:pt>
                <c:pt idx="130">
                  <c:v>0.84047123000000001</c:v>
                </c:pt>
                <c:pt idx="131">
                  <c:v>0.84101022999999997</c:v>
                </c:pt>
                <c:pt idx="132">
                  <c:v>0.84175575000000002</c:v>
                </c:pt>
                <c:pt idx="133">
                  <c:v>0.84252864999999999</c:v>
                </c:pt>
                <c:pt idx="134">
                  <c:v>0.84307991000000004</c:v>
                </c:pt>
                <c:pt idx="135">
                  <c:v>0.84378412000000003</c:v>
                </c:pt>
              </c:numCache>
            </c:numRef>
          </c:xVal>
          <c:yVal>
            <c:numRef>
              <c:f>'24.131-A340'!$P$3:$P$138</c:f>
              <c:numCache>
                <c:formatCode>General</c:formatCode>
                <c:ptCount val="136"/>
                <c:pt idx="0">
                  <c:v>235.932131</c:v>
                </c:pt>
                <c:pt idx="1">
                  <c:v>235.97798599999999</c:v>
                </c:pt>
                <c:pt idx="2">
                  <c:v>235.973544</c:v>
                </c:pt>
                <c:pt idx="3">
                  <c:v>235.931378</c:v>
                </c:pt>
                <c:pt idx="4">
                  <c:v>235.933223</c:v>
                </c:pt>
                <c:pt idx="5">
                  <c:v>235.960217</c:v>
                </c:pt>
                <c:pt idx="6">
                  <c:v>235.95577399999999</c:v>
                </c:pt>
                <c:pt idx="7">
                  <c:v>235.93875700000001</c:v>
                </c:pt>
                <c:pt idx="8">
                  <c:v>235.97832600000001</c:v>
                </c:pt>
                <c:pt idx="9">
                  <c:v>236.011607</c:v>
                </c:pt>
                <c:pt idx="10">
                  <c:v>236.00716399999999</c:v>
                </c:pt>
                <c:pt idx="11">
                  <c:v>236.00272200000001</c:v>
                </c:pt>
                <c:pt idx="12">
                  <c:v>235.99827999999999</c:v>
                </c:pt>
                <c:pt idx="13">
                  <c:v>235.99383700000001</c:v>
                </c:pt>
                <c:pt idx="14">
                  <c:v>235.989395</c:v>
                </c:pt>
                <c:pt idx="15">
                  <c:v>235.98495199999999</c:v>
                </c:pt>
                <c:pt idx="16">
                  <c:v>236.05595700000001</c:v>
                </c:pt>
                <c:pt idx="17">
                  <c:v>236.13953599999999</c:v>
                </c:pt>
                <c:pt idx="18">
                  <c:v>236.153955</c:v>
                </c:pt>
                <c:pt idx="19">
                  <c:v>236.105502</c:v>
                </c:pt>
                <c:pt idx="20">
                  <c:v>236.157645</c:v>
                </c:pt>
                <c:pt idx="21">
                  <c:v>236.19092599999999</c:v>
                </c:pt>
                <c:pt idx="22">
                  <c:v>236.22420600000001</c:v>
                </c:pt>
                <c:pt idx="23">
                  <c:v>236.232339</c:v>
                </c:pt>
                <c:pt idx="24">
                  <c:v>236.29076800000001</c:v>
                </c:pt>
                <c:pt idx="25">
                  <c:v>236.286326</c:v>
                </c:pt>
                <c:pt idx="26">
                  <c:v>236.28188399999999</c:v>
                </c:pt>
                <c:pt idx="27">
                  <c:v>236.27744100000001</c:v>
                </c:pt>
                <c:pt idx="28">
                  <c:v>236.272999</c:v>
                </c:pt>
                <c:pt idx="29">
                  <c:v>236.325142</c:v>
                </c:pt>
                <c:pt idx="30">
                  <c:v>236.38357099999999</c:v>
                </c:pt>
                <c:pt idx="31">
                  <c:v>236.39799099999999</c:v>
                </c:pt>
                <c:pt idx="32">
                  <c:v>236.50043099999999</c:v>
                </c:pt>
                <c:pt idx="33">
                  <c:v>236.52742499999999</c:v>
                </c:pt>
                <c:pt idx="34">
                  <c:v>236.52298300000001</c:v>
                </c:pt>
                <c:pt idx="35">
                  <c:v>236.57512500000001</c:v>
                </c:pt>
                <c:pt idx="36">
                  <c:v>236.65241700000001</c:v>
                </c:pt>
                <c:pt idx="37">
                  <c:v>236.70455899999999</c:v>
                </c:pt>
                <c:pt idx="38">
                  <c:v>236.71269100000001</c:v>
                </c:pt>
                <c:pt idx="39">
                  <c:v>236.708249</c:v>
                </c:pt>
                <c:pt idx="40">
                  <c:v>236.70380700000001</c:v>
                </c:pt>
                <c:pt idx="41">
                  <c:v>236.88215299999999</c:v>
                </c:pt>
                <c:pt idx="42">
                  <c:v>236.9024</c:v>
                </c:pt>
                <c:pt idx="43">
                  <c:v>236.91682</c:v>
                </c:pt>
                <c:pt idx="44">
                  <c:v>237.02554699999999</c:v>
                </c:pt>
                <c:pt idx="45">
                  <c:v>237.1217</c:v>
                </c:pt>
                <c:pt idx="46">
                  <c:v>237.18641700000001</c:v>
                </c:pt>
                <c:pt idx="47">
                  <c:v>237.34544299999999</c:v>
                </c:pt>
                <c:pt idx="48">
                  <c:v>237.41015999999999</c:v>
                </c:pt>
                <c:pt idx="49">
                  <c:v>237.54403600000001</c:v>
                </c:pt>
                <c:pt idx="50">
                  <c:v>237.64018999999999</c:v>
                </c:pt>
                <c:pt idx="51">
                  <c:v>237.69233199999999</c:v>
                </c:pt>
                <c:pt idx="52">
                  <c:v>237.68789000000001</c:v>
                </c:pt>
                <c:pt idx="53">
                  <c:v>237.708596</c:v>
                </c:pt>
                <c:pt idx="54">
                  <c:v>237.81732400000001</c:v>
                </c:pt>
                <c:pt idx="55">
                  <c:v>237.913477</c:v>
                </c:pt>
                <c:pt idx="56">
                  <c:v>238.066215</c:v>
                </c:pt>
                <c:pt idx="57">
                  <c:v>238.21266600000001</c:v>
                </c:pt>
                <c:pt idx="58">
                  <c:v>238.359117</c:v>
                </c:pt>
                <c:pt idx="59">
                  <c:v>238.486707</c:v>
                </c:pt>
                <c:pt idx="60">
                  <c:v>238.563998</c:v>
                </c:pt>
                <c:pt idx="61">
                  <c:v>238.616141</c:v>
                </c:pt>
                <c:pt idx="62">
                  <c:v>238.63684699999999</c:v>
                </c:pt>
                <c:pt idx="63">
                  <c:v>238.853342</c:v>
                </c:pt>
                <c:pt idx="64">
                  <c:v>238.96206900000001</c:v>
                </c:pt>
                <c:pt idx="65">
                  <c:v>239.03219000000001</c:v>
                </c:pt>
                <c:pt idx="66">
                  <c:v>239.13462999999999</c:v>
                </c:pt>
                <c:pt idx="67">
                  <c:v>239.281081</c:v>
                </c:pt>
                <c:pt idx="68">
                  <c:v>239.421245</c:v>
                </c:pt>
                <c:pt idx="69">
                  <c:v>239.45992899999999</c:v>
                </c:pt>
                <c:pt idx="70">
                  <c:v>239.61312599999999</c:v>
                </c:pt>
                <c:pt idx="71">
                  <c:v>239.81033400000001</c:v>
                </c:pt>
                <c:pt idx="72">
                  <c:v>239.823869</c:v>
                </c:pt>
                <c:pt idx="73">
                  <c:v>240.05247900000001</c:v>
                </c:pt>
                <c:pt idx="74">
                  <c:v>240.262227</c:v>
                </c:pt>
                <c:pt idx="75">
                  <c:v>240.471125</c:v>
                </c:pt>
                <c:pt idx="76">
                  <c:v>240.60500200000001</c:v>
                </c:pt>
                <c:pt idx="77">
                  <c:v>240.65128200000001</c:v>
                </c:pt>
                <c:pt idx="78">
                  <c:v>240.80402000000001</c:v>
                </c:pt>
                <c:pt idx="79">
                  <c:v>241.03849199999999</c:v>
                </c:pt>
                <c:pt idx="80">
                  <c:v>241.30440100000001</c:v>
                </c:pt>
                <c:pt idx="81">
                  <c:v>241.438277</c:v>
                </c:pt>
                <c:pt idx="82">
                  <c:v>241.591015</c:v>
                </c:pt>
                <c:pt idx="83">
                  <c:v>241.71231700000001</c:v>
                </c:pt>
                <c:pt idx="84">
                  <c:v>241.98451299999999</c:v>
                </c:pt>
                <c:pt idx="85">
                  <c:v>242.27556999999999</c:v>
                </c:pt>
                <c:pt idx="86">
                  <c:v>242.472318</c:v>
                </c:pt>
                <c:pt idx="87">
                  <c:v>242.587333</c:v>
                </c:pt>
                <c:pt idx="88">
                  <c:v>242.74678299999999</c:v>
                </c:pt>
                <c:pt idx="89">
                  <c:v>243.06256500000001</c:v>
                </c:pt>
                <c:pt idx="90">
                  <c:v>243.38463300000001</c:v>
                </c:pt>
                <c:pt idx="91">
                  <c:v>243.518934</c:v>
                </c:pt>
                <c:pt idx="92">
                  <c:v>243.64066099999999</c:v>
                </c:pt>
                <c:pt idx="93">
                  <c:v>244.00674000000001</c:v>
                </c:pt>
                <c:pt idx="94">
                  <c:v>244.32252099999999</c:v>
                </c:pt>
                <c:pt idx="95">
                  <c:v>244.525982</c:v>
                </c:pt>
                <c:pt idx="96">
                  <c:v>244.79189</c:v>
                </c:pt>
                <c:pt idx="97">
                  <c:v>245.15839399999999</c:v>
                </c:pt>
                <c:pt idx="98">
                  <c:v>245.42430200000001</c:v>
                </c:pt>
                <c:pt idx="99">
                  <c:v>245.73468</c:v>
                </c:pt>
                <c:pt idx="100">
                  <c:v>245.943544</c:v>
                </c:pt>
                <c:pt idx="101">
                  <c:v>246.25300300000001</c:v>
                </c:pt>
                <c:pt idx="102">
                  <c:v>246.55077199999999</c:v>
                </c:pt>
                <c:pt idx="103">
                  <c:v>247.04252600000001</c:v>
                </c:pt>
                <c:pt idx="104">
                  <c:v>247.74762100000001</c:v>
                </c:pt>
                <c:pt idx="105">
                  <c:v>248.595979</c:v>
                </c:pt>
                <c:pt idx="106">
                  <c:v>249.491185</c:v>
                </c:pt>
                <c:pt idx="107">
                  <c:v>250.47363999999999</c:v>
                </c:pt>
                <c:pt idx="108">
                  <c:v>251.48952299999999</c:v>
                </c:pt>
                <c:pt idx="109">
                  <c:v>252.79681099999999</c:v>
                </c:pt>
                <c:pt idx="110">
                  <c:v>254.17050699999999</c:v>
                </c:pt>
                <c:pt idx="111">
                  <c:v>255.432208</c:v>
                </c:pt>
                <c:pt idx="112">
                  <c:v>257.01608900000002</c:v>
                </c:pt>
                <c:pt idx="113">
                  <c:v>258.57630999999998</c:v>
                </c:pt>
                <c:pt idx="114">
                  <c:v>260.25677100000001</c:v>
                </c:pt>
                <c:pt idx="115">
                  <c:v>261.86642499999999</c:v>
                </c:pt>
                <c:pt idx="116">
                  <c:v>263.71106200000003</c:v>
                </c:pt>
                <c:pt idx="117">
                  <c:v>265.72544099999999</c:v>
                </c:pt>
                <c:pt idx="118">
                  <c:v>267.97241200000002</c:v>
                </c:pt>
                <c:pt idx="119">
                  <c:v>269.711344</c:v>
                </c:pt>
                <c:pt idx="120">
                  <c:v>271.42867100000001</c:v>
                </c:pt>
                <c:pt idx="121">
                  <c:v>273.00472200000002</c:v>
                </c:pt>
                <c:pt idx="122">
                  <c:v>274.801807</c:v>
                </c:pt>
                <c:pt idx="123">
                  <c:v>276.65950800000002</c:v>
                </c:pt>
                <c:pt idx="124">
                  <c:v>278.27139499999998</c:v>
                </c:pt>
                <c:pt idx="125">
                  <c:v>280.098322</c:v>
                </c:pt>
                <c:pt idx="126">
                  <c:v>281.849019</c:v>
                </c:pt>
                <c:pt idx="127">
                  <c:v>283.941823</c:v>
                </c:pt>
                <c:pt idx="128">
                  <c:v>285.51323600000001</c:v>
                </c:pt>
                <c:pt idx="129">
                  <c:v>287.314525</c:v>
                </c:pt>
                <c:pt idx="130">
                  <c:v>289.35844200000003</c:v>
                </c:pt>
                <c:pt idx="131">
                  <c:v>291.17587200000003</c:v>
                </c:pt>
                <c:pt idx="132">
                  <c:v>293.20345800000001</c:v>
                </c:pt>
                <c:pt idx="133">
                  <c:v>295.42530900000003</c:v>
                </c:pt>
                <c:pt idx="134">
                  <c:v>297.42470800000001</c:v>
                </c:pt>
                <c:pt idx="135">
                  <c:v>299.54855199999997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D49-6C46-B5F4-5F667C49F678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'24.131-A340'!$O$3:$O$138</c:f>
              <c:numCache>
                <c:formatCode>General</c:formatCode>
                <c:ptCount val="136"/>
                <c:pt idx="0">
                  <c:v>0.49929329</c:v>
                </c:pt>
                <c:pt idx="1">
                  <c:v>0.50234657000000005</c:v>
                </c:pt>
                <c:pt idx="2">
                  <c:v>0.50539995000000004</c:v>
                </c:pt>
                <c:pt idx="3">
                  <c:v>0.50845340999999999</c:v>
                </c:pt>
                <c:pt idx="4">
                  <c:v>0.51150678000000005</c:v>
                </c:pt>
                <c:pt idx="5">
                  <c:v>0.51456009999999996</c:v>
                </c:pt>
                <c:pt idx="6">
                  <c:v>0.51761347999999996</c:v>
                </c:pt>
                <c:pt idx="7">
                  <c:v>0.52066688000000005</c:v>
                </c:pt>
                <c:pt idx="8">
                  <c:v>0.52372017999999998</c:v>
                </c:pt>
                <c:pt idx="9">
                  <c:v>0.52677348000000002</c:v>
                </c:pt>
                <c:pt idx="10">
                  <c:v>0.52982686000000001</c:v>
                </c:pt>
                <c:pt idx="11">
                  <c:v>0.53288025000000006</c:v>
                </c:pt>
                <c:pt idx="12">
                  <c:v>0.53593363000000005</c:v>
                </c:pt>
                <c:pt idx="13">
                  <c:v>0.53898701000000004</c:v>
                </c:pt>
                <c:pt idx="14">
                  <c:v>0.54204039000000004</c:v>
                </c:pt>
                <c:pt idx="15">
                  <c:v>0.54509377000000003</c:v>
                </c:pt>
                <c:pt idx="16">
                  <c:v>0.54814700000000005</c:v>
                </c:pt>
                <c:pt idx="17">
                  <c:v>0.55120020999999997</c:v>
                </c:pt>
                <c:pt idx="18">
                  <c:v>0.55425354999999998</c:v>
                </c:pt>
                <c:pt idx="19">
                  <c:v>0.55730701999999999</c:v>
                </c:pt>
                <c:pt idx="20">
                  <c:v>0.56036028999999998</c:v>
                </c:pt>
                <c:pt idx="21">
                  <c:v>0.56341359999999996</c:v>
                </c:pt>
                <c:pt idx="22">
                  <c:v>0.5664669</c:v>
                </c:pt>
                <c:pt idx="23">
                  <c:v>0.56952026</c:v>
                </c:pt>
                <c:pt idx="24">
                  <c:v>0.57257351999999995</c:v>
                </c:pt>
                <c:pt idx="25">
                  <c:v>0.57562690000000005</c:v>
                </c:pt>
                <c:pt idx="26">
                  <c:v>0.57868028000000005</c:v>
                </c:pt>
                <c:pt idx="27">
                  <c:v>0.58173366000000004</c:v>
                </c:pt>
                <c:pt idx="28">
                  <c:v>0.58478704000000004</c:v>
                </c:pt>
                <c:pt idx="29">
                  <c:v>0.58784031000000003</c:v>
                </c:pt>
                <c:pt idx="30">
                  <c:v>0.59089356999999998</c:v>
                </c:pt>
                <c:pt idx="31">
                  <c:v>0.59394690999999999</c:v>
                </c:pt>
                <c:pt idx="32">
                  <c:v>0.59700008999999998</c:v>
                </c:pt>
                <c:pt idx="33">
                  <c:v>0.60005341000000001</c:v>
                </c:pt>
                <c:pt idx="34">
                  <c:v>0.60310679</c:v>
                </c:pt>
                <c:pt idx="35">
                  <c:v>0.60616006</c:v>
                </c:pt>
                <c:pt idx="36">
                  <c:v>0.60921327999999997</c:v>
                </c:pt>
                <c:pt idx="37">
                  <c:v>0.61226654999999996</c:v>
                </c:pt>
                <c:pt idx="38">
                  <c:v>0.61531990000000003</c:v>
                </c:pt>
                <c:pt idx="39">
                  <c:v>0.61837328999999996</c:v>
                </c:pt>
                <c:pt idx="40">
                  <c:v>0.62142666999999996</c:v>
                </c:pt>
                <c:pt idx="41">
                  <c:v>0.62477165999999995</c:v>
                </c:pt>
                <c:pt idx="42">
                  <c:v>0.62753302</c:v>
                </c:pt>
                <c:pt idx="43">
                  <c:v>0.63058636999999995</c:v>
                </c:pt>
                <c:pt idx="44">
                  <c:v>0.63363952999999995</c:v>
                </c:pt>
                <c:pt idx="45">
                  <c:v>0.63669271000000005</c:v>
                </c:pt>
                <c:pt idx="46">
                  <c:v>0.63974595999999995</c:v>
                </c:pt>
                <c:pt idx="47">
                  <c:v>0.64279902</c:v>
                </c:pt>
                <c:pt idx="48">
                  <c:v>0.64585227000000001</c:v>
                </c:pt>
                <c:pt idx="49">
                  <c:v>0.64890537999999998</c:v>
                </c:pt>
                <c:pt idx="50">
                  <c:v>0.65195855999999996</c:v>
                </c:pt>
                <c:pt idx="51">
                  <c:v>0.65501182999999996</c:v>
                </c:pt>
                <c:pt idx="52">
                  <c:v>0.65806520999999996</c:v>
                </c:pt>
                <c:pt idx="53">
                  <c:v>0.66111854000000003</c:v>
                </c:pt>
                <c:pt idx="54">
                  <c:v>0.66417170999999997</c:v>
                </c:pt>
                <c:pt idx="55">
                  <c:v>0.66722488999999996</c:v>
                </c:pt>
                <c:pt idx="56">
                  <c:v>0.67027795999999995</c:v>
                </c:pt>
                <c:pt idx="57">
                  <c:v>0.67333105000000004</c:v>
                </c:pt>
                <c:pt idx="58">
                  <c:v>0.67638414000000002</c:v>
                </c:pt>
                <c:pt idx="59">
                  <c:v>0.67943726000000004</c:v>
                </c:pt>
                <c:pt idx="60">
                  <c:v>0.68249048000000001</c:v>
                </c:pt>
                <c:pt idx="61">
                  <c:v>0.68554375000000001</c:v>
                </c:pt>
                <c:pt idx="62">
                  <c:v>0.68859709000000002</c:v>
                </c:pt>
                <c:pt idx="63">
                  <c:v>0.69165003999999997</c:v>
                </c:pt>
                <c:pt idx="64">
                  <c:v>0.69470319999999997</c:v>
                </c:pt>
                <c:pt idx="65">
                  <c:v>0.69775642999999998</c:v>
                </c:pt>
                <c:pt idx="66">
                  <c:v>0.70080960000000003</c:v>
                </c:pt>
                <c:pt idx="67">
                  <c:v>0.70386269000000001</c:v>
                </c:pt>
                <c:pt idx="68">
                  <c:v>0.70691579000000004</c:v>
                </c:pt>
                <c:pt idx="69">
                  <c:v>0.70996908999999997</c:v>
                </c:pt>
                <c:pt idx="70">
                  <c:v>0.71331412999999999</c:v>
                </c:pt>
                <c:pt idx="71">
                  <c:v>0.71665909000000005</c:v>
                </c:pt>
                <c:pt idx="72">
                  <c:v>0.71971244000000001</c:v>
                </c:pt>
                <c:pt idx="73">
                  <c:v>0.72247338999999999</c:v>
                </c:pt>
                <c:pt idx="74">
                  <c:v>0.72523437999999996</c:v>
                </c:pt>
                <c:pt idx="75">
                  <c:v>0.72857932000000003</c:v>
                </c:pt>
                <c:pt idx="76">
                  <c:v>0.73163243</c:v>
                </c:pt>
                <c:pt idx="77">
                  <c:v>0.73439374000000002</c:v>
                </c:pt>
                <c:pt idx="78">
                  <c:v>0.73744681999999995</c:v>
                </c:pt>
                <c:pt idx="79">
                  <c:v>0.74049973000000002</c:v>
                </c:pt>
                <c:pt idx="80">
                  <c:v>0.74355258999999996</c:v>
                </c:pt>
                <c:pt idx="81">
                  <c:v>0.74660570000000004</c:v>
                </c:pt>
                <c:pt idx="82">
                  <c:v>0.74965877000000003</c:v>
                </c:pt>
                <c:pt idx="83">
                  <c:v>0.75271191000000004</c:v>
                </c:pt>
                <c:pt idx="84">
                  <c:v>0.75576474999999999</c:v>
                </c:pt>
                <c:pt idx="85">
                  <c:v>0.75881756</c:v>
                </c:pt>
                <c:pt idx="86">
                  <c:v>0.76187055000000004</c:v>
                </c:pt>
                <c:pt idx="87">
                  <c:v>0.76492369000000004</c:v>
                </c:pt>
                <c:pt idx="88">
                  <c:v>0.76768477999999996</c:v>
                </c:pt>
                <c:pt idx="89">
                  <c:v>0.77102950999999997</c:v>
                </c:pt>
                <c:pt idx="90">
                  <c:v>0.77437423000000005</c:v>
                </c:pt>
                <c:pt idx="91">
                  <c:v>0.77713536999999999</c:v>
                </c:pt>
                <c:pt idx="92">
                  <c:v>0.77989653000000003</c:v>
                </c:pt>
                <c:pt idx="93">
                  <c:v>0.78324115999999999</c:v>
                </c:pt>
                <c:pt idx="94">
                  <c:v>0.78658589000000001</c:v>
                </c:pt>
                <c:pt idx="95">
                  <c:v>0.78934689999999996</c:v>
                </c:pt>
                <c:pt idx="96">
                  <c:v>0.79239974999999996</c:v>
                </c:pt>
                <c:pt idx="97">
                  <c:v>0.79545241</c:v>
                </c:pt>
                <c:pt idx="98">
                  <c:v>0.79850525999999999</c:v>
                </c:pt>
                <c:pt idx="99">
                  <c:v>0.80184999999999995</c:v>
                </c:pt>
                <c:pt idx="100">
                  <c:v>0.80461099999999997</c:v>
                </c:pt>
                <c:pt idx="101">
                  <c:v>0.80737179000000003</c:v>
                </c:pt>
                <c:pt idx="102">
                  <c:v>0.81013261999999997</c:v>
                </c:pt>
                <c:pt idx="103">
                  <c:v>0.81230912</c:v>
                </c:pt>
                <c:pt idx="104">
                  <c:v>0.81477717999999999</c:v>
                </c:pt>
                <c:pt idx="105">
                  <c:v>0.81695298000000005</c:v>
                </c:pt>
                <c:pt idx="106">
                  <c:v>0.81890664000000002</c:v>
                </c:pt>
                <c:pt idx="107">
                  <c:v>0.82097226000000001</c:v>
                </c:pt>
                <c:pt idx="108">
                  <c:v>0.82272210000000001</c:v>
                </c:pt>
                <c:pt idx="109">
                  <c:v>0.82417940999999995</c:v>
                </c:pt>
                <c:pt idx="110">
                  <c:v>0.82545659999999998</c:v>
                </c:pt>
                <c:pt idx="111">
                  <c:v>0.82682765000000003</c:v>
                </c:pt>
                <c:pt idx="112">
                  <c:v>0.82809350000000004</c:v>
                </c:pt>
                <c:pt idx="113">
                  <c:v>0.82899692999999997</c:v>
                </c:pt>
                <c:pt idx="114">
                  <c:v>0.83003501999999996</c:v>
                </c:pt>
                <c:pt idx="115">
                  <c:v>0.83050665000000001</c:v>
                </c:pt>
                <c:pt idx="116">
                  <c:v>0.83107083999999998</c:v>
                </c:pt>
                <c:pt idx="117">
                  <c:v>0.83191404999999996</c:v>
                </c:pt>
                <c:pt idx="118">
                  <c:v>0.83278026000000005</c:v>
                </c:pt>
                <c:pt idx="119">
                  <c:v>0.83336811</c:v>
                </c:pt>
                <c:pt idx="120">
                  <c:v>0.8339704</c:v>
                </c:pt>
                <c:pt idx="121">
                  <c:v>0.83467566999999998</c:v>
                </c:pt>
                <c:pt idx="122">
                  <c:v>0.83540082000000004</c:v>
                </c:pt>
                <c:pt idx="123">
                  <c:v>0.83605644999999995</c:v>
                </c:pt>
                <c:pt idx="124">
                  <c:v>0.83674725999999999</c:v>
                </c:pt>
                <c:pt idx="125">
                  <c:v>0.83733356000000003</c:v>
                </c:pt>
                <c:pt idx="126">
                  <c:v>0.83785061999999999</c:v>
                </c:pt>
                <c:pt idx="127">
                  <c:v>0.83871397999999997</c:v>
                </c:pt>
                <c:pt idx="128">
                  <c:v>0.83909259000000003</c:v>
                </c:pt>
                <c:pt idx="129">
                  <c:v>0.83992182000000004</c:v>
                </c:pt>
                <c:pt idx="130">
                  <c:v>0.84047123000000001</c:v>
                </c:pt>
                <c:pt idx="131">
                  <c:v>0.84101022999999997</c:v>
                </c:pt>
                <c:pt idx="132">
                  <c:v>0.84175575000000002</c:v>
                </c:pt>
                <c:pt idx="133">
                  <c:v>0.84252864999999999</c:v>
                </c:pt>
                <c:pt idx="134">
                  <c:v>0.84307991000000004</c:v>
                </c:pt>
                <c:pt idx="135">
                  <c:v>0.84378412000000003</c:v>
                </c:pt>
              </c:numCache>
            </c:numRef>
          </c:xVal>
          <c:yVal>
            <c:numRef>
              <c:f>'24.131-A340'!$Q$3:$Q$138</c:f>
              <c:numCache>
                <c:formatCode>General</c:formatCode>
                <c:ptCount val="136"/>
                <c:pt idx="0">
                  <c:v>236.5305119009391</c:v>
                </c:pt>
                <c:pt idx="1">
                  <c:v>236.53065029140296</c:v>
                </c:pt>
                <c:pt idx="2">
                  <c:v>236.53080273273815</c:v>
                </c:pt>
                <c:pt idx="3">
                  <c:v>236.53097045600126</c:v>
                </c:pt>
                <c:pt idx="4">
                  <c:v>236.53115477707991</c:v>
                </c:pt>
                <c:pt idx="5">
                  <c:v>236.531357123855</c:v>
                </c:pt>
                <c:pt idx="6">
                  <c:v>236.53157903911176</c:v>
                </c:pt>
                <c:pt idx="7">
                  <c:v>236.53182217295691</c:v>
                </c:pt>
                <c:pt idx="8">
                  <c:v>236.53208829265344</c:v>
                </c:pt>
                <c:pt idx="9">
                  <c:v>236.53237931830677</c:v>
                </c:pt>
                <c:pt idx="10">
                  <c:v>236.53269731627304</c:v>
                </c:pt>
                <c:pt idx="11">
                  <c:v>236.5330444945767</c:v>
                </c:pt>
                <c:pt idx="12">
                  <c:v>236.53342323353837</c:v>
                </c:pt>
                <c:pt idx="13">
                  <c:v>236.53383609854475</c:v>
                </c:pt>
                <c:pt idx="14">
                  <c:v>236.53428585007924</c:v>
                </c:pt>
                <c:pt idx="15">
                  <c:v>236.53477546064093</c:v>
                </c:pt>
                <c:pt idx="16">
                  <c:v>236.53530810480203</c:v>
                </c:pt>
                <c:pt idx="17">
                  <c:v>236.53588725135987</c:v>
                </c:pt>
                <c:pt idx="18">
                  <c:v>236.53651665039183</c:v>
                </c:pt>
                <c:pt idx="19">
                  <c:v>236.53720032001064</c:v>
                </c:pt>
                <c:pt idx="20">
                  <c:v>236.53794251326488</c:v>
                </c:pt>
                <c:pt idx="21">
                  <c:v>236.53874795779689</c:v>
                </c:pt>
                <c:pt idx="22">
                  <c:v>236.53962169098827</c:v>
                </c:pt>
                <c:pt idx="23">
                  <c:v>236.54056919401677</c:v>
                </c:pt>
                <c:pt idx="24">
                  <c:v>236.54159632198053</c:v>
                </c:pt>
                <c:pt idx="25">
                  <c:v>236.54270954446781</c:v>
                </c:pt>
                <c:pt idx="26">
                  <c:v>236.54391575174304</c:v>
                </c:pt>
                <c:pt idx="27">
                  <c:v>236.54522245745369</c:v>
                </c:pt>
                <c:pt idx="28">
                  <c:v>236.54663781594229</c:v>
                </c:pt>
                <c:pt idx="29">
                  <c:v>236.54817062697612</c:v>
                </c:pt>
                <c:pt idx="30">
                  <c:v>236.54983056192114</c:v>
                </c:pt>
                <c:pt idx="31">
                  <c:v>236.55162815089781</c:v>
                </c:pt>
                <c:pt idx="32">
                  <c:v>236.5535746566554</c:v>
                </c:pt>
                <c:pt idx="33">
                  <c:v>236.555682707063</c:v>
                </c:pt>
                <c:pt idx="34">
                  <c:v>236.55796583485736</c:v>
                </c:pt>
                <c:pt idx="35">
                  <c:v>236.56043873058397</c:v>
                </c:pt>
                <c:pt idx="36">
                  <c:v>236.5631176296086</c:v>
                </c:pt>
                <c:pt idx="37">
                  <c:v>236.56602034702081</c:v>
                </c:pt>
                <c:pt idx="38">
                  <c:v>236.56916634124372</c:v>
                </c:pt>
                <c:pt idx="39">
                  <c:v>236.57257686945979</c:v>
                </c:pt>
                <c:pt idx="40">
                  <c:v>236.57627523231668</c:v>
                </c:pt>
                <c:pt idx="41">
                  <c:v>236.58068764027951</c:v>
                </c:pt>
                <c:pt idx="42">
                  <c:v>236.58464000591425</c:v>
                </c:pt>
                <c:pt idx="43">
                  <c:v>236.58936611817586</c:v>
                </c:pt>
                <c:pt idx="44">
                  <c:v>236.59449870571325</c:v>
                </c:pt>
                <c:pt idx="45">
                  <c:v>236.6000756958328</c:v>
                </c:pt>
                <c:pt idx="46">
                  <c:v>236.60613867311923</c:v>
                </c:pt>
                <c:pt idx="47">
                  <c:v>236.61273285848529</c:v>
                </c:pt>
                <c:pt idx="48">
                  <c:v>236.6199096208282</c:v>
                </c:pt>
                <c:pt idx="49">
                  <c:v>236.62772406213742</c:v>
                </c:pt>
                <c:pt idx="50">
                  <c:v>236.63623848287506</c:v>
                </c:pt>
                <c:pt idx="51">
                  <c:v>236.64552137573278</c:v>
                </c:pt>
                <c:pt idx="52">
                  <c:v>236.65564861162028</c:v>
                </c:pt>
                <c:pt idx="53">
                  <c:v>236.66670360649417</c:v>
                </c:pt>
                <c:pt idx="54">
                  <c:v>236.67877890438729</c:v>
                </c:pt>
                <c:pt idx="55">
                  <c:v>236.69197830977669</c:v>
                </c:pt>
                <c:pt idx="56">
                  <c:v>236.70641579270784</c:v>
                </c:pt>
                <c:pt idx="57">
                  <c:v>236.72221911080732</c:v>
                </c:pt>
                <c:pt idx="58">
                  <c:v>236.73952949163231</c:v>
                </c:pt>
                <c:pt idx="59">
                  <c:v>236.75850420751726</c:v>
                </c:pt>
                <c:pt idx="60">
                  <c:v>236.77931848338403</c:v>
                </c:pt>
                <c:pt idx="61">
                  <c:v>236.80216645092406</c:v>
                </c:pt>
                <c:pt idx="62">
                  <c:v>236.82726466528538</c:v>
                </c:pt>
                <c:pt idx="63">
                  <c:v>236.8548497240597</c:v>
                </c:pt>
                <c:pt idx="64">
                  <c:v>236.88519492448268</c:v>
                </c:pt>
                <c:pt idx="65">
                  <c:v>236.91859792812676</c:v>
                </c:pt>
                <c:pt idx="66">
                  <c:v>236.95539014797936</c:v>
                </c:pt>
                <c:pt idx="67">
                  <c:v>236.99594206127651</c:v>
                </c:pt>
                <c:pt idx="68">
                  <c:v>237.04066830759086</c:v>
                </c:pt>
                <c:pt idx="69">
                  <c:v>237.0900333701361</c:v>
                </c:pt>
                <c:pt idx="70">
                  <c:v>237.15004798608692</c:v>
                </c:pt>
                <c:pt idx="71">
                  <c:v>237.21700306705378</c:v>
                </c:pt>
                <c:pt idx="72">
                  <c:v>237.28490509993185</c:v>
                </c:pt>
                <c:pt idx="73">
                  <c:v>237.35250439361573</c:v>
                </c:pt>
                <c:pt idx="74">
                  <c:v>237.42661181544918</c:v>
                </c:pt>
                <c:pt idx="75">
                  <c:v>237.52606501345286</c:v>
                </c:pt>
                <c:pt idx="76">
                  <c:v>237.62714277296715</c:v>
                </c:pt>
                <c:pt idx="77">
                  <c:v>237.72798906077921</c:v>
                </c:pt>
                <c:pt idx="78">
                  <c:v>237.85106652633195</c:v>
                </c:pt>
                <c:pt idx="79">
                  <c:v>237.98763802028776</c:v>
                </c:pt>
                <c:pt idx="80">
                  <c:v>238.13925621712264</c:v>
                </c:pt>
                <c:pt idx="81">
                  <c:v>238.30766820679077</c:v>
                </c:pt>
                <c:pt idx="82">
                  <c:v>238.49479379233736</c:v>
                </c:pt>
                <c:pt idx="83">
                  <c:v>238.70280155326844</c:v>
                </c:pt>
                <c:pt idx="84">
                  <c:v>238.93407939788341</c:v>
                </c:pt>
                <c:pt idx="85">
                  <c:v>239.19134362009243</c:v>
                </c:pt>
                <c:pt idx="86">
                  <c:v>239.4776317093461</c:v>
                </c:pt>
                <c:pt idx="87">
                  <c:v>239.79631967286463</c:v>
                </c:pt>
                <c:pt idx="88">
                  <c:v>240.11554729655319</c:v>
                </c:pt>
                <c:pt idx="89">
                  <c:v>240.54632739188594</c:v>
                </c:pt>
                <c:pt idx="90">
                  <c:v>241.03123301822501</c:v>
                </c:pt>
                <c:pt idx="91">
                  <c:v>241.47723839388792</c:v>
                </c:pt>
                <c:pt idx="92">
                  <c:v>241.96925191367592</c:v>
                </c:pt>
                <c:pt idx="93">
                  <c:v>242.63383949908774</c:v>
                </c:pt>
                <c:pt idx="94">
                  <c:v>243.38274199509533</c:v>
                </c:pt>
                <c:pt idx="95">
                  <c:v>244.07215301177663</c:v>
                </c:pt>
                <c:pt idx="96">
                  <c:v>244.91820549298558</c:v>
                </c:pt>
                <c:pt idx="97">
                  <c:v>245.86217857112922</c:v>
                </c:pt>
                <c:pt idx="98">
                  <c:v>246.91571982839264</c:v>
                </c:pt>
                <c:pt idx="99">
                  <c:v>248.21103101241408</c:v>
                </c:pt>
                <c:pt idx="100">
                  <c:v>249.40447179122904</c:v>
                </c:pt>
                <c:pt idx="101">
                  <c:v>250.72290152047924</c:v>
                </c:pt>
                <c:pt idx="102">
                  <c:v>252.17969983420733</c:v>
                </c:pt>
                <c:pt idx="103">
                  <c:v>253.43526261256025</c:v>
                </c:pt>
                <c:pt idx="104">
                  <c:v>254.98403807320472</c:v>
                </c:pt>
                <c:pt idx="105">
                  <c:v>256.46916427464919</c:v>
                </c:pt>
                <c:pt idx="106">
                  <c:v>257.90627708926604</c:v>
                </c:pt>
                <c:pt idx="107">
                  <c:v>259.54074017827702</c:v>
                </c:pt>
                <c:pt idx="108">
                  <c:v>261.02454768196901</c:v>
                </c:pt>
                <c:pt idx="109">
                  <c:v>262.33435840230072</c:v>
                </c:pt>
                <c:pt idx="110">
                  <c:v>263.54072837858348</c:v>
                </c:pt>
                <c:pt idx="111">
                  <c:v>264.89964048909042</c:v>
                </c:pt>
                <c:pt idx="112">
                  <c:v>266.21589041320004</c:v>
                </c:pt>
                <c:pt idx="113">
                  <c:v>267.19305700090149</c:v>
                </c:pt>
                <c:pt idx="114">
                  <c:v>268.35626396002129</c:v>
                </c:pt>
                <c:pt idx="115">
                  <c:v>268.89943277276569</c:v>
                </c:pt>
                <c:pt idx="116">
                  <c:v>269.56157141304647</c:v>
                </c:pt>
                <c:pt idx="117">
                  <c:v>270.57687384458262</c:v>
                </c:pt>
                <c:pt idx="118">
                  <c:v>271.65284498041439</c:v>
                </c:pt>
                <c:pt idx="119">
                  <c:v>272.402624971975</c:v>
                </c:pt>
                <c:pt idx="120">
                  <c:v>273.18765668027373</c:v>
                </c:pt>
                <c:pt idx="121">
                  <c:v>274.12907839607089</c:v>
                </c:pt>
                <c:pt idx="122">
                  <c:v>275.12259460772884</c:v>
                </c:pt>
                <c:pt idx="123">
                  <c:v>276.04374407701607</c:v>
                </c:pt>
                <c:pt idx="124">
                  <c:v>277.03843312710086</c:v>
                </c:pt>
                <c:pt idx="125">
                  <c:v>277.90251390189684</c:v>
                </c:pt>
                <c:pt idx="126">
                  <c:v>278.68002794406794</c:v>
                </c:pt>
                <c:pt idx="127">
                  <c:v>280.01140229173836</c:v>
                </c:pt>
                <c:pt idx="128">
                  <c:v>280.60860296013971</c:v>
                </c:pt>
                <c:pt idx="129">
                  <c:v>281.94575803505143</c:v>
                </c:pt>
                <c:pt idx="130">
                  <c:v>282.85423389521304</c:v>
                </c:pt>
                <c:pt idx="131">
                  <c:v>283.76336598804619</c:v>
                </c:pt>
                <c:pt idx="132">
                  <c:v>285.05066725508425</c:v>
                </c:pt>
                <c:pt idx="133">
                  <c:v>286.42273650065715</c:v>
                </c:pt>
                <c:pt idx="134">
                  <c:v>287.42526124170234</c:v>
                </c:pt>
                <c:pt idx="135">
                  <c:v>288.7356353127949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D2-9948-915F-BBF75CCC0010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'24.131-A340'!$I$3:$I$134</c:f>
              <c:numCache>
                <c:formatCode>General</c:formatCode>
                <c:ptCount val="132"/>
                <c:pt idx="0">
                  <c:v>0.50043932000000002</c:v>
                </c:pt>
                <c:pt idx="1">
                  <c:v>0.50378469999999997</c:v>
                </c:pt>
                <c:pt idx="2">
                  <c:v>0.50683807999999997</c:v>
                </c:pt>
                <c:pt idx="3">
                  <c:v>0.51018342999999999</c:v>
                </c:pt>
                <c:pt idx="4">
                  <c:v>0.51323680999999999</c:v>
                </c:pt>
                <c:pt idx="5">
                  <c:v>0.51629018999999998</c:v>
                </c:pt>
                <c:pt idx="6">
                  <c:v>0.51934349000000002</c:v>
                </c:pt>
                <c:pt idx="7">
                  <c:v>0.52239681999999998</c:v>
                </c:pt>
                <c:pt idx="8">
                  <c:v>0.52545030999999998</c:v>
                </c:pt>
                <c:pt idx="9">
                  <c:v>0.52850359000000002</c:v>
                </c:pt>
                <c:pt idx="10">
                  <c:v>0.53155697000000002</c:v>
                </c:pt>
                <c:pt idx="11">
                  <c:v>0.53461035999999995</c:v>
                </c:pt>
                <c:pt idx="12">
                  <c:v>0.53766345000000004</c:v>
                </c:pt>
                <c:pt idx="13">
                  <c:v>0.54071683000000004</c:v>
                </c:pt>
                <c:pt idx="14">
                  <c:v>0.54377021000000003</c:v>
                </c:pt>
                <c:pt idx="15">
                  <c:v>0.54682341999999995</c:v>
                </c:pt>
                <c:pt idx="16">
                  <c:v>0.54987675000000003</c:v>
                </c:pt>
                <c:pt idx="17">
                  <c:v>0.55293018000000005</c:v>
                </c:pt>
                <c:pt idx="18">
                  <c:v>0.55598329999999996</c:v>
                </c:pt>
                <c:pt idx="19">
                  <c:v>0.55903658000000001</c:v>
                </c:pt>
                <c:pt idx="20">
                  <c:v>0.56208996</c:v>
                </c:pt>
                <c:pt idx="21">
                  <c:v>0.56514333999999999</c:v>
                </c:pt>
                <c:pt idx="22">
                  <c:v>0.56819671999999999</c:v>
                </c:pt>
                <c:pt idx="23">
                  <c:v>0.57125009999999998</c:v>
                </c:pt>
                <c:pt idx="24">
                  <c:v>0.57430342000000001</c:v>
                </c:pt>
                <c:pt idx="25">
                  <c:v>0.57735661999999999</c:v>
                </c:pt>
                <c:pt idx="26">
                  <c:v>0.58040997000000005</c:v>
                </c:pt>
                <c:pt idx="27">
                  <c:v>0.58346323</c:v>
                </c:pt>
                <c:pt idx="28">
                  <c:v>0.58651660000000005</c:v>
                </c:pt>
                <c:pt idx="29">
                  <c:v>0.58956989000000004</c:v>
                </c:pt>
                <c:pt idx="30">
                  <c:v>0.59262318999999997</c:v>
                </c:pt>
                <c:pt idx="31">
                  <c:v>0.59567641999999998</c:v>
                </c:pt>
                <c:pt idx="32">
                  <c:v>0.59872966000000005</c:v>
                </c:pt>
                <c:pt idx="33">
                  <c:v>0.60178295999999998</c:v>
                </c:pt>
                <c:pt idx="34">
                  <c:v>0.60483626999999995</c:v>
                </c:pt>
                <c:pt idx="35">
                  <c:v>0.60788958999999998</c:v>
                </c:pt>
                <c:pt idx="36">
                  <c:v>0.61094296999999997</c:v>
                </c:pt>
                <c:pt idx="37">
                  <c:v>0.61399627000000001</c:v>
                </c:pt>
                <c:pt idx="38">
                  <c:v>0.61704946000000005</c:v>
                </c:pt>
                <c:pt idx="39">
                  <c:v>0.62010255999999997</c:v>
                </c:pt>
                <c:pt idx="40">
                  <c:v>0.62315593999999996</c:v>
                </c:pt>
                <c:pt idx="41">
                  <c:v>0.62620924</c:v>
                </c:pt>
                <c:pt idx="42">
                  <c:v>0.62926230999999999</c:v>
                </c:pt>
                <c:pt idx="43">
                  <c:v>0.63231552999999996</c:v>
                </c:pt>
                <c:pt idx="44">
                  <c:v>0.63536873000000005</c:v>
                </c:pt>
                <c:pt idx="45">
                  <c:v>0.63842204999999996</c:v>
                </c:pt>
                <c:pt idx="46">
                  <c:v>0.64176708000000005</c:v>
                </c:pt>
                <c:pt idx="47">
                  <c:v>0.64452841999999999</c:v>
                </c:pt>
                <c:pt idx="48">
                  <c:v>0.64758165000000001</c:v>
                </c:pt>
                <c:pt idx="49">
                  <c:v>0.65063499999999996</c:v>
                </c:pt>
                <c:pt idx="50">
                  <c:v>0.65368817000000001</c:v>
                </c:pt>
                <c:pt idx="51">
                  <c:v>0.65644941999999995</c:v>
                </c:pt>
                <c:pt idx="52">
                  <c:v>0.66008635000000004</c:v>
                </c:pt>
                <c:pt idx="53">
                  <c:v>0.66313940000000005</c:v>
                </c:pt>
                <c:pt idx="54">
                  <c:v>0.66590059999999995</c:v>
                </c:pt>
                <c:pt idx="55">
                  <c:v>0.66895397000000001</c:v>
                </c:pt>
                <c:pt idx="56">
                  <c:v>0.67200718000000004</c:v>
                </c:pt>
                <c:pt idx="57">
                  <c:v>0.67506027000000002</c:v>
                </c:pt>
                <c:pt idx="58">
                  <c:v>0.67811350000000004</c:v>
                </c:pt>
                <c:pt idx="59">
                  <c:v>0.68116673000000005</c:v>
                </c:pt>
                <c:pt idx="60">
                  <c:v>0.68421973999999997</c:v>
                </c:pt>
                <c:pt idx="61">
                  <c:v>0.68727267999999997</c:v>
                </c:pt>
                <c:pt idx="62">
                  <c:v>0.68974197999999998</c:v>
                </c:pt>
                <c:pt idx="63">
                  <c:v>0.69337912999999995</c:v>
                </c:pt>
                <c:pt idx="64">
                  <c:v>0.69643233000000004</c:v>
                </c:pt>
                <c:pt idx="65">
                  <c:v>0.69948537</c:v>
                </c:pt>
                <c:pt idx="66">
                  <c:v>0.70253843000000005</c:v>
                </c:pt>
                <c:pt idx="67">
                  <c:v>0.70559161000000004</c:v>
                </c:pt>
                <c:pt idx="68">
                  <c:v>0.70864464999999999</c:v>
                </c:pt>
                <c:pt idx="69">
                  <c:v>0.71169769000000005</c:v>
                </c:pt>
                <c:pt idx="70">
                  <c:v>0.71475082000000001</c:v>
                </c:pt>
                <c:pt idx="71">
                  <c:v>0.71780385999999996</c:v>
                </c:pt>
                <c:pt idx="72">
                  <c:v>0.72085690000000002</c:v>
                </c:pt>
                <c:pt idx="73">
                  <c:v>0.72391006000000002</c:v>
                </c:pt>
                <c:pt idx="74">
                  <c:v>0.72696296000000005</c:v>
                </c:pt>
                <c:pt idx="75">
                  <c:v>0.73001587000000001</c:v>
                </c:pt>
                <c:pt idx="76">
                  <c:v>0.73306895000000005</c:v>
                </c:pt>
                <c:pt idx="77">
                  <c:v>0.73612200000000005</c:v>
                </c:pt>
                <c:pt idx="78">
                  <c:v>0.73888319999999996</c:v>
                </c:pt>
                <c:pt idx="79">
                  <c:v>0.74193619</c:v>
                </c:pt>
                <c:pt idx="80">
                  <c:v>0.74498902</c:v>
                </c:pt>
                <c:pt idx="81">
                  <c:v>0.74804203999999996</c:v>
                </c:pt>
                <c:pt idx="82">
                  <c:v>0.75167892999999997</c:v>
                </c:pt>
                <c:pt idx="83">
                  <c:v>0.75443996000000002</c:v>
                </c:pt>
                <c:pt idx="84">
                  <c:v>0.75749294</c:v>
                </c:pt>
                <c:pt idx="85">
                  <c:v>0.76083772000000005</c:v>
                </c:pt>
                <c:pt idx="86">
                  <c:v>0.76359882000000001</c:v>
                </c:pt>
                <c:pt idx="87">
                  <c:v>0.76665176999999995</c:v>
                </c:pt>
                <c:pt idx="88">
                  <c:v>0.76970486000000005</c:v>
                </c:pt>
                <c:pt idx="89">
                  <c:v>0.77275755999999995</c:v>
                </c:pt>
                <c:pt idx="90">
                  <c:v>0.77581043999999999</c:v>
                </c:pt>
                <c:pt idx="91">
                  <c:v>0.77886336</c:v>
                </c:pt>
                <c:pt idx="92">
                  <c:v>0.78191630999999995</c:v>
                </c:pt>
                <c:pt idx="93">
                  <c:v>0.78496895</c:v>
                </c:pt>
                <c:pt idx="94">
                  <c:v>0.78802190999999999</c:v>
                </c:pt>
                <c:pt idx="95">
                  <c:v>0.79107483999999995</c:v>
                </c:pt>
                <c:pt idx="96">
                  <c:v>0.79412755999999995</c:v>
                </c:pt>
                <c:pt idx="97">
                  <c:v>0.79718029999999995</c:v>
                </c:pt>
                <c:pt idx="98">
                  <c:v>0.80023312999999996</c:v>
                </c:pt>
                <c:pt idx="99">
                  <c:v>0.8032859</c:v>
                </c:pt>
                <c:pt idx="100">
                  <c:v>0.80633860999999996</c:v>
                </c:pt>
                <c:pt idx="101">
                  <c:v>0.80909938999999997</c:v>
                </c:pt>
                <c:pt idx="102">
                  <c:v>0.81186027999999999</c:v>
                </c:pt>
                <c:pt idx="103">
                  <c:v>0.81520466999999996</c:v>
                </c:pt>
                <c:pt idx="104">
                  <c:v>0.81767312999999997</c:v>
                </c:pt>
                <c:pt idx="105">
                  <c:v>0.82014127999999997</c:v>
                </c:pt>
                <c:pt idx="106">
                  <c:v>0.82231723000000001</c:v>
                </c:pt>
                <c:pt idx="107">
                  <c:v>0.82450747000000002</c:v>
                </c:pt>
                <c:pt idx="108">
                  <c:v>0.82640559999999996</c:v>
                </c:pt>
                <c:pt idx="109">
                  <c:v>0.82862327000000002</c:v>
                </c:pt>
                <c:pt idx="110">
                  <c:v>0.83037311999999996</c:v>
                </c:pt>
                <c:pt idx="111">
                  <c:v>0.83212297000000002</c:v>
                </c:pt>
                <c:pt idx="112">
                  <c:v>0.8336789</c:v>
                </c:pt>
                <c:pt idx="113">
                  <c:v>0.83508254999999998</c:v>
                </c:pt>
                <c:pt idx="114">
                  <c:v>0.83672497999999995</c:v>
                </c:pt>
                <c:pt idx="115">
                  <c:v>0.83838727999999996</c:v>
                </c:pt>
                <c:pt idx="116">
                  <c:v>0.83955438000000004</c:v>
                </c:pt>
                <c:pt idx="117">
                  <c:v>0.84076638999999997</c:v>
                </c:pt>
                <c:pt idx="118">
                  <c:v>0.84199281000000004</c:v>
                </c:pt>
                <c:pt idx="119">
                  <c:v>0.84329845999999997</c:v>
                </c:pt>
                <c:pt idx="120">
                  <c:v>0.84480193000000003</c:v>
                </c:pt>
                <c:pt idx="121">
                  <c:v>0.84598867</c:v>
                </c:pt>
                <c:pt idx="122">
                  <c:v>0.84735850000000001</c:v>
                </c:pt>
                <c:pt idx="123">
                  <c:v>0.84868816999999996</c:v>
                </c:pt>
                <c:pt idx="124">
                  <c:v>0.85010752999999994</c:v>
                </c:pt>
                <c:pt idx="125">
                  <c:v>0.85146513999999995</c:v>
                </c:pt>
                <c:pt idx="126">
                  <c:v>0.85263389999999994</c:v>
                </c:pt>
                <c:pt idx="127">
                  <c:v>0.85415664000000002</c:v>
                </c:pt>
                <c:pt idx="128">
                  <c:v>0.85521795</c:v>
                </c:pt>
                <c:pt idx="129">
                  <c:v>0.85650994000000003</c:v>
                </c:pt>
                <c:pt idx="130">
                  <c:v>0.85789422999999998</c:v>
                </c:pt>
                <c:pt idx="131">
                  <c:v>0.85922911999999996</c:v>
                </c:pt>
              </c:numCache>
            </c:numRef>
          </c:xVal>
          <c:yVal>
            <c:numRef>
              <c:f>'24.131-A340'!$J$3:$J$134</c:f>
              <c:numCache>
                <c:formatCode>General</c:formatCode>
                <c:ptCount val="132"/>
                <c:pt idx="0">
                  <c:v>202.79690099999999</c:v>
                </c:pt>
                <c:pt idx="1">
                  <c:v>202.77946</c:v>
                </c:pt>
                <c:pt idx="2">
                  <c:v>202.77501799999999</c:v>
                </c:pt>
                <c:pt idx="3">
                  <c:v>202.77015</c:v>
                </c:pt>
                <c:pt idx="4">
                  <c:v>202.76570799999999</c:v>
                </c:pt>
                <c:pt idx="5">
                  <c:v>202.76126600000001</c:v>
                </c:pt>
                <c:pt idx="6">
                  <c:v>202.80083400000001</c:v>
                </c:pt>
                <c:pt idx="7">
                  <c:v>202.82154</c:v>
                </c:pt>
                <c:pt idx="8">
                  <c:v>202.75962899999999</c:v>
                </c:pt>
                <c:pt idx="9">
                  <c:v>202.80548400000001</c:v>
                </c:pt>
                <c:pt idx="10">
                  <c:v>202.801042</c:v>
                </c:pt>
                <c:pt idx="11">
                  <c:v>202.79660000000001</c:v>
                </c:pt>
                <c:pt idx="12">
                  <c:v>202.937647</c:v>
                </c:pt>
                <c:pt idx="13">
                  <c:v>202.93320499999999</c:v>
                </c:pt>
                <c:pt idx="14">
                  <c:v>202.928763</c:v>
                </c:pt>
                <c:pt idx="15">
                  <c:v>203.01234099999999</c:v>
                </c:pt>
                <c:pt idx="16">
                  <c:v>203.03304800000001</c:v>
                </c:pt>
                <c:pt idx="17">
                  <c:v>203.003457</c:v>
                </c:pt>
                <c:pt idx="18">
                  <c:v>203.13733300000001</c:v>
                </c:pt>
                <c:pt idx="19">
                  <c:v>203.183189</c:v>
                </c:pt>
                <c:pt idx="20">
                  <c:v>203.17874599999999</c:v>
                </c:pt>
                <c:pt idx="21">
                  <c:v>203.17430400000001</c:v>
                </c:pt>
                <c:pt idx="22">
                  <c:v>203.16986199999999</c:v>
                </c:pt>
                <c:pt idx="23">
                  <c:v>203.16541900000001</c:v>
                </c:pt>
                <c:pt idx="24">
                  <c:v>203.19241299999999</c:v>
                </c:pt>
                <c:pt idx="25">
                  <c:v>203.28227899999999</c:v>
                </c:pt>
                <c:pt idx="26">
                  <c:v>203.29041100000001</c:v>
                </c:pt>
                <c:pt idx="27">
                  <c:v>203.34884099999999</c:v>
                </c:pt>
                <c:pt idx="28">
                  <c:v>203.350686</c:v>
                </c:pt>
                <c:pt idx="29">
                  <c:v>203.390254</c:v>
                </c:pt>
                <c:pt idx="30">
                  <c:v>203.429822</c:v>
                </c:pt>
                <c:pt idx="31">
                  <c:v>203.50082599999999</c:v>
                </c:pt>
                <c:pt idx="32">
                  <c:v>203.571831</c:v>
                </c:pt>
                <c:pt idx="33">
                  <c:v>203.60511199999999</c:v>
                </c:pt>
                <c:pt idx="34">
                  <c:v>203.63839300000001</c:v>
                </c:pt>
                <c:pt idx="35">
                  <c:v>203.66538600000001</c:v>
                </c:pt>
                <c:pt idx="36">
                  <c:v>203.660944</c:v>
                </c:pt>
                <c:pt idx="37">
                  <c:v>203.700512</c:v>
                </c:pt>
                <c:pt idx="38">
                  <c:v>203.790378</c:v>
                </c:pt>
                <c:pt idx="39">
                  <c:v>203.93142599999999</c:v>
                </c:pt>
                <c:pt idx="40">
                  <c:v>203.926984</c:v>
                </c:pt>
                <c:pt idx="41">
                  <c:v>203.96566799999999</c:v>
                </c:pt>
                <c:pt idx="42">
                  <c:v>204.11840599999999</c:v>
                </c:pt>
                <c:pt idx="43">
                  <c:v>204.195697</c:v>
                </c:pt>
                <c:pt idx="44">
                  <c:v>204.285563</c:v>
                </c:pt>
                <c:pt idx="45">
                  <c:v>204.312557</c:v>
                </c:pt>
                <c:pt idx="46">
                  <c:v>204.47204199999999</c:v>
                </c:pt>
                <c:pt idx="47">
                  <c:v>204.504864</c:v>
                </c:pt>
                <c:pt idx="48">
                  <c:v>204.57586800000001</c:v>
                </c:pt>
                <c:pt idx="49">
                  <c:v>204.59028699999999</c:v>
                </c:pt>
                <c:pt idx="50">
                  <c:v>204.69272799999999</c:v>
                </c:pt>
                <c:pt idx="51">
                  <c:v>204.770444</c:v>
                </c:pt>
                <c:pt idx="52">
                  <c:v>204.96634299999999</c:v>
                </c:pt>
                <c:pt idx="53">
                  <c:v>205.13165599999999</c:v>
                </c:pt>
                <c:pt idx="54">
                  <c:v>205.234521</c:v>
                </c:pt>
                <c:pt idx="55">
                  <c:v>205.236366</c:v>
                </c:pt>
                <c:pt idx="56">
                  <c:v>205.31994399999999</c:v>
                </c:pt>
                <c:pt idx="57">
                  <c:v>205.46639500000001</c:v>
                </c:pt>
                <c:pt idx="58">
                  <c:v>205.53739999999999</c:v>
                </c:pt>
                <c:pt idx="59">
                  <c:v>205.60840400000001</c:v>
                </c:pt>
                <c:pt idx="60">
                  <c:v>205.79886500000001</c:v>
                </c:pt>
                <c:pt idx="61">
                  <c:v>206.02076299999999</c:v>
                </c:pt>
                <c:pt idx="62">
                  <c:v>206.08633</c:v>
                </c:pt>
                <c:pt idx="63">
                  <c:v>206.169059</c:v>
                </c:pt>
                <c:pt idx="64">
                  <c:v>206.258925</c:v>
                </c:pt>
                <c:pt idx="65">
                  <c:v>206.43052499999999</c:v>
                </c:pt>
                <c:pt idx="66">
                  <c:v>206.58955</c:v>
                </c:pt>
                <c:pt idx="67">
                  <c:v>206.68570299999999</c:v>
                </c:pt>
                <c:pt idx="68">
                  <c:v>206.857303</c:v>
                </c:pt>
                <c:pt idx="69">
                  <c:v>207.02890300000001</c:v>
                </c:pt>
                <c:pt idx="70">
                  <c:v>207.150205</c:v>
                </c:pt>
                <c:pt idx="71">
                  <c:v>207.32180500000001</c:v>
                </c:pt>
                <c:pt idx="72">
                  <c:v>207.493405</c:v>
                </c:pt>
                <c:pt idx="73">
                  <c:v>207.60213200000001</c:v>
                </c:pt>
                <c:pt idx="74">
                  <c:v>207.84289200000001</c:v>
                </c:pt>
                <c:pt idx="75">
                  <c:v>208.083651</c:v>
                </c:pt>
                <c:pt idx="76">
                  <c:v>208.23010199999999</c:v>
                </c:pt>
                <c:pt idx="77">
                  <c:v>208.39541399999999</c:v>
                </c:pt>
                <c:pt idx="78">
                  <c:v>208.49827999999999</c:v>
                </c:pt>
                <c:pt idx="79">
                  <c:v>208.69502800000001</c:v>
                </c:pt>
                <c:pt idx="80">
                  <c:v>208.973511</c:v>
                </c:pt>
                <c:pt idx="81">
                  <c:v>209.15768499999999</c:v>
                </c:pt>
                <c:pt idx="82">
                  <c:v>209.372446</c:v>
                </c:pt>
                <c:pt idx="83">
                  <c:v>209.563332</c:v>
                </c:pt>
                <c:pt idx="84">
                  <c:v>209.766368</c:v>
                </c:pt>
                <c:pt idx="85">
                  <c:v>210.05699999999999</c:v>
                </c:pt>
                <c:pt idx="86">
                  <c:v>210.21016299999999</c:v>
                </c:pt>
                <c:pt idx="87">
                  <c:v>210.42577399999999</c:v>
                </c:pt>
                <c:pt idx="88">
                  <c:v>210.572225</c:v>
                </c:pt>
                <c:pt idx="89">
                  <c:v>210.91358</c:v>
                </c:pt>
                <c:pt idx="90">
                  <c:v>211.16691299999999</c:v>
                </c:pt>
                <c:pt idx="91">
                  <c:v>211.401385</c:v>
                </c:pt>
                <c:pt idx="92">
                  <c:v>211.616996</c:v>
                </c:pt>
                <c:pt idx="93">
                  <c:v>211.99607399999999</c:v>
                </c:pt>
                <c:pt idx="94">
                  <c:v>212.205397</c:v>
                </c:pt>
                <c:pt idx="95">
                  <c:v>212.433582</c:v>
                </c:pt>
                <c:pt idx="96">
                  <c:v>212.76864900000001</c:v>
                </c:pt>
                <c:pt idx="97">
                  <c:v>213.09114299999999</c:v>
                </c:pt>
                <c:pt idx="98">
                  <c:v>213.36962500000001</c:v>
                </c:pt>
                <c:pt idx="99">
                  <c:v>213.67954399999999</c:v>
                </c:pt>
                <c:pt idx="100">
                  <c:v>214.02089899999999</c:v>
                </c:pt>
                <c:pt idx="101">
                  <c:v>214.33752899999999</c:v>
                </c:pt>
                <c:pt idx="102">
                  <c:v>214.60297800000001</c:v>
                </c:pt>
                <c:pt idx="103">
                  <c:v>215.088514</c:v>
                </c:pt>
                <c:pt idx="104">
                  <c:v>215.58701500000001</c:v>
                </c:pt>
                <c:pt idx="105">
                  <c:v>216.248099</c:v>
                </c:pt>
                <c:pt idx="106">
                  <c:v>217.02277900000001</c:v>
                </c:pt>
                <c:pt idx="107">
                  <c:v>217.848062</c:v>
                </c:pt>
                <c:pt idx="108">
                  <c:v>218.75131300000001</c:v>
                </c:pt>
                <c:pt idx="109">
                  <c:v>219.76415700000001</c:v>
                </c:pt>
                <c:pt idx="110">
                  <c:v>220.78004000000001</c:v>
                </c:pt>
                <c:pt idx="111">
                  <c:v>221.79592299999999</c:v>
                </c:pt>
                <c:pt idx="112">
                  <c:v>222.975359</c:v>
                </c:pt>
                <c:pt idx="113">
                  <c:v>224.156237</c:v>
                </c:pt>
                <c:pt idx="114">
                  <c:v>225.81202200000001</c:v>
                </c:pt>
                <c:pt idx="115">
                  <c:v>227.44201699999999</c:v>
                </c:pt>
                <c:pt idx="116">
                  <c:v>228.83009100000001</c:v>
                </c:pt>
                <c:pt idx="117">
                  <c:v>230.305848</c:v>
                </c:pt>
                <c:pt idx="118">
                  <c:v>231.77616800000001</c:v>
                </c:pt>
                <c:pt idx="119">
                  <c:v>233.28589099999999</c:v>
                </c:pt>
                <c:pt idx="120">
                  <c:v>235.025273</c:v>
                </c:pt>
                <c:pt idx="121">
                  <c:v>236.508239</c:v>
                </c:pt>
                <c:pt idx="122">
                  <c:v>238.39800700000001</c:v>
                </c:pt>
                <c:pt idx="123">
                  <c:v>240.05441999999999</c:v>
                </c:pt>
                <c:pt idx="124">
                  <c:v>241.71365</c:v>
                </c:pt>
                <c:pt idx="125">
                  <c:v>243.40799799999999</c:v>
                </c:pt>
                <c:pt idx="126">
                  <c:v>245.07431600000001</c:v>
                </c:pt>
                <c:pt idx="127">
                  <c:v>247.103588</c:v>
                </c:pt>
                <c:pt idx="128">
                  <c:v>248.51263700000001</c:v>
                </c:pt>
                <c:pt idx="129">
                  <c:v>250.24690899999999</c:v>
                </c:pt>
                <c:pt idx="130">
                  <c:v>252.10066800000001</c:v>
                </c:pt>
                <c:pt idx="131">
                  <c:v>254.112989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D49-6C46-B5F4-5F667C49F678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'24.131-A340'!$I$3:$I$134</c:f>
              <c:numCache>
                <c:formatCode>General</c:formatCode>
                <c:ptCount val="132"/>
                <c:pt idx="0">
                  <c:v>0.50043932000000002</c:v>
                </c:pt>
                <c:pt idx="1">
                  <c:v>0.50378469999999997</c:v>
                </c:pt>
                <c:pt idx="2">
                  <c:v>0.50683807999999997</c:v>
                </c:pt>
                <c:pt idx="3">
                  <c:v>0.51018342999999999</c:v>
                </c:pt>
                <c:pt idx="4">
                  <c:v>0.51323680999999999</c:v>
                </c:pt>
                <c:pt idx="5">
                  <c:v>0.51629018999999998</c:v>
                </c:pt>
                <c:pt idx="6">
                  <c:v>0.51934349000000002</c:v>
                </c:pt>
                <c:pt idx="7">
                  <c:v>0.52239681999999998</c:v>
                </c:pt>
                <c:pt idx="8">
                  <c:v>0.52545030999999998</c:v>
                </c:pt>
                <c:pt idx="9">
                  <c:v>0.52850359000000002</c:v>
                </c:pt>
                <c:pt idx="10">
                  <c:v>0.53155697000000002</c:v>
                </c:pt>
                <c:pt idx="11">
                  <c:v>0.53461035999999995</c:v>
                </c:pt>
                <c:pt idx="12">
                  <c:v>0.53766345000000004</c:v>
                </c:pt>
                <c:pt idx="13">
                  <c:v>0.54071683000000004</c:v>
                </c:pt>
                <c:pt idx="14">
                  <c:v>0.54377021000000003</c:v>
                </c:pt>
                <c:pt idx="15">
                  <c:v>0.54682341999999995</c:v>
                </c:pt>
                <c:pt idx="16">
                  <c:v>0.54987675000000003</c:v>
                </c:pt>
                <c:pt idx="17">
                  <c:v>0.55293018000000005</c:v>
                </c:pt>
                <c:pt idx="18">
                  <c:v>0.55598329999999996</c:v>
                </c:pt>
                <c:pt idx="19">
                  <c:v>0.55903658000000001</c:v>
                </c:pt>
                <c:pt idx="20">
                  <c:v>0.56208996</c:v>
                </c:pt>
                <c:pt idx="21">
                  <c:v>0.56514333999999999</c:v>
                </c:pt>
                <c:pt idx="22">
                  <c:v>0.56819671999999999</c:v>
                </c:pt>
                <c:pt idx="23">
                  <c:v>0.57125009999999998</c:v>
                </c:pt>
                <c:pt idx="24">
                  <c:v>0.57430342000000001</c:v>
                </c:pt>
                <c:pt idx="25">
                  <c:v>0.57735661999999999</c:v>
                </c:pt>
                <c:pt idx="26">
                  <c:v>0.58040997000000005</c:v>
                </c:pt>
                <c:pt idx="27">
                  <c:v>0.58346323</c:v>
                </c:pt>
                <c:pt idx="28">
                  <c:v>0.58651660000000005</c:v>
                </c:pt>
                <c:pt idx="29">
                  <c:v>0.58956989000000004</c:v>
                </c:pt>
                <c:pt idx="30">
                  <c:v>0.59262318999999997</c:v>
                </c:pt>
                <c:pt idx="31">
                  <c:v>0.59567641999999998</c:v>
                </c:pt>
                <c:pt idx="32">
                  <c:v>0.59872966000000005</c:v>
                </c:pt>
                <c:pt idx="33">
                  <c:v>0.60178295999999998</c:v>
                </c:pt>
                <c:pt idx="34">
                  <c:v>0.60483626999999995</c:v>
                </c:pt>
                <c:pt idx="35">
                  <c:v>0.60788958999999998</c:v>
                </c:pt>
                <c:pt idx="36">
                  <c:v>0.61094296999999997</c:v>
                </c:pt>
                <c:pt idx="37">
                  <c:v>0.61399627000000001</c:v>
                </c:pt>
                <c:pt idx="38">
                  <c:v>0.61704946000000005</c:v>
                </c:pt>
                <c:pt idx="39">
                  <c:v>0.62010255999999997</c:v>
                </c:pt>
                <c:pt idx="40">
                  <c:v>0.62315593999999996</c:v>
                </c:pt>
                <c:pt idx="41">
                  <c:v>0.62620924</c:v>
                </c:pt>
                <c:pt idx="42">
                  <c:v>0.62926230999999999</c:v>
                </c:pt>
                <c:pt idx="43">
                  <c:v>0.63231552999999996</c:v>
                </c:pt>
                <c:pt idx="44">
                  <c:v>0.63536873000000005</c:v>
                </c:pt>
                <c:pt idx="45">
                  <c:v>0.63842204999999996</c:v>
                </c:pt>
                <c:pt idx="46">
                  <c:v>0.64176708000000005</c:v>
                </c:pt>
                <c:pt idx="47">
                  <c:v>0.64452841999999999</c:v>
                </c:pt>
                <c:pt idx="48">
                  <c:v>0.64758165000000001</c:v>
                </c:pt>
                <c:pt idx="49">
                  <c:v>0.65063499999999996</c:v>
                </c:pt>
                <c:pt idx="50">
                  <c:v>0.65368817000000001</c:v>
                </c:pt>
                <c:pt idx="51">
                  <c:v>0.65644941999999995</c:v>
                </c:pt>
                <c:pt idx="52">
                  <c:v>0.66008635000000004</c:v>
                </c:pt>
                <c:pt idx="53">
                  <c:v>0.66313940000000005</c:v>
                </c:pt>
                <c:pt idx="54">
                  <c:v>0.66590059999999995</c:v>
                </c:pt>
                <c:pt idx="55">
                  <c:v>0.66895397000000001</c:v>
                </c:pt>
                <c:pt idx="56">
                  <c:v>0.67200718000000004</c:v>
                </c:pt>
                <c:pt idx="57">
                  <c:v>0.67506027000000002</c:v>
                </c:pt>
                <c:pt idx="58">
                  <c:v>0.67811350000000004</c:v>
                </c:pt>
                <c:pt idx="59">
                  <c:v>0.68116673000000005</c:v>
                </c:pt>
                <c:pt idx="60">
                  <c:v>0.68421973999999997</c:v>
                </c:pt>
                <c:pt idx="61">
                  <c:v>0.68727267999999997</c:v>
                </c:pt>
                <c:pt idx="62">
                  <c:v>0.68974197999999998</c:v>
                </c:pt>
                <c:pt idx="63">
                  <c:v>0.69337912999999995</c:v>
                </c:pt>
                <c:pt idx="64">
                  <c:v>0.69643233000000004</c:v>
                </c:pt>
                <c:pt idx="65">
                  <c:v>0.69948537</c:v>
                </c:pt>
                <c:pt idx="66">
                  <c:v>0.70253843000000005</c:v>
                </c:pt>
                <c:pt idx="67">
                  <c:v>0.70559161000000004</c:v>
                </c:pt>
                <c:pt idx="68">
                  <c:v>0.70864464999999999</c:v>
                </c:pt>
                <c:pt idx="69">
                  <c:v>0.71169769000000005</c:v>
                </c:pt>
                <c:pt idx="70">
                  <c:v>0.71475082000000001</c:v>
                </c:pt>
                <c:pt idx="71">
                  <c:v>0.71780385999999996</c:v>
                </c:pt>
                <c:pt idx="72">
                  <c:v>0.72085690000000002</c:v>
                </c:pt>
                <c:pt idx="73">
                  <c:v>0.72391006000000002</c:v>
                </c:pt>
                <c:pt idx="74">
                  <c:v>0.72696296000000005</c:v>
                </c:pt>
                <c:pt idx="75">
                  <c:v>0.73001587000000001</c:v>
                </c:pt>
                <c:pt idx="76">
                  <c:v>0.73306895000000005</c:v>
                </c:pt>
                <c:pt idx="77">
                  <c:v>0.73612200000000005</c:v>
                </c:pt>
                <c:pt idx="78">
                  <c:v>0.73888319999999996</c:v>
                </c:pt>
                <c:pt idx="79">
                  <c:v>0.74193619</c:v>
                </c:pt>
                <c:pt idx="80">
                  <c:v>0.74498902</c:v>
                </c:pt>
                <c:pt idx="81">
                  <c:v>0.74804203999999996</c:v>
                </c:pt>
                <c:pt idx="82">
                  <c:v>0.75167892999999997</c:v>
                </c:pt>
                <c:pt idx="83">
                  <c:v>0.75443996000000002</c:v>
                </c:pt>
                <c:pt idx="84">
                  <c:v>0.75749294</c:v>
                </c:pt>
                <c:pt idx="85">
                  <c:v>0.76083772000000005</c:v>
                </c:pt>
                <c:pt idx="86">
                  <c:v>0.76359882000000001</c:v>
                </c:pt>
                <c:pt idx="87">
                  <c:v>0.76665176999999995</c:v>
                </c:pt>
                <c:pt idx="88">
                  <c:v>0.76970486000000005</c:v>
                </c:pt>
                <c:pt idx="89">
                  <c:v>0.77275755999999995</c:v>
                </c:pt>
                <c:pt idx="90">
                  <c:v>0.77581043999999999</c:v>
                </c:pt>
                <c:pt idx="91">
                  <c:v>0.77886336</c:v>
                </c:pt>
                <c:pt idx="92">
                  <c:v>0.78191630999999995</c:v>
                </c:pt>
                <c:pt idx="93">
                  <c:v>0.78496895</c:v>
                </c:pt>
                <c:pt idx="94">
                  <c:v>0.78802190999999999</c:v>
                </c:pt>
                <c:pt idx="95">
                  <c:v>0.79107483999999995</c:v>
                </c:pt>
                <c:pt idx="96">
                  <c:v>0.79412755999999995</c:v>
                </c:pt>
                <c:pt idx="97">
                  <c:v>0.79718029999999995</c:v>
                </c:pt>
                <c:pt idx="98">
                  <c:v>0.80023312999999996</c:v>
                </c:pt>
                <c:pt idx="99">
                  <c:v>0.8032859</c:v>
                </c:pt>
                <c:pt idx="100">
                  <c:v>0.80633860999999996</c:v>
                </c:pt>
                <c:pt idx="101">
                  <c:v>0.80909938999999997</c:v>
                </c:pt>
                <c:pt idx="102">
                  <c:v>0.81186027999999999</c:v>
                </c:pt>
                <c:pt idx="103">
                  <c:v>0.81520466999999996</c:v>
                </c:pt>
                <c:pt idx="104">
                  <c:v>0.81767312999999997</c:v>
                </c:pt>
                <c:pt idx="105">
                  <c:v>0.82014127999999997</c:v>
                </c:pt>
                <c:pt idx="106">
                  <c:v>0.82231723000000001</c:v>
                </c:pt>
                <c:pt idx="107">
                  <c:v>0.82450747000000002</c:v>
                </c:pt>
                <c:pt idx="108">
                  <c:v>0.82640559999999996</c:v>
                </c:pt>
                <c:pt idx="109">
                  <c:v>0.82862327000000002</c:v>
                </c:pt>
                <c:pt idx="110">
                  <c:v>0.83037311999999996</c:v>
                </c:pt>
                <c:pt idx="111">
                  <c:v>0.83212297000000002</c:v>
                </c:pt>
                <c:pt idx="112">
                  <c:v>0.8336789</c:v>
                </c:pt>
                <c:pt idx="113">
                  <c:v>0.83508254999999998</c:v>
                </c:pt>
                <c:pt idx="114">
                  <c:v>0.83672497999999995</c:v>
                </c:pt>
                <c:pt idx="115">
                  <c:v>0.83838727999999996</c:v>
                </c:pt>
                <c:pt idx="116">
                  <c:v>0.83955438000000004</c:v>
                </c:pt>
                <c:pt idx="117">
                  <c:v>0.84076638999999997</c:v>
                </c:pt>
                <c:pt idx="118">
                  <c:v>0.84199281000000004</c:v>
                </c:pt>
                <c:pt idx="119">
                  <c:v>0.84329845999999997</c:v>
                </c:pt>
                <c:pt idx="120">
                  <c:v>0.84480193000000003</c:v>
                </c:pt>
                <c:pt idx="121">
                  <c:v>0.84598867</c:v>
                </c:pt>
                <c:pt idx="122">
                  <c:v>0.84735850000000001</c:v>
                </c:pt>
                <c:pt idx="123">
                  <c:v>0.84868816999999996</c:v>
                </c:pt>
                <c:pt idx="124">
                  <c:v>0.85010752999999994</c:v>
                </c:pt>
                <c:pt idx="125">
                  <c:v>0.85146513999999995</c:v>
                </c:pt>
                <c:pt idx="126">
                  <c:v>0.85263389999999994</c:v>
                </c:pt>
                <c:pt idx="127">
                  <c:v>0.85415664000000002</c:v>
                </c:pt>
                <c:pt idx="128">
                  <c:v>0.85521795</c:v>
                </c:pt>
                <c:pt idx="129">
                  <c:v>0.85650994000000003</c:v>
                </c:pt>
                <c:pt idx="130">
                  <c:v>0.85789422999999998</c:v>
                </c:pt>
                <c:pt idx="131">
                  <c:v>0.85922911999999996</c:v>
                </c:pt>
              </c:numCache>
            </c:numRef>
          </c:xVal>
          <c:yVal>
            <c:numRef>
              <c:f>'24.131-A340'!$K$3:$K$134</c:f>
              <c:numCache>
                <c:formatCode>General</c:formatCode>
                <c:ptCount val="132"/>
                <c:pt idx="0">
                  <c:v>205.36090057439708</c:v>
                </c:pt>
                <c:pt idx="1">
                  <c:v>205.36100255231008</c:v>
                </c:pt>
                <c:pt idx="2">
                  <c:v>205.36110546672791</c:v>
                </c:pt>
                <c:pt idx="3">
                  <c:v>205.36123000026197</c:v>
                </c:pt>
                <c:pt idx="4">
                  <c:v>205.36135537144469</c:v>
                </c:pt>
                <c:pt idx="5">
                  <c:v>205.36149289851113</c:v>
                </c:pt>
                <c:pt idx="6">
                  <c:v>205.36164360438616</c:v>
                </c:pt>
                <c:pt idx="7">
                  <c:v>205.36180859869532</c:v>
                </c:pt>
                <c:pt idx="8">
                  <c:v>205.3619890776591</c:v>
                </c:pt>
                <c:pt idx="9">
                  <c:v>205.36218629621359</c:v>
                </c:pt>
                <c:pt idx="10">
                  <c:v>205.36240164682289</c:v>
                </c:pt>
                <c:pt idx="11">
                  <c:v>205.362636600911</c:v>
                </c:pt>
                <c:pt idx="12">
                  <c:v>205.36289271972487</c:v>
                </c:pt>
                <c:pt idx="13">
                  <c:v>205.36317176069994</c:v>
                </c:pt>
                <c:pt idx="14">
                  <c:v>205.36347553815909</c:v>
                </c:pt>
                <c:pt idx="15">
                  <c:v>205.36380601027989</c:v>
                </c:pt>
                <c:pt idx="16">
                  <c:v>205.36416533598737</c:v>
                </c:pt>
                <c:pt idx="17">
                  <c:v>205.36455580771366</c:v>
                </c:pt>
                <c:pt idx="18">
                  <c:v>205.36497983794092</c:v>
                </c:pt>
                <c:pt idx="19">
                  <c:v>205.36544014925155</c:v>
                </c:pt>
                <c:pt idx="20">
                  <c:v>205.36593960507935</c:v>
                </c:pt>
                <c:pt idx="21">
                  <c:v>205.3664812847297</c:v>
                </c:pt>
                <c:pt idx="22">
                  <c:v>205.36706852741787</c:v>
                </c:pt>
                <c:pt idx="23">
                  <c:v>205.36770493946506</c:v>
                </c:pt>
                <c:pt idx="24">
                  <c:v>205.36839440407954</c:v>
                </c:pt>
                <c:pt idx="25">
                  <c:v>205.36914111711923</c:v>
                </c:pt>
                <c:pt idx="26">
                  <c:v>205.36994970615024</c:v>
                </c:pt>
                <c:pt idx="27">
                  <c:v>205.37082504850113</c:v>
                </c:pt>
                <c:pt idx="28">
                  <c:v>205.37177255555929</c:v>
                </c:pt>
                <c:pt idx="29">
                  <c:v>205.37279797601656</c:v>
                </c:pt>
                <c:pt idx="30">
                  <c:v>205.37390764084554</c:v>
                </c:pt>
                <c:pt idx="31">
                  <c:v>205.37510836665689</c:v>
                </c:pt>
                <c:pt idx="32">
                  <c:v>205.37640762877729</c:v>
                </c:pt>
                <c:pt idx="33">
                  <c:v>205.37781355639697</c:v>
                </c:pt>
                <c:pt idx="34">
                  <c:v>205.37933495838544</c:v>
                </c:pt>
                <c:pt idx="35">
                  <c:v>205.38098146075271</c:v>
                </c:pt>
                <c:pt idx="36">
                  <c:v>205.38276359763893</c:v>
                </c:pt>
                <c:pt idx="37">
                  <c:v>205.38469275619647</c:v>
                </c:pt>
                <c:pt idx="38">
                  <c:v>205.38678144063329</c:v>
                </c:pt>
                <c:pt idx="39">
                  <c:v>205.38904336342605</c:v>
                </c:pt>
                <c:pt idx="40">
                  <c:v>205.39149383378432</c:v>
                </c:pt>
                <c:pt idx="41">
                  <c:v>205.39414904078916</c:v>
                </c:pt>
                <c:pt idx="42">
                  <c:v>205.39702687340753</c:v>
                </c:pt>
                <c:pt idx="43">
                  <c:v>205.40014749573504</c:v>
                </c:pt>
                <c:pt idx="44">
                  <c:v>205.40353251772666</c:v>
                </c:pt>
                <c:pt idx="45">
                  <c:v>205.40720604255853</c:v>
                </c:pt>
                <c:pt idx="46">
                  <c:v>205.41159281608657</c:v>
                </c:pt>
                <c:pt idx="47">
                  <c:v>205.41552582700123</c:v>
                </c:pt>
                <c:pt idx="48">
                  <c:v>205.42023325960099</c:v>
                </c:pt>
                <c:pt idx="49">
                  <c:v>205.42535177248917</c:v>
                </c:pt>
                <c:pt idx="50">
                  <c:v>205.43091972420422</c:v>
                </c:pt>
                <c:pt idx="51">
                  <c:v>205.43637829066449</c:v>
                </c:pt>
                <c:pt idx="52">
                  <c:v>205.44424206385051</c:v>
                </c:pt>
                <c:pt idx="53">
                  <c:v>205.45149447965338</c:v>
                </c:pt>
                <c:pt idx="54">
                  <c:v>205.45861704115055</c:v>
                </c:pt>
                <c:pt idx="55">
                  <c:v>205.46717577113148</c:v>
                </c:pt>
                <c:pt idx="56">
                  <c:v>205.47651974821525</c:v>
                </c:pt>
                <c:pt idx="57">
                  <c:v>205.48672768664773</c:v>
                </c:pt>
                <c:pt idx="58">
                  <c:v>205.49788769269256</c:v>
                </c:pt>
                <c:pt idx="59">
                  <c:v>205.51009604367093</c:v>
                </c:pt>
                <c:pt idx="60">
                  <c:v>205.52345902904213</c:v>
                </c:pt>
                <c:pt idx="61">
                  <c:v>205.53809618412126</c:v>
                </c:pt>
                <c:pt idx="62">
                  <c:v>205.55095743988315</c:v>
                </c:pt>
                <c:pt idx="63">
                  <c:v>205.57174053378944</c:v>
                </c:pt>
                <c:pt idx="64">
                  <c:v>205.59105614888034</c:v>
                </c:pt>
                <c:pt idx="65">
                  <c:v>205.61226857377474</c:v>
                </c:pt>
                <c:pt idx="66">
                  <c:v>205.63558036958315</c:v>
                </c:pt>
                <c:pt idx="67">
                  <c:v>205.66121644880312</c:v>
                </c:pt>
                <c:pt idx="68">
                  <c:v>205.68942373972811</c:v>
                </c:pt>
                <c:pt idx="69">
                  <c:v>205.72048051783287</c:v>
                </c:pt>
                <c:pt idx="70">
                  <c:v>205.75469625294829</c:v>
                </c:pt>
                <c:pt idx="71">
                  <c:v>205.7924122049788</c:v>
                </c:pt>
                <c:pt idx="72">
                  <c:v>205.83401147862963</c:v>
                </c:pt>
                <c:pt idx="73">
                  <c:v>205.87992147279928</c:v>
                </c:pt>
                <c:pt idx="74">
                  <c:v>205.93061002152012</c:v>
                </c:pt>
                <c:pt idx="75">
                  <c:v>205.98660878455553</c:v>
                </c:pt>
                <c:pt idx="76">
                  <c:v>206.04850915420613</c:v>
                </c:pt>
                <c:pt idx="77">
                  <c:v>206.1169626294743</c:v>
                </c:pt>
                <c:pt idx="78">
                  <c:v>206.18512339344039</c:v>
                </c:pt>
                <c:pt idx="79">
                  <c:v>206.26814458760308</c:v>
                </c:pt>
                <c:pt idx="80">
                  <c:v>206.36007362882572</c:v>
                </c:pt>
                <c:pt idx="81">
                  <c:v>206.46192161155145</c:v>
                </c:pt>
                <c:pt idx="82">
                  <c:v>206.59774287415172</c:v>
                </c:pt>
                <c:pt idx="83">
                  <c:v>206.71260473780407</c:v>
                </c:pt>
                <c:pt idx="84">
                  <c:v>206.85279543943307</c:v>
                </c:pt>
                <c:pt idx="85">
                  <c:v>207.0240819863667</c:v>
                </c:pt>
                <c:pt idx="86">
                  <c:v>207.18100025024418</c:v>
                </c:pt>
                <c:pt idx="87">
                  <c:v>207.37270258757783</c:v>
                </c:pt>
                <c:pt idx="88">
                  <c:v>207.58563028099272</c:v>
                </c:pt>
                <c:pt idx="89">
                  <c:v>207.82216139904966</c:v>
                </c:pt>
                <c:pt idx="90">
                  <c:v>208.08503463287803</c:v>
                </c:pt>
                <c:pt idx="91">
                  <c:v>208.37724953671466</c:v>
                </c:pt>
                <c:pt idx="92">
                  <c:v>208.7021629927097</c:v>
                </c:pt>
                <c:pt idx="93">
                  <c:v>209.06347881665164</c:v>
                </c:pt>
                <c:pt idx="94">
                  <c:v>209.46545005967045</c:v>
                </c:pt>
                <c:pt idx="95">
                  <c:v>209.91269862378709</c:v>
                </c:pt>
                <c:pt idx="96">
                  <c:v>210.41039440647529</c:v>
                </c:pt>
                <c:pt idx="97">
                  <c:v>210.96437410987969</c:v>
                </c:pt>
                <c:pt idx="98">
                  <c:v>211.58113019395114</c:v>
                </c:pt>
                <c:pt idx="99">
                  <c:v>212.26786064939557</c:v>
                </c:pt>
                <c:pt idx="100">
                  <c:v>213.03262631866917</c:v>
                </c:pt>
                <c:pt idx="101">
                  <c:v>213.79894970499419</c:v>
                </c:pt>
                <c:pt idx="102">
                  <c:v>214.64387902751997</c:v>
                </c:pt>
                <c:pt idx="103">
                  <c:v>215.78438476778933</c:v>
                </c:pt>
                <c:pt idx="104">
                  <c:v>216.71725490087567</c:v>
                </c:pt>
                <c:pt idx="105">
                  <c:v>217.73535950539457</c:v>
                </c:pt>
                <c:pt idx="106">
                  <c:v>218.70999187672106</c:v>
                </c:pt>
                <c:pt idx="107">
                  <c:v>219.77014820190382</c:v>
                </c:pt>
                <c:pt idx="108">
                  <c:v>220.75810756128658</c:v>
                </c:pt>
                <c:pt idx="109">
                  <c:v>222.0001438460277</c:v>
                </c:pt>
                <c:pt idx="110">
                  <c:v>223.05177051910499</c:v>
                </c:pt>
                <c:pt idx="111">
                  <c:v>224.17101745923736</c:v>
                </c:pt>
                <c:pt idx="112">
                  <c:v>225.2265620149239</c:v>
                </c:pt>
                <c:pt idx="113">
                  <c:v>226.23034976276068</c:v>
                </c:pt>
                <c:pt idx="114">
                  <c:v>227.47049361062523</c:v>
                </c:pt>
                <c:pt idx="115">
                  <c:v>228.8018485671127</c:v>
                </c:pt>
                <c:pt idx="116">
                  <c:v>229.78491705198178</c:v>
                </c:pt>
                <c:pt idx="117">
                  <c:v>230.8501005648364</c:v>
                </c:pt>
                <c:pt idx="118">
                  <c:v>231.9759053466608</c:v>
                </c:pt>
                <c:pt idx="119">
                  <c:v>233.22988732386486</c:v>
                </c:pt>
                <c:pt idx="120">
                  <c:v>234.74820527782214</c:v>
                </c:pt>
                <c:pt idx="121">
                  <c:v>236.00561745337126</c:v>
                </c:pt>
                <c:pt idx="122">
                  <c:v>237.52491098167064</c:v>
                </c:pt>
                <c:pt idx="123">
                  <c:v>239.07256170066449</c:v>
                </c:pt>
                <c:pt idx="124">
                  <c:v>240.80785876283201</c:v>
                </c:pt>
                <c:pt idx="125">
                  <c:v>242.55215819460696</c:v>
                </c:pt>
                <c:pt idx="126">
                  <c:v>244.12319759149523</c:v>
                </c:pt>
                <c:pt idx="127">
                  <c:v>246.27114651402098</c:v>
                </c:pt>
                <c:pt idx="128">
                  <c:v>247.83896706525374</c:v>
                </c:pt>
                <c:pt idx="129">
                  <c:v>249.82973078214033</c:v>
                </c:pt>
                <c:pt idx="130">
                  <c:v>252.06743155514599</c:v>
                </c:pt>
                <c:pt idx="131">
                  <c:v>254.33292975985501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D2-9948-915F-BBF75CCC0010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'24.131-A340'!$C$3:$C$133</c:f>
              <c:numCache>
                <c:formatCode>General</c:formatCode>
                <c:ptCount val="131"/>
                <c:pt idx="0">
                  <c:v>0.50022199000000001</c:v>
                </c:pt>
                <c:pt idx="1">
                  <c:v>0.50327569000000005</c:v>
                </c:pt>
                <c:pt idx="2">
                  <c:v>0.50662119999999999</c:v>
                </c:pt>
                <c:pt idx="3">
                  <c:v>0.50967457999999999</c:v>
                </c:pt>
                <c:pt idx="4">
                  <c:v>0.51272795999999998</c:v>
                </c:pt>
                <c:pt idx="5">
                  <c:v>0.51578133999999998</c:v>
                </c:pt>
                <c:pt idx="6">
                  <c:v>0.51883477</c:v>
                </c:pt>
                <c:pt idx="7">
                  <c:v>0.52188818000000003</c:v>
                </c:pt>
                <c:pt idx="8">
                  <c:v>0.52494149000000001</c:v>
                </c:pt>
                <c:pt idx="9">
                  <c:v>0.52799492000000003</c:v>
                </c:pt>
                <c:pt idx="10">
                  <c:v>0.53104837999999999</c:v>
                </c:pt>
                <c:pt idx="11">
                  <c:v>0.53410175999999998</c:v>
                </c:pt>
                <c:pt idx="12">
                  <c:v>0.53715513999999998</c:v>
                </c:pt>
                <c:pt idx="13">
                  <c:v>0.54020851999999997</c:v>
                </c:pt>
                <c:pt idx="14">
                  <c:v>0.54326189999999996</c:v>
                </c:pt>
                <c:pt idx="15">
                  <c:v>0.54631532999999999</c:v>
                </c:pt>
                <c:pt idx="16">
                  <c:v>0.54936879999999999</c:v>
                </c:pt>
                <c:pt idx="17">
                  <c:v>0.55242217999999998</c:v>
                </c:pt>
                <c:pt idx="18">
                  <c:v>0.55547541</c:v>
                </c:pt>
                <c:pt idx="19">
                  <c:v>0.55852871999999998</c:v>
                </c:pt>
                <c:pt idx="20">
                  <c:v>0.56158231000000003</c:v>
                </c:pt>
                <c:pt idx="21">
                  <c:v>0.56463549000000002</c:v>
                </c:pt>
                <c:pt idx="22">
                  <c:v>0.56768892999999998</c:v>
                </c:pt>
                <c:pt idx="23">
                  <c:v>0.57074230999999997</c:v>
                </c:pt>
                <c:pt idx="24">
                  <c:v>0.57379568999999997</c:v>
                </c:pt>
                <c:pt idx="25">
                  <c:v>0.57684906999999996</c:v>
                </c:pt>
                <c:pt idx="26">
                  <c:v>0.57990259</c:v>
                </c:pt>
                <c:pt idx="27">
                  <c:v>0.58295600999999997</c:v>
                </c:pt>
                <c:pt idx="28">
                  <c:v>0.58600923999999999</c:v>
                </c:pt>
                <c:pt idx="29">
                  <c:v>0.58906261000000004</c:v>
                </c:pt>
                <c:pt idx="30">
                  <c:v>0.59211599000000004</c:v>
                </c:pt>
                <c:pt idx="31">
                  <c:v>0.59516937000000003</c:v>
                </c:pt>
                <c:pt idx="32">
                  <c:v>0.59822266000000002</c:v>
                </c:pt>
                <c:pt idx="33">
                  <c:v>0.60127600999999997</c:v>
                </c:pt>
                <c:pt idx="34">
                  <c:v>0.60432927999999997</c:v>
                </c:pt>
                <c:pt idx="35">
                  <c:v>0.60738250000000005</c:v>
                </c:pt>
                <c:pt idx="36">
                  <c:v>0.61043572999999995</c:v>
                </c:pt>
                <c:pt idx="37">
                  <c:v>0.61348910999999995</c:v>
                </c:pt>
                <c:pt idx="38">
                  <c:v>0.61654246999999995</c:v>
                </c:pt>
                <c:pt idx="39">
                  <c:v>0.61959573999999995</c:v>
                </c:pt>
                <c:pt idx="40">
                  <c:v>0.62264896999999997</c:v>
                </c:pt>
                <c:pt idx="41">
                  <c:v>0.62570216000000001</c:v>
                </c:pt>
                <c:pt idx="42">
                  <c:v>0.62875548000000003</c:v>
                </c:pt>
                <c:pt idx="43">
                  <c:v>0.63180864999999997</c:v>
                </c:pt>
                <c:pt idx="44">
                  <c:v>0.63486197</c:v>
                </c:pt>
                <c:pt idx="45">
                  <c:v>0.63791534999999999</c:v>
                </c:pt>
                <c:pt idx="46">
                  <c:v>0.64096865000000003</c:v>
                </c:pt>
                <c:pt idx="47">
                  <c:v>0.64402168000000004</c:v>
                </c:pt>
                <c:pt idx="48">
                  <c:v>0.64707482000000005</c:v>
                </c:pt>
                <c:pt idx="49">
                  <c:v>0.65012798999999999</c:v>
                </c:pt>
                <c:pt idx="50">
                  <c:v>0.65318103999999999</c:v>
                </c:pt>
                <c:pt idx="51">
                  <c:v>0.65623429</c:v>
                </c:pt>
                <c:pt idx="52">
                  <c:v>0.65928755999999999</c:v>
                </c:pt>
                <c:pt idx="53">
                  <c:v>0.66234075999999997</c:v>
                </c:pt>
                <c:pt idx="54">
                  <c:v>0.66539398000000005</c:v>
                </c:pt>
                <c:pt idx="55">
                  <c:v>0.66844727000000004</c:v>
                </c:pt>
                <c:pt idx="56">
                  <c:v>0.67120844999999996</c:v>
                </c:pt>
                <c:pt idx="57">
                  <c:v>0.67455337000000004</c:v>
                </c:pt>
                <c:pt idx="58">
                  <c:v>0.67760644000000003</c:v>
                </c:pt>
                <c:pt idx="59">
                  <c:v>0.68095147</c:v>
                </c:pt>
                <c:pt idx="60">
                  <c:v>0.68342084999999997</c:v>
                </c:pt>
                <c:pt idx="61">
                  <c:v>0.68676588999999999</c:v>
                </c:pt>
                <c:pt idx="62">
                  <c:v>0.69011093999999995</c:v>
                </c:pt>
                <c:pt idx="63">
                  <c:v>0.69287208</c:v>
                </c:pt>
                <c:pt idx="64">
                  <c:v>0.69592518999999997</c:v>
                </c:pt>
                <c:pt idx="65">
                  <c:v>0.69927008000000002</c:v>
                </c:pt>
                <c:pt idx="66">
                  <c:v>0.70203125</c:v>
                </c:pt>
                <c:pt idx="67">
                  <c:v>0.70508428999999995</c:v>
                </c:pt>
                <c:pt idx="68">
                  <c:v>0.70842919999999998</c:v>
                </c:pt>
                <c:pt idx="69">
                  <c:v>0.71119038000000001</c:v>
                </c:pt>
                <c:pt idx="70">
                  <c:v>0.71424323999999995</c:v>
                </c:pt>
                <c:pt idx="71">
                  <c:v>0.71758805999999997</c:v>
                </c:pt>
                <c:pt idx="72">
                  <c:v>0.72034911000000001</c:v>
                </c:pt>
                <c:pt idx="73">
                  <c:v>0.72340214000000003</c:v>
                </c:pt>
                <c:pt idx="74">
                  <c:v>0.72674689000000003</c:v>
                </c:pt>
                <c:pt idx="75">
                  <c:v>0.73009162000000005</c:v>
                </c:pt>
                <c:pt idx="76">
                  <c:v>0.73256063999999999</c:v>
                </c:pt>
                <c:pt idx="77">
                  <c:v>0.73561359000000004</c:v>
                </c:pt>
                <c:pt idx="78">
                  <c:v>0.73866624999999997</c:v>
                </c:pt>
                <c:pt idx="79">
                  <c:v>0.74171914000000005</c:v>
                </c:pt>
                <c:pt idx="80">
                  <c:v>0.74477190999999998</c:v>
                </c:pt>
                <c:pt idx="81">
                  <c:v>0.74782472</c:v>
                </c:pt>
                <c:pt idx="82">
                  <c:v>0.75087747000000005</c:v>
                </c:pt>
                <c:pt idx="83">
                  <c:v>0.75393023999999997</c:v>
                </c:pt>
                <c:pt idx="84">
                  <c:v>0.75698303</c:v>
                </c:pt>
                <c:pt idx="85">
                  <c:v>0.76032750000000004</c:v>
                </c:pt>
                <c:pt idx="86">
                  <c:v>0.76308838999999995</c:v>
                </c:pt>
                <c:pt idx="87">
                  <c:v>0.76614101000000001</c:v>
                </c:pt>
                <c:pt idx="88">
                  <c:v>0.76919360999999997</c:v>
                </c:pt>
                <c:pt idx="89">
                  <c:v>0.77224630000000005</c:v>
                </c:pt>
                <c:pt idx="90">
                  <c:v>0.77529881</c:v>
                </c:pt>
                <c:pt idx="91">
                  <c:v>0.77835136000000005</c:v>
                </c:pt>
                <c:pt idx="92">
                  <c:v>0.78140394999999996</c:v>
                </c:pt>
                <c:pt idx="93">
                  <c:v>0.78474838000000002</c:v>
                </c:pt>
                <c:pt idx="94">
                  <c:v>0.78750891000000001</c:v>
                </c:pt>
                <c:pt idx="95">
                  <c:v>0.79026931</c:v>
                </c:pt>
                <c:pt idx="96">
                  <c:v>0.79361369000000004</c:v>
                </c:pt>
                <c:pt idx="97">
                  <c:v>0.79666605000000001</c:v>
                </c:pt>
                <c:pt idx="98">
                  <c:v>0.79971837000000001</c:v>
                </c:pt>
                <c:pt idx="99">
                  <c:v>0.80277069999999995</c:v>
                </c:pt>
                <c:pt idx="100">
                  <c:v>0.80582290999999995</c:v>
                </c:pt>
                <c:pt idx="101">
                  <c:v>0.80887525000000005</c:v>
                </c:pt>
                <c:pt idx="102">
                  <c:v>0.81192735999999999</c:v>
                </c:pt>
                <c:pt idx="103">
                  <c:v>0.81497951000000002</c:v>
                </c:pt>
                <c:pt idx="104">
                  <c:v>0.81773965000000004</c:v>
                </c:pt>
                <c:pt idx="105">
                  <c:v>0.82020753999999996</c:v>
                </c:pt>
                <c:pt idx="106">
                  <c:v>0.82296722</c:v>
                </c:pt>
                <c:pt idx="107">
                  <c:v>0.82529582000000001</c:v>
                </c:pt>
                <c:pt idx="108">
                  <c:v>0.8274939</c:v>
                </c:pt>
                <c:pt idx="109">
                  <c:v>0.82953544000000001</c:v>
                </c:pt>
                <c:pt idx="110">
                  <c:v>0.83113826000000002</c:v>
                </c:pt>
                <c:pt idx="111">
                  <c:v>0.83291113999999999</c:v>
                </c:pt>
                <c:pt idx="112">
                  <c:v>0.83469846000000003</c:v>
                </c:pt>
                <c:pt idx="113">
                  <c:v>0.83663860000000001</c:v>
                </c:pt>
                <c:pt idx="114">
                  <c:v>0.83833446</c:v>
                </c:pt>
                <c:pt idx="115">
                  <c:v>0.83971293000000002</c:v>
                </c:pt>
                <c:pt idx="116">
                  <c:v>0.84125099999999997</c:v>
                </c:pt>
                <c:pt idx="117">
                  <c:v>0.84256677999999996</c:v>
                </c:pt>
                <c:pt idx="118">
                  <c:v>0.84412997999999995</c:v>
                </c:pt>
                <c:pt idx="119">
                  <c:v>0.84546118000000003</c:v>
                </c:pt>
                <c:pt idx="120">
                  <c:v>0.84656883000000005</c:v>
                </c:pt>
                <c:pt idx="121">
                  <c:v>0.84796811000000005</c:v>
                </c:pt>
                <c:pt idx="122">
                  <c:v>0.84924608000000001</c:v>
                </c:pt>
                <c:pt idx="123">
                  <c:v>0.85075761999999999</c:v>
                </c:pt>
                <c:pt idx="124">
                  <c:v>0.85207283</c:v>
                </c:pt>
                <c:pt idx="125">
                  <c:v>0.85353754999999998</c:v>
                </c:pt>
                <c:pt idx="126">
                  <c:v>0.85489103</c:v>
                </c:pt>
                <c:pt idx="127">
                  <c:v>0.85627534000000005</c:v>
                </c:pt>
                <c:pt idx="128">
                  <c:v>0.85765986000000005</c:v>
                </c:pt>
                <c:pt idx="129">
                  <c:v>0.85887117999999996</c:v>
                </c:pt>
                <c:pt idx="130">
                  <c:v>0.85973569000000005</c:v>
                </c:pt>
              </c:numCache>
            </c:numRef>
          </c:xVal>
          <c:yVal>
            <c:numRef>
              <c:f>'24.131-A340'!$D$3:$D$133</c:f>
              <c:numCache>
                <c:formatCode>General</c:formatCode>
                <c:ptCount val="131"/>
                <c:pt idx="0">
                  <c:v>179.23995099999999</c:v>
                </c:pt>
                <c:pt idx="1">
                  <c:v>179.071156</c:v>
                </c:pt>
                <c:pt idx="2">
                  <c:v>178.984555</c:v>
                </c:pt>
                <c:pt idx="3">
                  <c:v>178.98011299999999</c:v>
                </c:pt>
                <c:pt idx="4">
                  <c:v>178.97567100000001</c:v>
                </c:pt>
                <c:pt idx="5">
                  <c:v>178.971228</c:v>
                </c:pt>
                <c:pt idx="6">
                  <c:v>178.94163699999999</c:v>
                </c:pt>
                <c:pt idx="7">
                  <c:v>178.92462</c:v>
                </c:pt>
                <c:pt idx="8">
                  <c:v>178.95161400000001</c:v>
                </c:pt>
                <c:pt idx="9">
                  <c:v>178.922023</c:v>
                </c:pt>
                <c:pt idx="10">
                  <c:v>178.87985699999999</c:v>
                </c:pt>
                <c:pt idx="11">
                  <c:v>178.875415</c:v>
                </c:pt>
                <c:pt idx="12">
                  <c:v>178.87097199999999</c:v>
                </c:pt>
                <c:pt idx="13">
                  <c:v>178.86653000000001</c:v>
                </c:pt>
                <c:pt idx="14">
                  <c:v>178.862088</c:v>
                </c:pt>
                <c:pt idx="15">
                  <c:v>178.83249599999999</c:v>
                </c:pt>
                <c:pt idx="16">
                  <c:v>178.78404399999999</c:v>
                </c:pt>
                <c:pt idx="17">
                  <c:v>178.77960100000001</c:v>
                </c:pt>
                <c:pt idx="18">
                  <c:v>178.85149000000001</c:v>
                </c:pt>
                <c:pt idx="19">
                  <c:v>178.884771</c:v>
                </c:pt>
                <c:pt idx="20">
                  <c:v>178.772561</c:v>
                </c:pt>
                <c:pt idx="21">
                  <c:v>178.86959899999999</c:v>
                </c:pt>
                <c:pt idx="22">
                  <c:v>178.83372</c:v>
                </c:pt>
                <c:pt idx="23">
                  <c:v>178.82927799999999</c:v>
                </c:pt>
                <c:pt idx="24">
                  <c:v>178.824836</c:v>
                </c:pt>
                <c:pt idx="25">
                  <c:v>178.820393</c:v>
                </c:pt>
                <c:pt idx="26">
                  <c:v>178.74590699999999</c:v>
                </c:pt>
                <c:pt idx="27">
                  <c:v>178.72260299999999</c:v>
                </c:pt>
                <c:pt idx="28">
                  <c:v>178.79360800000001</c:v>
                </c:pt>
                <c:pt idx="29">
                  <c:v>178.79545200000001</c:v>
                </c:pt>
                <c:pt idx="30">
                  <c:v>178.79101</c:v>
                </c:pt>
                <c:pt idx="31">
                  <c:v>178.78656799999999</c:v>
                </c:pt>
                <c:pt idx="32">
                  <c:v>178.82613599999999</c:v>
                </c:pt>
                <c:pt idx="33">
                  <c:v>178.84055499999999</c:v>
                </c:pt>
                <c:pt idx="34">
                  <c:v>178.892698</c:v>
                </c:pt>
                <c:pt idx="35">
                  <c:v>178.969989</c:v>
                </c:pt>
                <c:pt idx="36">
                  <c:v>179.04099400000001</c:v>
                </c:pt>
                <c:pt idx="37">
                  <c:v>179.036551</c:v>
                </c:pt>
                <c:pt idx="38">
                  <c:v>179.04468299999999</c:v>
                </c:pt>
                <c:pt idx="39">
                  <c:v>179.09682599999999</c:v>
                </c:pt>
                <c:pt idx="40">
                  <c:v>179.16783000000001</c:v>
                </c:pt>
                <c:pt idx="41">
                  <c:v>179.263983</c:v>
                </c:pt>
                <c:pt idx="42">
                  <c:v>179.290977</c:v>
                </c:pt>
                <c:pt idx="43">
                  <c:v>179.393418</c:v>
                </c:pt>
                <c:pt idx="44">
                  <c:v>179.420411</c:v>
                </c:pt>
                <c:pt idx="45">
                  <c:v>179.41596899999999</c:v>
                </c:pt>
                <c:pt idx="46">
                  <c:v>179.45553699999999</c:v>
                </c:pt>
                <c:pt idx="47">
                  <c:v>179.627137</c:v>
                </c:pt>
                <c:pt idx="48">
                  <c:v>179.74843899999999</c:v>
                </c:pt>
                <c:pt idx="49">
                  <c:v>179.85087899999999</c:v>
                </c:pt>
                <c:pt idx="50">
                  <c:v>180.01619199999999</c:v>
                </c:pt>
                <c:pt idx="51">
                  <c:v>180.08090899999999</c:v>
                </c:pt>
                <c:pt idx="52">
                  <c:v>180.13305199999999</c:v>
                </c:pt>
                <c:pt idx="53">
                  <c:v>180.22291799999999</c:v>
                </c:pt>
                <c:pt idx="54">
                  <c:v>180.300209</c:v>
                </c:pt>
                <c:pt idx="55">
                  <c:v>180.339777</c:v>
                </c:pt>
                <c:pt idx="56">
                  <c:v>180.455217</c:v>
                </c:pt>
                <c:pt idx="57">
                  <c:v>180.67040299999999</c:v>
                </c:pt>
                <c:pt idx="58">
                  <c:v>180.82942800000001</c:v>
                </c:pt>
                <c:pt idx="59">
                  <c:v>180.98802900000001</c:v>
                </c:pt>
                <c:pt idx="60">
                  <c:v>181.015872</c:v>
                </c:pt>
                <c:pt idx="61">
                  <c:v>181.16818499999999</c:v>
                </c:pt>
                <c:pt idx="62">
                  <c:v>181.32049900000001</c:v>
                </c:pt>
                <c:pt idx="63">
                  <c:v>181.45480000000001</c:v>
                </c:pt>
                <c:pt idx="64">
                  <c:v>181.58867699999999</c:v>
                </c:pt>
                <c:pt idx="65">
                  <c:v>181.82272399999999</c:v>
                </c:pt>
                <c:pt idx="66">
                  <c:v>181.938163</c:v>
                </c:pt>
                <c:pt idx="67">
                  <c:v>182.10976299999999</c:v>
                </c:pt>
                <c:pt idx="68">
                  <c:v>182.33123599999999</c:v>
                </c:pt>
                <c:pt idx="69">
                  <c:v>182.446676</c:v>
                </c:pt>
                <c:pt idx="70">
                  <c:v>182.70629700000001</c:v>
                </c:pt>
                <c:pt idx="71">
                  <c:v>182.97806700000001</c:v>
                </c:pt>
                <c:pt idx="72">
                  <c:v>183.15637899999999</c:v>
                </c:pt>
                <c:pt idx="73">
                  <c:v>183.33426600000001</c:v>
                </c:pt>
                <c:pt idx="74">
                  <c:v>183.637473</c:v>
                </c:pt>
                <c:pt idx="75">
                  <c:v>183.95325399999999</c:v>
                </c:pt>
                <c:pt idx="76">
                  <c:v>184.16342700000001</c:v>
                </c:pt>
                <c:pt idx="77">
                  <c:v>184.37903700000001</c:v>
                </c:pt>
                <c:pt idx="78">
                  <c:v>184.745541</c:v>
                </c:pt>
                <c:pt idx="79">
                  <c:v>184.99258699999999</c:v>
                </c:pt>
                <c:pt idx="80">
                  <c:v>185.30250599999999</c:v>
                </c:pt>
                <c:pt idx="81">
                  <c:v>185.59356299999999</c:v>
                </c:pt>
                <c:pt idx="82">
                  <c:v>185.90976900000001</c:v>
                </c:pt>
                <c:pt idx="83">
                  <c:v>186.21968799999999</c:v>
                </c:pt>
                <c:pt idx="84">
                  <c:v>186.517032</c:v>
                </c:pt>
                <c:pt idx="85">
                  <c:v>186.964845</c:v>
                </c:pt>
                <c:pt idx="86">
                  <c:v>187.231178</c:v>
                </c:pt>
                <c:pt idx="87">
                  <c:v>187.61654300000001</c:v>
                </c:pt>
                <c:pt idx="88">
                  <c:v>188.01448300000001</c:v>
                </c:pt>
                <c:pt idx="89">
                  <c:v>188.36212499999999</c:v>
                </c:pt>
                <c:pt idx="90">
                  <c:v>188.80407500000001</c:v>
                </c:pt>
                <c:pt idx="91">
                  <c:v>189.22716399999999</c:v>
                </c:pt>
                <c:pt idx="92">
                  <c:v>189.63139100000001</c:v>
                </c:pt>
                <c:pt idx="93">
                  <c:v>190.09806499999999</c:v>
                </c:pt>
                <c:pt idx="94">
                  <c:v>190.546728</c:v>
                </c:pt>
                <c:pt idx="95">
                  <c:v>191.05826200000001</c:v>
                </c:pt>
                <c:pt idx="96">
                  <c:v>191.55637300000001</c:v>
                </c:pt>
                <c:pt idx="97">
                  <c:v>192.07377</c:v>
                </c:pt>
                <c:pt idx="98">
                  <c:v>192.61631600000001</c:v>
                </c:pt>
                <c:pt idx="99">
                  <c:v>193.15257399999999</c:v>
                </c:pt>
                <c:pt idx="100">
                  <c:v>193.745418</c:v>
                </c:pt>
                <c:pt idx="101">
                  <c:v>194.27538899999999</c:v>
                </c:pt>
                <c:pt idx="102">
                  <c:v>194.92481799999999</c:v>
                </c:pt>
                <c:pt idx="103">
                  <c:v>195.555385</c:v>
                </c:pt>
                <c:pt idx="104">
                  <c:v>196.204354</c:v>
                </c:pt>
                <c:pt idx="105">
                  <c:v>196.99206699999999</c:v>
                </c:pt>
                <c:pt idx="106">
                  <c:v>197.87906699999999</c:v>
                </c:pt>
                <c:pt idx="107">
                  <c:v>198.92827500000001</c:v>
                </c:pt>
                <c:pt idx="108">
                  <c:v>199.979185</c:v>
                </c:pt>
                <c:pt idx="109">
                  <c:v>201.14013399999999</c:v>
                </c:pt>
                <c:pt idx="110">
                  <c:v>202.13105999999999</c:v>
                </c:pt>
                <c:pt idx="111">
                  <c:v>203.468954</c:v>
                </c:pt>
                <c:pt idx="112">
                  <c:v>204.77962099999999</c:v>
                </c:pt>
                <c:pt idx="113">
                  <c:v>206.27854199999999</c:v>
                </c:pt>
                <c:pt idx="114">
                  <c:v>207.571879</c:v>
                </c:pt>
                <c:pt idx="115">
                  <c:v>208.981875</c:v>
                </c:pt>
                <c:pt idx="116">
                  <c:v>210.52560099999999</c:v>
                </c:pt>
                <c:pt idx="117">
                  <c:v>211.924162</c:v>
                </c:pt>
                <c:pt idx="118">
                  <c:v>213.537488</c:v>
                </c:pt>
                <c:pt idx="119">
                  <c:v>214.90168499999999</c:v>
                </c:pt>
                <c:pt idx="120">
                  <c:v>216.26967300000001</c:v>
                </c:pt>
                <c:pt idx="121">
                  <c:v>217.818533</c:v>
                </c:pt>
                <c:pt idx="122">
                  <c:v>219.35969299999999</c:v>
                </c:pt>
                <c:pt idx="123">
                  <c:v>221.19981899999999</c:v>
                </c:pt>
                <c:pt idx="124">
                  <c:v>222.89083400000001</c:v>
                </c:pt>
                <c:pt idx="125">
                  <c:v>224.48608899999999</c:v>
                </c:pt>
                <c:pt idx="126">
                  <c:v>226.322474</c:v>
                </c:pt>
                <c:pt idx="127">
                  <c:v>228.167012</c:v>
                </c:pt>
                <c:pt idx="128">
                  <c:v>229.90089399999999</c:v>
                </c:pt>
                <c:pt idx="129">
                  <c:v>231.49126799999999</c:v>
                </c:pt>
                <c:pt idx="130">
                  <c:v>232.98980299999999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D49-6C46-B5F4-5F667C49F678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'24.131-A340'!$C$3:$C$133</c:f>
              <c:numCache>
                <c:formatCode>General</c:formatCode>
                <c:ptCount val="131"/>
                <c:pt idx="0">
                  <c:v>0.50022199000000001</c:v>
                </c:pt>
                <c:pt idx="1">
                  <c:v>0.50327569000000005</c:v>
                </c:pt>
                <c:pt idx="2">
                  <c:v>0.50662119999999999</c:v>
                </c:pt>
                <c:pt idx="3">
                  <c:v>0.50967457999999999</c:v>
                </c:pt>
                <c:pt idx="4">
                  <c:v>0.51272795999999998</c:v>
                </c:pt>
                <c:pt idx="5">
                  <c:v>0.51578133999999998</c:v>
                </c:pt>
                <c:pt idx="6">
                  <c:v>0.51883477</c:v>
                </c:pt>
                <c:pt idx="7">
                  <c:v>0.52188818000000003</c:v>
                </c:pt>
                <c:pt idx="8">
                  <c:v>0.52494149000000001</c:v>
                </c:pt>
                <c:pt idx="9">
                  <c:v>0.52799492000000003</c:v>
                </c:pt>
                <c:pt idx="10">
                  <c:v>0.53104837999999999</c:v>
                </c:pt>
                <c:pt idx="11">
                  <c:v>0.53410175999999998</c:v>
                </c:pt>
                <c:pt idx="12">
                  <c:v>0.53715513999999998</c:v>
                </c:pt>
                <c:pt idx="13">
                  <c:v>0.54020851999999997</c:v>
                </c:pt>
                <c:pt idx="14">
                  <c:v>0.54326189999999996</c:v>
                </c:pt>
                <c:pt idx="15">
                  <c:v>0.54631532999999999</c:v>
                </c:pt>
                <c:pt idx="16">
                  <c:v>0.54936879999999999</c:v>
                </c:pt>
                <c:pt idx="17">
                  <c:v>0.55242217999999998</c:v>
                </c:pt>
                <c:pt idx="18">
                  <c:v>0.55547541</c:v>
                </c:pt>
                <c:pt idx="19">
                  <c:v>0.55852871999999998</c:v>
                </c:pt>
                <c:pt idx="20">
                  <c:v>0.56158231000000003</c:v>
                </c:pt>
                <c:pt idx="21">
                  <c:v>0.56463549000000002</c:v>
                </c:pt>
                <c:pt idx="22">
                  <c:v>0.56768892999999998</c:v>
                </c:pt>
                <c:pt idx="23">
                  <c:v>0.57074230999999997</c:v>
                </c:pt>
                <c:pt idx="24">
                  <c:v>0.57379568999999997</c:v>
                </c:pt>
                <c:pt idx="25">
                  <c:v>0.57684906999999996</c:v>
                </c:pt>
                <c:pt idx="26">
                  <c:v>0.57990259</c:v>
                </c:pt>
                <c:pt idx="27">
                  <c:v>0.58295600999999997</c:v>
                </c:pt>
                <c:pt idx="28">
                  <c:v>0.58600923999999999</c:v>
                </c:pt>
                <c:pt idx="29">
                  <c:v>0.58906261000000004</c:v>
                </c:pt>
                <c:pt idx="30">
                  <c:v>0.59211599000000004</c:v>
                </c:pt>
                <c:pt idx="31">
                  <c:v>0.59516937000000003</c:v>
                </c:pt>
                <c:pt idx="32">
                  <c:v>0.59822266000000002</c:v>
                </c:pt>
                <c:pt idx="33">
                  <c:v>0.60127600999999997</c:v>
                </c:pt>
                <c:pt idx="34">
                  <c:v>0.60432927999999997</c:v>
                </c:pt>
                <c:pt idx="35">
                  <c:v>0.60738250000000005</c:v>
                </c:pt>
                <c:pt idx="36">
                  <c:v>0.61043572999999995</c:v>
                </c:pt>
                <c:pt idx="37">
                  <c:v>0.61348910999999995</c:v>
                </c:pt>
                <c:pt idx="38">
                  <c:v>0.61654246999999995</c:v>
                </c:pt>
                <c:pt idx="39">
                  <c:v>0.61959573999999995</c:v>
                </c:pt>
                <c:pt idx="40">
                  <c:v>0.62264896999999997</c:v>
                </c:pt>
                <c:pt idx="41">
                  <c:v>0.62570216000000001</c:v>
                </c:pt>
                <c:pt idx="42">
                  <c:v>0.62875548000000003</c:v>
                </c:pt>
                <c:pt idx="43">
                  <c:v>0.63180864999999997</c:v>
                </c:pt>
                <c:pt idx="44">
                  <c:v>0.63486197</c:v>
                </c:pt>
                <c:pt idx="45">
                  <c:v>0.63791534999999999</c:v>
                </c:pt>
                <c:pt idx="46">
                  <c:v>0.64096865000000003</c:v>
                </c:pt>
                <c:pt idx="47">
                  <c:v>0.64402168000000004</c:v>
                </c:pt>
                <c:pt idx="48">
                  <c:v>0.64707482000000005</c:v>
                </c:pt>
                <c:pt idx="49">
                  <c:v>0.65012798999999999</c:v>
                </c:pt>
                <c:pt idx="50">
                  <c:v>0.65318103999999999</c:v>
                </c:pt>
                <c:pt idx="51">
                  <c:v>0.65623429</c:v>
                </c:pt>
                <c:pt idx="52">
                  <c:v>0.65928755999999999</c:v>
                </c:pt>
                <c:pt idx="53">
                  <c:v>0.66234075999999997</c:v>
                </c:pt>
                <c:pt idx="54">
                  <c:v>0.66539398000000005</c:v>
                </c:pt>
                <c:pt idx="55">
                  <c:v>0.66844727000000004</c:v>
                </c:pt>
                <c:pt idx="56">
                  <c:v>0.67120844999999996</c:v>
                </c:pt>
                <c:pt idx="57">
                  <c:v>0.67455337000000004</c:v>
                </c:pt>
                <c:pt idx="58">
                  <c:v>0.67760644000000003</c:v>
                </c:pt>
                <c:pt idx="59">
                  <c:v>0.68095147</c:v>
                </c:pt>
                <c:pt idx="60">
                  <c:v>0.68342084999999997</c:v>
                </c:pt>
                <c:pt idx="61">
                  <c:v>0.68676588999999999</c:v>
                </c:pt>
                <c:pt idx="62">
                  <c:v>0.69011093999999995</c:v>
                </c:pt>
                <c:pt idx="63">
                  <c:v>0.69287208</c:v>
                </c:pt>
                <c:pt idx="64">
                  <c:v>0.69592518999999997</c:v>
                </c:pt>
                <c:pt idx="65">
                  <c:v>0.69927008000000002</c:v>
                </c:pt>
                <c:pt idx="66">
                  <c:v>0.70203125</c:v>
                </c:pt>
                <c:pt idx="67">
                  <c:v>0.70508428999999995</c:v>
                </c:pt>
                <c:pt idx="68">
                  <c:v>0.70842919999999998</c:v>
                </c:pt>
                <c:pt idx="69">
                  <c:v>0.71119038000000001</c:v>
                </c:pt>
                <c:pt idx="70">
                  <c:v>0.71424323999999995</c:v>
                </c:pt>
                <c:pt idx="71">
                  <c:v>0.71758805999999997</c:v>
                </c:pt>
                <c:pt idx="72">
                  <c:v>0.72034911000000001</c:v>
                </c:pt>
                <c:pt idx="73">
                  <c:v>0.72340214000000003</c:v>
                </c:pt>
                <c:pt idx="74">
                  <c:v>0.72674689000000003</c:v>
                </c:pt>
                <c:pt idx="75">
                  <c:v>0.73009162000000005</c:v>
                </c:pt>
                <c:pt idx="76">
                  <c:v>0.73256063999999999</c:v>
                </c:pt>
                <c:pt idx="77">
                  <c:v>0.73561359000000004</c:v>
                </c:pt>
                <c:pt idx="78">
                  <c:v>0.73866624999999997</c:v>
                </c:pt>
                <c:pt idx="79">
                  <c:v>0.74171914000000005</c:v>
                </c:pt>
                <c:pt idx="80">
                  <c:v>0.74477190999999998</c:v>
                </c:pt>
                <c:pt idx="81">
                  <c:v>0.74782472</c:v>
                </c:pt>
                <c:pt idx="82">
                  <c:v>0.75087747000000005</c:v>
                </c:pt>
                <c:pt idx="83">
                  <c:v>0.75393023999999997</c:v>
                </c:pt>
                <c:pt idx="84">
                  <c:v>0.75698303</c:v>
                </c:pt>
                <c:pt idx="85">
                  <c:v>0.76032750000000004</c:v>
                </c:pt>
                <c:pt idx="86">
                  <c:v>0.76308838999999995</c:v>
                </c:pt>
                <c:pt idx="87">
                  <c:v>0.76614101000000001</c:v>
                </c:pt>
                <c:pt idx="88">
                  <c:v>0.76919360999999997</c:v>
                </c:pt>
                <c:pt idx="89">
                  <c:v>0.77224630000000005</c:v>
                </c:pt>
                <c:pt idx="90">
                  <c:v>0.77529881</c:v>
                </c:pt>
                <c:pt idx="91">
                  <c:v>0.77835136000000005</c:v>
                </c:pt>
                <c:pt idx="92">
                  <c:v>0.78140394999999996</c:v>
                </c:pt>
                <c:pt idx="93">
                  <c:v>0.78474838000000002</c:v>
                </c:pt>
                <c:pt idx="94">
                  <c:v>0.78750891000000001</c:v>
                </c:pt>
                <c:pt idx="95">
                  <c:v>0.79026931</c:v>
                </c:pt>
                <c:pt idx="96">
                  <c:v>0.79361369000000004</c:v>
                </c:pt>
                <c:pt idx="97">
                  <c:v>0.79666605000000001</c:v>
                </c:pt>
                <c:pt idx="98">
                  <c:v>0.79971837000000001</c:v>
                </c:pt>
                <c:pt idx="99">
                  <c:v>0.80277069999999995</c:v>
                </c:pt>
                <c:pt idx="100">
                  <c:v>0.80582290999999995</c:v>
                </c:pt>
                <c:pt idx="101">
                  <c:v>0.80887525000000005</c:v>
                </c:pt>
                <c:pt idx="102">
                  <c:v>0.81192735999999999</c:v>
                </c:pt>
                <c:pt idx="103">
                  <c:v>0.81497951000000002</c:v>
                </c:pt>
                <c:pt idx="104">
                  <c:v>0.81773965000000004</c:v>
                </c:pt>
                <c:pt idx="105">
                  <c:v>0.82020753999999996</c:v>
                </c:pt>
                <c:pt idx="106">
                  <c:v>0.82296722</c:v>
                </c:pt>
                <c:pt idx="107">
                  <c:v>0.82529582000000001</c:v>
                </c:pt>
                <c:pt idx="108">
                  <c:v>0.8274939</c:v>
                </c:pt>
                <c:pt idx="109">
                  <c:v>0.82953544000000001</c:v>
                </c:pt>
                <c:pt idx="110">
                  <c:v>0.83113826000000002</c:v>
                </c:pt>
                <c:pt idx="111">
                  <c:v>0.83291113999999999</c:v>
                </c:pt>
                <c:pt idx="112">
                  <c:v>0.83469846000000003</c:v>
                </c:pt>
                <c:pt idx="113">
                  <c:v>0.83663860000000001</c:v>
                </c:pt>
                <c:pt idx="114">
                  <c:v>0.83833446</c:v>
                </c:pt>
                <c:pt idx="115">
                  <c:v>0.83971293000000002</c:v>
                </c:pt>
                <c:pt idx="116">
                  <c:v>0.84125099999999997</c:v>
                </c:pt>
                <c:pt idx="117">
                  <c:v>0.84256677999999996</c:v>
                </c:pt>
                <c:pt idx="118">
                  <c:v>0.84412997999999995</c:v>
                </c:pt>
                <c:pt idx="119">
                  <c:v>0.84546118000000003</c:v>
                </c:pt>
                <c:pt idx="120">
                  <c:v>0.84656883000000005</c:v>
                </c:pt>
                <c:pt idx="121">
                  <c:v>0.84796811000000005</c:v>
                </c:pt>
                <c:pt idx="122">
                  <c:v>0.84924608000000001</c:v>
                </c:pt>
                <c:pt idx="123">
                  <c:v>0.85075761999999999</c:v>
                </c:pt>
                <c:pt idx="124">
                  <c:v>0.85207283</c:v>
                </c:pt>
                <c:pt idx="125">
                  <c:v>0.85353754999999998</c:v>
                </c:pt>
                <c:pt idx="126">
                  <c:v>0.85489103</c:v>
                </c:pt>
                <c:pt idx="127">
                  <c:v>0.85627534000000005</c:v>
                </c:pt>
                <c:pt idx="128">
                  <c:v>0.85765986000000005</c:v>
                </c:pt>
                <c:pt idx="129">
                  <c:v>0.85887117999999996</c:v>
                </c:pt>
                <c:pt idx="130">
                  <c:v>0.85973569000000005</c:v>
                </c:pt>
              </c:numCache>
            </c:numRef>
          </c:xVal>
          <c:yVal>
            <c:numRef>
              <c:f>'24.131-A340'!$E$3:$E$133</c:f>
              <c:numCache>
                <c:formatCode>General</c:formatCode>
                <c:ptCount val="131"/>
                <c:pt idx="0">
                  <c:v>181.11787457047291</c:v>
                </c:pt>
                <c:pt idx="1">
                  <c:v>181.11793321647247</c:v>
                </c:pt>
                <c:pt idx="2">
                  <c:v>181.11800440899256</c:v>
                </c:pt>
                <c:pt idx="3">
                  <c:v>181.11807631755192</c:v>
                </c:pt>
                <c:pt idx="4">
                  <c:v>181.1181554603325</c:v>
                </c:pt>
                <c:pt idx="5">
                  <c:v>181.11824248750747</c:v>
                </c:pt>
                <c:pt idx="6">
                  <c:v>181.11833810508688</c:v>
                </c:pt>
                <c:pt idx="7">
                  <c:v>181.11844307417192</c:v>
                </c:pt>
                <c:pt idx="8">
                  <c:v>181.11855821836073</c:v>
                </c:pt>
                <c:pt idx="9">
                  <c:v>181.11868444225576</c:v>
                </c:pt>
                <c:pt idx="10">
                  <c:v>181.11882271449019</c:v>
                </c:pt>
                <c:pt idx="11">
                  <c:v>181.11897408320502</c:v>
                </c:pt>
                <c:pt idx="12">
                  <c:v>181.11913969442358</c:v>
                </c:pt>
                <c:pt idx="13">
                  <c:v>181.11932078787734</c:v>
                </c:pt>
                <c:pt idx="14">
                  <c:v>181.11951870927206</c:v>
                </c:pt>
                <c:pt idx="15">
                  <c:v>181.11973492369114</c:v>
                </c:pt>
                <c:pt idx="16">
                  <c:v>181.11997101911368</c:v>
                </c:pt>
                <c:pt idx="17">
                  <c:v>181.12022871102573</c:v>
                </c:pt>
                <c:pt idx="18">
                  <c:v>181.12050986889693</c:v>
                </c:pt>
                <c:pt idx="19">
                  <c:v>181.12081655584916</c:v>
                </c:pt>
                <c:pt idx="20">
                  <c:v>181.12115102126242</c:v>
                </c:pt>
                <c:pt idx="21">
                  <c:v>181.12151561152186</c:v>
                </c:pt>
                <c:pt idx="22">
                  <c:v>181.12191304723794</c:v>
                </c:pt>
                <c:pt idx="23">
                  <c:v>181.1223461733945</c:v>
                </c:pt>
                <c:pt idx="24">
                  <c:v>181.12281814556727</c:v>
                </c:pt>
                <c:pt idx="25">
                  <c:v>181.12333240322255</c:v>
                </c:pt>
                <c:pt idx="26">
                  <c:v>181.12389273363624</c:v>
                </c:pt>
                <c:pt idx="27">
                  <c:v>181.12450320831638</c:v>
                </c:pt>
                <c:pt idx="28">
                  <c:v>181.12516830669358</c:v>
                </c:pt>
                <c:pt idx="29">
                  <c:v>181.12589303506039</c:v>
                </c:pt>
                <c:pt idx="30">
                  <c:v>181.12668277907989</c:v>
                </c:pt>
                <c:pt idx="31">
                  <c:v>181.1275434752192</c:v>
                </c:pt>
                <c:pt idx="32">
                  <c:v>181.12848161576656</c:v>
                </c:pt>
                <c:pt idx="33">
                  <c:v>181.12950441111914</c:v>
                </c:pt>
                <c:pt idx="34">
                  <c:v>181.13061969248531</c:v>
                </c:pt>
                <c:pt idx="35">
                  <c:v>181.13183613431963</c:v>
                </c:pt>
                <c:pt idx="36">
                  <c:v>181.13316330445596</c:v>
                </c:pt>
                <c:pt idx="37">
                  <c:v>181.13461179157457</c:v>
                </c:pt>
                <c:pt idx="38">
                  <c:v>181.13619312117862</c:v>
                </c:pt>
                <c:pt idx="39">
                  <c:v>181.13792004541244</c:v>
                </c:pt>
                <c:pt idx="40">
                  <c:v>181.13980670813527</c:v>
                </c:pt>
                <c:pt idx="41">
                  <c:v>181.14186870471224</c:v>
                </c:pt>
                <c:pt idx="42">
                  <c:v>181.14412340229896</c:v>
                </c:pt>
                <c:pt idx="43">
                  <c:v>181.14658966106765</c:v>
                </c:pt>
                <c:pt idx="44">
                  <c:v>181.14928882330901</c:v>
                </c:pt>
                <c:pt idx="45">
                  <c:v>181.15224419294702</c:v>
                </c:pt>
                <c:pt idx="46">
                  <c:v>181.15548150375616</c:v>
                </c:pt>
                <c:pt idx="47">
                  <c:v>181.15902916905918</c:v>
                </c:pt>
                <c:pt idx="48">
                  <c:v>181.16291938143058</c:v>
                </c:pt>
                <c:pt idx="49">
                  <c:v>181.16718730446715</c:v>
                </c:pt>
                <c:pt idx="50">
                  <c:v>181.17187181186293</c:v>
                </c:pt>
                <c:pt idx="51">
                  <c:v>181.17701681491369</c:v>
                </c:pt>
                <c:pt idx="52">
                  <c:v>181.18267025788757</c:v>
                </c:pt>
                <c:pt idx="53">
                  <c:v>181.18888549835128</c:v>
                </c:pt>
                <c:pt idx="54">
                  <c:v>181.19572219341862</c:v>
                </c:pt>
                <c:pt idx="55">
                  <c:v>181.20324660689704</c:v>
                </c:pt>
                <c:pt idx="56">
                  <c:v>181.21070432992201</c:v>
                </c:pt>
                <c:pt idx="57">
                  <c:v>181.22065897408751</c:v>
                </c:pt>
                <c:pt idx="58">
                  <c:v>181.23072025633215</c:v>
                </c:pt>
                <c:pt idx="59">
                  <c:v>181.24293576238853</c:v>
                </c:pt>
                <c:pt idx="60">
                  <c:v>181.25283725983667</c:v>
                </c:pt>
                <c:pt idx="61">
                  <c:v>181.26757782249311</c:v>
                </c:pt>
                <c:pt idx="62">
                  <c:v>181.28401440501344</c:v>
                </c:pt>
                <c:pt idx="63">
                  <c:v>181.29900471591213</c:v>
                </c:pt>
                <c:pt idx="64">
                  <c:v>181.31724364296659</c:v>
                </c:pt>
                <c:pt idx="65">
                  <c:v>181.33945379283622</c:v>
                </c:pt>
                <c:pt idx="66">
                  <c:v>181.35973843463435</c:v>
                </c:pt>
                <c:pt idx="67">
                  <c:v>181.38444957692954</c:v>
                </c:pt>
                <c:pt idx="68">
                  <c:v>181.41458293408752</c:v>
                </c:pt>
                <c:pt idx="69">
                  <c:v>181.44213833070432</c:v>
                </c:pt>
                <c:pt idx="70">
                  <c:v>181.47574365850019</c:v>
                </c:pt>
                <c:pt idx="71">
                  <c:v>181.51677461961043</c:v>
                </c:pt>
                <c:pt idx="72">
                  <c:v>181.55433698421592</c:v>
                </c:pt>
                <c:pt idx="73">
                  <c:v>181.60019907099004</c:v>
                </c:pt>
                <c:pt idx="74">
                  <c:v>181.65625303508804</c:v>
                </c:pt>
                <c:pt idx="75">
                  <c:v>181.71911869421956</c:v>
                </c:pt>
                <c:pt idx="76">
                  <c:v>181.77039131803306</c:v>
                </c:pt>
                <c:pt idx="77">
                  <c:v>181.84013449454454</c:v>
                </c:pt>
                <c:pt idx="78">
                  <c:v>181.9176340239847</c:v>
                </c:pt>
                <c:pt idx="79">
                  <c:v>182.00379066069519</c:v>
                </c:pt>
                <c:pt idx="80">
                  <c:v>182.09958563634211</c:v>
                </c:pt>
                <c:pt idx="81">
                  <c:v>182.2061291374886</c:v>
                </c:pt>
                <c:pt idx="82">
                  <c:v>182.32465134378845</c:v>
                </c:pt>
                <c:pt idx="83">
                  <c:v>182.45653212450742</c:v>
                </c:pt>
                <c:pt idx="84">
                  <c:v>182.6033086787161</c:v>
                </c:pt>
                <c:pt idx="85">
                  <c:v>182.78324417503231</c:v>
                </c:pt>
                <c:pt idx="86">
                  <c:v>182.94859430844542</c:v>
                </c:pt>
                <c:pt idx="87">
                  <c:v>183.15115622452822</c:v>
                </c:pt>
                <c:pt idx="88">
                  <c:v>183.37676283778032</c:v>
                </c:pt>
                <c:pt idx="89">
                  <c:v>183.62808648453148</c:v>
                </c:pt>
                <c:pt idx="90">
                  <c:v>183.90807689990254</c:v>
                </c:pt>
                <c:pt idx="91">
                  <c:v>184.22007140844991</c:v>
                </c:pt>
                <c:pt idx="92">
                  <c:v>184.56777688068564</c:v>
                </c:pt>
                <c:pt idx="93">
                  <c:v>184.9946294516084</c:v>
                </c:pt>
                <c:pt idx="94">
                  <c:v>185.38730702756899</c:v>
                </c:pt>
                <c:pt idx="95">
                  <c:v>185.82053528063267</c:v>
                </c:pt>
                <c:pt idx="96">
                  <c:v>186.40587141327353</c:v>
                </c:pt>
                <c:pt idx="97">
                  <c:v>187.00463136889471</c:v>
                </c:pt>
                <c:pt idx="98">
                  <c:v>187.67235626463406</c:v>
                </c:pt>
                <c:pt idx="99">
                  <c:v>188.41706913681909</c:v>
                </c:pt>
                <c:pt idx="100">
                  <c:v>189.2476807111004</c:v>
                </c:pt>
                <c:pt idx="101">
                  <c:v>190.17424960811798</c:v>
                </c:pt>
                <c:pt idx="102">
                  <c:v>191.20781557887148</c:v>
                </c:pt>
                <c:pt idx="103">
                  <c:v>192.36091416018951</c:v>
                </c:pt>
                <c:pt idx="104">
                  <c:v>193.51816709793741</c:v>
                </c:pt>
                <c:pt idx="105">
                  <c:v>194.65457259574174</c:v>
                </c:pt>
                <c:pt idx="106">
                  <c:v>196.05050179442691</c:v>
                </c:pt>
                <c:pt idx="107">
                  <c:v>197.34094976033484</c:v>
                </c:pt>
                <c:pt idx="108">
                  <c:v>198.66224586062046</c:v>
                </c:pt>
                <c:pt idx="109">
                  <c:v>199.98657115412169</c:v>
                </c:pt>
                <c:pt idx="110">
                  <c:v>201.09661715146186</c:v>
                </c:pt>
                <c:pt idx="111">
                  <c:v>202.40132900028686</c:v>
                </c:pt>
                <c:pt idx="112">
                  <c:v>203.803664002197</c:v>
                </c:pt>
                <c:pt idx="113">
                  <c:v>205.43154389416469</c:v>
                </c:pt>
                <c:pt idx="114">
                  <c:v>206.95060968255319</c:v>
                </c:pt>
                <c:pt idx="115">
                  <c:v>208.25556007165352</c:v>
                </c:pt>
                <c:pt idx="116">
                  <c:v>209.79013176703484</c:v>
                </c:pt>
                <c:pt idx="117">
                  <c:v>211.17209431982724</c:v>
                </c:pt>
                <c:pt idx="118">
                  <c:v>212.90135757680139</c:v>
                </c:pt>
                <c:pt idx="119">
                  <c:v>214.45272564475212</c:v>
                </c:pt>
                <c:pt idx="120">
                  <c:v>215.80150573314361</c:v>
                </c:pt>
                <c:pt idx="121">
                  <c:v>217.58419360688541</c:v>
                </c:pt>
                <c:pt idx="122">
                  <c:v>219.29276746074066</c:v>
                </c:pt>
                <c:pt idx="123">
                  <c:v>221.41786739428687</c:v>
                </c:pt>
                <c:pt idx="124">
                  <c:v>223.36352856408317</c:v>
                </c:pt>
                <c:pt idx="125">
                  <c:v>225.64176164305161</c:v>
                </c:pt>
                <c:pt idx="126">
                  <c:v>227.85664974134426</c:v>
                </c:pt>
                <c:pt idx="127">
                  <c:v>230.23662237729184</c:v>
                </c:pt>
                <c:pt idx="128">
                  <c:v>232.73881019489502</c:v>
                </c:pt>
                <c:pt idx="129">
                  <c:v>235.03283670854884</c:v>
                </c:pt>
                <c:pt idx="130">
                  <c:v>236.73245334437783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DD2-9948-915F-BBF75CCC0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10"/>
          <c:min val="1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F28 Mk4000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cl0.35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'24.142-F28'!$U$3:$U$115</c:f>
              <c:numCache>
                <c:formatCode>General</c:formatCode>
                <c:ptCount val="113"/>
                <c:pt idx="0">
                  <c:v>0.44144132000000003</c:v>
                </c:pt>
                <c:pt idx="1">
                  <c:v>0.44518766999999998</c:v>
                </c:pt>
                <c:pt idx="2">
                  <c:v>0.44842594000000002</c:v>
                </c:pt>
                <c:pt idx="3">
                  <c:v>0.45166420000000002</c:v>
                </c:pt>
                <c:pt idx="4">
                  <c:v>0.45490246000000001</c:v>
                </c:pt>
                <c:pt idx="5">
                  <c:v>0.45814073</c:v>
                </c:pt>
                <c:pt idx="6">
                  <c:v>0.46137898999999999</c:v>
                </c:pt>
                <c:pt idx="7">
                  <c:v>0.46461724999999998</c:v>
                </c:pt>
                <c:pt idx="8">
                  <c:v>0.46785552000000002</c:v>
                </c:pt>
                <c:pt idx="9">
                  <c:v>0.47109378000000002</c:v>
                </c:pt>
                <c:pt idx="10">
                  <c:v>0.47433205000000001</c:v>
                </c:pt>
                <c:pt idx="11">
                  <c:v>0.47757031</c:v>
                </c:pt>
                <c:pt idx="12">
                  <c:v>0.48080856999999999</c:v>
                </c:pt>
                <c:pt idx="13">
                  <c:v>0.48404683999999998</c:v>
                </c:pt>
                <c:pt idx="14">
                  <c:v>0.48728510000000003</c:v>
                </c:pt>
                <c:pt idx="15">
                  <c:v>0.49052398000000003</c:v>
                </c:pt>
                <c:pt idx="16">
                  <c:v>0.49376274999999997</c:v>
                </c:pt>
                <c:pt idx="17">
                  <c:v>0.49700132000000002</c:v>
                </c:pt>
                <c:pt idx="18">
                  <c:v>0.50023958000000002</c:v>
                </c:pt>
                <c:pt idx="19">
                  <c:v>0.50347805000000001</c:v>
                </c:pt>
                <c:pt idx="20">
                  <c:v>0.50671692000000002</c:v>
                </c:pt>
                <c:pt idx="21">
                  <c:v>0.50995509000000006</c:v>
                </c:pt>
                <c:pt idx="22">
                  <c:v>0.51319488000000002</c:v>
                </c:pt>
                <c:pt idx="23">
                  <c:v>0.51643313999999996</c:v>
                </c:pt>
                <c:pt idx="24">
                  <c:v>0.51967140999999994</c:v>
                </c:pt>
                <c:pt idx="25">
                  <c:v>0.52291049000000001</c:v>
                </c:pt>
                <c:pt idx="26">
                  <c:v>0.52615007999999996</c:v>
                </c:pt>
                <c:pt idx="27">
                  <c:v>0.52938865000000002</c:v>
                </c:pt>
                <c:pt idx="28">
                  <c:v>0.53237338000000001</c:v>
                </c:pt>
                <c:pt idx="29">
                  <c:v>0.53637836999999999</c:v>
                </c:pt>
                <c:pt idx="30">
                  <c:v>0.53910986999999999</c:v>
                </c:pt>
                <c:pt idx="31">
                  <c:v>0.54235323000000002</c:v>
                </c:pt>
                <c:pt idx="32">
                  <c:v>0.54559557000000003</c:v>
                </c:pt>
                <c:pt idx="33">
                  <c:v>0.54883740999999997</c:v>
                </c:pt>
                <c:pt idx="34">
                  <c:v>0.55208077</c:v>
                </c:pt>
                <c:pt idx="35">
                  <c:v>0.55532577000000005</c:v>
                </c:pt>
                <c:pt idx="36">
                  <c:v>0.55857056000000005</c:v>
                </c:pt>
                <c:pt idx="37">
                  <c:v>0.56181638</c:v>
                </c:pt>
                <c:pt idx="38">
                  <c:v>0.56480763</c:v>
                </c:pt>
                <c:pt idx="39">
                  <c:v>0.56779745999999998</c:v>
                </c:pt>
                <c:pt idx="40">
                  <c:v>0.57078943000000004</c:v>
                </c:pt>
                <c:pt idx="41">
                  <c:v>0.57378048999999998</c:v>
                </c:pt>
                <c:pt idx="42">
                  <c:v>0.57651892000000005</c:v>
                </c:pt>
                <c:pt idx="43">
                  <c:v>0.57951140000000001</c:v>
                </c:pt>
                <c:pt idx="44">
                  <c:v>0.58224953000000002</c:v>
                </c:pt>
                <c:pt idx="45">
                  <c:v>0.58524273000000004</c:v>
                </c:pt>
                <c:pt idx="46">
                  <c:v>0.58796537999999998</c:v>
                </c:pt>
                <c:pt idx="47">
                  <c:v>0.59051960999999997</c:v>
                </c:pt>
                <c:pt idx="48">
                  <c:v>0.59283425000000001</c:v>
                </c:pt>
                <c:pt idx="49">
                  <c:v>0.59582979000000003</c:v>
                </c:pt>
                <c:pt idx="50">
                  <c:v>0.59908081000000002</c:v>
                </c:pt>
                <c:pt idx="51">
                  <c:v>0.60207838999999996</c:v>
                </c:pt>
                <c:pt idx="52">
                  <c:v>0.60507363000000003</c:v>
                </c:pt>
                <c:pt idx="53">
                  <c:v>0.60806906999999999</c:v>
                </c:pt>
                <c:pt idx="54">
                  <c:v>0.61091954999999998</c:v>
                </c:pt>
                <c:pt idx="55">
                  <c:v>0.61336694000000003</c:v>
                </c:pt>
                <c:pt idx="56">
                  <c:v>0.61606855999999999</c:v>
                </c:pt>
                <c:pt idx="57">
                  <c:v>0.61840766999999996</c:v>
                </c:pt>
                <c:pt idx="58">
                  <c:v>0.62093335999999999</c:v>
                </c:pt>
                <c:pt idx="59">
                  <c:v>0.62392422000000003</c:v>
                </c:pt>
                <c:pt idx="60">
                  <c:v>0.62673539</c:v>
                </c:pt>
                <c:pt idx="61">
                  <c:v>0.62943857999999997</c:v>
                </c:pt>
                <c:pt idx="62">
                  <c:v>0.63214289999999995</c:v>
                </c:pt>
                <c:pt idx="63">
                  <c:v>0.63469993999999996</c:v>
                </c:pt>
                <c:pt idx="64">
                  <c:v>0.63725706000000004</c:v>
                </c:pt>
                <c:pt idx="65">
                  <c:v>0.63955835999999999</c:v>
                </c:pt>
                <c:pt idx="66">
                  <c:v>0.64185776999999999</c:v>
                </c:pt>
                <c:pt idx="67">
                  <c:v>0.64426702000000002</c:v>
                </c:pt>
                <c:pt idx="68">
                  <c:v>0.64652995000000002</c:v>
                </c:pt>
                <c:pt idx="69">
                  <c:v>0.64904594000000004</c:v>
                </c:pt>
                <c:pt idx="70">
                  <c:v>0.65130737999999999</c:v>
                </c:pt>
                <c:pt idx="71">
                  <c:v>0.65368762999999996</c:v>
                </c:pt>
                <c:pt idx="72">
                  <c:v>0.65587461999999996</c:v>
                </c:pt>
                <c:pt idx="73">
                  <c:v>0.65798986000000004</c:v>
                </c:pt>
                <c:pt idx="74">
                  <c:v>0.66035913000000002</c:v>
                </c:pt>
                <c:pt idx="75">
                  <c:v>0.66272938000000003</c:v>
                </c:pt>
                <c:pt idx="76">
                  <c:v>0.66499143999999999</c:v>
                </c:pt>
                <c:pt idx="77">
                  <c:v>0.66725288000000005</c:v>
                </c:pt>
                <c:pt idx="78">
                  <c:v>0.66947564000000004</c:v>
                </c:pt>
                <c:pt idx="79">
                  <c:v>0.67155045999999996</c:v>
                </c:pt>
                <c:pt idx="80">
                  <c:v>0.6737725</c:v>
                </c:pt>
                <c:pt idx="81">
                  <c:v>0.67588762000000002</c:v>
                </c:pt>
                <c:pt idx="82">
                  <c:v>0.67789547999999999</c:v>
                </c:pt>
                <c:pt idx="83">
                  <c:v>0.68030478000000005</c:v>
                </c:pt>
                <c:pt idx="84">
                  <c:v>0.68246088000000005</c:v>
                </c:pt>
                <c:pt idx="85">
                  <c:v>0.68497847000000001</c:v>
                </c:pt>
                <c:pt idx="86">
                  <c:v>0.68749461999999995</c:v>
                </c:pt>
                <c:pt idx="87">
                  <c:v>0.68980005</c:v>
                </c:pt>
                <c:pt idx="88">
                  <c:v>0.69210221000000005</c:v>
                </c:pt>
                <c:pt idx="89">
                  <c:v>0.69451076</c:v>
                </c:pt>
                <c:pt idx="90">
                  <c:v>0.69691859</c:v>
                </c:pt>
                <c:pt idx="91">
                  <c:v>0.69921944000000003</c:v>
                </c:pt>
                <c:pt idx="92">
                  <c:v>0.70141145999999999</c:v>
                </c:pt>
                <c:pt idx="93">
                  <c:v>0.70387078999999997</c:v>
                </c:pt>
                <c:pt idx="94">
                  <c:v>0.70631113999999995</c:v>
                </c:pt>
                <c:pt idx="95">
                  <c:v>0.70886612999999998</c:v>
                </c:pt>
                <c:pt idx="96">
                  <c:v>0.71138301999999998</c:v>
                </c:pt>
                <c:pt idx="97">
                  <c:v>0.71389977000000004</c:v>
                </c:pt>
                <c:pt idx="98">
                  <c:v>0.71656397999999999</c:v>
                </c:pt>
                <c:pt idx="99">
                  <c:v>0.71922942000000001</c:v>
                </c:pt>
                <c:pt idx="100">
                  <c:v>0.72174563999999997</c:v>
                </c:pt>
                <c:pt idx="101">
                  <c:v>0.72426243999999995</c:v>
                </c:pt>
                <c:pt idx="102">
                  <c:v>0.72678010000000004</c:v>
                </c:pt>
                <c:pt idx="103">
                  <c:v>0.7291512</c:v>
                </c:pt>
                <c:pt idx="104">
                  <c:v>0.73152172999999998</c:v>
                </c:pt>
                <c:pt idx="105">
                  <c:v>0.73389324</c:v>
                </c:pt>
                <c:pt idx="106">
                  <c:v>0.73626362999999995</c:v>
                </c:pt>
                <c:pt idx="107">
                  <c:v>0.73848652999999997</c:v>
                </c:pt>
                <c:pt idx="108">
                  <c:v>0.74071030999999998</c:v>
                </c:pt>
                <c:pt idx="109">
                  <c:v>0.74293328000000003</c:v>
                </c:pt>
                <c:pt idx="110">
                  <c:v>0.74500906</c:v>
                </c:pt>
                <c:pt idx="111">
                  <c:v>0.74708485000000002</c:v>
                </c:pt>
                <c:pt idx="112">
                  <c:v>0.74916192999999998</c:v>
                </c:pt>
              </c:numCache>
            </c:numRef>
          </c:xVal>
          <c:yVal>
            <c:numRef>
              <c:f>'24.142-F28'!$V$3:$V$115</c:f>
              <c:numCache>
                <c:formatCode>General</c:formatCode>
                <c:ptCount val="113"/>
                <c:pt idx="0">
                  <c:v>260.497568</c:v>
                </c:pt>
                <c:pt idx="1">
                  <c:v>260.444006</c:v>
                </c:pt>
                <c:pt idx="2">
                  <c:v>260.444006</c:v>
                </c:pt>
                <c:pt idx="3">
                  <c:v>260.444006</c:v>
                </c:pt>
                <c:pt idx="4">
                  <c:v>260.444006</c:v>
                </c:pt>
                <c:pt idx="5">
                  <c:v>260.444006</c:v>
                </c:pt>
                <c:pt idx="6">
                  <c:v>260.444006</c:v>
                </c:pt>
                <c:pt idx="7">
                  <c:v>260.444006</c:v>
                </c:pt>
                <c:pt idx="8">
                  <c:v>260.444006</c:v>
                </c:pt>
                <c:pt idx="9">
                  <c:v>260.444006</c:v>
                </c:pt>
                <c:pt idx="10">
                  <c:v>260.444006</c:v>
                </c:pt>
                <c:pt idx="11">
                  <c:v>260.444006</c:v>
                </c:pt>
                <c:pt idx="12">
                  <c:v>260.444006</c:v>
                </c:pt>
                <c:pt idx="13">
                  <c:v>260.444006</c:v>
                </c:pt>
                <c:pt idx="14">
                  <c:v>260.444006</c:v>
                </c:pt>
                <c:pt idx="15">
                  <c:v>260.48409900000001</c:v>
                </c:pt>
                <c:pt idx="16">
                  <c:v>260.517405</c:v>
                </c:pt>
                <c:pt idx="17">
                  <c:v>260.53745199999997</c:v>
                </c:pt>
                <c:pt idx="18">
                  <c:v>260.53745199999997</c:v>
                </c:pt>
                <c:pt idx="19">
                  <c:v>260.550816</c:v>
                </c:pt>
                <c:pt idx="20">
                  <c:v>260.59090900000001</c:v>
                </c:pt>
                <c:pt idx="21">
                  <c:v>260.584227</c:v>
                </c:pt>
                <c:pt idx="22">
                  <c:v>260.684459</c:v>
                </c:pt>
                <c:pt idx="23">
                  <c:v>260.684459</c:v>
                </c:pt>
                <c:pt idx="24">
                  <c:v>260.684459</c:v>
                </c:pt>
                <c:pt idx="25">
                  <c:v>260.73791599999998</c:v>
                </c:pt>
                <c:pt idx="26">
                  <c:v>260.82478300000002</c:v>
                </c:pt>
                <c:pt idx="27">
                  <c:v>260.84483</c:v>
                </c:pt>
                <c:pt idx="28">
                  <c:v>260.90496899999999</c:v>
                </c:pt>
                <c:pt idx="29">
                  <c:v>261.12547899999998</c:v>
                </c:pt>
                <c:pt idx="30">
                  <c:v>261.26580300000001</c:v>
                </c:pt>
                <c:pt idx="31">
                  <c:v>261.60001399999999</c:v>
                </c:pt>
                <c:pt idx="32">
                  <c:v>261.86719499999998</c:v>
                </c:pt>
                <c:pt idx="33">
                  <c:v>262.101069</c:v>
                </c:pt>
                <c:pt idx="34">
                  <c:v>262.43517600000001</c:v>
                </c:pt>
                <c:pt idx="35">
                  <c:v>262.87619599999999</c:v>
                </c:pt>
                <c:pt idx="36">
                  <c:v>263.30385200000001</c:v>
                </c:pt>
                <c:pt idx="37">
                  <c:v>263.79832900000002</c:v>
                </c:pt>
                <c:pt idx="38">
                  <c:v>264.28612399999997</c:v>
                </c:pt>
                <c:pt idx="39">
                  <c:v>264.68026500000002</c:v>
                </c:pt>
                <c:pt idx="40">
                  <c:v>265.21483599999999</c:v>
                </c:pt>
                <c:pt idx="41">
                  <c:v>265.68916200000001</c:v>
                </c:pt>
                <c:pt idx="42">
                  <c:v>266.28387099999998</c:v>
                </c:pt>
                <c:pt idx="43">
                  <c:v>266.85174799999999</c:v>
                </c:pt>
                <c:pt idx="44">
                  <c:v>267.42630600000001</c:v>
                </c:pt>
                <c:pt idx="45">
                  <c:v>268.04095699999999</c:v>
                </c:pt>
                <c:pt idx="46">
                  <c:v>268.61499400000002</c:v>
                </c:pt>
                <c:pt idx="47">
                  <c:v>269.25031799999999</c:v>
                </c:pt>
                <c:pt idx="48">
                  <c:v>269.84596699999997</c:v>
                </c:pt>
                <c:pt idx="49">
                  <c:v>270.61441100000002</c:v>
                </c:pt>
                <c:pt idx="50">
                  <c:v>271.44967700000001</c:v>
                </c:pt>
                <c:pt idx="51">
                  <c:v>272.351764</c:v>
                </c:pt>
                <c:pt idx="52">
                  <c:v>273.10005799999999</c:v>
                </c:pt>
                <c:pt idx="53">
                  <c:v>273.861715</c:v>
                </c:pt>
                <c:pt idx="54">
                  <c:v>274.76981599999999</c:v>
                </c:pt>
                <c:pt idx="55">
                  <c:v>275.583595</c:v>
                </c:pt>
                <c:pt idx="56">
                  <c:v>276.38267300000001</c:v>
                </c:pt>
                <c:pt idx="57">
                  <c:v>277.12885699999998</c:v>
                </c:pt>
                <c:pt idx="58">
                  <c:v>278.01778899999999</c:v>
                </c:pt>
                <c:pt idx="59">
                  <c:v>278.97237000000001</c:v>
                </c:pt>
                <c:pt idx="60">
                  <c:v>279.921381</c:v>
                </c:pt>
                <c:pt idx="61">
                  <c:v>280.82336299999997</c:v>
                </c:pt>
                <c:pt idx="62">
                  <c:v>281.79884900000002</c:v>
                </c:pt>
                <c:pt idx="63">
                  <c:v>282.769094</c:v>
                </c:pt>
                <c:pt idx="64">
                  <c:v>283.74457999999998</c:v>
                </c:pt>
                <c:pt idx="65">
                  <c:v>284.63022799999999</c:v>
                </c:pt>
                <c:pt idx="66">
                  <c:v>285.39207900000002</c:v>
                </c:pt>
                <c:pt idx="67">
                  <c:v>286.323463</c:v>
                </c:pt>
                <c:pt idx="68">
                  <c:v>287.31167499999998</c:v>
                </c:pt>
                <c:pt idx="69">
                  <c:v>288.20855299999999</c:v>
                </c:pt>
                <c:pt idx="70">
                  <c:v>289.09930600000001</c:v>
                </c:pt>
                <c:pt idx="71">
                  <c:v>290.08894500000002</c:v>
                </c:pt>
                <c:pt idx="72">
                  <c:v>291.01984900000002</c:v>
                </c:pt>
                <c:pt idx="73">
                  <c:v>291.975393</c:v>
                </c:pt>
                <c:pt idx="74">
                  <c:v>292.90337299999999</c:v>
                </c:pt>
                <c:pt idx="75">
                  <c:v>293.895669</c:v>
                </c:pt>
                <c:pt idx="76">
                  <c:v>294.82725699999997</c:v>
                </c:pt>
                <c:pt idx="77">
                  <c:v>295.71800999999999</c:v>
                </c:pt>
                <c:pt idx="78">
                  <c:v>296.69061699999997</c:v>
                </c:pt>
                <c:pt idx="79">
                  <c:v>297.61466000000001</c:v>
                </c:pt>
                <c:pt idx="80">
                  <c:v>298.54026900000002</c:v>
                </c:pt>
                <c:pt idx="81">
                  <c:v>299.48819099999997</c:v>
                </c:pt>
                <c:pt idx="82">
                  <c:v>300.43611299999998</c:v>
                </c:pt>
                <c:pt idx="83">
                  <c:v>301.37076400000001</c:v>
                </c:pt>
                <c:pt idx="84">
                  <c:v>302.38708500000001</c:v>
                </c:pt>
                <c:pt idx="85">
                  <c:v>303.38856900000002</c:v>
                </c:pt>
                <c:pt idx="86">
                  <c:v>304.44726800000001</c:v>
                </c:pt>
                <c:pt idx="87">
                  <c:v>305.301965</c:v>
                </c:pt>
                <c:pt idx="88">
                  <c:v>306.243967</c:v>
                </c:pt>
                <c:pt idx="89">
                  <c:v>307.129411</c:v>
                </c:pt>
                <c:pt idx="90">
                  <c:v>307.96707800000001</c:v>
                </c:pt>
                <c:pt idx="91">
                  <c:v>308.823666</c:v>
                </c:pt>
                <c:pt idx="92">
                  <c:v>309.57705299999998</c:v>
                </c:pt>
                <c:pt idx="93">
                  <c:v>310.41931399999999</c:v>
                </c:pt>
                <c:pt idx="94">
                  <c:v>311.374503</c:v>
                </c:pt>
                <c:pt idx="95">
                  <c:v>312.21033199999999</c:v>
                </c:pt>
                <c:pt idx="96">
                  <c:v>313.16587600000003</c:v>
                </c:pt>
                <c:pt idx="97">
                  <c:v>314.11325299999999</c:v>
                </c:pt>
                <c:pt idx="98">
                  <c:v>315.07696499999997</c:v>
                </c:pt>
                <c:pt idx="99">
                  <c:v>316.12234599999999</c:v>
                </c:pt>
                <c:pt idx="100">
                  <c:v>317.03399200000001</c:v>
                </c:pt>
                <c:pt idx="101">
                  <c:v>317.98443200000003</c:v>
                </c:pt>
                <c:pt idx="102">
                  <c:v>318.99101999999999</c:v>
                </c:pt>
                <c:pt idx="103">
                  <c:v>320.03844299999997</c:v>
                </c:pt>
                <c:pt idx="104">
                  <c:v>321.04911499999997</c:v>
                </c:pt>
                <c:pt idx="105">
                  <c:v>322.12410199999999</c:v>
                </c:pt>
                <c:pt idx="106">
                  <c:v>323.125585</c:v>
                </c:pt>
                <c:pt idx="107">
                  <c:v>324.10738099999998</c:v>
                </c:pt>
                <c:pt idx="108">
                  <c:v>325.146928</c:v>
                </c:pt>
                <c:pt idx="109">
                  <c:v>326.13397400000002</c:v>
                </c:pt>
                <c:pt idx="110">
                  <c:v>327.12101899999999</c:v>
                </c:pt>
                <c:pt idx="111">
                  <c:v>328.10806500000001</c:v>
                </c:pt>
                <c:pt idx="112">
                  <c:v>329.18017300000002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A-4848-B52B-7A563F6F2686}"/>
            </c:ext>
          </c:extLst>
        </c:ser>
        <c:ser>
          <c:idx val="2"/>
          <c:order val="1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'24.142-F28'!$U$3:$U$115</c:f>
              <c:numCache>
                <c:formatCode>General</c:formatCode>
                <c:ptCount val="113"/>
                <c:pt idx="0">
                  <c:v>0.44144132000000003</c:v>
                </c:pt>
                <c:pt idx="1">
                  <c:v>0.44518766999999998</c:v>
                </c:pt>
                <c:pt idx="2">
                  <c:v>0.44842594000000002</c:v>
                </c:pt>
                <c:pt idx="3">
                  <c:v>0.45166420000000002</c:v>
                </c:pt>
                <c:pt idx="4">
                  <c:v>0.45490246000000001</c:v>
                </c:pt>
                <c:pt idx="5">
                  <c:v>0.45814073</c:v>
                </c:pt>
                <c:pt idx="6">
                  <c:v>0.46137898999999999</c:v>
                </c:pt>
                <c:pt idx="7">
                  <c:v>0.46461724999999998</c:v>
                </c:pt>
                <c:pt idx="8">
                  <c:v>0.46785552000000002</c:v>
                </c:pt>
                <c:pt idx="9">
                  <c:v>0.47109378000000002</c:v>
                </c:pt>
                <c:pt idx="10">
                  <c:v>0.47433205000000001</c:v>
                </c:pt>
                <c:pt idx="11">
                  <c:v>0.47757031</c:v>
                </c:pt>
                <c:pt idx="12">
                  <c:v>0.48080856999999999</c:v>
                </c:pt>
                <c:pt idx="13">
                  <c:v>0.48404683999999998</c:v>
                </c:pt>
                <c:pt idx="14">
                  <c:v>0.48728510000000003</c:v>
                </c:pt>
                <c:pt idx="15">
                  <c:v>0.49052398000000003</c:v>
                </c:pt>
                <c:pt idx="16">
                  <c:v>0.49376274999999997</c:v>
                </c:pt>
                <c:pt idx="17">
                  <c:v>0.49700132000000002</c:v>
                </c:pt>
                <c:pt idx="18">
                  <c:v>0.50023958000000002</c:v>
                </c:pt>
                <c:pt idx="19">
                  <c:v>0.50347805000000001</c:v>
                </c:pt>
                <c:pt idx="20">
                  <c:v>0.50671692000000002</c:v>
                </c:pt>
                <c:pt idx="21">
                  <c:v>0.50995509000000006</c:v>
                </c:pt>
                <c:pt idx="22">
                  <c:v>0.51319488000000002</c:v>
                </c:pt>
                <c:pt idx="23">
                  <c:v>0.51643313999999996</c:v>
                </c:pt>
                <c:pt idx="24">
                  <c:v>0.51967140999999994</c:v>
                </c:pt>
                <c:pt idx="25">
                  <c:v>0.52291049000000001</c:v>
                </c:pt>
                <c:pt idx="26">
                  <c:v>0.52615007999999996</c:v>
                </c:pt>
                <c:pt idx="27">
                  <c:v>0.52938865000000002</c:v>
                </c:pt>
                <c:pt idx="28">
                  <c:v>0.53237338000000001</c:v>
                </c:pt>
                <c:pt idx="29">
                  <c:v>0.53637836999999999</c:v>
                </c:pt>
                <c:pt idx="30">
                  <c:v>0.53910986999999999</c:v>
                </c:pt>
                <c:pt idx="31">
                  <c:v>0.54235323000000002</c:v>
                </c:pt>
                <c:pt idx="32">
                  <c:v>0.54559557000000003</c:v>
                </c:pt>
                <c:pt idx="33">
                  <c:v>0.54883740999999997</c:v>
                </c:pt>
                <c:pt idx="34">
                  <c:v>0.55208077</c:v>
                </c:pt>
                <c:pt idx="35">
                  <c:v>0.55532577000000005</c:v>
                </c:pt>
                <c:pt idx="36">
                  <c:v>0.55857056000000005</c:v>
                </c:pt>
                <c:pt idx="37">
                  <c:v>0.56181638</c:v>
                </c:pt>
                <c:pt idx="38">
                  <c:v>0.56480763</c:v>
                </c:pt>
                <c:pt idx="39">
                  <c:v>0.56779745999999998</c:v>
                </c:pt>
                <c:pt idx="40">
                  <c:v>0.57078943000000004</c:v>
                </c:pt>
                <c:pt idx="41">
                  <c:v>0.57378048999999998</c:v>
                </c:pt>
                <c:pt idx="42">
                  <c:v>0.57651892000000005</c:v>
                </c:pt>
                <c:pt idx="43">
                  <c:v>0.57951140000000001</c:v>
                </c:pt>
                <c:pt idx="44">
                  <c:v>0.58224953000000002</c:v>
                </c:pt>
                <c:pt idx="45">
                  <c:v>0.58524273000000004</c:v>
                </c:pt>
                <c:pt idx="46">
                  <c:v>0.58796537999999998</c:v>
                </c:pt>
                <c:pt idx="47">
                  <c:v>0.59051960999999997</c:v>
                </c:pt>
                <c:pt idx="48">
                  <c:v>0.59283425000000001</c:v>
                </c:pt>
                <c:pt idx="49">
                  <c:v>0.59582979000000003</c:v>
                </c:pt>
                <c:pt idx="50">
                  <c:v>0.59908081000000002</c:v>
                </c:pt>
                <c:pt idx="51">
                  <c:v>0.60207838999999996</c:v>
                </c:pt>
                <c:pt idx="52">
                  <c:v>0.60507363000000003</c:v>
                </c:pt>
                <c:pt idx="53">
                  <c:v>0.60806906999999999</c:v>
                </c:pt>
                <c:pt idx="54">
                  <c:v>0.61091954999999998</c:v>
                </c:pt>
                <c:pt idx="55">
                  <c:v>0.61336694000000003</c:v>
                </c:pt>
                <c:pt idx="56">
                  <c:v>0.61606855999999999</c:v>
                </c:pt>
                <c:pt idx="57">
                  <c:v>0.61840766999999996</c:v>
                </c:pt>
                <c:pt idx="58">
                  <c:v>0.62093335999999999</c:v>
                </c:pt>
                <c:pt idx="59">
                  <c:v>0.62392422000000003</c:v>
                </c:pt>
                <c:pt idx="60">
                  <c:v>0.62673539</c:v>
                </c:pt>
                <c:pt idx="61">
                  <c:v>0.62943857999999997</c:v>
                </c:pt>
                <c:pt idx="62">
                  <c:v>0.63214289999999995</c:v>
                </c:pt>
                <c:pt idx="63">
                  <c:v>0.63469993999999996</c:v>
                </c:pt>
                <c:pt idx="64">
                  <c:v>0.63725706000000004</c:v>
                </c:pt>
                <c:pt idx="65">
                  <c:v>0.63955835999999999</c:v>
                </c:pt>
                <c:pt idx="66">
                  <c:v>0.64185776999999999</c:v>
                </c:pt>
                <c:pt idx="67">
                  <c:v>0.64426702000000002</c:v>
                </c:pt>
                <c:pt idx="68">
                  <c:v>0.64652995000000002</c:v>
                </c:pt>
                <c:pt idx="69">
                  <c:v>0.64904594000000004</c:v>
                </c:pt>
                <c:pt idx="70">
                  <c:v>0.65130737999999999</c:v>
                </c:pt>
                <c:pt idx="71">
                  <c:v>0.65368762999999996</c:v>
                </c:pt>
                <c:pt idx="72">
                  <c:v>0.65587461999999996</c:v>
                </c:pt>
                <c:pt idx="73">
                  <c:v>0.65798986000000004</c:v>
                </c:pt>
                <c:pt idx="74">
                  <c:v>0.66035913000000002</c:v>
                </c:pt>
                <c:pt idx="75">
                  <c:v>0.66272938000000003</c:v>
                </c:pt>
                <c:pt idx="76">
                  <c:v>0.66499143999999999</c:v>
                </c:pt>
                <c:pt idx="77">
                  <c:v>0.66725288000000005</c:v>
                </c:pt>
                <c:pt idx="78">
                  <c:v>0.66947564000000004</c:v>
                </c:pt>
                <c:pt idx="79">
                  <c:v>0.67155045999999996</c:v>
                </c:pt>
                <c:pt idx="80">
                  <c:v>0.6737725</c:v>
                </c:pt>
                <c:pt idx="81">
                  <c:v>0.67588762000000002</c:v>
                </c:pt>
                <c:pt idx="82">
                  <c:v>0.67789547999999999</c:v>
                </c:pt>
                <c:pt idx="83">
                  <c:v>0.68030478000000005</c:v>
                </c:pt>
                <c:pt idx="84">
                  <c:v>0.68246088000000005</c:v>
                </c:pt>
                <c:pt idx="85">
                  <c:v>0.68497847000000001</c:v>
                </c:pt>
                <c:pt idx="86">
                  <c:v>0.68749461999999995</c:v>
                </c:pt>
                <c:pt idx="87">
                  <c:v>0.68980005</c:v>
                </c:pt>
                <c:pt idx="88">
                  <c:v>0.69210221000000005</c:v>
                </c:pt>
                <c:pt idx="89">
                  <c:v>0.69451076</c:v>
                </c:pt>
                <c:pt idx="90">
                  <c:v>0.69691859</c:v>
                </c:pt>
                <c:pt idx="91">
                  <c:v>0.69921944000000003</c:v>
                </c:pt>
                <c:pt idx="92">
                  <c:v>0.70141145999999999</c:v>
                </c:pt>
                <c:pt idx="93">
                  <c:v>0.70387078999999997</c:v>
                </c:pt>
                <c:pt idx="94">
                  <c:v>0.70631113999999995</c:v>
                </c:pt>
                <c:pt idx="95">
                  <c:v>0.70886612999999998</c:v>
                </c:pt>
                <c:pt idx="96">
                  <c:v>0.71138301999999998</c:v>
                </c:pt>
                <c:pt idx="97">
                  <c:v>0.71389977000000004</c:v>
                </c:pt>
                <c:pt idx="98">
                  <c:v>0.71656397999999999</c:v>
                </c:pt>
                <c:pt idx="99">
                  <c:v>0.71922942000000001</c:v>
                </c:pt>
                <c:pt idx="100">
                  <c:v>0.72174563999999997</c:v>
                </c:pt>
                <c:pt idx="101">
                  <c:v>0.72426243999999995</c:v>
                </c:pt>
                <c:pt idx="102">
                  <c:v>0.72678010000000004</c:v>
                </c:pt>
                <c:pt idx="103">
                  <c:v>0.7291512</c:v>
                </c:pt>
                <c:pt idx="104">
                  <c:v>0.73152172999999998</c:v>
                </c:pt>
                <c:pt idx="105">
                  <c:v>0.73389324</c:v>
                </c:pt>
                <c:pt idx="106">
                  <c:v>0.73626362999999995</c:v>
                </c:pt>
                <c:pt idx="107">
                  <c:v>0.73848652999999997</c:v>
                </c:pt>
                <c:pt idx="108">
                  <c:v>0.74071030999999998</c:v>
                </c:pt>
                <c:pt idx="109">
                  <c:v>0.74293328000000003</c:v>
                </c:pt>
                <c:pt idx="110">
                  <c:v>0.74500906</c:v>
                </c:pt>
                <c:pt idx="111">
                  <c:v>0.74708485000000002</c:v>
                </c:pt>
                <c:pt idx="112">
                  <c:v>0.74916192999999998</c:v>
                </c:pt>
              </c:numCache>
            </c:numRef>
          </c:xVal>
          <c:yVal>
            <c:numRef>
              <c:f>'24.142-F28'!$W$3:$W$115</c:f>
              <c:numCache>
                <c:formatCode>General</c:formatCode>
                <c:ptCount val="113"/>
                <c:pt idx="0">
                  <c:v>257.51722962674137</c:v>
                </c:pt>
                <c:pt idx="1">
                  <c:v>257.69430751214531</c:v>
                </c:pt>
                <c:pt idx="2">
                  <c:v>257.85227975420287</c:v>
                </c:pt>
                <c:pt idx="3">
                  <c:v>258.01494643658901</c:v>
                </c:pt>
                <c:pt idx="4">
                  <c:v>258.18244757308685</c:v>
                </c:pt>
                <c:pt idx="5">
                  <c:v>258.35492738414882</c:v>
                </c:pt>
                <c:pt idx="6">
                  <c:v>258.53253275505836</c:v>
                </c:pt>
                <c:pt idx="7">
                  <c:v>258.71541655793106</c:v>
                </c:pt>
                <c:pt idx="8">
                  <c:v>258.9037362578764</c:v>
                </c:pt>
                <c:pt idx="9">
                  <c:v>259.09765222956287</c:v>
                </c:pt>
                <c:pt idx="10">
                  <c:v>259.29733200999715</c:v>
                </c:pt>
                <c:pt idx="11">
                  <c:v>259.50294564818944</c:v>
                </c:pt>
                <c:pt idx="12">
                  <c:v>259.71467012410204</c:v>
                </c:pt>
                <c:pt idx="13">
                  <c:v>259.93268773500398</c:v>
                </c:pt>
                <c:pt idx="14">
                  <c:v>260.15718414655868</c:v>
                </c:pt>
                <c:pt idx="15">
                  <c:v>260.38839750300502</c:v>
                </c:pt>
                <c:pt idx="16">
                  <c:v>260.62647565088764</c:v>
                </c:pt>
                <c:pt idx="17">
                  <c:v>260.87161525098759</c:v>
                </c:pt>
                <c:pt idx="18">
                  <c:v>261.12401659011317</c:v>
                </c:pt>
                <c:pt idx="19">
                  <c:v>261.38393640014829</c:v>
                </c:pt>
                <c:pt idx="20">
                  <c:v>261.65161508052057</c:v>
                </c:pt>
                <c:pt idx="21">
                  <c:v>261.92719024417556</c:v>
                </c:pt>
                <c:pt idx="22">
                  <c:v>262.21109932391244</c:v>
                </c:pt>
                <c:pt idx="23">
                  <c:v>262.50331013224735</c:v>
                </c:pt>
                <c:pt idx="24">
                  <c:v>262.80420638922612</c:v>
                </c:pt>
                <c:pt idx="25">
                  <c:v>263.11412395338766</c:v>
                </c:pt>
                <c:pt idx="26">
                  <c:v>263.43330562234678</c:v>
                </c:pt>
                <c:pt idx="27">
                  <c:v>263.76187231782342</c:v>
                </c:pt>
                <c:pt idx="28">
                  <c:v>264.073326966595</c:v>
                </c:pt>
                <c:pt idx="29">
                  <c:v>264.50467594432644</c:v>
                </c:pt>
                <c:pt idx="30">
                  <c:v>264.80795718269559</c:v>
                </c:pt>
                <c:pt idx="31">
                  <c:v>265.17793694446749</c:v>
                </c:pt>
                <c:pt idx="32">
                  <c:v>265.55880849482935</c:v>
                </c:pt>
                <c:pt idx="33">
                  <c:v>265.9509526475365</c:v>
                </c:pt>
                <c:pt idx="34">
                  <c:v>266.35495652496314</c:v>
                </c:pt>
                <c:pt idx="35">
                  <c:v>266.77120005410978</c:v>
                </c:pt>
                <c:pt idx="36">
                  <c:v>267.19981232102356</c:v>
                </c:pt>
                <c:pt idx="37">
                  <c:v>267.64133118474018</c:v>
                </c:pt>
                <c:pt idx="38">
                  <c:v>268.05985877144599</c:v>
                </c:pt>
                <c:pt idx="39">
                  <c:v>268.4896564063672</c:v>
                </c:pt>
                <c:pt idx="40">
                  <c:v>268.93155473057186</c:v>
                </c:pt>
                <c:pt idx="41">
                  <c:v>269.38543387494525</c:v>
                </c:pt>
                <c:pt idx="42">
                  <c:v>269.81188245328752</c:v>
                </c:pt>
                <c:pt idx="43">
                  <c:v>270.29013059811308</c:v>
                </c:pt>
                <c:pt idx="44">
                  <c:v>270.73921524735334</c:v>
                </c:pt>
                <c:pt idx="45">
                  <c:v>271.24302634222278</c:v>
                </c:pt>
                <c:pt idx="46">
                  <c:v>271.7132958251608</c:v>
                </c:pt>
                <c:pt idx="47">
                  <c:v>272.1651276940658</c:v>
                </c:pt>
                <c:pt idx="48">
                  <c:v>272.58369036399995</c:v>
                </c:pt>
                <c:pt idx="49">
                  <c:v>273.13855379507231</c:v>
                </c:pt>
                <c:pt idx="50">
                  <c:v>273.75799560715717</c:v>
                </c:pt>
                <c:pt idx="51">
                  <c:v>274.34551317028109</c:v>
                </c:pt>
                <c:pt idx="52">
                  <c:v>274.94869867247826</c:v>
                </c:pt>
                <c:pt idx="53">
                  <c:v>275.56848916312816</c:v>
                </c:pt>
                <c:pt idx="54">
                  <c:v>276.17408342262422</c:v>
                </c:pt>
                <c:pt idx="55">
                  <c:v>276.70664298398151</c:v>
                </c:pt>
                <c:pt idx="56">
                  <c:v>277.30837521619708</c:v>
                </c:pt>
                <c:pt idx="57">
                  <c:v>277.8413741916583</c:v>
                </c:pt>
                <c:pt idx="58">
                  <c:v>278.42969069434184</c:v>
                </c:pt>
                <c:pt idx="59">
                  <c:v>279.14396453612159</c:v>
                </c:pt>
                <c:pt idx="60">
                  <c:v>279.83317006810648</c:v>
                </c:pt>
                <c:pt idx="61">
                  <c:v>280.51263478866866</c:v>
                </c:pt>
                <c:pt idx="62">
                  <c:v>281.20921023787361</c:v>
                </c:pt>
                <c:pt idx="63">
                  <c:v>281.88370591606099</c:v>
                </c:pt>
                <c:pt idx="64">
                  <c:v>282.57400355475181</c:v>
                </c:pt>
                <c:pt idx="65">
                  <c:v>283.2090391381405</c:v>
                </c:pt>
                <c:pt idx="66">
                  <c:v>283.85689217336363</c:v>
                </c:pt>
                <c:pt idx="67">
                  <c:v>284.55030199372942</c:v>
                </c:pt>
                <c:pt idx="68">
                  <c:v>285.21550447228623</c:v>
                </c:pt>
                <c:pt idx="69">
                  <c:v>285.97125541021916</c:v>
                </c:pt>
                <c:pt idx="70">
                  <c:v>286.66537672885806</c:v>
                </c:pt>
                <c:pt idx="71">
                  <c:v>287.41146369817238</c:v>
                </c:pt>
                <c:pt idx="72">
                  <c:v>288.11127654681792</c:v>
                </c:pt>
                <c:pt idx="73">
                  <c:v>288.8014263983008</c:v>
                </c:pt>
                <c:pt idx="74">
                  <c:v>289.59029933542638</c:v>
                </c:pt>
                <c:pt idx="75">
                  <c:v>290.39659540471939</c:v>
                </c:pt>
                <c:pt idx="76">
                  <c:v>291.18237563103486</c:v>
                </c:pt>
                <c:pt idx="77">
                  <c:v>291.98417494584396</c:v>
                </c:pt>
                <c:pt idx="78">
                  <c:v>292.78840331003272</c:v>
                </c:pt>
                <c:pt idx="79">
                  <c:v>293.55383467874685</c:v>
                </c:pt>
                <c:pt idx="80">
                  <c:v>294.38966319506994</c:v>
                </c:pt>
                <c:pt idx="81">
                  <c:v>295.2010301687576</c:v>
                </c:pt>
                <c:pt idx="82">
                  <c:v>295.98574552485354</c:v>
                </c:pt>
                <c:pt idx="83">
                  <c:v>296.94635535958002</c:v>
                </c:pt>
                <c:pt idx="84">
                  <c:v>297.82394050423761</c:v>
                </c:pt>
                <c:pt idx="85">
                  <c:v>298.87055432340554</c:v>
                </c:pt>
                <c:pt idx="86">
                  <c:v>299.94065261340882</c:v>
                </c:pt>
                <c:pt idx="87">
                  <c:v>300.94274234833898</c:v>
                </c:pt>
                <c:pt idx="88">
                  <c:v>301.96447891725614</c:v>
                </c:pt>
                <c:pt idx="89">
                  <c:v>303.05645000758318</c:v>
                </c:pt>
                <c:pt idx="90">
                  <c:v>304.17213120234817</c:v>
                </c:pt>
                <c:pt idx="91">
                  <c:v>305.26118457615314</c:v>
                </c:pt>
                <c:pt idx="92">
                  <c:v>306.32001919611707</c:v>
                </c:pt>
                <c:pt idx="93">
                  <c:v>307.53323201561972</c:v>
                </c:pt>
                <c:pt idx="94">
                  <c:v>308.76405211039554</c:v>
                </c:pt>
                <c:pt idx="95">
                  <c:v>310.08213521096587</c:v>
                </c:pt>
                <c:pt idx="96">
                  <c:v>311.41068590929683</c:v>
                </c:pt>
                <c:pt idx="97">
                  <c:v>312.76974853524246</c:v>
                </c:pt>
                <c:pt idx="98">
                  <c:v>314.24254859618816</c:v>
                </c:pt>
                <c:pt idx="99">
                  <c:v>315.751972024331</c:v>
                </c:pt>
                <c:pt idx="100">
                  <c:v>317.21067151810956</c:v>
                </c:pt>
                <c:pt idx="101">
                  <c:v>318.70329479783578</c:v>
                </c:pt>
                <c:pt idx="102">
                  <c:v>320.23081055490462</c:v>
                </c:pt>
                <c:pt idx="103">
                  <c:v>321.70155899919507</c:v>
                </c:pt>
                <c:pt idx="104">
                  <c:v>323.20382210378654</c:v>
                </c:pt>
                <c:pt idx="105">
                  <c:v>324.73928151195173</c:v>
                </c:pt>
                <c:pt idx="106">
                  <c:v>326.30728032773516</c:v>
                </c:pt>
                <c:pt idx="107">
                  <c:v>327.80857362769774</c:v>
                </c:pt>
                <c:pt idx="108">
                  <c:v>329.34096684220316</c:v>
                </c:pt>
                <c:pt idx="109">
                  <c:v>330.90391620586576</c:v>
                </c:pt>
                <c:pt idx="110">
                  <c:v>332.39202248484713</c:v>
                </c:pt>
                <c:pt idx="111">
                  <c:v>333.90833686202649</c:v>
                </c:pt>
                <c:pt idx="112">
                  <c:v>335.45435588628885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8F-EE41-9B78-8A2815DD5AEC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'24.142-F28'!$O$3:$O$107</c:f>
              <c:numCache>
                <c:formatCode>General</c:formatCode>
                <c:ptCount val="105"/>
                <c:pt idx="0">
                  <c:v>0.44084536000000002</c:v>
                </c:pt>
                <c:pt idx="1">
                  <c:v>0.44406487</c:v>
                </c:pt>
                <c:pt idx="2">
                  <c:v>0.44730292999999999</c:v>
                </c:pt>
                <c:pt idx="3">
                  <c:v>0.45054128999999998</c:v>
                </c:pt>
                <c:pt idx="4">
                  <c:v>0.45377946000000002</c:v>
                </c:pt>
                <c:pt idx="5">
                  <c:v>0.45701792000000002</c:v>
                </c:pt>
                <c:pt idx="6">
                  <c:v>0.46025721000000003</c:v>
                </c:pt>
                <c:pt idx="7">
                  <c:v>0.46349638999999998</c:v>
                </c:pt>
                <c:pt idx="8">
                  <c:v>0.46673476000000003</c:v>
                </c:pt>
                <c:pt idx="9">
                  <c:v>0.46997302000000002</c:v>
                </c:pt>
                <c:pt idx="10">
                  <c:v>0.47321128000000001</c:v>
                </c:pt>
                <c:pt idx="11">
                  <c:v>0.47644955</c:v>
                </c:pt>
                <c:pt idx="12">
                  <c:v>0.47968780999999999</c:v>
                </c:pt>
                <c:pt idx="13">
                  <c:v>0.48292606999999999</c:v>
                </c:pt>
                <c:pt idx="14">
                  <c:v>0.48616433999999997</c:v>
                </c:pt>
                <c:pt idx="15">
                  <c:v>0.48940260000000002</c:v>
                </c:pt>
                <c:pt idx="16">
                  <c:v>0.49264086000000001</c:v>
                </c:pt>
                <c:pt idx="17">
                  <c:v>0.49587913</c:v>
                </c:pt>
                <c:pt idx="18">
                  <c:v>0.49911738999999999</c:v>
                </c:pt>
                <c:pt idx="19">
                  <c:v>0.50235554999999998</c:v>
                </c:pt>
                <c:pt idx="20">
                  <c:v>0.50559392000000003</c:v>
                </c:pt>
                <c:pt idx="21">
                  <c:v>0.50883217999999997</c:v>
                </c:pt>
                <c:pt idx="22">
                  <c:v>0.51207044999999995</c:v>
                </c:pt>
                <c:pt idx="23">
                  <c:v>0.51530871</c:v>
                </c:pt>
                <c:pt idx="24">
                  <c:v>0.51854697000000005</c:v>
                </c:pt>
                <c:pt idx="25">
                  <c:v>0.52178524000000004</c:v>
                </c:pt>
                <c:pt idx="26">
                  <c:v>0.52502349999999998</c:v>
                </c:pt>
                <c:pt idx="27">
                  <c:v>0.52826176999999996</c:v>
                </c:pt>
                <c:pt idx="28">
                  <c:v>0.53150003000000001</c:v>
                </c:pt>
                <c:pt idx="29">
                  <c:v>0.53473828999999995</c:v>
                </c:pt>
                <c:pt idx="30">
                  <c:v>0.53797768000000001</c:v>
                </c:pt>
                <c:pt idx="31">
                  <c:v>0.54121717000000003</c:v>
                </c:pt>
                <c:pt idx="32">
                  <c:v>0.54445940999999998</c:v>
                </c:pt>
                <c:pt idx="33">
                  <c:v>0.54770021999999996</c:v>
                </c:pt>
                <c:pt idx="34">
                  <c:v>0.55094164999999995</c:v>
                </c:pt>
                <c:pt idx="35">
                  <c:v>0.55418511999999998</c:v>
                </c:pt>
                <c:pt idx="36">
                  <c:v>0.55742796999999999</c:v>
                </c:pt>
                <c:pt idx="37">
                  <c:v>0.56067082000000001</c:v>
                </c:pt>
                <c:pt idx="38">
                  <c:v>0.56391449999999999</c:v>
                </c:pt>
                <c:pt idx="39">
                  <c:v>0.56715826999999996</c:v>
                </c:pt>
                <c:pt idx="40">
                  <c:v>0.57040325999999997</c:v>
                </c:pt>
                <c:pt idx="41">
                  <c:v>0.57364866999999997</c:v>
                </c:pt>
                <c:pt idx="42">
                  <c:v>0.57689336000000002</c:v>
                </c:pt>
                <c:pt idx="43">
                  <c:v>0.57995333000000004</c:v>
                </c:pt>
                <c:pt idx="44">
                  <c:v>0.58338630999999996</c:v>
                </c:pt>
                <c:pt idx="45">
                  <c:v>0.58661030000000003</c:v>
                </c:pt>
                <c:pt idx="46">
                  <c:v>0.58988090000000004</c:v>
                </c:pt>
                <c:pt idx="47">
                  <c:v>0.59293702000000004</c:v>
                </c:pt>
                <c:pt idx="48">
                  <c:v>0.59586585999999997</c:v>
                </c:pt>
                <c:pt idx="49">
                  <c:v>0.59848075999999995</c:v>
                </c:pt>
                <c:pt idx="50">
                  <c:v>0.60115523999999998</c:v>
                </c:pt>
                <c:pt idx="51">
                  <c:v>0.60382539000000002</c:v>
                </c:pt>
                <c:pt idx="52">
                  <c:v>0.60708653000000001</c:v>
                </c:pt>
                <c:pt idx="53">
                  <c:v>0.60993259</c:v>
                </c:pt>
                <c:pt idx="54">
                  <c:v>0.61262097000000004</c:v>
                </c:pt>
                <c:pt idx="55">
                  <c:v>0.61561621</c:v>
                </c:pt>
                <c:pt idx="56">
                  <c:v>0.61853091000000004</c:v>
                </c:pt>
                <c:pt idx="57">
                  <c:v>0.62171827000000002</c:v>
                </c:pt>
                <c:pt idx="58">
                  <c:v>0.62450877999999999</c:v>
                </c:pt>
                <c:pt idx="59">
                  <c:v>0.62761621999999995</c:v>
                </c:pt>
                <c:pt idx="60">
                  <c:v>0.63069008000000004</c:v>
                </c:pt>
                <c:pt idx="61">
                  <c:v>0.63360607999999996</c:v>
                </c:pt>
                <c:pt idx="62">
                  <c:v>0.63649504999999995</c:v>
                </c:pt>
                <c:pt idx="63">
                  <c:v>0.63941031999999998</c:v>
                </c:pt>
                <c:pt idx="64">
                  <c:v>0.64228554999999998</c:v>
                </c:pt>
                <c:pt idx="65">
                  <c:v>0.64508927999999999</c:v>
                </c:pt>
                <c:pt idx="66">
                  <c:v>0.64757812999999997</c:v>
                </c:pt>
                <c:pt idx="67">
                  <c:v>0.65053673999999995</c:v>
                </c:pt>
                <c:pt idx="68">
                  <c:v>0.65346378999999999</c:v>
                </c:pt>
                <c:pt idx="69">
                  <c:v>0.65597817000000003</c:v>
                </c:pt>
                <c:pt idx="70">
                  <c:v>0.65818469000000002</c:v>
                </c:pt>
                <c:pt idx="71">
                  <c:v>0.66049862999999998</c:v>
                </c:pt>
                <c:pt idx="72">
                  <c:v>0.66355330999999995</c:v>
                </c:pt>
                <c:pt idx="73">
                  <c:v>0.66642323999999997</c:v>
                </c:pt>
                <c:pt idx="74">
                  <c:v>0.66940778999999995</c:v>
                </c:pt>
                <c:pt idx="75">
                  <c:v>0.67200022000000004</c:v>
                </c:pt>
                <c:pt idx="76">
                  <c:v>0.67486349999999995</c:v>
                </c:pt>
                <c:pt idx="77">
                  <c:v>0.67765892999999999</c:v>
                </c:pt>
                <c:pt idx="78">
                  <c:v>0.68002499999999999</c:v>
                </c:pt>
                <c:pt idx="79">
                  <c:v>0.68244738999999999</c:v>
                </c:pt>
                <c:pt idx="80">
                  <c:v>0.68523460000000003</c:v>
                </c:pt>
                <c:pt idx="81">
                  <c:v>0.68757480999999998</c:v>
                </c:pt>
                <c:pt idx="82">
                  <c:v>0.68969325000000004</c:v>
                </c:pt>
                <c:pt idx="83">
                  <c:v>0.69255164000000002</c:v>
                </c:pt>
                <c:pt idx="84">
                  <c:v>0.69495697000000001</c:v>
                </c:pt>
                <c:pt idx="85">
                  <c:v>0.69776680999999996</c:v>
                </c:pt>
                <c:pt idx="86">
                  <c:v>0.70100435999999999</c:v>
                </c:pt>
                <c:pt idx="87">
                  <c:v>0.70412558999999997</c:v>
                </c:pt>
                <c:pt idx="88">
                  <c:v>0.70649125000000002</c:v>
                </c:pt>
                <c:pt idx="89">
                  <c:v>0.70926104999999995</c:v>
                </c:pt>
                <c:pt idx="90">
                  <c:v>0.71221864000000001</c:v>
                </c:pt>
                <c:pt idx="91">
                  <c:v>0.71508068000000002</c:v>
                </c:pt>
                <c:pt idx="92">
                  <c:v>0.71793660000000004</c:v>
                </c:pt>
                <c:pt idx="93">
                  <c:v>0.72083438</c:v>
                </c:pt>
                <c:pt idx="94">
                  <c:v>0.72360460999999998</c:v>
                </c:pt>
                <c:pt idx="95">
                  <c:v>0.72615943999999999</c:v>
                </c:pt>
                <c:pt idx="96">
                  <c:v>0.72895593999999997</c:v>
                </c:pt>
                <c:pt idx="97">
                  <c:v>0.73192813000000001</c:v>
                </c:pt>
                <c:pt idx="98">
                  <c:v>0.73473670999999996</c:v>
                </c:pt>
                <c:pt idx="99">
                  <c:v>0.73706408999999995</c:v>
                </c:pt>
                <c:pt idx="100">
                  <c:v>0.73961913000000001</c:v>
                </c:pt>
                <c:pt idx="101">
                  <c:v>0.74242969000000003</c:v>
                </c:pt>
                <c:pt idx="102">
                  <c:v>0.74494497999999998</c:v>
                </c:pt>
                <c:pt idx="103">
                  <c:v>0.74760731999999996</c:v>
                </c:pt>
                <c:pt idx="104">
                  <c:v>0.74982565999999995</c:v>
                </c:pt>
              </c:numCache>
            </c:numRef>
          </c:xVal>
          <c:yVal>
            <c:numRef>
              <c:f>'24.142-F28'!$P$3:$P$107</c:f>
              <c:numCache>
                <c:formatCode>General</c:formatCode>
                <c:ptCount val="105"/>
                <c:pt idx="0">
                  <c:v>244.64601999999999</c:v>
                </c:pt>
                <c:pt idx="1">
                  <c:v>244.74758800000001</c:v>
                </c:pt>
                <c:pt idx="2">
                  <c:v>244.73422400000001</c:v>
                </c:pt>
                <c:pt idx="3">
                  <c:v>244.740906</c:v>
                </c:pt>
                <c:pt idx="4">
                  <c:v>244.73422400000001</c:v>
                </c:pt>
                <c:pt idx="5">
                  <c:v>244.74758800000001</c:v>
                </c:pt>
                <c:pt idx="6">
                  <c:v>244.81440900000001</c:v>
                </c:pt>
                <c:pt idx="7">
                  <c:v>244.874548</c:v>
                </c:pt>
                <c:pt idx="8">
                  <c:v>244.88122999999999</c:v>
                </c:pt>
                <c:pt idx="9">
                  <c:v>244.88122999999999</c:v>
                </c:pt>
                <c:pt idx="10">
                  <c:v>244.88122999999999</c:v>
                </c:pt>
                <c:pt idx="11">
                  <c:v>244.88122999999999</c:v>
                </c:pt>
                <c:pt idx="12">
                  <c:v>244.88122999999999</c:v>
                </c:pt>
                <c:pt idx="13">
                  <c:v>244.88122999999999</c:v>
                </c:pt>
                <c:pt idx="14">
                  <c:v>244.88122999999999</c:v>
                </c:pt>
                <c:pt idx="15">
                  <c:v>244.88122999999999</c:v>
                </c:pt>
                <c:pt idx="16">
                  <c:v>244.88122999999999</c:v>
                </c:pt>
                <c:pt idx="17">
                  <c:v>244.88122999999999</c:v>
                </c:pt>
                <c:pt idx="18">
                  <c:v>244.88122999999999</c:v>
                </c:pt>
                <c:pt idx="19">
                  <c:v>244.874548</c:v>
                </c:pt>
                <c:pt idx="20">
                  <c:v>244.88122999999999</c:v>
                </c:pt>
                <c:pt idx="21">
                  <c:v>244.88122999999999</c:v>
                </c:pt>
                <c:pt idx="22">
                  <c:v>244.88122999999999</c:v>
                </c:pt>
                <c:pt idx="23">
                  <c:v>244.88122999999999</c:v>
                </c:pt>
                <c:pt idx="24">
                  <c:v>244.88122999999999</c:v>
                </c:pt>
                <c:pt idx="25">
                  <c:v>244.88122999999999</c:v>
                </c:pt>
                <c:pt idx="26">
                  <c:v>244.88122999999999</c:v>
                </c:pt>
                <c:pt idx="27">
                  <c:v>244.88122999999999</c:v>
                </c:pt>
                <c:pt idx="28">
                  <c:v>244.88122999999999</c:v>
                </c:pt>
                <c:pt idx="29">
                  <c:v>244.88122999999999</c:v>
                </c:pt>
                <c:pt idx="30">
                  <c:v>244.954734</c:v>
                </c:pt>
                <c:pt idx="31">
                  <c:v>245.034919</c:v>
                </c:pt>
                <c:pt idx="32">
                  <c:v>245.29552200000001</c:v>
                </c:pt>
                <c:pt idx="33">
                  <c:v>245.46257499999999</c:v>
                </c:pt>
                <c:pt idx="34">
                  <c:v>245.66972100000001</c:v>
                </c:pt>
                <c:pt idx="35">
                  <c:v>246.01051000000001</c:v>
                </c:pt>
                <c:pt idx="36">
                  <c:v>246.311205</c:v>
                </c:pt>
                <c:pt idx="37">
                  <c:v>246.61190099999999</c:v>
                </c:pt>
                <c:pt idx="38">
                  <c:v>246.96605400000001</c:v>
                </c:pt>
                <c:pt idx="39">
                  <c:v>247.32688899999999</c:v>
                </c:pt>
                <c:pt idx="40">
                  <c:v>247.767909</c:v>
                </c:pt>
                <c:pt idx="41">
                  <c:v>248.235658</c:v>
                </c:pt>
                <c:pt idx="42">
                  <c:v>248.656632</c:v>
                </c:pt>
                <c:pt idx="43">
                  <c:v>249.195314</c:v>
                </c:pt>
                <c:pt idx="44">
                  <c:v>249.73245399999999</c:v>
                </c:pt>
                <c:pt idx="45">
                  <c:v>250.280902</c:v>
                </c:pt>
                <c:pt idx="46">
                  <c:v>250.91519</c:v>
                </c:pt>
                <c:pt idx="47">
                  <c:v>251.38103000000001</c:v>
                </c:pt>
                <c:pt idx="48">
                  <c:v>252.05104700000001</c:v>
                </c:pt>
                <c:pt idx="49">
                  <c:v>252.588402</c:v>
                </c:pt>
                <c:pt idx="50">
                  <c:v>253.17610999999999</c:v>
                </c:pt>
                <c:pt idx="51">
                  <c:v>253.748098</c:v>
                </c:pt>
                <c:pt idx="52">
                  <c:v>254.383736</c:v>
                </c:pt>
                <c:pt idx="53">
                  <c:v>255.01308399999999</c:v>
                </c:pt>
                <c:pt idx="54">
                  <c:v>255.64613499999999</c:v>
                </c:pt>
                <c:pt idx="55">
                  <c:v>256.39453400000002</c:v>
                </c:pt>
                <c:pt idx="56">
                  <c:v>257.09912700000001</c:v>
                </c:pt>
                <c:pt idx="57">
                  <c:v>257.98776800000002</c:v>
                </c:pt>
                <c:pt idx="58">
                  <c:v>258.77949599999999</c:v>
                </c:pt>
                <c:pt idx="59">
                  <c:v>259.53045500000002</c:v>
                </c:pt>
                <c:pt idx="60">
                  <c:v>260.30368199999998</c:v>
                </c:pt>
                <c:pt idx="61">
                  <c:v>261.12128799999999</c:v>
                </c:pt>
                <c:pt idx="62">
                  <c:v>261.92065200000002</c:v>
                </c:pt>
                <c:pt idx="63">
                  <c:v>262.6764</c:v>
                </c:pt>
                <c:pt idx="64">
                  <c:v>263.41143399999999</c:v>
                </c:pt>
                <c:pt idx="65">
                  <c:v>264.223929</c:v>
                </c:pt>
                <c:pt idx="66">
                  <c:v>264.92559499999999</c:v>
                </c:pt>
                <c:pt idx="67">
                  <c:v>265.75163300000003</c:v>
                </c:pt>
                <c:pt idx="68">
                  <c:v>266.66729299999997</c:v>
                </c:pt>
                <c:pt idx="69">
                  <c:v>267.32460600000002</c:v>
                </c:pt>
                <c:pt idx="70">
                  <c:v>267.97967</c:v>
                </c:pt>
                <c:pt idx="71">
                  <c:v>268.66775200000001</c:v>
                </c:pt>
                <c:pt idx="72">
                  <c:v>269.49542300000002</c:v>
                </c:pt>
                <c:pt idx="73">
                  <c:v>270.30014199999999</c:v>
                </c:pt>
                <c:pt idx="74">
                  <c:v>271.17025999999998</c:v>
                </c:pt>
                <c:pt idx="75">
                  <c:v>271.84228200000001</c:v>
                </c:pt>
                <c:pt idx="76">
                  <c:v>272.71228500000001</c:v>
                </c:pt>
                <c:pt idx="77">
                  <c:v>273.50671599999998</c:v>
                </c:pt>
                <c:pt idx="78">
                  <c:v>274.225416</c:v>
                </c:pt>
                <c:pt idx="79">
                  <c:v>274.88490000000002</c:v>
                </c:pt>
                <c:pt idx="80">
                  <c:v>275.70772499999998</c:v>
                </c:pt>
                <c:pt idx="81">
                  <c:v>276.36594700000001</c:v>
                </c:pt>
                <c:pt idx="82">
                  <c:v>277.00676900000002</c:v>
                </c:pt>
                <c:pt idx="83">
                  <c:v>277.83490799999998</c:v>
                </c:pt>
                <c:pt idx="84">
                  <c:v>278.50903</c:v>
                </c:pt>
                <c:pt idx="85">
                  <c:v>279.370653</c:v>
                </c:pt>
                <c:pt idx="86">
                  <c:v>280.33279800000003</c:v>
                </c:pt>
                <c:pt idx="87">
                  <c:v>281.28555799999998</c:v>
                </c:pt>
                <c:pt idx="88">
                  <c:v>281.99125299999997</c:v>
                </c:pt>
                <c:pt idx="89">
                  <c:v>282.846205</c:v>
                </c:pt>
                <c:pt idx="90">
                  <c:v>283.74457999999998</c:v>
                </c:pt>
                <c:pt idx="91">
                  <c:v>284.53296599999999</c:v>
                </c:pt>
                <c:pt idx="92">
                  <c:v>285.43304899999998</c:v>
                </c:pt>
                <c:pt idx="93">
                  <c:v>286.27031899999997</c:v>
                </c:pt>
                <c:pt idx="94">
                  <c:v>287.15302800000001</c:v>
                </c:pt>
                <c:pt idx="95">
                  <c:v>287.97871600000002</c:v>
                </c:pt>
                <c:pt idx="96">
                  <c:v>288.842938</c:v>
                </c:pt>
                <c:pt idx="97">
                  <c:v>289.82120099999997</c:v>
                </c:pt>
                <c:pt idx="98">
                  <c:v>290.60033700000002</c:v>
                </c:pt>
                <c:pt idx="99">
                  <c:v>291.40070700000001</c:v>
                </c:pt>
                <c:pt idx="100">
                  <c:v>292.239462</c:v>
                </c:pt>
                <c:pt idx="101">
                  <c:v>293.14845400000002</c:v>
                </c:pt>
                <c:pt idx="102">
                  <c:v>293.99986799999999</c:v>
                </c:pt>
                <c:pt idx="103">
                  <c:v>294.84148199999998</c:v>
                </c:pt>
                <c:pt idx="104">
                  <c:v>295.52506399999999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C6A-4848-B52B-7A563F6F2686}"/>
            </c:ext>
          </c:extLst>
        </c:ser>
        <c:ser>
          <c:idx val="3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'24.142-F28'!$O$3:$O$107</c:f>
              <c:numCache>
                <c:formatCode>General</c:formatCode>
                <c:ptCount val="105"/>
                <c:pt idx="0">
                  <c:v>0.44084536000000002</c:v>
                </c:pt>
                <c:pt idx="1">
                  <c:v>0.44406487</c:v>
                </c:pt>
                <c:pt idx="2">
                  <c:v>0.44730292999999999</c:v>
                </c:pt>
                <c:pt idx="3">
                  <c:v>0.45054128999999998</c:v>
                </c:pt>
                <c:pt idx="4">
                  <c:v>0.45377946000000002</c:v>
                </c:pt>
                <c:pt idx="5">
                  <c:v>0.45701792000000002</c:v>
                </c:pt>
                <c:pt idx="6">
                  <c:v>0.46025721000000003</c:v>
                </c:pt>
                <c:pt idx="7">
                  <c:v>0.46349638999999998</c:v>
                </c:pt>
                <c:pt idx="8">
                  <c:v>0.46673476000000003</c:v>
                </c:pt>
                <c:pt idx="9">
                  <c:v>0.46997302000000002</c:v>
                </c:pt>
                <c:pt idx="10">
                  <c:v>0.47321128000000001</c:v>
                </c:pt>
                <c:pt idx="11">
                  <c:v>0.47644955</c:v>
                </c:pt>
                <c:pt idx="12">
                  <c:v>0.47968780999999999</c:v>
                </c:pt>
                <c:pt idx="13">
                  <c:v>0.48292606999999999</c:v>
                </c:pt>
                <c:pt idx="14">
                  <c:v>0.48616433999999997</c:v>
                </c:pt>
                <c:pt idx="15">
                  <c:v>0.48940260000000002</c:v>
                </c:pt>
                <c:pt idx="16">
                  <c:v>0.49264086000000001</c:v>
                </c:pt>
                <c:pt idx="17">
                  <c:v>0.49587913</c:v>
                </c:pt>
                <c:pt idx="18">
                  <c:v>0.49911738999999999</c:v>
                </c:pt>
                <c:pt idx="19">
                  <c:v>0.50235554999999998</c:v>
                </c:pt>
                <c:pt idx="20">
                  <c:v>0.50559392000000003</c:v>
                </c:pt>
                <c:pt idx="21">
                  <c:v>0.50883217999999997</c:v>
                </c:pt>
                <c:pt idx="22">
                  <c:v>0.51207044999999995</c:v>
                </c:pt>
                <c:pt idx="23">
                  <c:v>0.51530871</c:v>
                </c:pt>
                <c:pt idx="24">
                  <c:v>0.51854697000000005</c:v>
                </c:pt>
                <c:pt idx="25">
                  <c:v>0.52178524000000004</c:v>
                </c:pt>
                <c:pt idx="26">
                  <c:v>0.52502349999999998</c:v>
                </c:pt>
                <c:pt idx="27">
                  <c:v>0.52826176999999996</c:v>
                </c:pt>
                <c:pt idx="28">
                  <c:v>0.53150003000000001</c:v>
                </c:pt>
                <c:pt idx="29">
                  <c:v>0.53473828999999995</c:v>
                </c:pt>
                <c:pt idx="30">
                  <c:v>0.53797768000000001</c:v>
                </c:pt>
                <c:pt idx="31">
                  <c:v>0.54121717000000003</c:v>
                </c:pt>
                <c:pt idx="32">
                  <c:v>0.54445940999999998</c:v>
                </c:pt>
                <c:pt idx="33">
                  <c:v>0.54770021999999996</c:v>
                </c:pt>
                <c:pt idx="34">
                  <c:v>0.55094164999999995</c:v>
                </c:pt>
                <c:pt idx="35">
                  <c:v>0.55418511999999998</c:v>
                </c:pt>
                <c:pt idx="36">
                  <c:v>0.55742796999999999</c:v>
                </c:pt>
                <c:pt idx="37">
                  <c:v>0.56067082000000001</c:v>
                </c:pt>
                <c:pt idx="38">
                  <c:v>0.56391449999999999</c:v>
                </c:pt>
                <c:pt idx="39">
                  <c:v>0.56715826999999996</c:v>
                </c:pt>
                <c:pt idx="40">
                  <c:v>0.57040325999999997</c:v>
                </c:pt>
                <c:pt idx="41">
                  <c:v>0.57364866999999997</c:v>
                </c:pt>
                <c:pt idx="42">
                  <c:v>0.57689336000000002</c:v>
                </c:pt>
                <c:pt idx="43">
                  <c:v>0.57995333000000004</c:v>
                </c:pt>
                <c:pt idx="44">
                  <c:v>0.58338630999999996</c:v>
                </c:pt>
                <c:pt idx="45">
                  <c:v>0.58661030000000003</c:v>
                </c:pt>
                <c:pt idx="46">
                  <c:v>0.58988090000000004</c:v>
                </c:pt>
                <c:pt idx="47">
                  <c:v>0.59293702000000004</c:v>
                </c:pt>
                <c:pt idx="48">
                  <c:v>0.59586585999999997</c:v>
                </c:pt>
                <c:pt idx="49">
                  <c:v>0.59848075999999995</c:v>
                </c:pt>
                <c:pt idx="50">
                  <c:v>0.60115523999999998</c:v>
                </c:pt>
                <c:pt idx="51">
                  <c:v>0.60382539000000002</c:v>
                </c:pt>
                <c:pt idx="52">
                  <c:v>0.60708653000000001</c:v>
                </c:pt>
                <c:pt idx="53">
                  <c:v>0.60993259</c:v>
                </c:pt>
                <c:pt idx="54">
                  <c:v>0.61262097000000004</c:v>
                </c:pt>
                <c:pt idx="55">
                  <c:v>0.61561621</c:v>
                </c:pt>
                <c:pt idx="56">
                  <c:v>0.61853091000000004</c:v>
                </c:pt>
                <c:pt idx="57">
                  <c:v>0.62171827000000002</c:v>
                </c:pt>
                <c:pt idx="58">
                  <c:v>0.62450877999999999</c:v>
                </c:pt>
                <c:pt idx="59">
                  <c:v>0.62761621999999995</c:v>
                </c:pt>
                <c:pt idx="60">
                  <c:v>0.63069008000000004</c:v>
                </c:pt>
                <c:pt idx="61">
                  <c:v>0.63360607999999996</c:v>
                </c:pt>
                <c:pt idx="62">
                  <c:v>0.63649504999999995</c:v>
                </c:pt>
                <c:pt idx="63">
                  <c:v>0.63941031999999998</c:v>
                </c:pt>
                <c:pt idx="64">
                  <c:v>0.64228554999999998</c:v>
                </c:pt>
                <c:pt idx="65">
                  <c:v>0.64508927999999999</c:v>
                </c:pt>
                <c:pt idx="66">
                  <c:v>0.64757812999999997</c:v>
                </c:pt>
                <c:pt idx="67">
                  <c:v>0.65053673999999995</c:v>
                </c:pt>
                <c:pt idx="68">
                  <c:v>0.65346378999999999</c:v>
                </c:pt>
                <c:pt idx="69">
                  <c:v>0.65597817000000003</c:v>
                </c:pt>
                <c:pt idx="70">
                  <c:v>0.65818469000000002</c:v>
                </c:pt>
                <c:pt idx="71">
                  <c:v>0.66049862999999998</c:v>
                </c:pt>
                <c:pt idx="72">
                  <c:v>0.66355330999999995</c:v>
                </c:pt>
                <c:pt idx="73">
                  <c:v>0.66642323999999997</c:v>
                </c:pt>
                <c:pt idx="74">
                  <c:v>0.66940778999999995</c:v>
                </c:pt>
                <c:pt idx="75">
                  <c:v>0.67200022000000004</c:v>
                </c:pt>
                <c:pt idx="76">
                  <c:v>0.67486349999999995</c:v>
                </c:pt>
                <c:pt idx="77">
                  <c:v>0.67765892999999999</c:v>
                </c:pt>
                <c:pt idx="78">
                  <c:v>0.68002499999999999</c:v>
                </c:pt>
                <c:pt idx="79">
                  <c:v>0.68244738999999999</c:v>
                </c:pt>
                <c:pt idx="80">
                  <c:v>0.68523460000000003</c:v>
                </c:pt>
                <c:pt idx="81">
                  <c:v>0.68757480999999998</c:v>
                </c:pt>
                <c:pt idx="82">
                  <c:v>0.68969325000000004</c:v>
                </c:pt>
                <c:pt idx="83">
                  <c:v>0.69255164000000002</c:v>
                </c:pt>
                <c:pt idx="84">
                  <c:v>0.69495697000000001</c:v>
                </c:pt>
                <c:pt idx="85">
                  <c:v>0.69776680999999996</c:v>
                </c:pt>
                <c:pt idx="86">
                  <c:v>0.70100435999999999</c:v>
                </c:pt>
                <c:pt idx="87">
                  <c:v>0.70412558999999997</c:v>
                </c:pt>
                <c:pt idx="88">
                  <c:v>0.70649125000000002</c:v>
                </c:pt>
                <c:pt idx="89">
                  <c:v>0.70926104999999995</c:v>
                </c:pt>
                <c:pt idx="90">
                  <c:v>0.71221864000000001</c:v>
                </c:pt>
                <c:pt idx="91">
                  <c:v>0.71508068000000002</c:v>
                </c:pt>
                <c:pt idx="92">
                  <c:v>0.71793660000000004</c:v>
                </c:pt>
                <c:pt idx="93">
                  <c:v>0.72083438</c:v>
                </c:pt>
                <c:pt idx="94">
                  <c:v>0.72360460999999998</c:v>
                </c:pt>
                <c:pt idx="95">
                  <c:v>0.72615943999999999</c:v>
                </c:pt>
                <c:pt idx="96">
                  <c:v>0.72895593999999997</c:v>
                </c:pt>
                <c:pt idx="97">
                  <c:v>0.73192813000000001</c:v>
                </c:pt>
                <c:pt idx="98">
                  <c:v>0.73473670999999996</c:v>
                </c:pt>
                <c:pt idx="99">
                  <c:v>0.73706408999999995</c:v>
                </c:pt>
                <c:pt idx="100">
                  <c:v>0.73961913000000001</c:v>
                </c:pt>
                <c:pt idx="101">
                  <c:v>0.74242969000000003</c:v>
                </c:pt>
                <c:pt idx="102">
                  <c:v>0.74494497999999998</c:v>
                </c:pt>
                <c:pt idx="103">
                  <c:v>0.74760731999999996</c:v>
                </c:pt>
                <c:pt idx="104">
                  <c:v>0.74982565999999995</c:v>
                </c:pt>
              </c:numCache>
            </c:numRef>
          </c:xVal>
          <c:yVal>
            <c:numRef>
              <c:f>'24.142-F28'!$Q$3:$Q$107</c:f>
              <c:numCache>
                <c:formatCode>General</c:formatCode>
                <c:ptCount val="105"/>
                <c:pt idx="0">
                  <c:v>241.2868696222541</c:v>
                </c:pt>
                <c:pt idx="1">
                  <c:v>241.40986667121936</c:v>
                </c:pt>
                <c:pt idx="2">
                  <c:v>241.53708627951784</c:v>
                </c:pt>
                <c:pt idx="3">
                  <c:v>241.66794235311016</c:v>
                </c:pt>
                <c:pt idx="4">
                  <c:v>241.80251853494272</c:v>
                </c:pt>
                <c:pt idx="5">
                  <c:v>241.94094116170913</c:v>
                </c:pt>
                <c:pt idx="6">
                  <c:v>242.08334460335647</c:v>
                </c:pt>
                <c:pt idx="7">
                  <c:v>242.22980128560928</c:v>
                </c:pt>
                <c:pt idx="8">
                  <c:v>242.38039342110102</c:v>
                </c:pt>
                <c:pt idx="9">
                  <c:v>242.53527063511348</c:v>
                </c:pt>
                <c:pt idx="10">
                  <c:v>242.69456019402773</c:v>
                </c:pt>
                <c:pt idx="11">
                  <c:v>242.85838831555532</c:v>
                </c:pt>
                <c:pt idx="12">
                  <c:v>243.02688327410863</c:v>
                </c:pt>
                <c:pt idx="13">
                  <c:v>243.20017853770415</c:v>
                </c:pt>
                <c:pt idx="14">
                  <c:v>243.37841142188063</c:v>
                </c:pt>
                <c:pt idx="15">
                  <c:v>243.56172147971517</c:v>
                </c:pt>
                <c:pt idx="16">
                  <c:v>243.7502539145423</c:v>
                </c:pt>
                <c:pt idx="17">
                  <c:v>243.94415811551622</c:v>
                </c:pt>
                <c:pt idx="18">
                  <c:v>244.14358590606747</c:v>
                </c:pt>
                <c:pt idx="19">
                  <c:v>244.34868883337467</c:v>
                </c:pt>
                <c:pt idx="20">
                  <c:v>244.5596486917357</c:v>
                </c:pt>
                <c:pt idx="21">
                  <c:v>244.77661138387586</c:v>
                </c:pt>
                <c:pt idx="22">
                  <c:v>244.99975589213597</c:v>
                </c:pt>
                <c:pt idx="23">
                  <c:v>245.22925693457063</c:v>
                </c:pt>
                <c:pt idx="24">
                  <c:v>245.46529630325935</c:v>
                </c:pt>
                <c:pt idx="25">
                  <c:v>245.70806103085616</c:v>
                </c:pt>
                <c:pt idx="26">
                  <c:v>245.95774119768723</c:v>
                </c:pt>
                <c:pt idx="27">
                  <c:v>246.21453538428332</c:v>
                </c:pt>
                <c:pt idx="28">
                  <c:v>246.47864465577948</c:v>
                </c:pt>
                <c:pt idx="29">
                  <c:v>246.7502782180826</c:v>
                </c:pt>
                <c:pt idx="30">
                  <c:v>247.02974929692957</c:v>
                </c:pt>
                <c:pt idx="31">
                  <c:v>247.31719412983605</c:v>
                </c:pt>
                <c:pt idx="32">
                  <c:v>247.61308573387717</c:v>
                </c:pt>
                <c:pt idx="33">
                  <c:v>247.91728147033331</c:v>
                </c:pt>
                <c:pt idx="34">
                  <c:v>248.2302111545593</c:v>
                </c:pt>
                <c:pt idx="35">
                  <c:v>248.5522702621594</c:v>
                </c:pt>
                <c:pt idx="36">
                  <c:v>248.88345536778974</c:v>
                </c:pt>
                <c:pt idx="37">
                  <c:v>249.22408927118911</c:v>
                </c:pt>
                <c:pt idx="38">
                  <c:v>249.5745324884052</c:v>
                </c:pt>
                <c:pt idx="39">
                  <c:v>249.9349866798967</c:v>
                </c:pt>
                <c:pt idx="40">
                  <c:v>250.30586909213696</c:v>
                </c:pt>
                <c:pt idx="41">
                  <c:v>250.68739003038746</c:v>
                </c:pt>
                <c:pt idx="42">
                  <c:v>251.07971628645137</c:v>
                </c:pt>
                <c:pt idx="43">
                  <c:v>251.45996328670498</c:v>
                </c:pt>
                <c:pt idx="44">
                  <c:v>251.89875046650653</c:v>
                </c:pt>
                <c:pt idx="45">
                  <c:v>252.32289526260473</c:v>
                </c:pt>
                <c:pt idx="46">
                  <c:v>252.76546541563789</c:v>
                </c:pt>
                <c:pt idx="47">
                  <c:v>253.19051622658091</c:v>
                </c:pt>
                <c:pt idx="48">
                  <c:v>253.60857648939165</c:v>
                </c:pt>
                <c:pt idx="49">
                  <c:v>253.99090674485316</c:v>
                </c:pt>
                <c:pt idx="50">
                  <c:v>254.391023685064</c:v>
                </c:pt>
                <c:pt idx="51">
                  <c:v>254.79986131280688</c:v>
                </c:pt>
                <c:pt idx="52">
                  <c:v>255.31220590004421</c:v>
                </c:pt>
                <c:pt idx="53">
                  <c:v>255.77133773298061</c:v>
                </c:pt>
                <c:pt idx="54">
                  <c:v>256.21556786379449</c:v>
                </c:pt>
                <c:pt idx="55">
                  <c:v>256.72285933283251</c:v>
                </c:pt>
                <c:pt idx="56">
                  <c:v>257.22932692789107</c:v>
                </c:pt>
                <c:pt idx="57">
                  <c:v>257.79803003366328</c:v>
                </c:pt>
                <c:pt idx="58">
                  <c:v>258.30899992766285</c:v>
                </c:pt>
                <c:pt idx="59">
                  <c:v>258.89275001636759</c:v>
                </c:pt>
                <c:pt idx="60">
                  <c:v>259.48588246860049</c:v>
                </c:pt>
                <c:pt idx="61">
                  <c:v>260.06336240275613</c:v>
                </c:pt>
                <c:pt idx="62">
                  <c:v>260.65007712256835</c:v>
                </c:pt>
                <c:pt idx="63">
                  <c:v>261.25722762057239</c:v>
                </c:pt>
                <c:pt idx="64">
                  <c:v>261.87126863104766</c:v>
                </c:pt>
                <c:pt idx="65">
                  <c:v>262.48497106416693</c:v>
                </c:pt>
                <c:pt idx="66">
                  <c:v>263.04239769276535</c:v>
                </c:pt>
                <c:pt idx="67">
                  <c:v>263.7208847094027</c:v>
                </c:pt>
                <c:pt idx="68">
                  <c:v>264.40949021603967</c:v>
                </c:pt>
                <c:pt idx="69">
                  <c:v>265.01513529818874</c:v>
                </c:pt>
                <c:pt idx="70">
                  <c:v>265.55761800926064</c:v>
                </c:pt>
                <c:pt idx="71">
                  <c:v>266.13777556369547</c:v>
                </c:pt>
                <c:pt idx="72">
                  <c:v>266.92170655169684</c:v>
                </c:pt>
                <c:pt idx="73">
                  <c:v>267.67739376973503</c:v>
                </c:pt>
                <c:pt idx="74">
                  <c:v>268.48347460165053</c:v>
                </c:pt>
                <c:pt idx="75">
                  <c:v>269.20078829174122</c:v>
                </c:pt>
                <c:pt idx="76">
                  <c:v>270.01201978272871</c:v>
                </c:pt>
                <c:pt idx="77">
                  <c:v>270.82370634892698</c:v>
                </c:pt>
                <c:pt idx="78">
                  <c:v>271.52627213190567</c:v>
                </c:pt>
                <c:pt idx="79">
                  <c:v>272.26065718838061</c:v>
                </c:pt>
                <c:pt idx="80">
                  <c:v>273.12495883002583</c:v>
                </c:pt>
                <c:pt idx="81">
                  <c:v>273.86696214672719</c:v>
                </c:pt>
                <c:pt idx="82">
                  <c:v>274.55176343655842</c:v>
                </c:pt>
                <c:pt idx="83">
                  <c:v>275.49593240988145</c:v>
                </c:pt>
                <c:pt idx="84">
                  <c:v>276.30879081240755</c:v>
                </c:pt>
                <c:pt idx="85">
                  <c:v>277.2800798322935</c:v>
                </c:pt>
                <c:pt idx="86">
                  <c:v>278.42896950905123</c:v>
                </c:pt>
                <c:pt idx="87">
                  <c:v>279.56755226997404</c:v>
                </c:pt>
                <c:pt idx="88">
                  <c:v>280.45128539625426</c:v>
                </c:pt>
                <c:pt idx="89">
                  <c:v>281.50930491607801</c:v>
                </c:pt>
                <c:pt idx="90">
                  <c:v>282.66747769486511</c:v>
                </c:pt>
                <c:pt idx="91">
                  <c:v>283.81688175845727</c:v>
                </c:pt>
                <c:pt idx="92">
                  <c:v>284.99262883117399</c:v>
                </c:pt>
                <c:pt idx="93">
                  <c:v>286.21575657469464</c:v>
                </c:pt>
                <c:pt idx="94">
                  <c:v>287.4141462165386</c:v>
                </c:pt>
                <c:pt idx="95">
                  <c:v>288.54517445303901</c:v>
                </c:pt>
                <c:pt idx="96">
                  <c:v>289.81226687360828</c:v>
                </c:pt>
                <c:pt idx="97">
                  <c:v>291.19308940480522</c:v>
                </c:pt>
                <c:pt idx="98">
                  <c:v>292.53102746748226</c:v>
                </c:pt>
                <c:pt idx="99">
                  <c:v>293.66470024922796</c:v>
                </c:pt>
                <c:pt idx="100">
                  <c:v>294.93590826955074</c:v>
                </c:pt>
                <c:pt idx="101">
                  <c:v>296.36717572816383</c:v>
                </c:pt>
                <c:pt idx="102">
                  <c:v>297.67800499928978</c:v>
                </c:pt>
                <c:pt idx="103">
                  <c:v>299.09698309375864</c:v>
                </c:pt>
                <c:pt idx="104">
                  <c:v>300.3046051624018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8F-EE41-9B78-8A2815DD5AEC}"/>
            </c:ext>
          </c:extLst>
        </c:ser>
        <c:ser>
          <c:idx val="7"/>
          <c:order val="4"/>
          <c:tx>
            <c:v>cl0.25</c:v>
          </c:tx>
          <c:spPr>
            <a:ln w="19050" cap="rnd">
              <a:solidFill>
                <a:srgbClr val="FF8AD8"/>
              </a:solidFill>
              <a:round/>
            </a:ln>
            <a:effectLst/>
          </c:spPr>
          <c:marker>
            <c:symbol val="none"/>
          </c:marker>
          <c:xVal>
            <c:numRef>
              <c:f>'24.142-F28'!$I$3:$I$105</c:f>
              <c:numCache>
                <c:formatCode>General</c:formatCode>
                <c:ptCount val="103"/>
                <c:pt idx="0">
                  <c:v>0.44124434000000001</c:v>
                </c:pt>
                <c:pt idx="1">
                  <c:v>0.4444824</c:v>
                </c:pt>
                <c:pt idx="2">
                  <c:v>0.44797512</c:v>
                </c:pt>
                <c:pt idx="3">
                  <c:v>0.45121338</c:v>
                </c:pt>
                <c:pt idx="4">
                  <c:v>0.45445164999999998</c:v>
                </c:pt>
                <c:pt idx="5">
                  <c:v>0.45768990999999998</c:v>
                </c:pt>
                <c:pt idx="6">
                  <c:v>0.46092817000000003</c:v>
                </c:pt>
                <c:pt idx="7">
                  <c:v>0.46416644000000001</c:v>
                </c:pt>
                <c:pt idx="8">
                  <c:v>0.46740470000000001</c:v>
                </c:pt>
                <c:pt idx="9">
                  <c:v>0.47064296999999999</c:v>
                </c:pt>
                <c:pt idx="10">
                  <c:v>0.47388122999999999</c:v>
                </c:pt>
                <c:pt idx="11">
                  <c:v>0.47711948999999998</c:v>
                </c:pt>
                <c:pt idx="12">
                  <c:v>0.48035776000000002</c:v>
                </c:pt>
                <c:pt idx="13">
                  <c:v>0.48359602000000002</c:v>
                </c:pt>
                <c:pt idx="14">
                  <c:v>0.48683428000000001</c:v>
                </c:pt>
                <c:pt idx="15">
                  <c:v>0.49007255</c:v>
                </c:pt>
                <c:pt idx="16">
                  <c:v>0.49331080999999999</c:v>
                </c:pt>
                <c:pt idx="17">
                  <c:v>0.49654907999999998</c:v>
                </c:pt>
                <c:pt idx="18">
                  <c:v>0.49978734000000002</c:v>
                </c:pt>
                <c:pt idx="19">
                  <c:v>0.50302559999999996</c:v>
                </c:pt>
                <c:pt idx="20">
                  <c:v>0.50626386999999995</c:v>
                </c:pt>
                <c:pt idx="21">
                  <c:v>0.50950213</c:v>
                </c:pt>
                <c:pt idx="22">
                  <c:v>0.51274039000000005</c:v>
                </c:pt>
                <c:pt idx="23">
                  <c:v>0.51597866000000003</c:v>
                </c:pt>
                <c:pt idx="24">
                  <c:v>0.51921691999999997</c:v>
                </c:pt>
                <c:pt idx="25">
                  <c:v>0.52245518000000002</c:v>
                </c:pt>
                <c:pt idx="26">
                  <c:v>0.52569345000000001</c:v>
                </c:pt>
                <c:pt idx="27">
                  <c:v>0.52893171000000005</c:v>
                </c:pt>
                <c:pt idx="28">
                  <c:v>0.53216998000000004</c:v>
                </c:pt>
                <c:pt idx="29">
                  <c:v>0.53540823999999998</c:v>
                </c:pt>
                <c:pt idx="30">
                  <c:v>0.53864650000000003</c:v>
                </c:pt>
                <c:pt idx="31">
                  <c:v>0.54188477000000002</c:v>
                </c:pt>
                <c:pt idx="32">
                  <c:v>0.54512313000000001</c:v>
                </c:pt>
                <c:pt idx="33">
                  <c:v>0.54836333000000004</c:v>
                </c:pt>
                <c:pt idx="34">
                  <c:v>0.55160363999999995</c:v>
                </c:pt>
                <c:pt idx="35">
                  <c:v>0.55484557999999995</c:v>
                </c:pt>
                <c:pt idx="36">
                  <c:v>0.55808537000000003</c:v>
                </c:pt>
                <c:pt idx="37">
                  <c:v>0.56132464999999998</c:v>
                </c:pt>
                <c:pt idx="38">
                  <c:v>0.56456638999999997</c:v>
                </c:pt>
                <c:pt idx="39">
                  <c:v>0.56780790999999997</c:v>
                </c:pt>
                <c:pt idx="40">
                  <c:v>0.57105035999999998</c:v>
                </c:pt>
                <c:pt idx="41">
                  <c:v>0.57429342000000005</c:v>
                </c:pt>
                <c:pt idx="42">
                  <c:v>0.57748586999999996</c:v>
                </c:pt>
                <c:pt idx="43">
                  <c:v>0.58077891999999998</c:v>
                </c:pt>
                <c:pt idx="44">
                  <c:v>0.58402321000000001</c:v>
                </c:pt>
                <c:pt idx="45">
                  <c:v>0.58726497</c:v>
                </c:pt>
                <c:pt idx="46">
                  <c:v>0.59051003999999996</c:v>
                </c:pt>
                <c:pt idx="47">
                  <c:v>0.59375533999999996</c:v>
                </c:pt>
                <c:pt idx="48">
                  <c:v>0.59699992999999996</c:v>
                </c:pt>
                <c:pt idx="49">
                  <c:v>0.60024635000000004</c:v>
                </c:pt>
                <c:pt idx="50">
                  <c:v>0.60323680000000002</c:v>
                </c:pt>
                <c:pt idx="51">
                  <c:v>0.60571649000000005</c:v>
                </c:pt>
                <c:pt idx="52">
                  <c:v>0.60845329999999997</c:v>
                </c:pt>
                <c:pt idx="53">
                  <c:v>0.61166313000000005</c:v>
                </c:pt>
                <c:pt idx="54">
                  <c:v>0.61450727999999999</c:v>
                </c:pt>
                <c:pt idx="55">
                  <c:v>0.61749935</c:v>
                </c:pt>
                <c:pt idx="56">
                  <c:v>0.62074669999999998</c:v>
                </c:pt>
                <c:pt idx="57">
                  <c:v>0.62399393999999997</c:v>
                </c:pt>
                <c:pt idx="58">
                  <c:v>0.62724239999999998</c:v>
                </c:pt>
                <c:pt idx="59">
                  <c:v>0.63023366000000003</c:v>
                </c:pt>
                <c:pt idx="60">
                  <c:v>0.63373800999999996</c:v>
                </c:pt>
                <c:pt idx="61">
                  <c:v>0.63647675000000004</c:v>
                </c:pt>
                <c:pt idx="62">
                  <c:v>0.63921468000000004</c:v>
                </c:pt>
                <c:pt idx="63">
                  <c:v>0.64192994999999997</c:v>
                </c:pt>
                <c:pt idx="64">
                  <c:v>0.64481478999999997</c:v>
                </c:pt>
                <c:pt idx="65">
                  <c:v>0.64764962000000004</c:v>
                </c:pt>
                <c:pt idx="66">
                  <c:v>0.65023662999999998</c:v>
                </c:pt>
                <c:pt idx="67">
                  <c:v>0.65342089000000003</c:v>
                </c:pt>
                <c:pt idx="68">
                  <c:v>0.65624978</c:v>
                </c:pt>
                <c:pt idx="69">
                  <c:v>0.65912641999999999</c:v>
                </c:pt>
                <c:pt idx="70">
                  <c:v>0.66232721000000006</c:v>
                </c:pt>
                <c:pt idx="71">
                  <c:v>0.66535454999999999</c:v>
                </c:pt>
                <c:pt idx="72">
                  <c:v>0.66835049000000002</c:v>
                </c:pt>
                <c:pt idx="73">
                  <c:v>0.67133810999999999</c:v>
                </c:pt>
                <c:pt idx="74">
                  <c:v>0.67438025000000001</c:v>
                </c:pt>
                <c:pt idx="75">
                  <c:v>0.67748993000000002</c:v>
                </c:pt>
                <c:pt idx="76">
                  <c:v>0.68054908999999997</c:v>
                </c:pt>
                <c:pt idx="77">
                  <c:v>0.68337270999999999</c:v>
                </c:pt>
                <c:pt idx="78">
                  <c:v>0.68623544000000003</c:v>
                </c:pt>
                <c:pt idx="79">
                  <c:v>0.68876009999999999</c:v>
                </c:pt>
                <c:pt idx="80">
                  <c:v>0.69153242999999998</c:v>
                </c:pt>
                <c:pt idx="81">
                  <c:v>0.69436328000000003</c:v>
                </c:pt>
                <c:pt idx="82">
                  <c:v>0.69726737999999999</c:v>
                </c:pt>
                <c:pt idx="83">
                  <c:v>0.70005061999999996</c:v>
                </c:pt>
                <c:pt idx="84">
                  <c:v>0.70314750000000004</c:v>
                </c:pt>
                <c:pt idx="85">
                  <c:v>0.70586603000000003</c:v>
                </c:pt>
                <c:pt idx="86">
                  <c:v>0.70828716000000003</c:v>
                </c:pt>
                <c:pt idx="87">
                  <c:v>0.7111343</c:v>
                </c:pt>
                <c:pt idx="88">
                  <c:v>0.71371319</c:v>
                </c:pt>
                <c:pt idx="89">
                  <c:v>0.71614712999999997</c:v>
                </c:pt>
                <c:pt idx="90">
                  <c:v>0.71888297999999995</c:v>
                </c:pt>
                <c:pt idx="91">
                  <c:v>0.72205308000000001</c:v>
                </c:pt>
                <c:pt idx="92">
                  <c:v>0.72505940000000002</c:v>
                </c:pt>
                <c:pt idx="93">
                  <c:v>0.72786947999999996</c:v>
                </c:pt>
                <c:pt idx="94">
                  <c:v>0.73008810999999996</c:v>
                </c:pt>
                <c:pt idx="95">
                  <c:v>0.73275020000000002</c:v>
                </c:pt>
                <c:pt idx="96">
                  <c:v>0.73526550999999996</c:v>
                </c:pt>
                <c:pt idx="97">
                  <c:v>0.73763301999999997</c:v>
                </c:pt>
                <c:pt idx="98">
                  <c:v>0.74006519000000004</c:v>
                </c:pt>
                <c:pt idx="99">
                  <c:v>0.74221956</c:v>
                </c:pt>
                <c:pt idx="100">
                  <c:v>0.74473553999999997</c:v>
                </c:pt>
                <c:pt idx="101">
                  <c:v>0.74740010999999995</c:v>
                </c:pt>
                <c:pt idx="102">
                  <c:v>0.75017281000000002</c:v>
                </c:pt>
              </c:numCache>
            </c:numRef>
          </c:xVal>
          <c:yVal>
            <c:numRef>
              <c:f>'24.142-F28'!$J$3:$J$105</c:f>
              <c:numCache>
                <c:formatCode>General</c:formatCode>
                <c:ptCount val="103"/>
                <c:pt idx="0">
                  <c:v>230.92895100000001</c:v>
                </c:pt>
                <c:pt idx="1">
                  <c:v>230.91558699999999</c:v>
                </c:pt>
                <c:pt idx="2">
                  <c:v>230.91558699999999</c:v>
                </c:pt>
                <c:pt idx="3">
                  <c:v>230.91558699999999</c:v>
                </c:pt>
                <c:pt idx="4">
                  <c:v>230.91558699999999</c:v>
                </c:pt>
                <c:pt idx="5">
                  <c:v>230.91558699999999</c:v>
                </c:pt>
                <c:pt idx="6">
                  <c:v>230.91558699999999</c:v>
                </c:pt>
                <c:pt idx="7">
                  <c:v>230.91558699999999</c:v>
                </c:pt>
                <c:pt idx="8">
                  <c:v>230.91558699999999</c:v>
                </c:pt>
                <c:pt idx="9">
                  <c:v>230.91558699999999</c:v>
                </c:pt>
                <c:pt idx="10">
                  <c:v>230.91558699999999</c:v>
                </c:pt>
                <c:pt idx="11">
                  <c:v>230.91558699999999</c:v>
                </c:pt>
                <c:pt idx="12">
                  <c:v>230.91558699999999</c:v>
                </c:pt>
                <c:pt idx="13">
                  <c:v>230.91558699999999</c:v>
                </c:pt>
                <c:pt idx="14">
                  <c:v>230.91558699999999</c:v>
                </c:pt>
                <c:pt idx="15">
                  <c:v>230.91558699999999</c:v>
                </c:pt>
                <c:pt idx="16">
                  <c:v>230.91558699999999</c:v>
                </c:pt>
                <c:pt idx="17">
                  <c:v>230.91558699999999</c:v>
                </c:pt>
                <c:pt idx="18">
                  <c:v>230.91558699999999</c:v>
                </c:pt>
                <c:pt idx="19">
                  <c:v>230.91558699999999</c:v>
                </c:pt>
                <c:pt idx="20">
                  <c:v>230.91558699999999</c:v>
                </c:pt>
                <c:pt idx="21">
                  <c:v>230.91558699999999</c:v>
                </c:pt>
                <c:pt idx="22">
                  <c:v>230.91558699999999</c:v>
                </c:pt>
                <c:pt idx="23">
                  <c:v>230.91558699999999</c:v>
                </c:pt>
                <c:pt idx="24">
                  <c:v>230.91558699999999</c:v>
                </c:pt>
                <c:pt idx="25">
                  <c:v>230.91558699999999</c:v>
                </c:pt>
                <c:pt idx="26">
                  <c:v>230.91558699999999</c:v>
                </c:pt>
                <c:pt idx="27">
                  <c:v>230.91558699999999</c:v>
                </c:pt>
                <c:pt idx="28">
                  <c:v>230.91558699999999</c:v>
                </c:pt>
                <c:pt idx="29">
                  <c:v>230.91558699999999</c:v>
                </c:pt>
                <c:pt idx="30">
                  <c:v>230.91558699999999</c:v>
                </c:pt>
                <c:pt idx="31">
                  <c:v>230.91558699999999</c:v>
                </c:pt>
                <c:pt idx="32">
                  <c:v>230.922269</c:v>
                </c:pt>
                <c:pt idx="33">
                  <c:v>231.04922999999999</c:v>
                </c:pt>
                <c:pt idx="34">
                  <c:v>231.182872</c:v>
                </c:pt>
                <c:pt idx="35">
                  <c:v>231.423429</c:v>
                </c:pt>
                <c:pt idx="36">
                  <c:v>231.52366000000001</c:v>
                </c:pt>
                <c:pt idx="37">
                  <c:v>231.59048200000001</c:v>
                </c:pt>
                <c:pt idx="38">
                  <c:v>231.81767400000001</c:v>
                </c:pt>
                <c:pt idx="39">
                  <c:v>232.03150199999999</c:v>
                </c:pt>
                <c:pt idx="40">
                  <c:v>232.30546899999999</c:v>
                </c:pt>
                <c:pt idx="41">
                  <c:v>232.619529</c:v>
                </c:pt>
                <c:pt idx="42">
                  <c:v>232.83279999999999</c:v>
                </c:pt>
                <c:pt idx="43">
                  <c:v>233.20755600000001</c:v>
                </c:pt>
                <c:pt idx="44">
                  <c:v>233.60180199999999</c:v>
                </c:pt>
                <c:pt idx="45">
                  <c:v>233.831221</c:v>
                </c:pt>
                <c:pt idx="46">
                  <c:v>234.27669599999999</c:v>
                </c:pt>
                <c:pt idx="47">
                  <c:v>234.737763</c:v>
                </c:pt>
                <c:pt idx="48">
                  <c:v>235.15205499999999</c:v>
                </c:pt>
                <c:pt idx="49">
                  <c:v>235.68662499999999</c:v>
                </c:pt>
                <c:pt idx="50">
                  <c:v>236.12096299999999</c:v>
                </c:pt>
                <c:pt idx="51">
                  <c:v>236.43481399999999</c:v>
                </c:pt>
                <c:pt idx="52">
                  <c:v>236.92260899999999</c:v>
                </c:pt>
                <c:pt idx="53">
                  <c:v>237.484117</c:v>
                </c:pt>
                <c:pt idx="54">
                  <c:v>238.01889600000001</c:v>
                </c:pt>
                <c:pt idx="55">
                  <c:v>238.560148</c:v>
                </c:pt>
                <c:pt idx="56">
                  <c:v>239.15485699999999</c:v>
                </c:pt>
                <c:pt idx="57">
                  <c:v>239.742884</c:v>
                </c:pt>
                <c:pt idx="58">
                  <c:v>240.41109700000001</c:v>
                </c:pt>
                <c:pt idx="59">
                  <c:v>240.898788</c:v>
                </c:pt>
                <c:pt idx="60">
                  <c:v>241.66065399999999</c:v>
                </c:pt>
                <c:pt idx="61">
                  <c:v>242.275306</c:v>
                </c:pt>
                <c:pt idx="62">
                  <c:v>242.8365</c:v>
                </c:pt>
                <c:pt idx="63">
                  <c:v>243.39717999999999</c:v>
                </c:pt>
                <c:pt idx="64">
                  <c:v>244.06357499999999</c:v>
                </c:pt>
                <c:pt idx="65">
                  <c:v>244.59974600000001</c:v>
                </c:pt>
                <c:pt idx="66">
                  <c:v>245.121996</c:v>
                </c:pt>
                <c:pt idx="67">
                  <c:v>245.85570200000001</c:v>
                </c:pt>
                <c:pt idx="68">
                  <c:v>246.44898000000001</c:v>
                </c:pt>
                <c:pt idx="69">
                  <c:v>247.11076399999999</c:v>
                </c:pt>
                <c:pt idx="70">
                  <c:v>247.673677</c:v>
                </c:pt>
                <c:pt idx="71">
                  <c:v>248.38176000000001</c:v>
                </c:pt>
                <c:pt idx="72">
                  <c:v>249.08124799999999</c:v>
                </c:pt>
                <c:pt idx="73">
                  <c:v>249.677922</c:v>
                </c:pt>
                <c:pt idx="74">
                  <c:v>250.44322199999999</c:v>
                </c:pt>
                <c:pt idx="75">
                  <c:v>251.25200000000001</c:v>
                </c:pt>
                <c:pt idx="76">
                  <c:v>251.94701499999999</c:v>
                </c:pt>
                <c:pt idx="77">
                  <c:v>252.60958600000001</c:v>
                </c:pt>
                <c:pt idx="78">
                  <c:v>253.399295</c:v>
                </c:pt>
                <c:pt idx="79">
                  <c:v>254.00254100000001</c:v>
                </c:pt>
                <c:pt idx="80">
                  <c:v>254.73386099999999</c:v>
                </c:pt>
                <c:pt idx="81">
                  <c:v>255.50389699999999</c:v>
                </c:pt>
                <c:pt idx="82">
                  <c:v>256.11186600000002</c:v>
                </c:pt>
                <c:pt idx="83">
                  <c:v>256.749236</c:v>
                </c:pt>
                <c:pt idx="84">
                  <c:v>257.67349400000001</c:v>
                </c:pt>
                <c:pt idx="85">
                  <c:v>258.39326199999999</c:v>
                </c:pt>
                <c:pt idx="86">
                  <c:v>259.10398300000003</c:v>
                </c:pt>
                <c:pt idx="87">
                  <c:v>259.91723200000001</c:v>
                </c:pt>
                <c:pt idx="88">
                  <c:v>260.71129100000002</c:v>
                </c:pt>
                <c:pt idx="89">
                  <c:v>261.46570300000002</c:v>
                </c:pt>
                <c:pt idx="90">
                  <c:v>262.28159099999999</c:v>
                </c:pt>
                <c:pt idx="91">
                  <c:v>263.25551100000001</c:v>
                </c:pt>
                <c:pt idx="92">
                  <c:v>264.13176700000002</c:v>
                </c:pt>
                <c:pt idx="93">
                  <c:v>265.00938300000001</c:v>
                </c:pt>
                <c:pt idx="94">
                  <c:v>265.71208999999999</c:v>
                </c:pt>
                <c:pt idx="95">
                  <c:v>266.53716600000001</c:v>
                </c:pt>
                <c:pt idx="96">
                  <c:v>267.38960100000003</c:v>
                </c:pt>
                <c:pt idx="97">
                  <c:v>268.20280500000001</c:v>
                </c:pt>
                <c:pt idx="98">
                  <c:v>268.96584000000001</c:v>
                </c:pt>
                <c:pt idx="99">
                  <c:v>269.74375099999997</c:v>
                </c:pt>
                <c:pt idx="100">
                  <c:v>270.640084</c:v>
                </c:pt>
                <c:pt idx="101">
                  <c:v>271.62829599999998</c:v>
                </c:pt>
                <c:pt idx="102">
                  <c:v>272.67313200000001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C6A-4848-B52B-7A563F6F2686}"/>
            </c:ext>
          </c:extLst>
        </c:ser>
        <c:ser>
          <c:idx val="4"/>
          <c:order val="5"/>
          <c:tx>
            <c:v>cl0.25neu</c:v>
          </c:tx>
          <c:spPr>
            <a:ln>
              <a:solidFill>
                <a:srgbClr val="FF8AD8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'24.142-F28'!$I$3:$I$105</c:f>
              <c:numCache>
                <c:formatCode>General</c:formatCode>
                <c:ptCount val="103"/>
                <c:pt idx="0">
                  <c:v>0.44124434000000001</c:v>
                </c:pt>
                <c:pt idx="1">
                  <c:v>0.4444824</c:v>
                </c:pt>
                <c:pt idx="2">
                  <c:v>0.44797512</c:v>
                </c:pt>
                <c:pt idx="3">
                  <c:v>0.45121338</c:v>
                </c:pt>
                <c:pt idx="4">
                  <c:v>0.45445164999999998</c:v>
                </c:pt>
                <c:pt idx="5">
                  <c:v>0.45768990999999998</c:v>
                </c:pt>
                <c:pt idx="6">
                  <c:v>0.46092817000000003</c:v>
                </c:pt>
                <c:pt idx="7">
                  <c:v>0.46416644000000001</c:v>
                </c:pt>
                <c:pt idx="8">
                  <c:v>0.46740470000000001</c:v>
                </c:pt>
                <c:pt idx="9">
                  <c:v>0.47064296999999999</c:v>
                </c:pt>
                <c:pt idx="10">
                  <c:v>0.47388122999999999</c:v>
                </c:pt>
                <c:pt idx="11">
                  <c:v>0.47711948999999998</c:v>
                </c:pt>
                <c:pt idx="12">
                  <c:v>0.48035776000000002</c:v>
                </c:pt>
                <c:pt idx="13">
                  <c:v>0.48359602000000002</c:v>
                </c:pt>
                <c:pt idx="14">
                  <c:v>0.48683428000000001</c:v>
                </c:pt>
                <c:pt idx="15">
                  <c:v>0.49007255</c:v>
                </c:pt>
                <c:pt idx="16">
                  <c:v>0.49331080999999999</c:v>
                </c:pt>
                <c:pt idx="17">
                  <c:v>0.49654907999999998</c:v>
                </c:pt>
                <c:pt idx="18">
                  <c:v>0.49978734000000002</c:v>
                </c:pt>
                <c:pt idx="19">
                  <c:v>0.50302559999999996</c:v>
                </c:pt>
                <c:pt idx="20">
                  <c:v>0.50626386999999995</c:v>
                </c:pt>
                <c:pt idx="21">
                  <c:v>0.50950213</c:v>
                </c:pt>
                <c:pt idx="22">
                  <c:v>0.51274039000000005</c:v>
                </c:pt>
                <c:pt idx="23">
                  <c:v>0.51597866000000003</c:v>
                </c:pt>
                <c:pt idx="24">
                  <c:v>0.51921691999999997</c:v>
                </c:pt>
                <c:pt idx="25">
                  <c:v>0.52245518000000002</c:v>
                </c:pt>
                <c:pt idx="26">
                  <c:v>0.52569345000000001</c:v>
                </c:pt>
                <c:pt idx="27">
                  <c:v>0.52893171000000005</c:v>
                </c:pt>
                <c:pt idx="28">
                  <c:v>0.53216998000000004</c:v>
                </c:pt>
                <c:pt idx="29">
                  <c:v>0.53540823999999998</c:v>
                </c:pt>
                <c:pt idx="30">
                  <c:v>0.53864650000000003</c:v>
                </c:pt>
                <c:pt idx="31">
                  <c:v>0.54188477000000002</c:v>
                </c:pt>
                <c:pt idx="32">
                  <c:v>0.54512313000000001</c:v>
                </c:pt>
                <c:pt idx="33">
                  <c:v>0.54836333000000004</c:v>
                </c:pt>
                <c:pt idx="34">
                  <c:v>0.55160363999999995</c:v>
                </c:pt>
                <c:pt idx="35">
                  <c:v>0.55484557999999995</c:v>
                </c:pt>
                <c:pt idx="36">
                  <c:v>0.55808537000000003</c:v>
                </c:pt>
                <c:pt idx="37">
                  <c:v>0.56132464999999998</c:v>
                </c:pt>
                <c:pt idx="38">
                  <c:v>0.56456638999999997</c:v>
                </c:pt>
                <c:pt idx="39">
                  <c:v>0.56780790999999997</c:v>
                </c:pt>
                <c:pt idx="40">
                  <c:v>0.57105035999999998</c:v>
                </c:pt>
                <c:pt idx="41">
                  <c:v>0.57429342000000005</c:v>
                </c:pt>
                <c:pt idx="42">
                  <c:v>0.57748586999999996</c:v>
                </c:pt>
                <c:pt idx="43">
                  <c:v>0.58077891999999998</c:v>
                </c:pt>
                <c:pt idx="44">
                  <c:v>0.58402321000000001</c:v>
                </c:pt>
                <c:pt idx="45">
                  <c:v>0.58726497</c:v>
                </c:pt>
                <c:pt idx="46">
                  <c:v>0.59051003999999996</c:v>
                </c:pt>
                <c:pt idx="47">
                  <c:v>0.59375533999999996</c:v>
                </c:pt>
                <c:pt idx="48">
                  <c:v>0.59699992999999996</c:v>
                </c:pt>
                <c:pt idx="49">
                  <c:v>0.60024635000000004</c:v>
                </c:pt>
                <c:pt idx="50">
                  <c:v>0.60323680000000002</c:v>
                </c:pt>
                <c:pt idx="51">
                  <c:v>0.60571649000000005</c:v>
                </c:pt>
                <c:pt idx="52">
                  <c:v>0.60845329999999997</c:v>
                </c:pt>
                <c:pt idx="53">
                  <c:v>0.61166313000000005</c:v>
                </c:pt>
                <c:pt idx="54">
                  <c:v>0.61450727999999999</c:v>
                </c:pt>
                <c:pt idx="55">
                  <c:v>0.61749935</c:v>
                </c:pt>
                <c:pt idx="56">
                  <c:v>0.62074669999999998</c:v>
                </c:pt>
                <c:pt idx="57">
                  <c:v>0.62399393999999997</c:v>
                </c:pt>
                <c:pt idx="58">
                  <c:v>0.62724239999999998</c:v>
                </c:pt>
                <c:pt idx="59">
                  <c:v>0.63023366000000003</c:v>
                </c:pt>
                <c:pt idx="60">
                  <c:v>0.63373800999999996</c:v>
                </c:pt>
                <c:pt idx="61">
                  <c:v>0.63647675000000004</c:v>
                </c:pt>
                <c:pt idx="62">
                  <c:v>0.63921468000000004</c:v>
                </c:pt>
                <c:pt idx="63">
                  <c:v>0.64192994999999997</c:v>
                </c:pt>
                <c:pt idx="64">
                  <c:v>0.64481478999999997</c:v>
                </c:pt>
                <c:pt idx="65">
                  <c:v>0.64764962000000004</c:v>
                </c:pt>
                <c:pt idx="66">
                  <c:v>0.65023662999999998</c:v>
                </c:pt>
                <c:pt idx="67">
                  <c:v>0.65342089000000003</c:v>
                </c:pt>
                <c:pt idx="68">
                  <c:v>0.65624978</c:v>
                </c:pt>
                <c:pt idx="69">
                  <c:v>0.65912641999999999</c:v>
                </c:pt>
                <c:pt idx="70">
                  <c:v>0.66232721000000006</c:v>
                </c:pt>
                <c:pt idx="71">
                  <c:v>0.66535454999999999</c:v>
                </c:pt>
                <c:pt idx="72">
                  <c:v>0.66835049000000002</c:v>
                </c:pt>
                <c:pt idx="73">
                  <c:v>0.67133810999999999</c:v>
                </c:pt>
                <c:pt idx="74">
                  <c:v>0.67438025000000001</c:v>
                </c:pt>
                <c:pt idx="75">
                  <c:v>0.67748993000000002</c:v>
                </c:pt>
                <c:pt idx="76">
                  <c:v>0.68054908999999997</c:v>
                </c:pt>
                <c:pt idx="77">
                  <c:v>0.68337270999999999</c:v>
                </c:pt>
                <c:pt idx="78">
                  <c:v>0.68623544000000003</c:v>
                </c:pt>
                <c:pt idx="79">
                  <c:v>0.68876009999999999</c:v>
                </c:pt>
                <c:pt idx="80">
                  <c:v>0.69153242999999998</c:v>
                </c:pt>
                <c:pt idx="81">
                  <c:v>0.69436328000000003</c:v>
                </c:pt>
                <c:pt idx="82">
                  <c:v>0.69726737999999999</c:v>
                </c:pt>
                <c:pt idx="83">
                  <c:v>0.70005061999999996</c:v>
                </c:pt>
                <c:pt idx="84">
                  <c:v>0.70314750000000004</c:v>
                </c:pt>
                <c:pt idx="85">
                  <c:v>0.70586603000000003</c:v>
                </c:pt>
                <c:pt idx="86">
                  <c:v>0.70828716000000003</c:v>
                </c:pt>
                <c:pt idx="87">
                  <c:v>0.7111343</c:v>
                </c:pt>
                <c:pt idx="88">
                  <c:v>0.71371319</c:v>
                </c:pt>
                <c:pt idx="89">
                  <c:v>0.71614712999999997</c:v>
                </c:pt>
                <c:pt idx="90">
                  <c:v>0.71888297999999995</c:v>
                </c:pt>
                <c:pt idx="91">
                  <c:v>0.72205308000000001</c:v>
                </c:pt>
                <c:pt idx="92">
                  <c:v>0.72505940000000002</c:v>
                </c:pt>
                <c:pt idx="93">
                  <c:v>0.72786947999999996</c:v>
                </c:pt>
                <c:pt idx="94">
                  <c:v>0.73008810999999996</c:v>
                </c:pt>
                <c:pt idx="95">
                  <c:v>0.73275020000000002</c:v>
                </c:pt>
                <c:pt idx="96">
                  <c:v>0.73526550999999996</c:v>
                </c:pt>
                <c:pt idx="97">
                  <c:v>0.73763301999999997</c:v>
                </c:pt>
                <c:pt idx="98">
                  <c:v>0.74006519000000004</c:v>
                </c:pt>
                <c:pt idx="99">
                  <c:v>0.74221956</c:v>
                </c:pt>
                <c:pt idx="100">
                  <c:v>0.74473553999999997</c:v>
                </c:pt>
                <c:pt idx="101">
                  <c:v>0.74740010999999995</c:v>
                </c:pt>
                <c:pt idx="102">
                  <c:v>0.75017281000000002</c:v>
                </c:pt>
              </c:numCache>
            </c:numRef>
          </c:xVal>
          <c:yVal>
            <c:numRef>
              <c:f>'24.142-F28'!$K$3:$K$105</c:f>
              <c:numCache>
                <c:formatCode>General</c:formatCode>
                <c:ptCount val="103"/>
                <c:pt idx="0">
                  <c:v>227.61652096327805</c:v>
                </c:pt>
                <c:pt idx="1">
                  <c:v>227.71849843350148</c:v>
                </c:pt>
                <c:pt idx="2">
                  <c:v>227.83162148874001</c:v>
                </c:pt>
                <c:pt idx="3">
                  <c:v>227.93948216729891</c:v>
                </c:pt>
                <c:pt idx="4">
                  <c:v>228.05029008582812</c:v>
                </c:pt>
                <c:pt idx="5">
                  <c:v>228.16412507310338</c:v>
                </c:pt>
                <c:pt idx="6">
                  <c:v>228.28107017937037</c:v>
                </c:pt>
                <c:pt idx="7">
                  <c:v>228.40121075312493</c:v>
                </c:pt>
                <c:pt idx="8">
                  <c:v>228.52463334661931</c:v>
                </c:pt>
                <c:pt idx="9">
                  <c:v>228.65142840175261</c:v>
                </c:pt>
                <c:pt idx="10">
                  <c:v>228.78168726483068</c:v>
                </c:pt>
                <c:pt idx="11">
                  <c:v>228.9155049684164</c:v>
                </c:pt>
                <c:pt idx="12">
                  <c:v>229.0529791749095</c:v>
                </c:pt>
                <c:pt idx="13">
                  <c:v>229.19420892414163</c:v>
                </c:pt>
                <c:pt idx="14">
                  <c:v>229.33929725267174</c:v>
                </c:pt>
                <c:pt idx="15">
                  <c:v>229.48835004839029</c:v>
                </c:pt>
                <c:pt idx="16">
                  <c:v>229.6414746926321</c:v>
                </c:pt>
                <c:pt idx="17">
                  <c:v>229.79878339243501</c:v>
                </c:pt>
                <c:pt idx="18">
                  <c:v>229.96038947689212</c:v>
                </c:pt>
                <c:pt idx="19">
                  <c:v>230.12641084846334</c:v>
                </c:pt>
                <c:pt idx="20">
                  <c:v>230.29696867232431</c:v>
                </c:pt>
                <c:pt idx="21">
                  <c:v>230.47218582256602</c:v>
                </c:pt>
                <c:pt idx="22">
                  <c:v>230.65219013183233</c:v>
                </c:pt>
                <c:pt idx="23">
                  <c:v>230.83711297028074</c:v>
                </c:pt>
                <c:pt idx="24">
                  <c:v>231.02708756091553</c:v>
                </c:pt>
                <c:pt idx="25">
                  <c:v>231.22225250292141</c:v>
                </c:pt>
                <c:pt idx="26">
                  <c:v>231.42275023093944</c:v>
                </c:pt>
                <c:pt idx="27">
                  <c:v>231.62872518851103</c:v>
                </c:pt>
                <c:pt idx="28">
                  <c:v>231.84032831045118</c:v>
                </c:pt>
                <c:pt idx="29">
                  <c:v>232.05771204090283</c:v>
                </c:pt>
                <c:pt idx="30">
                  <c:v>232.28103497585349</c:v>
                </c:pt>
                <c:pt idx="31">
                  <c:v>232.51046010011882</c:v>
                </c:pt>
                <c:pt idx="32">
                  <c:v>232.74616007416327</c:v>
                </c:pt>
                <c:pt idx="33">
                  <c:v>232.9884393225295</c:v>
                </c:pt>
                <c:pt idx="34">
                  <c:v>233.23735053677188</c:v>
                </c:pt>
                <c:pt idx="35">
                  <c:v>233.49319706904515</c:v>
                </c:pt>
                <c:pt idx="36">
                  <c:v>233.75586503543232</c:v>
                </c:pt>
                <c:pt idx="37">
                  <c:v>234.02566981273532</c:v>
                </c:pt>
                <c:pt idx="38">
                  <c:v>234.30306170854811</c:v>
                </c:pt>
                <c:pt idx="39">
                  <c:v>234.58802096222729</c:v>
                </c:pt>
                <c:pt idx="40">
                  <c:v>234.88085874498145</c:v>
                </c:pt>
                <c:pt idx="41">
                  <c:v>235.18176509284456</c:v>
                </c:pt>
                <c:pt idx="42">
                  <c:v>235.48601624099402</c:v>
                </c:pt>
                <c:pt idx="43">
                  <c:v>235.80844204051192</c:v>
                </c:pt>
                <c:pt idx="44">
                  <c:v>236.13485466719371</c:v>
                </c:pt>
                <c:pt idx="45">
                  <c:v>236.4699370815564</c:v>
                </c:pt>
                <c:pt idx="46">
                  <c:v>236.81454067194866</c:v>
                </c:pt>
                <c:pt idx="47">
                  <c:v>237.1686047796278</c:v>
                </c:pt>
                <c:pt idx="48">
                  <c:v>237.53228303002959</c:v>
                </c:pt>
                <c:pt idx="49">
                  <c:v>237.90613072219418</c:v>
                </c:pt>
                <c:pt idx="50">
                  <c:v>238.25955604681243</c:v>
                </c:pt>
                <c:pt idx="51">
                  <c:v>238.55936339194977</c:v>
                </c:pt>
                <c:pt idx="52">
                  <c:v>238.89752166354154</c:v>
                </c:pt>
                <c:pt idx="53">
                  <c:v>239.30406744462746</c:v>
                </c:pt>
                <c:pt idx="54">
                  <c:v>239.67348684432767</c:v>
                </c:pt>
                <c:pt idx="55">
                  <c:v>240.0716755911763</c:v>
                </c:pt>
                <c:pt idx="56">
                  <c:v>240.51520871692318</c:v>
                </c:pt>
                <c:pt idx="57">
                  <c:v>240.97087857313431</c:v>
                </c:pt>
                <c:pt idx="58">
                  <c:v>241.43921118708263</c:v>
                </c:pt>
                <c:pt idx="59">
                  <c:v>241.88180700365754</c:v>
                </c:pt>
                <c:pt idx="60">
                  <c:v>242.41453508437777</c:v>
                </c:pt>
                <c:pt idx="61">
                  <c:v>242.8418295738268</c:v>
                </c:pt>
                <c:pt idx="62">
                  <c:v>243.27884612551316</c:v>
                </c:pt>
                <c:pt idx="63">
                  <c:v>243.72219443175572</c:v>
                </c:pt>
                <c:pt idx="64">
                  <c:v>244.20433884110386</c:v>
                </c:pt>
                <c:pt idx="65">
                  <c:v>244.68953834835915</c:v>
                </c:pt>
                <c:pt idx="66">
                  <c:v>245.14242520038235</c:v>
                </c:pt>
                <c:pt idx="67">
                  <c:v>245.71342505871692</c:v>
                </c:pt>
                <c:pt idx="68">
                  <c:v>246.23355231187833</c:v>
                </c:pt>
                <c:pt idx="69">
                  <c:v>246.77516912050945</c:v>
                </c:pt>
                <c:pt idx="70">
                  <c:v>247.39325839265948</c:v>
                </c:pt>
                <c:pt idx="71">
                  <c:v>247.99320305597678</c:v>
                </c:pt>
                <c:pt idx="72">
                  <c:v>248.60199644715752</c:v>
                </c:pt>
                <c:pt idx="73">
                  <c:v>249.22440761900438</c:v>
                </c:pt>
                <c:pt idx="74">
                  <c:v>249.87428347453573</c:v>
                </c:pt>
                <c:pt idx="75">
                  <c:v>250.5558163694493</c:v>
                </c:pt>
                <c:pt idx="76">
                  <c:v>251.24371284139687</c:v>
                </c:pt>
                <c:pt idx="77">
                  <c:v>251.89437943302119</c:v>
                </c:pt>
                <c:pt idx="78">
                  <c:v>252.56985708788974</c:v>
                </c:pt>
                <c:pt idx="79">
                  <c:v>253.1790697256387</c:v>
                </c:pt>
                <c:pt idx="80">
                  <c:v>253.86296069159857</c:v>
                </c:pt>
                <c:pt idx="81">
                  <c:v>254.57776463761718</c:v>
                </c:pt>
                <c:pt idx="82">
                  <c:v>255.32877872097501</c:v>
                </c:pt>
                <c:pt idx="83">
                  <c:v>256.06577646600067</c:v>
                </c:pt>
                <c:pt idx="84">
                  <c:v>256.90614636803735</c:v>
                </c:pt>
                <c:pt idx="85">
                  <c:v>257.66191492403709</c:v>
                </c:pt>
                <c:pt idx="86">
                  <c:v>258.34955440039357</c:v>
                </c:pt>
                <c:pt idx="87">
                  <c:v>259.17611882649413</c:v>
                </c:pt>
                <c:pt idx="88">
                  <c:v>259.94190304596896</c:v>
                </c:pt>
                <c:pt idx="89">
                  <c:v>260.67988072446627</c:v>
                </c:pt>
                <c:pt idx="90">
                  <c:v>261.52744369879355</c:v>
                </c:pt>
                <c:pt idx="91">
                  <c:v>262.53398327965471</c:v>
                </c:pt>
                <c:pt idx="92">
                  <c:v>263.51337334196853</c:v>
                </c:pt>
                <c:pt idx="93">
                  <c:v>264.45126109433733</c:v>
                </c:pt>
                <c:pt idx="94">
                  <c:v>265.20740196016072</c:v>
                </c:pt>
                <c:pt idx="95">
                  <c:v>266.13330425995281</c:v>
                </c:pt>
                <c:pt idx="96">
                  <c:v>267.02720876834286</c:v>
                </c:pt>
                <c:pt idx="97">
                  <c:v>267.88585883754723</c:v>
                </c:pt>
                <c:pt idx="98">
                  <c:v>268.78575854386884</c:v>
                </c:pt>
                <c:pt idx="99">
                  <c:v>269.5982317258555</c:v>
                </c:pt>
                <c:pt idx="100">
                  <c:v>270.56570658176042</c:v>
                </c:pt>
                <c:pt idx="101">
                  <c:v>271.61265293661393</c:v>
                </c:pt>
                <c:pt idx="102">
                  <c:v>272.72702127205287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18F-EE41-9B78-8A2815DD5AEC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'24.142-F28'!$C$3:$C$104</c:f>
              <c:numCache>
                <c:formatCode>General</c:formatCode>
                <c:ptCount val="102"/>
                <c:pt idx="0">
                  <c:v>0.44023329999999999</c:v>
                </c:pt>
                <c:pt idx="1">
                  <c:v>0.44372683000000002</c:v>
                </c:pt>
                <c:pt idx="2">
                  <c:v>0.44721955000000002</c:v>
                </c:pt>
                <c:pt idx="3">
                  <c:v>0.45045903999999998</c:v>
                </c:pt>
                <c:pt idx="4">
                  <c:v>0.45369638000000001</c:v>
                </c:pt>
                <c:pt idx="5">
                  <c:v>0.45693475</c:v>
                </c:pt>
                <c:pt idx="6">
                  <c:v>0.46017300999999999</c:v>
                </c:pt>
                <c:pt idx="7">
                  <c:v>0.46341126999999999</c:v>
                </c:pt>
                <c:pt idx="8">
                  <c:v>0.46664953999999997</c:v>
                </c:pt>
                <c:pt idx="9">
                  <c:v>0.46988688000000001</c:v>
                </c:pt>
                <c:pt idx="10">
                  <c:v>0.47312596000000001</c:v>
                </c:pt>
                <c:pt idx="11">
                  <c:v>0.47636433</c:v>
                </c:pt>
                <c:pt idx="12">
                  <c:v>0.47960259</c:v>
                </c:pt>
                <c:pt idx="13">
                  <c:v>0.48284085999999998</c:v>
                </c:pt>
                <c:pt idx="14">
                  <c:v>0.48607911999999998</c:v>
                </c:pt>
                <c:pt idx="15">
                  <c:v>0.48931738000000002</c:v>
                </c:pt>
                <c:pt idx="16">
                  <c:v>0.49255565000000001</c:v>
                </c:pt>
                <c:pt idx="17">
                  <c:v>0.49579391</c:v>
                </c:pt>
                <c:pt idx="18">
                  <c:v>0.49903217999999999</c:v>
                </c:pt>
                <c:pt idx="19">
                  <c:v>0.50227043999999998</c:v>
                </c:pt>
                <c:pt idx="20">
                  <c:v>0.50550870000000003</c:v>
                </c:pt>
                <c:pt idx="21">
                  <c:v>0.50874808999999999</c:v>
                </c:pt>
                <c:pt idx="22">
                  <c:v>0.51198635000000003</c:v>
                </c:pt>
                <c:pt idx="23">
                  <c:v>0.51540949999999996</c:v>
                </c:pt>
                <c:pt idx="24">
                  <c:v>0.51839323000000004</c:v>
                </c:pt>
                <c:pt idx="25">
                  <c:v>0.52170145000000001</c:v>
                </c:pt>
                <c:pt idx="26">
                  <c:v>0.52494012000000001</c:v>
                </c:pt>
                <c:pt idx="27">
                  <c:v>0.52817910000000001</c:v>
                </c:pt>
                <c:pt idx="28">
                  <c:v>0.53141735999999995</c:v>
                </c:pt>
                <c:pt idx="29">
                  <c:v>0.53465562</c:v>
                </c:pt>
                <c:pt idx="30">
                  <c:v>0.53789388999999999</c:v>
                </c:pt>
                <c:pt idx="31">
                  <c:v>0.54113215000000003</c:v>
                </c:pt>
                <c:pt idx="32">
                  <c:v>0.54437042000000002</c:v>
                </c:pt>
                <c:pt idx="33">
                  <c:v>0.54760867999999996</c:v>
                </c:pt>
                <c:pt idx="34">
                  <c:v>0.55084694000000001</c:v>
                </c:pt>
                <c:pt idx="35">
                  <c:v>0.55408520999999999</c:v>
                </c:pt>
                <c:pt idx="36">
                  <c:v>0.55732347000000004</c:v>
                </c:pt>
                <c:pt idx="37">
                  <c:v>0.56056172999999998</c:v>
                </c:pt>
                <c:pt idx="38">
                  <c:v>0.56379999999999997</c:v>
                </c:pt>
                <c:pt idx="39">
                  <c:v>0.56704019999999999</c:v>
                </c:pt>
                <c:pt idx="40">
                  <c:v>0.57028029999999996</c:v>
                </c:pt>
                <c:pt idx="41">
                  <c:v>0.57351938000000002</c:v>
                </c:pt>
                <c:pt idx="42">
                  <c:v>0.57676008999999995</c:v>
                </c:pt>
                <c:pt idx="43">
                  <c:v>0.58000213</c:v>
                </c:pt>
                <c:pt idx="44">
                  <c:v>0.58324131000000001</c:v>
                </c:pt>
                <c:pt idx="45">
                  <c:v>0.58615609000000002</c:v>
                </c:pt>
                <c:pt idx="46">
                  <c:v>0.58972141</c:v>
                </c:pt>
                <c:pt idx="47">
                  <c:v>0.59296161000000003</c:v>
                </c:pt>
                <c:pt idx="48">
                  <c:v>0.59620426000000004</c:v>
                </c:pt>
                <c:pt idx="49">
                  <c:v>0.59944578999999998</c:v>
                </c:pt>
                <c:pt idx="50">
                  <c:v>0.60268639999999996</c:v>
                </c:pt>
                <c:pt idx="51">
                  <c:v>0.60597785000000004</c:v>
                </c:pt>
                <c:pt idx="52">
                  <c:v>0.60942441999999997</c:v>
                </c:pt>
                <c:pt idx="53">
                  <c:v>0.61266706999999998</c:v>
                </c:pt>
                <c:pt idx="54">
                  <c:v>0.61539979</c:v>
                </c:pt>
                <c:pt idx="55">
                  <c:v>0.61864335999999998</c:v>
                </c:pt>
                <c:pt idx="56">
                  <c:v>0.62185710999999999</c:v>
                </c:pt>
                <c:pt idx="57">
                  <c:v>0.62513019000000003</c:v>
                </c:pt>
                <c:pt idx="58">
                  <c:v>0.62862841999999997</c:v>
                </c:pt>
                <c:pt idx="59">
                  <c:v>0.63212765999999998</c:v>
                </c:pt>
                <c:pt idx="60">
                  <c:v>0.63536996000000001</c:v>
                </c:pt>
                <c:pt idx="61">
                  <c:v>0.63861752999999999</c:v>
                </c:pt>
                <c:pt idx="62">
                  <c:v>0.64135008000000004</c:v>
                </c:pt>
                <c:pt idx="63">
                  <c:v>0.64434133000000005</c:v>
                </c:pt>
                <c:pt idx="64">
                  <c:v>0.64707762999999996</c:v>
                </c:pt>
                <c:pt idx="65">
                  <c:v>0.65006878000000001</c:v>
                </c:pt>
                <c:pt idx="66">
                  <c:v>0.65273513000000005</c:v>
                </c:pt>
                <c:pt idx="67">
                  <c:v>0.65535664999999999</c:v>
                </c:pt>
                <c:pt idx="68">
                  <c:v>0.65809324999999996</c:v>
                </c:pt>
                <c:pt idx="69">
                  <c:v>0.66108686000000005</c:v>
                </c:pt>
                <c:pt idx="70">
                  <c:v>0.66433502</c:v>
                </c:pt>
                <c:pt idx="71">
                  <c:v>0.66760907000000003</c:v>
                </c:pt>
                <c:pt idx="72">
                  <c:v>0.67032314000000004</c:v>
                </c:pt>
                <c:pt idx="73">
                  <c:v>0.67336655000000001</c:v>
                </c:pt>
                <c:pt idx="74">
                  <c:v>0.67631034999999995</c:v>
                </c:pt>
                <c:pt idx="75">
                  <c:v>0.67950931000000003</c:v>
                </c:pt>
                <c:pt idx="76">
                  <c:v>0.68268508999999999</c:v>
                </c:pt>
                <c:pt idx="77">
                  <c:v>0.68582617000000001</c:v>
                </c:pt>
                <c:pt idx="78">
                  <c:v>0.68895693999999996</c:v>
                </c:pt>
                <c:pt idx="79">
                  <c:v>0.69179278</c:v>
                </c:pt>
                <c:pt idx="80">
                  <c:v>0.69464037999999995</c:v>
                </c:pt>
                <c:pt idx="81">
                  <c:v>0.69751006000000004</c:v>
                </c:pt>
                <c:pt idx="82">
                  <c:v>0.69996992999999996</c:v>
                </c:pt>
                <c:pt idx="83">
                  <c:v>0.70226971000000005</c:v>
                </c:pt>
                <c:pt idx="84">
                  <c:v>0.70493545999999996</c:v>
                </c:pt>
                <c:pt idx="85">
                  <c:v>0.70770279999999997</c:v>
                </c:pt>
                <c:pt idx="86">
                  <c:v>0.71082774000000004</c:v>
                </c:pt>
                <c:pt idx="87">
                  <c:v>0.71371825</c:v>
                </c:pt>
                <c:pt idx="88">
                  <c:v>0.71639646999999995</c:v>
                </c:pt>
                <c:pt idx="89">
                  <c:v>0.71909730999999999</c:v>
                </c:pt>
                <c:pt idx="90">
                  <c:v>0.72190573999999996</c:v>
                </c:pt>
                <c:pt idx="91">
                  <c:v>0.72443444999999995</c:v>
                </c:pt>
                <c:pt idx="92">
                  <c:v>0.72709604999999999</c:v>
                </c:pt>
                <c:pt idx="93">
                  <c:v>0.72963749</c:v>
                </c:pt>
                <c:pt idx="94">
                  <c:v>0.73255477999999996</c:v>
                </c:pt>
                <c:pt idx="95">
                  <c:v>0.73500195000000001</c:v>
                </c:pt>
                <c:pt idx="96">
                  <c:v>0.73755645999999997</c:v>
                </c:pt>
                <c:pt idx="97">
                  <c:v>0.73988273000000004</c:v>
                </c:pt>
                <c:pt idx="98">
                  <c:v>0.74218187999999996</c:v>
                </c:pt>
                <c:pt idx="99">
                  <c:v>0.74462905000000001</c:v>
                </c:pt>
                <c:pt idx="100">
                  <c:v>0.74707562999999999</c:v>
                </c:pt>
                <c:pt idx="101">
                  <c:v>0.74961831000000001</c:v>
                </c:pt>
              </c:numCache>
            </c:numRef>
          </c:xVal>
          <c:yVal>
            <c:numRef>
              <c:f>'24.142-F28'!$D$3:$D$104</c:f>
              <c:numCache>
                <c:formatCode>General</c:formatCode>
                <c:ptCount val="102"/>
                <c:pt idx="0">
                  <c:v>219.936958</c:v>
                </c:pt>
                <c:pt idx="1">
                  <c:v>219.99041500000001</c:v>
                </c:pt>
                <c:pt idx="2">
                  <c:v>219.99041500000001</c:v>
                </c:pt>
                <c:pt idx="3">
                  <c:v>220.070705</c:v>
                </c:pt>
                <c:pt idx="4">
                  <c:v>220.01046199999999</c:v>
                </c:pt>
                <c:pt idx="5">
                  <c:v>220.017144</c:v>
                </c:pt>
                <c:pt idx="6">
                  <c:v>220.017144</c:v>
                </c:pt>
                <c:pt idx="7">
                  <c:v>220.017144</c:v>
                </c:pt>
                <c:pt idx="8">
                  <c:v>220.017144</c:v>
                </c:pt>
                <c:pt idx="9">
                  <c:v>219.95700500000001</c:v>
                </c:pt>
                <c:pt idx="10">
                  <c:v>220.01046199999999</c:v>
                </c:pt>
                <c:pt idx="11">
                  <c:v>220.017144</c:v>
                </c:pt>
                <c:pt idx="12">
                  <c:v>220.017144</c:v>
                </c:pt>
                <c:pt idx="13">
                  <c:v>220.017144</c:v>
                </c:pt>
                <c:pt idx="14">
                  <c:v>220.017144</c:v>
                </c:pt>
                <c:pt idx="15">
                  <c:v>220.017144</c:v>
                </c:pt>
                <c:pt idx="16">
                  <c:v>220.017144</c:v>
                </c:pt>
                <c:pt idx="17">
                  <c:v>220.017144</c:v>
                </c:pt>
                <c:pt idx="18">
                  <c:v>220.017144</c:v>
                </c:pt>
                <c:pt idx="19">
                  <c:v>220.017144</c:v>
                </c:pt>
                <c:pt idx="20">
                  <c:v>220.017144</c:v>
                </c:pt>
                <c:pt idx="21">
                  <c:v>220.09064699999999</c:v>
                </c:pt>
                <c:pt idx="22">
                  <c:v>220.09064699999999</c:v>
                </c:pt>
                <c:pt idx="23">
                  <c:v>220.14880299999999</c:v>
                </c:pt>
                <c:pt idx="24">
                  <c:v>220.119708</c:v>
                </c:pt>
                <c:pt idx="25">
                  <c:v>220.110589</c:v>
                </c:pt>
                <c:pt idx="26">
                  <c:v>220.13731799999999</c:v>
                </c:pt>
                <c:pt idx="27">
                  <c:v>220.18409299999999</c:v>
                </c:pt>
                <c:pt idx="28">
                  <c:v>220.18409299999999</c:v>
                </c:pt>
                <c:pt idx="29">
                  <c:v>220.18409299999999</c:v>
                </c:pt>
                <c:pt idx="30">
                  <c:v>220.18409299999999</c:v>
                </c:pt>
                <c:pt idx="31">
                  <c:v>220.18409299999999</c:v>
                </c:pt>
                <c:pt idx="32">
                  <c:v>220.18409299999999</c:v>
                </c:pt>
                <c:pt idx="33">
                  <c:v>220.18409299999999</c:v>
                </c:pt>
                <c:pt idx="34">
                  <c:v>220.18409299999999</c:v>
                </c:pt>
                <c:pt idx="35">
                  <c:v>220.18409299999999</c:v>
                </c:pt>
                <c:pt idx="36">
                  <c:v>220.18409299999999</c:v>
                </c:pt>
                <c:pt idx="37">
                  <c:v>220.18409299999999</c:v>
                </c:pt>
                <c:pt idx="38">
                  <c:v>220.18409299999999</c:v>
                </c:pt>
                <c:pt idx="39">
                  <c:v>220.31115700000001</c:v>
                </c:pt>
                <c:pt idx="40">
                  <c:v>220.43143599999999</c:v>
                </c:pt>
                <c:pt idx="41">
                  <c:v>220.48478800000001</c:v>
                </c:pt>
                <c:pt idx="42">
                  <c:v>220.64515900000001</c:v>
                </c:pt>
                <c:pt idx="43">
                  <c:v>220.89239799999999</c:v>
                </c:pt>
                <c:pt idx="44">
                  <c:v>220.95253700000001</c:v>
                </c:pt>
                <c:pt idx="45">
                  <c:v>221.02169000000001</c:v>
                </c:pt>
                <c:pt idx="46">
                  <c:v>221.18641099999999</c:v>
                </c:pt>
                <c:pt idx="47">
                  <c:v>221.31337199999999</c:v>
                </c:pt>
                <c:pt idx="48">
                  <c:v>221.60070300000001</c:v>
                </c:pt>
                <c:pt idx="49">
                  <c:v>221.81453099999999</c:v>
                </c:pt>
                <c:pt idx="50">
                  <c:v>221.96822</c:v>
                </c:pt>
                <c:pt idx="51">
                  <c:v>222.134759</c:v>
                </c:pt>
                <c:pt idx="52">
                  <c:v>222.42928699999999</c:v>
                </c:pt>
                <c:pt idx="53">
                  <c:v>222.71661800000001</c:v>
                </c:pt>
                <c:pt idx="54">
                  <c:v>222.93702400000001</c:v>
                </c:pt>
                <c:pt idx="55">
                  <c:v>223.28449499999999</c:v>
                </c:pt>
                <c:pt idx="56">
                  <c:v>223.60724099999999</c:v>
                </c:pt>
                <c:pt idx="57">
                  <c:v>223.95938899999999</c:v>
                </c:pt>
                <c:pt idx="58">
                  <c:v>224.320224</c:v>
                </c:pt>
                <c:pt idx="59">
                  <c:v>224.74788000000001</c:v>
                </c:pt>
                <c:pt idx="60">
                  <c:v>225.15082100000001</c:v>
                </c:pt>
                <c:pt idx="61">
                  <c:v>225.48264599999999</c:v>
                </c:pt>
                <c:pt idx="62">
                  <c:v>225.83038500000001</c:v>
                </c:pt>
                <c:pt idx="63">
                  <c:v>226.31818000000001</c:v>
                </c:pt>
                <c:pt idx="64">
                  <c:v>226.77246</c:v>
                </c:pt>
                <c:pt idx="65">
                  <c:v>227.25357299999999</c:v>
                </c:pt>
                <c:pt idx="66">
                  <c:v>227.70012700000001</c:v>
                </c:pt>
                <c:pt idx="67">
                  <c:v>228.16933800000001</c:v>
                </c:pt>
                <c:pt idx="68">
                  <c:v>228.643664</c:v>
                </c:pt>
                <c:pt idx="69">
                  <c:v>229.28514799999999</c:v>
                </c:pt>
                <c:pt idx="70">
                  <c:v>229.933314</c:v>
                </c:pt>
                <c:pt idx="71">
                  <c:v>230.67057600000001</c:v>
                </c:pt>
                <c:pt idx="72">
                  <c:v>231.27631700000001</c:v>
                </c:pt>
                <c:pt idx="73">
                  <c:v>231.86280199999999</c:v>
                </c:pt>
                <c:pt idx="74">
                  <c:v>232.559181</c:v>
                </c:pt>
                <c:pt idx="75">
                  <c:v>233.30192500000001</c:v>
                </c:pt>
                <c:pt idx="76">
                  <c:v>233.926233</c:v>
                </c:pt>
                <c:pt idx="77">
                  <c:v>234.70979800000001</c:v>
                </c:pt>
                <c:pt idx="78">
                  <c:v>235.43650299999999</c:v>
                </c:pt>
                <c:pt idx="79">
                  <c:v>236.127228</c:v>
                </c:pt>
                <c:pt idx="80">
                  <c:v>236.84622400000001</c:v>
                </c:pt>
                <c:pt idx="81">
                  <c:v>237.528828</c:v>
                </c:pt>
                <c:pt idx="82">
                  <c:v>238.24650600000001</c:v>
                </c:pt>
                <c:pt idx="83">
                  <c:v>238.88183000000001</c:v>
                </c:pt>
                <c:pt idx="84">
                  <c:v>239.57748100000001</c:v>
                </c:pt>
                <c:pt idx="85">
                  <c:v>240.271086</c:v>
                </c:pt>
                <c:pt idx="86">
                  <c:v>241.11266000000001</c:v>
                </c:pt>
                <c:pt idx="87">
                  <c:v>241.92054300000001</c:v>
                </c:pt>
                <c:pt idx="88">
                  <c:v>242.66986399999999</c:v>
                </c:pt>
                <c:pt idx="89">
                  <c:v>243.41815800000001</c:v>
                </c:pt>
                <c:pt idx="90">
                  <c:v>244.18743799999999</c:v>
                </c:pt>
                <c:pt idx="91">
                  <c:v>244.908725</c:v>
                </c:pt>
                <c:pt idx="92">
                  <c:v>245.76422199999999</c:v>
                </c:pt>
                <c:pt idx="93">
                  <c:v>246.65898899999999</c:v>
                </c:pt>
                <c:pt idx="94">
                  <c:v>247.53367900000001</c:v>
                </c:pt>
                <c:pt idx="95">
                  <c:v>248.33275699999999</c:v>
                </c:pt>
                <c:pt idx="96">
                  <c:v>249.13721100000001</c:v>
                </c:pt>
                <c:pt idx="97">
                  <c:v>249.86407800000001</c:v>
                </c:pt>
                <c:pt idx="98">
                  <c:v>250.609253</c:v>
                </c:pt>
                <c:pt idx="99">
                  <c:v>251.408331</c:v>
                </c:pt>
                <c:pt idx="100">
                  <c:v>252.16854799999999</c:v>
                </c:pt>
                <c:pt idx="101">
                  <c:v>253.02016399999999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C6A-4848-B52B-7A563F6F2686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'24.142-F28'!$C$3:$C$104</c:f>
              <c:numCache>
                <c:formatCode>General</c:formatCode>
                <c:ptCount val="102"/>
                <c:pt idx="0">
                  <c:v>0.44023329999999999</c:v>
                </c:pt>
                <c:pt idx="1">
                  <c:v>0.44372683000000002</c:v>
                </c:pt>
                <c:pt idx="2">
                  <c:v>0.44721955000000002</c:v>
                </c:pt>
                <c:pt idx="3">
                  <c:v>0.45045903999999998</c:v>
                </c:pt>
                <c:pt idx="4">
                  <c:v>0.45369638000000001</c:v>
                </c:pt>
                <c:pt idx="5">
                  <c:v>0.45693475</c:v>
                </c:pt>
                <c:pt idx="6">
                  <c:v>0.46017300999999999</c:v>
                </c:pt>
                <c:pt idx="7">
                  <c:v>0.46341126999999999</c:v>
                </c:pt>
                <c:pt idx="8">
                  <c:v>0.46664953999999997</c:v>
                </c:pt>
                <c:pt idx="9">
                  <c:v>0.46988688000000001</c:v>
                </c:pt>
                <c:pt idx="10">
                  <c:v>0.47312596000000001</c:v>
                </c:pt>
                <c:pt idx="11">
                  <c:v>0.47636433</c:v>
                </c:pt>
                <c:pt idx="12">
                  <c:v>0.47960259</c:v>
                </c:pt>
                <c:pt idx="13">
                  <c:v>0.48284085999999998</c:v>
                </c:pt>
                <c:pt idx="14">
                  <c:v>0.48607911999999998</c:v>
                </c:pt>
                <c:pt idx="15">
                  <c:v>0.48931738000000002</c:v>
                </c:pt>
                <c:pt idx="16">
                  <c:v>0.49255565000000001</c:v>
                </c:pt>
                <c:pt idx="17">
                  <c:v>0.49579391</c:v>
                </c:pt>
                <c:pt idx="18">
                  <c:v>0.49903217999999999</c:v>
                </c:pt>
                <c:pt idx="19">
                  <c:v>0.50227043999999998</c:v>
                </c:pt>
                <c:pt idx="20">
                  <c:v>0.50550870000000003</c:v>
                </c:pt>
                <c:pt idx="21">
                  <c:v>0.50874808999999999</c:v>
                </c:pt>
                <c:pt idx="22">
                  <c:v>0.51198635000000003</c:v>
                </c:pt>
                <c:pt idx="23">
                  <c:v>0.51540949999999996</c:v>
                </c:pt>
                <c:pt idx="24">
                  <c:v>0.51839323000000004</c:v>
                </c:pt>
                <c:pt idx="25">
                  <c:v>0.52170145000000001</c:v>
                </c:pt>
                <c:pt idx="26">
                  <c:v>0.52494012000000001</c:v>
                </c:pt>
                <c:pt idx="27">
                  <c:v>0.52817910000000001</c:v>
                </c:pt>
                <c:pt idx="28">
                  <c:v>0.53141735999999995</c:v>
                </c:pt>
                <c:pt idx="29">
                  <c:v>0.53465562</c:v>
                </c:pt>
                <c:pt idx="30">
                  <c:v>0.53789388999999999</c:v>
                </c:pt>
                <c:pt idx="31">
                  <c:v>0.54113215000000003</c:v>
                </c:pt>
                <c:pt idx="32">
                  <c:v>0.54437042000000002</c:v>
                </c:pt>
                <c:pt idx="33">
                  <c:v>0.54760867999999996</c:v>
                </c:pt>
                <c:pt idx="34">
                  <c:v>0.55084694000000001</c:v>
                </c:pt>
                <c:pt idx="35">
                  <c:v>0.55408520999999999</c:v>
                </c:pt>
                <c:pt idx="36">
                  <c:v>0.55732347000000004</c:v>
                </c:pt>
                <c:pt idx="37">
                  <c:v>0.56056172999999998</c:v>
                </c:pt>
                <c:pt idx="38">
                  <c:v>0.56379999999999997</c:v>
                </c:pt>
                <c:pt idx="39">
                  <c:v>0.56704019999999999</c:v>
                </c:pt>
                <c:pt idx="40">
                  <c:v>0.57028029999999996</c:v>
                </c:pt>
                <c:pt idx="41">
                  <c:v>0.57351938000000002</c:v>
                </c:pt>
                <c:pt idx="42">
                  <c:v>0.57676008999999995</c:v>
                </c:pt>
                <c:pt idx="43">
                  <c:v>0.58000213</c:v>
                </c:pt>
                <c:pt idx="44">
                  <c:v>0.58324131000000001</c:v>
                </c:pt>
                <c:pt idx="45">
                  <c:v>0.58615609000000002</c:v>
                </c:pt>
                <c:pt idx="46">
                  <c:v>0.58972141</c:v>
                </c:pt>
                <c:pt idx="47">
                  <c:v>0.59296161000000003</c:v>
                </c:pt>
                <c:pt idx="48">
                  <c:v>0.59620426000000004</c:v>
                </c:pt>
                <c:pt idx="49">
                  <c:v>0.59944578999999998</c:v>
                </c:pt>
                <c:pt idx="50">
                  <c:v>0.60268639999999996</c:v>
                </c:pt>
                <c:pt idx="51">
                  <c:v>0.60597785000000004</c:v>
                </c:pt>
                <c:pt idx="52">
                  <c:v>0.60942441999999997</c:v>
                </c:pt>
                <c:pt idx="53">
                  <c:v>0.61266706999999998</c:v>
                </c:pt>
                <c:pt idx="54">
                  <c:v>0.61539979</c:v>
                </c:pt>
                <c:pt idx="55">
                  <c:v>0.61864335999999998</c:v>
                </c:pt>
                <c:pt idx="56">
                  <c:v>0.62185710999999999</c:v>
                </c:pt>
                <c:pt idx="57">
                  <c:v>0.62513019000000003</c:v>
                </c:pt>
                <c:pt idx="58">
                  <c:v>0.62862841999999997</c:v>
                </c:pt>
                <c:pt idx="59">
                  <c:v>0.63212765999999998</c:v>
                </c:pt>
                <c:pt idx="60">
                  <c:v>0.63536996000000001</c:v>
                </c:pt>
                <c:pt idx="61">
                  <c:v>0.63861752999999999</c:v>
                </c:pt>
                <c:pt idx="62">
                  <c:v>0.64135008000000004</c:v>
                </c:pt>
                <c:pt idx="63">
                  <c:v>0.64434133000000005</c:v>
                </c:pt>
                <c:pt idx="64">
                  <c:v>0.64707762999999996</c:v>
                </c:pt>
                <c:pt idx="65">
                  <c:v>0.65006878000000001</c:v>
                </c:pt>
                <c:pt idx="66">
                  <c:v>0.65273513000000005</c:v>
                </c:pt>
                <c:pt idx="67">
                  <c:v>0.65535664999999999</c:v>
                </c:pt>
                <c:pt idx="68">
                  <c:v>0.65809324999999996</c:v>
                </c:pt>
                <c:pt idx="69">
                  <c:v>0.66108686000000005</c:v>
                </c:pt>
                <c:pt idx="70">
                  <c:v>0.66433502</c:v>
                </c:pt>
                <c:pt idx="71">
                  <c:v>0.66760907000000003</c:v>
                </c:pt>
                <c:pt idx="72">
                  <c:v>0.67032314000000004</c:v>
                </c:pt>
                <c:pt idx="73">
                  <c:v>0.67336655000000001</c:v>
                </c:pt>
                <c:pt idx="74">
                  <c:v>0.67631034999999995</c:v>
                </c:pt>
                <c:pt idx="75">
                  <c:v>0.67950931000000003</c:v>
                </c:pt>
                <c:pt idx="76">
                  <c:v>0.68268508999999999</c:v>
                </c:pt>
                <c:pt idx="77">
                  <c:v>0.68582617000000001</c:v>
                </c:pt>
                <c:pt idx="78">
                  <c:v>0.68895693999999996</c:v>
                </c:pt>
                <c:pt idx="79">
                  <c:v>0.69179278</c:v>
                </c:pt>
                <c:pt idx="80">
                  <c:v>0.69464037999999995</c:v>
                </c:pt>
                <c:pt idx="81">
                  <c:v>0.69751006000000004</c:v>
                </c:pt>
                <c:pt idx="82">
                  <c:v>0.69996992999999996</c:v>
                </c:pt>
                <c:pt idx="83">
                  <c:v>0.70226971000000005</c:v>
                </c:pt>
                <c:pt idx="84">
                  <c:v>0.70493545999999996</c:v>
                </c:pt>
                <c:pt idx="85">
                  <c:v>0.70770279999999997</c:v>
                </c:pt>
                <c:pt idx="86">
                  <c:v>0.71082774000000004</c:v>
                </c:pt>
                <c:pt idx="87">
                  <c:v>0.71371825</c:v>
                </c:pt>
                <c:pt idx="88">
                  <c:v>0.71639646999999995</c:v>
                </c:pt>
                <c:pt idx="89">
                  <c:v>0.71909730999999999</c:v>
                </c:pt>
                <c:pt idx="90">
                  <c:v>0.72190573999999996</c:v>
                </c:pt>
                <c:pt idx="91">
                  <c:v>0.72443444999999995</c:v>
                </c:pt>
                <c:pt idx="92">
                  <c:v>0.72709604999999999</c:v>
                </c:pt>
                <c:pt idx="93">
                  <c:v>0.72963749</c:v>
                </c:pt>
                <c:pt idx="94">
                  <c:v>0.73255477999999996</c:v>
                </c:pt>
                <c:pt idx="95">
                  <c:v>0.73500195000000001</c:v>
                </c:pt>
                <c:pt idx="96">
                  <c:v>0.73755645999999997</c:v>
                </c:pt>
                <c:pt idx="97">
                  <c:v>0.73988273000000004</c:v>
                </c:pt>
                <c:pt idx="98">
                  <c:v>0.74218187999999996</c:v>
                </c:pt>
                <c:pt idx="99">
                  <c:v>0.74462905000000001</c:v>
                </c:pt>
                <c:pt idx="100">
                  <c:v>0.74707562999999999</c:v>
                </c:pt>
                <c:pt idx="101">
                  <c:v>0.74961831000000001</c:v>
                </c:pt>
              </c:numCache>
            </c:numRef>
          </c:xVal>
          <c:yVal>
            <c:numRef>
              <c:f>'24.142-F28'!$E$3:$E$104</c:f>
              <c:numCache>
                <c:formatCode>General</c:formatCode>
                <c:ptCount val="102"/>
                <c:pt idx="0">
                  <c:v>216.35031789138429</c:v>
                </c:pt>
                <c:pt idx="1">
                  <c:v>216.43919645106129</c:v>
                </c:pt>
                <c:pt idx="2">
                  <c:v>216.5305594720775</c:v>
                </c:pt>
                <c:pt idx="3">
                  <c:v>216.61759898964334</c:v>
                </c:pt>
                <c:pt idx="4">
                  <c:v>216.70685179333253</c:v>
                </c:pt>
                <c:pt idx="5">
                  <c:v>216.7984636810553</c:v>
                </c:pt>
                <c:pt idx="6">
                  <c:v>216.89246424778256</c:v>
                </c:pt>
                <c:pt idx="7">
                  <c:v>216.98891900999399</c:v>
                </c:pt>
                <c:pt idx="8">
                  <c:v>217.08789235216628</c:v>
                </c:pt>
                <c:pt idx="9">
                  <c:v>217.18942018498055</c:v>
                </c:pt>
                <c:pt idx="10">
                  <c:v>217.29365469277064</c:v>
                </c:pt>
                <c:pt idx="11">
                  <c:v>217.40058753683135</c:v>
                </c:pt>
                <c:pt idx="12">
                  <c:v>217.51030853694741</c:v>
                </c:pt>
                <c:pt idx="13">
                  <c:v>217.62289451859311</c:v>
                </c:pt>
                <c:pt idx="14">
                  <c:v>217.73841957723491</c:v>
                </c:pt>
                <c:pt idx="15">
                  <c:v>217.85696079936486</c:v>
                </c:pt>
                <c:pt idx="16">
                  <c:v>217.97859731238293</c:v>
                </c:pt>
                <c:pt idx="17">
                  <c:v>218.10340916812194</c:v>
                </c:pt>
                <c:pt idx="18">
                  <c:v>218.23148005049208</c:v>
                </c:pt>
                <c:pt idx="19">
                  <c:v>218.36289424593494</c:v>
                </c:pt>
                <c:pt idx="20">
                  <c:v>218.49773944329874</c:v>
                </c:pt>
                <c:pt idx="21">
                  <c:v>218.63615412845903</c:v>
                </c:pt>
                <c:pt idx="22">
                  <c:v>218.77813367823197</c:v>
                </c:pt>
                <c:pt idx="23">
                  <c:v>218.93225196212634</c:v>
                </c:pt>
                <c:pt idx="24">
                  <c:v>219.0700545501704</c:v>
                </c:pt>
                <c:pt idx="25">
                  <c:v>219.22671839885803</c:v>
                </c:pt>
                <c:pt idx="26">
                  <c:v>219.38413676715638</c:v>
                </c:pt>
                <c:pt idx="27">
                  <c:v>219.54568125076446</c:v>
                </c:pt>
                <c:pt idx="28">
                  <c:v>219.71140701222518</c:v>
                </c:pt>
                <c:pt idx="29">
                  <c:v>219.88145959244397</c:v>
                </c:pt>
                <c:pt idx="30">
                  <c:v>220.05595250314533</c:v>
                </c:pt>
                <c:pt idx="31">
                  <c:v>220.23500058219292</c:v>
                </c:pt>
                <c:pt idx="32">
                  <c:v>220.41872387782479</c:v>
                </c:pt>
                <c:pt idx="33">
                  <c:v>220.60724330263673</c:v>
                </c:pt>
                <c:pt idx="34">
                  <c:v>220.80068465012593</c:v>
                </c:pt>
                <c:pt idx="35">
                  <c:v>220.9991770442428</c:v>
                </c:pt>
                <c:pt idx="36">
                  <c:v>221.20285111747211</c:v>
                </c:pt>
                <c:pt idx="37">
                  <c:v>221.41184277556462</c:v>
                </c:pt>
                <c:pt idx="38">
                  <c:v>221.62629152245182</c:v>
                </c:pt>
                <c:pt idx="39">
                  <c:v>221.84647202632297</c:v>
                </c:pt>
                <c:pt idx="40">
                  <c:v>222.07239749537075</c:v>
                </c:pt>
                <c:pt idx="41">
                  <c:v>222.30415096530049</c:v>
                </c:pt>
                <c:pt idx="42">
                  <c:v>222.54207789832219</c:v>
                </c:pt>
                <c:pt idx="43">
                  <c:v>222.78632295671281</c:v>
                </c:pt>
                <c:pt idx="44">
                  <c:v>223.03672842207473</c:v>
                </c:pt>
                <c:pt idx="45">
                  <c:v>223.2676411885887</c:v>
                </c:pt>
                <c:pt idx="46">
                  <c:v>223.55747223251606</c:v>
                </c:pt>
                <c:pt idx="47">
                  <c:v>223.82810318879189</c:v>
                </c:pt>
                <c:pt idx="48">
                  <c:v>224.1060168466573</c:v>
                </c:pt>
                <c:pt idx="49">
                  <c:v>224.39109654703987</c:v>
                </c:pt>
                <c:pt idx="50">
                  <c:v>224.68354270828058</c:v>
                </c:pt>
                <c:pt idx="51">
                  <c:v>224.98839958161892</c:v>
                </c:pt>
                <c:pt idx="52">
                  <c:v>225.3163001556517</c:v>
                </c:pt>
                <c:pt idx="53">
                  <c:v>225.63312147020974</c:v>
                </c:pt>
                <c:pt idx="54">
                  <c:v>225.90654320678382</c:v>
                </c:pt>
                <c:pt idx="55">
                  <c:v>226.23889141722137</c:v>
                </c:pt>
                <c:pt idx="56">
                  <c:v>226.57675544762171</c:v>
                </c:pt>
                <c:pt idx="57">
                  <c:v>226.92985563792189</c:v>
                </c:pt>
                <c:pt idx="58">
                  <c:v>227.31755413671314</c:v>
                </c:pt>
                <c:pt idx="59">
                  <c:v>227.71631547511129</c:v>
                </c:pt>
                <c:pt idx="60">
                  <c:v>228.09584166941221</c:v>
                </c:pt>
                <c:pt idx="61">
                  <c:v>228.48593039153764</c:v>
                </c:pt>
                <c:pt idx="62">
                  <c:v>228.82205843544529</c:v>
                </c:pt>
                <c:pt idx="63">
                  <c:v>229.19848766242436</c:v>
                </c:pt>
                <c:pt idx="64">
                  <c:v>229.55077046121937</c:v>
                </c:pt>
                <c:pt idx="65">
                  <c:v>229.94474322366236</c:v>
                </c:pt>
                <c:pt idx="66">
                  <c:v>230.30393035362968</c:v>
                </c:pt>
                <c:pt idx="67">
                  <c:v>230.66458821537134</c:v>
                </c:pt>
                <c:pt idx="68">
                  <c:v>231.04919288991582</c:v>
                </c:pt>
                <c:pt idx="69">
                  <c:v>231.47962386729682</c:v>
                </c:pt>
                <c:pt idx="70">
                  <c:v>231.95840279064171</c:v>
                </c:pt>
                <c:pt idx="71">
                  <c:v>232.45368790840683</c:v>
                </c:pt>
                <c:pt idx="72">
                  <c:v>232.87415913865473</c:v>
                </c:pt>
                <c:pt idx="73">
                  <c:v>233.35658255762328</c:v>
                </c:pt>
                <c:pt idx="74">
                  <c:v>233.8344672035137</c:v>
                </c:pt>
                <c:pt idx="75">
                  <c:v>234.366626626261</c:v>
                </c:pt>
                <c:pt idx="76">
                  <c:v>234.90850333676642</c:v>
                </c:pt>
                <c:pt idx="77">
                  <c:v>235.45810253333246</c:v>
                </c:pt>
                <c:pt idx="78">
                  <c:v>236.01974205134829</c:v>
                </c:pt>
                <c:pt idx="79">
                  <c:v>236.540694567136</c:v>
                </c:pt>
                <c:pt idx="80">
                  <c:v>237.07577370609562</c:v>
                </c:pt>
                <c:pt idx="81">
                  <c:v>237.62741107544582</c:v>
                </c:pt>
                <c:pt idx="82">
                  <c:v>238.11040401721121</c:v>
                </c:pt>
                <c:pt idx="83">
                  <c:v>238.57059703824277</c:v>
                </c:pt>
                <c:pt idx="84">
                  <c:v>239.11466986240117</c:v>
                </c:pt>
                <c:pt idx="85">
                  <c:v>239.69182243898942</c:v>
                </c:pt>
                <c:pt idx="86">
                  <c:v>240.35902190874771</c:v>
                </c:pt>
                <c:pt idx="87">
                  <c:v>240.99111816251158</c:v>
                </c:pt>
                <c:pt idx="88">
                  <c:v>241.58991283349212</c:v>
                </c:pt>
                <c:pt idx="89">
                  <c:v>242.2068304402294</c:v>
                </c:pt>
                <c:pt idx="90">
                  <c:v>242.86254393344612</c:v>
                </c:pt>
                <c:pt idx="91">
                  <c:v>243.46561969431625</c:v>
                </c:pt>
                <c:pt idx="92">
                  <c:v>244.11363715058334</c:v>
                </c:pt>
                <c:pt idx="93">
                  <c:v>244.74534364477154</c:v>
                </c:pt>
                <c:pt idx="94">
                  <c:v>245.48640065193945</c:v>
                </c:pt>
                <c:pt idx="95">
                  <c:v>246.12144568279095</c:v>
                </c:pt>
                <c:pt idx="96">
                  <c:v>246.79767326259014</c:v>
                </c:pt>
                <c:pt idx="97">
                  <c:v>247.42555729929362</c:v>
                </c:pt>
                <c:pt idx="98">
                  <c:v>248.05764956808582</c:v>
                </c:pt>
                <c:pt idx="99">
                  <c:v>248.7432657514087</c:v>
                </c:pt>
                <c:pt idx="100">
                  <c:v>249.44219639223431</c:v>
                </c:pt>
                <c:pt idx="101">
                  <c:v>250.18314779604626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18F-EE41-9B78-8A2815DD5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F100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cl0.6</c:v>
          </c:tx>
          <c:spPr>
            <a:ln w="19050" cap="rnd">
              <a:solidFill>
                <a:srgbClr val="94520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'24.142-F100'!$AS$3:$AS$88</c:f>
              <c:numCache>
                <c:formatCode>General</c:formatCode>
                <c:ptCount val="86"/>
                <c:pt idx="0">
                  <c:v>0.42150805000000002</c:v>
                </c:pt>
                <c:pt idx="1">
                  <c:v>0.42527857000000002</c:v>
                </c:pt>
                <c:pt idx="2">
                  <c:v>0.42904935999999999</c:v>
                </c:pt>
                <c:pt idx="3">
                  <c:v>0.43282067000000002</c:v>
                </c:pt>
                <c:pt idx="4">
                  <c:v>0.43659150000000002</c:v>
                </c:pt>
                <c:pt idx="5">
                  <c:v>0.44036216</c:v>
                </c:pt>
                <c:pt idx="6">
                  <c:v>0.44413280999999999</c:v>
                </c:pt>
                <c:pt idx="7">
                  <c:v>0.44790354999999998</c:v>
                </c:pt>
                <c:pt idx="8">
                  <c:v>0.45167459999999998</c:v>
                </c:pt>
                <c:pt idx="9">
                  <c:v>0.45544551999999999</c:v>
                </c:pt>
                <c:pt idx="10">
                  <c:v>0.45921591</c:v>
                </c:pt>
                <c:pt idx="11">
                  <c:v>0.46298655999999999</c:v>
                </c:pt>
                <c:pt idx="12">
                  <c:v>0.46675744000000002</c:v>
                </c:pt>
                <c:pt idx="13">
                  <c:v>0.47052835999999998</c:v>
                </c:pt>
                <c:pt idx="14">
                  <c:v>0.47429901000000002</c:v>
                </c:pt>
                <c:pt idx="15">
                  <c:v>0.47806957999999999</c:v>
                </c:pt>
                <c:pt idx="16">
                  <c:v>0.48183983000000002</c:v>
                </c:pt>
                <c:pt idx="17">
                  <c:v>0.48561048000000001</c:v>
                </c:pt>
                <c:pt idx="18">
                  <c:v>0.48938162000000002</c:v>
                </c:pt>
                <c:pt idx="19">
                  <c:v>0.49315262999999998</c:v>
                </c:pt>
                <c:pt idx="20">
                  <c:v>0.49692389999999997</c:v>
                </c:pt>
                <c:pt idx="21">
                  <c:v>0.50069503999999998</c:v>
                </c:pt>
                <c:pt idx="22">
                  <c:v>0.50446676000000001</c:v>
                </c:pt>
                <c:pt idx="23">
                  <c:v>0.50861592</c:v>
                </c:pt>
                <c:pt idx="24">
                  <c:v>0.51200966000000003</c:v>
                </c:pt>
                <c:pt idx="25">
                  <c:v>0.51578142000000005</c:v>
                </c:pt>
                <c:pt idx="26">
                  <c:v>0.51955313999999997</c:v>
                </c:pt>
                <c:pt idx="27">
                  <c:v>0.52332440999999996</c:v>
                </c:pt>
                <c:pt idx="28">
                  <c:v>0.52709638999999997</c:v>
                </c:pt>
                <c:pt idx="29">
                  <c:v>0.53086858999999997</c:v>
                </c:pt>
                <c:pt idx="30">
                  <c:v>0.53464056999999998</c:v>
                </c:pt>
                <c:pt idx="31">
                  <c:v>0.53841269000000003</c:v>
                </c:pt>
                <c:pt idx="32">
                  <c:v>0.54256291999999995</c:v>
                </c:pt>
                <c:pt idx="33">
                  <c:v>0.54595762000000003</c:v>
                </c:pt>
                <c:pt idx="34">
                  <c:v>0.55010802999999997</c:v>
                </c:pt>
                <c:pt idx="35">
                  <c:v>0.55425826</c:v>
                </c:pt>
                <c:pt idx="36">
                  <c:v>0.55727556</c:v>
                </c:pt>
                <c:pt idx="37">
                  <c:v>0.56104953000000002</c:v>
                </c:pt>
                <c:pt idx="38">
                  <c:v>0.56482164999999995</c:v>
                </c:pt>
                <c:pt idx="39">
                  <c:v>0.56859548999999998</c:v>
                </c:pt>
                <c:pt idx="40">
                  <c:v>0.57236902000000001</c:v>
                </c:pt>
                <c:pt idx="41">
                  <c:v>0.57614211000000004</c:v>
                </c:pt>
                <c:pt idx="42">
                  <c:v>0.57953796000000002</c:v>
                </c:pt>
                <c:pt idx="43">
                  <c:v>0.58368951999999996</c:v>
                </c:pt>
                <c:pt idx="44">
                  <c:v>0.58746441999999999</c:v>
                </c:pt>
                <c:pt idx="45">
                  <c:v>0.59123853000000004</c:v>
                </c:pt>
                <c:pt idx="46">
                  <c:v>0.59501351999999996</c:v>
                </c:pt>
                <c:pt idx="47">
                  <c:v>0.59878825000000002</c:v>
                </c:pt>
                <c:pt idx="48">
                  <c:v>0.60256310999999996</c:v>
                </c:pt>
                <c:pt idx="49">
                  <c:v>0.6063385</c:v>
                </c:pt>
                <c:pt idx="50">
                  <c:v>0.61011335</c:v>
                </c:pt>
                <c:pt idx="51">
                  <c:v>0.61388896999999998</c:v>
                </c:pt>
                <c:pt idx="52">
                  <c:v>0.61766483999999999</c:v>
                </c:pt>
                <c:pt idx="53">
                  <c:v>0.62144094000000005</c:v>
                </c:pt>
                <c:pt idx="54">
                  <c:v>0.62521654999999998</c:v>
                </c:pt>
                <c:pt idx="55">
                  <c:v>0.62899305000000005</c:v>
                </c:pt>
                <c:pt idx="56">
                  <c:v>0.63276931999999997</c:v>
                </c:pt>
                <c:pt idx="57">
                  <c:v>0.63654613000000004</c:v>
                </c:pt>
                <c:pt idx="58">
                  <c:v>0.64032288999999998</c:v>
                </c:pt>
                <c:pt idx="59">
                  <c:v>0.64372127000000001</c:v>
                </c:pt>
                <c:pt idx="60">
                  <c:v>0.64749829000000003</c:v>
                </c:pt>
                <c:pt idx="61">
                  <c:v>0.65051988999999999</c:v>
                </c:pt>
                <c:pt idx="62">
                  <c:v>0.65391865999999998</c:v>
                </c:pt>
                <c:pt idx="63">
                  <c:v>0.65731815000000005</c:v>
                </c:pt>
                <c:pt idx="64">
                  <c:v>0.66028447000000001</c:v>
                </c:pt>
                <c:pt idx="65">
                  <c:v>0.66330869000000003</c:v>
                </c:pt>
                <c:pt idx="66">
                  <c:v>0.66563265999999999</c:v>
                </c:pt>
                <c:pt idx="67">
                  <c:v>0.66865465000000002</c:v>
                </c:pt>
                <c:pt idx="68">
                  <c:v>0.67167686999999998</c:v>
                </c:pt>
                <c:pt idx="69">
                  <c:v>0.67432095999999997</c:v>
                </c:pt>
                <c:pt idx="70">
                  <c:v>0.67734280999999996</c:v>
                </c:pt>
                <c:pt idx="71">
                  <c:v>0.67998775</c:v>
                </c:pt>
                <c:pt idx="72">
                  <c:v>0.68263214999999999</c:v>
                </c:pt>
                <c:pt idx="73">
                  <c:v>0.68486309000000001</c:v>
                </c:pt>
                <c:pt idx="74">
                  <c:v>0.68788837999999997</c:v>
                </c:pt>
                <c:pt idx="75">
                  <c:v>0.69094898000000005</c:v>
                </c:pt>
                <c:pt idx="76">
                  <c:v>0.69434947999999996</c:v>
                </c:pt>
                <c:pt idx="77">
                  <c:v>0.69699454999999999</c:v>
                </c:pt>
                <c:pt idx="78">
                  <c:v>0.70001701999999999</c:v>
                </c:pt>
                <c:pt idx="79">
                  <c:v>0.70228405000000005</c:v>
                </c:pt>
                <c:pt idx="80">
                  <c:v>0.70490805999999995</c:v>
                </c:pt>
                <c:pt idx="81">
                  <c:v>0.70755599000000002</c:v>
                </c:pt>
                <c:pt idx="82">
                  <c:v>0.71022498000000001</c:v>
                </c:pt>
                <c:pt idx="83">
                  <c:v>0.71324763000000002</c:v>
                </c:pt>
                <c:pt idx="84">
                  <c:v>0.71589332000000006</c:v>
                </c:pt>
                <c:pt idx="85">
                  <c:v>0.71915794</c:v>
                </c:pt>
              </c:numCache>
            </c:numRef>
          </c:xVal>
          <c:yVal>
            <c:numRef>
              <c:f>'24.142-F100'!$AT$3:$AT$88</c:f>
              <c:numCache>
                <c:formatCode>General</c:formatCode>
                <c:ptCount val="86"/>
                <c:pt idx="0">
                  <c:v>347.05935499999998</c:v>
                </c:pt>
                <c:pt idx="1">
                  <c:v>347.034109</c:v>
                </c:pt>
                <c:pt idx="2">
                  <c:v>347.05578400000002</c:v>
                </c:pt>
                <c:pt idx="3">
                  <c:v>347.17129999999997</c:v>
                </c:pt>
                <c:pt idx="4">
                  <c:v>347.20079600000003</c:v>
                </c:pt>
                <c:pt idx="5">
                  <c:v>347.19900999999999</c:v>
                </c:pt>
                <c:pt idx="6">
                  <c:v>347.197225</c:v>
                </c:pt>
                <c:pt idx="7">
                  <c:v>347.21107999999998</c:v>
                </c:pt>
                <c:pt idx="8">
                  <c:v>347.279675</c:v>
                </c:pt>
                <c:pt idx="9">
                  <c:v>347.32481100000001</c:v>
                </c:pt>
                <c:pt idx="10">
                  <c:v>347.27610499999997</c:v>
                </c:pt>
                <c:pt idx="11">
                  <c:v>347.27431899999999</c:v>
                </c:pt>
                <c:pt idx="12">
                  <c:v>347.31163500000002</c:v>
                </c:pt>
                <c:pt idx="13">
                  <c:v>347.35676999999998</c:v>
                </c:pt>
                <c:pt idx="14">
                  <c:v>347.354985</c:v>
                </c:pt>
                <c:pt idx="15">
                  <c:v>347.337559</c:v>
                </c:pt>
                <c:pt idx="16">
                  <c:v>347.26539300000002</c:v>
                </c:pt>
                <c:pt idx="17">
                  <c:v>347.26360699999998</c:v>
                </c:pt>
                <c:pt idx="18">
                  <c:v>347.34784300000001</c:v>
                </c:pt>
                <c:pt idx="19">
                  <c:v>347.40861899999999</c:v>
                </c:pt>
                <c:pt idx="20">
                  <c:v>347.51631500000002</c:v>
                </c:pt>
                <c:pt idx="21">
                  <c:v>347.600551</c:v>
                </c:pt>
                <c:pt idx="22">
                  <c:v>347.78644800000001</c:v>
                </c:pt>
                <c:pt idx="23">
                  <c:v>347.98780699999998</c:v>
                </c:pt>
                <c:pt idx="24">
                  <c:v>348.06440199999997</c:v>
                </c:pt>
                <c:pt idx="25">
                  <c:v>348.25812000000002</c:v>
                </c:pt>
                <c:pt idx="26">
                  <c:v>348.44401699999997</c:v>
                </c:pt>
                <c:pt idx="27">
                  <c:v>348.55171300000001</c:v>
                </c:pt>
                <c:pt idx="28">
                  <c:v>348.78453100000002</c:v>
                </c:pt>
                <c:pt idx="29">
                  <c:v>349.05644999999998</c:v>
                </c:pt>
                <c:pt idx="30">
                  <c:v>349.28926799999999</c:v>
                </c:pt>
                <c:pt idx="31">
                  <c:v>349.545547</c:v>
                </c:pt>
                <c:pt idx="32">
                  <c:v>349.93629900000002</c:v>
                </c:pt>
                <c:pt idx="33">
                  <c:v>350.18322499999999</c:v>
                </c:pt>
                <c:pt idx="34">
                  <c:v>350.60354799999999</c:v>
                </c:pt>
                <c:pt idx="35">
                  <c:v>350.99430000000001</c:v>
                </c:pt>
                <c:pt idx="36">
                  <c:v>351.23358500000001</c:v>
                </c:pt>
                <c:pt idx="37">
                  <c:v>351.818308</c:v>
                </c:pt>
                <c:pt idx="38">
                  <c:v>352.07458700000001</c:v>
                </c:pt>
                <c:pt idx="39">
                  <c:v>352.63585</c:v>
                </c:pt>
                <c:pt idx="40">
                  <c:v>353.14237200000002</c:v>
                </c:pt>
                <c:pt idx="41">
                  <c:v>353.57069300000001</c:v>
                </c:pt>
                <c:pt idx="42">
                  <c:v>354.02094199999999</c:v>
                </c:pt>
                <c:pt idx="43">
                  <c:v>354.646298</c:v>
                </c:pt>
                <c:pt idx="44">
                  <c:v>355.39524399999999</c:v>
                </c:pt>
                <c:pt idx="45">
                  <c:v>356.00342799999999</c:v>
                </c:pt>
                <c:pt idx="46">
                  <c:v>356.76801399999999</c:v>
                </c:pt>
                <c:pt idx="47">
                  <c:v>357.485679</c:v>
                </c:pt>
                <c:pt idx="48">
                  <c:v>358.22680500000001</c:v>
                </c:pt>
                <c:pt idx="49">
                  <c:v>359.06177200000002</c:v>
                </c:pt>
                <c:pt idx="50">
                  <c:v>359.80289800000003</c:v>
                </c:pt>
                <c:pt idx="51">
                  <c:v>360.676965</c:v>
                </c:pt>
                <c:pt idx="52">
                  <c:v>361.59795400000002</c:v>
                </c:pt>
                <c:pt idx="53">
                  <c:v>362.558042</c:v>
                </c:pt>
                <c:pt idx="54">
                  <c:v>363.43211000000002</c:v>
                </c:pt>
                <c:pt idx="55">
                  <c:v>364.46258</c:v>
                </c:pt>
                <c:pt idx="56">
                  <c:v>365.45394900000002</c:v>
                </c:pt>
                <c:pt idx="57">
                  <c:v>366.53915999999998</c:v>
                </c:pt>
                <c:pt idx="58">
                  <c:v>367.61655100000002</c:v>
                </c:pt>
                <c:pt idx="59">
                  <c:v>368.51254699999998</c:v>
                </c:pt>
                <c:pt idx="60">
                  <c:v>369.63685800000002</c:v>
                </c:pt>
                <c:pt idx="61">
                  <c:v>370.63469400000002</c:v>
                </c:pt>
                <c:pt idx="62">
                  <c:v>371.60107099999999</c:v>
                </c:pt>
                <c:pt idx="63">
                  <c:v>372.69256999999999</c:v>
                </c:pt>
                <c:pt idx="64">
                  <c:v>373.73148800000001</c:v>
                </c:pt>
                <c:pt idx="65">
                  <c:v>374.67702600000001</c:v>
                </c:pt>
                <c:pt idx="66">
                  <c:v>375.439367</c:v>
                </c:pt>
                <c:pt idx="67">
                  <c:v>376.50758400000001</c:v>
                </c:pt>
                <c:pt idx="68">
                  <c:v>377.61490199999997</c:v>
                </c:pt>
                <c:pt idx="69">
                  <c:v>378.58774599999998</c:v>
                </c:pt>
                <c:pt idx="70">
                  <c:v>379.63079199999999</c:v>
                </c:pt>
                <c:pt idx="71">
                  <c:v>380.75221800000003</c:v>
                </c:pt>
                <c:pt idx="72">
                  <c:v>381.77980200000002</c:v>
                </c:pt>
                <c:pt idx="73">
                  <c:v>382.62136600000002</c:v>
                </c:pt>
                <c:pt idx="74">
                  <c:v>383.75629700000002</c:v>
                </c:pt>
                <c:pt idx="75">
                  <c:v>384.934955</c:v>
                </c:pt>
                <c:pt idx="76">
                  <c:v>386.20631700000001</c:v>
                </c:pt>
                <c:pt idx="77">
                  <c:v>387.351203</c:v>
                </c:pt>
                <c:pt idx="78">
                  <c:v>388.50373100000002</c:v>
                </c:pt>
                <c:pt idx="79">
                  <c:v>389.52978400000001</c:v>
                </c:pt>
                <c:pt idx="80">
                  <c:v>390.56641999999999</c:v>
                </c:pt>
                <c:pt idx="81">
                  <c:v>391.70152999999999</c:v>
                </c:pt>
                <c:pt idx="82">
                  <c:v>392.94317999999998</c:v>
                </c:pt>
                <c:pt idx="83">
                  <c:v>394.12698799999998</c:v>
                </c:pt>
                <c:pt idx="84">
                  <c:v>395.38135599999998</c:v>
                </c:pt>
                <c:pt idx="85">
                  <c:v>396.81969299999997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59C-124E-BCC9-2C7A7AECD63B}"/>
            </c:ext>
          </c:extLst>
        </c:ser>
        <c:ser>
          <c:idx val="6"/>
          <c:order val="1"/>
          <c:tx>
            <c:v>cl0.6neu</c:v>
          </c:tx>
          <c:spPr>
            <a:ln>
              <a:solidFill>
                <a:srgbClr val="94520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'24.142-F100'!$AS$3:$AS$88</c:f>
              <c:numCache>
                <c:formatCode>General</c:formatCode>
                <c:ptCount val="86"/>
                <c:pt idx="0">
                  <c:v>0.42150805000000002</c:v>
                </c:pt>
                <c:pt idx="1">
                  <c:v>0.42527857000000002</c:v>
                </c:pt>
                <c:pt idx="2">
                  <c:v>0.42904935999999999</c:v>
                </c:pt>
                <c:pt idx="3">
                  <c:v>0.43282067000000002</c:v>
                </c:pt>
                <c:pt idx="4">
                  <c:v>0.43659150000000002</c:v>
                </c:pt>
                <c:pt idx="5">
                  <c:v>0.44036216</c:v>
                </c:pt>
                <c:pt idx="6">
                  <c:v>0.44413280999999999</c:v>
                </c:pt>
                <c:pt idx="7">
                  <c:v>0.44790354999999998</c:v>
                </c:pt>
                <c:pt idx="8">
                  <c:v>0.45167459999999998</c:v>
                </c:pt>
                <c:pt idx="9">
                  <c:v>0.45544551999999999</c:v>
                </c:pt>
                <c:pt idx="10">
                  <c:v>0.45921591</c:v>
                </c:pt>
                <c:pt idx="11">
                  <c:v>0.46298655999999999</c:v>
                </c:pt>
                <c:pt idx="12">
                  <c:v>0.46675744000000002</c:v>
                </c:pt>
                <c:pt idx="13">
                  <c:v>0.47052835999999998</c:v>
                </c:pt>
                <c:pt idx="14">
                  <c:v>0.47429901000000002</c:v>
                </c:pt>
                <c:pt idx="15">
                  <c:v>0.47806957999999999</c:v>
                </c:pt>
                <c:pt idx="16">
                  <c:v>0.48183983000000002</c:v>
                </c:pt>
                <c:pt idx="17">
                  <c:v>0.48561048000000001</c:v>
                </c:pt>
                <c:pt idx="18">
                  <c:v>0.48938162000000002</c:v>
                </c:pt>
                <c:pt idx="19">
                  <c:v>0.49315262999999998</c:v>
                </c:pt>
                <c:pt idx="20">
                  <c:v>0.49692389999999997</c:v>
                </c:pt>
                <c:pt idx="21">
                  <c:v>0.50069503999999998</c:v>
                </c:pt>
                <c:pt idx="22">
                  <c:v>0.50446676000000001</c:v>
                </c:pt>
                <c:pt idx="23">
                  <c:v>0.50861592</c:v>
                </c:pt>
                <c:pt idx="24">
                  <c:v>0.51200966000000003</c:v>
                </c:pt>
                <c:pt idx="25">
                  <c:v>0.51578142000000005</c:v>
                </c:pt>
                <c:pt idx="26">
                  <c:v>0.51955313999999997</c:v>
                </c:pt>
                <c:pt idx="27">
                  <c:v>0.52332440999999996</c:v>
                </c:pt>
                <c:pt idx="28">
                  <c:v>0.52709638999999997</c:v>
                </c:pt>
                <c:pt idx="29">
                  <c:v>0.53086858999999997</c:v>
                </c:pt>
                <c:pt idx="30">
                  <c:v>0.53464056999999998</c:v>
                </c:pt>
                <c:pt idx="31">
                  <c:v>0.53841269000000003</c:v>
                </c:pt>
                <c:pt idx="32">
                  <c:v>0.54256291999999995</c:v>
                </c:pt>
                <c:pt idx="33">
                  <c:v>0.54595762000000003</c:v>
                </c:pt>
                <c:pt idx="34">
                  <c:v>0.55010802999999997</c:v>
                </c:pt>
                <c:pt idx="35">
                  <c:v>0.55425826</c:v>
                </c:pt>
                <c:pt idx="36">
                  <c:v>0.55727556</c:v>
                </c:pt>
                <c:pt idx="37">
                  <c:v>0.56104953000000002</c:v>
                </c:pt>
                <c:pt idx="38">
                  <c:v>0.56482164999999995</c:v>
                </c:pt>
                <c:pt idx="39">
                  <c:v>0.56859548999999998</c:v>
                </c:pt>
                <c:pt idx="40">
                  <c:v>0.57236902000000001</c:v>
                </c:pt>
                <c:pt idx="41">
                  <c:v>0.57614211000000004</c:v>
                </c:pt>
                <c:pt idx="42">
                  <c:v>0.57953796000000002</c:v>
                </c:pt>
                <c:pt idx="43">
                  <c:v>0.58368951999999996</c:v>
                </c:pt>
                <c:pt idx="44">
                  <c:v>0.58746441999999999</c:v>
                </c:pt>
                <c:pt idx="45">
                  <c:v>0.59123853000000004</c:v>
                </c:pt>
                <c:pt idx="46">
                  <c:v>0.59501351999999996</c:v>
                </c:pt>
                <c:pt idx="47">
                  <c:v>0.59878825000000002</c:v>
                </c:pt>
                <c:pt idx="48">
                  <c:v>0.60256310999999996</c:v>
                </c:pt>
                <c:pt idx="49">
                  <c:v>0.6063385</c:v>
                </c:pt>
                <c:pt idx="50">
                  <c:v>0.61011335</c:v>
                </c:pt>
                <c:pt idx="51">
                  <c:v>0.61388896999999998</c:v>
                </c:pt>
                <c:pt idx="52">
                  <c:v>0.61766483999999999</c:v>
                </c:pt>
                <c:pt idx="53">
                  <c:v>0.62144094000000005</c:v>
                </c:pt>
                <c:pt idx="54">
                  <c:v>0.62521654999999998</c:v>
                </c:pt>
                <c:pt idx="55">
                  <c:v>0.62899305000000005</c:v>
                </c:pt>
                <c:pt idx="56">
                  <c:v>0.63276931999999997</c:v>
                </c:pt>
                <c:pt idx="57">
                  <c:v>0.63654613000000004</c:v>
                </c:pt>
                <c:pt idx="58">
                  <c:v>0.64032288999999998</c:v>
                </c:pt>
                <c:pt idx="59">
                  <c:v>0.64372127000000001</c:v>
                </c:pt>
                <c:pt idx="60">
                  <c:v>0.64749829000000003</c:v>
                </c:pt>
                <c:pt idx="61">
                  <c:v>0.65051988999999999</c:v>
                </c:pt>
                <c:pt idx="62">
                  <c:v>0.65391865999999998</c:v>
                </c:pt>
                <c:pt idx="63">
                  <c:v>0.65731815000000005</c:v>
                </c:pt>
                <c:pt idx="64">
                  <c:v>0.66028447000000001</c:v>
                </c:pt>
                <c:pt idx="65">
                  <c:v>0.66330869000000003</c:v>
                </c:pt>
                <c:pt idx="66">
                  <c:v>0.66563265999999999</c:v>
                </c:pt>
                <c:pt idx="67">
                  <c:v>0.66865465000000002</c:v>
                </c:pt>
                <c:pt idx="68">
                  <c:v>0.67167686999999998</c:v>
                </c:pt>
                <c:pt idx="69">
                  <c:v>0.67432095999999997</c:v>
                </c:pt>
                <c:pt idx="70">
                  <c:v>0.67734280999999996</c:v>
                </c:pt>
                <c:pt idx="71">
                  <c:v>0.67998775</c:v>
                </c:pt>
                <c:pt idx="72">
                  <c:v>0.68263214999999999</c:v>
                </c:pt>
                <c:pt idx="73">
                  <c:v>0.68486309000000001</c:v>
                </c:pt>
                <c:pt idx="74">
                  <c:v>0.68788837999999997</c:v>
                </c:pt>
                <c:pt idx="75">
                  <c:v>0.69094898000000005</c:v>
                </c:pt>
                <c:pt idx="76">
                  <c:v>0.69434947999999996</c:v>
                </c:pt>
                <c:pt idx="77">
                  <c:v>0.69699454999999999</c:v>
                </c:pt>
                <c:pt idx="78">
                  <c:v>0.70001701999999999</c:v>
                </c:pt>
                <c:pt idx="79">
                  <c:v>0.70228405000000005</c:v>
                </c:pt>
                <c:pt idx="80">
                  <c:v>0.70490805999999995</c:v>
                </c:pt>
                <c:pt idx="81">
                  <c:v>0.70755599000000002</c:v>
                </c:pt>
                <c:pt idx="82">
                  <c:v>0.71022498000000001</c:v>
                </c:pt>
                <c:pt idx="83">
                  <c:v>0.71324763000000002</c:v>
                </c:pt>
                <c:pt idx="84">
                  <c:v>0.71589332000000006</c:v>
                </c:pt>
                <c:pt idx="85">
                  <c:v>0.71915794</c:v>
                </c:pt>
              </c:numCache>
            </c:numRef>
          </c:xVal>
          <c:yVal>
            <c:numRef>
              <c:f>'24.142-F100'!$AU$3:$AU$88</c:f>
              <c:numCache>
                <c:formatCode>General</c:formatCode>
                <c:ptCount val="86"/>
                <c:pt idx="0">
                  <c:v>346.0761253092856</c:v>
                </c:pt>
                <c:pt idx="1">
                  <c:v>346.15853964461729</c:v>
                </c:pt>
                <c:pt idx="2">
                  <c:v>346.24421308652535</c:v>
                </c:pt>
                <c:pt idx="3">
                  <c:v>346.33328838671457</c:v>
                </c:pt>
                <c:pt idx="4">
                  <c:v>346.42588454368416</c:v>
                </c:pt>
                <c:pt idx="5">
                  <c:v>346.52215769046825</c:v>
                </c:pt>
                <c:pt idx="6">
                  <c:v>346.62226834352015</c:v>
                </c:pt>
                <c:pt idx="7">
                  <c:v>346.7263836567306</c:v>
                </c:pt>
                <c:pt idx="8">
                  <c:v>346.83468285078857</c:v>
                </c:pt>
                <c:pt idx="9">
                  <c:v>346.94733465268263</c:v>
                </c:pt>
                <c:pt idx="10">
                  <c:v>347.06451600735295</c:v>
                </c:pt>
                <c:pt idx="11">
                  <c:v>347.18645053203397</c:v>
                </c:pt>
                <c:pt idx="12">
                  <c:v>347.31334779414112</c:v>
                </c:pt>
                <c:pt idx="13">
                  <c:v>347.4454221454256</c:v>
                </c:pt>
                <c:pt idx="14">
                  <c:v>347.58289359767105</c:v>
                </c:pt>
                <c:pt idx="15">
                  <c:v>347.7260113961504</c:v>
                </c:pt>
                <c:pt idx="16">
                  <c:v>347.87502093045521</c:v>
                </c:pt>
                <c:pt idx="17">
                  <c:v>348.03021930647293</c:v>
                </c:pt>
                <c:pt idx="18">
                  <c:v>348.19189468324424</c:v>
                </c:pt>
                <c:pt idx="19">
                  <c:v>348.36031814620185</c:v>
                </c:pt>
                <c:pt idx="20">
                  <c:v>348.5358194535429</c:v>
                </c:pt>
                <c:pt idx="21">
                  <c:v>348.71870880357505</c:v>
                </c:pt>
                <c:pt idx="22">
                  <c:v>348.90936685339557</c:v>
                </c:pt>
                <c:pt idx="23">
                  <c:v>349.12847959167084</c:v>
                </c:pt>
                <c:pt idx="24">
                  <c:v>349.31534531274747</c:v>
                </c:pt>
                <c:pt idx="25">
                  <c:v>349.53147910651626</c:v>
                </c:pt>
                <c:pt idx="26">
                  <c:v>349.75691777249688</c:v>
                </c:pt>
                <c:pt idx="27">
                  <c:v>349.99207777657466</c:v>
                </c:pt>
                <c:pt idx="28">
                  <c:v>350.23749798956408</c:v>
                </c:pt>
                <c:pt idx="29">
                  <c:v>350.49363971201689</c:v>
                </c:pt>
                <c:pt idx="30">
                  <c:v>350.76098741921317</c:v>
                </c:pt>
                <c:pt idx="31">
                  <c:v>351.04010682196639</c:v>
                </c:pt>
                <c:pt idx="32">
                  <c:v>351.36147326144214</c:v>
                </c:pt>
                <c:pt idx="33">
                  <c:v>351.63598941796783</c:v>
                </c:pt>
                <c:pt idx="34">
                  <c:v>351.98657925658426</c:v>
                </c:pt>
                <c:pt idx="35">
                  <c:v>352.35444207082855</c:v>
                </c:pt>
                <c:pt idx="36">
                  <c:v>352.63326669000685</c:v>
                </c:pt>
                <c:pt idx="37">
                  <c:v>352.9961372882363</c:v>
                </c:pt>
                <c:pt idx="38">
                  <c:v>353.37522970479995</c:v>
                </c:pt>
                <c:pt idx="39">
                  <c:v>353.77170444841647</c:v>
                </c:pt>
                <c:pt idx="40">
                  <c:v>354.18620077731464</c:v>
                </c:pt>
                <c:pt idx="41">
                  <c:v>354.6195840102655</c:v>
                </c:pt>
                <c:pt idx="42">
                  <c:v>355.0265930262816</c:v>
                </c:pt>
                <c:pt idx="43">
                  <c:v>355.54707388864631</c:v>
                </c:pt>
                <c:pt idx="44">
                  <c:v>356.04327292035748</c:v>
                </c:pt>
                <c:pt idx="45">
                  <c:v>356.56232221565307</c:v>
                </c:pt>
                <c:pt idx="46">
                  <c:v>357.1055828887886</c:v>
                </c:pt>
                <c:pt idx="47">
                  <c:v>357.6740839117569</c:v>
                </c:pt>
                <c:pt idx="48">
                  <c:v>358.26912924640078</c:v>
                </c:pt>
                <c:pt idx="49">
                  <c:v>358.89209814589537</c:v>
                </c:pt>
                <c:pt idx="50">
                  <c:v>359.5441885948876</c:v>
                </c:pt>
                <c:pt idx="51">
                  <c:v>360.22707365124728</c:v>
                </c:pt>
                <c:pt idx="52">
                  <c:v>360.94218880974273</c:v>
                </c:pt>
                <c:pt idx="53">
                  <c:v>361.69113046725158</c:v>
                </c:pt>
                <c:pt idx="54">
                  <c:v>362.47542681273671</c:v>
                </c:pt>
                <c:pt idx="55">
                  <c:v>363.29713035280793</c:v>
                </c:pt>
                <c:pt idx="56">
                  <c:v>364.15785732862741</c:v>
                </c:pt>
                <c:pt idx="57">
                  <c:v>365.05973378018416</c:v>
                </c:pt>
                <c:pt idx="58">
                  <c:v>366.00467315916057</c:v>
                </c:pt>
                <c:pt idx="59">
                  <c:v>366.89353632537689</c:v>
                </c:pt>
                <c:pt idx="60">
                  <c:v>367.92640517818165</c:v>
                </c:pt>
                <c:pt idx="61">
                  <c:v>368.78831866615712</c:v>
                </c:pt>
                <c:pt idx="62">
                  <c:v>369.79736937471932</c:v>
                </c:pt>
                <c:pt idx="63">
                  <c:v>370.85034671259484</c:v>
                </c:pt>
                <c:pt idx="64">
                  <c:v>371.80642013355543</c:v>
                </c:pt>
                <c:pt idx="65">
                  <c:v>372.81840929553402</c:v>
                </c:pt>
                <c:pt idx="66">
                  <c:v>373.62258184449615</c:v>
                </c:pt>
                <c:pt idx="67">
                  <c:v>374.70403948248725</c:v>
                </c:pt>
                <c:pt idx="68">
                  <c:v>375.82752062485577</c:v>
                </c:pt>
                <c:pt idx="69">
                  <c:v>376.84618502578923</c:v>
                </c:pt>
                <c:pt idx="70">
                  <c:v>378.05285075879522</c:v>
                </c:pt>
                <c:pt idx="71">
                  <c:v>379.14759265253372</c:v>
                </c:pt>
                <c:pt idx="72">
                  <c:v>380.27948416091579</c:v>
                </c:pt>
                <c:pt idx="73">
                  <c:v>381.2644655532232</c:v>
                </c:pt>
                <c:pt idx="74">
                  <c:v>382.64571886476386</c:v>
                </c:pt>
                <c:pt idx="75">
                  <c:v>384.09852426474981</c:v>
                </c:pt>
                <c:pt idx="76">
                  <c:v>385.78096791832621</c:v>
                </c:pt>
                <c:pt idx="77">
                  <c:v>387.14149427363373</c:v>
                </c:pt>
                <c:pt idx="78">
                  <c:v>388.75407015180724</c:v>
                </c:pt>
                <c:pt idx="79">
                  <c:v>390.00568593367871</c:v>
                </c:pt>
                <c:pt idx="80">
                  <c:v>391.50115140957371</c:v>
                </c:pt>
                <c:pt idx="81">
                  <c:v>393.06297392504234</c:v>
                </c:pt>
                <c:pt idx="82">
                  <c:v>394.69289866845446</c:v>
                </c:pt>
                <c:pt idx="83">
                  <c:v>396.60908704592771</c:v>
                </c:pt>
                <c:pt idx="84">
                  <c:v>398.35012387136317</c:v>
                </c:pt>
                <c:pt idx="85">
                  <c:v>400.58427667546982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A7-A743-A0BB-660A203930D3}"/>
            </c:ext>
          </c:extLst>
        </c:ser>
        <c:ser>
          <c:idx val="8"/>
          <c:order val="2"/>
          <c:tx>
            <c:v>cl0.55</c:v>
          </c:tx>
          <c:spPr>
            <a:ln w="19050" cap="rnd">
              <a:solidFill>
                <a:srgbClr val="00000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'24.142-F100'!$AM$3:$AM$98</c:f>
              <c:numCache>
                <c:formatCode>General</c:formatCode>
                <c:ptCount val="96"/>
                <c:pt idx="0">
                  <c:v>0.4220506</c:v>
                </c:pt>
                <c:pt idx="1">
                  <c:v>0.42582099000000001</c:v>
                </c:pt>
                <c:pt idx="2">
                  <c:v>0.42959164</c:v>
                </c:pt>
                <c:pt idx="3">
                  <c:v>0.43336265000000002</c:v>
                </c:pt>
                <c:pt idx="4">
                  <c:v>0.43713357000000003</c:v>
                </c:pt>
                <c:pt idx="5">
                  <c:v>0.44090457999999999</c:v>
                </c:pt>
                <c:pt idx="6">
                  <c:v>0.44467522999999998</c:v>
                </c:pt>
                <c:pt idx="7">
                  <c:v>0.44844588000000002</c:v>
                </c:pt>
                <c:pt idx="8">
                  <c:v>0.45221654</c:v>
                </c:pt>
                <c:pt idx="9">
                  <c:v>0.45598718999999999</c:v>
                </c:pt>
                <c:pt idx="10">
                  <c:v>0.45975783999999997</c:v>
                </c:pt>
                <c:pt idx="11">
                  <c:v>0.46352850000000001</c:v>
                </c:pt>
                <c:pt idx="12">
                  <c:v>0.46729915</c:v>
                </c:pt>
                <c:pt idx="13">
                  <c:v>0.47106979999999998</c:v>
                </c:pt>
                <c:pt idx="14">
                  <c:v>0.47484059000000001</c:v>
                </c:pt>
                <c:pt idx="15">
                  <c:v>0.47861146999999998</c:v>
                </c:pt>
                <c:pt idx="16">
                  <c:v>0.48238265000000002</c:v>
                </c:pt>
                <c:pt idx="17">
                  <c:v>0.48615339000000002</c:v>
                </c:pt>
                <c:pt idx="18">
                  <c:v>0.48992444000000002</c:v>
                </c:pt>
                <c:pt idx="19">
                  <c:v>0.49369519000000001</c:v>
                </c:pt>
                <c:pt idx="20">
                  <c:v>0.49746583999999999</c:v>
                </c:pt>
                <c:pt idx="21">
                  <c:v>0.50123649000000003</c:v>
                </c:pt>
                <c:pt idx="22">
                  <c:v>0.50500785000000004</c:v>
                </c:pt>
                <c:pt idx="23">
                  <c:v>0.50877930000000005</c:v>
                </c:pt>
                <c:pt idx="24">
                  <c:v>0.51255070999999996</c:v>
                </c:pt>
                <c:pt idx="25">
                  <c:v>0.51632153999999997</c:v>
                </c:pt>
                <c:pt idx="26">
                  <c:v>0.52009227999999996</c:v>
                </c:pt>
                <c:pt idx="27">
                  <c:v>0.52386372999999997</c:v>
                </c:pt>
                <c:pt idx="28">
                  <c:v>0.52763446999999997</c:v>
                </c:pt>
                <c:pt idx="29">
                  <c:v>0.53140569999999998</c:v>
                </c:pt>
                <c:pt idx="30">
                  <c:v>0.53517674999999998</c:v>
                </c:pt>
                <c:pt idx="31">
                  <c:v>0.53894847000000001</c:v>
                </c:pt>
                <c:pt idx="32">
                  <c:v>0.54309790000000002</c:v>
                </c:pt>
                <c:pt idx="33">
                  <c:v>0.54649221000000003</c:v>
                </c:pt>
                <c:pt idx="34">
                  <c:v>0.55064155000000004</c:v>
                </c:pt>
                <c:pt idx="35">
                  <c:v>0.55403546999999997</c:v>
                </c:pt>
                <c:pt idx="36">
                  <c:v>0.55818502999999997</c:v>
                </c:pt>
                <c:pt idx="37">
                  <c:v>0.56157952</c:v>
                </c:pt>
                <c:pt idx="38">
                  <c:v>0.56535212000000001</c:v>
                </c:pt>
                <c:pt idx="39">
                  <c:v>0.56912441000000003</c:v>
                </c:pt>
                <c:pt idx="40">
                  <c:v>0.57327419000000002</c:v>
                </c:pt>
                <c:pt idx="41">
                  <c:v>0.57666868000000004</c:v>
                </c:pt>
                <c:pt idx="42">
                  <c:v>0.58044194999999998</c:v>
                </c:pt>
                <c:pt idx="43">
                  <c:v>0.58421517000000001</c:v>
                </c:pt>
                <c:pt idx="44">
                  <c:v>0.58798700999999998</c:v>
                </c:pt>
                <c:pt idx="45">
                  <c:v>0.59176015000000004</c:v>
                </c:pt>
                <c:pt idx="46">
                  <c:v>0.59553350000000005</c:v>
                </c:pt>
                <c:pt idx="47">
                  <c:v>0.59930609999999995</c:v>
                </c:pt>
                <c:pt idx="48">
                  <c:v>0.60307949999999999</c:v>
                </c:pt>
                <c:pt idx="49">
                  <c:v>0.60685285</c:v>
                </c:pt>
                <c:pt idx="50">
                  <c:v>0.61062612000000005</c:v>
                </c:pt>
                <c:pt idx="51">
                  <c:v>0.61439999999999995</c:v>
                </c:pt>
                <c:pt idx="52">
                  <c:v>0.61817336000000001</c:v>
                </c:pt>
                <c:pt idx="53">
                  <c:v>0.62194680000000002</c:v>
                </c:pt>
                <c:pt idx="54">
                  <c:v>0.62572072999999995</c:v>
                </c:pt>
                <c:pt idx="55">
                  <c:v>0.62949421000000005</c:v>
                </c:pt>
                <c:pt idx="56">
                  <c:v>0.63326850000000001</c:v>
                </c:pt>
                <c:pt idx="57">
                  <c:v>0.6370422</c:v>
                </c:pt>
                <c:pt idx="58">
                  <c:v>0.64081657999999997</c:v>
                </c:pt>
                <c:pt idx="59">
                  <c:v>0.64421309999999998</c:v>
                </c:pt>
                <c:pt idx="60">
                  <c:v>0.64836523000000001</c:v>
                </c:pt>
                <c:pt idx="61">
                  <c:v>0.65251767999999999</c:v>
                </c:pt>
                <c:pt idx="62">
                  <c:v>0.65591458999999996</c:v>
                </c:pt>
                <c:pt idx="63">
                  <c:v>0.65968941000000003</c:v>
                </c:pt>
                <c:pt idx="64">
                  <c:v>0.66346426999999997</c:v>
                </c:pt>
                <c:pt idx="65">
                  <c:v>0.66723988000000001</c:v>
                </c:pt>
                <c:pt idx="66">
                  <c:v>0.67101496000000005</c:v>
                </c:pt>
                <c:pt idx="67">
                  <c:v>0.67479047999999997</c:v>
                </c:pt>
                <c:pt idx="68">
                  <c:v>0.67856711000000003</c:v>
                </c:pt>
                <c:pt idx="69">
                  <c:v>0.68234351999999998</c:v>
                </c:pt>
                <c:pt idx="70">
                  <c:v>0.68612010000000001</c:v>
                </c:pt>
                <c:pt idx="71">
                  <c:v>0.68989685999999995</c:v>
                </c:pt>
                <c:pt idx="72">
                  <c:v>0.69367424</c:v>
                </c:pt>
                <c:pt idx="73">
                  <c:v>0.69745122999999998</c:v>
                </c:pt>
                <c:pt idx="74">
                  <c:v>0.70085027</c:v>
                </c:pt>
                <c:pt idx="75">
                  <c:v>0.70424953000000001</c:v>
                </c:pt>
                <c:pt idx="76">
                  <c:v>0.70689349000000001</c:v>
                </c:pt>
                <c:pt idx="77">
                  <c:v>0.70991565000000001</c:v>
                </c:pt>
                <c:pt idx="78">
                  <c:v>0.71331686000000005</c:v>
                </c:pt>
                <c:pt idx="79">
                  <c:v>0.71633999000000004</c:v>
                </c:pt>
                <c:pt idx="80">
                  <c:v>0.71942346000000001</c:v>
                </c:pt>
                <c:pt idx="81">
                  <c:v>0.72207246000000003</c:v>
                </c:pt>
                <c:pt idx="82">
                  <c:v>0.72472146999999998</c:v>
                </c:pt>
                <c:pt idx="83">
                  <c:v>0.72774890999999997</c:v>
                </c:pt>
                <c:pt idx="84">
                  <c:v>0.73033694999999998</c:v>
                </c:pt>
                <c:pt idx="85">
                  <c:v>0.73260612000000003</c:v>
                </c:pt>
                <c:pt idx="86">
                  <c:v>0.73525375000000004</c:v>
                </c:pt>
                <c:pt idx="87">
                  <c:v>0.73776423000000002</c:v>
                </c:pt>
                <c:pt idx="88">
                  <c:v>0.74010456000000002</c:v>
                </c:pt>
                <c:pt idx="89">
                  <c:v>0.74206649000000002</c:v>
                </c:pt>
                <c:pt idx="90">
                  <c:v>0.74417259999999996</c:v>
                </c:pt>
                <c:pt idx="91">
                  <c:v>0.74646696000000001</c:v>
                </c:pt>
                <c:pt idx="92">
                  <c:v>0.74824193999999999</c:v>
                </c:pt>
                <c:pt idx="93">
                  <c:v>0.74993865000000004</c:v>
                </c:pt>
                <c:pt idx="94">
                  <c:v>0.75161312999999996</c:v>
                </c:pt>
                <c:pt idx="95">
                  <c:v>0.75316698000000004</c:v>
                </c:pt>
              </c:numCache>
            </c:numRef>
          </c:xVal>
          <c:yVal>
            <c:numRef>
              <c:f>'24.142-F100'!$AN$3:$AN$98</c:f>
              <c:numCache>
                <c:formatCode>General</c:formatCode>
                <c:ptCount val="96"/>
                <c:pt idx="0">
                  <c:v>321.792236</c:v>
                </c:pt>
                <c:pt idx="1">
                  <c:v>321.74353000000002</c:v>
                </c:pt>
                <c:pt idx="2">
                  <c:v>321.74174399999998</c:v>
                </c:pt>
                <c:pt idx="3">
                  <c:v>321.80252000000002</c:v>
                </c:pt>
                <c:pt idx="4">
                  <c:v>321.84765499999997</c:v>
                </c:pt>
                <c:pt idx="5">
                  <c:v>321.90843100000001</c:v>
                </c:pt>
                <c:pt idx="6">
                  <c:v>321.90664500000003</c:v>
                </c:pt>
                <c:pt idx="7">
                  <c:v>321.90485999999999</c:v>
                </c:pt>
                <c:pt idx="8">
                  <c:v>321.903075</c:v>
                </c:pt>
                <c:pt idx="9">
                  <c:v>321.90128900000002</c:v>
                </c:pt>
                <c:pt idx="10">
                  <c:v>321.89950399999998</c:v>
                </c:pt>
                <c:pt idx="11">
                  <c:v>321.897719</c:v>
                </c:pt>
                <c:pt idx="12">
                  <c:v>321.89593300000001</c:v>
                </c:pt>
                <c:pt idx="13">
                  <c:v>321.89414799999997</c:v>
                </c:pt>
                <c:pt idx="14">
                  <c:v>321.91582299999999</c:v>
                </c:pt>
                <c:pt idx="15">
                  <c:v>321.95313800000002</c:v>
                </c:pt>
                <c:pt idx="16">
                  <c:v>322.04519399999998</c:v>
                </c:pt>
                <c:pt idx="17">
                  <c:v>322.05904900000002</c:v>
                </c:pt>
                <c:pt idx="18">
                  <c:v>322.12764499999997</c:v>
                </c:pt>
                <c:pt idx="19">
                  <c:v>322.14150000000001</c:v>
                </c:pt>
                <c:pt idx="20">
                  <c:v>322.13971400000003</c:v>
                </c:pt>
                <c:pt idx="21">
                  <c:v>322.13792899999999</c:v>
                </c:pt>
                <c:pt idx="22">
                  <c:v>322.26126599999998</c:v>
                </c:pt>
                <c:pt idx="23">
                  <c:v>322.40024199999999</c:v>
                </c:pt>
                <c:pt idx="24">
                  <c:v>322.53139900000002</c:v>
                </c:pt>
                <c:pt idx="25">
                  <c:v>322.56089400000002</c:v>
                </c:pt>
                <c:pt idx="26">
                  <c:v>322.574749</c:v>
                </c:pt>
                <c:pt idx="27">
                  <c:v>322.71372600000001</c:v>
                </c:pt>
                <c:pt idx="28">
                  <c:v>322.72758099999999</c:v>
                </c:pt>
                <c:pt idx="29">
                  <c:v>322.82745699999998</c:v>
                </c:pt>
                <c:pt idx="30">
                  <c:v>322.896052</c:v>
                </c:pt>
                <c:pt idx="31">
                  <c:v>323.08195000000001</c:v>
                </c:pt>
                <c:pt idx="32">
                  <c:v>323.33022999999997</c:v>
                </c:pt>
                <c:pt idx="33">
                  <c:v>323.508486</c:v>
                </c:pt>
                <c:pt idx="34">
                  <c:v>323.74112500000001</c:v>
                </c:pt>
                <c:pt idx="35">
                  <c:v>323.84899999999999</c:v>
                </c:pt>
                <c:pt idx="36">
                  <c:v>324.12074000000001</c:v>
                </c:pt>
                <c:pt idx="37">
                  <c:v>324.33027600000003</c:v>
                </c:pt>
                <c:pt idx="38">
                  <c:v>324.67257599999999</c:v>
                </c:pt>
                <c:pt idx="39">
                  <c:v>324.96013499999998</c:v>
                </c:pt>
                <c:pt idx="40">
                  <c:v>325.27097600000002</c:v>
                </c:pt>
                <c:pt idx="41">
                  <c:v>325.48051199999998</c:v>
                </c:pt>
                <c:pt idx="42">
                  <c:v>325.94011399999999</c:v>
                </c:pt>
                <c:pt idx="43">
                  <c:v>326.39189499999998</c:v>
                </c:pt>
                <c:pt idx="44">
                  <c:v>326.60125299999999</c:v>
                </c:pt>
                <c:pt idx="45">
                  <c:v>327.03739400000001</c:v>
                </c:pt>
                <c:pt idx="46">
                  <c:v>327.51263599999999</c:v>
                </c:pt>
                <c:pt idx="47">
                  <c:v>327.85493500000001</c:v>
                </c:pt>
                <c:pt idx="48">
                  <c:v>328.33799699999997</c:v>
                </c:pt>
                <c:pt idx="49">
                  <c:v>328.81323900000001</c:v>
                </c:pt>
                <c:pt idx="50">
                  <c:v>329.27284100000003</c:v>
                </c:pt>
                <c:pt idx="51">
                  <c:v>329.84192400000001</c:v>
                </c:pt>
                <c:pt idx="52">
                  <c:v>330.31716499999999</c:v>
                </c:pt>
                <c:pt idx="53">
                  <c:v>330.80804699999999</c:v>
                </c:pt>
                <c:pt idx="54">
                  <c:v>331.384951</c:v>
                </c:pt>
                <c:pt idx="55">
                  <c:v>331.88365299999998</c:v>
                </c:pt>
                <c:pt idx="56">
                  <c:v>332.52311700000001</c:v>
                </c:pt>
                <c:pt idx="57">
                  <c:v>333.06091900000001</c:v>
                </c:pt>
                <c:pt idx="58">
                  <c:v>333.716024</c:v>
                </c:pt>
                <c:pt idx="59">
                  <c:v>334.28528599999999</c:v>
                </c:pt>
                <c:pt idx="60">
                  <c:v>335.01059199999997</c:v>
                </c:pt>
                <c:pt idx="61">
                  <c:v>335.792351</c:v>
                </c:pt>
                <c:pt idx="62">
                  <c:v>336.43028299999997</c:v>
                </c:pt>
                <c:pt idx="63">
                  <c:v>337.163588</c:v>
                </c:pt>
                <c:pt idx="64">
                  <c:v>337.90471400000001</c:v>
                </c:pt>
                <c:pt idx="65">
                  <c:v>338.77878199999998</c:v>
                </c:pt>
                <c:pt idx="66">
                  <c:v>339.55900800000001</c:v>
                </c:pt>
                <c:pt idx="67">
                  <c:v>340.41743500000001</c:v>
                </c:pt>
                <c:pt idx="68">
                  <c:v>341.47136599999999</c:v>
                </c:pt>
                <c:pt idx="69">
                  <c:v>342.48619500000001</c:v>
                </c:pt>
                <c:pt idx="70">
                  <c:v>343.53230500000001</c:v>
                </c:pt>
                <c:pt idx="71">
                  <c:v>344.60969599999999</c:v>
                </c:pt>
                <c:pt idx="72">
                  <c:v>345.79656799999998</c:v>
                </c:pt>
                <c:pt idx="73">
                  <c:v>346.91305999999997</c:v>
                </c:pt>
                <c:pt idx="74">
                  <c:v>347.926357</c:v>
                </c:pt>
                <c:pt idx="75">
                  <c:v>348.97875599999998</c:v>
                </c:pt>
                <c:pt idx="76">
                  <c:v>349.92813899999999</c:v>
                </c:pt>
                <c:pt idx="77">
                  <c:v>351.02592600000003</c:v>
                </c:pt>
                <c:pt idx="78">
                  <c:v>352.42241000000001</c:v>
                </c:pt>
                <c:pt idx="79">
                  <c:v>353.69223899999997</c:v>
                </c:pt>
                <c:pt idx="80">
                  <c:v>354.953487</c:v>
                </c:pt>
                <c:pt idx="81">
                  <c:v>356.27798999999999</c:v>
                </c:pt>
                <c:pt idx="82">
                  <c:v>357.60249399999998</c:v>
                </c:pt>
                <c:pt idx="83">
                  <c:v>359.11621200000002</c:v>
                </c:pt>
                <c:pt idx="84">
                  <c:v>360.33639399999998</c:v>
                </c:pt>
                <c:pt idx="85">
                  <c:v>361.73952300000002</c:v>
                </c:pt>
                <c:pt idx="86">
                  <c:v>363.33797600000003</c:v>
                </c:pt>
                <c:pt idx="87">
                  <c:v>364.87686500000001</c:v>
                </c:pt>
                <c:pt idx="88">
                  <c:v>366.636754</c:v>
                </c:pt>
                <c:pt idx="89">
                  <c:v>368.21158300000002</c:v>
                </c:pt>
                <c:pt idx="90">
                  <c:v>370.06772899999999</c:v>
                </c:pt>
                <c:pt idx="91">
                  <c:v>372.03745600000002</c:v>
                </c:pt>
                <c:pt idx="92">
                  <c:v>373.78930400000002</c:v>
                </c:pt>
                <c:pt idx="93">
                  <c:v>375.561961</c:v>
                </c:pt>
                <c:pt idx="94">
                  <c:v>377.45178399999998</c:v>
                </c:pt>
                <c:pt idx="95">
                  <c:v>379.44920500000001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659C-124E-BCC9-2C7A7AECD63B}"/>
            </c:ext>
          </c:extLst>
        </c:ser>
        <c:ser>
          <c:idx val="9"/>
          <c:order val="3"/>
          <c:tx>
            <c:v>cl0.55neu</c:v>
          </c:tx>
          <c:spPr>
            <a:ln>
              <a:solidFill>
                <a:schemeClr val="tx1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'24.142-F100'!$AM$3:$AM$98</c:f>
              <c:numCache>
                <c:formatCode>General</c:formatCode>
                <c:ptCount val="96"/>
                <c:pt idx="0">
                  <c:v>0.4220506</c:v>
                </c:pt>
                <c:pt idx="1">
                  <c:v>0.42582099000000001</c:v>
                </c:pt>
                <c:pt idx="2">
                  <c:v>0.42959164</c:v>
                </c:pt>
                <c:pt idx="3">
                  <c:v>0.43336265000000002</c:v>
                </c:pt>
                <c:pt idx="4">
                  <c:v>0.43713357000000003</c:v>
                </c:pt>
                <c:pt idx="5">
                  <c:v>0.44090457999999999</c:v>
                </c:pt>
                <c:pt idx="6">
                  <c:v>0.44467522999999998</c:v>
                </c:pt>
                <c:pt idx="7">
                  <c:v>0.44844588000000002</c:v>
                </c:pt>
                <c:pt idx="8">
                  <c:v>0.45221654</c:v>
                </c:pt>
                <c:pt idx="9">
                  <c:v>0.45598718999999999</c:v>
                </c:pt>
                <c:pt idx="10">
                  <c:v>0.45975783999999997</c:v>
                </c:pt>
                <c:pt idx="11">
                  <c:v>0.46352850000000001</c:v>
                </c:pt>
                <c:pt idx="12">
                  <c:v>0.46729915</c:v>
                </c:pt>
                <c:pt idx="13">
                  <c:v>0.47106979999999998</c:v>
                </c:pt>
                <c:pt idx="14">
                  <c:v>0.47484059000000001</c:v>
                </c:pt>
                <c:pt idx="15">
                  <c:v>0.47861146999999998</c:v>
                </c:pt>
                <c:pt idx="16">
                  <c:v>0.48238265000000002</c:v>
                </c:pt>
                <c:pt idx="17">
                  <c:v>0.48615339000000002</c:v>
                </c:pt>
                <c:pt idx="18">
                  <c:v>0.48992444000000002</c:v>
                </c:pt>
                <c:pt idx="19">
                  <c:v>0.49369519000000001</c:v>
                </c:pt>
                <c:pt idx="20">
                  <c:v>0.49746583999999999</c:v>
                </c:pt>
                <c:pt idx="21">
                  <c:v>0.50123649000000003</c:v>
                </c:pt>
                <c:pt idx="22">
                  <c:v>0.50500785000000004</c:v>
                </c:pt>
                <c:pt idx="23">
                  <c:v>0.50877930000000005</c:v>
                </c:pt>
                <c:pt idx="24">
                  <c:v>0.51255070999999996</c:v>
                </c:pt>
                <c:pt idx="25">
                  <c:v>0.51632153999999997</c:v>
                </c:pt>
                <c:pt idx="26">
                  <c:v>0.52009227999999996</c:v>
                </c:pt>
                <c:pt idx="27">
                  <c:v>0.52386372999999997</c:v>
                </c:pt>
                <c:pt idx="28">
                  <c:v>0.52763446999999997</c:v>
                </c:pt>
                <c:pt idx="29">
                  <c:v>0.53140569999999998</c:v>
                </c:pt>
                <c:pt idx="30">
                  <c:v>0.53517674999999998</c:v>
                </c:pt>
                <c:pt idx="31">
                  <c:v>0.53894847000000001</c:v>
                </c:pt>
                <c:pt idx="32">
                  <c:v>0.54309790000000002</c:v>
                </c:pt>
                <c:pt idx="33">
                  <c:v>0.54649221000000003</c:v>
                </c:pt>
                <c:pt idx="34">
                  <c:v>0.55064155000000004</c:v>
                </c:pt>
                <c:pt idx="35">
                  <c:v>0.55403546999999997</c:v>
                </c:pt>
                <c:pt idx="36">
                  <c:v>0.55818502999999997</c:v>
                </c:pt>
                <c:pt idx="37">
                  <c:v>0.56157952</c:v>
                </c:pt>
                <c:pt idx="38">
                  <c:v>0.56535212000000001</c:v>
                </c:pt>
                <c:pt idx="39">
                  <c:v>0.56912441000000003</c:v>
                </c:pt>
                <c:pt idx="40">
                  <c:v>0.57327419000000002</c:v>
                </c:pt>
                <c:pt idx="41">
                  <c:v>0.57666868000000004</c:v>
                </c:pt>
                <c:pt idx="42">
                  <c:v>0.58044194999999998</c:v>
                </c:pt>
                <c:pt idx="43">
                  <c:v>0.58421517000000001</c:v>
                </c:pt>
                <c:pt idx="44">
                  <c:v>0.58798700999999998</c:v>
                </c:pt>
                <c:pt idx="45">
                  <c:v>0.59176015000000004</c:v>
                </c:pt>
                <c:pt idx="46">
                  <c:v>0.59553350000000005</c:v>
                </c:pt>
                <c:pt idx="47">
                  <c:v>0.59930609999999995</c:v>
                </c:pt>
                <c:pt idx="48">
                  <c:v>0.60307949999999999</c:v>
                </c:pt>
                <c:pt idx="49">
                  <c:v>0.60685285</c:v>
                </c:pt>
                <c:pt idx="50">
                  <c:v>0.61062612000000005</c:v>
                </c:pt>
                <c:pt idx="51">
                  <c:v>0.61439999999999995</c:v>
                </c:pt>
                <c:pt idx="52">
                  <c:v>0.61817336000000001</c:v>
                </c:pt>
                <c:pt idx="53">
                  <c:v>0.62194680000000002</c:v>
                </c:pt>
                <c:pt idx="54">
                  <c:v>0.62572072999999995</c:v>
                </c:pt>
                <c:pt idx="55">
                  <c:v>0.62949421000000005</c:v>
                </c:pt>
                <c:pt idx="56">
                  <c:v>0.63326850000000001</c:v>
                </c:pt>
                <c:pt idx="57">
                  <c:v>0.6370422</c:v>
                </c:pt>
                <c:pt idx="58">
                  <c:v>0.64081657999999997</c:v>
                </c:pt>
                <c:pt idx="59">
                  <c:v>0.64421309999999998</c:v>
                </c:pt>
                <c:pt idx="60">
                  <c:v>0.64836523000000001</c:v>
                </c:pt>
                <c:pt idx="61">
                  <c:v>0.65251767999999999</c:v>
                </c:pt>
                <c:pt idx="62">
                  <c:v>0.65591458999999996</c:v>
                </c:pt>
                <c:pt idx="63">
                  <c:v>0.65968941000000003</c:v>
                </c:pt>
                <c:pt idx="64">
                  <c:v>0.66346426999999997</c:v>
                </c:pt>
                <c:pt idx="65">
                  <c:v>0.66723988000000001</c:v>
                </c:pt>
                <c:pt idx="66">
                  <c:v>0.67101496000000005</c:v>
                </c:pt>
                <c:pt idx="67">
                  <c:v>0.67479047999999997</c:v>
                </c:pt>
                <c:pt idx="68">
                  <c:v>0.67856711000000003</c:v>
                </c:pt>
                <c:pt idx="69">
                  <c:v>0.68234351999999998</c:v>
                </c:pt>
                <c:pt idx="70">
                  <c:v>0.68612010000000001</c:v>
                </c:pt>
                <c:pt idx="71">
                  <c:v>0.68989685999999995</c:v>
                </c:pt>
                <c:pt idx="72">
                  <c:v>0.69367424</c:v>
                </c:pt>
                <c:pt idx="73">
                  <c:v>0.69745122999999998</c:v>
                </c:pt>
                <c:pt idx="74">
                  <c:v>0.70085027</c:v>
                </c:pt>
                <c:pt idx="75">
                  <c:v>0.70424953000000001</c:v>
                </c:pt>
                <c:pt idx="76">
                  <c:v>0.70689349000000001</c:v>
                </c:pt>
                <c:pt idx="77">
                  <c:v>0.70991565000000001</c:v>
                </c:pt>
                <c:pt idx="78">
                  <c:v>0.71331686000000005</c:v>
                </c:pt>
                <c:pt idx="79">
                  <c:v>0.71633999000000004</c:v>
                </c:pt>
                <c:pt idx="80">
                  <c:v>0.71942346000000001</c:v>
                </c:pt>
                <c:pt idx="81">
                  <c:v>0.72207246000000003</c:v>
                </c:pt>
                <c:pt idx="82">
                  <c:v>0.72472146999999998</c:v>
                </c:pt>
                <c:pt idx="83">
                  <c:v>0.72774890999999997</c:v>
                </c:pt>
                <c:pt idx="84">
                  <c:v>0.73033694999999998</c:v>
                </c:pt>
                <c:pt idx="85">
                  <c:v>0.73260612000000003</c:v>
                </c:pt>
                <c:pt idx="86">
                  <c:v>0.73525375000000004</c:v>
                </c:pt>
                <c:pt idx="87">
                  <c:v>0.73776423000000002</c:v>
                </c:pt>
                <c:pt idx="88">
                  <c:v>0.74010456000000002</c:v>
                </c:pt>
                <c:pt idx="89">
                  <c:v>0.74206649000000002</c:v>
                </c:pt>
                <c:pt idx="90">
                  <c:v>0.74417259999999996</c:v>
                </c:pt>
                <c:pt idx="91">
                  <c:v>0.74646696000000001</c:v>
                </c:pt>
                <c:pt idx="92">
                  <c:v>0.74824193999999999</c:v>
                </c:pt>
                <c:pt idx="93">
                  <c:v>0.74993865000000004</c:v>
                </c:pt>
                <c:pt idx="94">
                  <c:v>0.75161312999999996</c:v>
                </c:pt>
                <c:pt idx="95">
                  <c:v>0.75316698000000004</c:v>
                </c:pt>
              </c:numCache>
            </c:numRef>
          </c:xVal>
          <c:yVal>
            <c:numRef>
              <c:f>'24.142-F100'!$AO$3:$AO$98</c:f>
              <c:numCache>
                <c:formatCode>General</c:formatCode>
                <c:ptCount val="96"/>
                <c:pt idx="0">
                  <c:v>321.0916366324243</c:v>
                </c:pt>
                <c:pt idx="1">
                  <c:v>321.14682472497338</c:v>
                </c:pt>
                <c:pt idx="2">
                  <c:v>321.20404059634097</c:v>
                </c:pt>
                <c:pt idx="3">
                  <c:v>321.26336729831996</c:v>
                </c:pt>
                <c:pt idx="4">
                  <c:v>321.32488301501098</c:v>
                </c:pt>
                <c:pt idx="5">
                  <c:v>321.38867996448295</c:v>
                </c:pt>
                <c:pt idx="6">
                  <c:v>321.45484405001019</c:v>
                </c:pt>
                <c:pt idx="7">
                  <c:v>321.52347976611793</c:v>
                </c:pt>
                <c:pt idx="8">
                  <c:v>321.5946908666657</c:v>
                </c:pt>
                <c:pt idx="9">
                  <c:v>321.66858588260425</c:v>
                </c:pt>
                <c:pt idx="10">
                  <c:v>321.7452795705525</c:v>
                </c:pt>
                <c:pt idx="11">
                  <c:v>321.82489271216889</c:v>
                </c:pt>
                <c:pt idx="12">
                  <c:v>321.90755179709754</c:v>
                </c:pt>
                <c:pt idx="13">
                  <c:v>321.99339065697563</c:v>
                </c:pt>
                <c:pt idx="14">
                  <c:v>322.0825533890885</c:v>
                </c:pt>
                <c:pt idx="15">
                  <c:v>322.17518736435341</c:v>
                </c:pt>
                <c:pt idx="16">
                  <c:v>322.27145448853651</c:v>
                </c:pt>
                <c:pt idx="17">
                  <c:v>322.37150023490733</c:v>
                </c:pt>
                <c:pt idx="18">
                  <c:v>322.47551773176815</c:v>
                </c:pt>
                <c:pt idx="19">
                  <c:v>322.58367290997262</c:v>
                </c:pt>
                <c:pt idx="20">
                  <c:v>322.69616341893703</c:v>
                </c:pt>
                <c:pt idx="21">
                  <c:v>322.81319501691542</c:v>
                </c:pt>
                <c:pt idx="22">
                  <c:v>322.93500498932218</c:v>
                </c:pt>
                <c:pt idx="23">
                  <c:v>323.06180037493698</c:v>
                </c:pt>
                <c:pt idx="24">
                  <c:v>323.19381462542322</c:v>
                </c:pt>
                <c:pt idx="25">
                  <c:v>323.33127800616364</c:v>
                </c:pt>
                <c:pt idx="26">
                  <c:v>323.47447080192012</c:v>
                </c:pt>
                <c:pt idx="27">
                  <c:v>323.62370293513391</c:v>
                </c:pt>
                <c:pt idx="28">
                  <c:v>323.77921120118981</c:v>
                </c:pt>
                <c:pt idx="29">
                  <c:v>323.94135324411121</c:v>
                </c:pt>
                <c:pt idx="30">
                  <c:v>324.11042625303799</c:v>
                </c:pt>
                <c:pt idx="31">
                  <c:v>324.2868123111914</c:v>
                </c:pt>
                <c:pt idx="32">
                  <c:v>324.48970781206515</c:v>
                </c:pt>
                <c:pt idx="33">
                  <c:v>324.66291371625636</c:v>
                </c:pt>
                <c:pt idx="34">
                  <c:v>324.8839462563248</c:v>
                </c:pt>
                <c:pt idx="35">
                  <c:v>325.07271088648076</c:v>
                </c:pt>
                <c:pt idx="36">
                  <c:v>325.31375674670471</c:v>
                </c:pt>
                <c:pt idx="37">
                  <c:v>325.51973665646619</c:v>
                </c:pt>
                <c:pt idx="38">
                  <c:v>325.75841502190855</c:v>
                </c:pt>
                <c:pt idx="39">
                  <c:v>326.00784220634887</c:v>
                </c:pt>
                <c:pt idx="40">
                  <c:v>326.29531803355428</c:v>
                </c:pt>
                <c:pt idx="41">
                  <c:v>326.54118288815931</c:v>
                </c:pt>
                <c:pt idx="42">
                  <c:v>326.82636895716809</c:v>
                </c:pt>
                <c:pt idx="43">
                  <c:v>327.12467880885714</c:v>
                </c:pt>
                <c:pt idx="44">
                  <c:v>327.43666651213505</c:v>
                </c:pt>
                <c:pt idx="45">
                  <c:v>327.7632548254154</c:v>
                </c:pt>
                <c:pt idx="46">
                  <c:v>328.10509623704507</c:v>
                </c:pt>
                <c:pt idx="47">
                  <c:v>328.46287680454066</c:v>
                </c:pt>
                <c:pt idx="48">
                  <c:v>328.83756067034426</c:v>
                </c:pt>
                <c:pt idx="49">
                  <c:v>329.22992783721355</c:v>
                </c:pt>
                <c:pt idx="50">
                  <c:v>329.64087844940786</c:v>
                </c:pt>
                <c:pt idx="51">
                  <c:v>330.07144322314139</c:v>
                </c:pt>
                <c:pt idx="52">
                  <c:v>330.52249528699531</c:v>
                </c:pt>
                <c:pt idx="53">
                  <c:v>330.99515670329549</c:v>
                </c:pt>
                <c:pt idx="54">
                  <c:v>331.49059348375266</c:v>
                </c:pt>
                <c:pt idx="55">
                  <c:v>332.00985103912535</c:v>
                </c:pt>
                <c:pt idx="56">
                  <c:v>332.55433730023526</c:v>
                </c:pt>
                <c:pt idx="57">
                  <c:v>333.12514944016618</c:v>
                </c:pt>
                <c:pt idx="58">
                  <c:v>333.72384783963139</c:v>
                </c:pt>
                <c:pt idx="59">
                  <c:v>334.28755188794946</c:v>
                </c:pt>
                <c:pt idx="60">
                  <c:v>335.01042940082903</c:v>
                </c:pt>
                <c:pt idx="61">
                  <c:v>335.77252354222378</c:v>
                </c:pt>
                <c:pt idx="62">
                  <c:v>336.42665341960094</c:v>
                </c:pt>
                <c:pt idx="63">
                  <c:v>337.18766829394178</c:v>
                </c:pt>
                <c:pt idx="64">
                  <c:v>337.98643541134822</c:v>
                </c:pt>
                <c:pt idx="65">
                  <c:v>338.82512201664241</c:v>
                </c:pt>
                <c:pt idx="66">
                  <c:v>339.70557023854627</c:v>
                </c:pt>
                <c:pt idx="67">
                  <c:v>340.63025498455841</c:v>
                </c:pt>
                <c:pt idx="68">
                  <c:v>341.60175569803437</c:v>
                </c:pt>
                <c:pt idx="69">
                  <c:v>342.62228274704171</c:v>
                </c:pt>
                <c:pt idx="70">
                  <c:v>343.69463632857207</c:v>
                </c:pt>
                <c:pt idx="71">
                  <c:v>344.82169520185721</c:v>
                </c:pt>
                <c:pt idx="72">
                  <c:v>346.006665231733</c:v>
                </c:pt>
                <c:pt idx="73">
                  <c:v>347.25249580803325</c:v>
                </c:pt>
                <c:pt idx="74">
                  <c:v>348.42866601897003</c:v>
                </c:pt>
                <c:pt idx="75">
                  <c:v>349.65982767511036</c:v>
                </c:pt>
                <c:pt idx="76">
                  <c:v>350.6572367352843</c:v>
                </c:pt>
                <c:pt idx="77">
                  <c:v>351.84198097248299</c:v>
                </c:pt>
                <c:pt idx="78">
                  <c:v>353.23501249984577</c:v>
                </c:pt>
                <c:pt idx="79">
                  <c:v>354.52892034992908</c:v>
                </c:pt>
                <c:pt idx="80">
                  <c:v>355.90544374526905</c:v>
                </c:pt>
                <c:pt idx="81">
                  <c:v>357.1359908686868</c:v>
                </c:pt>
                <c:pt idx="82">
                  <c:v>358.41293248038932</c:v>
                </c:pt>
                <c:pt idx="83">
                  <c:v>359.93174081680399</c:v>
                </c:pt>
                <c:pt idx="84">
                  <c:v>361.28273547334595</c:v>
                </c:pt>
                <c:pt idx="85">
                  <c:v>362.50898869148006</c:v>
                </c:pt>
                <c:pt idx="86">
                  <c:v>363.99117785793055</c:v>
                </c:pt>
                <c:pt idx="87">
                  <c:v>365.4499753362129</c:v>
                </c:pt>
                <c:pt idx="88">
                  <c:v>366.85880472221152</c:v>
                </c:pt>
                <c:pt idx="89">
                  <c:v>368.07770542903023</c:v>
                </c:pt>
                <c:pt idx="90">
                  <c:v>369.42612312552859</c:v>
                </c:pt>
                <c:pt idx="91">
                  <c:v>370.94399920976957</c:v>
                </c:pt>
                <c:pt idx="92">
                  <c:v>372.15464087481308</c:v>
                </c:pt>
                <c:pt idx="93">
                  <c:v>373.34265063125872</c:v>
                </c:pt>
                <c:pt idx="94">
                  <c:v>374.54554673456323</c:v>
                </c:pt>
                <c:pt idx="95">
                  <c:v>375.68971730920828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A7-A743-A0BB-660A203930D3}"/>
            </c:ext>
          </c:extLst>
        </c:ser>
        <c:ser>
          <c:idx val="7"/>
          <c:order val="4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'24.142-F100'!$AG$3:$AG$99</c:f>
              <c:numCache>
                <c:formatCode>General</c:formatCode>
                <c:ptCount val="97"/>
                <c:pt idx="0">
                  <c:v>0.42089918999999998</c:v>
                </c:pt>
                <c:pt idx="1">
                  <c:v>0.42466992999999997</c:v>
                </c:pt>
                <c:pt idx="2">
                  <c:v>0.42844058000000002</c:v>
                </c:pt>
                <c:pt idx="3">
                  <c:v>0.43221124</c:v>
                </c:pt>
                <c:pt idx="4">
                  <c:v>0.43598188999999998</c:v>
                </c:pt>
                <c:pt idx="5">
                  <c:v>0.43975254000000003</c:v>
                </c:pt>
                <c:pt idx="6">
                  <c:v>0.44352320000000001</c:v>
                </c:pt>
                <c:pt idx="7">
                  <c:v>0.44729384999999999</c:v>
                </c:pt>
                <c:pt idx="8">
                  <c:v>0.45106449999999998</c:v>
                </c:pt>
                <c:pt idx="9">
                  <c:v>0.45483516000000002</c:v>
                </c:pt>
                <c:pt idx="10">
                  <c:v>0.45860581</c:v>
                </c:pt>
                <c:pt idx="11">
                  <c:v>0.46237645999999999</c:v>
                </c:pt>
                <c:pt idx="12">
                  <c:v>0.46614712000000003</c:v>
                </c:pt>
                <c:pt idx="13">
                  <c:v>0.46991777000000001</c:v>
                </c:pt>
                <c:pt idx="14">
                  <c:v>0.47368842</c:v>
                </c:pt>
                <c:pt idx="15">
                  <c:v>0.47745907999999998</c:v>
                </c:pt>
                <c:pt idx="16">
                  <c:v>0.48122973000000002</c:v>
                </c:pt>
                <c:pt idx="17">
                  <c:v>0.48500038000000001</c:v>
                </c:pt>
                <c:pt idx="18">
                  <c:v>0.48877103999999999</c:v>
                </c:pt>
                <c:pt idx="19">
                  <c:v>0.49254168999999998</c:v>
                </c:pt>
                <c:pt idx="20">
                  <c:v>0.49631251999999998</c:v>
                </c:pt>
                <c:pt idx="21">
                  <c:v>0.50008366000000004</c:v>
                </c:pt>
                <c:pt idx="22">
                  <c:v>0.50385440000000004</c:v>
                </c:pt>
                <c:pt idx="23">
                  <c:v>0.50762527999999996</c:v>
                </c:pt>
                <c:pt idx="24">
                  <c:v>0.51139593000000005</c:v>
                </c:pt>
                <c:pt idx="25">
                  <c:v>0.51516693999999996</c:v>
                </c:pt>
                <c:pt idx="26">
                  <c:v>0.51893820999999996</c:v>
                </c:pt>
                <c:pt idx="27">
                  <c:v>0.52270886000000005</c:v>
                </c:pt>
                <c:pt idx="28">
                  <c:v>0.52647951999999998</c:v>
                </c:pt>
                <c:pt idx="29">
                  <c:v>0.53025016999999997</c:v>
                </c:pt>
                <c:pt idx="30">
                  <c:v>0.53402126999999999</c:v>
                </c:pt>
                <c:pt idx="31">
                  <c:v>0.53779266999999997</c:v>
                </c:pt>
                <c:pt idx="32">
                  <c:v>0.54156411999999998</c:v>
                </c:pt>
                <c:pt idx="33">
                  <c:v>0.54533522000000001</c:v>
                </c:pt>
                <c:pt idx="34">
                  <c:v>0.54910652999999998</c:v>
                </c:pt>
                <c:pt idx="35">
                  <c:v>0.55287821000000004</c:v>
                </c:pt>
                <c:pt idx="36">
                  <c:v>0.55664961000000002</c:v>
                </c:pt>
                <c:pt idx="37">
                  <c:v>0.56042062000000004</c:v>
                </c:pt>
                <c:pt idx="38">
                  <c:v>0.56419193999999995</c:v>
                </c:pt>
                <c:pt idx="39">
                  <c:v>0.56796396000000005</c:v>
                </c:pt>
                <c:pt idx="40">
                  <c:v>0.57173549999999995</c:v>
                </c:pt>
                <c:pt idx="41">
                  <c:v>0.57512949999999996</c:v>
                </c:pt>
                <c:pt idx="42">
                  <c:v>0.57927929</c:v>
                </c:pt>
                <c:pt idx="43">
                  <c:v>0.58305108999999999</c:v>
                </c:pt>
                <c:pt idx="44">
                  <c:v>0.58682343000000003</c:v>
                </c:pt>
                <c:pt idx="45">
                  <c:v>0.59059527000000001</c:v>
                </c:pt>
                <c:pt idx="46">
                  <c:v>0.59398989999999996</c:v>
                </c:pt>
                <c:pt idx="47">
                  <c:v>0.59814038999999997</c:v>
                </c:pt>
                <c:pt idx="48">
                  <c:v>0.60191267999999998</c:v>
                </c:pt>
                <c:pt idx="49">
                  <c:v>0.60568493000000001</c:v>
                </c:pt>
                <c:pt idx="50">
                  <c:v>0.60945757</c:v>
                </c:pt>
                <c:pt idx="51">
                  <c:v>0.61323075000000005</c:v>
                </c:pt>
                <c:pt idx="52">
                  <c:v>0.61700303999999995</c:v>
                </c:pt>
                <c:pt idx="53">
                  <c:v>0.62077590999999999</c:v>
                </c:pt>
                <c:pt idx="54">
                  <c:v>0.62454951999999997</c:v>
                </c:pt>
                <c:pt idx="55">
                  <c:v>0.6283223</c:v>
                </c:pt>
                <c:pt idx="56">
                  <c:v>0.63209561000000003</c:v>
                </c:pt>
                <c:pt idx="57">
                  <c:v>0.63586878999999996</c:v>
                </c:pt>
                <c:pt idx="58">
                  <c:v>0.63964169999999998</c:v>
                </c:pt>
                <c:pt idx="59">
                  <c:v>0.64341554000000001</c:v>
                </c:pt>
                <c:pt idx="60">
                  <c:v>0.64718903000000005</c:v>
                </c:pt>
                <c:pt idx="61">
                  <c:v>0.65058475999999998</c:v>
                </c:pt>
                <c:pt idx="62">
                  <c:v>0.65473625999999996</c:v>
                </c:pt>
                <c:pt idx="63">
                  <c:v>0.65850947999999998</c:v>
                </c:pt>
                <c:pt idx="64">
                  <c:v>0.66228332000000001</c:v>
                </c:pt>
                <c:pt idx="65">
                  <c:v>0.66605707999999997</c:v>
                </c:pt>
                <c:pt idx="66">
                  <c:v>0.66983123</c:v>
                </c:pt>
                <c:pt idx="67">
                  <c:v>0.67360507000000003</c:v>
                </c:pt>
                <c:pt idx="68">
                  <c:v>0.67737926000000004</c:v>
                </c:pt>
                <c:pt idx="69">
                  <c:v>0.68115296999999997</c:v>
                </c:pt>
                <c:pt idx="70">
                  <c:v>0.68492677000000002</c:v>
                </c:pt>
                <c:pt idx="71">
                  <c:v>0.68870123000000005</c:v>
                </c:pt>
                <c:pt idx="72">
                  <c:v>0.69247524000000005</c:v>
                </c:pt>
                <c:pt idx="73">
                  <c:v>0.69625000999999997</c:v>
                </c:pt>
                <c:pt idx="74">
                  <c:v>0.70002483000000004</c:v>
                </c:pt>
                <c:pt idx="75">
                  <c:v>0.70379959999999997</c:v>
                </c:pt>
                <c:pt idx="76">
                  <c:v>0.70719686999999998</c:v>
                </c:pt>
                <c:pt idx="77">
                  <c:v>0.71021628999999997</c:v>
                </c:pt>
                <c:pt idx="78">
                  <c:v>0.71323665000000003</c:v>
                </c:pt>
                <c:pt idx="79">
                  <c:v>0.71625717</c:v>
                </c:pt>
                <c:pt idx="80">
                  <c:v>0.71965674000000002</c:v>
                </c:pt>
                <c:pt idx="81">
                  <c:v>0.72263849999999996</c:v>
                </c:pt>
                <c:pt idx="82">
                  <c:v>0.72566379000000003</c:v>
                </c:pt>
                <c:pt idx="83">
                  <c:v>0.72868907999999999</c:v>
                </c:pt>
                <c:pt idx="84">
                  <c:v>0.73133702</c:v>
                </c:pt>
                <c:pt idx="85">
                  <c:v>0.73360652000000004</c:v>
                </c:pt>
                <c:pt idx="86">
                  <c:v>0.73591706000000001</c:v>
                </c:pt>
                <c:pt idx="87">
                  <c:v>0.73856350999999998</c:v>
                </c:pt>
                <c:pt idx="88">
                  <c:v>0.74121044999999997</c:v>
                </c:pt>
                <c:pt idx="89">
                  <c:v>0.74385710999999999</c:v>
                </c:pt>
                <c:pt idx="90">
                  <c:v>0.74616024000000003</c:v>
                </c:pt>
                <c:pt idx="91">
                  <c:v>0.74829321999999998</c:v>
                </c:pt>
                <c:pt idx="92">
                  <c:v>0.75080294999999997</c:v>
                </c:pt>
                <c:pt idx="93">
                  <c:v>0.75293564000000002</c:v>
                </c:pt>
                <c:pt idx="94">
                  <c:v>0.75506881000000003</c:v>
                </c:pt>
                <c:pt idx="95">
                  <c:v>0.75706479999999998</c:v>
                </c:pt>
                <c:pt idx="96">
                  <c:v>0.75892537999999998</c:v>
                </c:pt>
              </c:numCache>
            </c:numRef>
          </c:xVal>
          <c:yVal>
            <c:numRef>
              <c:f>'24.142-F100'!$AH$3:$AH$99</c:f>
              <c:numCache>
                <c:formatCode>General</c:formatCode>
                <c:ptCount val="97"/>
                <c:pt idx="0">
                  <c:v>300.05279999999999</c:v>
                </c:pt>
                <c:pt idx="1">
                  <c:v>300.06665500000003</c:v>
                </c:pt>
                <c:pt idx="2">
                  <c:v>300.06486999999998</c:v>
                </c:pt>
                <c:pt idx="3">
                  <c:v>300.063085</c:v>
                </c:pt>
                <c:pt idx="4">
                  <c:v>300.06129900000002</c:v>
                </c:pt>
                <c:pt idx="5">
                  <c:v>300.05951399999998</c:v>
                </c:pt>
                <c:pt idx="6">
                  <c:v>300.05772899999999</c:v>
                </c:pt>
                <c:pt idx="7">
                  <c:v>300.05594300000001</c:v>
                </c:pt>
                <c:pt idx="8">
                  <c:v>300.05415799999997</c:v>
                </c:pt>
                <c:pt idx="9">
                  <c:v>300.05237299999999</c:v>
                </c:pt>
                <c:pt idx="10">
                  <c:v>300.05058700000001</c:v>
                </c:pt>
                <c:pt idx="11">
                  <c:v>300.04880200000002</c:v>
                </c:pt>
                <c:pt idx="12">
                  <c:v>300.04701599999999</c:v>
                </c:pt>
                <c:pt idx="13">
                  <c:v>300.045231</c:v>
                </c:pt>
                <c:pt idx="14">
                  <c:v>300.04344600000002</c:v>
                </c:pt>
                <c:pt idx="15">
                  <c:v>300.04165999999998</c:v>
                </c:pt>
                <c:pt idx="16">
                  <c:v>300.03987499999999</c:v>
                </c:pt>
                <c:pt idx="17">
                  <c:v>300.03809000000001</c:v>
                </c:pt>
                <c:pt idx="18">
                  <c:v>300.03630399999997</c:v>
                </c:pt>
                <c:pt idx="19">
                  <c:v>300.03451899999999</c:v>
                </c:pt>
                <c:pt idx="20">
                  <c:v>300.06401399999999</c:v>
                </c:pt>
                <c:pt idx="21">
                  <c:v>300.14825000000002</c:v>
                </c:pt>
                <c:pt idx="22">
                  <c:v>300.162105</c:v>
                </c:pt>
                <c:pt idx="23">
                  <c:v>300.19941999999998</c:v>
                </c:pt>
                <c:pt idx="24">
                  <c:v>300.19763499999999</c:v>
                </c:pt>
                <c:pt idx="25">
                  <c:v>300.25841000000003</c:v>
                </c:pt>
                <c:pt idx="26">
                  <c:v>300.366107</c:v>
                </c:pt>
                <c:pt idx="27">
                  <c:v>300.36432100000002</c:v>
                </c:pt>
                <c:pt idx="28">
                  <c:v>300.36253599999998</c:v>
                </c:pt>
                <c:pt idx="29">
                  <c:v>300.36075099999999</c:v>
                </c:pt>
                <c:pt idx="30">
                  <c:v>300.43716599999999</c:v>
                </c:pt>
                <c:pt idx="31">
                  <c:v>300.56832300000002</c:v>
                </c:pt>
                <c:pt idx="32">
                  <c:v>300.70729999999998</c:v>
                </c:pt>
                <c:pt idx="33">
                  <c:v>300.78371600000003</c:v>
                </c:pt>
                <c:pt idx="34">
                  <c:v>300.89923199999998</c:v>
                </c:pt>
                <c:pt idx="35">
                  <c:v>301.07730900000001</c:v>
                </c:pt>
                <c:pt idx="36">
                  <c:v>301.20846599999999</c:v>
                </c:pt>
                <c:pt idx="37">
                  <c:v>301.26924200000002</c:v>
                </c:pt>
                <c:pt idx="38">
                  <c:v>301.38475799999998</c:v>
                </c:pt>
                <c:pt idx="39">
                  <c:v>301.62539600000002</c:v>
                </c:pt>
                <c:pt idx="40">
                  <c:v>301.780013</c:v>
                </c:pt>
                <c:pt idx="41">
                  <c:v>301.90352799999999</c:v>
                </c:pt>
                <c:pt idx="42">
                  <c:v>302.21436899999998</c:v>
                </c:pt>
                <c:pt idx="43">
                  <c:v>302.415907</c:v>
                </c:pt>
                <c:pt idx="44">
                  <c:v>302.71128599999997</c:v>
                </c:pt>
                <c:pt idx="45">
                  <c:v>302.92064299999998</c:v>
                </c:pt>
                <c:pt idx="46">
                  <c:v>303.15364</c:v>
                </c:pt>
                <c:pt idx="47">
                  <c:v>303.58960300000001</c:v>
                </c:pt>
                <c:pt idx="48">
                  <c:v>303.877162</c:v>
                </c:pt>
                <c:pt idx="49">
                  <c:v>304.156901</c:v>
                </c:pt>
                <c:pt idx="50">
                  <c:v>304.50702000000001</c:v>
                </c:pt>
                <c:pt idx="51">
                  <c:v>304.95098200000001</c:v>
                </c:pt>
                <c:pt idx="52">
                  <c:v>305.238541</c:v>
                </c:pt>
                <c:pt idx="53">
                  <c:v>305.62776100000002</c:v>
                </c:pt>
                <c:pt idx="54">
                  <c:v>306.149923</c:v>
                </c:pt>
                <c:pt idx="55">
                  <c:v>306.523504</c:v>
                </c:pt>
                <c:pt idx="56">
                  <c:v>306.990925</c:v>
                </c:pt>
                <c:pt idx="57">
                  <c:v>307.434887</c:v>
                </c:pt>
                <c:pt idx="58">
                  <c:v>307.83192700000001</c:v>
                </c:pt>
                <c:pt idx="59">
                  <c:v>308.39319</c:v>
                </c:pt>
                <c:pt idx="60">
                  <c:v>308.89189199999998</c:v>
                </c:pt>
                <c:pt idx="61">
                  <c:v>309.32039200000003</c:v>
                </c:pt>
                <c:pt idx="62">
                  <c:v>309.936217</c:v>
                </c:pt>
                <c:pt idx="63">
                  <c:v>310.38799799999998</c:v>
                </c:pt>
                <c:pt idx="64">
                  <c:v>310.94926099999998</c:v>
                </c:pt>
                <c:pt idx="65">
                  <c:v>311.49488400000001</c:v>
                </c:pt>
                <c:pt idx="66">
                  <c:v>312.11088799999999</c:v>
                </c:pt>
                <c:pt idx="67">
                  <c:v>312.67215099999999</c:v>
                </c:pt>
                <c:pt idx="68">
                  <c:v>313.295975</c:v>
                </c:pt>
                <c:pt idx="69">
                  <c:v>313.833778</c:v>
                </c:pt>
                <c:pt idx="70">
                  <c:v>314.38722000000001</c:v>
                </c:pt>
                <c:pt idx="71">
                  <c:v>315.05796500000002</c:v>
                </c:pt>
                <c:pt idx="72">
                  <c:v>315.650508</c:v>
                </c:pt>
                <c:pt idx="73">
                  <c:v>316.37599399999999</c:v>
                </c:pt>
                <c:pt idx="74">
                  <c:v>317.10929900000002</c:v>
                </c:pt>
                <c:pt idx="75">
                  <c:v>317.83478500000001</c:v>
                </c:pt>
                <c:pt idx="76">
                  <c:v>318.53527800000001</c:v>
                </c:pt>
                <c:pt idx="77">
                  <c:v>319.14992899999999</c:v>
                </c:pt>
                <c:pt idx="78">
                  <c:v>319.92880100000002</c:v>
                </c:pt>
                <c:pt idx="79">
                  <c:v>320.73724399999998</c:v>
                </c:pt>
                <c:pt idx="80">
                  <c:v>321.84438299999999</c:v>
                </c:pt>
                <c:pt idx="81">
                  <c:v>322.944389</c:v>
                </c:pt>
                <c:pt idx="82">
                  <c:v>324.07932</c:v>
                </c:pt>
                <c:pt idx="83">
                  <c:v>325.21425099999999</c:v>
                </c:pt>
                <c:pt idx="84">
                  <c:v>326.34936099999999</c:v>
                </c:pt>
                <c:pt idx="85">
                  <c:v>327.29525599999999</c:v>
                </c:pt>
                <c:pt idx="86">
                  <c:v>328.35012499999999</c:v>
                </c:pt>
                <c:pt idx="87">
                  <c:v>329.73914600000001</c:v>
                </c:pt>
                <c:pt idx="88">
                  <c:v>331.21418799999998</c:v>
                </c:pt>
                <c:pt idx="89">
                  <c:v>332.64059800000001</c:v>
                </c:pt>
                <c:pt idx="90">
                  <c:v>333.93512500000003</c:v>
                </c:pt>
                <c:pt idx="91">
                  <c:v>335.45066800000001</c:v>
                </c:pt>
                <c:pt idx="92">
                  <c:v>336.85692499999999</c:v>
                </c:pt>
                <c:pt idx="93">
                  <c:v>338.32070800000002</c:v>
                </c:pt>
                <c:pt idx="94">
                  <c:v>339.86845499999998</c:v>
                </c:pt>
                <c:pt idx="95">
                  <c:v>341.354286</c:v>
                </c:pt>
                <c:pt idx="96">
                  <c:v>343.08817199999999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659C-124E-BCC9-2C7A7AECD63B}"/>
            </c:ext>
          </c:extLst>
        </c:ser>
        <c:ser>
          <c:idx val="10"/>
          <c:order val="5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'24.142-F100'!$AG$3:$AG$99</c:f>
              <c:numCache>
                <c:formatCode>General</c:formatCode>
                <c:ptCount val="97"/>
                <c:pt idx="0">
                  <c:v>0.42089918999999998</c:v>
                </c:pt>
                <c:pt idx="1">
                  <c:v>0.42466992999999997</c:v>
                </c:pt>
                <c:pt idx="2">
                  <c:v>0.42844058000000002</c:v>
                </c:pt>
                <c:pt idx="3">
                  <c:v>0.43221124</c:v>
                </c:pt>
                <c:pt idx="4">
                  <c:v>0.43598188999999998</c:v>
                </c:pt>
                <c:pt idx="5">
                  <c:v>0.43975254000000003</c:v>
                </c:pt>
                <c:pt idx="6">
                  <c:v>0.44352320000000001</c:v>
                </c:pt>
                <c:pt idx="7">
                  <c:v>0.44729384999999999</c:v>
                </c:pt>
                <c:pt idx="8">
                  <c:v>0.45106449999999998</c:v>
                </c:pt>
                <c:pt idx="9">
                  <c:v>0.45483516000000002</c:v>
                </c:pt>
                <c:pt idx="10">
                  <c:v>0.45860581</c:v>
                </c:pt>
                <c:pt idx="11">
                  <c:v>0.46237645999999999</c:v>
                </c:pt>
                <c:pt idx="12">
                  <c:v>0.46614712000000003</c:v>
                </c:pt>
                <c:pt idx="13">
                  <c:v>0.46991777000000001</c:v>
                </c:pt>
                <c:pt idx="14">
                  <c:v>0.47368842</c:v>
                </c:pt>
                <c:pt idx="15">
                  <c:v>0.47745907999999998</c:v>
                </c:pt>
                <c:pt idx="16">
                  <c:v>0.48122973000000002</c:v>
                </c:pt>
                <c:pt idx="17">
                  <c:v>0.48500038000000001</c:v>
                </c:pt>
                <c:pt idx="18">
                  <c:v>0.48877103999999999</c:v>
                </c:pt>
                <c:pt idx="19">
                  <c:v>0.49254168999999998</c:v>
                </c:pt>
                <c:pt idx="20">
                  <c:v>0.49631251999999998</c:v>
                </c:pt>
                <c:pt idx="21">
                  <c:v>0.50008366000000004</c:v>
                </c:pt>
                <c:pt idx="22">
                  <c:v>0.50385440000000004</c:v>
                </c:pt>
                <c:pt idx="23">
                  <c:v>0.50762527999999996</c:v>
                </c:pt>
                <c:pt idx="24">
                  <c:v>0.51139593000000005</c:v>
                </c:pt>
                <c:pt idx="25">
                  <c:v>0.51516693999999996</c:v>
                </c:pt>
                <c:pt idx="26">
                  <c:v>0.51893820999999996</c:v>
                </c:pt>
                <c:pt idx="27">
                  <c:v>0.52270886000000005</c:v>
                </c:pt>
                <c:pt idx="28">
                  <c:v>0.52647951999999998</c:v>
                </c:pt>
                <c:pt idx="29">
                  <c:v>0.53025016999999997</c:v>
                </c:pt>
                <c:pt idx="30">
                  <c:v>0.53402126999999999</c:v>
                </c:pt>
                <c:pt idx="31">
                  <c:v>0.53779266999999997</c:v>
                </c:pt>
                <c:pt idx="32">
                  <c:v>0.54156411999999998</c:v>
                </c:pt>
                <c:pt idx="33">
                  <c:v>0.54533522000000001</c:v>
                </c:pt>
                <c:pt idx="34">
                  <c:v>0.54910652999999998</c:v>
                </c:pt>
                <c:pt idx="35">
                  <c:v>0.55287821000000004</c:v>
                </c:pt>
                <c:pt idx="36">
                  <c:v>0.55664961000000002</c:v>
                </c:pt>
                <c:pt idx="37">
                  <c:v>0.56042062000000004</c:v>
                </c:pt>
                <c:pt idx="38">
                  <c:v>0.56419193999999995</c:v>
                </c:pt>
                <c:pt idx="39">
                  <c:v>0.56796396000000005</c:v>
                </c:pt>
                <c:pt idx="40">
                  <c:v>0.57173549999999995</c:v>
                </c:pt>
                <c:pt idx="41">
                  <c:v>0.57512949999999996</c:v>
                </c:pt>
                <c:pt idx="42">
                  <c:v>0.57927929</c:v>
                </c:pt>
                <c:pt idx="43">
                  <c:v>0.58305108999999999</c:v>
                </c:pt>
                <c:pt idx="44">
                  <c:v>0.58682343000000003</c:v>
                </c:pt>
                <c:pt idx="45">
                  <c:v>0.59059527000000001</c:v>
                </c:pt>
                <c:pt idx="46">
                  <c:v>0.59398989999999996</c:v>
                </c:pt>
                <c:pt idx="47">
                  <c:v>0.59814038999999997</c:v>
                </c:pt>
                <c:pt idx="48">
                  <c:v>0.60191267999999998</c:v>
                </c:pt>
                <c:pt idx="49">
                  <c:v>0.60568493000000001</c:v>
                </c:pt>
                <c:pt idx="50">
                  <c:v>0.60945757</c:v>
                </c:pt>
                <c:pt idx="51">
                  <c:v>0.61323075000000005</c:v>
                </c:pt>
                <c:pt idx="52">
                  <c:v>0.61700303999999995</c:v>
                </c:pt>
                <c:pt idx="53">
                  <c:v>0.62077590999999999</c:v>
                </c:pt>
                <c:pt idx="54">
                  <c:v>0.62454951999999997</c:v>
                </c:pt>
                <c:pt idx="55">
                  <c:v>0.6283223</c:v>
                </c:pt>
                <c:pt idx="56">
                  <c:v>0.63209561000000003</c:v>
                </c:pt>
                <c:pt idx="57">
                  <c:v>0.63586878999999996</c:v>
                </c:pt>
                <c:pt idx="58">
                  <c:v>0.63964169999999998</c:v>
                </c:pt>
                <c:pt idx="59">
                  <c:v>0.64341554000000001</c:v>
                </c:pt>
                <c:pt idx="60">
                  <c:v>0.64718903000000005</c:v>
                </c:pt>
                <c:pt idx="61">
                  <c:v>0.65058475999999998</c:v>
                </c:pt>
                <c:pt idx="62">
                  <c:v>0.65473625999999996</c:v>
                </c:pt>
                <c:pt idx="63">
                  <c:v>0.65850947999999998</c:v>
                </c:pt>
                <c:pt idx="64">
                  <c:v>0.66228332000000001</c:v>
                </c:pt>
                <c:pt idx="65">
                  <c:v>0.66605707999999997</c:v>
                </c:pt>
                <c:pt idx="66">
                  <c:v>0.66983123</c:v>
                </c:pt>
                <c:pt idx="67">
                  <c:v>0.67360507000000003</c:v>
                </c:pt>
                <c:pt idx="68">
                  <c:v>0.67737926000000004</c:v>
                </c:pt>
                <c:pt idx="69">
                  <c:v>0.68115296999999997</c:v>
                </c:pt>
                <c:pt idx="70">
                  <c:v>0.68492677000000002</c:v>
                </c:pt>
                <c:pt idx="71">
                  <c:v>0.68870123000000005</c:v>
                </c:pt>
                <c:pt idx="72">
                  <c:v>0.69247524000000005</c:v>
                </c:pt>
                <c:pt idx="73">
                  <c:v>0.69625000999999997</c:v>
                </c:pt>
                <c:pt idx="74">
                  <c:v>0.70002483000000004</c:v>
                </c:pt>
                <c:pt idx="75">
                  <c:v>0.70379959999999997</c:v>
                </c:pt>
                <c:pt idx="76">
                  <c:v>0.70719686999999998</c:v>
                </c:pt>
                <c:pt idx="77">
                  <c:v>0.71021628999999997</c:v>
                </c:pt>
                <c:pt idx="78">
                  <c:v>0.71323665000000003</c:v>
                </c:pt>
                <c:pt idx="79">
                  <c:v>0.71625717</c:v>
                </c:pt>
                <c:pt idx="80">
                  <c:v>0.71965674000000002</c:v>
                </c:pt>
                <c:pt idx="81">
                  <c:v>0.72263849999999996</c:v>
                </c:pt>
                <c:pt idx="82">
                  <c:v>0.72566379000000003</c:v>
                </c:pt>
                <c:pt idx="83">
                  <c:v>0.72868907999999999</c:v>
                </c:pt>
                <c:pt idx="84">
                  <c:v>0.73133702</c:v>
                </c:pt>
                <c:pt idx="85">
                  <c:v>0.73360652000000004</c:v>
                </c:pt>
                <c:pt idx="86">
                  <c:v>0.73591706000000001</c:v>
                </c:pt>
                <c:pt idx="87">
                  <c:v>0.73856350999999998</c:v>
                </c:pt>
                <c:pt idx="88">
                  <c:v>0.74121044999999997</c:v>
                </c:pt>
                <c:pt idx="89">
                  <c:v>0.74385710999999999</c:v>
                </c:pt>
                <c:pt idx="90">
                  <c:v>0.74616024000000003</c:v>
                </c:pt>
                <c:pt idx="91">
                  <c:v>0.74829321999999998</c:v>
                </c:pt>
                <c:pt idx="92">
                  <c:v>0.75080294999999997</c:v>
                </c:pt>
                <c:pt idx="93">
                  <c:v>0.75293564000000002</c:v>
                </c:pt>
                <c:pt idx="94">
                  <c:v>0.75506881000000003</c:v>
                </c:pt>
                <c:pt idx="95">
                  <c:v>0.75706479999999998</c:v>
                </c:pt>
                <c:pt idx="96">
                  <c:v>0.75892537999999998</c:v>
                </c:pt>
              </c:numCache>
            </c:numRef>
          </c:xVal>
          <c:yVal>
            <c:numRef>
              <c:f>'24.142-F100'!$AI$3:$AI$99</c:f>
              <c:numCache>
                <c:formatCode>General</c:formatCode>
                <c:ptCount val="97"/>
                <c:pt idx="0">
                  <c:v>298.46342813026808</c:v>
                </c:pt>
                <c:pt idx="1">
                  <c:v>298.50344840921423</c:v>
                </c:pt>
                <c:pt idx="2">
                  <c:v>298.54484828634747</c:v>
                </c:pt>
                <c:pt idx="3">
                  <c:v>298.58768205635198</c:v>
                </c:pt>
                <c:pt idx="4">
                  <c:v>298.632005420106</c:v>
                </c:pt>
                <c:pt idx="5">
                  <c:v>298.67787727802352</c:v>
                </c:pt>
                <c:pt idx="6">
                  <c:v>298.72535959091084</c:v>
                </c:pt>
                <c:pt idx="7">
                  <c:v>298.77451717758333</c:v>
                </c:pt>
                <c:pt idx="8">
                  <c:v>298.82541867518671</c:v>
                </c:pt>
                <c:pt idx="9">
                  <c:v>298.87813639883939</c:v>
                </c:pt>
                <c:pt idx="10">
                  <c:v>298.93274612998005</c:v>
                </c:pt>
                <c:pt idx="11">
                  <c:v>298.98932819598457</c:v>
                </c:pt>
                <c:pt idx="12">
                  <c:v>299.04796732826446</c:v>
                </c:pt>
                <c:pt idx="13">
                  <c:v>299.10875243954047</c:v>
                </c:pt>
                <c:pt idx="14">
                  <c:v>299.17177783782665</c:v>
                </c:pt>
                <c:pt idx="15">
                  <c:v>299.2371430822883</c:v>
                </c:pt>
                <c:pt idx="16">
                  <c:v>299.30495274699877</c:v>
                </c:pt>
                <c:pt idx="17">
                  <c:v>299.37531778667244</c:v>
                </c:pt>
                <c:pt idx="18">
                  <c:v>299.44835538920557</c:v>
                </c:pt>
                <c:pt idx="19">
                  <c:v>299.52418872278395</c:v>
                </c:pt>
                <c:pt idx="20">
                  <c:v>299.60295230536838</c:v>
                </c:pt>
                <c:pt idx="21">
                  <c:v>299.68478729234374</c:v>
                </c:pt>
                <c:pt idx="22">
                  <c:v>299.76982377011655</c:v>
                </c:pt>
                <c:pt idx="23">
                  <c:v>299.85822737023454</c:v>
                </c:pt>
                <c:pt idx="24">
                  <c:v>299.95015169833596</c:v>
                </c:pt>
                <c:pt idx="25">
                  <c:v>300.04578284969494</c:v>
                </c:pt>
                <c:pt idx="26">
                  <c:v>300.14530036595175</c:v>
                </c:pt>
                <c:pt idx="27">
                  <c:v>300.24887171740352</c:v>
                </c:pt>
                <c:pt idx="28">
                  <c:v>300.3567151092459</c:v>
                </c:pt>
                <c:pt idx="29">
                  <c:v>300.46904307394794</c:v>
                </c:pt>
                <c:pt idx="30">
                  <c:v>300.58609507485721</c:v>
                </c:pt>
                <c:pt idx="31">
                  <c:v>300.70810534055863</c:v>
                </c:pt>
                <c:pt idx="32">
                  <c:v>300.83531708487715</c:v>
                </c:pt>
                <c:pt idx="33">
                  <c:v>300.96798055812133</c:v>
                </c:pt>
                <c:pt idx="34">
                  <c:v>301.10639402530256</c:v>
                </c:pt>
                <c:pt idx="35">
                  <c:v>301.25085885803912</c:v>
                </c:pt>
                <c:pt idx="36">
                  <c:v>301.40166057637441</c:v>
                </c:pt>
                <c:pt idx="37">
                  <c:v>301.55912008116184</c:v>
                </c:pt>
                <c:pt idx="38">
                  <c:v>301.72361111783613</c:v>
                </c:pt>
                <c:pt idx="39">
                  <c:v>301.89551701875916</c:v>
                </c:pt>
                <c:pt idx="40">
                  <c:v>302.07516773911618</c:v>
                </c:pt>
                <c:pt idx="41">
                  <c:v>302.24380712322011</c:v>
                </c:pt>
                <c:pt idx="42">
                  <c:v>302.45944198701613</c:v>
                </c:pt>
                <c:pt idx="43">
                  <c:v>302.66491742561681</c:v>
                </c:pt>
                <c:pt idx="44">
                  <c:v>302.879941300128</c:v>
                </c:pt>
                <c:pt idx="45">
                  <c:v>303.104952054215</c:v>
                </c:pt>
                <c:pt idx="46">
                  <c:v>303.31645528996501</c:v>
                </c:pt>
                <c:pt idx="47">
                  <c:v>303.58723860463033</c:v>
                </c:pt>
                <c:pt idx="48">
                  <c:v>303.84558793283145</c:v>
                </c:pt>
                <c:pt idx="49">
                  <c:v>304.11622296798237</c:v>
                </c:pt>
                <c:pt idx="50">
                  <c:v>304.39982222652338</c:v>
                </c:pt>
                <c:pt idx="51">
                  <c:v>304.69708264569397</c:v>
                </c:pt>
                <c:pt idx="52">
                  <c:v>305.00860700536913</c:v>
                </c:pt>
                <c:pt idx="53">
                  <c:v>305.33527111485262</c:v>
                </c:pt>
                <c:pt idx="54">
                  <c:v>305.67789426224522</c:v>
                </c:pt>
                <c:pt idx="55">
                  <c:v>306.03717413626271</c:v>
                </c:pt>
                <c:pt idx="56">
                  <c:v>306.41412524062343</c:v>
                </c:pt>
                <c:pt idx="57">
                  <c:v>306.8096203034325</c:v>
                </c:pt>
                <c:pt idx="58">
                  <c:v>307.22462939052548</c:v>
                </c:pt>
                <c:pt idx="59">
                  <c:v>307.66033296824128</c:v>
                </c:pt>
                <c:pt idx="60">
                  <c:v>308.11769023230283</c:v>
                </c:pt>
                <c:pt idx="61">
                  <c:v>308.5487675626112</c:v>
                </c:pt>
                <c:pt idx="62">
                  <c:v>309.10224541515834</c:v>
                </c:pt>
                <c:pt idx="63">
                  <c:v>309.63190784044377</c:v>
                </c:pt>
                <c:pt idx="64">
                  <c:v>310.18843475726885</c:v>
                </c:pt>
                <c:pt idx="65">
                  <c:v>310.77319206198484</c:v>
                </c:pt>
                <c:pt idx="66">
                  <c:v>311.38780843782274</c:v>
                </c:pt>
                <c:pt idx="67">
                  <c:v>312.03381856234029</c:v>
                </c:pt>
                <c:pt idx="68">
                  <c:v>312.71308684547495</c:v>
                </c:pt>
                <c:pt idx="69">
                  <c:v>313.42732406698866</c:v>
                </c:pt>
                <c:pt idx="70">
                  <c:v>314.17861495994674</c:v>
                </c:pt>
                <c:pt idx="71">
                  <c:v>314.96919766269292</c:v>
                </c:pt>
                <c:pt idx="72">
                  <c:v>315.80109856584738</c:v>
                </c:pt>
                <c:pt idx="73">
                  <c:v>316.67700077494203</c:v>
                </c:pt>
                <c:pt idx="74">
                  <c:v>317.59933451483573</c:v>
                </c:pt>
                <c:pt idx="75">
                  <c:v>318.57084157435571</c:v>
                </c:pt>
                <c:pt idx="76">
                  <c:v>319.48969462133704</c:v>
                </c:pt>
                <c:pt idx="77">
                  <c:v>320.34367758527281</c:v>
                </c:pt>
                <c:pt idx="78">
                  <c:v>321.23487457431088</c:v>
                </c:pt>
                <c:pt idx="79">
                  <c:v>322.16491888895291</c:v>
                </c:pt>
                <c:pt idx="80">
                  <c:v>323.26053507012369</c:v>
                </c:pt>
                <c:pt idx="81">
                  <c:v>324.26636319850633</c:v>
                </c:pt>
                <c:pt idx="82">
                  <c:v>325.33204093052387</c:v>
                </c:pt>
                <c:pt idx="83">
                  <c:v>326.44560948267281</c:v>
                </c:pt>
                <c:pt idx="84">
                  <c:v>327.46160641301981</c:v>
                </c:pt>
                <c:pt idx="85">
                  <c:v>328.36455998891626</c:v>
                </c:pt>
                <c:pt idx="86">
                  <c:v>329.31567616266824</c:v>
                </c:pt>
                <c:pt idx="87">
                  <c:v>330.44628849919025</c:v>
                </c:pt>
                <c:pt idx="88">
                  <c:v>331.62323482683706</c:v>
                </c:pt>
                <c:pt idx="89">
                  <c:v>332.84851190314788</c:v>
                </c:pt>
                <c:pt idx="90">
                  <c:v>333.95611625235551</c:v>
                </c:pt>
                <c:pt idx="91">
                  <c:v>335.01782349935138</c:v>
                </c:pt>
                <c:pt idx="92">
                  <c:v>336.31335998322925</c:v>
                </c:pt>
                <c:pt idx="93">
                  <c:v>337.45541631232049</c:v>
                </c:pt>
                <c:pt idx="94">
                  <c:v>338.63731747453653</c:v>
                </c:pt>
                <c:pt idx="95">
                  <c:v>339.78064014674857</c:v>
                </c:pt>
                <c:pt idx="96">
                  <c:v>340.88037076238749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A7-A743-A0BB-660A203930D3}"/>
            </c:ext>
          </c:extLst>
        </c:ser>
        <c:ser>
          <c:idx val="1"/>
          <c:order val="6"/>
          <c:tx>
            <c:v>cl0.45</c:v>
          </c:tx>
          <c:spPr>
            <a:ln w="254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'24.142-F100'!$AA$3:$AA$99</c:f>
              <c:numCache>
                <c:formatCode>General</c:formatCode>
                <c:ptCount val="97"/>
                <c:pt idx="0">
                  <c:v>0.42146618000000002</c:v>
                </c:pt>
                <c:pt idx="1">
                  <c:v>0.42523670000000002</c:v>
                </c:pt>
                <c:pt idx="2">
                  <c:v>0.42900735000000001</c:v>
                </c:pt>
                <c:pt idx="3">
                  <c:v>0.432778</c:v>
                </c:pt>
                <c:pt idx="4">
                  <c:v>0.43654865999999998</c:v>
                </c:pt>
                <c:pt idx="5">
                  <c:v>0.44031931000000002</c:v>
                </c:pt>
                <c:pt idx="6">
                  <c:v>0.44409027000000001</c:v>
                </c:pt>
                <c:pt idx="7">
                  <c:v>0.44786110000000001</c:v>
                </c:pt>
                <c:pt idx="8">
                  <c:v>0.45163175999999999</c:v>
                </c:pt>
                <c:pt idx="9">
                  <c:v>0.45540240999999998</c:v>
                </c:pt>
                <c:pt idx="10">
                  <c:v>0.4591732</c:v>
                </c:pt>
                <c:pt idx="11">
                  <c:v>0.46294389000000002</c:v>
                </c:pt>
                <c:pt idx="12">
                  <c:v>0.46671486000000001</c:v>
                </c:pt>
                <c:pt idx="13">
                  <c:v>0.47048582</c:v>
                </c:pt>
                <c:pt idx="14">
                  <c:v>0.47425665</c:v>
                </c:pt>
                <c:pt idx="15">
                  <c:v>0.47802729999999999</c:v>
                </c:pt>
                <c:pt idx="16">
                  <c:v>0.48179796000000003</c:v>
                </c:pt>
                <c:pt idx="17">
                  <c:v>0.48556909999999998</c:v>
                </c:pt>
                <c:pt idx="18">
                  <c:v>0.48933975000000002</c:v>
                </c:pt>
                <c:pt idx="19">
                  <c:v>0.49311044999999998</c:v>
                </c:pt>
                <c:pt idx="20">
                  <c:v>0.49688132000000002</c:v>
                </c:pt>
                <c:pt idx="21">
                  <c:v>0.50065219999999999</c:v>
                </c:pt>
                <c:pt idx="22">
                  <c:v>0.50442284999999998</c:v>
                </c:pt>
                <c:pt idx="23">
                  <c:v>0.50819349999999996</c:v>
                </c:pt>
                <c:pt idx="24">
                  <c:v>0.51196441999999998</c:v>
                </c:pt>
                <c:pt idx="25">
                  <c:v>0.51573530000000001</c:v>
                </c:pt>
                <c:pt idx="26">
                  <c:v>0.51950594999999999</c:v>
                </c:pt>
                <c:pt idx="27">
                  <c:v>0.52327665000000001</c:v>
                </c:pt>
                <c:pt idx="28">
                  <c:v>0.52704804999999999</c:v>
                </c:pt>
                <c:pt idx="29">
                  <c:v>0.53081875000000001</c:v>
                </c:pt>
                <c:pt idx="30">
                  <c:v>0.53458954000000003</c:v>
                </c:pt>
                <c:pt idx="31">
                  <c:v>0.53836032</c:v>
                </c:pt>
                <c:pt idx="32">
                  <c:v>0.54213133000000002</c:v>
                </c:pt>
                <c:pt idx="33">
                  <c:v>0.54590243000000005</c:v>
                </c:pt>
                <c:pt idx="34">
                  <c:v>0.54967312000000002</c:v>
                </c:pt>
                <c:pt idx="35">
                  <c:v>0.55344378000000005</c:v>
                </c:pt>
                <c:pt idx="36">
                  <c:v>0.55721491999999995</c:v>
                </c:pt>
                <c:pt idx="37">
                  <c:v>0.56098627999999995</c:v>
                </c:pt>
                <c:pt idx="38">
                  <c:v>0.56475812999999997</c:v>
                </c:pt>
                <c:pt idx="39">
                  <c:v>0.56852930999999995</c:v>
                </c:pt>
                <c:pt idx="40">
                  <c:v>0.57230013999999996</c:v>
                </c:pt>
                <c:pt idx="41">
                  <c:v>0.57607164</c:v>
                </c:pt>
                <c:pt idx="42">
                  <c:v>0.58022110999999998</c:v>
                </c:pt>
                <c:pt idx="43">
                  <c:v>0.58361501999999998</c:v>
                </c:pt>
                <c:pt idx="44">
                  <c:v>0.58738630000000003</c:v>
                </c:pt>
                <c:pt idx="45">
                  <c:v>0.59078030000000004</c:v>
                </c:pt>
                <c:pt idx="46">
                  <c:v>0.59530740000000004</c:v>
                </c:pt>
                <c:pt idx="47">
                  <c:v>0.59870140000000005</c:v>
                </c:pt>
                <c:pt idx="48">
                  <c:v>0.60247289000000004</c:v>
                </c:pt>
                <c:pt idx="49">
                  <c:v>0.60624518999999999</c:v>
                </c:pt>
                <c:pt idx="50">
                  <c:v>0.61001733999999996</c:v>
                </c:pt>
                <c:pt idx="51">
                  <c:v>0.61341157000000002</c:v>
                </c:pt>
                <c:pt idx="52">
                  <c:v>0.61793843999999998</c:v>
                </c:pt>
                <c:pt idx="53">
                  <c:v>0.62095526999999995</c:v>
                </c:pt>
                <c:pt idx="54">
                  <c:v>0.62510575999999995</c:v>
                </c:pt>
                <c:pt idx="55">
                  <c:v>0.62925531999999995</c:v>
                </c:pt>
                <c:pt idx="56">
                  <c:v>0.63264989999999999</c:v>
                </c:pt>
                <c:pt idx="57">
                  <c:v>0.63642244999999997</c:v>
                </c:pt>
                <c:pt idx="58">
                  <c:v>0.64019504999999999</c:v>
                </c:pt>
                <c:pt idx="59">
                  <c:v>0.64396779000000004</c:v>
                </c:pt>
                <c:pt idx="60">
                  <c:v>0.64811810000000003</c:v>
                </c:pt>
                <c:pt idx="61">
                  <c:v>0.65151329999999996</c:v>
                </c:pt>
                <c:pt idx="62">
                  <c:v>0.65528682999999999</c:v>
                </c:pt>
                <c:pt idx="63">
                  <c:v>0.65905952000000001</c:v>
                </c:pt>
                <c:pt idx="64">
                  <c:v>0.66283274000000003</c:v>
                </c:pt>
                <c:pt idx="65">
                  <c:v>0.66660596000000005</c:v>
                </c:pt>
                <c:pt idx="66">
                  <c:v>0.67037899999999995</c:v>
                </c:pt>
                <c:pt idx="67">
                  <c:v>0.67415270999999999</c:v>
                </c:pt>
                <c:pt idx="68">
                  <c:v>0.67792589000000003</c:v>
                </c:pt>
                <c:pt idx="69">
                  <c:v>0.68169990000000003</c:v>
                </c:pt>
                <c:pt idx="70">
                  <c:v>0.68585145999999997</c:v>
                </c:pt>
                <c:pt idx="71">
                  <c:v>0.68924775999999999</c:v>
                </c:pt>
                <c:pt idx="72">
                  <c:v>0.69302258000000005</c:v>
                </c:pt>
                <c:pt idx="73">
                  <c:v>0.69679676999999995</c:v>
                </c:pt>
                <c:pt idx="74">
                  <c:v>0.70057153999999999</c:v>
                </c:pt>
                <c:pt idx="75">
                  <c:v>0.70434604999999995</c:v>
                </c:pt>
                <c:pt idx="76">
                  <c:v>0.70812094999999997</c:v>
                </c:pt>
                <c:pt idx="77">
                  <c:v>0.71189625000000001</c:v>
                </c:pt>
                <c:pt idx="78">
                  <c:v>0.71567164000000005</c:v>
                </c:pt>
                <c:pt idx="79">
                  <c:v>0.71944724999999998</c:v>
                </c:pt>
                <c:pt idx="80">
                  <c:v>0.72322348000000003</c:v>
                </c:pt>
                <c:pt idx="81">
                  <c:v>0.72700063999999998</c:v>
                </c:pt>
                <c:pt idx="82">
                  <c:v>0.73077806999999995</c:v>
                </c:pt>
                <c:pt idx="83">
                  <c:v>0.73455563000000001</c:v>
                </c:pt>
                <c:pt idx="84">
                  <c:v>0.73833358000000004</c:v>
                </c:pt>
                <c:pt idx="85">
                  <c:v>0.74211172000000003</c:v>
                </c:pt>
                <c:pt idx="86">
                  <c:v>0.74551239000000002</c:v>
                </c:pt>
                <c:pt idx="87">
                  <c:v>0.74891359999999996</c:v>
                </c:pt>
                <c:pt idx="88">
                  <c:v>0.75214338000000003</c:v>
                </c:pt>
                <c:pt idx="89">
                  <c:v>0.75482393000000003</c:v>
                </c:pt>
                <c:pt idx="90">
                  <c:v>0.75690619999999997</c:v>
                </c:pt>
                <c:pt idx="91">
                  <c:v>0.75917785000000004</c:v>
                </c:pt>
                <c:pt idx="92">
                  <c:v>0.76129170000000002</c:v>
                </c:pt>
                <c:pt idx="93">
                  <c:v>0.76325270999999995</c:v>
                </c:pt>
                <c:pt idx="94">
                  <c:v>0.76545569999999996</c:v>
                </c:pt>
                <c:pt idx="95">
                  <c:v>0.76748654999999999</c:v>
                </c:pt>
                <c:pt idx="96">
                  <c:v>0.76903725999999994</c:v>
                </c:pt>
              </c:numCache>
            </c:numRef>
          </c:xVal>
          <c:yVal>
            <c:numRef>
              <c:f>'24.142-F100'!$AB$3:$AB$99</c:f>
              <c:numCache>
                <c:formatCode>General</c:formatCode>
                <c:ptCount val="97"/>
                <c:pt idx="0">
                  <c:v>279.10238500000003</c:v>
                </c:pt>
                <c:pt idx="1">
                  <c:v>279.07713999999999</c:v>
                </c:pt>
                <c:pt idx="2">
                  <c:v>279.075354</c:v>
                </c:pt>
                <c:pt idx="3">
                  <c:v>279.07356900000002</c:v>
                </c:pt>
                <c:pt idx="4">
                  <c:v>279.07178399999998</c:v>
                </c:pt>
                <c:pt idx="5">
                  <c:v>279.069998</c:v>
                </c:pt>
                <c:pt idx="6">
                  <c:v>279.12295399999999</c:v>
                </c:pt>
                <c:pt idx="7">
                  <c:v>279.15244899999999</c:v>
                </c:pt>
                <c:pt idx="8">
                  <c:v>279.15066300000001</c:v>
                </c:pt>
                <c:pt idx="9">
                  <c:v>279.14887800000002</c:v>
                </c:pt>
                <c:pt idx="10">
                  <c:v>279.17055299999998</c:v>
                </c:pt>
                <c:pt idx="11">
                  <c:v>279.17658799999998</c:v>
                </c:pt>
                <c:pt idx="12">
                  <c:v>279.22954299999998</c:v>
                </c:pt>
                <c:pt idx="13">
                  <c:v>279.28249899999997</c:v>
                </c:pt>
                <c:pt idx="14">
                  <c:v>279.31199400000003</c:v>
                </c:pt>
                <c:pt idx="15">
                  <c:v>279.31020899999999</c:v>
                </c:pt>
                <c:pt idx="16">
                  <c:v>279.308423</c:v>
                </c:pt>
                <c:pt idx="17">
                  <c:v>279.39265899999998</c:v>
                </c:pt>
                <c:pt idx="18">
                  <c:v>279.390874</c:v>
                </c:pt>
                <c:pt idx="19">
                  <c:v>279.39690899999999</c:v>
                </c:pt>
                <c:pt idx="20">
                  <c:v>279.43422399999997</c:v>
                </c:pt>
                <c:pt idx="21">
                  <c:v>279.47153900000001</c:v>
                </c:pt>
                <c:pt idx="22">
                  <c:v>279.46975400000002</c:v>
                </c:pt>
                <c:pt idx="23">
                  <c:v>279.46796799999998</c:v>
                </c:pt>
                <c:pt idx="24">
                  <c:v>279.513104</c:v>
                </c:pt>
                <c:pt idx="25">
                  <c:v>279.55041899999998</c:v>
                </c:pt>
                <c:pt idx="26">
                  <c:v>279.54863399999999</c:v>
                </c:pt>
                <c:pt idx="27">
                  <c:v>279.55466799999999</c:v>
                </c:pt>
                <c:pt idx="28">
                  <c:v>279.68582500000002</c:v>
                </c:pt>
                <c:pt idx="29">
                  <c:v>279.69186000000002</c:v>
                </c:pt>
                <c:pt idx="30">
                  <c:v>279.71353499999998</c:v>
                </c:pt>
                <c:pt idx="31">
                  <c:v>279.73521</c:v>
                </c:pt>
                <c:pt idx="32">
                  <c:v>279.79598499999997</c:v>
                </c:pt>
                <c:pt idx="33">
                  <c:v>279.87240100000002</c:v>
                </c:pt>
                <c:pt idx="34">
                  <c:v>279.87843600000002</c:v>
                </c:pt>
                <c:pt idx="35">
                  <c:v>279.87665099999998</c:v>
                </c:pt>
                <c:pt idx="36">
                  <c:v>279.96088700000001</c:v>
                </c:pt>
                <c:pt idx="37">
                  <c:v>280.08422300000001</c:v>
                </c:pt>
                <c:pt idx="38">
                  <c:v>280.29358100000002</c:v>
                </c:pt>
                <c:pt idx="39">
                  <c:v>280.38563699999997</c:v>
                </c:pt>
                <c:pt idx="40">
                  <c:v>280.41513200000003</c:v>
                </c:pt>
                <c:pt idx="41">
                  <c:v>280.56192900000002</c:v>
                </c:pt>
                <c:pt idx="42">
                  <c:v>280.81802900000002</c:v>
                </c:pt>
                <c:pt idx="43">
                  <c:v>280.925904</c:v>
                </c:pt>
                <c:pt idx="44">
                  <c:v>281.03359999999998</c:v>
                </c:pt>
                <c:pt idx="45">
                  <c:v>281.15711499999998</c:v>
                </c:pt>
                <c:pt idx="46">
                  <c:v>281.45995699999997</c:v>
                </c:pt>
                <c:pt idx="47">
                  <c:v>281.58347199999997</c:v>
                </c:pt>
                <c:pt idx="48">
                  <c:v>281.73026900000002</c:v>
                </c:pt>
                <c:pt idx="49">
                  <c:v>282.01782800000001</c:v>
                </c:pt>
                <c:pt idx="50">
                  <c:v>282.281926</c:v>
                </c:pt>
                <c:pt idx="51">
                  <c:v>282.44454200000001</c:v>
                </c:pt>
                <c:pt idx="52">
                  <c:v>282.70828299999999</c:v>
                </c:pt>
                <c:pt idx="53">
                  <c:v>282.86325799999997</c:v>
                </c:pt>
                <c:pt idx="54">
                  <c:v>283.29921999999999</c:v>
                </c:pt>
                <c:pt idx="55">
                  <c:v>283.57096000000001</c:v>
                </c:pt>
                <c:pt idx="56">
                  <c:v>283.79613699999999</c:v>
                </c:pt>
                <c:pt idx="57">
                  <c:v>284.13061699999997</c:v>
                </c:pt>
                <c:pt idx="58">
                  <c:v>284.472916</c:v>
                </c:pt>
                <c:pt idx="59">
                  <c:v>284.83867600000002</c:v>
                </c:pt>
                <c:pt idx="60">
                  <c:v>285.243358</c:v>
                </c:pt>
                <c:pt idx="61">
                  <c:v>285.57801699999999</c:v>
                </c:pt>
                <c:pt idx="62">
                  <c:v>286.08453900000001</c:v>
                </c:pt>
                <c:pt idx="63">
                  <c:v>286.44247899999999</c:v>
                </c:pt>
                <c:pt idx="64">
                  <c:v>286.89425999999997</c:v>
                </c:pt>
                <c:pt idx="65">
                  <c:v>287.34604200000001</c:v>
                </c:pt>
                <c:pt idx="66">
                  <c:v>287.76654300000001</c:v>
                </c:pt>
                <c:pt idx="67">
                  <c:v>288.30434500000001</c:v>
                </c:pt>
                <c:pt idx="68">
                  <c:v>288.74830600000001</c:v>
                </c:pt>
                <c:pt idx="69">
                  <c:v>289.34084999999999</c:v>
                </c:pt>
                <c:pt idx="70">
                  <c:v>289.964495</c:v>
                </c:pt>
                <c:pt idx="71">
                  <c:v>290.49465600000002</c:v>
                </c:pt>
                <c:pt idx="72">
                  <c:v>291.22796199999999</c:v>
                </c:pt>
                <c:pt idx="73">
                  <c:v>291.851786</c:v>
                </c:pt>
                <c:pt idx="74">
                  <c:v>292.577271</c:v>
                </c:pt>
                <c:pt idx="75">
                  <c:v>293.25583599999999</c:v>
                </c:pt>
                <c:pt idx="76">
                  <c:v>294.00478199999998</c:v>
                </c:pt>
                <c:pt idx="77">
                  <c:v>294.82410900000002</c:v>
                </c:pt>
                <c:pt idx="78">
                  <c:v>295.65907600000003</c:v>
                </c:pt>
                <c:pt idx="79">
                  <c:v>296.533143</c:v>
                </c:pt>
                <c:pt idx="80">
                  <c:v>297.51669299999998</c:v>
                </c:pt>
                <c:pt idx="81">
                  <c:v>298.66446400000001</c:v>
                </c:pt>
                <c:pt idx="82">
                  <c:v>299.85915699999998</c:v>
                </c:pt>
                <c:pt idx="83">
                  <c:v>301.07730900000001</c:v>
                </c:pt>
                <c:pt idx="84">
                  <c:v>302.36584299999998</c:v>
                </c:pt>
                <c:pt idx="85">
                  <c:v>303.68565699999999</c:v>
                </c:pt>
                <c:pt idx="86">
                  <c:v>304.98829899999998</c:v>
                </c:pt>
                <c:pt idx="87">
                  <c:v>306.38478300000003</c:v>
                </c:pt>
                <c:pt idx="88">
                  <c:v>307.773527</c:v>
                </c:pt>
                <c:pt idx="89">
                  <c:v>309.07934499999999</c:v>
                </c:pt>
                <c:pt idx="90">
                  <c:v>310.23876999999999</c:v>
                </c:pt>
                <c:pt idx="91">
                  <c:v>311.56345199999998</c:v>
                </c:pt>
                <c:pt idx="92">
                  <c:v>312.79373099999998</c:v>
                </c:pt>
                <c:pt idx="93">
                  <c:v>314.20741700000002</c:v>
                </c:pt>
                <c:pt idx="94">
                  <c:v>315.87565899999998</c:v>
                </c:pt>
                <c:pt idx="95">
                  <c:v>317.41142400000001</c:v>
                </c:pt>
                <c:pt idx="96">
                  <c:v>318.853994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659C-124E-BCC9-2C7A7AECD63B}"/>
            </c:ext>
          </c:extLst>
        </c:ser>
        <c:ser>
          <c:idx val="11"/>
          <c:order val="7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'24.142-F100'!$AA$3:$AA$99</c:f>
              <c:numCache>
                <c:formatCode>General</c:formatCode>
                <c:ptCount val="97"/>
                <c:pt idx="0">
                  <c:v>0.42146618000000002</c:v>
                </c:pt>
                <c:pt idx="1">
                  <c:v>0.42523670000000002</c:v>
                </c:pt>
                <c:pt idx="2">
                  <c:v>0.42900735000000001</c:v>
                </c:pt>
                <c:pt idx="3">
                  <c:v>0.432778</c:v>
                </c:pt>
                <c:pt idx="4">
                  <c:v>0.43654865999999998</c:v>
                </c:pt>
                <c:pt idx="5">
                  <c:v>0.44031931000000002</c:v>
                </c:pt>
                <c:pt idx="6">
                  <c:v>0.44409027000000001</c:v>
                </c:pt>
                <c:pt idx="7">
                  <c:v>0.44786110000000001</c:v>
                </c:pt>
                <c:pt idx="8">
                  <c:v>0.45163175999999999</c:v>
                </c:pt>
                <c:pt idx="9">
                  <c:v>0.45540240999999998</c:v>
                </c:pt>
                <c:pt idx="10">
                  <c:v>0.4591732</c:v>
                </c:pt>
                <c:pt idx="11">
                  <c:v>0.46294389000000002</c:v>
                </c:pt>
                <c:pt idx="12">
                  <c:v>0.46671486000000001</c:v>
                </c:pt>
                <c:pt idx="13">
                  <c:v>0.47048582</c:v>
                </c:pt>
                <c:pt idx="14">
                  <c:v>0.47425665</c:v>
                </c:pt>
                <c:pt idx="15">
                  <c:v>0.47802729999999999</c:v>
                </c:pt>
                <c:pt idx="16">
                  <c:v>0.48179796000000003</c:v>
                </c:pt>
                <c:pt idx="17">
                  <c:v>0.48556909999999998</c:v>
                </c:pt>
                <c:pt idx="18">
                  <c:v>0.48933975000000002</c:v>
                </c:pt>
                <c:pt idx="19">
                  <c:v>0.49311044999999998</c:v>
                </c:pt>
                <c:pt idx="20">
                  <c:v>0.49688132000000002</c:v>
                </c:pt>
                <c:pt idx="21">
                  <c:v>0.50065219999999999</c:v>
                </c:pt>
                <c:pt idx="22">
                  <c:v>0.50442284999999998</c:v>
                </c:pt>
                <c:pt idx="23">
                  <c:v>0.50819349999999996</c:v>
                </c:pt>
                <c:pt idx="24">
                  <c:v>0.51196441999999998</c:v>
                </c:pt>
                <c:pt idx="25">
                  <c:v>0.51573530000000001</c:v>
                </c:pt>
                <c:pt idx="26">
                  <c:v>0.51950594999999999</c:v>
                </c:pt>
                <c:pt idx="27">
                  <c:v>0.52327665000000001</c:v>
                </c:pt>
                <c:pt idx="28">
                  <c:v>0.52704804999999999</c:v>
                </c:pt>
                <c:pt idx="29">
                  <c:v>0.53081875000000001</c:v>
                </c:pt>
                <c:pt idx="30">
                  <c:v>0.53458954000000003</c:v>
                </c:pt>
                <c:pt idx="31">
                  <c:v>0.53836032</c:v>
                </c:pt>
                <c:pt idx="32">
                  <c:v>0.54213133000000002</c:v>
                </c:pt>
                <c:pt idx="33">
                  <c:v>0.54590243000000005</c:v>
                </c:pt>
                <c:pt idx="34">
                  <c:v>0.54967312000000002</c:v>
                </c:pt>
                <c:pt idx="35">
                  <c:v>0.55344378000000005</c:v>
                </c:pt>
                <c:pt idx="36">
                  <c:v>0.55721491999999995</c:v>
                </c:pt>
                <c:pt idx="37">
                  <c:v>0.56098627999999995</c:v>
                </c:pt>
                <c:pt idx="38">
                  <c:v>0.56475812999999997</c:v>
                </c:pt>
                <c:pt idx="39">
                  <c:v>0.56852930999999995</c:v>
                </c:pt>
                <c:pt idx="40">
                  <c:v>0.57230013999999996</c:v>
                </c:pt>
                <c:pt idx="41">
                  <c:v>0.57607164</c:v>
                </c:pt>
                <c:pt idx="42">
                  <c:v>0.58022110999999998</c:v>
                </c:pt>
                <c:pt idx="43">
                  <c:v>0.58361501999999998</c:v>
                </c:pt>
                <c:pt idx="44">
                  <c:v>0.58738630000000003</c:v>
                </c:pt>
                <c:pt idx="45">
                  <c:v>0.59078030000000004</c:v>
                </c:pt>
                <c:pt idx="46">
                  <c:v>0.59530740000000004</c:v>
                </c:pt>
                <c:pt idx="47">
                  <c:v>0.59870140000000005</c:v>
                </c:pt>
                <c:pt idx="48">
                  <c:v>0.60247289000000004</c:v>
                </c:pt>
                <c:pt idx="49">
                  <c:v>0.60624518999999999</c:v>
                </c:pt>
                <c:pt idx="50">
                  <c:v>0.61001733999999996</c:v>
                </c:pt>
                <c:pt idx="51">
                  <c:v>0.61341157000000002</c:v>
                </c:pt>
                <c:pt idx="52">
                  <c:v>0.61793843999999998</c:v>
                </c:pt>
                <c:pt idx="53">
                  <c:v>0.62095526999999995</c:v>
                </c:pt>
                <c:pt idx="54">
                  <c:v>0.62510575999999995</c:v>
                </c:pt>
                <c:pt idx="55">
                  <c:v>0.62925531999999995</c:v>
                </c:pt>
                <c:pt idx="56">
                  <c:v>0.63264989999999999</c:v>
                </c:pt>
                <c:pt idx="57">
                  <c:v>0.63642244999999997</c:v>
                </c:pt>
                <c:pt idx="58">
                  <c:v>0.64019504999999999</c:v>
                </c:pt>
                <c:pt idx="59">
                  <c:v>0.64396779000000004</c:v>
                </c:pt>
                <c:pt idx="60">
                  <c:v>0.64811810000000003</c:v>
                </c:pt>
                <c:pt idx="61">
                  <c:v>0.65151329999999996</c:v>
                </c:pt>
                <c:pt idx="62">
                  <c:v>0.65528682999999999</c:v>
                </c:pt>
                <c:pt idx="63">
                  <c:v>0.65905952000000001</c:v>
                </c:pt>
                <c:pt idx="64">
                  <c:v>0.66283274000000003</c:v>
                </c:pt>
                <c:pt idx="65">
                  <c:v>0.66660596000000005</c:v>
                </c:pt>
                <c:pt idx="66">
                  <c:v>0.67037899999999995</c:v>
                </c:pt>
                <c:pt idx="67">
                  <c:v>0.67415270999999999</c:v>
                </c:pt>
                <c:pt idx="68">
                  <c:v>0.67792589000000003</c:v>
                </c:pt>
                <c:pt idx="69">
                  <c:v>0.68169990000000003</c:v>
                </c:pt>
                <c:pt idx="70">
                  <c:v>0.68585145999999997</c:v>
                </c:pt>
                <c:pt idx="71">
                  <c:v>0.68924775999999999</c:v>
                </c:pt>
                <c:pt idx="72">
                  <c:v>0.69302258000000005</c:v>
                </c:pt>
                <c:pt idx="73">
                  <c:v>0.69679676999999995</c:v>
                </c:pt>
                <c:pt idx="74">
                  <c:v>0.70057153999999999</c:v>
                </c:pt>
                <c:pt idx="75">
                  <c:v>0.70434604999999995</c:v>
                </c:pt>
                <c:pt idx="76">
                  <c:v>0.70812094999999997</c:v>
                </c:pt>
                <c:pt idx="77">
                  <c:v>0.71189625000000001</c:v>
                </c:pt>
                <c:pt idx="78">
                  <c:v>0.71567164000000005</c:v>
                </c:pt>
                <c:pt idx="79">
                  <c:v>0.71944724999999998</c:v>
                </c:pt>
                <c:pt idx="80">
                  <c:v>0.72322348000000003</c:v>
                </c:pt>
                <c:pt idx="81">
                  <c:v>0.72700063999999998</c:v>
                </c:pt>
                <c:pt idx="82">
                  <c:v>0.73077806999999995</c:v>
                </c:pt>
                <c:pt idx="83">
                  <c:v>0.73455563000000001</c:v>
                </c:pt>
                <c:pt idx="84">
                  <c:v>0.73833358000000004</c:v>
                </c:pt>
                <c:pt idx="85">
                  <c:v>0.74211172000000003</c:v>
                </c:pt>
                <c:pt idx="86">
                  <c:v>0.74551239000000002</c:v>
                </c:pt>
                <c:pt idx="87">
                  <c:v>0.74891359999999996</c:v>
                </c:pt>
                <c:pt idx="88">
                  <c:v>0.75214338000000003</c:v>
                </c:pt>
                <c:pt idx="89">
                  <c:v>0.75482393000000003</c:v>
                </c:pt>
                <c:pt idx="90">
                  <c:v>0.75690619999999997</c:v>
                </c:pt>
                <c:pt idx="91">
                  <c:v>0.75917785000000004</c:v>
                </c:pt>
                <c:pt idx="92">
                  <c:v>0.76129170000000002</c:v>
                </c:pt>
                <c:pt idx="93">
                  <c:v>0.76325270999999995</c:v>
                </c:pt>
                <c:pt idx="94">
                  <c:v>0.76545569999999996</c:v>
                </c:pt>
                <c:pt idx="95">
                  <c:v>0.76748654999999999</c:v>
                </c:pt>
                <c:pt idx="96">
                  <c:v>0.76903725999999994</c:v>
                </c:pt>
              </c:numCache>
            </c:numRef>
          </c:xVal>
          <c:yVal>
            <c:numRef>
              <c:f>'24.142-F100'!$AC$3:$AC$99</c:f>
              <c:numCache>
                <c:formatCode>General</c:formatCode>
                <c:ptCount val="97"/>
                <c:pt idx="0">
                  <c:v>278.12877068864395</c:v>
                </c:pt>
                <c:pt idx="1">
                  <c:v>278.16132762702227</c:v>
                </c:pt>
                <c:pt idx="2">
                  <c:v>278.19496020997269</c:v>
                </c:pt>
                <c:pt idx="3">
                  <c:v>278.22970753088134</c:v>
                </c:pt>
                <c:pt idx="4">
                  <c:v>278.26561192344786</c:v>
                </c:pt>
                <c:pt idx="5">
                  <c:v>278.3027176076713</c:v>
                </c:pt>
                <c:pt idx="6">
                  <c:v>278.34107460931023</c:v>
                </c:pt>
                <c:pt idx="7">
                  <c:v>278.38072774303669</c:v>
                </c:pt>
                <c:pt idx="8">
                  <c:v>278.42172825684275</c:v>
                </c:pt>
                <c:pt idx="9">
                  <c:v>278.46413240995275</c:v>
                </c:pt>
                <c:pt idx="10">
                  <c:v>278.50799955444376</c:v>
                </c:pt>
                <c:pt idx="11">
                  <c:v>278.55338767482101</c:v>
                </c:pt>
                <c:pt idx="12">
                  <c:v>278.60036557557049</c:v>
                </c:pt>
                <c:pt idx="13">
                  <c:v>278.64899750829363</c:v>
                </c:pt>
                <c:pt idx="14">
                  <c:v>278.69935331360551</c:v>
                </c:pt>
                <c:pt idx="15">
                  <c:v>278.75150760261079</c:v>
                </c:pt>
                <c:pt idx="16">
                  <c:v>278.80554263175583</c:v>
                </c:pt>
                <c:pt idx="17">
                  <c:v>278.86154978877187</c:v>
                </c:pt>
                <c:pt idx="18">
                  <c:v>278.91960371968969</c:v>
                </c:pt>
                <c:pt idx="19">
                  <c:v>278.97980650058514</c:v>
                </c:pt>
                <c:pt idx="20">
                  <c:v>279.04225972181979</c:v>
                </c:pt>
                <c:pt idx="21">
                  <c:v>279.10706605417158</c:v>
                </c:pt>
                <c:pt idx="22">
                  <c:v>279.17433230804943</c:v>
                </c:pt>
                <c:pt idx="23">
                  <c:v>279.24417982560146</c:v>
                </c:pt>
                <c:pt idx="24">
                  <c:v>279.31673804715592</c:v>
                </c:pt>
                <c:pt idx="25">
                  <c:v>279.39213247709864</c:v>
                </c:pt>
                <c:pt idx="26">
                  <c:v>279.47049766341877</c:v>
                </c:pt>
                <c:pt idx="27">
                  <c:v>279.55198570806624</c:v>
                </c:pt>
                <c:pt idx="28">
                  <c:v>279.63676641034647</c:v>
                </c:pt>
                <c:pt idx="29">
                  <c:v>279.72497181101608</c:v>
                </c:pt>
                <c:pt idx="30">
                  <c:v>279.81679224509628</c:v>
                </c:pt>
                <c:pt idx="31">
                  <c:v>279.91240774701316</c:v>
                </c:pt>
                <c:pt idx="32">
                  <c:v>280.01201729493215</c:v>
                </c:pt>
                <c:pt idx="33">
                  <c:v>280.11582099782413</c:v>
                </c:pt>
                <c:pt idx="34">
                  <c:v>280.22401910638337</c:v>
                </c:pt>
                <c:pt idx="35">
                  <c:v>280.33684814730509</c:v>
                </c:pt>
                <c:pt idx="36">
                  <c:v>280.45456313502689</c:v>
                </c:pt>
                <c:pt idx="37">
                  <c:v>280.57740942426341</c:v>
                </c:pt>
                <c:pt idx="38">
                  <c:v>280.70566328101165</c:v>
                </c:pt>
                <c:pt idx="39">
                  <c:v>280.8395653896103</c:v>
                </c:pt>
                <c:pt idx="40">
                  <c:v>280.97942054162945</c:v>
                </c:pt>
                <c:pt idx="41">
                  <c:v>281.12557920609595</c:v>
                </c:pt>
                <c:pt idx="42">
                  <c:v>281.29403335781836</c:v>
                </c:pt>
                <c:pt idx="43">
                  <c:v>281.43808390141049</c:v>
                </c:pt>
                <c:pt idx="44">
                  <c:v>281.60511642543258</c:v>
                </c:pt>
                <c:pt idx="45">
                  <c:v>281.76201453051266</c:v>
                </c:pt>
                <c:pt idx="46">
                  <c:v>281.98151862113662</c:v>
                </c:pt>
                <c:pt idx="47">
                  <c:v>282.1541526400423</c:v>
                </c:pt>
                <c:pt idx="48">
                  <c:v>282.35454268382813</c:v>
                </c:pt>
                <c:pt idx="49">
                  <c:v>282.56444500072678</c:v>
                </c:pt>
                <c:pt idx="50">
                  <c:v>282.78431019894373</c:v>
                </c:pt>
                <c:pt idx="51">
                  <c:v>282.99110670684109</c:v>
                </c:pt>
                <c:pt idx="52">
                  <c:v>283.28084310657152</c:v>
                </c:pt>
                <c:pt idx="53">
                  <c:v>283.48322808874144</c:v>
                </c:pt>
                <c:pt idx="54">
                  <c:v>283.77448626189391</c:v>
                </c:pt>
                <c:pt idx="55">
                  <c:v>284.08131661207051</c:v>
                </c:pt>
                <c:pt idx="56">
                  <c:v>284.34459131162703</c:v>
                </c:pt>
                <c:pt idx="57">
                  <c:v>284.65082875544391</c:v>
                </c:pt>
                <c:pt idx="58">
                  <c:v>284.97218458000725</c:v>
                </c:pt>
                <c:pt idx="59">
                  <c:v>285.30948194135976</c:v>
                </c:pt>
                <c:pt idx="60">
                  <c:v>285.69996568739452</c:v>
                </c:pt>
                <c:pt idx="61">
                  <c:v>286.03536292377436</c:v>
                </c:pt>
                <c:pt idx="62">
                  <c:v>286.42590196183289</c:v>
                </c:pt>
                <c:pt idx="63">
                  <c:v>286.83604200219366</c:v>
                </c:pt>
                <c:pt idx="64">
                  <c:v>287.26701168506162</c:v>
                </c:pt>
                <c:pt idx="65">
                  <c:v>287.71990263576748</c:v>
                </c:pt>
                <c:pt idx="66">
                  <c:v>288.19591001063077</c:v>
                </c:pt>
                <c:pt idx="67">
                  <c:v>288.69644035416491</c:v>
                </c:pt>
                <c:pt idx="68">
                  <c:v>289.22271269870123</c:v>
                </c:pt>
                <c:pt idx="69">
                  <c:v>289.77638609581425</c:v>
                </c:pt>
                <c:pt idx="70">
                  <c:v>290.4188369926689</c:v>
                </c:pt>
                <c:pt idx="71">
                  <c:v>290.97192786573027</c:v>
                </c:pt>
                <c:pt idx="72">
                  <c:v>291.61741349487215</c:v>
                </c:pt>
                <c:pt idx="73">
                  <c:v>292.29700538578066</c:v>
                </c:pt>
                <c:pt idx="74">
                  <c:v>293.01296436238925</c:v>
                </c:pt>
                <c:pt idx="75">
                  <c:v>293.76732850299834</c:v>
                </c:pt>
                <c:pt idx="76">
                  <c:v>294.56258690950847</c:v>
                </c:pt>
                <c:pt idx="77">
                  <c:v>295.40129300320734</c:v>
                </c:pt>
                <c:pt idx="78">
                  <c:v>296.28612481418526</c:v>
                </c:pt>
                <c:pt idx="79">
                  <c:v>297.22007831792666</c:v>
                </c:pt>
                <c:pt idx="80">
                  <c:v>298.20647506213891</c:v>
                </c:pt>
                <c:pt idx="81">
                  <c:v>299.24890968401286</c:v>
                </c:pt>
                <c:pt idx="82">
                  <c:v>300.35101470250191</c:v>
                </c:pt>
                <c:pt idx="83">
                  <c:v>301.51688951285541</c:v>
                </c:pt>
                <c:pt idx="84">
                  <c:v>302.75114350586631</c:v>
                </c:pt>
                <c:pt idx="85">
                  <c:v>304.05867700769653</c:v>
                </c:pt>
                <c:pt idx="86">
                  <c:v>305.3026739640477</c:v>
                </c:pt>
                <c:pt idx="87">
                  <c:v>306.61495448791965</c:v>
                </c:pt>
                <c:pt idx="88">
                  <c:v>307.92845098091544</c:v>
                </c:pt>
                <c:pt idx="89">
                  <c:v>309.0716533047991</c:v>
                </c:pt>
                <c:pt idx="90">
                  <c:v>309.99480540120129</c:v>
                </c:pt>
                <c:pt idx="91">
                  <c:v>311.03870593930856</c:v>
                </c:pt>
                <c:pt idx="92">
                  <c:v>312.04621294241787</c:v>
                </c:pt>
                <c:pt idx="93">
                  <c:v>313.01348509412821</c:v>
                </c:pt>
                <c:pt idx="94">
                  <c:v>314.13934087634885</c:v>
                </c:pt>
                <c:pt idx="95">
                  <c:v>315.2157554972444</c:v>
                </c:pt>
                <c:pt idx="96">
                  <c:v>316.06370146645969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A7-A743-A0BB-660A203930D3}"/>
            </c:ext>
          </c:extLst>
        </c:ser>
        <c:ser>
          <c:idx val="2"/>
          <c:order val="8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'24.142-F100'!$U$3:$U$95</c:f>
              <c:numCache>
                <c:formatCode>General</c:formatCode>
                <c:ptCount val="93"/>
                <c:pt idx="0">
                  <c:v>0.42204954</c:v>
                </c:pt>
                <c:pt idx="1">
                  <c:v>0.42582002000000002</c:v>
                </c:pt>
                <c:pt idx="2">
                  <c:v>0.42959067000000001</c:v>
                </c:pt>
                <c:pt idx="3">
                  <c:v>0.43336131999999999</c:v>
                </c:pt>
                <c:pt idx="4">
                  <c:v>0.43713197999999998</c:v>
                </c:pt>
                <c:pt idx="5">
                  <c:v>0.44090263000000002</c:v>
                </c:pt>
                <c:pt idx="6">
                  <c:v>0.44467328</c:v>
                </c:pt>
                <c:pt idx="7">
                  <c:v>0.44844429000000002</c:v>
                </c:pt>
                <c:pt idx="8">
                  <c:v>0.45221507999999999</c:v>
                </c:pt>
                <c:pt idx="9">
                  <c:v>0.45598572999999998</c:v>
                </c:pt>
                <c:pt idx="10">
                  <c:v>0.45975638000000002</c:v>
                </c:pt>
                <c:pt idx="11">
                  <c:v>0.46352704</c:v>
                </c:pt>
                <c:pt idx="12">
                  <c:v>0.46729768999999999</c:v>
                </c:pt>
                <c:pt idx="13">
                  <c:v>0.47106833999999997</c:v>
                </c:pt>
                <c:pt idx="14">
                  <c:v>0.47483900000000001</c:v>
                </c:pt>
                <c:pt idx="15">
                  <c:v>0.47860965</c:v>
                </c:pt>
                <c:pt idx="16">
                  <c:v>0.48238029999999998</c:v>
                </c:pt>
                <c:pt idx="17">
                  <c:v>0.48615096000000002</c:v>
                </c:pt>
                <c:pt idx="18">
                  <c:v>0.48992161000000001</c:v>
                </c:pt>
                <c:pt idx="19">
                  <c:v>0.49369225999999999</c:v>
                </c:pt>
                <c:pt idx="20">
                  <c:v>0.49746291999999998</c:v>
                </c:pt>
                <c:pt idx="21">
                  <c:v>0.50123366000000003</c:v>
                </c:pt>
                <c:pt idx="22">
                  <c:v>0.50500471000000002</c:v>
                </c:pt>
                <c:pt idx="23">
                  <c:v>0.50877536000000001</c:v>
                </c:pt>
                <c:pt idx="24">
                  <c:v>0.51254602000000005</c:v>
                </c:pt>
                <c:pt idx="25">
                  <c:v>0.51631667000000003</c:v>
                </c:pt>
                <c:pt idx="26">
                  <c:v>0.52008732000000002</c:v>
                </c:pt>
                <c:pt idx="27">
                  <c:v>0.52385797999999995</c:v>
                </c:pt>
                <c:pt idx="28">
                  <c:v>0.52762863000000004</c:v>
                </c:pt>
                <c:pt idx="29">
                  <c:v>0.53139990000000004</c:v>
                </c:pt>
                <c:pt idx="30">
                  <c:v>0.53517157999999998</c:v>
                </c:pt>
                <c:pt idx="31">
                  <c:v>0.53894253999999997</c:v>
                </c:pt>
                <c:pt idx="32">
                  <c:v>0.54271318999999996</c:v>
                </c:pt>
                <c:pt idx="33">
                  <c:v>0.54648419999999998</c:v>
                </c:pt>
                <c:pt idx="34">
                  <c:v>0.55025537999999996</c:v>
                </c:pt>
                <c:pt idx="35">
                  <c:v>0.55402713999999997</c:v>
                </c:pt>
                <c:pt idx="36">
                  <c:v>0.55779851000000003</c:v>
                </c:pt>
                <c:pt idx="37">
                  <c:v>0.56156996000000003</c:v>
                </c:pt>
                <c:pt idx="38">
                  <c:v>0.56534158000000001</c:v>
                </c:pt>
                <c:pt idx="39">
                  <c:v>0.56911263000000001</c:v>
                </c:pt>
                <c:pt idx="40">
                  <c:v>0.57288351000000004</c:v>
                </c:pt>
                <c:pt idx="41">
                  <c:v>0.57665500000000003</c:v>
                </c:pt>
                <c:pt idx="42">
                  <c:v>0.58042596000000002</c:v>
                </c:pt>
                <c:pt idx="43">
                  <c:v>0.58419829999999995</c:v>
                </c:pt>
                <c:pt idx="44">
                  <c:v>0.58797014999999997</c:v>
                </c:pt>
                <c:pt idx="45">
                  <c:v>0.59174203999999997</c:v>
                </c:pt>
                <c:pt idx="46">
                  <c:v>0.59551385000000001</c:v>
                </c:pt>
                <c:pt idx="47">
                  <c:v>0.59928530000000002</c:v>
                </c:pt>
                <c:pt idx="48">
                  <c:v>0.60305768000000004</c:v>
                </c:pt>
                <c:pt idx="49">
                  <c:v>0.60682935000000005</c:v>
                </c:pt>
                <c:pt idx="50">
                  <c:v>0.61060150999999996</c:v>
                </c:pt>
                <c:pt idx="51">
                  <c:v>0.61437401999999997</c:v>
                </c:pt>
                <c:pt idx="52">
                  <c:v>0.61814617999999999</c:v>
                </c:pt>
                <c:pt idx="53">
                  <c:v>0.62191825000000001</c:v>
                </c:pt>
                <c:pt idx="54">
                  <c:v>0.62569023000000001</c:v>
                </c:pt>
                <c:pt idx="55">
                  <c:v>0.62984057999999998</c:v>
                </c:pt>
                <c:pt idx="56">
                  <c:v>0.63323543000000004</c:v>
                </c:pt>
                <c:pt idx="57">
                  <c:v>0.63738552000000004</c:v>
                </c:pt>
                <c:pt idx="58">
                  <c:v>0.64078040999999997</c:v>
                </c:pt>
                <c:pt idx="59">
                  <c:v>0.64493089999999997</c:v>
                </c:pt>
                <c:pt idx="60">
                  <c:v>0.64832592</c:v>
                </c:pt>
                <c:pt idx="61">
                  <c:v>0.65209817000000003</c:v>
                </c:pt>
                <c:pt idx="62">
                  <c:v>0.65587125999999996</c:v>
                </c:pt>
                <c:pt idx="63">
                  <c:v>0.65964411999999994</c:v>
                </c:pt>
                <c:pt idx="64">
                  <c:v>0.66341645999999999</c:v>
                </c:pt>
                <c:pt idx="65">
                  <c:v>0.66718906</c:v>
                </c:pt>
                <c:pt idx="66">
                  <c:v>0.67058428999999997</c:v>
                </c:pt>
                <c:pt idx="67">
                  <c:v>0.67511224000000003</c:v>
                </c:pt>
                <c:pt idx="68">
                  <c:v>0.67850734999999995</c:v>
                </c:pt>
                <c:pt idx="69">
                  <c:v>0.68190267000000004</c:v>
                </c:pt>
                <c:pt idx="70">
                  <c:v>0.68567626000000004</c:v>
                </c:pt>
                <c:pt idx="71">
                  <c:v>0.68982679000000002</c:v>
                </c:pt>
                <c:pt idx="72">
                  <c:v>0.69360010000000005</c:v>
                </c:pt>
                <c:pt idx="73">
                  <c:v>0.69737313999999995</c:v>
                </c:pt>
                <c:pt idx="74">
                  <c:v>0.70114582999999997</c:v>
                </c:pt>
                <c:pt idx="75">
                  <c:v>0.70529702999999999</c:v>
                </c:pt>
                <c:pt idx="76">
                  <c:v>0.70869236000000002</c:v>
                </c:pt>
                <c:pt idx="77">
                  <c:v>0.71246615999999996</c:v>
                </c:pt>
                <c:pt idx="78">
                  <c:v>0.71623981999999997</c:v>
                </c:pt>
                <c:pt idx="79">
                  <c:v>0.72001318000000003</c:v>
                </c:pt>
                <c:pt idx="80">
                  <c:v>0.72378754999999995</c:v>
                </c:pt>
                <c:pt idx="81">
                  <c:v>0.72756217999999995</c:v>
                </c:pt>
                <c:pt idx="82">
                  <c:v>0.73133740000000003</c:v>
                </c:pt>
                <c:pt idx="83">
                  <c:v>0.73511318999999997</c:v>
                </c:pt>
                <c:pt idx="84">
                  <c:v>0.73888893</c:v>
                </c:pt>
                <c:pt idx="85">
                  <c:v>0.74266538000000004</c:v>
                </c:pt>
                <c:pt idx="86">
                  <c:v>0.74644222999999998</c:v>
                </c:pt>
                <c:pt idx="87">
                  <c:v>0.75022036999999997</c:v>
                </c:pt>
                <c:pt idx="88">
                  <c:v>0.75399881000000002</c:v>
                </c:pt>
                <c:pt idx="89">
                  <c:v>0.75777839999999996</c:v>
                </c:pt>
                <c:pt idx="90">
                  <c:v>0.76138731999999998</c:v>
                </c:pt>
                <c:pt idx="91">
                  <c:v>0.76482585000000003</c:v>
                </c:pt>
                <c:pt idx="92">
                  <c:v>0.76792154000000001</c:v>
                </c:pt>
              </c:numCache>
            </c:numRef>
          </c:xVal>
          <c:yVal>
            <c:numRef>
              <c:f>'24.142-F100'!$V$3:$V$95</c:f>
              <c:numCache>
                <c:formatCode>General</c:formatCode>
                <c:ptCount val="93"/>
                <c:pt idx="0">
                  <c:v>261.045413</c:v>
                </c:pt>
                <c:pt idx="1">
                  <c:v>261.01234699999998</c:v>
                </c:pt>
                <c:pt idx="2">
                  <c:v>261.01056199999999</c:v>
                </c:pt>
                <c:pt idx="3">
                  <c:v>261.00877700000001</c:v>
                </c:pt>
                <c:pt idx="4">
                  <c:v>261.00699100000003</c:v>
                </c:pt>
                <c:pt idx="5">
                  <c:v>261.00520599999999</c:v>
                </c:pt>
                <c:pt idx="6">
                  <c:v>261.003421</c:v>
                </c:pt>
                <c:pt idx="7">
                  <c:v>261.06419599999998</c:v>
                </c:pt>
                <c:pt idx="8">
                  <c:v>261.085871</c:v>
                </c:pt>
                <c:pt idx="9">
                  <c:v>261.08408600000001</c:v>
                </c:pt>
                <c:pt idx="10">
                  <c:v>261.08229999999998</c:v>
                </c:pt>
                <c:pt idx="11">
                  <c:v>261.08051499999999</c:v>
                </c:pt>
                <c:pt idx="12">
                  <c:v>261.07873000000001</c:v>
                </c:pt>
                <c:pt idx="13">
                  <c:v>261.07694400000003</c:v>
                </c:pt>
                <c:pt idx="14">
                  <c:v>261.07515899999999</c:v>
                </c:pt>
                <c:pt idx="15">
                  <c:v>261.073374</c:v>
                </c:pt>
                <c:pt idx="16">
                  <c:v>261.07158800000002</c:v>
                </c:pt>
                <c:pt idx="17">
                  <c:v>261.06980299999998</c:v>
                </c:pt>
                <c:pt idx="18">
                  <c:v>261.068018</c:v>
                </c:pt>
                <c:pt idx="19">
                  <c:v>261.06623200000001</c:v>
                </c:pt>
                <c:pt idx="20">
                  <c:v>261.06444699999997</c:v>
                </c:pt>
                <c:pt idx="21">
                  <c:v>261.07830200000001</c:v>
                </c:pt>
                <c:pt idx="22">
                  <c:v>261.14689800000002</c:v>
                </c:pt>
                <c:pt idx="23">
                  <c:v>261.14511199999998</c:v>
                </c:pt>
                <c:pt idx="24">
                  <c:v>261.143327</c:v>
                </c:pt>
                <c:pt idx="25">
                  <c:v>261.14154200000002</c:v>
                </c:pt>
                <c:pt idx="26">
                  <c:v>261.13975599999998</c:v>
                </c:pt>
                <c:pt idx="27">
                  <c:v>261.13797099999999</c:v>
                </c:pt>
                <c:pt idx="28">
                  <c:v>261.13618500000001</c:v>
                </c:pt>
                <c:pt idx="29">
                  <c:v>261.24388199999999</c:v>
                </c:pt>
                <c:pt idx="30">
                  <c:v>261.42195900000002</c:v>
                </c:pt>
                <c:pt idx="31">
                  <c:v>261.47491500000001</c:v>
                </c:pt>
                <c:pt idx="32">
                  <c:v>261.47312899999997</c:v>
                </c:pt>
                <c:pt idx="33">
                  <c:v>261.533905</c:v>
                </c:pt>
                <c:pt idx="34">
                  <c:v>261.62596100000002</c:v>
                </c:pt>
                <c:pt idx="35">
                  <c:v>261.81967800000001</c:v>
                </c:pt>
                <c:pt idx="36">
                  <c:v>261.943015</c:v>
                </c:pt>
                <c:pt idx="37">
                  <c:v>262.08199200000001</c:v>
                </c:pt>
                <c:pt idx="38">
                  <c:v>262.25224900000001</c:v>
                </c:pt>
                <c:pt idx="39">
                  <c:v>262.32084500000002</c:v>
                </c:pt>
                <c:pt idx="40">
                  <c:v>262.35816</c:v>
                </c:pt>
                <c:pt idx="41">
                  <c:v>262.50495699999999</c:v>
                </c:pt>
                <c:pt idx="42">
                  <c:v>262.55620099999999</c:v>
                </c:pt>
                <c:pt idx="43">
                  <c:v>262.85329100000001</c:v>
                </c:pt>
                <c:pt idx="44">
                  <c:v>263.06264900000002</c:v>
                </c:pt>
                <c:pt idx="45">
                  <c:v>263.27982700000001</c:v>
                </c:pt>
                <c:pt idx="46">
                  <c:v>263.48136399999999</c:v>
                </c:pt>
                <c:pt idx="47">
                  <c:v>263.620341</c:v>
                </c:pt>
                <c:pt idx="48">
                  <c:v>263.92354</c:v>
                </c:pt>
                <c:pt idx="49">
                  <c:v>264.10161799999997</c:v>
                </c:pt>
                <c:pt idx="50">
                  <c:v>264.36571600000002</c:v>
                </c:pt>
                <c:pt idx="51">
                  <c:v>264.69237600000002</c:v>
                </c:pt>
                <c:pt idx="52">
                  <c:v>264.95647400000001</c:v>
                </c:pt>
                <c:pt idx="53">
                  <c:v>265.20493299999998</c:v>
                </c:pt>
                <c:pt idx="54">
                  <c:v>265.43775099999999</c:v>
                </c:pt>
                <c:pt idx="55">
                  <c:v>265.85025300000001</c:v>
                </c:pt>
                <c:pt idx="56">
                  <c:v>266.12234999999998</c:v>
                </c:pt>
                <c:pt idx="57">
                  <c:v>266.487932</c:v>
                </c:pt>
                <c:pt idx="58">
                  <c:v>266.76784900000001</c:v>
                </c:pt>
                <c:pt idx="59">
                  <c:v>267.20381200000003</c:v>
                </c:pt>
                <c:pt idx="60">
                  <c:v>267.50718999999998</c:v>
                </c:pt>
                <c:pt idx="61">
                  <c:v>267.78692799999999</c:v>
                </c:pt>
                <c:pt idx="62">
                  <c:v>268.21524899999997</c:v>
                </c:pt>
                <c:pt idx="63">
                  <c:v>268.60446999999999</c:v>
                </c:pt>
                <c:pt idx="64">
                  <c:v>268.89984900000002</c:v>
                </c:pt>
                <c:pt idx="65">
                  <c:v>269.24214899999998</c:v>
                </c:pt>
                <c:pt idx="66">
                  <c:v>269.58291700000001</c:v>
                </c:pt>
                <c:pt idx="67">
                  <c:v>270.03605099999999</c:v>
                </c:pt>
                <c:pt idx="68">
                  <c:v>270.35506900000001</c:v>
                </c:pt>
                <c:pt idx="69">
                  <c:v>270.711477</c:v>
                </c:pt>
                <c:pt idx="70">
                  <c:v>271.22753</c:v>
                </c:pt>
                <c:pt idx="71">
                  <c:v>271.671313</c:v>
                </c:pt>
                <c:pt idx="72">
                  <c:v>272.138734</c:v>
                </c:pt>
                <c:pt idx="73">
                  <c:v>272.559235</c:v>
                </c:pt>
                <c:pt idx="74">
                  <c:v>272.91717499999999</c:v>
                </c:pt>
                <c:pt idx="75">
                  <c:v>273.47825999999998</c:v>
                </c:pt>
                <c:pt idx="76">
                  <c:v>273.83637800000002</c:v>
                </c:pt>
                <c:pt idx="77">
                  <c:v>274.38982099999998</c:v>
                </c:pt>
                <c:pt idx="78">
                  <c:v>274.919804</c:v>
                </c:pt>
                <c:pt idx="79">
                  <c:v>275.39504499999998</c:v>
                </c:pt>
                <c:pt idx="80">
                  <c:v>276.05014999999997</c:v>
                </c:pt>
                <c:pt idx="81">
                  <c:v>276.75217500000002</c:v>
                </c:pt>
                <c:pt idx="82">
                  <c:v>277.55586199999999</c:v>
                </c:pt>
                <c:pt idx="83">
                  <c:v>278.46120999999999</c:v>
                </c:pt>
                <c:pt idx="84">
                  <c:v>279.35873800000002</c:v>
                </c:pt>
                <c:pt idx="85">
                  <c:v>280.38138700000002</c:v>
                </c:pt>
                <c:pt idx="86">
                  <c:v>281.47441800000001</c:v>
                </c:pt>
                <c:pt idx="87">
                  <c:v>282.79423300000002</c:v>
                </c:pt>
                <c:pt idx="88">
                  <c:v>284.16878800000001</c:v>
                </c:pt>
                <c:pt idx="89">
                  <c:v>285.746666</c:v>
                </c:pt>
                <c:pt idx="90">
                  <c:v>287.45131099999998</c:v>
                </c:pt>
                <c:pt idx="91">
                  <c:v>289.33355399999999</c:v>
                </c:pt>
                <c:pt idx="92">
                  <c:v>291.20520599999998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659C-124E-BCC9-2C7A7AECD63B}"/>
            </c:ext>
          </c:extLst>
        </c:ser>
        <c:ser>
          <c:idx val="12"/>
          <c:order val="9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'24.142-F100'!$U$3:$U$95</c:f>
              <c:numCache>
                <c:formatCode>General</c:formatCode>
                <c:ptCount val="93"/>
                <c:pt idx="0">
                  <c:v>0.42204954</c:v>
                </c:pt>
                <c:pt idx="1">
                  <c:v>0.42582002000000002</c:v>
                </c:pt>
                <c:pt idx="2">
                  <c:v>0.42959067000000001</c:v>
                </c:pt>
                <c:pt idx="3">
                  <c:v>0.43336131999999999</c:v>
                </c:pt>
                <c:pt idx="4">
                  <c:v>0.43713197999999998</c:v>
                </c:pt>
                <c:pt idx="5">
                  <c:v>0.44090263000000002</c:v>
                </c:pt>
                <c:pt idx="6">
                  <c:v>0.44467328</c:v>
                </c:pt>
                <c:pt idx="7">
                  <c:v>0.44844429000000002</c:v>
                </c:pt>
                <c:pt idx="8">
                  <c:v>0.45221507999999999</c:v>
                </c:pt>
                <c:pt idx="9">
                  <c:v>0.45598572999999998</c:v>
                </c:pt>
                <c:pt idx="10">
                  <c:v>0.45975638000000002</c:v>
                </c:pt>
                <c:pt idx="11">
                  <c:v>0.46352704</c:v>
                </c:pt>
                <c:pt idx="12">
                  <c:v>0.46729768999999999</c:v>
                </c:pt>
                <c:pt idx="13">
                  <c:v>0.47106833999999997</c:v>
                </c:pt>
                <c:pt idx="14">
                  <c:v>0.47483900000000001</c:v>
                </c:pt>
                <c:pt idx="15">
                  <c:v>0.47860965</c:v>
                </c:pt>
                <c:pt idx="16">
                  <c:v>0.48238029999999998</c:v>
                </c:pt>
                <c:pt idx="17">
                  <c:v>0.48615096000000002</c:v>
                </c:pt>
                <c:pt idx="18">
                  <c:v>0.48992161000000001</c:v>
                </c:pt>
                <c:pt idx="19">
                  <c:v>0.49369225999999999</c:v>
                </c:pt>
                <c:pt idx="20">
                  <c:v>0.49746291999999998</c:v>
                </c:pt>
                <c:pt idx="21">
                  <c:v>0.50123366000000003</c:v>
                </c:pt>
                <c:pt idx="22">
                  <c:v>0.50500471000000002</c:v>
                </c:pt>
                <c:pt idx="23">
                  <c:v>0.50877536000000001</c:v>
                </c:pt>
                <c:pt idx="24">
                  <c:v>0.51254602000000005</c:v>
                </c:pt>
                <c:pt idx="25">
                  <c:v>0.51631667000000003</c:v>
                </c:pt>
                <c:pt idx="26">
                  <c:v>0.52008732000000002</c:v>
                </c:pt>
                <c:pt idx="27">
                  <c:v>0.52385797999999995</c:v>
                </c:pt>
                <c:pt idx="28">
                  <c:v>0.52762863000000004</c:v>
                </c:pt>
                <c:pt idx="29">
                  <c:v>0.53139990000000004</c:v>
                </c:pt>
                <c:pt idx="30">
                  <c:v>0.53517157999999998</c:v>
                </c:pt>
                <c:pt idx="31">
                  <c:v>0.53894253999999997</c:v>
                </c:pt>
                <c:pt idx="32">
                  <c:v>0.54271318999999996</c:v>
                </c:pt>
                <c:pt idx="33">
                  <c:v>0.54648419999999998</c:v>
                </c:pt>
                <c:pt idx="34">
                  <c:v>0.55025537999999996</c:v>
                </c:pt>
                <c:pt idx="35">
                  <c:v>0.55402713999999997</c:v>
                </c:pt>
                <c:pt idx="36">
                  <c:v>0.55779851000000003</c:v>
                </c:pt>
                <c:pt idx="37">
                  <c:v>0.56156996000000003</c:v>
                </c:pt>
                <c:pt idx="38">
                  <c:v>0.56534158000000001</c:v>
                </c:pt>
                <c:pt idx="39">
                  <c:v>0.56911263000000001</c:v>
                </c:pt>
                <c:pt idx="40">
                  <c:v>0.57288351000000004</c:v>
                </c:pt>
                <c:pt idx="41">
                  <c:v>0.57665500000000003</c:v>
                </c:pt>
                <c:pt idx="42">
                  <c:v>0.58042596000000002</c:v>
                </c:pt>
                <c:pt idx="43">
                  <c:v>0.58419829999999995</c:v>
                </c:pt>
                <c:pt idx="44">
                  <c:v>0.58797014999999997</c:v>
                </c:pt>
                <c:pt idx="45">
                  <c:v>0.59174203999999997</c:v>
                </c:pt>
                <c:pt idx="46">
                  <c:v>0.59551385000000001</c:v>
                </c:pt>
                <c:pt idx="47">
                  <c:v>0.59928530000000002</c:v>
                </c:pt>
                <c:pt idx="48">
                  <c:v>0.60305768000000004</c:v>
                </c:pt>
                <c:pt idx="49">
                  <c:v>0.60682935000000005</c:v>
                </c:pt>
                <c:pt idx="50">
                  <c:v>0.61060150999999996</c:v>
                </c:pt>
                <c:pt idx="51">
                  <c:v>0.61437401999999997</c:v>
                </c:pt>
                <c:pt idx="52">
                  <c:v>0.61814617999999999</c:v>
                </c:pt>
                <c:pt idx="53">
                  <c:v>0.62191825000000001</c:v>
                </c:pt>
                <c:pt idx="54">
                  <c:v>0.62569023000000001</c:v>
                </c:pt>
                <c:pt idx="55">
                  <c:v>0.62984057999999998</c:v>
                </c:pt>
                <c:pt idx="56">
                  <c:v>0.63323543000000004</c:v>
                </c:pt>
                <c:pt idx="57">
                  <c:v>0.63738552000000004</c:v>
                </c:pt>
                <c:pt idx="58">
                  <c:v>0.64078040999999997</c:v>
                </c:pt>
                <c:pt idx="59">
                  <c:v>0.64493089999999997</c:v>
                </c:pt>
                <c:pt idx="60">
                  <c:v>0.64832592</c:v>
                </c:pt>
                <c:pt idx="61">
                  <c:v>0.65209817000000003</c:v>
                </c:pt>
                <c:pt idx="62">
                  <c:v>0.65587125999999996</c:v>
                </c:pt>
                <c:pt idx="63">
                  <c:v>0.65964411999999994</c:v>
                </c:pt>
                <c:pt idx="64">
                  <c:v>0.66341645999999999</c:v>
                </c:pt>
                <c:pt idx="65">
                  <c:v>0.66718906</c:v>
                </c:pt>
                <c:pt idx="66">
                  <c:v>0.67058428999999997</c:v>
                </c:pt>
                <c:pt idx="67">
                  <c:v>0.67511224000000003</c:v>
                </c:pt>
                <c:pt idx="68">
                  <c:v>0.67850734999999995</c:v>
                </c:pt>
                <c:pt idx="69">
                  <c:v>0.68190267000000004</c:v>
                </c:pt>
                <c:pt idx="70">
                  <c:v>0.68567626000000004</c:v>
                </c:pt>
                <c:pt idx="71">
                  <c:v>0.68982679000000002</c:v>
                </c:pt>
                <c:pt idx="72">
                  <c:v>0.69360010000000005</c:v>
                </c:pt>
                <c:pt idx="73">
                  <c:v>0.69737313999999995</c:v>
                </c:pt>
                <c:pt idx="74">
                  <c:v>0.70114582999999997</c:v>
                </c:pt>
                <c:pt idx="75">
                  <c:v>0.70529702999999999</c:v>
                </c:pt>
                <c:pt idx="76">
                  <c:v>0.70869236000000002</c:v>
                </c:pt>
                <c:pt idx="77">
                  <c:v>0.71246615999999996</c:v>
                </c:pt>
                <c:pt idx="78">
                  <c:v>0.71623981999999997</c:v>
                </c:pt>
                <c:pt idx="79">
                  <c:v>0.72001318000000003</c:v>
                </c:pt>
                <c:pt idx="80">
                  <c:v>0.72378754999999995</c:v>
                </c:pt>
                <c:pt idx="81">
                  <c:v>0.72756217999999995</c:v>
                </c:pt>
                <c:pt idx="82">
                  <c:v>0.73133740000000003</c:v>
                </c:pt>
                <c:pt idx="83">
                  <c:v>0.73511318999999997</c:v>
                </c:pt>
                <c:pt idx="84">
                  <c:v>0.73888893</c:v>
                </c:pt>
                <c:pt idx="85">
                  <c:v>0.74266538000000004</c:v>
                </c:pt>
                <c:pt idx="86">
                  <c:v>0.74644222999999998</c:v>
                </c:pt>
                <c:pt idx="87">
                  <c:v>0.75022036999999997</c:v>
                </c:pt>
                <c:pt idx="88">
                  <c:v>0.75399881000000002</c:v>
                </c:pt>
                <c:pt idx="89">
                  <c:v>0.75777839999999996</c:v>
                </c:pt>
                <c:pt idx="90">
                  <c:v>0.76138731999999998</c:v>
                </c:pt>
                <c:pt idx="91">
                  <c:v>0.76482585000000003</c:v>
                </c:pt>
                <c:pt idx="92">
                  <c:v>0.76792154000000001</c:v>
                </c:pt>
              </c:numCache>
            </c:numRef>
          </c:xVal>
          <c:yVal>
            <c:numRef>
              <c:f>'24.142-F100'!$W$3:$W$95</c:f>
              <c:numCache>
                <c:formatCode>General</c:formatCode>
                <c:ptCount val="93"/>
                <c:pt idx="0">
                  <c:v>260.01372092334822</c:v>
                </c:pt>
                <c:pt idx="1">
                  <c:v>260.04301231976677</c:v>
                </c:pt>
                <c:pt idx="2">
                  <c:v>260.07324572320022</c:v>
                </c:pt>
                <c:pt idx="3">
                  <c:v>260.10445389861729</c:v>
                </c:pt>
                <c:pt idx="4">
                  <c:v>260.13667266854924</c:v>
                </c:pt>
                <c:pt idx="5">
                  <c:v>260.16993937651341</c:v>
                </c:pt>
                <c:pt idx="6">
                  <c:v>260.20429351381796</c:v>
                </c:pt>
                <c:pt idx="7">
                  <c:v>260.23977994453537</c:v>
                </c:pt>
                <c:pt idx="8">
                  <c:v>260.27643684304849</c:v>
                </c:pt>
                <c:pt idx="9">
                  <c:v>260.31431066221944</c:v>
                </c:pt>
                <c:pt idx="10">
                  <c:v>260.3534510010428</c:v>
                </c:pt>
                <c:pt idx="11">
                  <c:v>260.39390879892665</c:v>
                </c:pt>
                <c:pt idx="12">
                  <c:v>260.43573740054734</c:v>
                </c:pt>
                <c:pt idx="13">
                  <c:v>260.4789933663522</c:v>
                </c:pt>
                <c:pt idx="14">
                  <c:v>260.52373634332787</c:v>
                </c:pt>
                <c:pt idx="15">
                  <c:v>260.57002887657541</c:v>
                </c:pt>
                <c:pt idx="16">
                  <c:v>260.61793731494726</c:v>
                </c:pt>
                <c:pt idx="17">
                  <c:v>260.66753167794434</c:v>
                </c:pt>
                <c:pt idx="18">
                  <c:v>260.71888545543896</c:v>
                </c:pt>
                <c:pt idx="19">
                  <c:v>260.77207662053837</c:v>
                </c:pt>
                <c:pt idx="20">
                  <c:v>260.82718749172903</c:v>
                </c:pt>
                <c:pt idx="21">
                  <c:v>260.88430590641599</c:v>
                </c:pt>
                <c:pt idx="22">
                  <c:v>260.94352725083201</c:v>
                </c:pt>
                <c:pt idx="23">
                  <c:v>261.0049369798561</c:v>
                </c:pt>
                <c:pt idx="24">
                  <c:v>261.06864348693682</c:v>
                </c:pt>
                <c:pt idx="25">
                  <c:v>261.13475416419436</c:v>
                </c:pt>
                <c:pt idx="26">
                  <c:v>261.20338289371841</c:v>
                </c:pt>
                <c:pt idx="27">
                  <c:v>261.27464989439903</c:v>
                </c:pt>
                <c:pt idx="28">
                  <c:v>261.3486814634914</c:v>
                </c:pt>
                <c:pt idx="29">
                  <c:v>261.42562435994222</c:v>
                </c:pt>
                <c:pt idx="30">
                  <c:v>261.50561663034898</c:v>
                </c:pt>
                <c:pt idx="31">
                  <c:v>261.58878281537818</c:v>
                </c:pt>
                <c:pt idx="32">
                  <c:v>261.67528766310556</c:v>
                </c:pt>
                <c:pt idx="33">
                  <c:v>261.76531222832926</c:v>
                </c:pt>
                <c:pt idx="34">
                  <c:v>261.85902740133719</c:v>
                </c:pt>
                <c:pt idx="35">
                  <c:v>261.95662873654896</c:v>
                </c:pt>
                <c:pt idx="36">
                  <c:v>262.05828569431822</c:v>
                </c:pt>
                <c:pt idx="37">
                  <c:v>262.16421523955194</c:v>
                </c:pt>
                <c:pt idx="38">
                  <c:v>262.27463620828541</c:v>
                </c:pt>
                <c:pt idx="39">
                  <c:v>262.38975369651689</c:v>
                </c:pt>
                <c:pt idx="40">
                  <c:v>262.50981819841979</c:v>
                </c:pt>
                <c:pt idx="41">
                  <c:v>262.63510801403697</c:v>
                </c:pt>
                <c:pt idx="42">
                  <c:v>262.76585154566646</c:v>
                </c:pt>
                <c:pt idx="43">
                  <c:v>262.90239739657119</c:v>
                </c:pt>
                <c:pt idx="44">
                  <c:v>263.04497546458049</c:v>
                </c:pt>
                <c:pt idx="45">
                  <c:v>263.19391606687293</c:v>
                </c:pt>
                <c:pt idx="46">
                  <c:v>263.34954235526368</c:v>
                </c:pt>
                <c:pt idx="47">
                  <c:v>263.51218707523338</c:v>
                </c:pt>
                <c:pt idx="48">
                  <c:v>263.6822715470081</c:v>
                </c:pt>
                <c:pt idx="49">
                  <c:v>263.8601060181627</c:v>
                </c:pt>
                <c:pt idx="50">
                  <c:v>264.04615059216133</c:v>
                </c:pt>
                <c:pt idx="51">
                  <c:v>264.24082715552402</c:v>
                </c:pt>
                <c:pt idx="52">
                  <c:v>264.44454862788677</c:v>
                </c:pt>
                <c:pt idx="53">
                  <c:v>264.65780080714529</c:v>
                </c:pt>
                <c:pt idx="54">
                  <c:v>264.88108208011352</c:v>
                </c:pt>
                <c:pt idx="55">
                  <c:v>265.13898460387276</c:v>
                </c:pt>
                <c:pt idx="56">
                  <c:v>265.35996369922316</c:v>
                </c:pt>
                <c:pt idx="57">
                  <c:v>265.64302437418036</c:v>
                </c:pt>
                <c:pt idx="58">
                  <c:v>265.88568592221901</c:v>
                </c:pt>
                <c:pt idx="59">
                  <c:v>266.19668576022173</c:v>
                </c:pt>
                <c:pt idx="60">
                  <c:v>266.46340180221063</c:v>
                </c:pt>
                <c:pt idx="61">
                  <c:v>266.77345588604101</c:v>
                </c:pt>
                <c:pt idx="62">
                  <c:v>267.09875637192681</c:v>
                </c:pt>
                <c:pt idx="63">
                  <c:v>267.44003384484796</c:v>
                </c:pt>
                <c:pt idx="64">
                  <c:v>267.79812505943897</c:v>
                </c:pt>
                <c:pt idx="65">
                  <c:v>268.17402248195862</c:v>
                </c:pt>
                <c:pt idx="66">
                  <c:v>268.5283280756326</c:v>
                </c:pt>
                <c:pt idx="67">
                  <c:v>269.02578830852508</c:v>
                </c:pt>
                <c:pt idx="68">
                  <c:v>269.41854053238734</c:v>
                </c:pt>
                <c:pt idx="69">
                  <c:v>269.82919500620471</c:v>
                </c:pt>
                <c:pt idx="70">
                  <c:v>270.30768555954592</c:v>
                </c:pt>
                <c:pt idx="71">
                  <c:v>270.86236032870664</c:v>
                </c:pt>
                <c:pt idx="72">
                  <c:v>271.39397433233597</c:v>
                </c:pt>
                <c:pt idx="73">
                  <c:v>271.95317102791898</c:v>
                </c:pt>
                <c:pt idx="74">
                  <c:v>272.5415669034316</c:v>
                </c:pt>
                <c:pt idx="75">
                  <c:v>273.22489358214841</c:v>
                </c:pt>
                <c:pt idx="76">
                  <c:v>273.81346038338393</c:v>
                </c:pt>
                <c:pt idx="77">
                  <c:v>274.50088793019836</c:v>
                </c:pt>
                <c:pt idx="78">
                  <c:v>275.2254202120173</c:v>
                </c:pt>
                <c:pt idx="79">
                  <c:v>275.98938795010025</c:v>
                </c:pt>
                <c:pt idx="80">
                  <c:v>276.79563292684566</c:v>
                </c:pt>
                <c:pt idx="81">
                  <c:v>277.64680129359613</c:v>
                </c:pt>
                <c:pt idx="82">
                  <c:v>278.5460135321843</c:v>
                </c:pt>
                <c:pt idx="83">
                  <c:v>279.4965933189514</c:v>
                </c:pt>
                <c:pt idx="84">
                  <c:v>280.50201015341048</c:v>
                </c:pt>
                <c:pt idx="85">
                  <c:v>281.56644477529039</c:v>
                </c:pt>
                <c:pt idx="86">
                  <c:v>282.69419451592984</c:v>
                </c:pt>
                <c:pt idx="87">
                  <c:v>283.89037680447393</c:v>
                </c:pt>
                <c:pt idx="88">
                  <c:v>285.16004251341212</c:v>
                </c:pt>
                <c:pt idx="89">
                  <c:v>286.5094287083013</c:v>
                </c:pt>
                <c:pt idx="90">
                  <c:v>287.87797769065054</c:v>
                </c:pt>
                <c:pt idx="91">
                  <c:v>289.26063073070145</c:v>
                </c:pt>
                <c:pt idx="92">
                  <c:v>290.57628496410081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A7-A743-A0BB-660A203930D3}"/>
            </c:ext>
          </c:extLst>
        </c:ser>
        <c:ser>
          <c:idx val="3"/>
          <c:order val="10"/>
          <c:tx>
            <c:v>cl0.35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'24.142-F100'!$O$3:$O$95</c:f>
              <c:numCache>
                <c:formatCode>General</c:formatCode>
                <c:ptCount val="93"/>
                <c:pt idx="0">
                  <c:v>0.42126844000000002</c:v>
                </c:pt>
                <c:pt idx="1">
                  <c:v>0.42503869999999999</c:v>
                </c:pt>
                <c:pt idx="2">
                  <c:v>0.42880940000000001</c:v>
                </c:pt>
                <c:pt idx="3">
                  <c:v>0.43258023000000001</c:v>
                </c:pt>
                <c:pt idx="4">
                  <c:v>0.43635091999999998</c:v>
                </c:pt>
                <c:pt idx="5">
                  <c:v>0.44012161999999999</c:v>
                </c:pt>
                <c:pt idx="6">
                  <c:v>0.44389227999999997</c:v>
                </c:pt>
                <c:pt idx="7">
                  <c:v>0.44766293000000001</c:v>
                </c:pt>
                <c:pt idx="8">
                  <c:v>0.45143358</c:v>
                </c:pt>
                <c:pt idx="9">
                  <c:v>0.45520423999999998</c:v>
                </c:pt>
                <c:pt idx="10">
                  <c:v>0.45897489000000002</c:v>
                </c:pt>
                <c:pt idx="11">
                  <c:v>0.46274541000000002</c:v>
                </c:pt>
                <c:pt idx="12">
                  <c:v>0.46651610999999998</c:v>
                </c:pt>
                <c:pt idx="13">
                  <c:v>0.47028684999999998</c:v>
                </c:pt>
                <c:pt idx="14">
                  <c:v>0.47405705999999997</c:v>
                </c:pt>
                <c:pt idx="15">
                  <c:v>0.47782766999999998</c:v>
                </c:pt>
                <c:pt idx="16">
                  <c:v>0.48159832000000002</c:v>
                </c:pt>
                <c:pt idx="17">
                  <c:v>0.48536906000000002</c:v>
                </c:pt>
                <c:pt idx="18">
                  <c:v>0.48914012000000001</c:v>
                </c:pt>
                <c:pt idx="19">
                  <c:v>0.49291108</c:v>
                </c:pt>
                <c:pt idx="20">
                  <c:v>0.49668191</c:v>
                </c:pt>
                <c:pt idx="21">
                  <c:v>0.50045295999999995</c:v>
                </c:pt>
                <c:pt idx="22">
                  <c:v>0.50422445999999999</c:v>
                </c:pt>
                <c:pt idx="23">
                  <c:v>0.50799541999999998</c:v>
                </c:pt>
                <c:pt idx="24">
                  <c:v>0.51176681999999996</c:v>
                </c:pt>
                <c:pt idx="25">
                  <c:v>0.5155381</c:v>
                </c:pt>
                <c:pt idx="26">
                  <c:v>0.51930924000000001</c:v>
                </c:pt>
                <c:pt idx="27">
                  <c:v>0.52308041999999999</c:v>
                </c:pt>
                <c:pt idx="28">
                  <c:v>0.52685161000000003</c:v>
                </c:pt>
                <c:pt idx="29">
                  <c:v>0.53062372000000002</c:v>
                </c:pt>
                <c:pt idx="30">
                  <c:v>0.53439477000000002</c:v>
                </c:pt>
                <c:pt idx="31">
                  <c:v>0.53816626999999995</c:v>
                </c:pt>
                <c:pt idx="32">
                  <c:v>0.54193807000000005</c:v>
                </c:pt>
                <c:pt idx="33">
                  <c:v>0.54570978999999997</c:v>
                </c:pt>
                <c:pt idx="34">
                  <c:v>0.54948158999999996</c:v>
                </c:pt>
                <c:pt idx="35">
                  <c:v>0.55325338999999996</c:v>
                </c:pt>
                <c:pt idx="36">
                  <c:v>0.55702523999999998</c:v>
                </c:pt>
                <c:pt idx="37">
                  <c:v>0.56079696000000001</c:v>
                </c:pt>
                <c:pt idx="38">
                  <c:v>0.56456956000000003</c:v>
                </c:pt>
                <c:pt idx="39">
                  <c:v>0.56834203000000005</c:v>
                </c:pt>
                <c:pt idx="40">
                  <c:v>0.57211405000000004</c:v>
                </c:pt>
                <c:pt idx="41">
                  <c:v>0.57588594999999998</c:v>
                </c:pt>
                <c:pt idx="42">
                  <c:v>0.58003643999999999</c:v>
                </c:pt>
                <c:pt idx="43">
                  <c:v>0.58343159</c:v>
                </c:pt>
                <c:pt idx="44">
                  <c:v>0.58720375000000002</c:v>
                </c:pt>
                <c:pt idx="45">
                  <c:v>0.59097622000000005</c:v>
                </c:pt>
                <c:pt idx="46">
                  <c:v>0.59474903999999995</c:v>
                </c:pt>
                <c:pt idx="47">
                  <c:v>0.59852141999999997</c:v>
                </c:pt>
                <c:pt idx="48">
                  <c:v>0.60267115999999998</c:v>
                </c:pt>
                <c:pt idx="49">
                  <c:v>0.60568801999999999</c:v>
                </c:pt>
                <c:pt idx="50">
                  <c:v>0.60983834000000003</c:v>
                </c:pt>
                <c:pt idx="51">
                  <c:v>0.61361116000000004</c:v>
                </c:pt>
                <c:pt idx="52">
                  <c:v>0.61738309999999996</c:v>
                </c:pt>
                <c:pt idx="53">
                  <c:v>0.62115494000000004</c:v>
                </c:pt>
                <c:pt idx="54">
                  <c:v>0.62492718999999997</c:v>
                </c:pt>
                <c:pt idx="55">
                  <c:v>0.62907763999999999</c:v>
                </c:pt>
                <c:pt idx="56">
                  <c:v>0.63247176999999999</c:v>
                </c:pt>
                <c:pt idx="57">
                  <c:v>0.63624389000000003</c:v>
                </c:pt>
                <c:pt idx="58">
                  <c:v>0.63963815999999996</c:v>
                </c:pt>
                <c:pt idx="59">
                  <c:v>0.64416561000000006</c:v>
                </c:pt>
                <c:pt idx="60">
                  <c:v>0.64756035999999995</c:v>
                </c:pt>
                <c:pt idx="61">
                  <c:v>0.65133185999999998</c:v>
                </c:pt>
                <c:pt idx="62">
                  <c:v>0.65510347999999996</c:v>
                </c:pt>
                <c:pt idx="63">
                  <c:v>0.65887554999999998</c:v>
                </c:pt>
                <c:pt idx="64">
                  <c:v>0.66264758000000001</c:v>
                </c:pt>
                <c:pt idx="65">
                  <c:v>0.66642014000000005</c:v>
                </c:pt>
                <c:pt idx="66">
                  <c:v>0.67019225000000004</c:v>
                </c:pt>
                <c:pt idx="67">
                  <c:v>0.67396445000000005</c:v>
                </c:pt>
                <c:pt idx="68">
                  <c:v>0.67773678999999998</c:v>
                </c:pt>
                <c:pt idx="69">
                  <c:v>0.68150960999999999</c:v>
                </c:pt>
                <c:pt idx="70">
                  <c:v>0.68528243</c:v>
                </c:pt>
                <c:pt idx="71">
                  <c:v>0.68905437000000003</c:v>
                </c:pt>
                <c:pt idx="72">
                  <c:v>0.69282767999999995</c:v>
                </c:pt>
                <c:pt idx="73">
                  <c:v>0.69660107999999998</c:v>
                </c:pt>
                <c:pt idx="74">
                  <c:v>0.70037393999999997</c:v>
                </c:pt>
                <c:pt idx="75">
                  <c:v>0.70414715999999999</c:v>
                </c:pt>
                <c:pt idx="76">
                  <c:v>0.70792082999999995</c:v>
                </c:pt>
                <c:pt idx="77">
                  <c:v>0.71169417999999995</c:v>
                </c:pt>
                <c:pt idx="78">
                  <c:v>0.71546851</c:v>
                </c:pt>
                <c:pt idx="79">
                  <c:v>0.71924204000000003</c:v>
                </c:pt>
                <c:pt idx="80">
                  <c:v>0.72301694000000005</c:v>
                </c:pt>
                <c:pt idx="81">
                  <c:v>0.72679095999999999</c:v>
                </c:pt>
                <c:pt idx="82">
                  <c:v>0.73056546</c:v>
                </c:pt>
                <c:pt idx="83">
                  <c:v>0.73433996999999995</c:v>
                </c:pt>
                <c:pt idx="84">
                  <c:v>0.73811486999999998</c:v>
                </c:pt>
                <c:pt idx="85">
                  <c:v>0.74189013000000004</c:v>
                </c:pt>
                <c:pt idx="86">
                  <c:v>0.74566555999999995</c:v>
                </c:pt>
                <c:pt idx="87">
                  <c:v>0.74944153000000002</c:v>
                </c:pt>
                <c:pt idx="88">
                  <c:v>0.75321806999999996</c:v>
                </c:pt>
                <c:pt idx="89">
                  <c:v>0.75699470000000002</c:v>
                </c:pt>
                <c:pt idx="90">
                  <c:v>0.76077198999999995</c:v>
                </c:pt>
                <c:pt idx="91">
                  <c:v>0.76454964000000003</c:v>
                </c:pt>
                <c:pt idx="92">
                  <c:v>0.7681559</c:v>
                </c:pt>
              </c:numCache>
            </c:numRef>
          </c:xVal>
          <c:yVal>
            <c:numRef>
              <c:f>'24.142-F100'!$P$3:$P$95</c:f>
              <c:numCache>
                <c:formatCode>General</c:formatCode>
                <c:ptCount val="93"/>
                <c:pt idx="0">
                  <c:v>244.169928</c:v>
                </c:pt>
                <c:pt idx="1">
                  <c:v>244.09776099999999</c:v>
                </c:pt>
                <c:pt idx="2">
                  <c:v>244.10379599999999</c:v>
                </c:pt>
                <c:pt idx="3">
                  <c:v>244.13329100000001</c:v>
                </c:pt>
                <c:pt idx="4">
                  <c:v>244.13932600000001</c:v>
                </c:pt>
                <c:pt idx="5">
                  <c:v>244.14536100000001</c:v>
                </c:pt>
                <c:pt idx="6">
                  <c:v>244.143575</c:v>
                </c:pt>
                <c:pt idx="7">
                  <c:v>244.14178999999999</c:v>
                </c:pt>
                <c:pt idx="8">
                  <c:v>244.140005</c:v>
                </c:pt>
                <c:pt idx="9">
                  <c:v>244.13821899999999</c:v>
                </c:pt>
                <c:pt idx="10">
                  <c:v>244.13643400000001</c:v>
                </c:pt>
                <c:pt idx="11">
                  <c:v>244.111188</c:v>
                </c:pt>
                <c:pt idx="12">
                  <c:v>244.117223</c:v>
                </c:pt>
                <c:pt idx="13">
                  <c:v>244.131078</c:v>
                </c:pt>
                <c:pt idx="14">
                  <c:v>244.05109100000001</c:v>
                </c:pt>
                <c:pt idx="15">
                  <c:v>244.04148599999999</c:v>
                </c:pt>
                <c:pt idx="16">
                  <c:v>244.03970100000001</c:v>
                </c:pt>
                <c:pt idx="17">
                  <c:v>244.05355499999999</c:v>
                </c:pt>
                <c:pt idx="18">
                  <c:v>244.122151</c:v>
                </c:pt>
                <c:pt idx="19">
                  <c:v>244.175107</c:v>
                </c:pt>
                <c:pt idx="20">
                  <c:v>244.20460199999999</c:v>
                </c:pt>
                <c:pt idx="21">
                  <c:v>244.27319700000001</c:v>
                </c:pt>
                <c:pt idx="22">
                  <c:v>244.419994</c:v>
                </c:pt>
                <c:pt idx="23">
                  <c:v>244.47295</c:v>
                </c:pt>
                <c:pt idx="24">
                  <c:v>244.604106</c:v>
                </c:pt>
                <c:pt idx="25">
                  <c:v>244.711803</c:v>
                </c:pt>
                <c:pt idx="26">
                  <c:v>244.79603900000001</c:v>
                </c:pt>
                <c:pt idx="27">
                  <c:v>244.88809499999999</c:v>
                </c:pt>
                <c:pt idx="28">
                  <c:v>244.98015100000001</c:v>
                </c:pt>
                <c:pt idx="29">
                  <c:v>245.23642899999999</c:v>
                </c:pt>
                <c:pt idx="30">
                  <c:v>245.305025</c:v>
                </c:pt>
                <c:pt idx="31">
                  <c:v>245.45182199999999</c:v>
                </c:pt>
                <c:pt idx="32">
                  <c:v>245.65335899999999</c:v>
                </c:pt>
                <c:pt idx="33">
                  <c:v>245.839257</c:v>
                </c:pt>
                <c:pt idx="34">
                  <c:v>246.04079400000001</c:v>
                </c:pt>
                <c:pt idx="35">
                  <c:v>246.242332</c:v>
                </c:pt>
                <c:pt idx="36">
                  <c:v>246.45169000000001</c:v>
                </c:pt>
                <c:pt idx="37">
                  <c:v>246.637587</c:v>
                </c:pt>
                <c:pt idx="38">
                  <c:v>246.97988699999999</c:v>
                </c:pt>
                <c:pt idx="39">
                  <c:v>247.29872599999999</c:v>
                </c:pt>
                <c:pt idx="40">
                  <c:v>247.539365</c:v>
                </c:pt>
                <c:pt idx="41">
                  <c:v>247.75654299999999</c:v>
                </c:pt>
                <c:pt idx="42">
                  <c:v>248.19250500000001</c:v>
                </c:pt>
                <c:pt idx="43">
                  <c:v>248.51934299999999</c:v>
                </c:pt>
                <c:pt idx="44">
                  <c:v>248.78344200000001</c:v>
                </c:pt>
                <c:pt idx="45">
                  <c:v>249.102281</c:v>
                </c:pt>
                <c:pt idx="46">
                  <c:v>249.48368199999999</c:v>
                </c:pt>
                <c:pt idx="47">
                  <c:v>249.78688099999999</c:v>
                </c:pt>
                <c:pt idx="48">
                  <c:v>250.089901</c:v>
                </c:pt>
                <c:pt idx="49">
                  <c:v>250.25269599999999</c:v>
                </c:pt>
                <c:pt idx="50">
                  <c:v>250.65737799999999</c:v>
                </c:pt>
                <c:pt idx="51">
                  <c:v>251.03877800000001</c:v>
                </c:pt>
                <c:pt idx="52">
                  <c:v>251.26377600000001</c:v>
                </c:pt>
                <c:pt idx="53">
                  <c:v>251.47313399999999</c:v>
                </c:pt>
                <c:pt idx="54">
                  <c:v>251.75287299999999</c:v>
                </c:pt>
                <c:pt idx="55">
                  <c:v>252.181015</c:v>
                </c:pt>
                <c:pt idx="56">
                  <c:v>252.327991</c:v>
                </c:pt>
                <c:pt idx="57">
                  <c:v>252.58426900000001</c:v>
                </c:pt>
                <c:pt idx="58">
                  <c:v>252.754705</c:v>
                </c:pt>
                <c:pt idx="59">
                  <c:v>253.12010799999999</c:v>
                </c:pt>
                <c:pt idx="60">
                  <c:v>253.376565</c:v>
                </c:pt>
                <c:pt idx="61">
                  <c:v>253.52336199999999</c:v>
                </c:pt>
                <c:pt idx="62">
                  <c:v>253.69361900000001</c:v>
                </c:pt>
                <c:pt idx="63">
                  <c:v>253.94207700000001</c:v>
                </c:pt>
                <c:pt idx="64">
                  <c:v>254.182715</c:v>
                </c:pt>
                <c:pt idx="65">
                  <c:v>254.51719499999999</c:v>
                </c:pt>
                <c:pt idx="66">
                  <c:v>254.77347399999999</c:v>
                </c:pt>
                <c:pt idx="67">
                  <c:v>255.04539199999999</c:v>
                </c:pt>
                <c:pt idx="68">
                  <c:v>255.34077099999999</c:v>
                </c:pt>
                <c:pt idx="69">
                  <c:v>255.722172</c:v>
                </c:pt>
                <c:pt idx="70">
                  <c:v>256.10357199999999</c:v>
                </c:pt>
                <c:pt idx="71">
                  <c:v>256.32857000000001</c:v>
                </c:pt>
                <c:pt idx="72">
                  <c:v>256.79599200000001</c:v>
                </c:pt>
                <c:pt idx="73">
                  <c:v>257.27905299999998</c:v>
                </c:pt>
                <c:pt idx="74">
                  <c:v>257.668274</c:v>
                </c:pt>
                <c:pt idx="75">
                  <c:v>258.12005499999998</c:v>
                </c:pt>
                <c:pt idx="76">
                  <c:v>258.650038</c:v>
                </c:pt>
                <c:pt idx="77">
                  <c:v>259.12527999999998</c:v>
                </c:pt>
                <c:pt idx="78">
                  <c:v>259.77256399999999</c:v>
                </c:pt>
                <c:pt idx="79">
                  <c:v>260.27908600000001</c:v>
                </c:pt>
                <c:pt idx="80">
                  <c:v>261.028032</c:v>
                </c:pt>
                <c:pt idx="81">
                  <c:v>261.62057499999997</c:v>
                </c:pt>
                <c:pt idx="82">
                  <c:v>262.29914000000002</c:v>
                </c:pt>
                <c:pt idx="83">
                  <c:v>262.97770500000001</c:v>
                </c:pt>
                <c:pt idx="84">
                  <c:v>263.726651</c:v>
                </c:pt>
                <c:pt idx="85">
                  <c:v>264.53815700000001</c:v>
                </c:pt>
                <c:pt idx="86">
                  <c:v>265.380944</c:v>
                </c:pt>
                <c:pt idx="87">
                  <c:v>266.31757299999998</c:v>
                </c:pt>
                <c:pt idx="88">
                  <c:v>267.355863</c:v>
                </c:pt>
                <c:pt idx="89">
                  <c:v>268.40979299999998</c:v>
                </c:pt>
                <c:pt idx="90">
                  <c:v>269.58102500000001</c:v>
                </c:pt>
                <c:pt idx="91">
                  <c:v>270.814818</c:v>
                </c:pt>
                <c:pt idx="92">
                  <c:v>272.05025599999999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659C-124E-BCC9-2C7A7AECD63B}"/>
            </c:ext>
          </c:extLst>
        </c:ser>
        <c:ser>
          <c:idx val="13"/>
          <c:order val="11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'24.142-F100'!$O$3:$O$95</c:f>
              <c:numCache>
                <c:formatCode>General</c:formatCode>
                <c:ptCount val="93"/>
                <c:pt idx="0">
                  <c:v>0.42126844000000002</c:v>
                </c:pt>
                <c:pt idx="1">
                  <c:v>0.42503869999999999</c:v>
                </c:pt>
                <c:pt idx="2">
                  <c:v>0.42880940000000001</c:v>
                </c:pt>
                <c:pt idx="3">
                  <c:v>0.43258023000000001</c:v>
                </c:pt>
                <c:pt idx="4">
                  <c:v>0.43635091999999998</c:v>
                </c:pt>
                <c:pt idx="5">
                  <c:v>0.44012161999999999</c:v>
                </c:pt>
                <c:pt idx="6">
                  <c:v>0.44389227999999997</c:v>
                </c:pt>
                <c:pt idx="7">
                  <c:v>0.44766293000000001</c:v>
                </c:pt>
                <c:pt idx="8">
                  <c:v>0.45143358</c:v>
                </c:pt>
                <c:pt idx="9">
                  <c:v>0.45520423999999998</c:v>
                </c:pt>
                <c:pt idx="10">
                  <c:v>0.45897489000000002</c:v>
                </c:pt>
                <c:pt idx="11">
                  <c:v>0.46274541000000002</c:v>
                </c:pt>
                <c:pt idx="12">
                  <c:v>0.46651610999999998</c:v>
                </c:pt>
                <c:pt idx="13">
                  <c:v>0.47028684999999998</c:v>
                </c:pt>
                <c:pt idx="14">
                  <c:v>0.47405705999999997</c:v>
                </c:pt>
                <c:pt idx="15">
                  <c:v>0.47782766999999998</c:v>
                </c:pt>
                <c:pt idx="16">
                  <c:v>0.48159832000000002</c:v>
                </c:pt>
                <c:pt idx="17">
                  <c:v>0.48536906000000002</c:v>
                </c:pt>
                <c:pt idx="18">
                  <c:v>0.48914012000000001</c:v>
                </c:pt>
                <c:pt idx="19">
                  <c:v>0.49291108</c:v>
                </c:pt>
                <c:pt idx="20">
                  <c:v>0.49668191</c:v>
                </c:pt>
                <c:pt idx="21">
                  <c:v>0.50045295999999995</c:v>
                </c:pt>
                <c:pt idx="22">
                  <c:v>0.50422445999999999</c:v>
                </c:pt>
                <c:pt idx="23">
                  <c:v>0.50799541999999998</c:v>
                </c:pt>
                <c:pt idx="24">
                  <c:v>0.51176681999999996</c:v>
                </c:pt>
                <c:pt idx="25">
                  <c:v>0.5155381</c:v>
                </c:pt>
                <c:pt idx="26">
                  <c:v>0.51930924000000001</c:v>
                </c:pt>
                <c:pt idx="27">
                  <c:v>0.52308041999999999</c:v>
                </c:pt>
                <c:pt idx="28">
                  <c:v>0.52685161000000003</c:v>
                </c:pt>
                <c:pt idx="29">
                  <c:v>0.53062372000000002</c:v>
                </c:pt>
                <c:pt idx="30">
                  <c:v>0.53439477000000002</c:v>
                </c:pt>
                <c:pt idx="31">
                  <c:v>0.53816626999999995</c:v>
                </c:pt>
                <c:pt idx="32">
                  <c:v>0.54193807000000005</c:v>
                </c:pt>
                <c:pt idx="33">
                  <c:v>0.54570978999999997</c:v>
                </c:pt>
                <c:pt idx="34">
                  <c:v>0.54948158999999996</c:v>
                </c:pt>
                <c:pt idx="35">
                  <c:v>0.55325338999999996</c:v>
                </c:pt>
                <c:pt idx="36">
                  <c:v>0.55702523999999998</c:v>
                </c:pt>
                <c:pt idx="37">
                  <c:v>0.56079696000000001</c:v>
                </c:pt>
                <c:pt idx="38">
                  <c:v>0.56456956000000003</c:v>
                </c:pt>
                <c:pt idx="39">
                  <c:v>0.56834203000000005</c:v>
                </c:pt>
                <c:pt idx="40">
                  <c:v>0.57211405000000004</c:v>
                </c:pt>
                <c:pt idx="41">
                  <c:v>0.57588594999999998</c:v>
                </c:pt>
                <c:pt idx="42">
                  <c:v>0.58003643999999999</c:v>
                </c:pt>
                <c:pt idx="43">
                  <c:v>0.58343159</c:v>
                </c:pt>
                <c:pt idx="44">
                  <c:v>0.58720375000000002</c:v>
                </c:pt>
                <c:pt idx="45">
                  <c:v>0.59097622000000005</c:v>
                </c:pt>
                <c:pt idx="46">
                  <c:v>0.59474903999999995</c:v>
                </c:pt>
                <c:pt idx="47">
                  <c:v>0.59852141999999997</c:v>
                </c:pt>
                <c:pt idx="48">
                  <c:v>0.60267115999999998</c:v>
                </c:pt>
                <c:pt idx="49">
                  <c:v>0.60568801999999999</c:v>
                </c:pt>
                <c:pt idx="50">
                  <c:v>0.60983834000000003</c:v>
                </c:pt>
                <c:pt idx="51">
                  <c:v>0.61361116000000004</c:v>
                </c:pt>
                <c:pt idx="52">
                  <c:v>0.61738309999999996</c:v>
                </c:pt>
                <c:pt idx="53">
                  <c:v>0.62115494000000004</c:v>
                </c:pt>
                <c:pt idx="54">
                  <c:v>0.62492718999999997</c:v>
                </c:pt>
                <c:pt idx="55">
                  <c:v>0.62907763999999999</c:v>
                </c:pt>
                <c:pt idx="56">
                  <c:v>0.63247176999999999</c:v>
                </c:pt>
                <c:pt idx="57">
                  <c:v>0.63624389000000003</c:v>
                </c:pt>
                <c:pt idx="58">
                  <c:v>0.63963815999999996</c:v>
                </c:pt>
                <c:pt idx="59">
                  <c:v>0.64416561000000006</c:v>
                </c:pt>
                <c:pt idx="60">
                  <c:v>0.64756035999999995</c:v>
                </c:pt>
                <c:pt idx="61">
                  <c:v>0.65133185999999998</c:v>
                </c:pt>
                <c:pt idx="62">
                  <c:v>0.65510347999999996</c:v>
                </c:pt>
                <c:pt idx="63">
                  <c:v>0.65887554999999998</c:v>
                </c:pt>
                <c:pt idx="64">
                  <c:v>0.66264758000000001</c:v>
                </c:pt>
                <c:pt idx="65">
                  <c:v>0.66642014000000005</c:v>
                </c:pt>
                <c:pt idx="66">
                  <c:v>0.67019225000000004</c:v>
                </c:pt>
                <c:pt idx="67">
                  <c:v>0.67396445000000005</c:v>
                </c:pt>
                <c:pt idx="68">
                  <c:v>0.67773678999999998</c:v>
                </c:pt>
                <c:pt idx="69">
                  <c:v>0.68150960999999999</c:v>
                </c:pt>
                <c:pt idx="70">
                  <c:v>0.68528243</c:v>
                </c:pt>
                <c:pt idx="71">
                  <c:v>0.68905437000000003</c:v>
                </c:pt>
                <c:pt idx="72">
                  <c:v>0.69282767999999995</c:v>
                </c:pt>
                <c:pt idx="73">
                  <c:v>0.69660107999999998</c:v>
                </c:pt>
                <c:pt idx="74">
                  <c:v>0.70037393999999997</c:v>
                </c:pt>
                <c:pt idx="75">
                  <c:v>0.70414715999999999</c:v>
                </c:pt>
                <c:pt idx="76">
                  <c:v>0.70792082999999995</c:v>
                </c:pt>
                <c:pt idx="77">
                  <c:v>0.71169417999999995</c:v>
                </c:pt>
                <c:pt idx="78">
                  <c:v>0.71546851</c:v>
                </c:pt>
                <c:pt idx="79">
                  <c:v>0.71924204000000003</c:v>
                </c:pt>
                <c:pt idx="80">
                  <c:v>0.72301694000000005</c:v>
                </c:pt>
                <c:pt idx="81">
                  <c:v>0.72679095999999999</c:v>
                </c:pt>
                <c:pt idx="82">
                  <c:v>0.73056546</c:v>
                </c:pt>
                <c:pt idx="83">
                  <c:v>0.73433996999999995</c:v>
                </c:pt>
                <c:pt idx="84">
                  <c:v>0.73811486999999998</c:v>
                </c:pt>
                <c:pt idx="85">
                  <c:v>0.74189013000000004</c:v>
                </c:pt>
                <c:pt idx="86">
                  <c:v>0.74566555999999995</c:v>
                </c:pt>
                <c:pt idx="87">
                  <c:v>0.74944153000000002</c:v>
                </c:pt>
                <c:pt idx="88">
                  <c:v>0.75321806999999996</c:v>
                </c:pt>
                <c:pt idx="89">
                  <c:v>0.75699470000000002</c:v>
                </c:pt>
                <c:pt idx="90">
                  <c:v>0.76077198999999995</c:v>
                </c:pt>
                <c:pt idx="91">
                  <c:v>0.76454964000000003</c:v>
                </c:pt>
                <c:pt idx="92">
                  <c:v>0.7681559</c:v>
                </c:pt>
              </c:numCache>
            </c:numRef>
          </c:xVal>
          <c:yVal>
            <c:numRef>
              <c:f>'24.142-F100'!$Q$3:$Q$95</c:f>
              <c:numCache>
                <c:formatCode>General</c:formatCode>
                <c:ptCount val="93"/>
                <c:pt idx="0">
                  <c:v>244.19542329600432</c:v>
                </c:pt>
                <c:pt idx="1">
                  <c:v>244.22867486177694</c:v>
                </c:pt>
                <c:pt idx="2">
                  <c:v>244.26301881088838</c:v>
                </c:pt>
                <c:pt idx="3">
                  <c:v>244.29849104879798</c:v>
                </c:pt>
                <c:pt idx="4">
                  <c:v>244.33512920285742</c:v>
                </c:pt>
                <c:pt idx="5">
                  <c:v>244.37297662684767</c:v>
                </c:pt>
                <c:pt idx="6">
                  <c:v>244.41207664663392</c:v>
                </c:pt>
                <c:pt idx="7">
                  <c:v>244.45247538354346</c:v>
                </c:pt>
                <c:pt idx="8">
                  <c:v>244.49422088068181</c:v>
                </c:pt>
                <c:pt idx="9">
                  <c:v>244.53736342038559</c:v>
                </c:pt>
                <c:pt idx="10">
                  <c:v>244.58195528985414</c:v>
                </c:pt>
                <c:pt idx="11">
                  <c:v>244.62804998304196</c:v>
                </c:pt>
                <c:pt idx="12">
                  <c:v>244.67570893609167</c:v>
                </c:pt>
                <c:pt idx="13">
                  <c:v>244.72499090017209</c:v>
                </c:pt>
                <c:pt idx="14">
                  <c:v>244.77595139560702</c:v>
                </c:pt>
                <c:pt idx="15">
                  <c:v>244.82866927341007</c:v>
                </c:pt>
                <c:pt idx="16">
                  <c:v>244.88320942289488</c:v>
                </c:pt>
                <c:pt idx="17">
                  <c:v>244.93964570351937</c:v>
                </c:pt>
                <c:pt idx="18">
                  <c:v>244.99805852660958</c:v>
                </c:pt>
                <c:pt idx="19">
                  <c:v>245.05852201880438</c:v>
                </c:pt>
                <c:pt idx="20">
                  <c:v>245.12111996554842</c:v>
                </c:pt>
                <c:pt idx="21">
                  <c:v>245.18594692388433</c:v>
                </c:pt>
                <c:pt idx="22">
                  <c:v>245.2531005659221</c:v>
                </c:pt>
                <c:pt idx="23">
                  <c:v>245.32266095506753</c:v>
                </c:pt>
                <c:pt idx="24">
                  <c:v>245.39474876373689</c:v>
                </c:pt>
                <c:pt idx="25">
                  <c:v>245.4694614549322</c:v>
                </c:pt>
                <c:pt idx="26">
                  <c:v>245.54691162028288</c:v>
                </c:pt>
                <c:pt idx="27">
                  <c:v>245.6272217989351</c:v>
                </c:pt>
                <c:pt idx="28">
                  <c:v>245.7105163423235</c:v>
                </c:pt>
                <c:pt idx="29">
                  <c:v>245.79694772942381</c:v>
                </c:pt>
                <c:pt idx="30">
                  <c:v>245.88660825145712</c:v>
                </c:pt>
                <c:pt idx="31">
                  <c:v>245.97967779013237</c:v>
                </c:pt>
                <c:pt idx="32">
                  <c:v>246.07630572126342</c:v>
                </c:pt>
                <c:pt idx="33">
                  <c:v>246.17664232669784</c:v>
                </c:pt>
                <c:pt idx="34">
                  <c:v>246.28085958621003</c:v>
                </c:pt>
                <c:pt idx="35">
                  <c:v>246.38913154201546</c:v>
                </c:pt>
                <c:pt idx="36">
                  <c:v>246.50164466234219</c:v>
                </c:pt>
                <c:pt idx="37">
                  <c:v>246.61858763584533</c:v>
                </c:pt>
                <c:pt idx="38">
                  <c:v>246.74019708071978</c:v>
                </c:pt>
                <c:pt idx="39">
                  <c:v>246.86665601628863</c:v>
                </c:pt>
                <c:pt idx="40">
                  <c:v>246.99817744179401</c:v>
                </c:pt>
                <c:pt idx="41">
                  <c:v>247.13500773497083</c:v>
                </c:pt>
                <c:pt idx="42">
                  <c:v>247.29200775237655</c:v>
                </c:pt>
                <c:pt idx="43">
                  <c:v>247.42568444601315</c:v>
                </c:pt>
                <c:pt idx="44">
                  <c:v>247.58000422608106</c:v>
                </c:pt>
                <c:pt idx="45">
                  <c:v>247.74071923374331</c:v>
                </c:pt>
                <c:pt idx="46">
                  <c:v>247.90813408947591</c:v>
                </c:pt>
                <c:pt idx="47">
                  <c:v>248.08252977179242</c:v>
                </c:pt>
                <c:pt idx="48">
                  <c:v>248.28285282919092</c:v>
                </c:pt>
                <c:pt idx="49">
                  <c:v>248.4343221569365</c:v>
                </c:pt>
                <c:pt idx="50">
                  <c:v>248.65110986505087</c:v>
                </c:pt>
                <c:pt idx="51">
                  <c:v>248.85702140471656</c:v>
                </c:pt>
                <c:pt idx="52">
                  <c:v>249.07172008916615</c:v>
                </c:pt>
                <c:pt idx="53">
                  <c:v>249.29567161980384</c:v>
                </c:pt>
                <c:pt idx="54">
                  <c:v>249.52935393587472</c:v>
                </c:pt>
                <c:pt idx="55">
                  <c:v>249.79824178932171</c:v>
                </c:pt>
                <c:pt idx="56">
                  <c:v>250.0277474013788</c:v>
                </c:pt>
                <c:pt idx="57">
                  <c:v>250.29345735680522</c:v>
                </c:pt>
                <c:pt idx="58">
                  <c:v>250.54256667807678</c:v>
                </c:pt>
                <c:pt idx="59">
                  <c:v>250.89035821571662</c:v>
                </c:pt>
                <c:pt idx="60">
                  <c:v>251.16334630781901</c:v>
                </c:pt>
                <c:pt idx="61">
                  <c:v>251.47952764063032</c:v>
                </c:pt>
                <c:pt idx="62">
                  <c:v>251.80994716423544</c:v>
                </c:pt>
                <c:pt idx="63">
                  <c:v>252.15534855233471</c:v>
                </c:pt>
                <c:pt idx="64">
                  <c:v>252.51644085910533</c:v>
                </c:pt>
                <c:pt idx="65">
                  <c:v>252.89407613678824</c:v>
                </c:pt>
                <c:pt idx="66">
                  <c:v>253.28899698293742</c:v>
                </c:pt>
                <c:pt idx="67">
                  <c:v>253.70214685891668</c:v>
                </c:pt>
                <c:pt idx="68">
                  <c:v>254.134475371777</c:v>
                </c:pt>
                <c:pt idx="69">
                  <c:v>254.58702612902735</c:v>
                </c:pt>
                <c:pt idx="70">
                  <c:v>255.06080726105998</c:v>
                </c:pt>
                <c:pt idx="71">
                  <c:v>255.55682920177651</c:v>
                </c:pt>
                <c:pt idx="72">
                  <c:v>256.07659375206089</c:v>
                </c:pt>
                <c:pt idx="73">
                  <c:v>256.62121920794704</c:v>
                </c:pt>
                <c:pt idx="74">
                  <c:v>257.19197713625096</c:v>
                </c:pt>
                <c:pt idx="75">
                  <c:v>257.79046299652236</c:v>
                </c:pt>
                <c:pt idx="76">
                  <c:v>258.41826468052324</c:v>
                </c:pt>
                <c:pt idx="77">
                  <c:v>259.07693353265324</c:v>
                </c:pt>
                <c:pt idx="78">
                  <c:v>259.76850803491448</c:v>
                </c:pt>
                <c:pt idx="79">
                  <c:v>260.49460515647985</c:v>
                </c:pt>
                <c:pt idx="80">
                  <c:v>261.25774472130945</c:v>
                </c:pt>
                <c:pt idx="81">
                  <c:v>262.05974233492896</c:v>
                </c:pt>
                <c:pt idx="82">
                  <c:v>262.90333300800381</c:v>
                </c:pt>
                <c:pt idx="83">
                  <c:v>263.79108267343702</c:v>
                </c:pt>
                <c:pt idx="84">
                  <c:v>264.7259872908229</c:v>
                </c:pt>
                <c:pt idx="85">
                  <c:v>265.71121925589398</c:v>
                </c:pt>
                <c:pt idx="86">
                  <c:v>266.7502055754731</c:v>
                </c:pt>
                <c:pt idx="87">
                  <c:v>267.84686976751379</c:v>
                </c:pt>
                <c:pt idx="88">
                  <c:v>269.00543998366493</c:v>
                </c:pt>
                <c:pt idx="89">
                  <c:v>270.23042072626669</c:v>
                </c:pt>
                <c:pt idx="90">
                  <c:v>271.52715919996587</c:v>
                </c:pt>
                <c:pt idx="91">
                  <c:v>272.90130732923149</c:v>
                </c:pt>
                <c:pt idx="92">
                  <c:v>274.29109287691193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BA7-A743-A0BB-660A203930D3}"/>
            </c:ext>
          </c:extLst>
        </c:ser>
        <c:ser>
          <c:idx val="4"/>
          <c:order val="12"/>
          <c:tx>
            <c:v>cl0.3</c:v>
          </c:tx>
          <c:spPr>
            <a:ln w="25400"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'24.142-F100'!$I$3:$I$95</c:f>
              <c:numCache>
                <c:formatCode>General</c:formatCode>
                <c:ptCount val="93"/>
                <c:pt idx="0">
                  <c:v>0.42119461000000002</c:v>
                </c:pt>
                <c:pt idx="1">
                  <c:v>0.42496549</c:v>
                </c:pt>
                <c:pt idx="2">
                  <c:v>0.42873613999999999</c:v>
                </c:pt>
                <c:pt idx="3">
                  <c:v>0.43250678999999997</c:v>
                </c:pt>
                <c:pt idx="4">
                  <c:v>0.43627745000000001</c:v>
                </c:pt>
                <c:pt idx="5">
                  <c:v>0.4400481</c:v>
                </c:pt>
                <c:pt idx="6">
                  <c:v>0.44381874999999998</c:v>
                </c:pt>
                <c:pt idx="7">
                  <c:v>0.44758941000000002</c:v>
                </c:pt>
                <c:pt idx="8">
                  <c:v>0.45135962000000002</c:v>
                </c:pt>
                <c:pt idx="9">
                  <c:v>0.45513036000000001</c:v>
                </c:pt>
                <c:pt idx="10">
                  <c:v>0.45890088000000001</c:v>
                </c:pt>
                <c:pt idx="11">
                  <c:v>0.46267153</c:v>
                </c:pt>
                <c:pt idx="12">
                  <c:v>0.46644217999999998</c:v>
                </c:pt>
                <c:pt idx="13">
                  <c:v>0.47021284000000002</c:v>
                </c:pt>
                <c:pt idx="14">
                  <c:v>0.47398349000000001</c:v>
                </c:pt>
                <c:pt idx="15">
                  <c:v>0.47775413999999999</c:v>
                </c:pt>
                <c:pt idx="16">
                  <c:v>0.48152479999999998</c:v>
                </c:pt>
                <c:pt idx="17">
                  <c:v>0.48529545000000002</c:v>
                </c:pt>
                <c:pt idx="18">
                  <c:v>0.48906628000000002</c:v>
                </c:pt>
                <c:pt idx="19">
                  <c:v>0.49283675999999998</c:v>
                </c:pt>
                <c:pt idx="20">
                  <c:v>0.49660741000000003</c:v>
                </c:pt>
                <c:pt idx="21">
                  <c:v>0.50037805999999996</c:v>
                </c:pt>
                <c:pt idx="22">
                  <c:v>0.50414871999999999</c:v>
                </c:pt>
                <c:pt idx="23">
                  <c:v>0.50791936999999998</c:v>
                </c:pt>
                <c:pt idx="24">
                  <c:v>0.51169019999999998</c:v>
                </c:pt>
                <c:pt idx="25">
                  <c:v>0.51546115999999997</c:v>
                </c:pt>
                <c:pt idx="26">
                  <c:v>0.51923182000000001</c:v>
                </c:pt>
                <c:pt idx="27">
                  <c:v>0.52300290999999999</c:v>
                </c:pt>
                <c:pt idx="28">
                  <c:v>0.52677414</c:v>
                </c:pt>
                <c:pt idx="29">
                  <c:v>0.53054546000000002</c:v>
                </c:pt>
                <c:pt idx="30">
                  <c:v>0.53431638000000004</c:v>
                </c:pt>
                <c:pt idx="31">
                  <c:v>0.53808747999999995</c:v>
                </c:pt>
                <c:pt idx="32">
                  <c:v>0.54185866000000005</c:v>
                </c:pt>
                <c:pt idx="33">
                  <c:v>0.54563024000000004</c:v>
                </c:pt>
                <c:pt idx="34">
                  <c:v>0.54940173999999997</c:v>
                </c:pt>
                <c:pt idx="35">
                  <c:v>0.55317340999999998</c:v>
                </c:pt>
                <c:pt idx="36">
                  <c:v>0.55694467999999997</c:v>
                </c:pt>
                <c:pt idx="37">
                  <c:v>0.56071621999999999</c:v>
                </c:pt>
                <c:pt idx="38">
                  <c:v>0.56448825000000002</c:v>
                </c:pt>
                <c:pt idx="39">
                  <c:v>0.56825956</c:v>
                </c:pt>
                <c:pt idx="40">
                  <c:v>0.57203097000000003</c:v>
                </c:pt>
                <c:pt idx="41">
                  <c:v>0.57580295000000004</c:v>
                </c:pt>
                <c:pt idx="42">
                  <c:v>0.57995300000000005</c:v>
                </c:pt>
                <c:pt idx="43">
                  <c:v>0.58334739999999996</c:v>
                </c:pt>
                <c:pt idx="44">
                  <c:v>0.58749691000000004</c:v>
                </c:pt>
                <c:pt idx="45">
                  <c:v>0.59089122999999999</c:v>
                </c:pt>
                <c:pt idx="46">
                  <c:v>0.59466426999999999</c:v>
                </c:pt>
                <c:pt idx="47">
                  <c:v>0.59843674000000002</c:v>
                </c:pt>
                <c:pt idx="48">
                  <c:v>0.60220881000000004</c:v>
                </c:pt>
                <c:pt idx="49">
                  <c:v>0.60598123000000004</c:v>
                </c:pt>
                <c:pt idx="50">
                  <c:v>0.60975431999999996</c:v>
                </c:pt>
                <c:pt idx="51">
                  <c:v>0.61352660999999997</c:v>
                </c:pt>
                <c:pt idx="52">
                  <c:v>0.61729935000000002</c:v>
                </c:pt>
                <c:pt idx="53">
                  <c:v>0.62107164000000004</c:v>
                </c:pt>
                <c:pt idx="54">
                  <c:v>0.62522186000000002</c:v>
                </c:pt>
                <c:pt idx="55">
                  <c:v>0.62861674999999995</c:v>
                </c:pt>
                <c:pt idx="56">
                  <c:v>0.63238925999999995</c:v>
                </c:pt>
                <c:pt idx="57">
                  <c:v>0.63616163999999997</c:v>
                </c:pt>
                <c:pt idx="58">
                  <c:v>0.64031209</c:v>
                </c:pt>
                <c:pt idx="59">
                  <c:v>0.64370693000000001</c:v>
                </c:pt>
                <c:pt idx="60">
                  <c:v>0.64710146999999996</c:v>
                </c:pt>
                <c:pt idx="61">
                  <c:v>0.65125164999999996</c:v>
                </c:pt>
                <c:pt idx="62">
                  <c:v>0.65540160999999997</c:v>
                </c:pt>
                <c:pt idx="63">
                  <c:v>0.65879619</c:v>
                </c:pt>
                <c:pt idx="64">
                  <c:v>0.66294609999999998</c:v>
                </c:pt>
                <c:pt idx="65">
                  <c:v>0.66634073000000005</c:v>
                </c:pt>
                <c:pt idx="66">
                  <c:v>0.67049073000000003</c:v>
                </c:pt>
                <c:pt idx="67">
                  <c:v>0.67388526000000004</c:v>
                </c:pt>
                <c:pt idx="68">
                  <c:v>0.67803522000000005</c:v>
                </c:pt>
                <c:pt idx="69">
                  <c:v>0.68142988999999998</c:v>
                </c:pt>
                <c:pt idx="70">
                  <c:v>0.68520249</c:v>
                </c:pt>
                <c:pt idx="71">
                  <c:v>0.68935239999999998</c:v>
                </c:pt>
                <c:pt idx="72">
                  <c:v>0.69274663000000003</c:v>
                </c:pt>
                <c:pt idx="73">
                  <c:v>0.69651852000000003</c:v>
                </c:pt>
                <c:pt idx="74">
                  <c:v>0.70029125999999997</c:v>
                </c:pt>
                <c:pt idx="75">
                  <c:v>0.70368618000000005</c:v>
                </c:pt>
                <c:pt idx="76">
                  <c:v>0.70783668</c:v>
                </c:pt>
                <c:pt idx="77">
                  <c:v>0.71161052000000002</c:v>
                </c:pt>
                <c:pt idx="78">
                  <c:v>0.71538369999999996</c:v>
                </c:pt>
                <c:pt idx="79">
                  <c:v>0.71915717999999995</c:v>
                </c:pt>
                <c:pt idx="80">
                  <c:v>0.72293101999999998</c:v>
                </c:pt>
                <c:pt idx="81">
                  <c:v>0.72670504000000002</c:v>
                </c:pt>
                <c:pt idx="82">
                  <c:v>0.73085690000000003</c:v>
                </c:pt>
                <c:pt idx="83">
                  <c:v>0.73425351999999999</c:v>
                </c:pt>
                <c:pt idx="84">
                  <c:v>0.73802869000000004</c:v>
                </c:pt>
                <c:pt idx="85">
                  <c:v>0.74180398999999997</c:v>
                </c:pt>
                <c:pt idx="86">
                  <c:v>0.74557941999999999</c:v>
                </c:pt>
                <c:pt idx="87">
                  <c:v>0.74935569999999996</c:v>
                </c:pt>
                <c:pt idx="88">
                  <c:v>0.75313193</c:v>
                </c:pt>
                <c:pt idx="89">
                  <c:v>0.75690842000000003</c:v>
                </c:pt>
                <c:pt idx="90">
                  <c:v>0.76106351999999999</c:v>
                </c:pt>
                <c:pt idx="91">
                  <c:v>0.76446367000000004</c:v>
                </c:pt>
                <c:pt idx="92">
                  <c:v>0.76807015000000001</c:v>
                </c:pt>
              </c:numCache>
            </c:numRef>
          </c:xVal>
          <c:yVal>
            <c:numRef>
              <c:f>'24.142-F100'!$J$3:$J$95</c:f>
              <c:numCache>
                <c:formatCode>General</c:formatCode>
                <c:ptCount val="93"/>
                <c:pt idx="0">
                  <c:v>231.12597400000001</c:v>
                </c:pt>
                <c:pt idx="1">
                  <c:v>231.16328999999999</c:v>
                </c:pt>
                <c:pt idx="2">
                  <c:v>231.16150400000001</c:v>
                </c:pt>
                <c:pt idx="3">
                  <c:v>231.159719</c:v>
                </c:pt>
                <c:pt idx="4">
                  <c:v>231.15793400000001</c:v>
                </c:pt>
                <c:pt idx="5">
                  <c:v>231.156148</c:v>
                </c:pt>
                <c:pt idx="6">
                  <c:v>231.15436299999999</c:v>
                </c:pt>
                <c:pt idx="7">
                  <c:v>231.15257700000001</c:v>
                </c:pt>
                <c:pt idx="8">
                  <c:v>231.07259099999999</c:v>
                </c:pt>
                <c:pt idx="9">
                  <c:v>231.086446</c:v>
                </c:pt>
                <c:pt idx="10">
                  <c:v>231.06120000000001</c:v>
                </c:pt>
                <c:pt idx="11">
                  <c:v>231.059415</c:v>
                </c:pt>
                <c:pt idx="12">
                  <c:v>231.05762899999999</c:v>
                </c:pt>
                <c:pt idx="13">
                  <c:v>231.05584400000001</c:v>
                </c:pt>
                <c:pt idx="14">
                  <c:v>231.054059</c:v>
                </c:pt>
                <c:pt idx="15">
                  <c:v>231.05227300000001</c:v>
                </c:pt>
                <c:pt idx="16">
                  <c:v>231.050488</c:v>
                </c:pt>
                <c:pt idx="17">
                  <c:v>231.04870299999999</c:v>
                </c:pt>
                <c:pt idx="18">
                  <c:v>231.07819799999999</c:v>
                </c:pt>
                <c:pt idx="19">
                  <c:v>231.045132</c:v>
                </c:pt>
                <c:pt idx="20">
                  <c:v>231.04334700000001</c:v>
                </c:pt>
                <c:pt idx="21">
                  <c:v>231.041561</c:v>
                </c:pt>
                <c:pt idx="22">
                  <c:v>231.03977599999999</c:v>
                </c:pt>
                <c:pt idx="23">
                  <c:v>231.03799100000001</c:v>
                </c:pt>
                <c:pt idx="24">
                  <c:v>231.067486</c:v>
                </c:pt>
                <c:pt idx="25">
                  <c:v>231.120441</c:v>
                </c:pt>
                <c:pt idx="26">
                  <c:v>231.11865599999999</c:v>
                </c:pt>
                <c:pt idx="27">
                  <c:v>231.19507200000001</c:v>
                </c:pt>
                <c:pt idx="28">
                  <c:v>231.29494800000001</c:v>
                </c:pt>
                <c:pt idx="29">
                  <c:v>231.41046399999999</c:v>
                </c:pt>
                <c:pt idx="30">
                  <c:v>231.4556</c:v>
                </c:pt>
                <c:pt idx="31">
                  <c:v>231.532015</c:v>
                </c:pt>
                <c:pt idx="32">
                  <c:v>231.62407099999999</c:v>
                </c:pt>
                <c:pt idx="33">
                  <c:v>231.786509</c:v>
                </c:pt>
                <c:pt idx="34">
                  <c:v>231.93330499999999</c:v>
                </c:pt>
                <c:pt idx="35">
                  <c:v>232.11138299999999</c:v>
                </c:pt>
                <c:pt idx="36">
                  <c:v>232.21907899999999</c:v>
                </c:pt>
                <c:pt idx="37">
                  <c:v>232.373696</c:v>
                </c:pt>
                <c:pt idx="38">
                  <c:v>232.61433400000001</c:v>
                </c:pt>
                <c:pt idx="39">
                  <c:v>232.729851</c:v>
                </c:pt>
                <c:pt idx="40">
                  <c:v>232.861007</c:v>
                </c:pt>
                <c:pt idx="41">
                  <c:v>233.09382500000001</c:v>
                </c:pt>
                <c:pt idx="42">
                  <c:v>233.45158699999999</c:v>
                </c:pt>
                <c:pt idx="43">
                  <c:v>233.64548300000001</c:v>
                </c:pt>
                <c:pt idx="44">
                  <c:v>233.909403</c:v>
                </c:pt>
                <c:pt idx="45">
                  <c:v>234.087659</c:v>
                </c:pt>
                <c:pt idx="46">
                  <c:v>234.50816</c:v>
                </c:pt>
                <c:pt idx="47">
                  <c:v>234.826999</c:v>
                </c:pt>
                <c:pt idx="48">
                  <c:v>235.075457</c:v>
                </c:pt>
                <c:pt idx="49">
                  <c:v>235.38647700000001</c:v>
                </c:pt>
                <c:pt idx="50">
                  <c:v>235.814798</c:v>
                </c:pt>
                <c:pt idx="51">
                  <c:v>236.10235700000001</c:v>
                </c:pt>
                <c:pt idx="52">
                  <c:v>236.46811700000001</c:v>
                </c:pt>
                <c:pt idx="53">
                  <c:v>236.75567599999999</c:v>
                </c:pt>
                <c:pt idx="54">
                  <c:v>237.14471800000001</c:v>
                </c:pt>
                <c:pt idx="55">
                  <c:v>237.42463499999999</c:v>
                </c:pt>
                <c:pt idx="56">
                  <c:v>237.751295</c:v>
                </c:pt>
                <c:pt idx="57">
                  <c:v>238.05449400000001</c:v>
                </c:pt>
                <c:pt idx="58">
                  <c:v>238.48263600000001</c:v>
                </c:pt>
                <c:pt idx="59">
                  <c:v>238.75473299999999</c:v>
                </c:pt>
                <c:pt idx="60">
                  <c:v>238.97209000000001</c:v>
                </c:pt>
                <c:pt idx="61">
                  <c:v>239.35331199999999</c:v>
                </c:pt>
                <c:pt idx="62">
                  <c:v>239.69543300000001</c:v>
                </c:pt>
                <c:pt idx="63">
                  <c:v>239.92060900000001</c:v>
                </c:pt>
                <c:pt idx="64">
                  <c:v>240.25491</c:v>
                </c:pt>
                <c:pt idx="65">
                  <c:v>240.48790700000001</c:v>
                </c:pt>
                <c:pt idx="66">
                  <c:v>240.83784800000001</c:v>
                </c:pt>
                <c:pt idx="67">
                  <c:v>241.055205</c:v>
                </c:pt>
                <c:pt idx="68">
                  <c:v>241.39732599999999</c:v>
                </c:pt>
                <c:pt idx="69">
                  <c:v>241.63814300000001</c:v>
                </c:pt>
                <c:pt idx="70">
                  <c:v>241.98044300000001</c:v>
                </c:pt>
                <c:pt idx="71">
                  <c:v>242.31474399999999</c:v>
                </c:pt>
                <c:pt idx="72">
                  <c:v>242.47735900000001</c:v>
                </c:pt>
                <c:pt idx="73">
                  <c:v>242.694537</c:v>
                </c:pt>
                <c:pt idx="74">
                  <c:v>243.06029699999999</c:v>
                </c:pt>
                <c:pt idx="75">
                  <c:v>243.34632400000001</c:v>
                </c:pt>
                <c:pt idx="76">
                  <c:v>243.783998</c:v>
                </c:pt>
                <c:pt idx="77">
                  <c:v>244.34526099999999</c:v>
                </c:pt>
                <c:pt idx="78">
                  <c:v>244.789222</c:v>
                </c:pt>
                <c:pt idx="79">
                  <c:v>245.287924</c:v>
                </c:pt>
                <c:pt idx="80">
                  <c:v>245.849187</c:v>
                </c:pt>
                <c:pt idx="81">
                  <c:v>246.44173000000001</c:v>
                </c:pt>
                <c:pt idx="82">
                  <c:v>247.120116</c:v>
                </c:pt>
                <c:pt idx="83">
                  <c:v>247.705018</c:v>
                </c:pt>
                <c:pt idx="84">
                  <c:v>248.50088500000001</c:v>
                </c:pt>
                <c:pt idx="85">
                  <c:v>249.320212</c:v>
                </c:pt>
                <c:pt idx="86">
                  <c:v>250.16299900000001</c:v>
                </c:pt>
                <c:pt idx="87">
                  <c:v>251.15436800000001</c:v>
                </c:pt>
                <c:pt idx="88">
                  <c:v>252.13791699999999</c:v>
                </c:pt>
                <c:pt idx="89">
                  <c:v>253.168387</c:v>
                </c:pt>
                <c:pt idx="90">
                  <c:v>254.417642</c:v>
                </c:pt>
                <c:pt idx="91">
                  <c:v>255.628153</c:v>
                </c:pt>
                <c:pt idx="92">
                  <c:v>256.90190999999999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659C-124E-BCC9-2C7A7AECD63B}"/>
            </c:ext>
          </c:extLst>
        </c:ser>
        <c:ser>
          <c:idx val="14"/>
          <c:order val="1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'24.142-F100'!$I$3:$I$95</c:f>
              <c:numCache>
                <c:formatCode>General</c:formatCode>
                <c:ptCount val="93"/>
                <c:pt idx="0">
                  <c:v>0.42119461000000002</c:v>
                </c:pt>
                <c:pt idx="1">
                  <c:v>0.42496549</c:v>
                </c:pt>
                <c:pt idx="2">
                  <c:v>0.42873613999999999</c:v>
                </c:pt>
                <c:pt idx="3">
                  <c:v>0.43250678999999997</c:v>
                </c:pt>
                <c:pt idx="4">
                  <c:v>0.43627745000000001</c:v>
                </c:pt>
                <c:pt idx="5">
                  <c:v>0.4400481</c:v>
                </c:pt>
                <c:pt idx="6">
                  <c:v>0.44381874999999998</c:v>
                </c:pt>
                <c:pt idx="7">
                  <c:v>0.44758941000000002</c:v>
                </c:pt>
                <c:pt idx="8">
                  <c:v>0.45135962000000002</c:v>
                </c:pt>
                <c:pt idx="9">
                  <c:v>0.45513036000000001</c:v>
                </c:pt>
                <c:pt idx="10">
                  <c:v>0.45890088000000001</c:v>
                </c:pt>
                <c:pt idx="11">
                  <c:v>0.46267153</c:v>
                </c:pt>
                <c:pt idx="12">
                  <c:v>0.46644217999999998</c:v>
                </c:pt>
                <c:pt idx="13">
                  <c:v>0.47021284000000002</c:v>
                </c:pt>
                <c:pt idx="14">
                  <c:v>0.47398349000000001</c:v>
                </c:pt>
                <c:pt idx="15">
                  <c:v>0.47775413999999999</c:v>
                </c:pt>
                <c:pt idx="16">
                  <c:v>0.48152479999999998</c:v>
                </c:pt>
                <c:pt idx="17">
                  <c:v>0.48529545000000002</c:v>
                </c:pt>
                <c:pt idx="18">
                  <c:v>0.48906628000000002</c:v>
                </c:pt>
                <c:pt idx="19">
                  <c:v>0.49283675999999998</c:v>
                </c:pt>
                <c:pt idx="20">
                  <c:v>0.49660741000000003</c:v>
                </c:pt>
                <c:pt idx="21">
                  <c:v>0.50037805999999996</c:v>
                </c:pt>
                <c:pt idx="22">
                  <c:v>0.50414871999999999</c:v>
                </c:pt>
                <c:pt idx="23">
                  <c:v>0.50791936999999998</c:v>
                </c:pt>
                <c:pt idx="24">
                  <c:v>0.51169019999999998</c:v>
                </c:pt>
                <c:pt idx="25">
                  <c:v>0.51546115999999997</c:v>
                </c:pt>
                <c:pt idx="26">
                  <c:v>0.51923182000000001</c:v>
                </c:pt>
                <c:pt idx="27">
                  <c:v>0.52300290999999999</c:v>
                </c:pt>
                <c:pt idx="28">
                  <c:v>0.52677414</c:v>
                </c:pt>
                <c:pt idx="29">
                  <c:v>0.53054546000000002</c:v>
                </c:pt>
                <c:pt idx="30">
                  <c:v>0.53431638000000004</c:v>
                </c:pt>
                <c:pt idx="31">
                  <c:v>0.53808747999999995</c:v>
                </c:pt>
                <c:pt idx="32">
                  <c:v>0.54185866000000005</c:v>
                </c:pt>
                <c:pt idx="33">
                  <c:v>0.54563024000000004</c:v>
                </c:pt>
                <c:pt idx="34">
                  <c:v>0.54940173999999997</c:v>
                </c:pt>
                <c:pt idx="35">
                  <c:v>0.55317340999999998</c:v>
                </c:pt>
                <c:pt idx="36">
                  <c:v>0.55694467999999997</c:v>
                </c:pt>
                <c:pt idx="37">
                  <c:v>0.56071621999999999</c:v>
                </c:pt>
                <c:pt idx="38">
                  <c:v>0.56448825000000002</c:v>
                </c:pt>
                <c:pt idx="39">
                  <c:v>0.56825956</c:v>
                </c:pt>
                <c:pt idx="40">
                  <c:v>0.57203097000000003</c:v>
                </c:pt>
                <c:pt idx="41">
                  <c:v>0.57580295000000004</c:v>
                </c:pt>
                <c:pt idx="42">
                  <c:v>0.57995300000000005</c:v>
                </c:pt>
                <c:pt idx="43">
                  <c:v>0.58334739999999996</c:v>
                </c:pt>
                <c:pt idx="44">
                  <c:v>0.58749691000000004</c:v>
                </c:pt>
                <c:pt idx="45">
                  <c:v>0.59089122999999999</c:v>
                </c:pt>
                <c:pt idx="46">
                  <c:v>0.59466426999999999</c:v>
                </c:pt>
                <c:pt idx="47">
                  <c:v>0.59843674000000002</c:v>
                </c:pt>
                <c:pt idx="48">
                  <c:v>0.60220881000000004</c:v>
                </c:pt>
                <c:pt idx="49">
                  <c:v>0.60598123000000004</c:v>
                </c:pt>
                <c:pt idx="50">
                  <c:v>0.60975431999999996</c:v>
                </c:pt>
                <c:pt idx="51">
                  <c:v>0.61352660999999997</c:v>
                </c:pt>
                <c:pt idx="52">
                  <c:v>0.61729935000000002</c:v>
                </c:pt>
                <c:pt idx="53">
                  <c:v>0.62107164000000004</c:v>
                </c:pt>
                <c:pt idx="54">
                  <c:v>0.62522186000000002</c:v>
                </c:pt>
                <c:pt idx="55">
                  <c:v>0.62861674999999995</c:v>
                </c:pt>
                <c:pt idx="56">
                  <c:v>0.63238925999999995</c:v>
                </c:pt>
                <c:pt idx="57">
                  <c:v>0.63616163999999997</c:v>
                </c:pt>
                <c:pt idx="58">
                  <c:v>0.64031209</c:v>
                </c:pt>
                <c:pt idx="59">
                  <c:v>0.64370693000000001</c:v>
                </c:pt>
                <c:pt idx="60">
                  <c:v>0.64710146999999996</c:v>
                </c:pt>
                <c:pt idx="61">
                  <c:v>0.65125164999999996</c:v>
                </c:pt>
                <c:pt idx="62">
                  <c:v>0.65540160999999997</c:v>
                </c:pt>
                <c:pt idx="63">
                  <c:v>0.65879619</c:v>
                </c:pt>
                <c:pt idx="64">
                  <c:v>0.66294609999999998</c:v>
                </c:pt>
                <c:pt idx="65">
                  <c:v>0.66634073000000005</c:v>
                </c:pt>
                <c:pt idx="66">
                  <c:v>0.67049073000000003</c:v>
                </c:pt>
                <c:pt idx="67">
                  <c:v>0.67388526000000004</c:v>
                </c:pt>
                <c:pt idx="68">
                  <c:v>0.67803522000000005</c:v>
                </c:pt>
                <c:pt idx="69">
                  <c:v>0.68142988999999998</c:v>
                </c:pt>
                <c:pt idx="70">
                  <c:v>0.68520249</c:v>
                </c:pt>
                <c:pt idx="71">
                  <c:v>0.68935239999999998</c:v>
                </c:pt>
                <c:pt idx="72">
                  <c:v>0.69274663000000003</c:v>
                </c:pt>
                <c:pt idx="73">
                  <c:v>0.69651852000000003</c:v>
                </c:pt>
                <c:pt idx="74">
                  <c:v>0.70029125999999997</c:v>
                </c:pt>
                <c:pt idx="75">
                  <c:v>0.70368618000000005</c:v>
                </c:pt>
                <c:pt idx="76">
                  <c:v>0.70783668</c:v>
                </c:pt>
                <c:pt idx="77">
                  <c:v>0.71161052000000002</c:v>
                </c:pt>
                <c:pt idx="78">
                  <c:v>0.71538369999999996</c:v>
                </c:pt>
                <c:pt idx="79">
                  <c:v>0.71915717999999995</c:v>
                </c:pt>
                <c:pt idx="80">
                  <c:v>0.72293101999999998</c:v>
                </c:pt>
                <c:pt idx="81">
                  <c:v>0.72670504000000002</c:v>
                </c:pt>
                <c:pt idx="82">
                  <c:v>0.73085690000000003</c:v>
                </c:pt>
                <c:pt idx="83">
                  <c:v>0.73425351999999999</c:v>
                </c:pt>
                <c:pt idx="84">
                  <c:v>0.73802869000000004</c:v>
                </c:pt>
                <c:pt idx="85">
                  <c:v>0.74180398999999997</c:v>
                </c:pt>
                <c:pt idx="86">
                  <c:v>0.74557941999999999</c:v>
                </c:pt>
                <c:pt idx="87">
                  <c:v>0.74935569999999996</c:v>
                </c:pt>
                <c:pt idx="88">
                  <c:v>0.75313193</c:v>
                </c:pt>
                <c:pt idx="89">
                  <c:v>0.75690842000000003</c:v>
                </c:pt>
                <c:pt idx="90">
                  <c:v>0.76106351999999999</c:v>
                </c:pt>
                <c:pt idx="91">
                  <c:v>0.76446367000000004</c:v>
                </c:pt>
                <c:pt idx="92">
                  <c:v>0.76807015000000001</c:v>
                </c:pt>
              </c:numCache>
            </c:numRef>
          </c:xVal>
          <c:yVal>
            <c:numRef>
              <c:f>'24.142-F100'!$K$3:$K$95</c:f>
              <c:numCache>
                <c:formatCode>General</c:formatCode>
                <c:ptCount val="93"/>
                <c:pt idx="0">
                  <c:v>230.41675878250291</c:v>
                </c:pt>
                <c:pt idx="1">
                  <c:v>230.45058005132003</c:v>
                </c:pt>
                <c:pt idx="2">
                  <c:v>230.4855046809509</c:v>
                </c:pt>
                <c:pt idx="3">
                  <c:v>230.52157291813322</c:v>
                </c:pt>
                <c:pt idx="4">
                  <c:v>230.55882464457108</c:v>
                </c:pt>
                <c:pt idx="5">
                  <c:v>230.59730108950879</c:v>
                </c:pt>
                <c:pt idx="6">
                  <c:v>230.63704550756478</c:v>
                </c:pt>
                <c:pt idx="7">
                  <c:v>230.67810298718882</c:v>
                </c:pt>
                <c:pt idx="8">
                  <c:v>230.72051517228402</c:v>
                </c:pt>
                <c:pt idx="9">
                  <c:v>230.76434203406674</c:v>
                </c:pt>
                <c:pt idx="10">
                  <c:v>230.80962604898855</c:v>
                </c:pt>
                <c:pt idx="11">
                  <c:v>230.85642461842116</c:v>
                </c:pt>
                <c:pt idx="12">
                  <c:v>230.90479179958015</c:v>
                </c:pt>
                <c:pt idx="13">
                  <c:v>230.95478578233474</c:v>
                </c:pt>
                <c:pt idx="14">
                  <c:v>231.00646694465442</c:v>
                </c:pt>
                <c:pt idx="15">
                  <c:v>231.05989877975335</c:v>
                </c:pt>
                <c:pt idx="16">
                  <c:v>231.11514765725983</c:v>
                </c:pt>
                <c:pt idx="17">
                  <c:v>231.17228250715678</c:v>
                </c:pt>
                <c:pt idx="18">
                  <c:v>231.23137871856022</c:v>
                </c:pt>
                <c:pt idx="19">
                  <c:v>231.29250353699294</c:v>
                </c:pt>
                <c:pt idx="20">
                  <c:v>231.35574440852025</c:v>
                </c:pt>
                <c:pt idx="21">
                  <c:v>231.42118143564332</c:v>
                </c:pt>
                <c:pt idx="22">
                  <c:v>231.48890144165711</c:v>
                </c:pt>
                <c:pt idx="23">
                  <c:v>231.55899472476131</c:v>
                </c:pt>
                <c:pt idx="24">
                  <c:v>231.63155985593741</c:v>
                </c:pt>
                <c:pt idx="25">
                  <c:v>231.70669548441049</c:v>
                </c:pt>
                <c:pt idx="26">
                  <c:v>231.7844967980937</c:v>
                </c:pt>
                <c:pt idx="27">
                  <c:v>231.86508779921817</c:v>
                </c:pt>
                <c:pt idx="28">
                  <c:v>231.94857682778533</c:v>
                </c:pt>
                <c:pt idx="29">
                  <c:v>232.03508229616966</c:v>
                </c:pt>
                <c:pt idx="30">
                  <c:v>232.12471741630648</c:v>
                </c:pt>
                <c:pt idx="31">
                  <c:v>232.2176263775786</c:v>
                </c:pt>
                <c:pt idx="32">
                  <c:v>232.31394386844113</c:v>
                </c:pt>
                <c:pt idx="33">
                  <c:v>232.41382197973908</c:v>
                </c:pt>
                <c:pt idx="34">
                  <c:v>232.51739845356062</c:v>
                </c:pt>
                <c:pt idx="35">
                  <c:v>232.62483734837923</c:v>
                </c:pt>
                <c:pt idx="36">
                  <c:v>232.73628648323233</c:v>
                </c:pt>
                <c:pt idx="37">
                  <c:v>232.85193759033925</c:v>
                </c:pt>
                <c:pt idx="38">
                  <c:v>232.97197895719688</c:v>
                </c:pt>
                <c:pt idx="39">
                  <c:v>233.09656037870764</c:v>
                </c:pt>
                <c:pt idx="40">
                  <c:v>233.22590537486258</c:v>
                </c:pt>
                <c:pt idx="41">
                  <c:v>233.36023822825007</c:v>
                </c:pt>
                <c:pt idx="42">
                  <c:v>233.51403507536725</c:v>
                </c:pt>
                <c:pt idx="43">
                  <c:v>233.64470601757594</c:v>
                </c:pt>
                <c:pt idx="44">
                  <c:v>233.81067881888961</c:v>
                </c:pt>
                <c:pt idx="45">
                  <c:v>233.95176096011778</c:v>
                </c:pt>
                <c:pt idx="46">
                  <c:v>234.11444596450869</c:v>
                </c:pt>
                <c:pt idx="47">
                  <c:v>234.28354059146085</c:v>
                </c:pt>
                <c:pt idx="48">
                  <c:v>234.45933587649608</c:v>
                </c:pt>
                <c:pt idx="49">
                  <c:v>234.64216615380798</c:v>
                </c:pt>
                <c:pt idx="50">
                  <c:v>234.832363709704</c:v>
                </c:pt>
                <c:pt idx="51">
                  <c:v>235.03018296884846</c:v>
                </c:pt>
                <c:pt idx="52">
                  <c:v>235.23603318149182</c:v>
                </c:pt>
                <c:pt idx="53">
                  <c:v>235.45022660689207</c:v>
                </c:pt>
                <c:pt idx="54">
                  <c:v>235.69599877333394</c:v>
                </c:pt>
                <c:pt idx="55">
                  <c:v>235.9052826530467</c:v>
                </c:pt>
                <c:pt idx="56">
                  <c:v>236.1469421376982</c:v>
                </c:pt>
                <c:pt idx="57">
                  <c:v>236.39859221407121</c:v>
                </c:pt>
                <c:pt idx="58">
                  <c:v>236.68756423837934</c:v>
                </c:pt>
                <c:pt idx="59">
                  <c:v>236.93378909500521</c:v>
                </c:pt>
                <c:pt idx="60">
                  <c:v>237.18926211776096</c:v>
                </c:pt>
                <c:pt idx="61">
                  <c:v>237.51476610171801</c:v>
                </c:pt>
                <c:pt idx="62">
                  <c:v>237.85543310169004</c:v>
                </c:pt>
                <c:pt idx="63">
                  <c:v>238.1459275039922</c:v>
                </c:pt>
                <c:pt idx="64">
                  <c:v>238.51623851844494</c:v>
                </c:pt>
                <c:pt idx="65">
                  <c:v>238.83214126140231</c:v>
                </c:pt>
                <c:pt idx="66">
                  <c:v>239.23500517900538</c:v>
                </c:pt>
                <c:pt idx="67">
                  <c:v>239.57880086476882</c:v>
                </c:pt>
                <c:pt idx="68">
                  <c:v>240.01743071523651</c:v>
                </c:pt>
                <c:pt idx="69">
                  <c:v>240.3919321636082</c:v>
                </c:pt>
                <c:pt idx="70">
                  <c:v>240.82552656982941</c:v>
                </c:pt>
                <c:pt idx="71">
                  <c:v>241.3247042010602</c:v>
                </c:pt>
                <c:pt idx="72">
                  <c:v>241.7511642540922</c:v>
                </c:pt>
                <c:pt idx="73">
                  <c:v>242.24524808368761</c:v>
                </c:pt>
                <c:pt idx="74">
                  <c:v>242.76175154792682</c:v>
                </c:pt>
                <c:pt idx="75">
                  <c:v>243.24656775133815</c:v>
                </c:pt>
                <c:pt idx="76">
                  <c:v>243.86644785027985</c:v>
                </c:pt>
                <c:pt idx="77">
                  <c:v>244.45741346224486</c:v>
                </c:pt>
                <c:pt idx="78">
                  <c:v>245.07578722238395</c:v>
                </c:pt>
                <c:pt idx="79">
                  <c:v>245.72325975927842</c:v>
                </c:pt>
                <c:pt idx="80">
                  <c:v>246.4015019377677</c:v>
                </c:pt>
                <c:pt idx="81">
                  <c:v>247.11226914184496</c:v>
                </c:pt>
                <c:pt idx="82">
                  <c:v>247.93403213572176</c:v>
                </c:pt>
                <c:pt idx="83">
                  <c:v>248.63922903793417</c:v>
                </c:pt>
                <c:pt idx="84">
                  <c:v>249.45992973192551</c:v>
                </c:pt>
                <c:pt idx="85">
                  <c:v>250.32190187259488</c:v>
                </c:pt>
                <c:pt idx="86">
                  <c:v>251.2278339047898</c:v>
                </c:pt>
                <c:pt idx="87">
                  <c:v>252.18085443761004</c:v>
                </c:pt>
                <c:pt idx="88">
                  <c:v>253.18397800264111</c:v>
                </c:pt>
                <c:pt idx="89">
                  <c:v>254.24084615480714</c:v>
                </c:pt>
                <c:pt idx="90">
                  <c:v>255.47039448662377</c:v>
                </c:pt>
                <c:pt idx="91">
                  <c:v>256.53249278359601</c:v>
                </c:pt>
                <c:pt idx="92">
                  <c:v>257.71832414015455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BA7-A743-A0BB-660A203930D3}"/>
            </c:ext>
          </c:extLst>
        </c:ser>
        <c:ser>
          <c:idx val="5"/>
          <c:order val="14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'24.142-F100'!$C$3:$C$97</c:f>
              <c:numCache>
                <c:formatCode>General</c:formatCode>
                <c:ptCount val="95"/>
                <c:pt idx="0">
                  <c:v>0.42141424999999999</c:v>
                </c:pt>
                <c:pt idx="1">
                  <c:v>0.42518460000000002</c:v>
                </c:pt>
                <c:pt idx="2">
                  <c:v>0.42895547000000001</c:v>
                </c:pt>
                <c:pt idx="3">
                  <c:v>0.43272639000000002</c:v>
                </c:pt>
                <c:pt idx="4">
                  <c:v>0.43649704</c:v>
                </c:pt>
                <c:pt idx="5">
                  <c:v>0.44026769999999998</c:v>
                </c:pt>
                <c:pt idx="6">
                  <c:v>0.44403835000000003</c:v>
                </c:pt>
                <c:pt idx="7">
                  <c:v>0.44780900000000001</c:v>
                </c:pt>
                <c:pt idx="8">
                  <c:v>0.45157965999999999</c:v>
                </c:pt>
                <c:pt idx="9">
                  <c:v>0.45535030999999998</c:v>
                </c:pt>
                <c:pt idx="10">
                  <c:v>0.45912096000000002</c:v>
                </c:pt>
                <c:pt idx="11">
                  <c:v>0.46289162</c:v>
                </c:pt>
                <c:pt idx="12">
                  <c:v>0.46666226999999999</c:v>
                </c:pt>
                <c:pt idx="13">
                  <c:v>0.47043291999999998</c:v>
                </c:pt>
                <c:pt idx="14">
                  <c:v>0.47420358000000001</c:v>
                </c:pt>
                <c:pt idx="15">
                  <c:v>0.47797423</c:v>
                </c:pt>
                <c:pt idx="16">
                  <c:v>0.48174487999999999</c:v>
                </c:pt>
                <c:pt idx="17">
                  <c:v>0.48551554000000002</c:v>
                </c:pt>
                <c:pt idx="18">
                  <c:v>0.48928619000000001</c:v>
                </c:pt>
                <c:pt idx="19">
                  <c:v>0.49305711000000002</c:v>
                </c:pt>
                <c:pt idx="20">
                  <c:v>0.49682788999999999</c:v>
                </c:pt>
                <c:pt idx="21">
                  <c:v>0.50059841000000005</c:v>
                </c:pt>
                <c:pt idx="22">
                  <c:v>0.50436928999999997</c:v>
                </c:pt>
                <c:pt idx="23">
                  <c:v>0.50813993999999996</c:v>
                </c:pt>
                <c:pt idx="24">
                  <c:v>0.51191059999999999</c:v>
                </c:pt>
                <c:pt idx="25">
                  <c:v>0.51568124999999998</c:v>
                </c:pt>
                <c:pt idx="26">
                  <c:v>0.51945220999999997</c:v>
                </c:pt>
                <c:pt idx="27">
                  <c:v>0.52322303999999997</c:v>
                </c:pt>
                <c:pt idx="28">
                  <c:v>0.52699370000000001</c:v>
                </c:pt>
                <c:pt idx="29">
                  <c:v>0.53076462000000002</c:v>
                </c:pt>
                <c:pt idx="30">
                  <c:v>0.53453583999999998</c:v>
                </c:pt>
                <c:pt idx="31">
                  <c:v>0.53830663000000001</c:v>
                </c:pt>
                <c:pt idx="32">
                  <c:v>0.54207727999999999</c:v>
                </c:pt>
                <c:pt idx="33">
                  <c:v>0.54622618000000001</c:v>
                </c:pt>
                <c:pt idx="34">
                  <c:v>0.54999745</c:v>
                </c:pt>
                <c:pt idx="35">
                  <c:v>0.55339150000000004</c:v>
                </c:pt>
                <c:pt idx="36">
                  <c:v>0.55716330999999997</c:v>
                </c:pt>
                <c:pt idx="37">
                  <c:v>0.56093470999999995</c:v>
                </c:pt>
                <c:pt idx="38">
                  <c:v>0.56470606999999995</c:v>
                </c:pt>
                <c:pt idx="39">
                  <c:v>0.56809958999999999</c:v>
                </c:pt>
                <c:pt idx="40">
                  <c:v>0.57224892999999999</c:v>
                </c:pt>
                <c:pt idx="41">
                  <c:v>0.57602059999999999</c:v>
                </c:pt>
                <c:pt idx="42">
                  <c:v>0.57979223000000002</c:v>
                </c:pt>
                <c:pt idx="43">
                  <c:v>0.58356412000000002</c:v>
                </c:pt>
                <c:pt idx="44">
                  <c:v>0.58733588000000003</c:v>
                </c:pt>
                <c:pt idx="45">
                  <c:v>0.59110768000000002</c:v>
                </c:pt>
                <c:pt idx="46">
                  <c:v>0.59525764000000003</c:v>
                </c:pt>
                <c:pt idx="47">
                  <c:v>0.59865204000000005</c:v>
                </c:pt>
                <c:pt idx="48">
                  <c:v>0.60242496000000001</c:v>
                </c:pt>
                <c:pt idx="49">
                  <c:v>0.60619734000000003</c:v>
                </c:pt>
                <c:pt idx="50">
                  <c:v>0.60996971</c:v>
                </c:pt>
                <c:pt idx="51">
                  <c:v>0.61374169999999995</c:v>
                </c:pt>
                <c:pt idx="52">
                  <c:v>0.61751518000000005</c:v>
                </c:pt>
                <c:pt idx="53">
                  <c:v>0.62128782999999999</c:v>
                </c:pt>
                <c:pt idx="54">
                  <c:v>0.62506024999999998</c:v>
                </c:pt>
                <c:pt idx="55">
                  <c:v>0.628834</c:v>
                </c:pt>
                <c:pt idx="56">
                  <c:v>0.63260660000000002</c:v>
                </c:pt>
                <c:pt idx="57">
                  <c:v>0.63637991000000005</c:v>
                </c:pt>
                <c:pt idx="58">
                  <c:v>0.64015327</c:v>
                </c:pt>
                <c:pt idx="59">
                  <c:v>0.64392612999999999</c:v>
                </c:pt>
                <c:pt idx="60">
                  <c:v>0.64769887000000004</c:v>
                </c:pt>
                <c:pt idx="61">
                  <c:v>0.65147231000000005</c:v>
                </c:pt>
                <c:pt idx="62">
                  <c:v>0.65524512999999995</c:v>
                </c:pt>
                <c:pt idx="63">
                  <c:v>0.65901790999999998</c:v>
                </c:pt>
                <c:pt idx="64">
                  <c:v>0.66279109000000003</c:v>
                </c:pt>
                <c:pt idx="65">
                  <c:v>0.66656400000000005</c:v>
                </c:pt>
                <c:pt idx="66">
                  <c:v>0.67033690999999995</c:v>
                </c:pt>
                <c:pt idx="67">
                  <c:v>0.67411003999999997</c:v>
                </c:pt>
                <c:pt idx="68">
                  <c:v>0.67788294999999998</c:v>
                </c:pt>
                <c:pt idx="69">
                  <c:v>0.68165598999999999</c:v>
                </c:pt>
                <c:pt idx="70">
                  <c:v>0.68542886000000003</c:v>
                </c:pt>
                <c:pt idx="71">
                  <c:v>0.68920186000000005</c:v>
                </c:pt>
                <c:pt idx="72">
                  <c:v>0.69297463999999998</c:v>
                </c:pt>
                <c:pt idx="73">
                  <c:v>0.69674758999999997</c:v>
                </c:pt>
                <c:pt idx="74">
                  <c:v>0.70052055000000002</c:v>
                </c:pt>
                <c:pt idx="75">
                  <c:v>0.70429302000000005</c:v>
                </c:pt>
                <c:pt idx="76">
                  <c:v>0.70806495000000003</c:v>
                </c:pt>
                <c:pt idx="77">
                  <c:v>0.71221579999999995</c:v>
                </c:pt>
                <c:pt idx="78">
                  <c:v>0.71598969000000001</c:v>
                </c:pt>
                <c:pt idx="79">
                  <c:v>0.71938541</c:v>
                </c:pt>
                <c:pt idx="80">
                  <c:v>0.72315921000000005</c:v>
                </c:pt>
                <c:pt idx="81">
                  <c:v>0.72693317999999996</c:v>
                </c:pt>
                <c:pt idx="82">
                  <c:v>0.73070751</c:v>
                </c:pt>
                <c:pt idx="83">
                  <c:v>0.73448179000000002</c:v>
                </c:pt>
                <c:pt idx="84">
                  <c:v>0.73825704999999997</c:v>
                </c:pt>
                <c:pt idx="85">
                  <c:v>0.74203195</c:v>
                </c:pt>
                <c:pt idx="86">
                  <c:v>0.74542918000000002</c:v>
                </c:pt>
                <c:pt idx="87">
                  <c:v>0.74882702000000001</c:v>
                </c:pt>
                <c:pt idx="88">
                  <c:v>0.75184799999999996</c:v>
                </c:pt>
                <c:pt idx="89">
                  <c:v>0.75486955</c:v>
                </c:pt>
                <c:pt idx="90">
                  <c:v>0.75789099999999998</c:v>
                </c:pt>
                <c:pt idx="91">
                  <c:v>0.76053490999999995</c:v>
                </c:pt>
                <c:pt idx="92">
                  <c:v>0.76317944000000004</c:v>
                </c:pt>
                <c:pt idx="93">
                  <c:v>0.76592311999999996</c:v>
                </c:pt>
                <c:pt idx="94">
                  <c:v>0.76894947999999996</c:v>
                </c:pt>
              </c:numCache>
            </c:numRef>
          </c:xVal>
          <c:yVal>
            <c:numRef>
              <c:f>'24.142-F100'!$D$3:$D$97</c:f>
              <c:numCache>
                <c:formatCode>General</c:formatCode>
                <c:ptCount val="95"/>
                <c:pt idx="0">
                  <c:v>209.37025</c:v>
                </c:pt>
                <c:pt idx="1">
                  <c:v>209.31372300000001</c:v>
                </c:pt>
                <c:pt idx="2">
                  <c:v>209.35103899999999</c:v>
                </c:pt>
                <c:pt idx="3">
                  <c:v>209.396174</c:v>
                </c:pt>
                <c:pt idx="4">
                  <c:v>209.39438899999999</c:v>
                </c:pt>
                <c:pt idx="5">
                  <c:v>209.39260300000001</c:v>
                </c:pt>
                <c:pt idx="6">
                  <c:v>209.390818</c:v>
                </c:pt>
                <c:pt idx="7">
                  <c:v>209.38903300000001</c:v>
                </c:pt>
                <c:pt idx="8">
                  <c:v>209.387247</c:v>
                </c:pt>
                <c:pt idx="9">
                  <c:v>209.38546199999999</c:v>
                </c:pt>
                <c:pt idx="10">
                  <c:v>209.38367700000001</c:v>
                </c:pt>
                <c:pt idx="11">
                  <c:v>209.381891</c:v>
                </c:pt>
                <c:pt idx="12">
                  <c:v>209.38010600000001</c:v>
                </c:pt>
                <c:pt idx="13">
                  <c:v>209.378321</c:v>
                </c:pt>
                <c:pt idx="14">
                  <c:v>209.37653499999999</c:v>
                </c:pt>
                <c:pt idx="15">
                  <c:v>209.37475000000001</c:v>
                </c:pt>
                <c:pt idx="16">
                  <c:v>209.37296499999999</c:v>
                </c:pt>
                <c:pt idx="17">
                  <c:v>209.37117900000001</c:v>
                </c:pt>
                <c:pt idx="18">
                  <c:v>209.369394</c:v>
                </c:pt>
                <c:pt idx="19">
                  <c:v>209.41452899999999</c:v>
                </c:pt>
                <c:pt idx="20">
                  <c:v>209.436204</c:v>
                </c:pt>
                <c:pt idx="21">
                  <c:v>209.41095799999999</c:v>
                </c:pt>
                <c:pt idx="22">
                  <c:v>209.448274</c:v>
                </c:pt>
                <c:pt idx="23">
                  <c:v>209.44648799999999</c:v>
                </c:pt>
                <c:pt idx="24">
                  <c:v>209.444703</c:v>
                </c:pt>
                <c:pt idx="25">
                  <c:v>209.44291799999999</c:v>
                </c:pt>
                <c:pt idx="26">
                  <c:v>209.49587299999999</c:v>
                </c:pt>
                <c:pt idx="27">
                  <c:v>209.52536799999999</c:v>
                </c:pt>
                <c:pt idx="28">
                  <c:v>209.523583</c:v>
                </c:pt>
                <c:pt idx="29">
                  <c:v>209.56871799999999</c:v>
                </c:pt>
                <c:pt idx="30">
                  <c:v>209.66859400000001</c:v>
                </c:pt>
                <c:pt idx="31">
                  <c:v>209.690269</c:v>
                </c:pt>
                <c:pt idx="32">
                  <c:v>209.68848399999999</c:v>
                </c:pt>
                <c:pt idx="33">
                  <c:v>209.84292199999999</c:v>
                </c:pt>
                <c:pt idx="34">
                  <c:v>209.95061899999999</c:v>
                </c:pt>
                <c:pt idx="35">
                  <c:v>210.081954</c:v>
                </c:pt>
                <c:pt idx="36">
                  <c:v>210.283492</c:v>
                </c:pt>
                <c:pt idx="37">
                  <c:v>210.414648</c:v>
                </c:pt>
                <c:pt idx="38">
                  <c:v>210.53798499999999</c:v>
                </c:pt>
                <c:pt idx="39">
                  <c:v>210.575479</c:v>
                </c:pt>
                <c:pt idx="40">
                  <c:v>210.80811800000001</c:v>
                </c:pt>
                <c:pt idx="41">
                  <c:v>210.98619500000001</c:v>
                </c:pt>
                <c:pt idx="42">
                  <c:v>211.156453</c:v>
                </c:pt>
                <c:pt idx="43">
                  <c:v>211.37363099999999</c:v>
                </c:pt>
                <c:pt idx="44">
                  <c:v>211.56734800000001</c:v>
                </c:pt>
                <c:pt idx="45">
                  <c:v>211.76888600000001</c:v>
                </c:pt>
                <c:pt idx="46">
                  <c:v>212.111007</c:v>
                </c:pt>
                <c:pt idx="47">
                  <c:v>212.304903</c:v>
                </c:pt>
                <c:pt idx="48">
                  <c:v>212.701944</c:v>
                </c:pt>
                <c:pt idx="49">
                  <c:v>213.005143</c:v>
                </c:pt>
                <c:pt idx="50">
                  <c:v>213.30834200000001</c:v>
                </c:pt>
                <c:pt idx="51">
                  <c:v>213.54115999999999</c:v>
                </c:pt>
                <c:pt idx="52">
                  <c:v>214.039862</c:v>
                </c:pt>
                <c:pt idx="53">
                  <c:v>214.389982</c:v>
                </c:pt>
                <c:pt idx="54">
                  <c:v>214.70100099999999</c:v>
                </c:pt>
                <c:pt idx="55">
                  <c:v>215.246624</c:v>
                </c:pt>
                <c:pt idx="56">
                  <c:v>215.58892399999999</c:v>
                </c:pt>
                <c:pt idx="57">
                  <c:v>216.05634499999999</c:v>
                </c:pt>
                <c:pt idx="58">
                  <c:v>216.531587</c:v>
                </c:pt>
                <c:pt idx="59">
                  <c:v>216.92080799999999</c:v>
                </c:pt>
                <c:pt idx="60">
                  <c:v>217.28656799999999</c:v>
                </c:pt>
                <c:pt idx="61">
                  <c:v>217.77744999999999</c:v>
                </c:pt>
                <c:pt idx="62">
                  <c:v>218.15885</c:v>
                </c:pt>
                <c:pt idx="63">
                  <c:v>218.53243000000001</c:v>
                </c:pt>
                <c:pt idx="64">
                  <c:v>218.97639100000001</c:v>
                </c:pt>
                <c:pt idx="65">
                  <c:v>219.37343200000001</c:v>
                </c:pt>
                <c:pt idx="66">
                  <c:v>219.77047300000001</c:v>
                </c:pt>
                <c:pt idx="67">
                  <c:v>220.206614</c:v>
                </c:pt>
                <c:pt idx="68">
                  <c:v>220.60365400000001</c:v>
                </c:pt>
                <c:pt idx="69">
                  <c:v>221.02415500000001</c:v>
                </c:pt>
                <c:pt idx="70">
                  <c:v>221.413376</c:v>
                </c:pt>
                <c:pt idx="71">
                  <c:v>221.82605599999999</c:v>
                </c:pt>
                <c:pt idx="72">
                  <c:v>222.199637</c:v>
                </c:pt>
                <c:pt idx="73">
                  <c:v>222.60449700000001</c:v>
                </c:pt>
                <c:pt idx="74">
                  <c:v>223.00935799999999</c:v>
                </c:pt>
                <c:pt idx="75">
                  <c:v>223.32819699999999</c:v>
                </c:pt>
                <c:pt idx="76">
                  <c:v>223.55319499999999</c:v>
                </c:pt>
                <c:pt idx="77">
                  <c:v>224.05171899999999</c:v>
                </c:pt>
                <c:pt idx="78">
                  <c:v>224.622513</c:v>
                </c:pt>
                <c:pt idx="79">
                  <c:v>225.04930200000001</c:v>
                </c:pt>
                <c:pt idx="80">
                  <c:v>225.602745</c:v>
                </c:pt>
                <c:pt idx="81">
                  <c:v>226.187468</c:v>
                </c:pt>
                <c:pt idx="82">
                  <c:v>226.83475200000001</c:v>
                </c:pt>
                <c:pt idx="83">
                  <c:v>227.47421600000001</c:v>
                </c:pt>
                <c:pt idx="84">
                  <c:v>228.28572299999999</c:v>
                </c:pt>
                <c:pt idx="85">
                  <c:v>229.03466900000001</c:v>
                </c:pt>
                <c:pt idx="86">
                  <c:v>229.72734199999999</c:v>
                </c:pt>
                <c:pt idx="87">
                  <c:v>230.52949599999999</c:v>
                </c:pt>
                <c:pt idx="88">
                  <c:v>231.41785100000001</c:v>
                </c:pt>
                <c:pt idx="89">
                  <c:v>232.40786700000001</c:v>
                </c:pt>
                <c:pt idx="90">
                  <c:v>233.38053199999999</c:v>
                </c:pt>
                <c:pt idx="91">
                  <c:v>234.32038499999999</c:v>
                </c:pt>
                <c:pt idx="92">
                  <c:v>235.369719</c:v>
                </c:pt>
                <c:pt idx="93">
                  <c:v>236.560258</c:v>
                </c:pt>
                <c:pt idx="94">
                  <c:v>237.88458299999999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659C-124E-BCC9-2C7A7AECD63B}"/>
            </c:ext>
          </c:extLst>
        </c:ser>
        <c:ser>
          <c:idx val="15"/>
          <c:order val="1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'24.142-F100'!$C$3:$C$97</c:f>
              <c:numCache>
                <c:formatCode>General</c:formatCode>
                <c:ptCount val="95"/>
                <c:pt idx="0">
                  <c:v>0.42141424999999999</c:v>
                </c:pt>
                <c:pt idx="1">
                  <c:v>0.42518460000000002</c:v>
                </c:pt>
                <c:pt idx="2">
                  <c:v>0.42895547000000001</c:v>
                </c:pt>
                <c:pt idx="3">
                  <c:v>0.43272639000000002</c:v>
                </c:pt>
                <c:pt idx="4">
                  <c:v>0.43649704</c:v>
                </c:pt>
                <c:pt idx="5">
                  <c:v>0.44026769999999998</c:v>
                </c:pt>
                <c:pt idx="6">
                  <c:v>0.44403835000000003</c:v>
                </c:pt>
                <c:pt idx="7">
                  <c:v>0.44780900000000001</c:v>
                </c:pt>
                <c:pt idx="8">
                  <c:v>0.45157965999999999</c:v>
                </c:pt>
                <c:pt idx="9">
                  <c:v>0.45535030999999998</c:v>
                </c:pt>
                <c:pt idx="10">
                  <c:v>0.45912096000000002</c:v>
                </c:pt>
                <c:pt idx="11">
                  <c:v>0.46289162</c:v>
                </c:pt>
                <c:pt idx="12">
                  <c:v>0.46666226999999999</c:v>
                </c:pt>
                <c:pt idx="13">
                  <c:v>0.47043291999999998</c:v>
                </c:pt>
                <c:pt idx="14">
                  <c:v>0.47420358000000001</c:v>
                </c:pt>
                <c:pt idx="15">
                  <c:v>0.47797423</c:v>
                </c:pt>
                <c:pt idx="16">
                  <c:v>0.48174487999999999</c:v>
                </c:pt>
                <c:pt idx="17">
                  <c:v>0.48551554000000002</c:v>
                </c:pt>
                <c:pt idx="18">
                  <c:v>0.48928619000000001</c:v>
                </c:pt>
                <c:pt idx="19">
                  <c:v>0.49305711000000002</c:v>
                </c:pt>
                <c:pt idx="20">
                  <c:v>0.49682788999999999</c:v>
                </c:pt>
                <c:pt idx="21">
                  <c:v>0.50059841000000005</c:v>
                </c:pt>
                <c:pt idx="22">
                  <c:v>0.50436928999999997</c:v>
                </c:pt>
                <c:pt idx="23">
                  <c:v>0.50813993999999996</c:v>
                </c:pt>
                <c:pt idx="24">
                  <c:v>0.51191059999999999</c:v>
                </c:pt>
                <c:pt idx="25">
                  <c:v>0.51568124999999998</c:v>
                </c:pt>
                <c:pt idx="26">
                  <c:v>0.51945220999999997</c:v>
                </c:pt>
                <c:pt idx="27">
                  <c:v>0.52322303999999997</c:v>
                </c:pt>
                <c:pt idx="28">
                  <c:v>0.52699370000000001</c:v>
                </c:pt>
                <c:pt idx="29">
                  <c:v>0.53076462000000002</c:v>
                </c:pt>
                <c:pt idx="30">
                  <c:v>0.53453583999999998</c:v>
                </c:pt>
                <c:pt idx="31">
                  <c:v>0.53830663000000001</c:v>
                </c:pt>
                <c:pt idx="32">
                  <c:v>0.54207727999999999</c:v>
                </c:pt>
                <c:pt idx="33">
                  <c:v>0.54622618000000001</c:v>
                </c:pt>
                <c:pt idx="34">
                  <c:v>0.54999745</c:v>
                </c:pt>
                <c:pt idx="35">
                  <c:v>0.55339150000000004</c:v>
                </c:pt>
                <c:pt idx="36">
                  <c:v>0.55716330999999997</c:v>
                </c:pt>
                <c:pt idx="37">
                  <c:v>0.56093470999999995</c:v>
                </c:pt>
                <c:pt idx="38">
                  <c:v>0.56470606999999995</c:v>
                </c:pt>
                <c:pt idx="39">
                  <c:v>0.56809958999999999</c:v>
                </c:pt>
                <c:pt idx="40">
                  <c:v>0.57224892999999999</c:v>
                </c:pt>
                <c:pt idx="41">
                  <c:v>0.57602059999999999</c:v>
                </c:pt>
                <c:pt idx="42">
                  <c:v>0.57979223000000002</c:v>
                </c:pt>
                <c:pt idx="43">
                  <c:v>0.58356412000000002</c:v>
                </c:pt>
                <c:pt idx="44">
                  <c:v>0.58733588000000003</c:v>
                </c:pt>
                <c:pt idx="45">
                  <c:v>0.59110768000000002</c:v>
                </c:pt>
                <c:pt idx="46">
                  <c:v>0.59525764000000003</c:v>
                </c:pt>
                <c:pt idx="47">
                  <c:v>0.59865204000000005</c:v>
                </c:pt>
                <c:pt idx="48">
                  <c:v>0.60242496000000001</c:v>
                </c:pt>
                <c:pt idx="49">
                  <c:v>0.60619734000000003</c:v>
                </c:pt>
                <c:pt idx="50">
                  <c:v>0.60996971</c:v>
                </c:pt>
                <c:pt idx="51">
                  <c:v>0.61374169999999995</c:v>
                </c:pt>
                <c:pt idx="52">
                  <c:v>0.61751518000000005</c:v>
                </c:pt>
                <c:pt idx="53">
                  <c:v>0.62128782999999999</c:v>
                </c:pt>
                <c:pt idx="54">
                  <c:v>0.62506024999999998</c:v>
                </c:pt>
                <c:pt idx="55">
                  <c:v>0.628834</c:v>
                </c:pt>
                <c:pt idx="56">
                  <c:v>0.63260660000000002</c:v>
                </c:pt>
                <c:pt idx="57">
                  <c:v>0.63637991000000005</c:v>
                </c:pt>
                <c:pt idx="58">
                  <c:v>0.64015327</c:v>
                </c:pt>
                <c:pt idx="59">
                  <c:v>0.64392612999999999</c:v>
                </c:pt>
                <c:pt idx="60">
                  <c:v>0.64769887000000004</c:v>
                </c:pt>
                <c:pt idx="61">
                  <c:v>0.65147231000000005</c:v>
                </c:pt>
                <c:pt idx="62">
                  <c:v>0.65524512999999995</c:v>
                </c:pt>
                <c:pt idx="63">
                  <c:v>0.65901790999999998</c:v>
                </c:pt>
                <c:pt idx="64">
                  <c:v>0.66279109000000003</c:v>
                </c:pt>
                <c:pt idx="65">
                  <c:v>0.66656400000000005</c:v>
                </c:pt>
                <c:pt idx="66">
                  <c:v>0.67033690999999995</c:v>
                </c:pt>
                <c:pt idx="67">
                  <c:v>0.67411003999999997</c:v>
                </c:pt>
                <c:pt idx="68">
                  <c:v>0.67788294999999998</c:v>
                </c:pt>
                <c:pt idx="69">
                  <c:v>0.68165598999999999</c:v>
                </c:pt>
                <c:pt idx="70">
                  <c:v>0.68542886000000003</c:v>
                </c:pt>
                <c:pt idx="71">
                  <c:v>0.68920186000000005</c:v>
                </c:pt>
                <c:pt idx="72">
                  <c:v>0.69297463999999998</c:v>
                </c:pt>
                <c:pt idx="73">
                  <c:v>0.69674758999999997</c:v>
                </c:pt>
                <c:pt idx="74">
                  <c:v>0.70052055000000002</c:v>
                </c:pt>
                <c:pt idx="75">
                  <c:v>0.70429302000000005</c:v>
                </c:pt>
                <c:pt idx="76">
                  <c:v>0.70806495000000003</c:v>
                </c:pt>
                <c:pt idx="77">
                  <c:v>0.71221579999999995</c:v>
                </c:pt>
                <c:pt idx="78">
                  <c:v>0.71598969000000001</c:v>
                </c:pt>
                <c:pt idx="79">
                  <c:v>0.71938541</c:v>
                </c:pt>
                <c:pt idx="80">
                  <c:v>0.72315921000000005</c:v>
                </c:pt>
                <c:pt idx="81">
                  <c:v>0.72693317999999996</c:v>
                </c:pt>
                <c:pt idx="82">
                  <c:v>0.73070751</c:v>
                </c:pt>
                <c:pt idx="83">
                  <c:v>0.73448179000000002</c:v>
                </c:pt>
                <c:pt idx="84">
                  <c:v>0.73825704999999997</c:v>
                </c:pt>
                <c:pt idx="85">
                  <c:v>0.74203195</c:v>
                </c:pt>
                <c:pt idx="86">
                  <c:v>0.74542918000000002</c:v>
                </c:pt>
                <c:pt idx="87">
                  <c:v>0.74882702000000001</c:v>
                </c:pt>
                <c:pt idx="88">
                  <c:v>0.75184799999999996</c:v>
                </c:pt>
                <c:pt idx="89">
                  <c:v>0.75486955</c:v>
                </c:pt>
                <c:pt idx="90">
                  <c:v>0.75789099999999998</c:v>
                </c:pt>
                <c:pt idx="91">
                  <c:v>0.76053490999999995</c:v>
                </c:pt>
                <c:pt idx="92">
                  <c:v>0.76317944000000004</c:v>
                </c:pt>
                <c:pt idx="93">
                  <c:v>0.76592311999999996</c:v>
                </c:pt>
                <c:pt idx="94">
                  <c:v>0.76894947999999996</c:v>
                </c:pt>
              </c:numCache>
            </c:numRef>
          </c:xVal>
          <c:yVal>
            <c:numRef>
              <c:f>'24.142-F100'!$E$3:$E$97</c:f>
              <c:numCache>
                <c:formatCode>General</c:formatCode>
                <c:ptCount val="95"/>
                <c:pt idx="0">
                  <c:v>209.32142254908734</c:v>
                </c:pt>
                <c:pt idx="1">
                  <c:v>209.3604000477973</c:v>
                </c:pt>
                <c:pt idx="2">
                  <c:v>209.40068583913563</c:v>
                </c:pt>
                <c:pt idx="3">
                  <c:v>209.44231967104483</c:v>
                </c:pt>
                <c:pt idx="4">
                  <c:v>209.48534398872391</c:v>
                </c:pt>
                <c:pt idx="5">
                  <c:v>209.52980962993126</c:v>
                </c:pt>
                <c:pt idx="6">
                  <c:v>209.5757659080584</c:v>
                </c:pt>
                <c:pt idx="7">
                  <c:v>209.62326432522252</c:v>
                </c:pt>
                <c:pt idx="8">
                  <c:v>209.67235831360696</c:v>
                </c:pt>
                <c:pt idx="9">
                  <c:v>209.72310290646561</c:v>
                </c:pt>
                <c:pt idx="10">
                  <c:v>209.77555560254697</c:v>
                </c:pt>
                <c:pt idx="11">
                  <c:v>209.8297760828805</c:v>
                </c:pt>
                <c:pt idx="12">
                  <c:v>209.88582584966755</c:v>
                </c:pt>
                <c:pt idx="13">
                  <c:v>209.94376918328527</c:v>
                </c:pt>
                <c:pt idx="14">
                  <c:v>210.00367283192071</c:v>
                </c:pt>
                <c:pt idx="15">
                  <c:v>210.0656056148533</c:v>
                </c:pt>
                <c:pt idx="16">
                  <c:v>210.12963948209995</c:v>
                </c:pt>
                <c:pt idx="17">
                  <c:v>210.19584917397896</c:v>
                </c:pt>
                <c:pt idx="18">
                  <c:v>210.26431178485882</c:v>
                </c:pt>
                <c:pt idx="19">
                  <c:v>210.33511309163137</c:v>
                </c:pt>
                <c:pt idx="20">
                  <c:v>210.40832910572291</c:v>
                </c:pt>
                <c:pt idx="21">
                  <c:v>210.48404394933917</c:v>
                </c:pt>
                <c:pt idx="22">
                  <c:v>210.56236041318863</c:v>
                </c:pt>
                <c:pt idx="23">
                  <c:v>210.64336014954935</c:v>
                </c:pt>
                <c:pt idx="24">
                  <c:v>210.72714553109367</c:v>
                </c:pt>
                <c:pt idx="25">
                  <c:v>210.81381739768102</c:v>
                </c:pt>
                <c:pt idx="26">
                  <c:v>210.90348874183167</c:v>
                </c:pt>
                <c:pt idx="27">
                  <c:v>210.99625876563422</c:v>
                </c:pt>
                <c:pt idx="28">
                  <c:v>211.09223988512377</c:v>
                </c:pt>
                <c:pt idx="29">
                  <c:v>211.19156144713745</c:v>
                </c:pt>
                <c:pt idx="30">
                  <c:v>211.29434824962078</c:v>
                </c:pt>
                <c:pt idx="31">
                  <c:v>211.40070808957299</c:v>
                </c:pt>
                <c:pt idx="32">
                  <c:v>211.51078127396326</c:v>
                </c:pt>
                <c:pt idx="33">
                  <c:v>211.63635685539779</c:v>
                </c:pt>
                <c:pt idx="34">
                  <c:v>211.7547137914525</c:v>
                </c:pt>
                <c:pt idx="35">
                  <c:v>211.86478895399574</c:v>
                </c:pt>
                <c:pt idx="36">
                  <c:v>211.99121170191074</c:v>
                </c:pt>
                <c:pt idx="37">
                  <c:v>212.12208861550727</c:v>
                </c:pt>
                <c:pt idx="38">
                  <c:v>212.25759997336405</c:v>
                </c:pt>
                <c:pt idx="39">
                  <c:v>212.38364172363396</c:v>
                </c:pt>
                <c:pt idx="40">
                  <c:v>212.54324252757084</c:v>
                </c:pt>
                <c:pt idx="41">
                  <c:v>212.69375233171002</c:v>
                </c:pt>
                <c:pt idx="42">
                  <c:v>212.84964039014704</c:v>
                </c:pt>
                <c:pt idx="43">
                  <c:v>213.01112451552453</c:v>
                </c:pt>
                <c:pt idx="44">
                  <c:v>213.17840151490483</c:v>
                </c:pt>
                <c:pt idx="45">
                  <c:v>213.35170056274092</c:v>
                </c:pt>
                <c:pt idx="46">
                  <c:v>213.54960639919099</c:v>
                </c:pt>
                <c:pt idx="47">
                  <c:v>213.71733044360184</c:v>
                </c:pt>
                <c:pt idx="48">
                  <c:v>213.91017297585435</c:v>
                </c:pt>
                <c:pt idx="49">
                  <c:v>214.10999221838904</c:v>
                </c:pt>
                <c:pt idx="50">
                  <c:v>214.31708570688073</c:v>
                </c:pt>
                <c:pt idx="51">
                  <c:v>214.53171406454356</c:v>
                </c:pt>
                <c:pt idx="52">
                  <c:v>214.75428091585493</c:v>
                </c:pt>
                <c:pt idx="53">
                  <c:v>214.98495750605528</c:v>
                </c:pt>
                <c:pt idx="54">
                  <c:v>215.22409578451834</c:v>
                </c:pt>
                <c:pt idx="55">
                  <c:v>215.47213054857156</c:v>
                </c:pt>
                <c:pt idx="56">
                  <c:v>215.72924549217129</c:v>
                </c:pt>
                <c:pt idx="57">
                  <c:v>215.99592655295214</c:v>
                </c:pt>
                <c:pt idx="58">
                  <c:v>216.27250612181274</c:v>
                </c:pt>
                <c:pt idx="59">
                  <c:v>216.55933433474934</c:v>
                </c:pt>
                <c:pt idx="60">
                  <c:v>216.85684664247174</c:v>
                </c:pt>
                <c:pt idx="61">
                  <c:v>217.16553720937512</c:v>
                </c:pt>
                <c:pt idx="62">
                  <c:v>217.48574414339288</c:v>
                </c:pt>
                <c:pt idx="63">
                  <c:v>217.81797912009006</c:v>
                </c:pt>
                <c:pt idx="64">
                  <c:v>218.16276904668638</c:v>
                </c:pt>
                <c:pt idx="65">
                  <c:v>218.52056184275537</c:v>
                </c:pt>
                <c:pt idx="66">
                  <c:v>218.89191356929584</c:v>
                </c:pt>
                <c:pt idx="67">
                  <c:v>219.27740373969584</c:v>
                </c:pt>
                <c:pt idx="68">
                  <c:v>219.67757034116551</c:v>
                </c:pt>
                <c:pt idx="69">
                  <c:v>220.09306089778451</c:v>
                </c:pt>
                <c:pt idx="70">
                  <c:v>220.52448280226253</c:v>
                </c:pt>
                <c:pt idx="71">
                  <c:v>220.97254259362603</c:v>
                </c:pt>
                <c:pt idx="72">
                  <c:v>221.43790452953141</c:v>
                </c:pt>
                <c:pt idx="73">
                  <c:v>221.92135924166814</c:v>
                </c:pt>
                <c:pt idx="74">
                  <c:v>222.4236695209878</c:v>
                </c:pt>
                <c:pt idx="75">
                  <c:v>222.94558911371664</c:v>
                </c:pt>
                <c:pt idx="76">
                  <c:v>223.48797203603596</c:v>
                </c:pt>
                <c:pt idx="77">
                  <c:v>224.10967433887038</c:v>
                </c:pt>
                <c:pt idx="78">
                  <c:v>224.69855792044504</c:v>
                </c:pt>
                <c:pt idx="79">
                  <c:v>225.24855990874579</c:v>
                </c:pt>
                <c:pt idx="80">
                  <c:v>225.88317598463877</c:v>
                </c:pt>
                <c:pt idx="81">
                  <c:v>226.54355781344972</c:v>
                </c:pt>
                <c:pt idx="82">
                  <c:v>227.23098340630798</c:v>
                </c:pt>
                <c:pt idx="83">
                  <c:v>227.94670456215096</c:v>
                </c:pt>
                <c:pt idx="84">
                  <c:v>228.69234346852278</c:v>
                </c:pt>
                <c:pt idx="85">
                  <c:v>229.46916200066119</c:v>
                </c:pt>
                <c:pt idx="86">
                  <c:v>230.19632518376017</c:v>
                </c:pt>
                <c:pt idx="87">
                  <c:v>230.9515360791072</c:v>
                </c:pt>
                <c:pt idx="88">
                  <c:v>231.64753961245606</c:v>
                </c:pt>
                <c:pt idx="89">
                  <c:v>232.3678681884499</c:v>
                </c:pt>
                <c:pt idx="90">
                  <c:v>233.11347314807708</c:v>
                </c:pt>
                <c:pt idx="91">
                  <c:v>233.78759714490482</c:v>
                </c:pt>
                <c:pt idx="92">
                  <c:v>234.48301381153431</c:v>
                </c:pt>
                <c:pt idx="93">
                  <c:v>235.22781456942931</c:v>
                </c:pt>
                <c:pt idx="94">
                  <c:v>236.07817509250327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BA7-A743-A0BB-660A20393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42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MD-11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'24.26-MD'!$O$3:$O$104</c:f>
              <c:numCache>
                <c:formatCode>General</c:formatCode>
                <c:ptCount val="102"/>
                <c:pt idx="0">
                  <c:v>0.60022947000000004</c:v>
                </c:pt>
                <c:pt idx="1">
                  <c:v>0.60272300999999995</c:v>
                </c:pt>
                <c:pt idx="2">
                  <c:v>0.60521687999999996</c:v>
                </c:pt>
                <c:pt idx="3">
                  <c:v>0.60799462999999998</c:v>
                </c:pt>
                <c:pt idx="4">
                  <c:v>0.61077239000000005</c:v>
                </c:pt>
                <c:pt idx="5">
                  <c:v>0.61355013999999997</c:v>
                </c:pt>
                <c:pt idx="6">
                  <c:v>0.61613850999999997</c:v>
                </c:pt>
                <c:pt idx="7">
                  <c:v>0.62055775000000002</c:v>
                </c:pt>
                <c:pt idx="8">
                  <c:v>0.62361959</c:v>
                </c:pt>
                <c:pt idx="9">
                  <c:v>0.62668144000000003</c:v>
                </c:pt>
                <c:pt idx="10">
                  <c:v>0.62945918999999995</c:v>
                </c:pt>
                <c:pt idx="11">
                  <c:v>0.63223695000000002</c:v>
                </c:pt>
                <c:pt idx="12">
                  <c:v>0.63501470999999998</c:v>
                </c:pt>
                <c:pt idx="13">
                  <c:v>0.63750837000000005</c:v>
                </c:pt>
                <c:pt idx="14">
                  <c:v>0.63997037999999995</c:v>
                </c:pt>
                <c:pt idx="15">
                  <c:v>0.64530438000000001</c:v>
                </c:pt>
                <c:pt idx="16">
                  <c:v>0.64808206999999995</c:v>
                </c:pt>
                <c:pt idx="17">
                  <c:v>0.65114358999999999</c:v>
                </c:pt>
                <c:pt idx="18">
                  <c:v>0.65392094999999995</c:v>
                </c:pt>
                <c:pt idx="19">
                  <c:v>0.65641461999999995</c:v>
                </c:pt>
                <c:pt idx="20">
                  <c:v>0.65919236999999997</c:v>
                </c:pt>
                <c:pt idx="21">
                  <c:v>0.66168601000000005</c:v>
                </c:pt>
                <c:pt idx="22">
                  <c:v>0.66405309000000001</c:v>
                </c:pt>
                <c:pt idx="23">
                  <c:v>0.66828295000000004</c:v>
                </c:pt>
                <c:pt idx="24">
                  <c:v>0.67106060999999995</c:v>
                </c:pt>
                <c:pt idx="25">
                  <c:v>0.67383806999999996</c:v>
                </c:pt>
                <c:pt idx="26">
                  <c:v>0.67689955999999996</c:v>
                </c:pt>
                <c:pt idx="27">
                  <c:v>0.67996053000000001</c:v>
                </c:pt>
                <c:pt idx="28">
                  <c:v>0.68302207999999998</c:v>
                </c:pt>
                <c:pt idx="29">
                  <c:v>0.68583165000000001</c:v>
                </c:pt>
                <c:pt idx="30">
                  <c:v>0.69204913000000001</c:v>
                </c:pt>
                <c:pt idx="31">
                  <c:v>0.69482685</c:v>
                </c:pt>
                <c:pt idx="32">
                  <c:v>0.69760454000000005</c:v>
                </c:pt>
                <c:pt idx="33">
                  <c:v>0.70038199999999995</c:v>
                </c:pt>
                <c:pt idx="34">
                  <c:v>0.70315939999999999</c:v>
                </c:pt>
                <c:pt idx="35">
                  <c:v>0.70593715999999995</c:v>
                </c:pt>
                <c:pt idx="36">
                  <c:v>0.70843076000000005</c:v>
                </c:pt>
                <c:pt idx="37">
                  <c:v>0.71076653999999995</c:v>
                </c:pt>
                <c:pt idx="38">
                  <c:v>0.71550206000000005</c:v>
                </c:pt>
                <c:pt idx="39">
                  <c:v>0.71827971999999995</c:v>
                </c:pt>
                <c:pt idx="40">
                  <c:v>0.72134176000000005</c:v>
                </c:pt>
                <c:pt idx="41">
                  <c:v>0.72440327999999998</c:v>
                </c:pt>
                <c:pt idx="42">
                  <c:v>0.72746476000000004</c:v>
                </c:pt>
                <c:pt idx="43">
                  <c:v>0.73052660999999997</c:v>
                </c:pt>
                <c:pt idx="44">
                  <c:v>0.73346219000000001</c:v>
                </c:pt>
                <c:pt idx="45">
                  <c:v>0.73772325999999999</c:v>
                </c:pt>
                <c:pt idx="46">
                  <c:v>0.74050108000000003</c:v>
                </c:pt>
                <c:pt idx="47">
                  <c:v>0.74327911999999996</c:v>
                </c:pt>
                <c:pt idx="48">
                  <c:v>0.74605613000000004</c:v>
                </c:pt>
                <c:pt idx="49">
                  <c:v>0.74883261999999995</c:v>
                </c:pt>
                <c:pt idx="50">
                  <c:v>0.75189426999999998</c:v>
                </c:pt>
                <c:pt idx="51">
                  <c:v>0.75498757000000005</c:v>
                </c:pt>
                <c:pt idx="52">
                  <c:v>0.76044604999999998</c:v>
                </c:pt>
                <c:pt idx="53">
                  <c:v>0.76322336000000002</c:v>
                </c:pt>
                <c:pt idx="54">
                  <c:v>0.76628499999999999</c:v>
                </c:pt>
                <c:pt idx="55">
                  <c:v>0.76906169000000002</c:v>
                </c:pt>
                <c:pt idx="56">
                  <c:v>0.77183855999999995</c:v>
                </c:pt>
                <c:pt idx="57">
                  <c:v>0.77518343000000001</c:v>
                </c:pt>
                <c:pt idx="58">
                  <c:v>0.77966413999999995</c:v>
                </c:pt>
                <c:pt idx="59">
                  <c:v>0.78244095999999996</c:v>
                </c:pt>
                <c:pt idx="60">
                  <c:v>0.78521806999999999</c:v>
                </c:pt>
                <c:pt idx="61">
                  <c:v>0.78799514000000004</c:v>
                </c:pt>
                <c:pt idx="62">
                  <c:v>0.79077237</c:v>
                </c:pt>
                <c:pt idx="63">
                  <c:v>0.79354904999999998</c:v>
                </c:pt>
                <c:pt idx="64">
                  <c:v>0.79632557000000004</c:v>
                </c:pt>
                <c:pt idx="65">
                  <c:v>0.79881762000000001</c:v>
                </c:pt>
                <c:pt idx="66">
                  <c:v>0.80115269</c:v>
                </c:pt>
                <c:pt idx="67">
                  <c:v>0.80541094000000002</c:v>
                </c:pt>
                <c:pt idx="68">
                  <c:v>0.80818743000000004</c:v>
                </c:pt>
                <c:pt idx="69">
                  <c:v>0.81096310000000005</c:v>
                </c:pt>
                <c:pt idx="70">
                  <c:v>0.81373852000000002</c:v>
                </c:pt>
                <c:pt idx="71">
                  <c:v>0.81651403</c:v>
                </c:pt>
                <c:pt idx="72">
                  <c:v>0.81928862999999996</c:v>
                </c:pt>
                <c:pt idx="73">
                  <c:v>0.82171592000000004</c:v>
                </c:pt>
                <c:pt idx="74">
                  <c:v>0.82656764999999999</c:v>
                </c:pt>
                <c:pt idx="75">
                  <c:v>0.82892895</c:v>
                </c:pt>
                <c:pt idx="76">
                  <c:v>0.83088116000000001</c:v>
                </c:pt>
                <c:pt idx="77">
                  <c:v>0.83292772000000004</c:v>
                </c:pt>
                <c:pt idx="78">
                  <c:v>0.83456375999999999</c:v>
                </c:pt>
                <c:pt idx="79">
                  <c:v>0.83600951000000001</c:v>
                </c:pt>
                <c:pt idx="80">
                  <c:v>0.83795923000000005</c:v>
                </c:pt>
                <c:pt idx="81">
                  <c:v>0.84040820000000005</c:v>
                </c:pt>
                <c:pt idx="82">
                  <c:v>0.84204142000000004</c:v>
                </c:pt>
                <c:pt idx="83">
                  <c:v>0.84348226999999998</c:v>
                </c:pt>
                <c:pt idx="84">
                  <c:v>0.84501225000000002</c:v>
                </c:pt>
                <c:pt idx="85">
                  <c:v>0.84611919999999996</c:v>
                </c:pt>
                <c:pt idx="86">
                  <c:v>0.84749978999999998</c:v>
                </c:pt>
                <c:pt idx="87">
                  <c:v>0.84928232999999997</c:v>
                </c:pt>
                <c:pt idx="88">
                  <c:v>0.85041336999999995</c:v>
                </c:pt>
                <c:pt idx="89">
                  <c:v>0.85172671</c:v>
                </c:pt>
                <c:pt idx="90">
                  <c:v>0.85279148000000005</c:v>
                </c:pt>
                <c:pt idx="91">
                  <c:v>0.85351394999999997</c:v>
                </c:pt>
                <c:pt idx="92">
                  <c:v>0.85410238000000005</c:v>
                </c:pt>
                <c:pt idx="93">
                  <c:v>0.85535950000000005</c:v>
                </c:pt>
                <c:pt idx="94">
                  <c:v>0.85634940000000004</c:v>
                </c:pt>
                <c:pt idx="95">
                  <c:v>0.85718088999999997</c:v>
                </c:pt>
                <c:pt idx="96">
                  <c:v>0.85827967999999999</c:v>
                </c:pt>
                <c:pt idx="97">
                  <c:v>0.85884514999999995</c:v>
                </c:pt>
                <c:pt idx="98">
                  <c:v>0.85962534999999995</c:v>
                </c:pt>
              </c:numCache>
            </c:numRef>
          </c:xVal>
          <c:yVal>
            <c:numRef>
              <c:f>'24.26-MD'!$P$3:$P$106</c:f>
              <c:numCache>
                <c:formatCode>General</c:formatCode>
                <c:ptCount val="104"/>
                <c:pt idx="0">
                  <c:v>273.27385099999998</c:v>
                </c:pt>
                <c:pt idx="1">
                  <c:v>273.29884399999997</c:v>
                </c:pt>
                <c:pt idx="2">
                  <c:v>273.26803899999999</c:v>
                </c:pt>
                <c:pt idx="3">
                  <c:v>273.271973</c:v>
                </c:pt>
                <c:pt idx="4">
                  <c:v>273.27590800000002</c:v>
                </c:pt>
                <c:pt idx="5">
                  <c:v>273.27984199999997</c:v>
                </c:pt>
                <c:pt idx="6">
                  <c:v>273.28350799999998</c:v>
                </c:pt>
                <c:pt idx="7">
                  <c:v>273.27402999999998</c:v>
                </c:pt>
                <c:pt idx="8">
                  <c:v>273.278367</c:v>
                </c:pt>
                <c:pt idx="9">
                  <c:v>273.28270400000002</c:v>
                </c:pt>
                <c:pt idx="10">
                  <c:v>273.28663799999998</c:v>
                </c:pt>
                <c:pt idx="11">
                  <c:v>273.290572</c:v>
                </c:pt>
                <c:pt idx="12">
                  <c:v>273.29450700000001</c:v>
                </c:pt>
                <c:pt idx="13">
                  <c:v>273.29803900000002</c:v>
                </c:pt>
                <c:pt idx="14">
                  <c:v>273.31726400000002</c:v>
                </c:pt>
                <c:pt idx="15">
                  <c:v>273.423541</c:v>
                </c:pt>
                <c:pt idx="16">
                  <c:v>273.43892099999999</c:v>
                </c:pt>
                <c:pt idx="17">
                  <c:v>273.50048700000002</c:v>
                </c:pt>
                <c:pt idx="18">
                  <c:v>273.57309600000002</c:v>
                </c:pt>
                <c:pt idx="19">
                  <c:v>273.57662800000003</c:v>
                </c:pt>
                <c:pt idx="20">
                  <c:v>273.58056299999998</c:v>
                </c:pt>
                <c:pt idx="21">
                  <c:v>273.58981799999998</c:v>
                </c:pt>
                <c:pt idx="22">
                  <c:v>273.65039999999999</c:v>
                </c:pt>
                <c:pt idx="23">
                  <c:v>273.63922300000002</c:v>
                </c:pt>
                <c:pt idx="24">
                  <c:v>273.660326</c:v>
                </c:pt>
                <c:pt idx="25">
                  <c:v>273.71576700000003</c:v>
                </c:pt>
                <c:pt idx="26">
                  <c:v>273.78305499999999</c:v>
                </c:pt>
                <c:pt idx="27">
                  <c:v>273.94047999999998</c:v>
                </c:pt>
                <c:pt idx="28">
                  <c:v>273.99632300000002</c:v>
                </c:pt>
                <c:pt idx="29">
                  <c:v>273.95579099999998</c:v>
                </c:pt>
                <c:pt idx="30">
                  <c:v>274.124999</c:v>
                </c:pt>
                <c:pt idx="31">
                  <c:v>274.13465600000001</c:v>
                </c:pt>
                <c:pt idx="32">
                  <c:v>274.150037</c:v>
                </c:pt>
                <c:pt idx="33">
                  <c:v>274.20547699999997</c:v>
                </c:pt>
                <c:pt idx="34">
                  <c:v>274.27236399999998</c:v>
                </c:pt>
                <c:pt idx="35">
                  <c:v>274.276298</c:v>
                </c:pt>
                <c:pt idx="36">
                  <c:v>274.29127599999998</c:v>
                </c:pt>
                <c:pt idx="37">
                  <c:v>274.304123</c:v>
                </c:pt>
                <c:pt idx="38">
                  <c:v>274.18683299999998</c:v>
                </c:pt>
                <c:pt idx="39">
                  <c:v>274.20793600000002</c:v>
                </c:pt>
                <c:pt idx="40">
                  <c:v>274.17793599999999</c:v>
                </c:pt>
                <c:pt idx="41">
                  <c:v>274.23950200000002</c:v>
                </c:pt>
                <c:pt idx="42">
                  <c:v>274.30679099999998</c:v>
                </c:pt>
                <c:pt idx="43">
                  <c:v>274.311128</c:v>
                </c:pt>
                <c:pt idx="44">
                  <c:v>274.31528600000001</c:v>
                </c:pt>
                <c:pt idx="45">
                  <c:v>274.36710499999998</c:v>
                </c:pt>
                <c:pt idx="46">
                  <c:v>274.35959300000002</c:v>
                </c:pt>
                <c:pt idx="47">
                  <c:v>274.31345199999998</c:v>
                </c:pt>
                <c:pt idx="48">
                  <c:v>274.44901399999998</c:v>
                </c:pt>
                <c:pt idx="49">
                  <c:v>274.674711</c:v>
                </c:pt>
                <c:pt idx="50">
                  <c:v>274.71338500000002</c:v>
                </c:pt>
                <c:pt idx="51">
                  <c:v>274.73747900000001</c:v>
                </c:pt>
                <c:pt idx="52">
                  <c:v>275.15472</c:v>
                </c:pt>
                <c:pt idx="53">
                  <c:v>275.23877499999998</c:v>
                </c:pt>
                <c:pt idx="54">
                  <c:v>275.27744899999999</c:v>
                </c:pt>
                <c:pt idx="55">
                  <c:v>275.47023999999999</c:v>
                </c:pt>
                <c:pt idx="56">
                  <c:v>275.628693</c:v>
                </c:pt>
                <c:pt idx="57">
                  <c:v>275.82085699999999</c:v>
                </c:pt>
                <c:pt idx="58">
                  <c:v>276.10476699999998</c:v>
                </c:pt>
                <c:pt idx="59">
                  <c:v>276.273235</c:v>
                </c:pt>
                <c:pt idx="60">
                  <c:v>276.39162700000003</c:v>
                </c:pt>
                <c:pt idx="61">
                  <c:v>276.51574299999999</c:v>
                </c:pt>
                <c:pt idx="62">
                  <c:v>276.61267500000002</c:v>
                </c:pt>
                <c:pt idx="63">
                  <c:v>276.80546500000003</c:v>
                </c:pt>
                <c:pt idx="64">
                  <c:v>277.02686999999997</c:v>
                </c:pt>
                <c:pt idx="65">
                  <c:v>277.31511699999999</c:v>
                </c:pt>
                <c:pt idx="66">
                  <c:v>277.453867</c:v>
                </c:pt>
                <c:pt idx="67">
                  <c:v>278.001195</c:v>
                </c:pt>
                <c:pt idx="68">
                  <c:v>278.22832199999999</c:v>
                </c:pt>
                <c:pt idx="69">
                  <c:v>278.598523</c:v>
                </c:pt>
                <c:pt idx="70">
                  <c:v>279.01450699999998</c:v>
                </c:pt>
                <c:pt idx="71">
                  <c:v>279.41332199999999</c:v>
                </c:pt>
                <c:pt idx="72">
                  <c:v>279.97237799999999</c:v>
                </c:pt>
                <c:pt idx="73">
                  <c:v>280.54668099999998</c:v>
                </c:pt>
                <c:pt idx="74">
                  <c:v>282.19890099999998</c:v>
                </c:pt>
                <c:pt idx="75">
                  <c:v>283.27644400000003</c:v>
                </c:pt>
                <c:pt idx="76">
                  <c:v>284.13221499999997</c:v>
                </c:pt>
                <c:pt idx="77">
                  <c:v>285.04792500000002</c:v>
                </c:pt>
                <c:pt idx="78">
                  <c:v>285.994529</c:v>
                </c:pt>
                <c:pt idx="79">
                  <c:v>287.09824500000002</c:v>
                </c:pt>
                <c:pt idx="80">
                  <c:v>288.39153299999998</c:v>
                </c:pt>
                <c:pt idx="81">
                  <c:v>290.70608299999998</c:v>
                </c:pt>
                <c:pt idx="82">
                  <c:v>292.148233</c:v>
                </c:pt>
                <c:pt idx="83">
                  <c:v>293.60867300000001</c:v>
                </c:pt>
                <c:pt idx="84">
                  <c:v>295.20738399999999</c:v>
                </c:pt>
                <c:pt idx="85">
                  <c:v>296.68134099999997</c:v>
                </c:pt>
                <c:pt idx="86">
                  <c:v>298.14169500000003</c:v>
                </c:pt>
                <c:pt idx="87">
                  <c:v>301.08200199999999</c:v>
                </c:pt>
                <c:pt idx="88">
                  <c:v>302.63643100000002</c:v>
                </c:pt>
                <c:pt idx="89">
                  <c:v>304.20310999999998</c:v>
                </c:pt>
                <c:pt idx="90">
                  <c:v>305.692995</c:v>
                </c:pt>
                <c:pt idx="91">
                  <c:v>307.11044900000002</c:v>
                </c:pt>
                <c:pt idx="92">
                  <c:v>308.30737900000003</c:v>
                </c:pt>
                <c:pt idx="93">
                  <c:v>310.98706099999998</c:v>
                </c:pt>
                <c:pt idx="94">
                  <c:v>312.83264800000001</c:v>
                </c:pt>
                <c:pt idx="95">
                  <c:v>314.638463</c:v>
                </c:pt>
                <c:pt idx="96">
                  <c:v>316.43731200000002</c:v>
                </c:pt>
                <c:pt idx="97">
                  <c:v>318.02451500000001</c:v>
                </c:pt>
                <c:pt idx="98">
                  <c:v>319.59943199999998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9BA-0E44-86A4-DEE73B655EEB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'24.26-MD'!$O$3:$O$101</c:f>
              <c:numCache>
                <c:formatCode>General</c:formatCode>
                <c:ptCount val="99"/>
                <c:pt idx="0">
                  <c:v>0.60022947000000004</c:v>
                </c:pt>
                <c:pt idx="1">
                  <c:v>0.60272300999999995</c:v>
                </c:pt>
                <c:pt idx="2">
                  <c:v>0.60521687999999996</c:v>
                </c:pt>
                <c:pt idx="3">
                  <c:v>0.60799462999999998</c:v>
                </c:pt>
                <c:pt idx="4">
                  <c:v>0.61077239000000005</c:v>
                </c:pt>
                <c:pt idx="5">
                  <c:v>0.61355013999999997</c:v>
                </c:pt>
                <c:pt idx="6">
                  <c:v>0.61613850999999997</c:v>
                </c:pt>
                <c:pt idx="7">
                  <c:v>0.62055775000000002</c:v>
                </c:pt>
                <c:pt idx="8">
                  <c:v>0.62361959</c:v>
                </c:pt>
                <c:pt idx="9">
                  <c:v>0.62668144000000003</c:v>
                </c:pt>
                <c:pt idx="10">
                  <c:v>0.62945918999999995</c:v>
                </c:pt>
                <c:pt idx="11">
                  <c:v>0.63223695000000002</c:v>
                </c:pt>
                <c:pt idx="12">
                  <c:v>0.63501470999999998</c:v>
                </c:pt>
                <c:pt idx="13">
                  <c:v>0.63750837000000005</c:v>
                </c:pt>
                <c:pt idx="14">
                  <c:v>0.63997037999999995</c:v>
                </c:pt>
                <c:pt idx="15">
                  <c:v>0.64530438000000001</c:v>
                </c:pt>
                <c:pt idx="16">
                  <c:v>0.64808206999999995</c:v>
                </c:pt>
                <c:pt idx="17">
                  <c:v>0.65114358999999999</c:v>
                </c:pt>
                <c:pt idx="18">
                  <c:v>0.65392094999999995</c:v>
                </c:pt>
                <c:pt idx="19">
                  <c:v>0.65641461999999995</c:v>
                </c:pt>
                <c:pt idx="20">
                  <c:v>0.65919236999999997</c:v>
                </c:pt>
                <c:pt idx="21">
                  <c:v>0.66168601000000005</c:v>
                </c:pt>
                <c:pt idx="22">
                  <c:v>0.66405309000000001</c:v>
                </c:pt>
                <c:pt idx="23">
                  <c:v>0.66828295000000004</c:v>
                </c:pt>
                <c:pt idx="24">
                  <c:v>0.67106060999999995</c:v>
                </c:pt>
                <c:pt idx="25">
                  <c:v>0.67383806999999996</c:v>
                </c:pt>
                <c:pt idx="26">
                  <c:v>0.67689955999999996</c:v>
                </c:pt>
                <c:pt idx="27">
                  <c:v>0.67996053000000001</c:v>
                </c:pt>
                <c:pt idx="28">
                  <c:v>0.68302207999999998</c:v>
                </c:pt>
                <c:pt idx="29">
                  <c:v>0.68583165000000001</c:v>
                </c:pt>
                <c:pt idx="30">
                  <c:v>0.69204913000000001</c:v>
                </c:pt>
                <c:pt idx="31">
                  <c:v>0.69482685</c:v>
                </c:pt>
                <c:pt idx="32">
                  <c:v>0.69760454000000005</c:v>
                </c:pt>
                <c:pt idx="33">
                  <c:v>0.70038199999999995</c:v>
                </c:pt>
                <c:pt idx="34">
                  <c:v>0.70315939999999999</c:v>
                </c:pt>
                <c:pt idx="35">
                  <c:v>0.70593715999999995</c:v>
                </c:pt>
                <c:pt idx="36">
                  <c:v>0.70843076000000005</c:v>
                </c:pt>
                <c:pt idx="37">
                  <c:v>0.71076653999999995</c:v>
                </c:pt>
                <c:pt idx="38">
                  <c:v>0.71550206000000005</c:v>
                </c:pt>
                <c:pt idx="39">
                  <c:v>0.71827971999999995</c:v>
                </c:pt>
                <c:pt idx="40">
                  <c:v>0.72134176000000005</c:v>
                </c:pt>
                <c:pt idx="41">
                  <c:v>0.72440327999999998</c:v>
                </c:pt>
                <c:pt idx="42">
                  <c:v>0.72746476000000004</c:v>
                </c:pt>
                <c:pt idx="43">
                  <c:v>0.73052660999999997</c:v>
                </c:pt>
                <c:pt idx="44">
                  <c:v>0.73346219000000001</c:v>
                </c:pt>
                <c:pt idx="45">
                  <c:v>0.73772325999999999</c:v>
                </c:pt>
                <c:pt idx="46">
                  <c:v>0.74050108000000003</c:v>
                </c:pt>
                <c:pt idx="47">
                  <c:v>0.74327911999999996</c:v>
                </c:pt>
                <c:pt idx="48">
                  <c:v>0.74605613000000004</c:v>
                </c:pt>
                <c:pt idx="49">
                  <c:v>0.74883261999999995</c:v>
                </c:pt>
                <c:pt idx="50">
                  <c:v>0.75189426999999998</c:v>
                </c:pt>
                <c:pt idx="51">
                  <c:v>0.75498757000000005</c:v>
                </c:pt>
                <c:pt idx="52">
                  <c:v>0.76044604999999998</c:v>
                </c:pt>
                <c:pt idx="53">
                  <c:v>0.76322336000000002</c:v>
                </c:pt>
                <c:pt idx="54">
                  <c:v>0.76628499999999999</c:v>
                </c:pt>
                <c:pt idx="55">
                  <c:v>0.76906169000000002</c:v>
                </c:pt>
                <c:pt idx="56">
                  <c:v>0.77183855999999995</c:v>
                </c:pt>
                <c:pt idx="57">
                  <c:v>0.77518343000000001</c:v>
                </c:pt>
                <c:pt idx="58">
                  <c:v>0.77966413999999995</c:v>
                </c:pt>
                <c:pt idx="59">
                  <c:v>0.78244095999999996</c:v>
                </c:pt>
                <c:pt idx="60">
                  <c:v>0.78521806999999999</c:v>
                </c:pt>
                <c:pt idx="61">
                  <c:v>0.78799514000000004</c:v>
                </c:pt>
                <c:pt idx="62">
                  <c:v>0.79077237</c:v>
                </c:pt>
                <c:pt idx="63">
                  <c:v>0.79354904999999998</c:v>
                </c:pt>
                <c:pt idx="64">
                  <c:v>0.79632557000000004</c:v>
                </c:pt>
                <c:pt idx="65">
                  <c:v>0.79881762000000001</c:v>
                </c:pt>
                <c:pt idx="66">
                  <c:v>0.80115269</c:v>
                </c:pt>
                <c:pt idx="67">
                  <c:v>0.80541094000000002</c:v>
                </c:pt>
                <c:pt idx="68">
                  <c:v>0.80818743000000004</c:v>
                </c:pt>
                <c:pt idx="69">
                  <c:v>0.81096310000000005</c:v>
                </c:pt>
                <c:pt idx="70">
                  <c:v>0.81373852000000002</c:v>
                </c:pt>
                <c:pt idx="71">
                  <c:v>0.81651403</c:v>
                </c:pt>
                <c:pt idx="72">
                  <c:v>0.81928862999999996</c:v>
                </c:pt>
                <c:pt idx="73">
                  <c:v>0.82171592000000004</c:v>
                </c:pt>
                <c:pt idx="74">
                  <c:v>0.82656764999999999</c:v>
                </c:pt>
                <c:pt idx="75">
                  <c:v>0.82892895</c:v>
                </c:pt>
                <c:pt idx="76">
                  <c:v>0.83088116000000001</c:v>
                </c:pt>
                <c:pt idx="77">
                  <c:v>0.83292772000000004</c:v>
                </c:pt>
                <c:pt idx="78">
                  <c:v>0.83456375999999999</c:v>
                </c:pt>
                <c:pt idx="79">
                  <c:v>0.83600951000000001</c:v>
                </c:pt>
                <c:pt idx="80">
                  <c:v>0.83795923000000005</c:v>
                </c:pt>
                <c:pt idx="81">
                  <c:v>0.84040820000000005</c:v>
                </c:pt>
                <c:pt idx="82">
                  <c:v>0.84204142000000004</c:v>
                </c:pt>
                <c:pt idx="83">
                  <c:v>0.84348226999999998</c:v>
                </c:pt>
                <c:pt idx="84">
                  <c:v>0.84501225000000002</c:v>
                </c:pt>
                <c:pt idx="85">
                  <c:v>0.84611919999999996</c:v>
                </c:pt>
                <c:pt idx="86">
                  <c:v>0.84749978999999998</c:v>
                </c:pt>
                <c:pt idx="87">
                  <c:v>0.84928232999999997</c:v>
                </c:pt>
                <c:pt idx="88">
                  <c:v>0.85041336999999995</c:v>
                </c:pt>
                <c:pt idx="89">
                  <c:v>0.85172671</c:v>
                </c:pt>
                <c:pt idx="90">
                  <c:v>0.85279148000000005</c:v>
                </c:pt>
                <c:pt idx="91">
                  <c:v>0.85351394999999997</c:v>
                </c:pt>
                <c:pt idx="92">
                  <c:v>0.85410238000000005</c:v>
                </c:pt>
                <c:pt idx="93">
                  <c:v>0.85535950000000005</c:v>
                </c:pt>
                <c:pt idx="94">
                  <c:v>0.85634940000000004</c:v>
                </c:pt>
                <c:pt idx="95">
                  <c:v>0.85718088999999997</c:v>
                </c:pt>
                <c:pt idx="96">
                  <c:v>0.85827967999999999</c:v>
                </c:pt>
                <c:pt idx="97">
                  <c:v>0.85884514999999995</c:v>
                </c:pt>
                <c:pt idx="98">
                  <c:v>0.85962534999999995</c:v>
                </c:pt>
              </c:numCache>
            </c:numRef>
          </c:xVal>
          <c:yVal>
            <c:numRef>
              <c:f>'24.26-MD'!$Q$3:$Q$101</c:f>
              <c:numCache>
                <c:formatCode>General</c:formatCode>
                <c:ptCount val="99"/>
                <c:pt idx="0">
                  <c:v>273.31907150337804</c:v>
                </c:pt>
                <c:pt idx="1">
                  <c:v>273.31952556266208</c:v>
                </c:pt>
                <c:pt idx="2">
                  <c:v>273.32002138904238</c:v>
                </c:pt>
                <c:pt idx="3">
                  <c:v>273.32062702124483</c:v>
                </c:pt>
                <c:pt idx="4">
                  <c:v>273.32129392879415</c:v>
                </c:pt>
                <c:pt idx="5">
                  <c:v>273.32202774853283</c:v>
                </c:pt>
                <c:pt idx="6">
                  <c:v>273.32277713878176</c:v>
                </c:pt>
                <c:pt idx="7">
                  <c:v>273.32421864589708</c:v>
                </c:pt>
                <c:pt idx="8">
                  <c:v>273.32535041547629</c:v>
                </c:pt>
                <c:pt idx="9">
                  <c:v>273.32660349707601</c:v>
                </c:pt>
                <c:pt idx="10">
                  <c:v>273.32785523031293</c:v>
                </c:pt>
                <c:pt idx="11">
                  <c:v>273.32922628619565</c:v>
                </c:pt>
                <c:pt idx="12">
                  <c:v>273.3307271377501</c:v>
                </c:pt>
                <c:pt idx="13">
                  <c:v>273.33219436239381</c:v>
                </c:pt>
                <c:pt idx="14">
                  <c:v>273.33376318113318</c:v>
                </c:pt>
                <c:pt idx="15">
                  <c:v>273.33761638111366</c:v>
                </c:pt>
                <c:pt idx="16">
                  <c:v>273.33989637455727</c:v>
                </c:pt>
                <c:pt idx="17">
                  <c:v>273.34265148855138</c:v>
                </c:pt>
                <c:pt idx="18">
                  <c:v>273.34539001964492</c:v>
                </c:pt>
                <c:pt idx="19">
                  <c:v>273.34805919668702</c:v>
                </c:pt>
                <c:pt idx="20">
                  <c:v>273.35128608722357</c:v>
                </c:pt>
                <c:pt idx="21">
                  <c:v>273.35442865914507</c:v>
                </c:pt>
                <c:pt idx="22">
                  <c:v>273.35764354165013</c:v>
                </c:pt>
                <c:pt idx="23">
                  <c:v>273.3640032411256</c:v>
                </c:pt>
                <c:pt idx="24">
                  <c:v>273.36864978931015</c:v>
                </c:pt>
                <c:pt idx="25">
                  <c:v>273.37370625452138</c:v>
                </c:pt>
                <c:pt idx="26">
                  <c:v>273.37979722594304</c:v>
                </c:pt>
                <c:pt idx="27">
                  <c:v>273.38647944889163</c:v>
                </c:pt>
                <c:pt idx="28">
                  <c:v>273.39381173102333</c:v>
                </c:pt>
                <c:pt idx="29">
                  <c:v>273.4011644469586</c:v>
                </c:pt>
                <c:pt idx="30">
                  <c:v>273.41983370215365</c:v>
                </c:pt>
                <c:pt idx="31">
                  <c:v>273.42937661253245</c:v>
                </c:pt>
                <c:pt idx="32">
                  <c:v>273.43975527894878</c:v>
                </c:pt>
                <c:pt idx="33">
                  <c:v>273.45104326716597</c:v>
                </c:pt>
                <c:pt idx="34">
                  <c:v>273.46332281316717</c:v>
                </c:pt>
                <c:pt idx="35">
                  <c:v>273.47668572745602</c:v>
                </c:pt>
                <c:pt idx="36">
                  <c:v>273.48968423759584</c:v>
                </c:pt>
                <c:pt idx="37">
                  <c:v>273.50279247898152</c:v>
                </c:pt>
                <c:pt idx="38">
                  <c:v>273.53243578268274</c:v>
                </c:pt>
                <c:pt idx="39">
                  <c:v>273.55195044112878</c:v>
                </c:pt>
                <c:pt idx="40">
                  <c:v>273.57550839148195</c:v>
                </c:pt>
                <c:pt idx="41">
                  <c:v>273.60142974053076</c:v>
                </c:pt>
                <c:pt idx="42">
                  <c:v>273.62997548333487</c:v>
                </c:pt>
                <c:pt idx="43">
                  <c:v>273.66143953229499</c:v>
                </c:pt>
                <c:pt idx="44">
                  <c:v>273.69464497755138</c:v>
                </c:pt>
                <c:pt idx="45">
                  <c:v>273.74881578802842</c:v>
                </c:pt>
                <c:pt idx="46">
                  <c:v>273.78841777319826</c:v>
                </c:pt>
                <c:pt idx="47">
                  <c:v>273.83183144829309</c:v>
                </c:pt>
                <c:pt idx="48">
                  <c:v>273.87944475320012</c:v>
                </c:pt>
                <c:pt idx="49">
                  <c:v>273.93172184921559</c:v>
                </c:pt>
                <c:pt idx="50">
                  <c:v>273.99540496589839</c:v>
                </c:pt>
                <c:pt idx="51">
                  <c:v>274.06695235496937</c:v>
                </c:pt>
                <c:pt idx="52">
                  <c:v>274.21376374533759</c:v>
                </c:pt>
                <c:pt idx="53">
                  <c:v>274.30015184235799</c:v>
                </c:pt>
                <c:pt idx="54">
                  <c:v>274.40599449904573</c:v>
                </c:pt>
                <c:pt idx="55">
                  <c:v>274.51279869486422</c:v>
                </c:pt>
                <c:pt idx="56">
                  <c:v>274.63118193506926</c:v>
                </c:pt>
                <c:pt idx="57">
                  <c:v>274.79116460483488</c:v>
                </c:pt>
                <c:pt idx="58">
                  <c:v>275.04004440447829</c:v>
                </c:pt>
                <c:pt idx="59">
                  <c:v>275.21736793832036</c:v>
                </c:pt>
                <c:pt idx="60">
                  <c:v>275.41509507196116</c:v>
                </c:pt>
                <c:pt idx="61">
                  <c:v>275.63581906164393</c:v>
                </c:pt>
                <c:pt idx="62">
                  <c:v>275.88253275432442</c:v>
                </c:pt>
                <c:pt idx="63">
                  <c:v>276.15855492387675</c:v>
                </c:pt>
                <c:pt idx="64">
                  <c:v>276.46777156729524</c:v>
                </c:pt>
                <c:pt idx="65">
                  <c:v>276.77719186282332</c:v>
                </c:pt>
                <c:pt idx="66">
                  <c:v>277.09780002345508</c:v>
                </c:pt>
                <c:pt idx="67">
                  <c:v>277.77021633048543</c:v>
                </c:pt>
                <c:pt idx="68">
                  <c:v>278.2790692411528</c:v>
                </c:pt>
                <c:pt idx="69">
                  <c:v>278.85228539506591</c:v>
                </c:pt>
                <c:pt idx="70">
                  <c:v>279.49877050708648</c:v>
                </c:pt>
                <c:pt idx="71">
                  <c:v>280.2286807909145</c:v>
                </c:pt>
                <c:pt idx="72">
                  <c:v>281.0532345374798</c:v>
                </c:pt>
                <c:pt idx="73">
                  <c:v>281.86267385795787</c:v>
                </c:pt>
                <c:pt idx="74">
                  <c:v>283.7694606911906</c:v>
                </c:pt>
                <c:pt idx="75">
                  <c:v>284.85961042881286</c:v>
                </c:pt>
                <c:pt idx="76">
                  <c:v>285.85339140263687</c:v>
                </c:pt>
                <c:pt idx="77">
                  <c:v>286.99461488715406</c:v>
                </c:pt>
                <c:pt idx="78">
                  <c:v>287.98695107381542</c:v>
                </c:pt>
                <c:pt idx="79">
                  <c:v>288.92807059300088</c:v>
                </c:pt>
                <c:pt idx="80">
                  <c:v>290.30062431614175</c:v>
                </c:pt>
                <c:pt idx="81">
                  <c:v>292.20936073210549</c:v>
                </c:pt>
                <c:pt idx="82">
                  <c:v>293.60818758101914</c:v>
                </c:pt>
                <c:pt idx="83">
                  <c:v>294.93358888620446</c:v>
                </c:pt>
                <c:pt idx="84">
                  <c:v>296.44188735575932</c:v>
                </c:pt>
                <c:pt idx="85">
                  <c:v>297.60233150908499</c:v>
                </c:pt>
                <c:pt idx="86">
                  <c:v>299.13645912948607</c:v>
                </c:pt>
                <c:pt idx="87">
                  <c:v>301.26994341222496</c:v>
                </c:pt>
                <c:pt idx="88">
                  <c:v>302.71929249506763</c:v>
                </c:pt>
                <c:pt idx="89">
                  <c:v>304.50196371776167</c:v>
                </c:pt>
                <c:pt idx="90">
                  <c:v>306.03046816622987</c:v>
                </c:pt>
                <c:pt idx="91">
                  <c:v>307.11220756276902</c:v>
                </c:pt>
                <c:pt idx="92">
                  <c:v>308.02094494060725</c:v>
                </c:pt>
                <c:pt idx="93">
                  <c:v>310.04919894370266</c:v>
                </c:pt>
                <c:pt idx="94">
                  <c:v>311.73347422323792</c:v>
                </c:pt>
                <c:pt idx="95">
                  <c:v>313.21058788570383</c:v>
                </c:pt>
                <c:pt idx="96">
                  <c:v>315.25412208330431</c:v>
                </c:pt>
                <c:pt idx="97">
                  <c:v>316.3480896635815</c:v>
                </c:pt>
                <c:pt idx="98">
                  <c:v>317.90657593375522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0E-8C47-BC54-3C4467F2149E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'24.26-MD'!$I$3:$I$102</c:f>
              <c:numCache>
                <c:formatCode>General</c:formatCode>
                <c:ptCount val="100"/>
                <c:pt idx="0">
                  <c:v>0.60055334000000005</c:v>
                </c:pt>
                <c:pt idx="1">
                  <c:v>0.60333099999999995</c:v>
                </c:pt>
                <c:pt idx="2">
                  <c:v>0.60639284000000004</c:v>
                </c:pt>
                <c:pt idx="3">
                  <c:v>0.60923393000000003</c:v>
                </c:pt>
                <c:pt idx="4">
                  <c:v>0.61472678999999997</c:v>
                </c:pt>
                <c:pt idx="5">
                  <c:v>0.61778847000000003</c:v>
                </c:pt>
                <c:pt idx="6">
                  <c:v>0.62085087000000005</c:v>
                </c:pt>
                <c:pt idx="7">
                  <c:v>0.62362894999999996</c:v>
                </c:pt>
                <c:pt idx="8">
                  <c:v>0.62640673999999996</c:v>
                </c:pt>
                <c:pt idx="9">
                  <c:v>0.62890040999999997</c:v>
                </c:pt>
                <c:pt idx="10">
                  <c:v>0.63148897999999998</c:v>
                </c:pt>
                <c:pt idx="11">
                  <c:v>0.63546616</c:v>
                </c:pt>
                <c:pt idx="12">
                  <c:v>0.63852776</c:v>
                </c:pt>
                <c:pt idx="13">
                  <c:v>0.64130538000000004</c:v>
                </c:pt>
                <c:pt idx="14">
                  <c:v>0.64408310000000002</c:v>
                </c:pt>
                <c:pt idx="15">
                  <c:v>0.64686111999999996</c:v>
                </c:pt>
                <c:pt idx="16">
                  <c:v>0.64992276999999998</c:v>
                </c:pt>
                <c:pt idx="17">
                  <c:v>0.65298480999999997</c:v>
                </c:pt>
                <c:pt idx="18">
                  <c:v>0.65576246999999999</c:v>
                </c:pt>
                <c:pt idx="19">
                  <c:v>0.66144378000000004</c:v>
                </c:pt>
                <c:pt idx="20">
                  <c:v>0.66450474999999998</c:v>
                </c:pt>
                <c:pt idx="21">
                  <c:v>0.66756658999999996</c:v>
                </c:pt>
                <c:pt idx="22">
                  <c:v>0.67034435000000003</c:v>
                </c:pt>
                <c:pt idx="23">
                  <c:v>0.67312209999999995</c:v>
                </c:pt>
                <c:pt idx="24">
                  <c:v>0.67589982999999998</c:v>
                </c:pt>
                <c:pt idx="25">
                  <c:v>0.67867758</c:v>
                </c:pt>
                <c:pt idx="26">
                  <c:v>0.68145524000000002</c:v>
                </c:pt>
                <c:pt idx="27">
                  <c:v>0.68388537000000005</c:v>
                </c:pt>
                <c:pt idx="28">
                  <c:v>0.68795677</c:v>
                </c:pt>
                <c:pt idx="29">
                  <c:v>0.69073452999999996</c:v>
                </c:pt>
                <c:pt idx="30">
                  <c:v>0.69379564999999999</c:v>
                </c:pt>
                <c:pt idx="31">
                  <c:v>0.69628941</c:v>
                </c:pt>
                <c:pt idx="32">
                  <c:v>0.69906716999999996</c:v>
                </c:pt>
                <c:pt idx="33">
                  <c:v>0.70212821000000003</c:v>
                </c:pt>
                <c:pt idx="34">
                  <c:v>0.70490596000000005</c:v>
                </c:pt>
                <c:pt idx="35">
                  <c:v>0.70746275999999997</c:v>
                </c:pt>
                <c:pt idx="36">
                  <c:v>0.71241752000000003</c:v>
                </c:pt>
                <c:pt idx="37">
                  <c:v>0.71519520999999997</c:v>
                </c:pt>
                <c:pt idx="38">
                  <c:v>0.71825704999999995</c:v>
                </c:pt>
                <c:pt idx="39">
                  <c:v>0.72131889999999999</c:v>
                </c:pt>
                <c:pt idx="40">
                  <c:v>0.72409643000000001</c:v>
                </c:pt>
                <c:pt idx="41">
                  <c:v>0.72658995999999998</c:v>
                </c:pt>
                <c:pt idx="42">
                  <c:v>0.72908300999999998</c:v>
                </c:pt>
                <c:pt idx="43">
                  <c:v>0.73195515</c:v>
                </c:pt>
                <c:pt idx="44">
                  <c:v>0.73643716000000004</c:v>
                </c:pt>
                <c:pt idx="45">
                  <c:v>0.73921517000000003</c:v>
                </c:pt>
                <c:pt idx="46">
                  <c:v>0.74199254000000003</c:v>
                </c:pt>
                <c:pt idx="47">
                  <c:v>0.74505350999999997</c:v>
                </c:pt>
                <c:pt idx="48">
                  <c:v>0.74783054999999998</c:v>
                </c:pt>
                <c:pt idx="49">
                  <c:v>0.75060817000000002</c:v>
                </c:pt>
                <c:pt idx="50">
                  <c:v>0.75310177</c:v>
                </c:pt>
                <c:pt idx="51">
                  <c:v>0.75531035999999996</c:v>
                </c:pt>
                <c:pt idx="52">
                  <c:v>0.75991805000000001</c:v>
                </c:pt>
                <c:pt idx="53">
                  <c:v>0.76297985999999995</c:v>
                </c:pt>
                <c:pt idx="54">
                  <c:v>0.76575726</c:v>
                </c:pt>
                <c:pt idx="55">
                  <c:v>0.76853446000000003</c:v>
                </c:pt>
                <c:pt idx="56">
                  <c:v>0.77159553000000003</c:v>
                </c:pt>
                <c:pt idx="57">
                  <c:v>0.77465698000000005</c:v>
                </c:pt>
                <c:pt idx="58">
                  <c:v>0.77800248999999999</c:v>
                </c:pt>
                <c:pt idx="59">
                  <c:v>0.78242056999999998</c:v>
                </c:pt>
                <c:pt idx="60">
                  <c:v>0.78519797000000002</c:v>
                </c:pt>
                <c:pt idx="61">
                  <c:v>0.78797477999999999</c:v>
                </c:pt>
                <c:pt idx="62">
                  <c:v>0.79075202</c:v>
                </c:pt>
                <c:pt idx="63">
                  <c:v>0.79352864000000001</c:v>
                </c:pt>
                <c:pt idx="64">
                  <c:v>0.79659029000000003</c:v>
                </c:pt>
                <c:pt idx="65">
                  <c:v>0.79936759999999996</c:v>
                </c:pt>
                <c:pt idx="66">
                  <c:v>0.80435418000000003</c:v>
                </c:pt>
                <c:pt idx="67">
                  <c:v>0.80741516999999996</c:v>
                </c:pt>
                <c:pt idx="68">
                  <c:v>0.81047597000000005</c:v>
                </c:pt>
                <c:pt idx="69">
                  <c:v>0.81325203000000001</c:v>
                </c:pt>
                <c:pt idx="70">
                  <c:v>0.81602702000000005</c:v>
                </c:pt>
                <c:pt idx="71">
                  <c:v>0.81880249999999999</c:v>
                </c:pt>
                <c:pt idx="72">
                  <c:v>0.82157630000000004</c:v>
                </c:pt>
                <c:pt idx="73">
                  <c:v>0.82435095999999997</c:v>
                </c:pt>
                <c:pt idx="74">
                  <c:v>0.82712540000000001</c:v>
                </c:pt>
                <c:pt idx="75">
                  <c:v>0.82989942000000005</c:v>
                </c:pt>
                <c:pt idx="76">
                  <c:v>0.83238904999999996</c:v>
                </c:pt>
                <c:pt idx="77">
                  <c:v>0.83487833</c:v>
                </c:pt>
                <c:pt idx="78">
                  <c:v>0.83724220999999999</c:v>
                </c:pt>
                <c:pt idx="79">
                  <c:v>0.83900258000000005</c:v>
                </c:pt>
                <c:pt idx="80">
                  <c:v>0.84251646000000002</c:v>
                </c:pt>
                <c:pt idx="81">
                  <c:v>0.84469355999999995</c:v>
                </c:pt>
                <c:pt idx="82">
                  <c:v>0.84663115</c:v>
                </c:pt>
                <c:pt idx="83">
                  <c:v>0.84849631000000003</c:v>
                </c:pt>
                <c:pt idx="84">
                  <c:v>0.85013671000000002</c:v>
                </c:pt>
                <c:pt idx="85">
                  <c:v>0.85178010999999998</c:v>
                </c:pt>
                <c:pt idx="86">
                  <c:v>0.85312843999999999</c:v>
                </c:pt>
                <c:pt idx="87">
                  <c:v>0.85547622000000001</c:v>
                </c:pt>
                <c:pt idx="88">
                  <c:v>0.85711020000000004</c:v>
                </c:pt>
                <c:pt idx="89">
                  <c:v>0.85854965999999999</c:v>
                </c:pt>
                <c:pt idx="90">
                  <c:v>0.85974706999999995</c:v>
                </c:pt>
                <c:pt idx="91">
                  <c:v>0.86094459000000001</c:v>
                </c:pt>
                <c:pt idx="92">
                  <c:v>0.86225079000000004</c:v>
                </c:pt>
                <c:pt idx="93">
                  <c:v>0.86430996000000004</c:v>
                </c:pt>
                <c:pt idx="94">
                  <c:v>0.86507096000000006</c:v>
                </c:pt>
                <c:pt idx="95">
                  <c:v>0.86567746000000001</c:v>
                </c:pt>
                <c:pt idx="96">
                  <c:v>0.86668875000000001</c:v>
                </c:pt>
                <c:pt idx="97">
                  <c:v>0.86788578000000005</c:v>
                </c:pt>
                <c:pt idx="98">
                  <c:v>0.86877828000000001</c:v>
                </c:pt>
                <c:pt idx="99">
                  <c:v>0.86988602000000004</c:v>
                </c:pt>
              </c:numCache>
            </c:numRef>
          </c:xVal>
          <c:yVal>
            <c:numRef>
              <c:f>'24.26-MD'!$J$3:$J$102</c:f>
              <c:numCache>
                <c:formatCode>General</c:formatCode>
                <c:ptCount val="100"/>
                <c:pt idx="0">
                  <c:v>232.93894499999999</c:v>
                </c:pt>
                <c:pt idx="1">
                  <c:v>232.960048</c:v>
                </c:pt>
                <c:pt idx="2">
                  <c:v>232.96438499999999</c:v>
                </c:pt>
                <c:pt idx="3">
                  <c:v>232.932436</c:v>
                </c:pt>
                <c:pt idx="4">
                  <c:v>232.85600700000001</c:v>
                </c:pt>
                <c:pt idx="5">
                  <c:v>232.888959</c:v>
                </c:pt>
                <c:pt idx="6">
                  <c:v>232.79600600000001</c:v>
                </c:pt>
                <c:pt idx="7">
                  <c:v>232.74271200000001</c:v>
                </c:pt>
                <c:pt idx="8">
                  <c:v>232.74092300000001</c:v>
                </c:pt>
                <c:pt idx="9">
                  <c:v>232.74445499999999</c:v>
                </c:pt>
                <c:pt idx="10">
                  <c:v>232.71035000000001</c:v>
                </c:pt>
                <c:pt idx="11">
                  <c:v>232.72657100000001</c:v>
                </c:pt>
                <c:pt idx="12">
                  <c:v>232.775261</c:v>
                </c:pt>
                <c:pt idx="13">
                  <c:v>232.802087</c:v>
                </c:pt>
                <c:pt idx="14">
                  <c:v>232.811744</c:v>
                </c:pt>
                <c:pt idx="15">
                  <c:v>232.76989499999999</c:v>
                </c:pt>
                <c:pt idx="16">
                  <c:v>232.80857</c:v>
                </c:pt>
                <c:pt idx="17">
                  <c:v>232.778569</c:v>
                </c:pt>
                <c:pt idx="18">
                  <c:v>232.79967199999999</c:v>
                </c:pt>
                <c:pt idx="19">
                  <c:v>232.88927200000001</c:v>
                </c:pt>
                <c:pt idx="20">
                  <c:v>233.046696</c:v>
                </c:pt>
                <c:pt idx="21">
                  <c:v>233.05103299999999</c:v>
                </c:pt>
                <c:pt idx="22">
                  <c:v>233.054968</c:v>
                </c:pt>
                <c:pt idx="23">
                  <c:v>233.05890199999999</c:v>
                </c:pt>
                <c:pt idx="24">
                  <c:v>233.06855999999999</c:v>
                </c:pt>
                <c:pt idx="25">
                  <c:v>233.07249400000001</c:v>
                </c:pt>
                <c:pt idx="26">
                  <c:v>233.09359699999999</c:v>
                </c:pt>
                <c:pt idx="27">
                  <c:v>233.168576</c:v>
                </c:pt>
                <c:pt idx="28">
                  <c:v>233.26877200000001</c:v>
                </c:pt>
                <c:pt idx="29">
                  <c:v>233.272706</c:v>
                </c:pt>
                <c:pt idx="30">
                  <c:v>233.40294700000001</c:v>
                </c:pt>
                <c:pt idx="31">
                  <c:v>233.39074099999999</c:v>
                </c:pt>
                <c:pt idx="32">
                  <c:v>233.394676</c:v>
                </c:pt>
                <c:pt idx="33">
                  <c:v>233.54065499999999</c:v>
                </c:pt>
                <c:pt idx="34">
                  <c:v>233.544589</c:v>
                </c:pt>
                <c:pt idx="35">
                  <c:v>233.54821100000001</c:v>
                </c:pt>
                <c:pt idx="36">
                  <c:v>233.73264</c:v>
                </c:pt>
                <c:pt idx="37">
                  <c:v>233.74802</c:v>
                </c:pt>
                <c:pt idx="38">
                  <c:v>233.75235699999999</c:v>
                </c:pt>
                <c:pt idx="39">
                  <c:v>233.75669400000001</c:v>
                </c:pt>
                <c:pt idx="40">
                  <c:v>233.80068900000001</c:v>
                </c:pt>
                <c:pt idx="41">
                  <c:v>233.827113</c:v>
                </c:pt>
                <c:pt idx="42">
                  <c:v>233.93938</c:v>
                </c:pt>
                <c:pt idx="43">
                  <c:v>233.998389</c:v>
                </c:pt>
                <c:pt idx="44">
                  <c:v>234.05280999999999</c:v>
                </c:pt>
                <c:pt idx="45">
                  <c:v>234.01239200000001</c:v>
                </c:pt>
                <c:pt idx="46">
                  <c:v>234.08500100000001</c:v>
                </c:pt>
                <c:pt idx="47">
                  <c:v>234.24242599999999</c:v>
                </c:pt>
                <c:pt idx="48">
                  <c:v>234.372264</c:v>
                </c:pt>
                <c:pt idx="49">
                  <c:v>234.400521</c:v>
                </c:pt>
                <c:pt idx="50">
                  <c:v>234.41549900000001</c:v>
                </c:pt>
                <c:pt idx="51">
                  <c:v>234.591747</c:v>
                </c:pt>
                <c:pt idx="52">
                  <c:v>234.749931</c:v>
                </c:pt>
                <c:pt idx="53">
                  <c:v>234.75999100000001</c:v>
                </c:pt>
                <c:pt idx="54">
                  <c:v>234.82687799999999</c:v>
                </c:pt>
                <c:pt idx="55">
                  <c:v>234.928102</c:v>
                </c:pt>
                <c:pt idx="56">
                  <c:v>235.06978799999999</c:v>
                </c:pt>
                <c:pt idx="57">
                  <c:v>235.14279999999999</c:v>
                </c:pt>
                <c:pt idx="58">
                  <c:v>235.221937</c:v>
                </c:pt>
                <c:pt idx="59">
                  <c:v>235.41705200000001</c:v>
                </c:pt>
                <c:pt idx="60">
                  <c:v>235.48393899999999</c:v>
                </c:pt>
                <c:pt idx="61">
                  <c:v>235.65383800000001</c:v>
                </c:pt>
                <c:pt idx="62">
                  <c:v>235.74933899999999</c:v>
                </c:pt>
                <c:pt idx="63">
                  <c:v>235.953575</c:v>
                </c:pt>
                <c:pt idx="64">
                  <c:v>235.99109100000001</c:v>
                </c:pt>
                <c:pt idx="65">
                  <c:v>236.073238</c:v>
                </c:pt>
                <c:pt idx="66">
                  <c:v>236.21356499999999</c:v>
                </c:pt>
                <c:pt idx="67">
                  <c:v>236.36812800000001</c:v>
                </c:pt>
                <c:pt idx="68">
                  <c:v>236.557028</c:v>
                </c:pt>
                <c:pt idx="69">
                  <c:v>236.858554</c:v>
                </c:pt>
                <c:pt idx="70">
                  <c:v>237.34893500000001</c:v>
                </c:pt>
                <c:pt idx="71">
                  <c:v>237.75347300000001</c:v>
                </c:pt>
                <c:pt idx="72">
                  <c:v>238.454172</c:v>
                </c:pt>
                <c:pt idx="73">
                  <c:v>239.00178199999999</c:v>
                </c:pt>
                <c:pt idx="74">
                  <c:v>239.58945299999999</c:v>
                </c:pt>
                <c:pt idx="75">
                  <c:v>240.25152199999999</c:v>
                </c:pt>
                <c:pt idx="76">
                  <c:v>240.96469400000001</c:v>
                </c:pt>
                <c:pt idx="77">
                  <c:v>241.74081899999999</c:v>
                </c:pt>
                <c:pt idx="78">
                  <c:v>242.65803199999999</c:v>
                </c:pt>
                <c:pt idx="79">
                  <c:v>243.650972</c:v>
                </c:pt>
                <c:pt idx="80">
                  <c:v>245.207347</c:v>
                </c:pt>
                <c:pt idx="81">
                  <c:v>246.35931299999999</c:v>
                </c:pt>
                <c:pt idx="82">
                  <c:v>247.602867</c:v>
                </c:pt>
                <c:pt idx="83">
                  <c:v>248.944501</c:v>
                </c:pt>
                <c:pt idx="84">
                  <c:v>250.340373</c:v>
                </c:pt>
                <c:pt idx="85">
                  <c:v>251.66852900000001</c:v>
                </c:pt>
                <c:pt idx="86">
                  <c:v>252.736954</c:v>
                </c:pt>
                <c:pt idx="87">
                  <c:v>255.40170800000001</c:v>
                </c:pt>
                <c:pt idx="88">
                  <c:v>256.70949899999999</c:v>
                </c:pt>
                <c:pt idx="89">
                  <c:v>258.30318599999998</c:v>
                </c:pt>
                <c:pt idx="90">
                  <c:v>259.90492399999999</c:v>
                </c:pt>
                <c:pt idx="91">
                  <c:v>261.48742700000003</c:v>
                </c:pt>
                <c:pt idx="92">
                  <c:v>263.07707799999997</c:v>
                </c:pt>
                <c:pt idx="93">
                  <c:v>265.47743500000001</c:v>
                </c:pt>
                <c:pt idx="94">
                  <c:v>266.72707000000003</c:v>
                </c:pt>
                <c:pt idx="95">
                  <c:v>268.06366600000001</c:v>
                </c:pt>
                <c:pt idx="96">
                  <c:v>269.64946300000003</c:v>
                </c:pt>
                <c:pt idx="97">
                  <c:v>271.31871799999999</c:v>
                </c:pt>
                <c:pt idx="98">
                  <c:v>272.96911299999999</c:v>
                </c:pt>
                <c:pt idx="99">
                  <c:v>274.83272599999998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49BA-0E44-86A4-DEE73B655EEB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'24.26-MD'!$I$3:$I$102</c:f>
              <c:numCache>
                <c:formatCode>General</c:formatCode>
                <c:ptCount val="100"/>
                <c:pt idx="0">
                  <c:v>0.60055334000000005</c:v>
                </c:pt>
                <c:pt idx="1">
                  <c:v>0.60333099999999995</c:v>
                </c:pt>
                <c:pt idx="2">
                  <c:v>0.60639284000000004</c:v>
                </c:pt>
                <c:pt idx="3">
                  <c:v>0.60923393000000003</c:v>
                </c:pt>
                <c:pt idx="4">
                  <c:v>0.61472678999999997</c:v>
                </c:pt>
                <c:pt idx="5">
                  <c:v>0.61778847000000003</c:v>
                </c:pt>
                <c:pt idx="6">
                  <c:v>0.62085087000000005</c:v>
                </c:pt>
                <c:pt idx="7">
                  <c:v>0.62362894999999996</c:v>
                </c:pt>
                <c:pt idx="8">
                  <c:v>0.62640673999999996</c:v>
                </c:pt>
                <c:pt idx="9">
                  <c:v>0.62890040999999997</c:v>
                </c:pt>
                <c:pt idx="10">
                  <c:v>0.63148897999999998</c:v>
                </c:pt>
                <c:pt idx="11">
                  <c:v>0.63546616</c:v>
                </c:pt>
                <c:pt idx="12">
                  <c:v>0.63852776</c:v>
                </c:pt>
                <c:pt idx="13">
                  <c:v>0.64130538000000004</c:v>
                </c:pt>
                <c:pt idx="14">
                  <c:v>0.64408310000000002</c:v>
                </c:pt>
                <c:pt idx="15">
                  <c:v>0.64686111999999996</c:v>
                </c:pt>
                <c:pt idx="16">
                  <c:v>0.64992276999999998</c:v>
                </c:pt>
                <c:pt idx="17">
                  <c:v>0.65298480999999997</c:v>
                </c:pt>
                <c:pt idx="18">
                  <c:v>0.65576246999999999</c:v>
                </c:pt>
                <c:pt idx="19">
                  <c:v>0.66144378000000004</c:v>
                </c:pt>
                <c:pt idx="20">
                  <c:v>0.66450474999999998</c:v>
                </c:pt>
                <c:pt idx="21">
                  <c:v>0.66756658999999996</c:v>
                </c:pt>
                <c:pt idx="22">
                  <c:v>0.67034435000000003</c:v>
                </c:pt>
                <c:pt idx="23">
                  <c:v>0.67312209999999995</c:v>
                </c:pt>
                <c:pt idx="24">
                  <c:v>0.67589982999999998</c:v>
                </c:pt>
                <c:pt idx="25">
                  <c:v>0.67867758</c:v>
                </c:pt>
                <c:pt idx="26">
                  <c:v>0.68145524000000002</c:v>
                </c:pt>
                <c:pt idx="27">
                  <c:v>0.68388537000000005</c:v>
                </c:pt>
                <c:pt idx="28">
                  <c:v>0.68795677</c:v>
                </c:pt>
                <c:pt idx="29">
                  <c:v>0.69073452999999996</c:v>
                </c:pt>
                <c:pt idx="30">
                  <c:v>0.69379564999999999</c:v>
                </c:pt>
                <c:pt idx="31">
                  <c:v>0.69628941</c:v>
                </c:pt>
                <c:pt idx="32">
                  <c:v>0.69906716999999996</c:v>
                </c:pt>
                <c:pt idx="33">
                  <c:v>0.70212821000000003</c:v>
                </c:pt>
                <c:pt idx="34">
                  <c:v>0.70490596000000005</c:v>
                </c:pt>
                <c:pt idx="35">
                  <c:v>0.70746275999999997</c:v>
                </c:pt>
                <c:pt idx="36">
                  <c:v>0.71241752000000003</c:v>
                </c:pt>
                <c:pt idx="37">
                  <c:v>0.71519520999999997</c:v>
                </c:pt>
                <c:pt idx="38">
                  <c:v>0.71825704999999995</c:v>
                </c:pt>
                <c:pt idx="39">
                  <c:v>0.72131889999999999</c:v>
                </c:pt>
                <c:pt idx="40">
                  <c:v>0.72409643000000001</c:v>
                </c:pt>
                <c:pt idx="41">
                  <c:v>0.72658995999999998</c:v>
                </c:pt>
                <c:pt idx="42">
                  <c:v>0.72908300999999998</c:v>
                </c:pt>
                <c:pt idx="43">
                  <c:v>0.73195515</c:v>
                </c:pt>
                <c:pt idx="44">
                  <c:v>0.73643716000000004</c:v>
                </c:pt>
                <c:pt idx="45">
                  <c:v>0.73921517000000003</c:v>
                </c:pt>
                <c:pt idx="46">
                  <c:v>0.74199254000000003</c:v>
                </c:pt>
                <c:pt idx="47">
                  <c:v>0.74505350999999997</c:v>
                </c:pt>
                <c:pt idx="48">
                  <c:v>0.74783054999999998</c:v>
                </c:pt>
                <c:pt idx="49">
                  <c:v>0.75060817000000002</c:v>
                </c:pt>
                <c:pt idx="50">
                  <c:v>0.75310177</c:v>
                </c:pt>
                <c:pt idx="51">
                  <c:v>0.75531035999999996</c:v>
                </c:pt>
                <c:pt idx="52">
                  <c:v>0.75991805000000001</c:v>
                </c:pt>
                <c:pt idx="53">
                  <c:v>0.76297985999999995</c:v>
                </c:pt>
                <c:pt idx="54">
                  <c:v>0.76575726</c:v>
                </c:pt>
                <c:pt idx="55">
                  <c:v>0.76853446000000003</c:v>
                </c:pt>
                <c:pt idx="56">
                  <c:v>0.77159553000000003</c:v>
                </c:pt>
                <c:pt idx="57">
                  <c:v>0.77465698000000005</c:v>
                </c:pt>
                <c:pt idx="58">
                  <c:v>0.77800248999999999</c:v>
                </c:pt>
                <c:pt idx="59">
                  <c:v>0.78242056999999998</c:v>
                </c:pt>
                <c:pt idx="60">
                  <c:v>0.78519797000000002</c:v>
                </c:pt>
                <c:pt idx="61">
                  <c:v>0.78797477999999999</c:v>
                </c:pt>
                <c:pt idx="62">
                  <c:v>0.79075202</c:v>
                </c:pt>
                <c:pt idx="63">
                  <c:v>0.79352864000000001</c:v>
                </c:pt>
                <c:pt idx="64">
                  <c:v>0.79659029000000003</c:v>
                </c:pt>
                <c:pt idx="65">
                  <c:v>0.79936759999999996</c:v>
                </c:pt>
                <c:pt idx="66">
                  <c:v>0.80435418000000003</c:v>
                </c:pt>
                <c:pt idx="67">
                  <c:v>0.80741516999999996</c:v>
                </c:pt>
                <c:pt idx="68">
                  <c:v>0.81047597000000005</c:v>
                </c:pt>
                <c:pt idx="69">
                  <c:v>0.81325203000000001</c:v>
                </c:pt>
                <c:pt idx="70">
                  <c:v>0.81602702000000005</c:v>
                </c:pt>
                <c:pt idx="71">
                  <c:v>0.81880249999999999</c:v>
                </c:pt>
                <c:pt idx="72">
                  <c:v>0.82157630000000004</c:v>
                </c:pt>
                <c:pt idx="73">
                  <c:v>0.82435095999999997</c:v>
                </c:pt>
                <c:pt idx="74">
                  <c:v>0.82712540000000001</c:v>
                </c:pt>
                <c:pt idx="75">
                  <c:v>0.82989942000000005</c:v>
                </c:pt>
                <c:pt idx="76">
                  <c:v>0.83238904999999996</c:v>
                </c:pt>
                <c:pt idx="77">
                  <c:v>0.83487833</c:v>
                </c:pt>
                <c:pt idx="78">
                  <c:v>0.83724220999999999</c:v>
                </c:pt>
                <c:pt idx="79">
                  <c:v>0.83900258000000005</c:v>
                </c:pt>
                <c:pt idx="80">
                  <c:v>0.84251646000000002</c:v>
                </c:pt>
                <c:pt idx="81">
                  <c:v>0.84469355999999995</c:v>
                </c:pt>
                <c:pt idx="82">
                  <c:v>0.84663115</c:v>
                </c:pt>
                <c:pt idx="83">
                  <c:v>0.84849631000000003</c:v>
                </c:pt>
                <c:pt idx="84">
                  <c:v>0.85013671000000002</c:v>
                </c:pt>
                <c:pt idx="85">
                  <c:v>0.85178010999999998</c:v>
                </c:pt>
                <c:pt idx="86">
                  <c:v>0.85312843999999999</c:v>
                </c:pt>
                <c:pt idx="87">
                  <c:v>0.85547622000000001</c:v>
                </c:pt>
                <c:pt idx="88">
                  <c:v>0.85711020000000004</c:v>
                </c:pt>
                <c:pt idx="89">
                  <c:v>0.85854965999999999</c:v>
                </c:pt>
                <c:pt idx="90">
                  <c:v>0.85974706999999995</c:v>
                </c:pt>
                <c:pt idx="91">
                  <c:v>0.86094459000000001</c:v>
                </c:pt>
                <c:pt idx="92">
                  <c:v>0.86225079000000004</c:v>
                </c:pt>
                <c:pt idx="93">
                  <c:v>0.86430996000000004</c:v>
                </c:pt>
                <c:pt idx="94">
                  <c:v>0.86507096000000006</c:v>
                </c:pt>
                <c:pt idx="95">
                  <c:v>0.86567746000000001</c:v>
                </c:pt>
                <c:pt idx="96">
                  <c:v>0.86668875000000001</c:v>
                </c:pt>
                <c:pt idx="97">
                  <c:v>0.86788578000000005</c:v>
                </c:pt>
                <c:pt idx="98">
                  <c:v>0.86877828000000001</c:v>
                </c:pt>
                <c:pt idx="99">
                  <c:v>0.86988602000000004</c:v>
                </c:pt>
              </c:numCache>
            </c:numRef>
          </c:xVal>
          <c:yVal>
            <c:numRef>
              <c:f>'24.26-MD'!$K$3:$K$102</c:f>
              <c:numCache>
                <c:formatCode>General</c:formatCode>
                <c:ptCount val="100"/>
                <c:pt idx="0">
                  <c:v>233.81273303401224</c:v>
                </c:pt>
                <c:pt idx="1">
                  <c:v>233.81306249638516</c:v>
                </c:pt>
                <c:pt idx="2">
                  <c:v>233.81346495764416</c:v>
                </c:pt>
                <c:pt idx="3">
                  <c:v>233.81387884063</c:v>
                </c:pt>
                <c:pt idx="4">
                  <c:v>233.81480365948732</c:v>
                </c:pt>
                <c:pt idx="5">
                  <c:v>233.81539951731258</c:v>
                </c:pt>
                <c:pt idx="6">
                  <c:v>233.81606040973645</c:v>
                </c:pt>
                <c:pt idx="7">
                  <c:v>233.816721485389</c:v>
                </c:pt>
                <c:pt idx="8">
                  <c:v>233.8174464346051</c:v>
                </c:pt>
                <c:pt idx="9">
                  <c:v>233.81815635402398</c:v>
                </c:pt>
                <c:pt idx="10">
                  <c:v>233.81895736643955</c:v>
                </c:pt>
                <c:pt idx="11">
                  <c:v>233.820327481752</c:v>
                </c:pt>
                <c:pt idx="12">
                  <c:v>233.82150891882355</c:v>
                </c:pt>
                <c:pt idx="13">
                  <c:v>233.8226859500424</c:v>
                </c:pt>
                <c:pt idx="14">
                  <c:v>233.82397203727666</c:v>
                </c:pt>
                <c:pt idx="15">
                  <c:v>233.82537667834413</c:v>
                </c:pt>
                <c:pt idx="16">
                  <c:v>233.8270740934571</c:v>
                </c:pt>
                <c:pt idx="17">
                  <c:v>233.82894272548111</c:v>
                </c:pt>
                <c:pt idx="18">
                  <c:v>233.8307992353586</c:v>
                </c:pt>
                <c:pt idx="19">
                  <c:v>233.83513222309301</c:v>
                </c:pt>
                <c:pt idx="20">
                  <c:v>233.83780064499655</c:v>
                </c:pt>
                <c:pt idx="21">
                  <c:v>233.84073212961621</c:v>
                </c:pt>
                <c:pt idx="22">
                  <c:v>233.84363917769102</c:v>
                </c:pt>
                <c:pt idx="23">
                  <c:v>233.84680238685633</c:v>
                </c:pt>
                <c:pt idx="24">
                  <c:v>233.85024348950694</c:v>
                </c:pt>
                <c:pt idx="25">
                  <c:v>233.85398616910152</c:v>
                </c:pt>
                <c:pt idx="26">
                  <c:v>233.85805596618437</c:v>
                </c:pt>
                <c:pt idx="27">
                  <c:v>233.86190687011737</c:v>
                </c:pt>
                <c:pt idx="28">
                  <c:v>233.86902428508759</c:v>
                </c:pt>
                <c:pt idx="29">
                  <c:v>233.87440484164935</c:v>
                </c:pt>
                <c:pt idx="30">
                  <c:v>233.88087818157277</c:v>
                </c:pt>
                <c:pt idx="31">
                  <c:v>233.88660999114907</c:v>
                </c:pt>
                <c:pt idx="32">
                  <c:v>233.89352142987644</c:v>
                </c:pt>
                <c:pt idx="33">
                  <c:v>233.90183766008664</c:v>
                </c:pt>
                <c:pt idx="34">
                  <c:v>233.91007794432849</c:v>
                </c:pt>
                <c:pt idx="35">
                  <c:v>233.91829881107967</c:v>
                </c:pt>
                <c:pt idx="36">
                  <c:v>233.93616283456885</c:v>
                </c:pt>
                <c:pt idx="37">
                  <c:v>233.94742073737319</c:v>
                </c:pt>
                <c:pt idx="38">
                  <c:v>233.96099047010671</c:v>
                </c:pt>
                <c:pt idx="39">
                  <c:v>233.97589946388877</c:v>
                </c:pt>
                <c:pt idx="40">
                  <c:v>233.99070037082976</c:v>
                </c:pt>
                <c:pt idx="41">
                  <c:v>234.0051215237134</c:v>
                </c:pt>
                <c:pt idx="42">
                  <c:v>234.02070893106304</c:v>
                </c:pt>
                <c:pt idx="43">
                  <c:v>234.04024986574586</c:v>
                </c:pt>
                <c:pt idx="44">
                  <c:v>234.0745358543121</c:v>
                </c:pt>
                <c:pt idx="45">
                  <c:v>234.09839566657806</c:v>
                </c:pt>
                <c:pt idx="46">
                  <c:v>234.12449412435214</c:v>
                </c:pt>
                <c:pt idx="47">
                  <c:v>234.15613794636022</c:v>
                </c:pt>
                <c:pt idx="48">
                  <c:v>234.18774580478248</c:v>
                </c:pt>
                <c:pt idx="49">
                  <c:v>234.22242534423489</c:v>
                </c:pt>
                <c:pt idx="50">
                  <c:v>234.25644309344284</c:v>
                </c:pt>
                <c:pt idx="51">
                  <c:v>234.28907466210234</c:v>
                </c:pt>
                <c:pt idx="52">
                  <c:v>234.36567341234178</c:v>
                </c:pt>
                <c:pt idx="53">
                  <c:v>234.42380835408332</c:v>
                </c:pt>
                <c:pt idx="54">
                  <c:v>234.48226312768253</c:v>
                </c:pt>
                <c:pt idx="55">
                  <c:v>234.54680872010016</c:v>
                </c:pt>
                <c:pt idx="56">
                  <c:v>234.62587413069448</c:v>
                </c:pt>
                <c:pt idx="57">
                  <c:v>234.71431986920754</c:v>
                </c:pt>
                <c:pt idx="58">
                  <c:v>234.82316774217162</c:v>
                </c:pt>
                <c:pt idx="59">
                  <c:v>234.98959347558397</c:v>
                </c:pt>
                <c:pt idx="60">
                  <c:v>235.1095248416099</c:v>
                </c:pt>
                <c:pt idx="61">
                  <c:v>235.24302220542842</c:v>
                </c:pt>
                <c:pt idx="62">
                  <c:v>235.39184959282167</c:v>
                </c:pt>
                <c:pt idx="63">
                  <c:v>235.55789801746951</c:v>
                </c:pt>
                <c:pt idx="64">
                  <c:v>235.76365614097665</c:v>
                </c:pt>
                <c:pt idx="65">
                  <c:v>235.97362530629545</c:v>
                </c:pt>
                <c:pt idx="66">
                  <c:v>236.4159970115179</c:v>
                </c:pt>
                <c:pt idx="67">
                  <c:v>236.73640750490651</c:v>
                </c:pt>
                <c:pt idx="68">
                  <c:v>237.10063688332843</c:v>
                </c:pt>
                <c:pt idx="69">
                  <c:v>237.47432703997328</c:v>
                </c:pt>
                <c:pt idx="70">
                  <c:v>237.89481699420065</c:v>
                </c:pt>
                <c:pt idx="71">
                  <c:v>238.3686761014684</c:v>
                </c:pt>
                <c:pt idx="72">
                  <c:v>238.90273271962803</c:v>
                </c:pt>
                <c:pt idx="73">
                  <c:v>239.50570327578455</c:v>
                </c:pt>
                <c:pt idx="74">
                  <c:v>240.18679666959139</c:v>
                </c:pt>
                <c:pt idx="75">
                  <c:v>240.9566875175471</c:v>
                </c:pt>
                <c:pt idx="76">
                  <c:v>241.73339876678136</c:v>
                </c:pt>
                <c:pt idx="77">
                  <c:v>242.60150492722431</c:v>
                </c:pt>
                <c:pt idx="78">
                  <c:v>243.52087516485301</c:v>
                </c:pt>
                <c:pt idx="79">
                  <c:v>244.2721875003223</c:v>
                </c:pt>
                <c:pt idx="80">
                  <c:v>245.96384773492224</c:v>
                </c:pt>
                <c:pt idx="81">
                  <c:v>247.15628288134525</c:v>
                </c:pt>
                <c:pt idx="82">
                  <c:v>248.32220655831219</c:v>
                </c:pt>
                <c:pt idx="83">
                  <c:v>249.54688535056727</c:v>
                </c:pt>
                <c:pt idx="84">
                  <c:v>250.71441371927796</c:v>
                </c:pt>
                <c:pt idx="85">
                  <c:v>251.97614934487842</c:v>
                </c:pt>
                <c:pt idx="86">
                  <c:v>253.08540628245993</c:v>
                </c:pt>
                <c:pt idx="87">
                  <c:v>255.19037265883094</c:v>
                </c:pt>
                <c:pt idx="88">
                  <c:v>256.79694184948471</c:v>
                </c:pt>
                <c:pt idx="89">
                  <c:v>258.31717158549213</c:v>
                </c:pt>
                <c:pt idx="90">
                  <c:v>259.66191108116857</c:v>
                </c:pt>
                <c:pt idx="91">
                  <c:v>261.0841542536549</c:v>
                </c:pt>
                <c:pt idx="92">
                  <c:v>262.72907916459036</c:v>
                </c:pt>
                <c:pt idx="93">
                  <c:v>265.53563371288925</c:v>
                </c:pt>
                <c:pt idx="94">
                  <c:v>266.6434247098536</c:v>
                </c:pt>
                <c:pt idx="95">
                  <c:v>267.55511339075389</c:v>
                </c:pt>
                <c:pt idx="96">
                  <c:v>269.13430584228058</c:v>
                </c:pt>
                <c:pt idx="97">
                  <c:v>271.10331591586765</c:v>
                </c:pt>
                <c:pt idx="98">
                  <c:v>272.64537001074666</c:v>
                </c:pt>
                <c:pt idx="99">
                  <c:v>274.65181509280609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0E-8C47-BC54-3C4467F2149E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'24.26-MD'!$C$3:$C$110</c:f>
              <c:numCache>
                <c:formatCode>General</c:formatCode>
                <c:ptCount val="108"/>
                <c:pt idx="0">
                  <c:v>0.60060360999999995</c:v>
                </c:pt>
                <c:pt idx="1">
                  <c:v>0.60309707999999995</c:v>
                </c:pt>
                <c:pt idx="2">
                  <c:v>0.60587480999999999</c:v>
                </c:pt>
                <c:pt idx="3">
                  <c:v>0.60865252999999997</c:v>
                </c:pt>
                <c:pt idx="4">
                  <c:v>0.61143051000000004</c:v>
                </c:pt>
                <c:pt idx="5">
                  <c:v>0.61376653999999997</c:v>
                </c:pt>
                <c:pt idx="6">
                  <c:v>0.61790162000000004</c:v>
                </c:pt>
                <c:pt idx="7">
                  <c:v>0.62096335999999996</c:v>
                </c:pt>
                <c:pt idx="8">
                  <c:v>0.62374112000000004</c:v>
                </c:pt>
                <c:pt idx="9">
                  <c:v>0.62680296000000002</c:v>
                </c:pt>
                <c:pt idx="10">
                  <c:v>0.62986481000000005</c:v>
                </c:pt>
                <c:pt idx="11">
                  <c:v>0.63264255999999996</c:v>
                </c:pt>
                <c:pt idx="12">
                  <c:v>0.63513613000000002</c:v>
                </c:pt>
                <c:pt idx="13">
                  <c:v>0.63750372</c:v>
                </c:pt>
                <c:pt idx="14">
                  <c:v>0.64163840999999999</c:v>
                </c:pt>
                <c:pt idx="15">
                  <c:v>0.64441654999999998</c:v>
                </c:pt>
                <c:pt idx="16">
                  <c:v>0.64747838999999996</c:v>
                </c:pt>
                <c:pt idx="17">
                  <c:v>0.65054023000000005</c:v>
                </c:pt>
                <c:pt idx="18">
                  <c:v>0.65331799000000002</c:v>
                </c:pt>
                <c:pt idx="19">
                  <c:v>0.65609574000000004</c:v>
                </c:pt>
                <c:pt idx="20">
                  <c:v>0.6588735</c:v>
                </c:pt>
                <c:pt idx="21">
                  <c:v>0.66165125999999996</c:v>
                </c:pt>
                <c:pt idx="22">
                  <c:v>0.66414492000000003</c:v>
                </c:pt>
                <c:pt idx="23">
                  <c:v>0.66648052000000002</c:v>
                </c:pt>
                <c:pt idx="24">
                  <c:v>0.67118297000000005</c:v>
                </c:pt>
                <c:pt idx="25">
                  <c:v>0.67396069000000003</c:v>
                </c:pt>
                <c:pt idx="26">
                  <c:v>0.67673815000000004</c:v>
                </c:pt>
                <c:pt idx="27">
                  <c:v>0.67951490999999997</c:v>
                </c:pt>
                <c:pt idx="28">
                  <c:v>0.68229244</c:v>
                </c:pt>
                <c:pt idx="29">
                  <c:v>0.68507008999999996</c:v>
                </c:pt>
                <c:pt idx="30">
                  <c:v>0.68784758999999995</c:v>
                </c:pt>
                <c:pt idx="31">
                  <c:v>0.69090914000000003</c:v>
                </c:pt>
                <c:pt idx="32">
                  <c:v>0.69362363999999999</c:v>
                </c:pt>
                <c:pt idx="33">
                  <c:v>0.69769440000000005</c:v>
                </c:pt>
                <c:pt idx="34">
                  <c:v>0.70047170000000003</c:v>
                </c:pt>
                <c:pt idx="35">
                  <c:v>0.70324936000000005</c:v>
                </c:pt>
                <c:pt idx="36">
                  <c:v>0.70602710999999996</c:v>
                </c:pt>
                <c:pt idx="37">
                  <c:v>0.70937269000000003</c:v>
                </c:pt>
                <c:pt idx="38">
                  <c:v>0.71243398000000002</c:v>
                </c:pt>
                <c:pt idx="39">
                  <c:v>0.71549565999999998</c:v>
                </c:pt>
                <c:pt idx="40">
                  <c:v>0.71830497999999998</c:v>
                </c:pt>
                <c:pt idx="41">
                  <c:v>0.72474249999999996</c:v>
                </c:pt>
                <c:pt idx="42">
                  <c:v>0.72752026000000003</c:v>
                </c:pt>
                <c:pt idx="43">
                  <c:v>0.73029739999999999</c:v>
                </c:pt>
                <c:pt idx="44">
                  <c:v>0.73335914000000002</c:v>
                </c:pt>
                <c:pt idx="45">
                  <c:v>0.73642088000000006</c:v>
                </c:pt>
                <c:pt idx="46">
                  <c:v>0.73919815</c:v>
                </c:pt>
                <c:pt idx="47">
                  <c:v>0.7419751</c:v>
                </c:pt>
                <c:pt idx="48">
                  <c:v>0.74491017999999998</c:v>
                </c:pt>
                <c:pt idx="49">
                  <c:v>0.74999104999999999</c:v>
                </c:pt>
                <c:pt idx="50">
                  <c:v>0.75305204999999997</c:v>
                </c:pt>
                <c:pt idx="51">
                  <c:v>0.75611344000000003</c:v>
                </c:pt>
                <c:pt idx="52">
                  <c:v>0.75889044999999999</c:v>
                </c:pt>
                <c:pt idx="53">
                  <c:v>0.76166816999999998</c:v>
                </c:pt>
                <c:pt idx="54">
                  <c:v>0.7644455</c:v>
                </c:pt>
                <c:pt idx="55">
                  <c:v>0.76722212000000001</c:v>
                </c:pt>
                <c:pt idx="56">
                  <c:v>0.76999945000000003</c:v>
                </c:pt>
                <c:pt idx="57">
                  <c:v>0.77268228999999999</c:v>
                </c:pt>
                <c:pt idx="58">
                  <c:v>0.77801553999999995</c:v>
                </c:pt>
                <c:pt idx="59">
                  <c:v>0.78107634000000004</c:v>
                </c:pt>
                <c:pt idx="60">
                  <c:v>0.78385344999999995</c:v>
                </c:pt>
                <c:pt idx="61">
                  <c:v>0.78691513000000002</c:v>
                </c:pt>
                <c:pt idx="62">
                  <c:v>0.78969213999999999</c:v>
                </c:pt>
                <c:pt idx="63">
                  <c:v>0.79246910999999998</c:v>
                </c:pt>
                <c:pt idx="64">
                  <c:v>0.79524656999999999</c:v>
                </c:pt>
                <c:pt idx="65">
                  <c:v>0.79745597999999995</c:v>
                </c:pt>
                <c:pt idx="66">
                  <c:v>0.79953788000000003</c:v>
                </c:pt>
                <c:pt idx="67">
                  <c:v>0.80300817999999996</c:v>
                </c:pt>
                <c:pt idx="68">
                  <c:v>0.80578519000000004</c:v>
                </c:pt>
                <c:pt idx="69">
                  <c:v>0.80827846000000003</c:v>
                </c:pt>
                <c:pt idx="70">
                  <c:v>0.81105439000000001</c:v>
                </c:pt>
                <c:pt idx="71">
                  <c:v>0.81383081999999995</c:v>
                </c:pt>
                <c:pt idx="72">
                  <c:v>0.81632298999999997</c:v>
                </c:pt>
                <c:pt idx="73">
                  <c:v>0.81909947000000005</c:v>
                </c:pt>
                <c:pt idx="74">
                  <c:v>0.8211811</c:v>
                </c:pt>
                <c:pt idx="75">
                  <c:v>0.82568958999999997</c:v>
                </c:pt>
                <c:pt idx="76">
                  <c:v>0.82846538999999997</c:v>
                </c:pt>
                <c:pt idx="77">
                  <c:v>0.83095629999999998</c:v>
                </c:pt>
                <c:pt idx="78">
                  <c:v>0.83401541000000001</c:v>
                </c:pt>
                <c:pt idx="79">
                  <c:v>0.83735773000000002</c:v>
                </c:pt>
                <c:pt idx="80">
                  <c:v>0.84013165000000001</c:v>
                </c:pt>
                <c:pt idx="81">
                  <c:v>0.84290544000000001</c:v>
                </c:pt>
                <c:pt idx="82">
                  <c:v>0.84545822000000004</c:v>
                </c:pt>
                <c:pt idx="83">
                  <c:v>0.84892223</c:v>
                </c:pt>
                <c:pt idx="84">
                  <c:v>0.85128389000000004</c:v>
                </c:pt>
                <c:pt idx="85">
                  <c:v>0.85323519000000003</c:v>
                </c:pt>
                <c:pt idx="86">
                  <c:v>0.85518643000000005</c:v>
                </c:pt>
                <c:pt idx="87">
                  <c:v>0.8571995</c:v>
                </c:pt>
                <c:pt idx="88">
                  <c:v>0.85933786999999995</c:v>
                </c:pt>
                <c:pt idx="89">
                  <c:v>0.86122343999999995</c:v>
                </c:pt>
                <c:pt idx="90">
                  <c:v>0.86384941000000004</c:v>
                </c:pt>
                <c:pt idx="91">
                  <c:v>0.86556221</c:v>
                </c:pt>
                <c:pt idx="92">
                  <c:v>0.86731594999999995</c:v>
                </c:pt>
                <c:pt idx="93">
                  <c:v>0.86888491999999995</c:v>
                </c:pt>
                <c:pt idx="94">
                  <c:v>0.87067359</c:v>
                </c:pt>
                <c:pt idx="95">
                  <c:v>0.87217931000000004</c:v>
                </c:pt>
                <c:pt idx="96">
                  <c:v>0.87349197000000001</c:v>
                </c:pt>
                <c:pt idx="97">
                  <c:v>0.87496715000000003</c:v>
                </c:pt>
                <c:pt idx="98">
                  <c:v>0.87621952000000003</c:v>
                </c:pt>
                <c:pt idx="99">
                  <c:v>0.87765820000000005</c:v>
                </c:pt>
                <c:pt idx="100">
                  <c:v>0.87859993000000003</c:v>
                </c:pt>
                <c:pt idx="101">
                  <c:v>0.87975780999999997</c:v>
                </c:pt>
              </c:numCache>
            </c:numRef>
          </c:xVal>
          <c:yVal>
            <c:numRef>
              <c:f>'24.26-MD'!$D$3:$D$110</c:f>
              <c:numCache>
                <c:formatCode>General</c:formatCode>
                <c:ptCount val="108"/>
                <c:pt idx="0">
                  <c:v>201.86911000000001</c:v>
                </c:pt>
                <c:pt idx="1">
                  <c:v>201.90698</c:v>
                </c:pt>
                <c:pt idx="2">
                  <c:v>201.91663700000001</c:v>
                </c:pt>
                <c:pt idx="3">
                  <c:v>201.92629400000001</c:v>
                </c:pt>
                <c:pt idx="4">
                  <c:v>201.89016799999999</c:v>
                </c:pt>
                <c:pt idx="5">
                  <c:v>201.86057</c:v>
                </c:pt>
                <c:pt idx="6">
                  <c:v>201.86499699999999</c:v>
                </c:pt>
                <c:pt idx="7">
                  <c:v>201.88650200000001</c:v>
                </c:pt>
                <c:pt idx="8">
                  <c:v>201.89043699999999</c:v>
                </c:pt>
                <c:pt idx="9">
                  <c:v>201.89477400000001</c:v>
                </c:pt>
                <c:pt idx="10">
                  <c:v>201.899111</c:v>
                </c:pt>
                <c:pt idx="11">
                  <c:v>201.90304499999999</c:v>
                </c:pt>
                <c:pt idx="12">
                  <c:v>201.92374599999999</c:v>
                </c:pt>
                <c:pt idx="13">
                  <c:v>201.894192</c:v>
                </c:pt>
                <c:pt idx="14">
                  <c:v>201.96729400000001</c:v>
                </c:pt>
                <c:pt idx="15">
                  <c:v>201.90398400000001</c:v>
                </c:pt>
                <c:pt idx="16">
                  <c:v>201.908321</c:v>
                </c:pt>
                <c:pt idx="17">
                  <c:v>201.91265799999999</c:v>
                </c:pt>
                <c:pt idx="18">
                  <c:v>201.91659200000001</c:v>
                </c:pt>
                <c:pt idx="19">
                  <c:v>201.92052699999999</c:v>
                </c:pt>
                <c:pt idx="20">
                  <c:v>201.92446100000001</c:v>
                </c:pt>
                <c:pt idx="21">
                  <c:v>201.92839599999999</c:v>
                </c:pt>
                <c:pt idx="22">
                  <c:v>201.931928</c:v>
                </c:pt>
                <c:pt idx="23">
                  <c:v>201.977204</c:v>
                </c:pt>
                <c:pt idx="24">
                  <c:v>202.12503100000001</c:v>
                </c:pt>
                <c:pt idx="25">
                  <c:v>202.13468900000001</c:v>
                </c:pt>
                <c:pt idx="26">
                  <c:v>202.19012900000001</c:v>
                </c:pt>
                <c:pt idx="27">
                  <c:v>202.37004300000001</c:v>
                </c:pt>
                <c:pt idx="28">
                  <c:v>202.41403800000001</c:v>
                </c:pt>
                <c:pt idx="29">
                  <c:v>202.43514099999999</c:v>
                </c:pt>
                <c:pt idx="30">
                  <c:v>202.484859</c:v>
                </c:pt>
                <c:pt idx="31">
                  <c:v>202.54070200000001</c:v>
                </c:pt>
                <c:pt idx="32">
                  <c:v>202.566485</c:v>
                </c:pt>
                <c:pt idx="33">
                  <c:v>202.77923100000001</c:v>
                </c:pt>
                <c:pt idx="34">
                  <c:v>202.86328599999999</c:v>
                </c:pt>
                <c:pt idx="35">
                  <c:v>202.884389</c:v>
                </c:pt>
                <c:pt idx="36">
                  <c:v>202.88832400000001</c:v>
                </c:pt>
                <c:pt idx="37">
                  <c:v>202.95601500000001</c:v>
                </c:pt>
                <c:pt idx="38">
                  <c:v>203.05764099999999</c:v>
                </c:pt>
                <c:pt idx="39">
                  <c:v>203.09059300000001</c:v>
                </c:pt>
                <c:pt idx="40">
                  <c:v>203.094572</c:v>
                </c:pt>
                <c:pt idx="41">
                  <c:v>203.42417599999999</c:v>
                </c:pt>
                <c:pt idx="42">
                  <c:v>203.42811</c:v>
                </c:pt>
                <c:pt idx="43">
                  <c:v>203.54078000000001</c:v>
                </c:pt>
                <c:pt idx="44">
                  <c:v>203.562285</c:v>
                </c:pt>
                <c:pt idx="45">
                  <c:v>203.58522199999999</c:v>
                </c:pt>
                <c:pt idx="46">
                  <c:v>203.67500000000001</c:v>
                </c:pt>
                <c:pt idx="47">
                  <c:v>203.82057599999999</c:v>
                </c:pt>
                <c:pt idx="48">
                  <c:v>203.91286700000001</c:v>
                </c:pt>
                <c:pt idx="49">
                  <c:v>204.12380099999999</c:v>
                </c:pt>
                <c:pt idx="50">
                  <c:v>204.27693300000001</c:v>
                </c:pt>
                <c:pt idx="51">
                  <c:v>204.361391</c:v>
                </c:pt>
                <c:pt idx="52">
                  <c:v>204.49695199999999</c:v>
                </c:pt>
                <c:pt idx="53">
                  <c:v>204.50660999999999</c:v>
                </c:pt>
                <c:pt idx="54">
                  <c:v>204.58494200000001</c:v>
                </c:pt>
                <c:pt idx="55">
                  <c:v>204.78917799999999</c:v>
                </c:pt>
                <c:pt idx="56">
                  <c:v>204.86751000000001</c:v>
                </c:pt>
                <c:pt idx="57">
                  <c:v>204.91065599999999</c:v>
                </c:pt>
                <c:pt idx="58">
                  <c:v>205.14784299999999</c:v>
                </c:pt>
                <c:pt idx="59">
                  <c:v>205.33531300000001</c:v>
                </c:pt>
                <c:pt idx="60">
                  <c:v>205.45370600000001</c:v>
                </c:pt>
                <c:pt idx="61">
                  <c:v>205.48665700000001</c:v>
                </c:pt>
                <c:pt idx="62">
                  <c:v>205.622218</c:v>
                </c:pt>
                <c:pt idx="63">
                  <c:v>205.76350299999999</c:v>
                </c:pt>
                <c:pt idx="64">
                  <c:v>205.81894299999999</c:v>
                </c:pt>
                <c:pt idx="65">
                  <c:v>205.85211799999999</c:v>
                </c:pt>
                <c:pt idx="66">
                  <c:v>206.105446</c:v>
                </c:pt>
                <c:pt idx="67">
                  <c:v>206.44229300000001</c:v>
                </c:pt>
                <c:pt idx="68">
                  <c:v>206.577854</c:v>
                </c:pt>
                <c:pt idx="69">
                  <c:v>206.65149199999999</c:v>
                </c:pt>
                <c:pt idx="70">
                  <c:v>206.975909</c:v>
                </c:pt>
                <c:pt idx="71">
                  <c:v>207.214483</c:v>
                </c:pt>
                <c:pt idx="72">
                  <c:v>207.481269</c:v>
                </c:pt>
                <c:pt idx="73">
                  <c:v>207.70982699999999</c:v>
                </c:pt>
                <c:pt idx="74">
                  <c:v>208.008938</c:v>
                </c:pt>
                <c:pt idx="75">
                  <c:v>208.959611</c:v>
                </c:pt>
                <c:pt idx="76">
                  <c:v>209.30691999999999</c:v>
                </c:pt>
                <c:pt idx="77">
                  <c:v>209.796899</c:v>
                </c:pt>
                <c:pt idx="78">
                  <c:v>210.28196</c:v>
                </c:pt>
                <c:pt idx="79">
                  <c:v>210.921942</c:v>
                </c:pt>
                <c:pt idx="80">
                  <c:v>211.60118</c:v>
                </c:pt>
                <c:pt idx="81">
                  <c:v>212.30330900000001</c:v>
                </c:pt>
                <c:pt idx="82">
                  <c:v>213.01432199999999</c:v>
                </c:pt>
                <c:pt idx="83">
                  <c:v>214.45936900000001</c:v>
                </c:pt>
                <c:pt idx="84">
                  <c:v>215.47367299999999</c:v>
                </c:pt>
                <c:pt idx="85">
                  <c:v>216.48997199999999</c:v>
                </c:pt>
                <c:pt idx="86">
                  <c:v>217.51571300000001</c:v>
                </c:pt>
                <c:pt idx="87">
                  <c:v>218.769745</c:v>
                </c:pt>
                <c:pt idx="88">
                  <c:v>220.195325</c:v>
                </c:pt>
                <c:pt idx="89">
                  <c:v>221.66863499999999</c:v>
                </c:pt>
                <c:pt idx="90">
                  <c:v>223.94284099999999</c:v>
                </c:pt>
                <c:pt idx="91">
                  <c:v>225.50513900000001</c:v>
                </c:pt>
                <c:pt idx="92">
                  <c:v>227.16462200000001</c:v>
                </c:pt>
                <c:pt idx="93">
                  <c:v>228.80360899999999</c:v>
                </c:pt>
                <c:pt idx="94">
                  <c:v>230.66324</c:v>
                </c:pt>
                <c:pt idx="95">
                  <c:v>232.32462000000001</c:v>
                </c:pt>
                <c:pt idx="96">
                  <c:v>234.20104499999999</c:v>
                </c:pt>
                <c:pt idx="97">
                  <c:v>236.10841500000001</c:v>
                </c:pt>
                <c:pt idx="98">
                  <c:v>237.91377700000001</c:v>
                </c:pt>
                <c:pt idx="99">
                  <c:v>239.64385999999999</c:v>
                </c:pt>
                <c:pt idx="100">
                  <c:v>241.184382</c:v>
                </c:pt>
                <c:pt idx="101">
                  <c:v>242.95183900000001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49BA-0E44-86A4-DEE73B655EEB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'24.26-MD'!$C$3:$C$104</c:f>
              <c:numCache>
                <c:formatCode>General</c:formatCode>
                <c:ptCount val="102"/>
                <c:pt idx="0">
                  <c:v>0.60060360999999995</c:v>
                </c:pt>
                <c:pt idx="1">
                  <c:v>0.60309707999999995</c:v>
                </c:pt>
                <c:pt idx="2">
                  <c:v>0.60587480999999999</c:v>
                </c:pt>
                <c:pt idx="3">
                  <c:v>0.60865252999999997</c:v>
                </c:pt>
                <c:pt idx="4">
                  <c:v>0.61143051000000004</c:v>
                </c:pt>
                <c:pt idx="5">
                  <c:v>0.61376653999999997</c:v>
                </c:pt>
                <c:pt idx="6">
                  <c:v>0.61790162000000004</c:v>
                </c:pt>
                <c:pt idx="7">
                  <c:v>0.62096335999999996</c:v>
                </c:pt>
                <c:pt idx="8">
                  <c:v>0.62374112000000004</c:v>
                </c:pt>
                <c:pt idx="9">
                  <c:v>0.62680296000000002</c:v>
                </c:pt>
                <c:pt idx="10">
                  <c:v>0.62986481000000005</c:v>
                </c:pt>
                <c:pt idx="11">
                  <c:v>0.63264255999999996</c:v>
                </c:pt>
                <c:pt idx="12">
                  <c:v>0.63513613000000002</c:v>
                </c:pt>
                <c:pt idx="13">
                  <c:v>0.63750372</c:v>
                </c:pt>
                <c:pt idx="14">
                  <c:v>0.64163840999999999</c:v>
                </c:pt>
                <c:pt idx="15">
                  <c:v>0.64441654999999998</c:v>
                </c:pt>
                <c:pt idx="16">
                  <c:v>0.64747838999999996</c:v>
                </c:pt>
                <c:pt idx="17">
                  <c:v>0.65054023000000005</c:v>
                </c:pt>
                <c:pt idx="18">
                  <c:v>0.65331799000000002</c:v>
                </c:pt>
                <c:pt idx="19">
                  <c:v>0.65609574000000004</c:v>
                </c:pt>
                <c:pt idx="20">
                  <c:v>0.6588735</c:v>
                </c:pt>
                <c:pt idx="21">
                  <c:v>0.66165125999999996</c:v>
                </c:pt>
                <c:pt idx="22">
                  <c:v>0.66414492000000003</c:v>
                </c:pt>
                <c:pt idx="23">
                  <c:v>0.66648052000000002</c:v>
                </c:pt>
                <c:pt idx="24">
                  <c:v>0.67118297000000005</c:v>
                </c:pt>
                <c:pt idx="25">
                  <c:v>0.67396069000000003</c:v>
                </c:pt>
                <c:pt idx="26">
                  <c:v>0.67673815000000004</c:v>
                </c:pt>
                <c:pt idx="27">
                  <c:v>0.67951490999999997</c:v>
                </c:pt>
                <c:pt idx="28">
                  <c:v>0.68229244</c:v>
                </c:pt>
                <c:pt idx="29">
                  <c:v>0.68507008999999996</c:v>
                </c:pt>
                <c:pt idx="30">
                  <c:v>0.68784758999999995</c:v>
                </c:pt>
                <c:pt idx="31">
                  <c:v>0.69090914000000003</c:v>
                </c:pt>
                <c:pt idx="32">
                  <c:v>0.69362363999999999</c:v>
                </c:pt>
                <c:pt idx="33">
                  <c:v>0.69769440000000005</c:v>
                </c:pt>
                <c:pt idx="34">
                  <c:v>0.70047170000000003</c:v>
                </c:pt>
                <c:pt idx="35">
                  <c:v>0.70324936000000005</c:v>
                </c:pt>
                <c:pt idx="36">
                  <c:v>0.70602710999999996</c:v>
                </c:pt>
                <c:pt idx="37">
                  <c:v>0.70937269000000003</c:v>
                </c:pt>
                <c:pt idx="38">
                  <c:v>0.71243398000000002</c:v>
                </c:pt>
                <c:pt idx="39">
                  <c:v>0.71549565999999998</c:v>
                </c:pt>
                <c:pt idx="40">
                  <c:v>0.71830497999999998</c:v>
                </c:pt>
                <c:pt idx="41">
                  <c:v>0.72474249999999996</c:v>
                </c:pt>
                <c:pt idx="42">
                  <c:v>0.72752026000000003</c:v>
                </c:pt>
                <c:pt idx="43">
                  <c:v>0.73029739999999999</c:v>
                </c:pt>
                <c:pt idx="44">
                  <c:v>0.73335914000000002</c:v>
                </c:pt>
                <c:pt idx="45">
                  <c:v>0.73642088000000006</c:v>
                </c:pt>
                <c:pt idx="46">
                  <c:v>0.73919815</c:v>
                </c:pt>
                <c:pt idx="47">
                  <c:v>0.7419751</c:v>
                </c:pt>
                <c:pt idx="48">
                  <c:v>0.74491017999999998</c:v>
                </c:pt>
                <c:pt idx="49">
                  <c:v>0.74999104999999999</c:v>
                </c:pt>
                <c:pt idx="50">
                  <c:v>0.75305204999999997</c:v>
                </c:pt>
                <c:pt idx="51">
                  <c:v>0.75611344000000003</c:v>
                </c:pt>
                <c:pt idx="52">
                  <c:v>0.75889044999999999</c:v>
                </c:pt>
                <c:pt idx="53">
                  <c:v>0.76166816999999998</c:v>
                </c:pt>
                <c:pt idx="54">
                  <c:v>0.7644455</c:v>
                </c:pt>
                <c:pt idx="55">
                  <c:v>0.76722212000000001</c:v>
                </c:pt>
                <c:pt idx="56">
                  <c:v>0.76999945000000003</c:v>
                </c:pt>
                <c:pt idx="57">
                  <c:v>0.77268228999999999</c:v>
                </c:pt>
                <c:pt idx="58">
                  <c:v>0.77801553999999995</c:v>
                </c:pt>
                <c:pt idx="59">
                  <c:v>0.78107634000000004</c:v>
                </c:pt>
                <c:pt idx="60">
                  <c:v>0.78385344999999995</c:v>
                </c:pt>
                <c:pt idx="61">
                  <c:v>0.78691513000000002</c:v>
                </c:pt>
                <c:pt idx="62">
                  <c:v>0.78969213999999999</c:v>
                </c:pt>
                <c:pt idx="63">
                  <c:v>0.79246910999999998</c:v>
                </c:pt>
                <c:pt idx="64">
                  <c:v>0.79524656999999999</c:v>
                </c:pt>
                <c:pt idx="65">
                  <c:v>0.79745597999999995</c:v>
                </c:pt>
                <c:pt idx="66">
                  <c:v>0.79953788000000003</c:v>
                </c:pt>
                <c:pt idx="67">
                  <c:v>0.80300817999999996</c:v>
                </c:pt>
                <c:pt idx="68">
                  <c:v>0.80578519000000004</c:v>
                </c:pt>
                <c:pt idx="69">
                  <c:v>0.80827846000000003</c:v>
                </c:pt>
                <c:pt idx="70">
                  <c:v>0.81105439000000001</c:v>
                </c:pt>
                <c:pt idx="71">
                  <c:v>0.81383081999999995</c:v>
                </c:pt>
                <c:pt idx="72">
                  <c:v>0.81632298999999997</c:v>
                </c:pt>
                <c:pt idx="73">
                  <c:v>0.81909947000000005</c:v>
                </c:pt>
                <c:pt idx="74">
                  <c:v>0.8211811</c:v>
                </c:pt>
                <c:pt idx="75">
                  <c:v>0.82568958999999997</c:v>
                </c:pt>
                <c:pt idx="76">
                  <c:v>0.82846538999999997</c:v>
                </c:pt>
                <c:pt idx="77">
                  <c:v>0.83095629999999998</c:v>
                </c:pt>
                <c:pt idx="78">
                  <c:v>0.83401541000000001</c:v>
                </c:pt>
                <c:pt idx="79">
                  <c:v>0.83735773000000002</c:v>
                </c:pt>
                <c:pt idx="80">
                  <c:v>0.84013165000000001</c:v>
                </c:pt>
                <c:pt idx="81">
                  <c:v>0.84290544000000001</c:v>
                </c:pt>
                <c:pt idx="82">
                  <c:v>0.84545822000000004</c:v>
                </c:pt>
                <c:pt idx="83">
                  <c:v>0.84892223</c:v>
                </c:pt>
                <c:pt idx="84">
                  <c:v>0.85128389000000004</c:v>
                </c:pt>
                <c:pt idx="85">
                  <c:v>0.85323519000000003</c:v>
                </c:pt>
                <c:pt idx="86">
                  <c:v>0.85518643000000005</c:v>
                </c:pt>
                <c:pt idx="87">
                  <c:v>0.8571995</c:v>
                </c:pt>
                <c:pt idx="88">
                  <c:v>0.85933786999999995</c:v>
                </c:pt>
                <c:pt idx="89">
                  <c:v>0.86122343999999995</c:v>
                </c:pt>
                <c:pt idx="90">
                  <c:v>0.86384941000000004</c:v>
                </c:pt>
                <c:pt idx="91">
                  <c:v>0.86556221</c:v>
                </c:pt>
                <c:pt idx="92">
                  <c:v>0.86731594999999995</c:v>
                </c:pt>
                <c:pt idx="93">
                  <c:v>0.86888491999999995</c:v>
                </c:pt>
                <c:pt idx="94">
                  <c:v>0.87067359</c:v>
                </c:pt>
                <c:pt idx="95">
                  <c:v>0.87217931000000004</c:v>
                </c:pt>
                <c:pt idx="96">
                  <c:v>0.87349197000000001</c:v>
                </c:pt>
                <c:pt idx="97">
                  <c:v>0.87496715000000003</c:v>
                </c:pt>
                <c:pt idx="98">
                  <c:v>0.87621952000000003</c:v>
                </c:pt>
                <c:pt idx="99">
                  <c:v>0.87765820000000005</c:v>
                </c:pt>
                <c:pt idx="100">
                  <c:v>0.87859993000000003</c:v>
                </c:pt>
                <c:pt idx="101">
                  <c:v>0.87975780999999997</c:v>
                </c:pt>
              </c:numCache>
            </c:numRef>
          </c:xVal>
          <c:yVal>
            <c:numRef>
              <c:f>'24.26-MD'!$E$3:$E$104</c:f>
              <c:numCache>
                <c:formatCode>General</c:formatCode>
                <c:ptCount val="102"/>
                <c:pt idx="0">
                  <c:v>203.08554923095883</c:v>
                </c:pt>
                <c:pt idx="1">
                  <c:v>203.08571670795499</c:v>
                </c:pt>
                <c:pt idx="2">
                  <c:v>203.08592148290793</c:v>
                </c:pt>
                <c:pt idx="3">
                  <c:v>203.08614718156957</c:v>
                </c:pt>
                <c:pt idx="4">
                  <c:v>203.0863957786903</c:v>
                </c:pt>
                <c:pt idx="5">
                  <c:v>203.08662408141089</c:v>
                </c:pt>
                <c:pt idx="6">
                  <c:v>203.08707577351257</c:v>
                </c:pt>
                <c:pt idx="7">
                  <c:v>203.08745351268379</c:v>
                </c:pt>
                <c:pt idx="8">
                  <c:v>203.08783156080651</c:v>
                </c:pt>
                <c:pt idx="9">
                  <c:v>203.08829099059244</c:v>
                </c:pt>
                <c:pt idx="10">
                  <c:v>203.08879951965289</c:v>
                </c:pt>
                <c:pt idx="11">
                  <c:v>203.08930738967302</c:v>
                </c:pt>
                <c:pt idx="12">
                  <c:v>203.08980434030474</c:v>
                </c:pt>
                <c:pt idx="13">
                  <c:v>203.09031501202156</c:v>
                </c:pt>
                <c:pt idx="14">
                  <c:v>203.0913062097386</c:v>
                </c:pt>
                <c:pt idx="15">
                  <c:v>203.09205015855403</c:v>
                </c:pt>
                <c:pt idx="16">
                  <c:v>203.092950284968</c:v>
                </c:pt>
                <c:pt idx="17">
                  <c:v>203.09394236195612</c:v>
                </c:pt>
                <c:pt idx="18">
                  <c:v>203.09492933783736</c:v>
                </c:pt>
                <c:pt idx="19">
                  <c:v>203.0960064453688</c:v>
                </c:pt>
                <c:pt idx="20">
                  <c:v>203.0971814976007</c:v>
                </c:pt>
                <c:pt idx="21">
                  <c:v>203.09846296665319</c:v>
                </c:pt>
                <c:pt idx="22">
                  <c:v>203.09971157851032</c:v>
                </c:pt>
                <c:pt idx="23">
                  <c:v>203.1009719406201</c:v>
                </c:pt>
                <c:pt idx="24">
                  <c:v>203.10380297944192</c:v>
                </c:pt>
                <c:pt idx="25">
                  <c:v>203.10567848981367</c:v>
                </c:pt>
                <c:pt idx="26">
                  <c:v>203.1077209756437</c:v>
                </c:pt>
                <c:pt idx="27">
                  <c:v>203.10994460727221</c:v>
                </c:pt>
                <c:pt idx="28">
                  <c:v>203.11236648015793</c:v>
                </c:pt>
                <c:pt idx="29">
                  <c:v>203.11500350044514</c:v>
                </c:pt>
                <c:pt idx="30">
                  <c:v>203.11787440142967</c:v>
                </c:pt>
                <c:pt idx="31">
                  <c:v>203.12133499672919</c:v>
                </c:pt>
                <c:pt idx="32">
                  <c:v>203.12468683750697</c:v>
                </c:pt>
                <c:pt idx="33">
                  <c:v>203.13026654119994</c:v>
                </c:pt>
                <c:pt idx="34">
                  <c:v>203.13449413043139</c:v>
                </c:pt>
                <c:pt idx="35">
                  <c:v>203.1390998519455</c:v>
                </c:pt>
                <c:pt idx="36">
                  <c:v>203.14411821106813</c:v>
                </c:pt>
                <c:pt idx="37">
                  <c:v>203.15076478396008</c:v>
                </c:pt>
                <c:pt idx="38">
                  <c:v>203.15748341235357</c:v>
                </c:pt>
                <c:pt idx="39">
                  <c:v>203.16487776953471</c:v>
                </c:pt>
                <c:pt idx="40">
                  <c:v>203.17231781263419</c:v>
                </c:pt>
                <c:pt idx="41">
                  <c:v>203.19208370983185</c:v>
                </c:pt>
                <c:pt idx="42">
                  <c:v>203.20195180531232</c:v>
                </c:pt>
                <c:pt idx="43">
                  <c:v>203.2127429581713</c:v>
                </c:pt>
                <c:pt idx="44">
                  <c:v>203.22582592977218</c:v>
                </c:pt>
                <c:pt idx="45">
                  <c:v>203.24029087505602</c:v>
                </c:pt>
                <c:pt idx="46">
                  <c:v>203.25474150559614</c:v>
                </c:pt>
                <c:pt idx="47">
                  <c:v>203.27059418027673</c:v>
                </c:pt>
                <c:pt idx="48">
                  <c:v>203.28904288012046</c:v>
                </c:pt>
                <c:pt idx="49">
                  <c:v>203.32568834909716</c:v>
                </c:pt>
                <c:pt idx="50">
                  <c:v>203.35107964942932</c:v>
                </c:pt>
                <c:pt idx="51">
                  <c:v>203.37934810542185</c:v>
                </c:pt>
                <c:pt idx="52">
                  <c:v>203.40778060390875</c:v>
                </c:pt>
                <c:pt idx="53">
                  <c:v>203.439192888951</c:v>
                </c:pt>
                <c:pt idx="54">
                  <c:v>203.47392023910893</c:v>
                </c:pt>
                <c:pt idx="55">
                  <c:v>203.51234841990208</c:v>
                </c:pt>
                <c:pt idx="56">
                  <c:v>203.55493974732829</c:v>
                </c:pt>
                <c:pt idx="57">
                  <c:v>203.60049570923218</c:v>
                </c:pt>
                <c:pt idx="58">
                  <c:v>203.70602863216874</c:v>
                </c:pt>
                <c:pt idx="59">
                  <c:v>203.77709922160449</c:v>
                </c:pt>
                <c:pt idx="60">
                  <c:v>203.84933168266167</c:v>
                </c:pt>
                <c:pt idx="61">
                  <c:v>203.93866550874955</c:v>
                </c:pt>
                <c:pt idx="62">
                  <c:v>204.02964978997224</c:v>
                </c:pt>
                <c:pt idx="63">
                  <c:v>204.13135956718517</c:v>
                </c:pt>
                <c:pt idx="64">
                  <c:v>204.24520144898045</c:v>
                </c:pt>
                <c:pt idx="65">
                  <c:v>204.34545250864434</c:v>
                </c:pt>
                <c:pt idx="66">
                  <c:v>204.44863740852517</c:v>
                </c:pt>
                <c:pt idx="67">
                  <c:v>204.64174396608587</c:v>
                </c:pt>
                <c:pt idx="68">
                  <c:v>204.81779563496914</c:v>
                </c:pt>
                <c:pt idx="69">
                  <c:v>204.99443176439422</c:v>
                </c:pt>
                <c:pt idx="70">
                  <c:v>205.21442764690056</c:v>
                </c:pt>
                <c:pt idx="71">
                  <c:v>205.46223996682212</c:v>
                </c:pt>
                <c:pt idx="72">
                  <c:v>205.71140792709923</c:v>
                </c:pt>
                <c:pt idx="73">
                  <c:v>206.02266171672241</c:v>
                </c:pt>
                <c:pt idx="74">
                  <c:v>206.28205362233351</c:v>
                </c:pt>
                <c:pt idx="75">
                  <c:v>206.93225607890241</c:v>
                </c:pt>
                <c:pt idx="76">
                  <c:v>207.40209715154899</c:v>
                </c:pt>
                <c:pt idx="77">
                  <c:v>207.87612109813102</c:v>
                </c:pt>
                <c:pt idx="78">
                  <c:v>208.53545414168664</c:v>
                </c:pt>
                <c:pt idx="79">
                  <c:v>209.36756642982314</c:v>
                </c:pt>
                <c:pt idx="80">
                  <c:v>210.16038616777058</c:v>
                </c:pt>
                <c:pt idx="81">
                  <c:v>211.05967118101321</c:v>
                </c:pt>
                <c:pt idx="82">
                  <c:v>211.9941353279703</c:v>
                </c:pt>
                <c:pt idx="83">
                  <c:v>213.45021816801659</c:v>
                </c:pt>
                <c:pt idx="84">
                  <c:v>214.58454191406554</c:v>
                </c:pt>
                <c:pt idx="85">
                  <c:v>215.61960767192497</c:v>
                </c:pt>
                <c:pt idx="86">
                  <c:v>216.75234940038578</c:v>
                </c:pt>
                <c:pt idx="87">
                  <c:v>218.03341513534426</c:v>
                </c:pt>
                <c:pt idx="88">
                  <c:v>219.5319620368891</c:v>
                </c:pt>
                <c:pt idx="89">
                  <c:v>220.98287437271375</c:v>
                </c:pt>
                <c:pt idx="90">
                  <c:v>223.22826797850993</c:v>
                </c:pt>
                <c:pt idx="91">
                  <c:v>224.84843206789009</c:v>
                </c:pt>
                <c:pt idx="92">
                  <c:v>226.64748417192251</c:v>
                </c:pt>
                <c:pt idx="93">
                  <c:v>228.38718445714935</c:v>
                </c:pt>
                <c:pt idx="94">
                  <c:v>230.53316683925598</c:v>
                </c:pt>
                <c:pt idx="95">
                  <c:v>232.48483648446381</c:v>
                </c:pt>
                <c:pt idx="96">
                  <c:v>234.30274696845277</c:v>
                </c:pt>
                <c:pt idx="97">
                  <c:v>236.4843709815492</c:v>
                </c:pt>
                <c:pt idx="98">
                  <c:v>238.45928696196989</c:v>
                </c:pt>
                <c:pt idx="99">
                  <c:v>240.87673564490802</c:v>
                </c:pt>
                <c:pt idx="100">
                  <c:v>242.55039178395805</c:v>
                </c:pt>
                <c:pt idx="101">
                  <c:v>244.71288110386797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50E-8C47-BC54-3C4467F21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55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30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B707-120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'24.49-B707'!$O$3:$O$108</c:f>
              <c:numCache>
                <c:formatCode>General</c:formatCode>
                <c:ptCount val="106"/>
                <c:pt idx="0">
                  <c:v>0.50004391000000004</c:v>
                </c:pt>
                <c:pt idx="1">
                  <c:v>0.50356045000000005</c:v>
                </c:pt>
                <c:pt idx="2">
                  <c:v>0.50707714000000004</c:v>
                </c:pt>
                <c:pt idx="3">
                  <c:v>0.51059407000000001</c:v>
                </c:pt>
                <c:pt idx="4">
                  <c:v>0.51411101000000003</c:v>
                </c:pt>
                <c:pt idx="5">
                  <c:v>0.51762794999999995</c:v>
                </c:pt>
                <c:pt idx="6">
                  <c:v>0.52087589000000001</c:v>
                </c:pt>
                <c:pt idx="7">
                  <c:v>0.52412382000000002</c:v>
                </c:pt>
                <c:pt idx="8">
                  <c:v>0.52737175999999997</c:v>
                </c:pt>
                <c:pt idx="9">
                  <c:v>0.53061970000000003</c:v>
                </c:pt>
                <c:pt idx="10">
                  <c:v>0.53386763999999998</c:v>
                </c:pt>
                <c:pt idx="11">
                  <c:v>0.53711549999999997</c:v>
                </c:pt>
                <c:pt idx="12">
                  <c:v>0.54036318999999999</c:v>
                </c:pt>
                <c:pt idx="13">
                  <c:v>0.54361145</c:v>
                </c:pt>
                <c:pt idx="14">
                  <c:v>0.54685932000000004</c:v>
                </c:pt>
                <c:pt idx="15">
                  <c:v>0.55010733000000001</c:v>
                </c:pt>
                <c:pt idx="16">
                  <c:v>0.55335519</c:v>
                </c:pt>
                <c:pt idx="17">
                  <c:v>0.55660266000000003</c:v>
                </c:pt>
                <c:pt idx="18">
                  <c:v>0.55985074000000001</c:v>
                </c:pt>
                <c:pt idx="19">
                  <c:v>0.56309867999999996</c:v>
                </c:pt>
                <c:pt idx="20">
                  <c:v>0.56634647000000005</c:v>
                </c:pt>
                <c:pt idx="21">
                  <c:v>0.56959488000000003</c:v>
                </c:pt>
                <c:pt idx="22">
                  <c:v>0.57284246000000005</c:v>
                </c:pt>
                <c:pt idx="23">
                  <c:v>0.57609043000000004</c:v>
                </c:pt>
                <c:pt idx="24">
                  <c:v>0.57933836999999999</c:v>
                </c:pt>
                <c:pt idx="25">
                  <c:v>0.58258620000000005</c:v>
                </c:pt>
                <c:pt idx="26">
                  <c:v>0.58583463999999996</c:v>
                </c:pt>
                <c:pt idx="27">
                  <c:v>0.58908229000000001</c:v>
                </c:pt>
                <c:pt idx="28">
                  <c:v>0.59233011999999996</c:v>
                </c:pt>
                <c:pt idx="29">
                  <c:v>0.59557842000000005</c:v>
                </c:pt>
                <c:pt idx="30">
                  <c:v>0.59882639999999998</c:v>
                </c:pt>
                <c:pt idx="31">
                  <c:v>0.60207385999999996</c:v>
                </c:pt>
                <c:pt idx="32">
                  <c:v>0.60532202000000002</c:v>
                </c:pt>
                <c:pt idx="33">
                  <c:v>0.60857021</c:v>
                </c:pt>
                <c:pt idx="34">
                  <c:v>0.61181770999999996</c:v>
                </c:pt>
                <c:pt idx="35">
                  <c:v>0.61506569</c:v>
                </c:pt>
                <c:pt idx="36">
                  <c:v>0.61831362999999995</c:v>
                </c:pt>
                <c:pt idx="37">
                  <c:v>0.62156155999999996</c:v>
                </c:pt>
                <c:pt idx="38">
                  <c:v>0.62480950000000002</c:v>
                </c:pt>
                <c:pt idx="39">
                  <c:v>0.62805743999999997</c:v>
                </c:pt>
                <c:pt idx="40">
                  <c:v>0.63130538000000003</c:v>
                </c:pt>
                <c:pt idx="41">
                  <c:v>0.63455331999999998</c:v>
                </c:pt>
                <c:pt idx="42">
                  <c:v>0.63780124999999999</c:v>
                </c:pt>
                <c:pt idx="43">
                  <c:v>0.64104919000000005</c:v>
                </c:pt>
                <c:pt idx="44">
                  <c:v>0.64429713</c:v>
                </c:pt>
                <c:pt idx="45">
                  <c:v>0.64754506999999994</c:v>
                </c:pt>
                <c:pt idx="46">
                  <c:v>0.65079290000000001</c:v>
                </c:pt>
                <c:pt idx="47">
                  <c:v>0.65404055000000005</c:v>
                </c:pt>
                <c:pt idx="48">
                  <c:v>0.65728847999999995</c:v>
                </c:pt>
                <c:pt idx="49">
                  <c:v>0.66053642000000001</c:v>
                </c:pt>
                <c:pt idx="50">
                  <c:v>0.66378435999999996</c:v>
                </c:pt>
                <c:pt idx="51">
                  <c:v>0.66703230000000002</c:v>
                </c:pt>
                <c:pt idx="52">
                  <c:v>0.67028023999999997</c:v>
                </c:pt>
                <c:pt idx="53">
                  <c:v>0.67352816999999998</c:v>
                </c:pt>
                <c:pt idx="54">
                  <c:v>0.67677611000000004</c:v>
                </c:pt>
                <c:pt idx="55">
                  <c:v>0.68002404999999999</c:v>
                </c:pt>
                <c:pt idx="56">
                  <c:v>0.68327199000000005</c:v>
                </c:pt>
                <c:pt idx="57">
                  <c:v>0.68651982</c:v>
                </c:pt>
                <c:pt idx="58">
                  <c:v>0.68976786000000001</c:v>
                </c:pt>
                <c:pt idx="59">
                  <c:v>0.69301579999999996</c:v>
                </c:pt>
                <c:pt idx="60">
                  <c:v>0.69626367</c:v>
                </c:pt>
                <c:pt idx="61">
                  <c:v>0.69951138999999996</c:v>
                </c:pt>
                <c:pt idx="62">
                  <c:v>0.70275962000000003</c:v>
                </c:pt>
                <c:pt idx="63">
                  <c:v>0.70600755000000004</c:v>
                </c:pt>
                <c:pt idx="64">
                  <c:v>0.70925548999999999</c:v>
                </c:pt>
                <c:pt idx="65">
                  <c:v>0.71250263000000003</c:v>
                </c:pt>
                <c:pt idx="66">
                  <c:v>0.71575016999999996</c:v>
                </c:pt>
                <c:pt idx="67">
                  <c:v>0.71899811000000002</c:v>
                </c:pt>
                <c:pt idx="68">
                  <c:v>0.72224641000000001</c:v>
                </c:pt>
                <c:pt idx="69">
                  <c:v>0.72549412999999996</c:v>
                </c:pt>
                <c:pt idx="70">
                  <c:v>0.72874192999999998</c:v>
                </c:pt>
                <c:pt idx="71">
                  <c:v>0.73199073000000003</c:v>
                </c:pt>
                <c:pt idx="72">
                  <c:v>0.73523925000000001</c:v>
                </c:pt>
                <c:pt idx="73">
                  <c:v>0.73848838000000006</c:v>
                </c:pt>
                <c:pt idx="74">
                  <c:v>0.74146782</c:v>
                </c:pt>
                <c:pt idx="75">
                  <c:v>0.74498620999999998</c:v>
                </c:pt>
                <c:pt idx="76">
                  <c:v>0.74823519999999999</c:v>
                </c:pt>
                <c:pt idx="77">
                  <c:v>0.75148464999999998</c:v>
                </c:pt>
                <c:pt idx="78">
                  <c:v>0.75473429000000003</c:v>
                </c:pt>
                <c:pt idx="79">
                  <c:v>0.75798396999999995</c:v>
                </c:pt>
                <c:pt idx="80">
                  <c:v>0.76123461999999997</c:v>
                </c:pt>
                <c:pt idx="81">
                  <c:v>0.76421620000000001</c:v>
                </c:pt>
                <c:pt idx="82">
                  <c:v>0.76719817000000001</c:v>
                </c:pt>
                <c:pt idx="83">
                  <c:v>0.7701808</c:v>
                </c:pt>
                <c:pt idx="84">
                  <c:v>0.77316320999999999</c:v>
                </c:pt>
                <c:pt idx="85">
                  <c:v>0.77611474000000003</c:v>
                </c:pt>
                <c:pt idx="86">
                  <c:v>0.77883975000000005</c:v>
                </c:pt>
                <c:pt idx="87">
                  <c:v>0.78128523999999999</c:v>
                </c:pt>
                <c:pt idx="88">
                  <c:v>0.78400086000000002</c:v>
                </c:pt>
                <c:pt idx="89">
                  <c:v>0.78671608000000004</c:v>
                </c:pt>
                <c:pt idx="90">
                  <c:v>0.78943191000000001</c:v>
                </c:pt>
                <c:pt idx="91">
                  <c:v>0.79228657999999996</c:v>
                </c:pt>
                <c:pt idx="92">
                  <c:v>0.79457588000000001</c:v>
                </c:pt>
                <c:pt idx="93">
                  <c:v>0.79672790000000004</c:v>
                </c:pt>
                <c:pt idx="94">
                  <c:v>0.79914993000000001</c:v>
                </c:pt>
                <c:pt idx="95">
                  <c:v>0.80146010000000001</c:v>
                </c:pt>
                <c:pt idx="96">
                  <c:v>0.80331342999999999</c:v>
                </c:pt>
                <c:pt idx="97">
                  <c:v>0.80556214999999998</c:v>
                </c:pt>
                <c:pt idx="98">
                  <c:v>0.80739371000000004</c:v>
                </c:pt>
                <c:pt idx="99">
                  <c:v>0.80961704999999995</c:v>
                </c:pt>
                <c:pt idx="100">
                  <c:v>0.81184062000000001</c:v>
                </c:pt>
                <c:pt idx="101">
                  <c:v>0.81376809999999999</c:v>
                </c:pt>
                <c:pt idx="102">
                  <c:v>0.81554833000000004</c:v>
                </c:pt>
                <c:pt idx="103">
                  <c:v>0.81747667999999996</c:v>
                </c:pt>
                <c:pt idx="104">
                  <c:v>0.81940484000000002</c:v>
                </c:pt>
                <c:pt idx="105">
                  <c:v>0.82088985999999997</c:v>
                </c:pt>
              </c:numCache>
            </c:numRef>
          </c:xVal>
          <c:yVal>
            <c:numRef>
              <c:f>'24.49-B707'!$P$3:$P$108</c:f>
              <c:numCache>
                <c:formatCode>General</c:formatCode>
                <c:ptCount val="106"/>
                <c:pt idx="0">
                  <c:v>217.82172600000001</c:v>
                </c:pt>
                <c:pt idx="1">
                  <c:v>217.75012899999999</c:v>
                </c:pt>
                <c:pt idx="2">
                  <c:v>217.70543000000001</c:v>
                </c:pt>
                <c:pt idx="3">
                  <c:v>217.70779999999999</c:v>
                </c:pt>
                <c:pt idx="4">
                  <c:v>217.71017000000001</c:v>
                </c:pt>
                <c:pt idx="5">
                  <c:v>217.71253999999999</c:v>
                </c:pt>
                <c:pt idx="6">
                  <c:v>217.71472800000001</c:v>
                </c:pt>
                <c:pt idx="7">
                  <c:v>217.716917</c:v>
                </c:pt>
                <c:pt idx="8">
                  <c:v>217.71910600000001</c:v>
                </c:pt>
                <c:pt idx="9">
                  <c:v>217.721294</c:v>
                </c:pt>
                <c:pt idx="10">
                  <c:v>217.72348299999999</c:v>
                </c:pt>
                <c:pt idx="11">
                  <c:v>217.71222299999999</c:v>
                </c:pt>
                <c:pt idx="12">
                  <c:v>217.66734299999999</c:v>
                </c:pt>
                <c:pt idx="13">
                  <c:v>217.73004900000001</c:v>
                </c:pt>
                <c:pt idx="14">
                  <c:v>217.71878899999999</c:v>
                </c:pt>
                <c:pt idx="15">
                  <c:v>217.73442600000001</c:v>
                </c:pt>
                <c:pt idx="16">
                  <c:v>217.72316599999999</c:v>
                </c:pt>
                <c:pt idx="17">
                  <c:v>217.63794100000001</c:v>
                </c:pt>
                <c:pt idx="18">
                  <c:v>217.66702599999999</c:v>
                </c:pt>
                <c:pt idx="19">
                  <c:v>217.66921500000001</c:v>
                </c:pt>
                <c:pt idx="20">
                  <c:v>217.644507</c:v>
                </c:pt>
                <c:pt idx="21">
                  <c:v>217.734397</c:v>
                </c:pt>
                <c:pt idx="22">
                  <c:v>217.66905600000001</c:v>
                </c:pt>
                <c:pt idx="23">
                  <c:v>217.67796899999999</c:v>
                </c:pt>
                <c:pt idx="24">
                  <c:v>217.68015800000001</c:v>
                </c:pt>
                <c:pt idx="25">
                  <c:v>217.66217399999999</c:v>
                </c:pt>
                <c:pt idx="26">
                  <c:v>217.758501</c:v>
                </c:pt>
                <c:pt idx="27">
                  <c:v>217.706896</c:v>
                </c:pt>
                <c:pt idx="28">
                  <c:v>217.68891199999999</c:v>
                </c:pt>
                <c:pt idx="29">
                  <c:v>217.758343</c:v>
                </c:pt>
                <c:pt idx="30">
                  <c:v>217.767256</c:v>
                </c:pt>
                <c:pt idx="31">
                  <c:v>217.68203</c:v>
                </c:pt>
                <c:pt idx="32">
                  <c:v>217.72456399999999</c:v>
                </c:pt>
                <c:pt idx="33">
                  <c:v>217.773822</c:v>
                </c:pt>
                <c:pt idx="34">
                  <c:v>217.69532000000001</c:v>
                </c:pt>
                <c:pt idx="35">
                  <c:v>217.70423299999999</c:v>
                </c:pt>
                <c:pt idx="36">
                  <c:v>217.706422</c:v>
                </c:pt>
                <c:pt idx="37">
                  <c:v>217.70860999999999</c:v>
                </c:pt>
                <c:pt idx="38">
                  <c:v>217.71079900000001</c:v>
                </c:pt>
                <c:pt idx="39">
                  <c:v>217.712987</c:v>
                </c:pt>
                <c:pt idx="40">
                  <c:v>217.71517600000001</c:v>
                </c:pt>
                <c:pt idx="41">
                  <c:v>217.717365</c:v>
                </c:pt>
                <c:pt idx="42">
                  <c:v>217.71955299999999</c:v>
                </c:pt>
                <c:pt idx="43">
                  <c:v>217.72174200000001</c:v>
                </c:pt>
                <c:pt idx="44">
                  <c:v>217.72393099999999</c:v>
                </c:pt>
                <c:pt idx="45">
                  <c:v>217.72611900000001</c:v>
                </c:pt>
                <c:pt idx="46">
                  <c:v>217.708135</c:v>
                </c:pt>
                <c:pt idx="47">
                  <c:v>217.656531</c:v>
                </c:pt>
                <c:pt idx="48">
                  <c:v>217.65871899999999</c:v>
                </c:pt>
                <c:pt idx="49">
                  <c:v>217.66090800000001</c:v>
                </c:pt>
                <c:pt idx="50">
                  <c:v>217.663096</c:v>
                </c:pt>
                <c:pt idx="51">
                  <c:v>217.66528500000001</c:v>
                </c:pt>
                <c:pt idx="52">
                  <c:v>217.667474</c:v>
                </c:pt>
                <c:pt idx="53">
                  <c:v>217.66966199999999</c:v>
                </c:pt>
                <c:pt idx="54">
                  <c:v>217.671851</c:v>
                </c:pt>
                <c:pt idx="55">
                  <c:v>217.67403999999999</c:v>
                </c:pt>
                <c:pt idx="56">
                  <c:v>217.67622800000001</c:v>
                </c:pt>
                <c:pt idx="57">
                  <c:v>217.658244</c:v>
                </c:pt>
                <c:pt idx="58">
                  <c:v>217.68060600000001</c:v>
                </c:pt>
                <c:pt idx="59">
                  <c:v>217.682794</c:v>
                </c:pt>
                <c:pt idx="60">
                  <c:v>217.67153400000001</c:v>
                </c:pt>
                <c:pt idx="61">
                  <c:v>217.63337799999999</c:v>
                </c:pt>
                <c:pt idx="62">
                  <c:v>217.68935999999999</c:v>
                </c:pt>
                <c:pt idx="63">
                  <c:v>217.69154900000001</c:v>
                </c:pt>
                <c:pt idx="64">
                  <c:v>217.693737</c:v>
                </c:pt>
                <c:pt idx="65">
                  <c:v>217.54799399999999</c:v>
                </c:pt>
                <c:pt idx="66">
                  <c:v>217.47621699999999</c:v>
                </c:pt>
                <c:pt idx="67">
                  <c:v>217.47840500000001</c:v>
                </c:pt>
                <c:pt idx="68">
                  <c:v>217.54783599999999</c:v>
                </c:pt>
                <c:pt idx="69">
                  <c:v>217.50967900000001</c:v>
                </c:pt>
                <c:pt idx="70">
                  <c:v>217.484971</c:v>
                </c:pt>
                <c:pt idx="71">
                  <c:v>217.64854</c:v>
                </c:pt>
                <c:pt idx="72">
                  <c:v>217.75831600000001</c:v>
                </c:pt>
                <c:pt idx="73">
                  <c:v>217.98240200000001</c:v>
                </c:pt>
                <c:pt idx="74">
                  <c:v>218.078261</c:v>
                </c:pt>
                <c:pt idx="75">
                  <c:v>218.349885</c:v>
                </c:pt>
                <c:pt idx="76">
                  <c:v>218.54707500000001</c:v>
                </c:pt>
                <c:pt idx="77">
                  <c:v>218.83168000000001</c:v>
                </c:pt>
                <c:pt idx="78">
                  <c:v>219.14961700000001</c:v>
                </c:pt>
                <c:pt idx="79">
                  <c:v>219.47456600000001</c:v>
                </c:pt>
                <c:pt idx="80">
                  <c:v>219.98106899999999</c:v>
                </c:pt>
                <c:pt idx="81">
                  <c:v>220.473941</c:v>
                </c:pt>
                <c:pt idx="82">
                  <c:v>221.040492</c:v>
                </c:pt>
                <c:pt idx="83">
                  <c:v>221.72865400000001</c:v>
                </c:pt>
                <c:pt idx="84">
                  <c:v>222.37589500000001</c:v>
                </c:pt>
                <c:pt idx="85">
                  <c:v>222.96886799999999</c:v>
                </c:pt>
                <c:pt idx="86">
                  <c:v>223.79294400000001</c:v>
                </c:pt>
                <c:pt idx="87">
                  <c:v>224.641548</c:v>
                </c:pt>
                <c:pt idx="88">
                  <c:v>225.69878299999999</c:v>
                </c:pt>
                <c:pt idx="89">
                  <c:v>226.68176399999999</c:v>
                </c:pt>
                <c:pt idx="90">
                  <c:v>227.779056</c:v>
                </c:pt>
                <c:pt idx="91">
                  <c:v>228.909684</c:v>
                </c:pt>
                <c:pt idx="92">
                  <c:v>230.20523299999999</c:v>
                </c:pt>
                <c:pt idx="93">
                  <c:v>231.38703000000001</c:v>
                </c:pt>
                <c:pt idx="94">
                  <c:v>232.75533200000001</c:v>
                </c:pt>
                <c:pt idx="95">
                  <c:v>234.03716</c:v>
                </c:pt>
                <c:pt idx="96">
                  <c:v>235.262091</c:v>
                </c:pt>
                <c:pt idx="97">
                  <c:v>236.74150499999999</c:v>
                </c:pt>
                <c:pt idx="98">
                  <c:v>238.121577</c:v>
                </c:pt>
                <c:pt idx="99">
                  <c:v>239.76617100000001</c:v>
                </c:pt>
                <c:pt idx="100">
                  <c:v>241.45303100000001</c:v>
                </c:pt>
                <c:pt idx="101">
                  <c:v>242.98647700000001</c:v>
                </c:pt>
                <c:pt idx="102">
                  <c:v>244.59026800000001</c:v>
                </c:pt>
                <c:pt idx="103">
                  <c:v>246.28573499999999</c:v>
                </c:pt>
                <c:pt idx="104">
                  <c:v>247.94681299999999</c:v>
                </c:pt>
                <c:pt idx="105">
                  <c:v>249.56106600000001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FF9-944F-BA9B-4AEF67FB6504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'24.49-B707'!$O$3:$O$108</c:f>
              <c:numCache>
                <c:formatCode>General</c:formatCode>
                <c:ptCount val="106"/>
                <c:pt idx="0">
                  <c:v>0.50004391000000004</c:v>
                </c:pt>
                <c:pt idx="1">
                  <c:v>0.50356045000000005</c:v>
                </c:pt>
                <c:pt idx="2">
                  <c:v>0.50707714000000004</c:v>
                </c:pt>
                <c:pt idx="3">
                  <c:v>0.51059407000000001</c:v>
                </c:pt>
                <c:pt idx="4">
                  <c:v>0.51411101000000003</c:v>
                </c:pt>
                <c:pt idx="5">
                  <c:v>0.51762794999999995</c:v>
                </c:pt>
                <c:pt idx="6">
                  <c:v>0.52087589000000001</c:v>
                </c:pt>
                <c:pt idx="7">
                  <c:v>0.52412382000000002</c:v>
                </c:pt>
                <c:pt idx="8">
                  <c:v>0.52737175999999997</c:v>
                </c:pt>
                <c:pt idx="9">
                  <c:v>0.53061970000000003</c:v>
                </c:pt>
                <c:pt idx="10">
                  <c:v>0.53386763999999998</c:v>
                </c:pt>
                <c:pt idx="11">
                  <c:v>0.53711549999999997</c:v>
                </c:pt>
                <c:pt idx="12">
                  <c:v>0.54036318999999999</c:v>
                </c:pt>
                <c:pt idx="13">
                  <c:v>0.54361145</c:v>
                </c:pt>
                <c:pt idx="14">
                  <c:v>0.54685932000000004</c:v>
                </c:pt>
                <c:pt idx="15">
                  <c:v>0.55010733000000001</c:v>
                </c:pt>
                <c:pt idx="16">
                  <c:v>0.55335519</c:v>
                </c:pt>
                <c:pt idx="17">
                  <c:v>0.55660266000000003</c:v>
                </c:pt>
                <c:pt idx="18">
                  <c:v>0.55985074000000001</c:v>
                </c:pt>
                <c:pt idx="19">
                  <c:v>0.56309867999999996</c:v>
                </c:pt>
                <c:pt idx="20">
                  <c:v>0.56634647000000005</c:v>
                </c:pt>
                <c:pt idx="21">
                  <c:v>0.56959488000000003</c:v>
                </c:pt>
                <c:pt idx="22">
                  <c:v>0.57284246000000005</c:v>
                </c:pt>
                <c:pt idx="23">
                  <c:v>0.57609043000000004</c:v>
                </c:pt>
                <c:pt idx="24">
                  <c:v>0.57933836999999999</c:v>
                </c:pt>
                <c:pt idx="25">
                  <c:v>0.58258620000000005</c:v>
                </c:pt>
                <c:pt idx="26">
                  <c:v>0.58583463999999996</c:v>
                </c:pt>
                <c:pt idx="27">
                  <c:v>0.58908229000000001</c:v>
                </c:pt>
                <c:pt idx="28">
                  <c:v>0.59233011999999996</c:v>
                </c:pt>
                <c:pt idx="29">
                  <c:v>0.59557842000000005</c:v>
                </c:pt>
                <c:pt idx="30">
                  <c:v>0.59882639999999998</c:v>
                </c:pt>
                <c:pt idx="31">
                  <c:v>0.60207385999999996</c:v>
                </c:pt>
                <c:pt idx="32">
                  <c:v>0.60532202000000002</c:v>
                </c:pt>
                <c:pt idx="33">
                  <c:v>0.60857021</c:v>
                </c:pt>
                <c:pt idx="34">
                  <c:v>0.61181770999999996</c:v>
                </c:pt>
                <c:pt idx="35">
                  <c:v>0.61506569</c:v>
                </c:pt>
                <c:pt idx="36">
                  <c:v>0.61831362999999995</c:v>
                </c:pt>
                <c:pt idx="37">
                  <c:v>0.62156155999999996</c:v>
                </c:pt>
                <c:pt idx="38">
                  <c:v>0.62480950000000002</c:v>
                </c:pt>
                <c:pt idx="39">
                  <c:v>0.62805743999999997</c:v>
                </c:pt>
                <c:pt idx="40">
                  <c:v>0.63130538000000003</c:v>
                </c:pt>
                <c:pt idx="41">
                  <c:v>0.63455331999999998</c:v>
                </c:pt>
                <c:pt idx="42">
                  <c:v>0.63780124999999999</c:v>
                </c:pt>
                <c:pt idx="43">
                  <c:v>0.64104919000000005</c:v>
                </c:pt>
                <c:pt idx="44">
                  <c:v>0.64429713</c:v>
                </c:pt>
                <c:pt idx="45">
                  <c:v>0.64754506999999994</c:v>
                </c:pt>
                <c:pt idx="46">
                  <c:v>0.65079290000000001</c:v>
                </c:pt>
                <c:pt idx="47">
                  <c:v>0.65404055000000005</c:v>
                </c:pt>
                <c:pt idx="48">
                  <c:v>0.65728847999999995</c:v>
                </c:pt>
                <c:pt idx="49">
                  <c:v>0.66053642000000001</c:v>
                </c:pt>
                <c:pt idx="50">
                  <c:v>0.66378435999999996</c:v>
                </c:pt>
                <c:pt idx="51">
                  <c:v>0.66703230000000002</c:v>
                </c:pt>
                <c:pt idx="52">
                  <c:v>0.67028023999999997</c:v>
                </c:pt>
                <c:pt idx="53">
                  <c:v>0.67352816999999998</c:v>
                </c:pt>
                <c:pt idx="54">
                  <c:v>0.67677611000000004</c:v>
                </c:pt>
                <c:pt idx="55">
                  <c:v>0.68002404999999999</c:v>
                </c:pt>
                <c:pt idx="56">
                  <c:v>0.68327199000000005</c:v>
                </c:pt>
                <c:pt idx="57">
                  <c:v>0.68651982</c:v>
                </c:pt>
                <c:pt idx="58">
                  <c:v>0.68976786000000001</c:v>
                </c:pt>
                <c:pt idx="59">
                  <c:v>0.69301579999999996</c:v>
                </c:pt>
                <c:pt idx="60">
                  <c:v>0.69626367</c:v>
                </c:pt>
                <c:pt idx="61">
                  <c:v>0.69951138999999996</c:v>
                </c:pt>
                <c:pt idx="62">
                  <c:v>0.70275962000000003</c:v>
                </c:pt>
                <c:pt idx="63">
                  <c:v>0.70600755000000004</c:v>
                </c:pt>
                <c:pt idx="64">
                  <c:v>0.70925548999999999</c:v>
                </c:pt>
                <c:pt idx="65">
                  <c:v>0.71250263000000003</c:v>
                </c:pt>
                <c:pt idx="66">
                  <c:v>0.71575016999999996</c:v>
                </c:pt>
                <c:pt idx="67">
                  <c:v>0.71899811000000002</c:v>
                </c:pt>
                <c:pt idx="68">
                  <c:v>0.72224641000000001</c:v>
                </c:pt>
                <c:pt idx="69">
                  <c:v>0.72549412999999996</c:v>
                </c:pt>
                <c:pt idx="70">
                  <c:v>0.72874192999999998</c:v>
                </c:pt>
                <c:pt idx="71">
                  <c:v>0.73199073000000003</c:v>
                </c:pt>
                <c:pt idx="72">
                  <c:v>0.73523925000000001</c:v>
                </c:pt>
                <c:pt idx="73">
                  <c:v>0.73848838000000006</c:v>
                </c:pt>
                <c:pt idx="74">
                  <c:v>0.74146782</c:v>
                </c:pt>
                <c:pt idx="75">
                  <c:v>0.74498620999999998</c:v>
                </c:pt>
                <c:pt idx="76">
                  <c:v>0.74823519999999999</c:v>
                </c:pt>
                <c:pt idx="77">
                  <c:v>0.75148464999999998</c:v>
                </c:pt>
                <c:pt idx="78">
                  <c:v>0.75473429000000003</c:v>
                </c:pt>
                <c:pt idx="79">
                  <c:v>0.75798396999999995</c:v>
                </c:pt>
                <c:pt idx="80">
                  <c:v>0.76123461999999997</c:v>
                </c:pt>
                <c:pt idx="81">
                  <c:v>0.76421620000000001</c:v>
                </c:pt>
                <c:pt idx="82">
                  <c:v>0.76719817000000001</c:v>
                </c:pt>
                <c:pt idx="83">
                  <c:v>0.7701808</c:v>
                </c:pt>
                <c:pt idx="84">
                  <c:v>0.77316320999999999</c:v>
                </c:pt>
                <c:pt idx="85">
                  <c:v>0.77611474000000003</c:v>
                </c:pt>
                <c:pt idx="86">
                  <c:v>0.77883975000000005</c:v>
                </c:pt>
                <c:pt idx="87">
                  <c:v>0.78128523999999999</c:v>
                </c:pt>
                <c:pt idx="88">
                  <c:v>0.78400086000000002</c:v>
                </c:pt>
                <c:pt idx="89">
                  <c:v>0.78671608000000004</c:v>
                </c:pt>
                <c:pt idx="90">
                  <c:v>0.78943191000000001</c:v>
                </c:pt>
                <c:pt idx="91">
                  <c:v>0.79228657999999996</c:v>
                </c:pt>
                <c:pt idx="92">
                  <c:v>0.79457588000000001</c:v>
                </c:pt>
                <c:pt idx="93">
                  <c:v>0.79672790000000004</c:v>
                </c:pt>
                <c:pt idx="94">
                  <c:v>0.79914993000000001</c:v>
                </c:pt>
                <c:pt idx="95">
                  <c:v>0.80146010000000001</c:v>
                </c:pt>
                <c:pt idx="96">
                  <c:v>0.80331342999999999</c:v>
                </c:pt>
                <c:pt idx="97">
                  <c:v>0.80556214999999998</c:v>
                </c:pt>
                <c:pt idx="98">
                  <c:v>0.80739371000000004</c:v>
                </c:pt>
                <c:pt idx="99">
                  <c:v>0.80961704999999995</c:v>
                </c:pt>
                <c:pt idx="100">
                  <c:v>0.81184062000000001</c:v>
                </c:pt>
                <c:pt idx="101">
                  <c:v>0.81376809999999999</c:v>
                </c:pt>
                <c:pt idx="102">
                  <c:v>0.81554833000000004</c:v>
                </c:pt>
                <c:pt idx="103">
                  <c:v>0.81747667999999996</c:v>
                </c:pt>
                <c:pt idx="104">
                  <c:v>0.81940484000000002</c:v>
                </c:pt>
                <c:pt idx="105">
                  <c:v>0.82088985999999997</c:v>
                </c:pt>
              </c:numCache>
            </c:numRef>
          </c:xVal>
          <c:yVal>
            <c:numRef>
              <c:f>'24.49-B707'!$Q$3:$Q$108</c:f>
              <c:numCache>
                <c:formatCode>General</c:formatCode>
                <c:ptCount val="106"/>
                <c:pt idx="0">
                  <c:v>215.31423170890963</c:v>
                </c:pt>
                <c:pt idx="1">
                  <c:v>215.31427648576678</c:v>
                </c:pt>
                <c:pt idx="2">
                  <c:v>215.31432746065687</c:v>
                </c:pt>
                <c:pt idx="3">
                  <c:v>215.31438548973154</c:v>
                </c:pt>
                <c:pt idx="4">
                  <c:v>215.31445154044201</c:v>
                </c:pt>
                <c:pt idx="5">
                  <c:v>215.3145267155262</c:v>
                </c:pt>
                <c:pt idx="6">
                  <c:v>215.31460532682172</c:v>
                </c:pt>
                <c:pt idx="7">
                  <c:v>215.31469390229969</c:v>
                </c:pt>
                <c:pt idx="8">
                  <c:v>215.31479369733975</c:v>
                </c:pt>
                <c:pt idx="9">
                  <c:v>215.31490612307016</c:v>
                </c:pt>
                <c:pt idx="10">
                  <c:v>215.31503276677569</c:v>
                </c:pt>
                <c:pt idx="11">
                  <c:v>215.31517540964575</c:v>
                </c:pt>
                <c:pt idx="12">
                  <c:v>215.31533605249831</c:v>
                </c:pt>
                <c:pt idx="13">
                  <c:v>215.3155169918877</c:v>
                </c:pt>
                <c:pt idx="14">
                  <c:v>215.31572071265563</c:v>
                </c:pt>
                <c:pt idx="15">
                  <c:v>215.31595009692933</c:v>
                </c:pt>
                <c:pt idx="16">
                  <c:v>215.31620832894765</c:v>
                </c:pt>
                <c:pt idx="17">
                  <c:v>215.31649898352589</c:v>
                </c:pt>
                <c:pt idx="18">
                  <c:v>215.31682620146483</c:v>
                </c:pt>
                <c:pt idx="19">
                  <c:v>215.31719446435676</c:v>
                </c:pt>
                <c:pt idx="20">
                  <c:v>215.31760887731139</c:v>
                </c:pt>
                <c:pt idx="21">
                  <c:v>215.31807529422989</c:v>
                </c:pt>
                <c:pt idx="22">
                  <c:v>215.3185999556826</c:v>
                </c:pt>
                <c:pt idx="23">
                  <c:v>215.31919029876681</c:v>
                </c:pt>
                <c:pt idx="24">
                  <c:v>215.31985440582309</c:v>
                </c:pt>
                <c:pt idx="25">
                  <c:v>215.32060140954226</c:v>
                </c:pt>
                <c:pt idx="26">
                  <c:v>215.32144178215106</c:v>
                </c:pt>
                <c:pt idx="27">
                  <c:v>215.32238670793703</c:v>
                </c:pt>
                <c:pt idx="28">
                  <c:v>215.32344941978619</c:v>
                </c:pt>
                <c:pt idx="29">
                  <c:v>215.32464463392103</c:v>
                </c:pt>
                <c:pt idx="30">
                  <c:v>215.32598845471492</c:v>
                </c:pt>
                <c:pt idx="31">
                  <c:v>215.32749914433785</c:v>
                </c:pt>
                <c:pt idx="32">
                  <c:v>215.32919796341207</c:v>
                </c:pt>
                <c:pt idx="33">
                  <c:v>215.33110786042977</c:v>
                </c:pt>
                <c:pt idx="34">
                  <c:v>215.33325444408149</c:v>
                </c:pt>
                <c:pt idx="35">
                  <c:v>215.33566778656581</c:v>
                </c:pt>
                <c:pt idx="36">
                  <c:v>215.33838049988702</c:v>
                </c:pt>
                <c:pt idx="37">
                  <c:v>215.3414296171087</c:v>
                </c:pt>
                <c:pt idx="38">
                  <c:v>215.34485674522631</c:v>
                </c:pt>
                <c:pt idx="39">
                  <c:v>215.34870860321001</c:v>
                </c:pt>
                <c:pt idx="40">
                  <c:v>215.353037694867</c:v>
                </c:pt>
                <c:pt idx="41">
                  <c:v>215.35790301556546</c:v>
                </c:pt>
                <c:pt idx="42">
                  <c:v>215.3633708389188</c:v>
                </c:pt>
                <c:pt idx="43">
                  <c:v>215.36951569048094</c:v>
                </c:pt>
                <c:pt idx="44">
                  <c:v>215.37642126414974</c:v>
                </c:pt>
                <c:pt idx="45">
                  <c:v>215.38418163101977</c:v>
                </c:pt>
                <c:pt idx="46">
                  <c:v>215.39290219654652</c:v>
                </c:pt>
                <c:pt idx="47">
                  <c:v>215.40270143249592</c:v>
                </c:pt>
                <c:pt idx="48">
                  <c:v>215.41371429456285</c:v>
                </c:pt>
                <c:pt idx="49">
                  <c:v>215.42609010241358</c:v>
                </c:pt>
                <c:pt idx="50">
                  <c:v>215.43999750574591</c:v>
                </c:pt>
                <c:pt idx="51">
                  <c:v>215.45562610356092</c:v>
                </c:pt>
                <c:pt idx="52">
                  <c:v>215.47318901336888</c:v>
                </c:pt>
                <c:pt idx="53">
                  <c:v>215.49292573232236</c:v>
                </c:pt>
                <c:pt idx="54">
                  <c:v>215.51510567715016</c:v>
                </c:pt>
                <c:pt idx="55">
                  <c:v>215.54003152161755</c:v>
                </c:pt>
                <c:pt idx="56">
                  <c:v>215.56804359456723</c:v>
                </c:pt>
                <c:pt idx="57">
                  <c:v>215.59952337501454</c:v>
                </c:pt>
                <c:pt idx="58">
                  <c:v>215.63490429129993</c:v>
                </c:pt>
                <c:pt idx="59">
                  <c:v>215.67466679592508</c:v>
                </c:pt>
                <c:pt idx="60">
                  <c:v>215.71935465347104</c:v>
                </c:pt>
                <c:pt idx="61">
                  <c:v>215.76957756080617</c:v>
                </c:pt>
                <c:pt idx="62">
                  <c:v>215.82603415906215</c:v>
                </c:pt>
                <c:pt idx="63">
                  <c:v>215.88948399971872</c:v>
                </c:pt>
                <c:pt idx="64">
                  <c:v>215.96080143071549</c:v>
                </c:pt>
                <c:pt idx="65">
                  <c:v>216.04094277188727</c:v>
                </c:pt>
                <c:pt idx="66">
                  <c:v>216.13103465758616</c:v>
                </c:pt>
                <c:pt idx="67">
                  <c:v>216.23231655198208</c:v>
                </c:pt>
                <c:pt idx="68">
                  <c:v>216.34618135975859</c:v>
                </c:pt>
                <c:pt idx="69">
                  <c:v>216.47415801858</c:v>
                </c:pt>
                <c:pt idx="70">
                  <c:v>216.61802715552227</c:v>
                </c:pt>
                <c:pt idx="71">
                  <c:v>216.7798155384059</c:v>
                </c:pt>
                <c:pt idx="72">
                  <c:v>216.96169036412465</c:v>
                </c:pt>
                <c:pt idx="73">
                  <c:v>217.16620800762985</c:v>
                </c:pt>
                <c:pt idx="74">
                  <c:v>217.37602414857798</c:v>
                </c:pt>
                <c:pt idx="75">
                  <c:v>217.65465593768263</c:v>
                </c:pt>
                <c:pt idx="76">
                  <c:v>217.94533590754406</c:v>
                </c:pt>
                <c:pt idx="77">
                  <c:v>218.27222746534085</c:v>
                </c:pt>
                <c:pt idx="78">
                  <c:v>218.63982455424906</c:v>
                </c:pt>
                <c:pt idx="79">
                  <c:v>219.05318869955767</c:v>
                </c:pt>
                <c:pt idx="80">
                  <c:v>219.51817093174807</c:v>
                </c:pt>
                <c:pt idx="81">
                  <c:v>219.99542986029755</c:v>
                </c:pt>
                <c:pt idx="82">
                  <c:v>220.5270401620117</c:v>
                </c:pt>
                <c:pt idx="83">
                  <c:v>221.11926778155726</c:v>
                </c:pt>
                <c:pt idx="84">
                  <c:v>221.7788475161575</c:v>
                </c:pt>
                <c:pt idx="85">
                  <c:v>222.50548439479971</c:v>
                </c:pt>
                <c:pt idx="86">
                  <c:v>223.24879352824865</c:v>
                </c:pt>
                <c:pt idx="87">
                  <c:v>223.98115952836474</c:v>
                </c:pt>
                <c:pt idx="88">
                  <c:v>224.87403598534303</c:v>
                </c:pt>
                <c:pt idx="89">
                  <c:v>225.85890476954518</c:v>
                </c:pt>
                <c:pt idx="90">
                  <c:v>226.94566724773628</c:v>
                </c:pt>
                <c:pt idx="91">
                  <c:v>228.20914117569714</c:v>
                </c:pt>
                <c:pt idx="92">
                  <c:v>229.3210231637259</c:v>
                </c:pt>
                <c:pt idx="93">
                  <c:v>230.45364749961698</c:v>
                </c:pt>
                <c:pt idx="94">
                  <c:v>231.83846703733371</c:v>
                </c:pt>
                <c:pt idx="95">
                  <c:v>233.27738675682065</c:v>
                </c:pt>
                <c:pt idx="96">
                  <c:v>234.52197425703699</c:v>
                </c:pt>
                <c:pt idx="97">
                  <c:v>236.14861505891861</c:v>
                </c:pt>
                <c:pt idx="98">
                  <c:v>237.57492455846784</c:v>
                </c:pt>
                <c:pt idx="99">
                  <c:v>239.43836776202102</c:v>
                </c:pt>
                <c:pt idx="100">
                  <c:v>241.45825010646203</c:v>
                </c:pt>
                <c:pt idx="101">
                  <c:v>243.34570865535221</c:v>
                </c:pt>
                <c:pt idx="102">
                  <c:v>245.20997604465327</c:v>
                </c:pt>
                <c:pt idx="103">
                  <c:v>247.36969582407914</c:v>
                </c:pt>
                <c:pt idx="104">
                  <c:v>249.68541841601598</c:v>
                </c:pt>
                <c:pt idx="105">
                  <c:v>251.5825029311915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9D-F447-AEF9-BDA7BB71669E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'24.49-B707'!$I$3:$I$135</c:f>
              <c:numCache>
                <c:formatCode>General</c:formatCode>
                <c:ptCount val="133"/>
                <c:pt idx="0">
                  <c:v>0.50012466</c:v>
                </c:pt>
                <c:pt idx="1">
                  <c:v>0.50364178000000004</c:v>
                </c:pt>
                <c:pt idx="2">
                  <c:v>0.50742770999999998</c:v>
                </c:pt>
                <c:pt idx="3">
                  <c:v>0.51094465</c:v>
                </c:pt>
                <c:pt idx="4">
                  <c:v>0.51446159000000002</c:v>
                </c:pt>
                <c:pt idx="5">
                  <c:v>0.51770952000000003</c:v>
                </c:pt>
                <c:pt idx="6">
                  <c:v>0.52095705999999997</c:v>
                </c:pt>
                <c:pt idx="7">
                  <c:v>0.52420460000000002</c:v>
                </c:pt>
                <c:pt idx="8">
                  <c:v>0.52745253999999997</c:v>
                </c:pt>
                <c:pt idx="9">
                  <c:v>0.53070048000000003</c:v>
                </c:pt>
                <c:pt idx="10">
                  <c:v>0.53394841999999998</c:v>
                </c:pt>
                <c:pt idx="11">
                  <c:v>0.53719636000000004</c:v>
                </c:pt>
                <c:pt idx="12">
                  <c:v>0.54044429000000005</c:v>
                </c:pt>
                <c:pt idx="13">
                  <c:v>0.54369223</c:v>
                </c:pt>
                <c:pt idx="14">
                  <c:v>0.54694016999999995</c:v>
                </c:pt>
                <c:pt idx="15">
                  <c:v>0.55018811000000001</c:v>
                </c:pt>
                <c:pt idx="16">
                  <c:v>0.55343604999999996</c:v>
                </c:pt>
                <c:pt idx="17">
                  <c:v>0.55668397999999997</c:v>
                </c:pt>
                <c:pt idx="18">
                  <c:v>0.55993192000000003</c:v>
                </c:pt>
                <c:pt idx="19">
                  <c:v>0.56317985999999998</c:v>
                </c:pt>
                <c:pt idx="20">
                  <c:v>0.56642780000000004</c:v>
                </c:pt>
                <c:pt idx="21">
                  <c:v>0.56967573999999999</c:v>
                </c:pt>
                <c:pt idx="22">
                  <c:v>0.57292367</c:v>
                </c:pt>
                <c:pt idx="23">
                  <c:v>0.57617160999999995</c:v>
                </c:pt>
                <c:pt idx="24">
                  <c:v>0.57941955000000001</c:v>
                </c:pt>
                <c:pt idx="25">
                  <c:v>0.58266748999999995</c:v>
                </c:pt>
                <c:pt idx="26">
                  <c:v>0.58591543000000001</c:v>
                </c:pt>
                <c:pt idx="27">
                  <c:v>0.58916336000000002</c:v>
                </c:pt>
                <c:pt idx="28">
                  <c:v>0.59241129999999997</c:v>
                </c:pt>
                <c:pt idx="29">
                  <c:v>0.59565924000000003</c:v>
                </c:pt>
                <c:pt idx="30">
                  <c:v>0.59890717999999998</c:v>
                </c:pt>
                <c:pt idx="31">
                  <c:v>0.60215512000000004</c:v>
                </c:pt>
                <c:pt idx="32">
                  <c:v>0.60540305000000005</c:v>
                </c:pt>
                <c:pt idx="33">
                  <c:v>0.60865099</c:v>
                </c:pt>
                <c:pt idx="34">
                  <c:v>0.61189892999999995</c:v>
                </c:pt>
                <c:pt idx="35">
                  <c:v>0.61514687000000001</c:v>
                </c:pt>
                <c:pt idx="36">
                  <c:v>0.61839440999999995</c:v>
                </c:pt>
                <c:pt idx="37">
                  <c:v>0.62164235000000001</c:v>
                </c:pt>
                <c:pt idx="38">
                  <c:v>0.62489028000000002</c:v>
                </c:pt>
                <c:pt idx="39">
                  <c:v>0.62813821999999997</c:v>
                </c:pt>
                <c:pt idx="40">
                  <c:v>0.63138616000000003</c:v>
                </c:pt>
                <c:pt idx="41">
                  <c:v>0.63463409999999998</c:v>
                </c:pt>
                <c:pt idx="42">
                  <c:v>0.63788204000000004</c:v>
                </c:pt>
                <c:pt idx="43">
                  <c:v>0.64112997000000005</c:v>
                </c:pt>
                <c:pt idx="44">
                  <c:v>0.64437791</c:v>
                </c:pt>
                <c:pt idx="45">
                  <c:v>0.64762642999999998</c:v>
                </c:pt>
                <c:pt idx="46">
                  <c:v>0.65087410999999995</c:v>
                </c:pt>
                <c:pt idx="47">
                  <c:v>0.65412205000000001</c:v>
                </c:pt>
                <c:pt idx="48">
                  <c:v>0.65736998999999996</c:v>
                </c:pt>
                <c:pt idx="49">
                  <c:v>0.66061749000000003</c:v>
                </c:pt>
                <c:pt idx="50">
                  <c:v>0.66386546999999996</c:v>
                </c:pt>
                <c:pt idx="51">
                  <c:v>0.66711330000000002</c:v>
                </c:pt>
                <c:pt idx="52">
                  <c:v>0.67036061999999996</c:v>
                </c:pt>
                <c:pt idx="53">
                  <c:v>0.67360856000000002</c:v>
                </c:pt>
                <c:pt idx="54">
                  <c:v>0.67685649000000003</c:v>
                </c:pt>
                <c:pt idx="55">
                  <c:v>0.68010442999999998</c:v>
                </c:pt>
                <c:pt idx="56">
                  <c:v>0.68335237000000004</c:v>
                </c:pt>
                <c:pt idx="57">
                  <c:v>0.68659990999999998</c:v>
                </c:pt>
                <c:pt idx="58">
                  <c:v>0.68984785000000004</c:v>
                </c:pt>
                <c:pt idx="59">
                  <c:v>0.69309578999999999</c:v>
                </c:pt>
                <c:pt idx="60">
                  <c:v>0.69634372</c:v>
                </c:pt>
                <c:pt idx="61">
                  <c:v>0.69959165999999995</c:v>
                </c:pt>
                <c:pt idx="62">
                  <c:v>0.70283960000000001</c:v>
                </c:pt>
                <c:pt idx="63">
                  <c:v>0.70608753999999996</c:v>
                </c:pt>
                <c:pt idx="64">
                  <c:v>0.70933526000000002</c:v>
                </c:pt>
                <c:pt idx="65">
                  <c:v>0.71258301999999996</c:v>
                </c:pt>
                <c:pt idx="66">
                  <c:v>0.71583094999999997</c:v>
                </c:pt>
                <c:pt idx="67">
                  <c:v>0.71907889000000003</c:v>
                </c:pt>
                <c:pt idx="68">
                  <c:v>0.72232640000000004</c:v>
                </c:pt>
                <c:pt idx="69">
                  <c:v>0.72557455000000004</c:v>
                </c:pt>
                <c:pt idx="70">
                  <c:v>0.72882190999999996</c:v>
                </c:pt>
                <c:pt idx="71">
                  <c:v>0.73206985000000002</c:v>
                </c:pt>
                <c:pt idx="72">
                  <c:v>0.73531749999999996</c:v>
                </c:pt>
                <c:pt idx="73">
                  <c:v>0.73856533000000002</c:v>
                </c:pt>
                <c:pt idx="74">
                  <c:v>0.74181326000000003</c:v>
                </c:pt>
                <c:pt idx="75">
                  <c:v>0.74506167000000001</c:v>
                </c:pt>
                <c:pt idx="76">
                  <c:v>0.74831011999999997</c:v>
                </c:pt>
                <c:pt idx="77">
                  <c:v>0.75155833999999999</c:v>
                </c:pt>
                <c:pt idx="78">
                  <c:v>0.75480689999999995</c:v>
                </c:pt>
                <c:pt idx="79">
                  <c:v>0.75805562999999998</c:v>
                </c:pt>
                <c:pt idx="80">
                  <c:v>0.76130408000000005</c:v>
                </c:pt>
                <c:pt idx="81">
                  <c:v>0.76455267000000005</c:v>
                </c:pt>
                <c:pt idx="82">
                  <c:v>0.76780117999999997</c:v>
                </c:pt>
                <c:pt idx="83">
                  <c:v>0.77105056999999999</c:v>
                </c:pt>
                <c:pt idx="84">
                  <c:v>0.77430056999999997</c:v>
                </c:pt>
                <c:pt idx="85">
                  <c:v>0.77754992000000001</c:v>
                </c:pt>
                <c:pt idx="86">
                  <c:v>0.78106854999999997</c:v>
                </c:pt>
                <c:pt idx="87">
                  <c:v>0.78431881000000003</c:v>
                </c:pt>
                <c:pt idx="88">
                  <c:v>0.78756928000000004</c:v>
                </c:pt>
                <c:pt idx="89">
                  <c:v>0.79081975000000004</c:v>
                </c:pt>
                <c:pt idx="90">
                  <c:v>0.79407072000000001</c:v>
                </c:pt>
                <c:pt idx="91">
                  <c:v>0.79705316999999998</c:v>
                </c:pt>
                <c:pt idx="92">
                  <c:v>0.80003546999999997</c:v>
                </c:pt>
                <c:pt idx="93">
                  <c:v>0.80301860999999997</c:v>
                </c:pt>
                <c:pt idx="94">
                  <c:v>0.80600134000000001</c:v>
                </c:pt>
                <c:pt idx="95">
                  <c:v>0.80898490999999995</c:v>
                </c:pt>
                <c:pt idx="96">
                  <c:v>0.81142320999999995</c:v>
                </c:pt>
                <c:pt idx="97">
                  <c:v>0.81385622000000002</c:v>
                </c:pt>
                <c:pt idx="98">
                  <c:v>0.81657208999999997</c:v>
                </c:pt>
                <c:pt idx="99">
                  <c:v>0.81928889999999999</c:v>
                </c:pt>
                <c:pt idx="100">
                  <c:v>0.82198019</c:v>
                </c:pt>
                <c:pt idx="101">
                  <c:v>0.82436706000000004</c:v>
                </c:pt>
                <c:pt idx="102">
                  <c:v>0.82626463999999999</c:v>
                </c:pt>
                <c:pt idx="103">
                  <c:v>0.82851304999999997</c:v>
                </c:pt>
                <c:pt idx="104">
                  <c:v>0.83034430000000004</c:v>
                </c:pt>
                <c:pt idx="105">
                  <c:v>0.83256810000000003</c:v>
                </c:pt>
                <c:pt idx="106">
                  <c:v>0.83464395000000002</c:v>
                </c:pt>
                <c:pt idx="107">
                  <c:v>0.83642439999999996</c:v>
                </c:pt>
                <c:pt idx="108">
                  <c:v>0.83805726999999997</c:v>
                </c:pt>
                <c:pt idx="109">
                  <c:v>0.83969033000000004</c:v>
                </c:pt>
                <c:pt idx="110">
                  <c:v>0.84102708999999998</c:v>
                </c:pt>
                <c:pt idx="111">
                  <c:v>0.84248246999999998</c:v>
                </c:pt>
                <c:pt idx="112">
                  <c:v>0.84382303000000003</c:v>
                </c:pt>
                <c:pt idx="113">
                  <c:v>0.84488087999999995</c:v>
                </c:pt>
                <c:pt idx="114">
                  <c:v>0.84647722000000003</c:v>
                </c:pt>
                <c:pt idx="115">
                  <c:v>0.84789258999999995</c:v>
                </c:pt>
                <c:pt idx="116">
                  <c:v>0.84906287999999996</c:v>
                </c:pt>
                <c:pt idx="117">
                  <c:v>0.85039748999999998</c:v>
                </c:pt>
                <c:pt idx="118">
                  <c:v>0.85144059000000005</c:v>
                </c:pt>
                <c:pt idx="119">
                  <c:v>0.85250703999999999</c:v>
                </c:pt>
                <c:pt idx="120">
                  <c:v>0.85345314999999999</c:v>
                </c:pt>
                <c:pt idx="121">
                  <c:v>0.85442203999999999</c:v>
                </c:pt>
                <c:pt idx="122">
                  <c:v>0.85539175999999995</c:v>
                </c:pt>
                <c:pt idx="123">
                  <c:v>0.85665868000000001</c:v>
                </c:pt>
                <c:pt idx="124">
                  <c:v>0.85780836000000005</c:v>
                </c:pt>
                <c:pt idx="125">
                  <c:v>0.85885776999999996</c:v>
                </c:pt>
                <c:pt idx="126">
                  <c:v>0.86012540999999998</c:v>
                </c:pt>
                <c:pt idx="127">
                  <c:v>0.86108379000000002</c:v>
                </c:pt>
                <c:pt idx="128">
                  <c:v>0.86232609000000005</c:v>
                </c:pt>
                <c:pt idx="129">
                  <c:v>0.86322262000000005</c:v>
                </c:pt>
                <c:pt idx="130">
                  <c:v>0.86433926999999999</c:v>
                </c:pt>
                <c:pt idx="131">
                  <c:v>0.86521228999999999</c:v>
                </c:pt>
                <c:pt idx="132">
                  <c:v>0.86606081000000001</c:v>
                </c:pt>
              </c:numCache>
            </c:numRef>
          </c:xVal>
          <c:yVal>
            <c:numRef>
              <c:f>'24.49-B707'!$J$3:$J$135</c:f>
              <c:numCache>
                <c:formatCode>General</c:formatCode>
                <c:ptCount val="133"/>
                <c:pt idx="0">
                  <c:v>177.94752800000001</c:v>
                </c:pt>
                <c:pt idx="1">
                  <c:v>177.983519</c:v>
                </c:pt>
                <c:pt idx="2">
                  <c:v>177.98607000000001</c:v>
                </c:pt>
                <c:pt idx="3">
                  <c:v>177.98844</c:v>
                </c:pt>
                <c:pt idx="4">
                  <c:v>177.99081000000001</c:v>
                </c:pt>
                <c:pt idx="5">
                  <c:v>177.992998</c:v>
                </c:pt>
                <c:pt idx="6">
                  <c:v>177.921221</c:v>
                </c:pt>
                <c:pt idx="7">
                  <c:v>177.84944300000001</c:v>
                </c:pt>
                <c:pt idx="8">
                  <c:v>177.851632</c:v>
                </c:pt>
                <c:pt idx="9">
                  <c:v>177.85382100000001</c:v>
                </c:pt>
                <c:pt idx="10">
                  <c:v>177.856009</c:v>
                </c:pt>
                <c:pt idx="11">
                  <c:v>177.85819799999999</c:v>
                </c:pt>
                <c:pt idx="12">
                  <c:v>177.860387</c:v>
                </c:pt>
                <c:pt idx="13">
                  <c:v>177.86257499999999</c:v>
                </c:pt>
                <c:pt idx="14">
                  <c:v>177.86476400000001</c:v>
                </c:pt>
                <c:pt idx="15">
                  <c:v>177.866953</c:v>
                </c:pt>
                <c:pt idx="16">
                  <c:v>177.86914100000001</c:v>
                </c:pt>
                <c:pt idx="17">
                  <c:v>177.87133</c:v>
                </c:pt>
                <c:pt idx="18">
                  <c:v>177.87351799999999</c:v>
                </c:pt>
                <c:pt idx="19">
                  <c:v>177.87570700000001</c:v>
                </c:pt>
                <c:pt idx="20">
                  <c:v>177.87789599999999</c:v>
                </c:pt>
                <c:pt idx="21">
                  <c:v>177.88008400000001</c:v>
                </c:pt>
                <c:pt idx="22">
                  <c:v>177.882273</c:v>
                </c:pt>
                <c:pt idx="23">
                  <c:v>177.88446200000001</c:v>
                </c:pt>
                <c:pt idx="24">
                  <c:v>177.88665</c:v>
                </c:pt>
                <c:pt idx="25">
                  <c:v>177.88883899999999</c:v>
                </c:pt>
                <c:pt idx="26">
                  <c:v>177.89102800000001</c:v>
                </c:pt>
                <c:pt idx="27">
                  <c:v>177.893216</c:v>
                </c:pt>
                <c:pt idx="28">
                  <c:v>177.89540500000001</c:v>
                </c:pt>
                <c:pt idx="29">
                  <c:v>177.897593</c:v>
                </c:pt>
                <c:pt idx="30">
                  <c:v>177.89978199999999</c:v>
                </c:pt>
                <c:pt idx="31">
                  <c:v>177.901971</c:v>
                </c:pt>
                <c:pt idx="32">
                  <c:v>177.90415899999999</c:v>
                </c:pt>
                <c:pt idx="33">
                  <c:v>177.90634800000001</c:v>
                </c:pt>
                <c:pt idx="34">
                  <c:v>177.908537</c:v>
                </c:pt>
                <c:pt idx="35">
                  <c:v>177.91072500000001</c:v>
                </c:pt>
                <c:pt idx="36">
                  <c:v>177.83894799999999</c:v>
                </c:pt>
                <c:pt idx="37">
                  <c:v>177.841137</c:v>
                </c:pt>
                <c:pt idx="38">
                  <c:v>177.84332499999999</c:v>
                </c:pt>
                <c:pt idx="39">
                  <c:v>177.84551400000001</c:v>
                </c:pt>
                <c:pt idx="40">
                  <c:v>177.847702</c:v>
                </c:pt>
                <c:pt idx="41">
                  <c:v>177.84989100000001</c:v>
                </c:pt>
                <c:pt idx="42">
                  <c:v>177.85208</c:v>
                </c:pt>
                <c:pt idx="43">
                  <c:v>177.85426799999999</c:v>
                </c:pt>
                <c:pt idx="44">
                  <c:v>177.85645700000001</c:v>
                </c:pt>
                <c:pt idx="45">
                  <c:v>177.96652</c:v>
                </c:pt>
                <c:pt idx="46">
                  <c:v>177.92164</c:v>
                </c:pt>
                <c:pt idx="47">
                  <c:v>177.92382799999999</c:v>
                </c:pt>
                <c:pt idx="48">
                  <c:v>177.926017</c:v>
                </c:pt>
                <c:pt idx="49">
                  <c:v>177.84751499999999</c:v>
                </c:pt>
                <c:pt idx="50">
                  <c:v>177.85642799999999</c:v>
                </c:pt>
                <c:pt idx="51">
                  <c:v>177.83844400000001</c:v>
                </c:pt>
                <c:pt idx="52">
                  <c:v>177.726034</c:v>
                </c:pt>
                <c:pt idx="53">
                  <c:v>177.72822300000001</c:v>
                </c:pt>
                <c:pt idx="54">
                  <c:v>177.730411</c:v>
                </c:pt>
                <c:pt idx="55">
                  <c:v>177.73259999999999</c:v>
                </c:pt>
                <c:pt idx="56">
                  <c:v>177.73478900000001</c:v>
                </c:pt>
                <c:pt idx="57">
                  <c:v>177.66301100000001</c:v>
                </c:pt>
                <c:pt idx="58">
                  <c:v>177.6652</c:v>
                </c:pt>
                <c:pt idx="59">
                  <c:v>177.66738900000001</c:v>
                </c:pt>
                <c:pt idx="60">
                  <c:v>177.669577</c:v>
                </c:pt>
                <c:pt idx="61">
                  <c:v>177.67176599999999</c:v>
                </c:pt>
                <c:pt idx="62">
                  <c:v>177.67395500000001</c:v>
                </c:pt>
                <c:pt idx="63">
                  <c:v>177.676143</c:v>
                </c:pt>
                <c:pt idx="64">
                  <c:v>177.63798700000001</c:v>
                </c:pt>
                <c:pt idx="65">
                  <c:v>177.60655399999999</c:v>
                </c:pt>
                <c:pt idx="66">
                  <c:v>177.608743</c:v>
                </c:pt>
                <c:pt idx="67">
                  <c:v>177.61093199999999</c:v>
                </c:pt>
                <c:pt idx="68">
                  <c:v>177.53243000000001</c:v>
                </c:pt>
                <c:pt idx="69">
                  <c:v>177.57525200000001</c:v>
                </c:pt>
                <c:pt idx="70">
                  <c:v>177.46956599999999</c:v>
                </c:pt>
                <c:pt idx="71">
                  <c:v>177.471754</c:v>
                </c:pt>
                <c:pt idx="72">
                  <c:v>177.42014900000001</c:v>
                </c:pt>
                <c:pt idx="73">
                  <c:v>177.40216599999999</c:v>
                </c:pt>
                <c:pt idx="74">
                  <c:v>177.40435400000001</c:v>
                </c:pt>
                <c:pt idx="75">
                  <c:v>177.49395699999999</c:v>
                </c:pt>
                <c:pt idx="76">
                  <c:v>177.590284</c:v>
                </c:pt>
                <c:pt idx="77">
                  <c:v>177.646266</c:v>
                </c:pt>
                <c:pt idx="78">
                  <c:v>177.762766</c:v>
                </c:pt>
                <c:pt idx="79">
                  <c:v>177.91288700000001</c:v>
                </c:pt>
                <c:pt idx="80">
                  <c:v>178.00921399999999</c:v>
                </c:pt>
                <c:pt idx="81">
                  <c:v>178.13243800000001</c:v>
                </c:pt>
                <c:pt idx="82">
                  <c:v>178.24221299999999</c:v>
                </c:pt>
                <c:pt idx="83">
                  <c:v>178.51336900000001</c:v>
                </c:pt>
                <c:pt idx="84">
                  <c:v>178.89883599999999</c:v>
                </c:pt>
                <c:pt idx="85">
                  <c:v>179.16326799999999</c:v>
                </c:pt>
                <c:pt idx="86">
                  <c:v>179.481674</c:v>
                </c:pt>
                <c:pt idx="87">
                  <c:v>179.91421099999999</c:v>
                </c:pt>
                <c:pt idx="88">
                  <c:v>180.387092</c:v>
                </c:pt>
                <c:pt idx="89">
                  <c:v>180.859973</c:v>
                </c:pt>
                <c:pt idx="90">
                  <c:v>181.42699300000001</c:v>
                </c:pt>
                <c:pt idx="91">
                  <c:v>182.08124599999999</c:v>
                </c:pt>
                <c:pt idx="92">
                  <c:v>182.708315</c:v>
                </c:pt>
                <c:pt idx="93">
                  <c:v>183.49032700000001</c:v>
                </c:pt>
                <c:pt idx="94">
                  <c:v>184.19808599999999</c:v>
                </c:pt>
                <c:pt idx="95">
                  <c:v>185.06050099999999</c:v>
                </c:pt>
                <c:pt idx="96">
                  <c:v>185.930666</c:v>
                </c:pt>
                <c:pt idx="97">
                  <c:v>186.80677900000001</c:v>
                </c:pt>
                <c:pt idx="98">
                  <c:v>187.91079500000001</c:v>
                </c:pt>
                <c:pt idx="99">
                  <c:v>189.18964</c:v>
                </c:pt>
                <c:pt idx="100">
                  <c:v>190.60622799999999</c:v>
                </c:pt>
                <c:pt idx="101">
                  <c:v>191.86930699999999</c:v>
                </c:pt>
                <c:pt idx="102">
                  <c:v>193.036768</c:v>
                </c:pt>
                <c:pt idx="103">
                  <c:v>194.45782</c:v>
                </c:pt>
                <c:pt idx="104">
                  <c:v>195.779775</c:v>
                </c:pt>
                <c:pt idx="105">
                  <c:v>197.510222</c:v>
                </c:pt>
                <c:pt idx="106">
                  <c:v>199.18113299999999</c:v>
                </c:pt>
                <c:pt idx="107">
                  <c:v>200.82648599999999</c:v>
                </c:pt>
                <c:pt idx="108">
                  <c:v>202.481953</c:v>
                </c:pt>
                <c:pt idx="109">
                  <c:v>204.17193700000001</c:v>
                </c:pt>
                <c:pt idx="110">
                  <c:v>205.67064400000001</c:v>
                </c:pt>
                <c:pt idx="111">
                  <c:v>207.26558600000001</c:v>
                </c:pt>
                <c:pt idx="112">
                  <c:v>208.865782</c:v>
                </c:pt>
                <c:pt idx="113">
                  <c:v>210.499505</c:v>
                </c:pt>
                <c:pt idx="114">
                  <c:v>212.534638</c:v>
                </c:pt>
                <c:pt idx="115">
                  <c:v>214.614462</c:v>
                </c:pt>
                <c:pt idx="116">
                  <c:v>216.53312399999999</c:v>
                </c:pt>
                <c:pt idx="117">
                  <c:v>218.59322399999999</c:v>
                </c:pt>
                <c:pt idx="118">
                  <c:v>220.39067800000001</c:v>
                </c:pt>
                <c:pt idx="119">
                  <c:v>222.26352900000001</c:v>
                </c:pt>
                <c:pt idx="120">
                  <c:v>224.01860300000001</c:v>
                </c:pt>
                <c:pt idx="121">
                  <c:v>225.742874</c:v>
                </c:pt>
                <c:pt idx="122">
                  <c:v>227.620408</c:v>
                </c:pt>
                <c:pt idx="123">
                  <c:v>229.85872499999999</c:v>
                </c:pt>
                <c:pt idx="124">
                  <c:v>231.86586800000001</c:v>
                </c:pt>
                <c:pt idx="125">
                  <c:v>233.85435699999999</c:v>
                </c:pt>
                <c:pt idx="126">
                  <c:v>236.22744499999999</c:v>
                </c:pt>
                <c:pt idx="127">
                  <c:v>238.28455500000001</c:v>
                </c:pt>
                <c:pt idx="128">
                  <c:v>240.51915700000001</c:v>
                </c:pt>
                <c:pt idx="129">
                  <c:v>242.51437000000001</c:v>
                </c:pt>
                <c:pt idx="130">
                  <c:v>244.571336</c:v>
                </c:pt>
                <c:pt idx="131">
                  <c:v>246.45971700000001</c:v>
                </c:pt>
                <c:pt idx="132">
                  <c:v>248.677594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FF9-944F-BA9B-4AEF67FB6504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'24.49-B707'!$I$3:$I$135</c:f>
              <c:numCache>
                <c:formatCode>General</c:formatCode>
                <c:ptCount val="133"/>
                <c:pt idx="0">
                  <c:v>0.50012466</c:v>
                </c:pt>
                <c:pt idx="1">
                  <c:v>0.50364178000000004</c:v>
                </c:pt>
                <c:pt idx="2">
                  <c:v>0.50742770999999998</c:v>
                </c:pt>
                <c:pt idx="3">
                  <c:v>0.51094465</c:v>
                </c:pt>
                <c:pt idx="4">
                  <c:v>0.51446159000000002</c:v>
                </c:pt>
                <c:pt idx="5">
                  <c:v>0.51770952000000003</c:v>
                </c:pt>
                <c:pt idx="6">
                  <c:v>0.52095705999999997</c:v>
                </c:pt>
                <c:pt idx="7">
                  <c:v>0.52420460000000002</c:v>
                </c:pt>
                <c:pt idx="8">
                  <c:v>0.52745253999999997</c:v>
                </c:pt>
                <c:pt idx="9">
                  <c:v>0.53070048000000003</c:v>
                </c:pt>
                <c:pt idx="10">
                  <c:v>0.53394841999999998</c:v>
                </c:pt>
                <c:pt idx="11">
                  <c:v>0.53719636000000004</c:v>
                </c:pt>
                <c:pt idx="12">
                  <c:v>0.54044429000000005</c:v>
                </c:pt>
                <c:pt idx="13">
                  <c:v>0.54369223</c:v>
                </c:pt>
                <c:pt idx="14">
                  <c:v>0.54694016999999995</c:v>
                </c:pt>
                <c:pt idx="15">
                  <c:v>0.55018811000000001</c:v>
                </c:pt>
                <c:pt idx="16">
                  <c:v>0.55343604999999996</c:v>
                </c:pt>
                <c:pt idx="17">
                  <c:v>0.55668397999999997</c:v>
                </c:pt>
                <c:pt idx="18">
                  <c:v>0.55993192000000003</c:v>
                </c:pt>
                <c:pt idx="19">
                  <c:v>0.56317985999999998</c:v>
                </c:pt>
                <c:pt idx="20">
                  <c:v>0.56642780000000004</c:v>
                </c:pt>
                <c:pt idx="21">
                  <c:v>0.56967573999999999</c:v>
                </c:pt>
                <c:pt idx="22">
                  <c:v>0.57292367</c:v>
                </c:pt>
                <c:pt idx="23">
                  <c:v>0.57617160999999995</c:v>
                </c:pt>
                <c:pt idx="24">
                  <c:v>0.57941955000000001</c:v>
                </c:pt>
                <c:pt idx="25">
                  <c:v>0.58266748999999995</c:v>
                </c:pt>
                <c:pt idx="26">
                  <c:v>0.58591543000000001</c:v>
                </c:pt>
                <c:pt idx="27">
                  <c:v>0.58916336000000002</c:v>
                </c:pt>
                <c:pt idx="28">
                  <c:v>0.59241129999999997</c:v>
                </c:pt>
                <c:pt idx="29">
                  <c:v>0.59565924000000003</c:v>
                </c:pt>
                <c:pt idx="30">
                  <c:v>0.59890717999999998</c:v>
                </c:pt>
                <c:pt idx="31">
                  <c:v>0.60215512000000004</c:v>
                </c:pt>
                <c:pt idx="32">
                  <c:v>0.60540305000000005</c:v>
                </c:pt>
                <c:pt idx="33">
                  <c:v>0.60865099</c:v>
                </c:pt>
                <c:pt idx="34">
                  <c:v>0.61189892999999995</c:v>
                </c:pt>
                <c:pt idx="35">
                  <c:v>0.61514687000000001</c:v>
                </c:pt>
                <c:pt idx="36">
                  <c:v>0.61839440999999995</c:v>
                </c:pt>
                <c:pt idx="37">
                  <c:v>0.62164235000000001</c:v>
                </c:pt>
                <c:pt idx="38">
                  <c:v>0.62489028000000002</c:v>
                </c:pt>
                <c:pt idx="39">
                  <c:v>0.62813821999999997</c:v>
                </c:pt>
                <c:pt idx="40">
                  <c:v>0.63138616000000003</c:v>
                </c:pt>
                <c:pt idx="41">
                  <c:v>0.63463409999999998</c:v>
                </c:pt>
                <c:pt idx="42">
                  <c:v>0.63788204000000004</c:v>
                </c:pt>
                <c:pt idx="43">
                  <c:v>0.64112997000000005</c:v>
                </c:pt>
                <c:pt idx="44">
                  <c:v>0.64437791</c:v>
                </c:pt>
                <c:pt idx="45">
                  <c:v>0.64762642999999998</c:v>
                </c:pt>
                <c:pt idx="46">
                  <c:v>0.65087410999999995</c:v>
                </c:pt>
                <c:pt idx="47">
                  <c:v>0.65412205000000001</c:v>
                </c:pt>
                <c:pt idx="48">
                  <c:v>0.65736998999999996</c:v>
                </c:pt>
                <c:pt idx="49">
                  <c:v>0.66061749000000003</c:v>
                </c:pt>
                <c:pt idx="50">
                  <c:v>0.66386546999999996</c:v>
                </c:pt>
                <c:pt idx="51">
                  <c:v>0.66711330000000002</c:v>
                </c:pt>
                <c:pt idx="52">
                  <c:v>0.67036061999999996</c:v>
                </c:pt>
                <c:pt idx="53">
                  <c:v>0.67360856000000002</c:v>
                </c:pt>
                <c:pt idx="54">
                  <c:v>0.67685649000000003</c:v>
                </c:pt>
                <c:pt idx="55">
                  <c:v>0.68010442999999998</c:v>
                </c:pt>
                <c:pt idx="56">
                  <c:v>0.68335237000000004</c:v>
                </c:pt>
                <c:pt idx="57">
                  <c:v>0.68659990999999998</c:v>
                </c:pt>
                <c:pt idx="58">
                  <c:v>0.68984785000000004</c:v>
                </c:pt>
                <c:pt idx="59">
                  <c:v>0.69309578999999999</c:v>
                </c:pt>
                <c:pt idx="60">
                  <c:v>0.69634372</c:v>
                </c:pt>
                <c:pt idx="61">
                  <c:v>0.69959165999999995</c:v>
                </c:pt>
                <c:pt idx="62">
                  <c:v>0.70283960000000001</c:v>
                </c:pt>
                <c:pt idx="63">
                  <c:v>0.70608753999999996</c:v>
                </c:pt>
                <c:pt idx="64">
                  <c:v>0.70933526000000002</c:v>
                </c:pt>
                <c:pt idx="65">
                  <c:v>0.71258301999999996</c:v>
                </c:pt>
                <c:pt idx="66">
                  <c:v>0.71583094999999997</c:v>
                </c:pt>
                <c:pt idx="67">
                  <c:v>0.71907889000000003</c:v>
                </c:pt>
                <c:pt idx="68">
                  <c:v>0.72232640000000004</c:v>
                </c:pt>
                <c:pt idx="69">
                  <c:v>0.72557455000000004</c:v>
                </c:pt>
                <c:pt idx="70">
                  <c:v>0.72882190999999996</c:v>
                </c:pt>
                <c:pt idx="71">
                  <c:v>0.73206985000000002</c:v>
                </c:pt>
                <c:pt idx="72">
                  <c:v>0.73531749999999996</c:v>
                </c:pt>
                <c:pt idx="73">
                  <c:v>0.73856533000000002</c:v>
                </c:pt>
                <c:pt idx="74">
                  <c:v>0.74181326000000003</c:v>
                </c:pt>
                <c:pt idx="75">
                  <c:v>0.74506167000000001</c:v>
                </c:pt>
                <c:pt idx="76">
                  <c:v>0.74831011999999997</c:v>
                </c:pt>
                <c:pt idx="77">
                  <c:v>0.75155833999999999</c:v>
                </c:pt>
                <c:pt idx="78">
                  <c:v>0.75480689999999995</c:v>
                </c:pt>
                <c:pt idx="79">
                  <c:v>0.75805562999999998</c:v>
                </c:pt>
                <c:pt idx="80">
                  <c:v>0.76130408000000005</c:v>
                </c:pt>
                <c:pt idx="81">
                  <c:v>0.76455267000000005</c:v>
                </c:pt>
                <c:pt idx="82">
                  <c:v>0.76780117999999997</c:v>
                </c:pt>
                <c:pt idx="83">
                  <c:v>0.77105056999999999</c:v>
                </c:pt>
                <c:pt idx="84">
                  <c:v>0.77430056999999997</c:v>
                </c:pt>
                <c:pt idx="85">
                  <c:v>0.77754992000000001</c:v>
                </c:pt>
                <c:pt idx="86">
                  <c:v>0.78106854999999997</c:v>
                </c:pt>
                <c:pt idx="87">
                  <c:v>0.78431881000000003</c:v>
                </c:pt>
                <c:pt idx="88">
                  <c:v>0.78756928000000004</c:v>
                </c:pt>
                <c:pt idx="89">
                  <c:v>0.79081975000000004</c:v>
                </c:pt>
                <c:pt idx="90">
                  <c:v>0.79407072000000001</c:v>
                </c:pt>
                <c:pt idx="91">
                  <c:v>0.79705316999999998</c:v>
                </c:pt>
                <c:pt idx="92">
                  <c:v>0.80003546999999997</c:v>
                </c:pt>
                <c:pt idx="93">
                  <c:v>0.80301860999999997</c:v>
                </c:pt>
                <c:pt idx="94">
                  <c:v>0.80600134000000001</c:v>
                </c:pt>
                <c:pt idx="95">
                  <c:v>0.80898490999999995</c:v>
                </c:pt>
                <c:pt idx="96">
                  <c:v>0.81142320999999995</c:v>
                </c:pt>
                <c:pt idx="97">
                  <c:v>0.81385622000000002</c:v>
                </c:pt>
                <c:pt idx="98">
                  <c:v>0.81657208999999997</c:v>
                </c:pt>
                <c:pt idx="99">
                  <c:v>0.81928889999999999</c:v>
                </c:pt>
                <c:pt idx="100">
                  <c:v>0.82198019</c:v>
                </c:pt>
                <c:pt idx="101">
                  <c:v>0.82436706000000004</c:v>
                </c:pt>
                <c:pt idx="102">
                  <c:v>0.82626463999999999</c:v>
                </c:pt>
                <c:pt idx="103">
                  <c:v>0.82851304999999997</c:v>
                </c:pt>
                <c:pt idx="104">
                  <c:v>0.83034430000000004</c:v>
                </c:pt>
                <c:pt idx="105">
                  <c:v>0.83256810000000003</c:v>
                </c:pt>
                <c:pt idx="106">
                  <c:v>0.83464395000000002</c:v>
                </c:pt>
                <c:pt idx="107">
                  <c:v>0.83642439999999996</c:v>
                </c:pt>
                <c:pt idx="108">
                  <c:v>0.83805726999999997</c:v>
                </c:pt>
                <c:pt idx="109">
                  <c:v>0.83969033000000004</c:v>
                </c:pt>
                <c:pt idx="110">
                  <c:v>0.84102708999999998</c:v>
                </c:pt>
                <c:pt idx="111">
                  <c:v>0.84248246999999998</c:v>
                </c:pt>
                <c:pt idx="112">
                  <c:v>0.84382303000000003</c:v>
                </c:pt>
                <c:pt idx="113">
                  <c:v>0.84488087999999995</c:v>
                </c:pt>
                <c:pt idx="114">
                  <c:v>0.84647722000000003</c:v>
                </c:pt>
                <c:pt idx="115">
                  <c:v>0.84789258999999995</c:v>
                </c:pt>
                <c:pt idx="116">
                  <c:v>0.84906287999999996</c:v>
                </c:pt>
                <c:pt idx="117">
                  <c:v>0.85039748999999998</c:v>
                </c:pt>
                <c:pt idx="118">
                  <c:v>0.85144059000000005</c:v>
                </c:pt>
                <c:pt idx="119">
                  <c:v>0.85250703999999999</c:v>
                </c:pt>
                <c:pt idx="120">
                  <c:v>0.85345314999999999</c:v>
                </c:pt>
                <c:pt idx="121">
                  <c:v>0.85442203999999999</c:v>
                </c:pt>
                <c:pt idx="122">
                  <c:v>0.85539175999999995</c:v>
                </c:pt>
                <c:pt idx="123">
                  <c:v>0.85665868000000001</c:v>
                </c:pt>
                <c:pt idx="124">
                  <c:v>0.85780836000000005</c:v>
                </c:pt>
                <c:pt idx="125">
                  <c:v>0.85885776999999996</c:v>
                </c:pt>
                <c:pt idx="126">
                  <c:v>0.86012540999999998</c:v>
                </c:pt>
                <c:pt idx="127">
                  <c:v>0.86108379000000002</c:v>
                </c:pt>
                <c:pt idx="128">
                  <c:v>0.86232609000000005</c:v>
                </c:pt>
                <c:pt idx="129">
                  <c:v>0.86322262000000005</c:v>
                </c:pt>
                <c:pt idx="130">
                  <c:v>0.86433926999999999</c:v>
                </c:pt>
                <c:pt idx="131">
                  <c:v>0.86521228999999999</c:v>
                </c:pt>
                <c:pt idx="132">
                  <c:v>0.86606081000000001</c:v>
                </c:pt>
              </c:numCache>
            </c:numRef>
          </c:xVal>
          <c:yVal>
            <c:numRef>
              <c:f>'24.49-B707'!$K$3:$K$135</c:f>
              <c:numCache>
                <c:formatCode>General</c:formatCode>
                <c:ptCount val="133"/>
                <c:pt idx="0">
                  <c:v>181.22696834924616</c:v>
                </c:pt>
                <c:pt idx="1">
                  <c:v>181.22699192467056</c:v>
                </c:pt>
                <c:pt idx="2">
                  <c:v>181.22702084169018</c:v>
                </c:pt>
                <c:pt idx="3">
                  <c:v>181.22705144289429</c:v>
                </c:pt>
                <c:pt idx="4">
                  <c:v>181.22708613758292</c:v>
                </c:pt>
                <c:pt idx="5">
                  <c:v>181.22712228468123</c:v>
                </c:pt>
                <c:pt idx="6">
                  <c:v>181.2271628649566</c:v>
                </c:pt>
                <c:pt idx="7">
                  <c:v>181.22720842394608</c:v>
                </c:pt>
                <c:pt idx="8">
                  <c:v>181.2272595751345</c:v>
                </c:pt>
                <c:pt idx="9">
                  <c:v>181.227316993469</c:v>
                </c:pt>
                <c:pt idx="10">
                  <c:v>181.22738144112213</c:v>
                </c:pt>
                <c:pt idx="11">
                  <c:v>181.2274537719571</c:v>
                </c:pt>
                <c:pt idx="12">
                  <c:v>181.22753494217523</c:v>
                </c:pt>
                <c:pt idx="13">
                  <c:v>181.22762602354439</c:v>
                </c:pt>
                <c:pt idx="14">
                  <c:v>181.22772821554915</c:v>
                </c:pt>
                <c:pt idx="15">
                  <c:v>181.22784286161769</c:v>
                </c:pt>
                <c:pt idx="16">
                  <c:v>181.22797146594814</c:v>
                </c:pt>
                <c:pt idx="17">
                  <c:v>181.22811571211858</c:v>
                </c:pt>
                <c:pt idx="18">
                  <c:v>181.22827748624724</c:v>
                </c:pt>
                <c:pt idx="19">
                  <c:v>181.22845889819789</c:v>
                </c:pt>
                <c:pt idx="20">
                  <c:v>181.22866230998744</c:v>
                </c:pt>
                <c:pt idx="21">
                  <c:v>181.22889036521181</c:v>
                </c:pt>
                <c:pt idx="22">
                  <c:v>181.22914602159256</c:v>
                </c:pt>
                <c:pt idx="23">
                  <c:v>181.22943259154238</c:v>
                </c:pt>
                <c:pt idx="24">
                  <c:v>181.2297537792175</c:v>
                </c:pt>
                <c:pt idx="25">
                  <c:v>181.23011373028169</c:v>
                </c:pt>
                <c:pt idx="26">
                  <c:v>181.23051708341654</c:v>
                </c:pt>
                <c:pt idx="27">
                  <c:v>181.23096902730518</c:v>
                </c:pt>
                <c:pt idx="28">
                  <c:v>181.23147537174032</c:v>
                </c:pt>
                <c:pt idx="29">
                  <c:v>181.23204261246869</c:v>
                </c:pt>
                <c:pt idx="30">
                  <c:v>181.23267801845145</c:v>
                </c:pt>
                <c:pt idx="31">
                  <c:v>181.23338972214981</c:v>
                </c:pt>
                <c:pt idx="32">
                  <c:v>181.23418681942735</c:v>
                </c:pt>
                <c:pt idx="33">
                  <c:v>181.23507949432258</c:v>
                </c:pt>
                <c:pt idx="34">
                  <c:v>181.2360791327319</c:v>
                </c:pt>
                <c:pt idx="35">
                  <c:v>181.23719847558735</c:v>
                </c:pt>
                <c:pt idx="36">
                  <c:v>181.23845161408934</c:v>
                </c:pt>
                <c:pt idx="37">
                  <c:v>181.23985480308812</c:v>
                </c:pt>
                <c:pt idx="38">
                  <c:v>181.24142573423907</c:v>
                </c:pt>
                <c:pt idx="39">
                  <c:v>181.24318438009132</c:v>
                </c:pt>
                <c:pt idx="40">
                  <c:v>181.24515307179087</c:v>
                </c:pt>
                <c:pt idx="41">
                  <c:v>181.24735680043241</c:v>
                </c:pt>
                <c:pt idx="42">
                  <c:v>181.24982352886423</c:v>
                </c:pt>
                <c:pt idx="43">
                  <c:v>181.25258453691475</c:v>
                </c:pt>
                <c:pt idx="44">
                  <c:v>181.25567485287559</c:v>
                </c:pt>
                <c:pt idx="45">
                  <c:v>181.25913429982893</c:v>
                </c:pt>
                <c:pt idx="46">
                  <c:v>181.26300516368133</c:v>
                </c:pt>
                <c:pt idx="47">
                  <c:v>181.26733770786984</c:v>
                </c:pt>
                <c:pt idx="48">
                  <c:v>181.27218654716449</c:v>
                </c:pt>
                <c:pt idx="49">
                  <c:v>181.2776123544925</c:v>
                </c:pt>
                <c:pt idx="50">
                  <c:v>181.28368544586971</c:v>
                </c:pt>
                <c:pt idx="51">
                  <c:v>181.29048170907623</c:v>
                </c:pt>
                <c:pt idx="52">
                  <c:v>181.2980862934487</c:v>
                </c:pt>
                <c:pt idx="53">
                  <c:v>181.30659830493323</c:v>
                </c:pt>
                <c:pt idx="54">
                  <c:v>181.31612428536044</c:v>
                </c:pt>
                <c:pt idx="55">
                  <c:v>181.32678512680144</c:v>
                </c:pt>
                <c:pt idx="56">
                  <c:v>181.33871606848882</c:v>
                </c:pt>
                <c:pt idx="57">
                  <c:v>181.35206680154536</c:v>
                </c:pt>
                <c:pt idx="58">
                  <c:v>181.36701012646236</c:v>
                </c:pt>
                <c:pt idx="59">
                  <c:v>181.38373428822774</c:v>
                </c:pt>
                <c:pt idx="60">
                  <c:v>181.40245172664808</c:v>
                </c:pt>
                <c:pt idx="61">
                  <c:v>181.42340048318945</c:v>
                </c:pt>
                <c:pt idx="62">
                  <c:v>181.44684690796558</c:v>
                </c:pt>
                <c:pt idx="63">
                  <c:v>181.47308930219037</c:v>
                </c:pt>
                <c:pt idx="64">
                  <c:v>181.50245959032719</c:v>
                </c:pt>
                <c:pt idx="65">
                  <c:v>181.53533384889266</c:v>
                </c:pt>
                <c:pt idx="66">
                  <c:v>181.57213257167945</c:v>
                </c:pt>
                <c:pt idx="67">
                  <c:v>181.61332334275659</c:v>
                </c:pt>
                <c:pt idx="68">
                  <c:v>181.65942492832286</c:v>
                </c:pt>
                <c:pt idx="69">
                  <c:v>181.71104133562525</c:v>
                </c:pt>
                <c:pt idx="70">
                  <c:v>181.76880816887029</c:v>
                </c:pt>
                <c:pt idx="71">
                  <c:v>181.83348709827749</c:v>
                </c:pt>
                <c:pt idx="72">
                  <c:v>181.90588811474856</c:v>
                </c:pt>
                <c:pt idx="73">
                  <c:v>181.9869469937214</c:v>
                </c:pt>
                <c:pt idx="74">
                  <c:v>182.07769979564105</c:v>
                </c:pt>
                <c:pt idx="75">
                  <c:v>182.17932160520044</c:v>
                </c:pt>
                <c:pt idx="76">
                  <c:v>182.29310295342333</c:v>
                </c:pt>
                <c:pt idx="77">
                  <c:v>182.42049135834409</c:v>
                </c:pt>
                <c:pt idx="78">
                  <c:v>182.56314342477236</c:v>
                </c:pt>
                <c:pt idx="79">
                  <c:v>182.72288556975343</c:v>
                </c:pt>
                <c:pt idx="80">
                  <c:v>182.90174506633304</c:v>
                </c:pt>
                <c:pt idx="81">
                  <c:v>183.10204077750481</c:v>
                </c:pt>
                <c:pt idx="82">
                  <c:v>183.32633298729888</c:v>
                </c:pt>
                <c:pt idx="83">
                  <c:v>183.57758120547561</c:v>
                </c:pt>
                <c:pt idx="84">
                  <c:v>183.85901646573407</c:v>
                </c:pt>
                <c:pt idx="85">
                  <c:v>184.17415141460413</c:v>
                </c:pt>
                <c:pt idx="86">
                  <c:v>184.55818087888019</c:v>
                </c:pt>
                <c:pt idx="87">
                  <c:v>184.95733306599766</c:v>
                </c:pt>
                <c:pt idx="88">
                  <c:v>185.40444475026979</c:v>
                </c:pt>
                <c:pt idx="89">
                  <c:v>185.90526005669611</c:v>
                </c:pt>
                <c:pt idx="90">
                  <c:v>186.46633407836859</c:v>
                </c:pt>
                <c:pt idx="91">
                  <c:v>187.04018249664409</c:v>
                </c:pt>
                <c:pt idx="92">
                  <c:v>187.67697930962504</c:v>
                </c:pt>
                <c:pt idx="93">
                  <c:v>188.38388614848205</c:v>
                </c:pt>
                <c:pt idx="94">
                  <c:v>189.16831305340085</c:v>
                </c:pt>
                <c:pt idx="95">
                  <c:v>190.03914807726812</c:v>
                </c:pt>
                <c:pt idx="96">
                  <c:v>190.82142188368269</c:v>
                </c:pt>
                <c:pt idx="97">
                  <c:v>191.67134619483457</c:v>
                </c:pt>
                <c:pt idx="98">
                  <c:v>192.70948238975544</c:v>
                </c:pt>
                <c:pt idx="99">
                  <c:v>193.85141634934675</c:v>
                </c:pt>
                <c:pt idx="100">
                  <c:v>195.09476930184096</c:v>
                </c:pt>
                <c:pt idx="101">
                  <c:v>196.29976068171888</c:v>
                </c:pt>
                <c:pt idx="102">
                  <c:v>197.33214584451471</c:v>
                </c:pt>
                <c:pt idx="103">
                  <c:v>198.64747379807892</c:v>
                </c:pt>
                <c:pt idx="104">
                  <c:v>199.79788287764103</c:v>
                </c:pt>
                <c:pt idx="105">
                  <c:v>201.2976899198726</c:v>
                </c:pt>
                <c:pt idx="106">
                  <c:v>202.80701241478323</c:v>
                </c:pt>
                <c:pt idx="107">
                  <c:v>204.19180881208871</c:v>
                </c:pt>
                <c:pt idx="108">
                  <c:v>205.53992913536274</c:v>
                </c:pt>
                <c:pt idx="109">
                  <c:v>206.9674852588094</c:v>
                </c:pt>
                <c:pt idx="110">
                  <c:v>208.19829400465335</c:v>
                </c:pt>
                <c:pt idx="111">
                  <c:v>209.60543498980752</c:v>
                </c:pt>
                <c:pt idx="112">
                  <c:v>210.96652578297517</c:v>
                </c:pt>
                <c:pt idx="113">
                  <c:v>212.08657381521991</c:v>
                </c:pt>
                <c:pt idx="114">
                  <c:v>213.85725830879301</c:v>
                </c:pt>
                <c:pt idx="115">
                  <c:v>215.512126846044</c:v>
                </c:pt>
                <c:pt idx="116">
                  <c:v>216.94373993215254</c:v>
                </c:pt>
                <c:pt idx="117">
                  <c:v>218.64956865299212</c:v>
                </c:pt>
                <c:pt idx="118">
                  <c:v>220.03941041253151</c:v>
                </c:pt>
                <c:pt idx="119">
                  <c:v>221.51381610482883</c:v>
                </c:pt>
                <c:pt idx="120">
                  <c:v>222.86873097104007</c:v>
                </c:pt>
                <c:pt idx="121">
                  <c:v>224.30357240027098</c:v>
                </c:pt>
                <c:pt idx="122">
                  <c:v>225.78921338214096</c:v>
                </c:pt>
                <c:pt idx="123">
                  <c:v>227.80774629461828</c:v>
                </c:pt>
                <c:pt idx="124">
                  <c:v>229.71861371663297</c:v>
                </c:pt>
                <c:pt idx="125">
                  <c:v>231.53126394769529</c:v>
                </c:pt>
                <c:pt idx="126">
                  <c:v>233.81157242100147</c:v>
                </c:pt>
                <c:pt idx="127">
                  <c:v>235.60401889410844</c:v>
                </c:pt>
                <c:pt idx="128">
                  <c:v>238.01882782678595</c:v>
                </c:pt>
                <c:pt idx="129">
                  <c:v>239.82795406005798</c:v>
                </c:pt>
                <c:pt idx="130">
                  <c:v>242.16216518373884</c:v>
                </c:pt>
                <c:pt idx="131">
                  <c:v>244.05175407727737</c:v>
                </c:pt>
                <c:pt idx="132">
                  <c:v>245.94451787279266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9D-F447-AEF9-BDA7BB71669E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'24.49-B707'!$C$3:$C$147</c:f>
              <c:numCache>
                <c:formatCode>General</c:formatCode>
                <c:ptCount val="145"/>
                <c:pt idx="0">
                  <c:v>0.50145121999999998</c:v>
                </c:pt>
                <c:pt idx="1">
                  <c:v>0.50496808000000004</c:v>
                </c:pt>
                <c:pt idx="2">
                  <c:v>0.50848501999999995</c:v>
                </c:pt>
                <c:pt idx="3">
                  <c:v>0.51173259000000004</c:v>
                </c:pt>
                <c:pt idx="4">
                  <c:v>0.51524950000000003</c:v>
                </c:pt>
                <c:pt idx="5">
                  <c:v>0.51849769000000001</c:v>
                </c:pt>
                <c:pt idx="6">
                  <c:v>0.52174569999999998</c:v>
                </c:pt>
                <c:pt idx="7">
                  <c:v>0.52499331000000005</c:v>
                </c:pt>
                <c:pt idx="8">
                  <c:v>0.52824125</c:v>
                </c:pt>
                <c:pt idx="9">
                  <c:v>0.53148918999999994</c:v>
                </c:pt>
                <c:pt idx="10">
                  <c:v>0.53473711999999995</c:v>
                </c:pt>
                <c:pt idx="11">
                  <c:v>0.53798506000000001</c:v>
                </c:pt>
                <c:pt idx="12">
                  <c:v>0.54123299999999996</c:v>
                </c:pt>
                <c:pt idx="13">
                  <c:v>0.54448094000000002</c:v>
                </c:pt>
                <c:pt idx="14">
                  <c:v>0.54772887999999997</c:v>
                </c:pt>
                <c:pt idx="15">
                  <c:v>0.55097680999999998</c:v>
                </c:pt>
                <c:pt idx="16">
                  <c:v>0.55422475000000004</c:v>
                </c:pt>
                <c:pt idx="17">
                  <c:v>0.55747268999999999</c:v>
                </c:pt>
                <c:pt idx="18">
                  <c:v>0.56072063000000005</c:v>
                </c:pt>
                <c:pt idx="19">
                  <c:v>0.56396857</c:v>
                </c:pt>
                <c:pt idx="20">
                  <c:v>0.56721650000000001</c:v>
                </c:pt>
                <c:pt idx="21">
                  <c:v>0.57046443999999996</c:v>
                </c:pt>
                <c:pt idx="22">
                  <c:v>0.57371238000000002</c:v>
                </c:pt>
                <c:pt idx="23">
                  <c:v>0.57696031999999997</c:v>
                </c:pt>
                <c:pt idx="24">
                  <c:v>0.58020824999999998</c:v>
                </c:pt>
                <c:pt idx="25">
                  <c:v>0.58345619000000004</c:v>
                </c:pt>
                <c:pt idx="26">
                  <c:v>0.58670412999999999</c:v>
                </c:pt>
                <c:pt idx="27">
                  <c:v>0.58995173999999995</c:v>
                </c:pt>
                <c:pt idx="28">
                  <c:v>0.59319960999999999</c:v>
                </c:pt>
                <c:pt idx="29">
                  <c:v>0.59644755000000005</c:v>
                </c:pt>
                <c:pt idx="30">
                  <c:v>0.59969581000000005</c:v>
                </c:pt>
                <c:pt idx="31">
                  <c:v>0.60294342000000001</c:v>
                </c:pt>
                <c:pt idx="32">
                  <c:v>0.60619129000000005</c:v>
                </c:pt>
                <c:pt idx="33">
                  <c:v>0.60943890000000001</c:v>
                </c:pt>
                <c:pt idx="34">
                  <c:v>0.61268683999999995</c:v>
                </c:pt>
                <c:pt idx="35">
                  <c:v>0.61593478000000002</c:v>
                </c:pt>
                <c:pt idx="36">
                  <c:v>0.61918271000000003</c:v>
                </c:pt>
                <c:pt idx="37">
                  <c:v>0.62243064999999997</c:v>
                </c:pt>
                <c:pt idx="38">
                  <c:v>0.62567859000000003</c:v>
                </c:pt>
                <c:pt idx="39">
                  <c:v>0.62892634999999997</c:v>
                </c:pt>
                <c:pt idx="40">
                  <c:v>0.63217407000000003</c:v>
                </c:pt>
                <c:pt idx="41">
                  <c:v>0.63542200999999998</c:v>
                </c:pt>
                <c:pt idx="42">
                  <c:v>0.63866993999999999</c:v>
                </c:pt>
                <c:pt idx="43">
                  <c:v>0.64191788000000005</c:v>
                </c:pt>
                <c:pt idx="44">
                  <c:v>0.64516582</c:v>
                </c:pt>
                <c:pt idx="45">
                  <c:v>0.64841375999999995</c:v>
                </c:pt>
                <c:pt idx="46">
                  <c:v>0.65166151999999999</c:v>
                </c:pt>
                <c:pt idx="47">
                  <c:v>0.65490923999999995</c:v>
                </c:pt>
                <c:pt idx="48">
                  <c:v>0.65815745999999997</c:v>
                </c:pt>
                <c:pt idx="49">
                  <c:v>0.66140511000000002</c:v>
                </c:pt>
                <c:pt idx="50">
                  <c:v>0.66465304999999997</c:v>
                </c:pt>
                <c:pt idx="51">
                  <c:v>0.66790099000000003</c:v>
                </c:pt>
                <c:pt idx="52">
                  <c:v>0.67114892999999998</c:v>
                </c:pt>
                <c:pt idx="53">
                  <c:v>0.67439685999999999</c:v>
                </c:pt>
                <c:pt idx="54">
                  <c:v>0.67764480000000005</c:v>
                </c:pt>
                <c:pt idx="55">
                  <c:v>0.68089274</c:v>
                </c:pt>
                <c:pt idx="56">
                  <c:v>0.68414067999999995</c:v>
                </c:pt>
                <c:pt idx="57">
                  <c:v>0.68738862000000001</c:v>
                </c:pt>
                <c:pt idx="58">
                  <c:v>0.69063655000000002</c:v>
                </c:pt>
                <c:pt idx="59">
                  <c:v>0.69388448999999996</c:v>
                </c:pt>
                <c:pt idx="60">
                  <c:v>0.69713243000000003</c:v>
                </c:pt>
                <c:pt idx="61">
                  <c:v>0.70038036999999997</c:v>
                </c:pt>
                <c:pt idx="62">
                  <c:v>0.70362831000000003</c:v>
                </c:pt>
                <c:pt idx="63">
                  <c:v>0.70687624000000004</c:v>
                </c:pt>
                <c:pt idx="64">
                  <c:v>0.71012417999999999</c:v>
                </c:pt>
                <c:pt idx="65">
                  <c:v>0.71337212000000005</c:v>
                </c:pt>
                <c:pt idx="66">
                  <c:v>0.71662006</c:v>
                </c:pt>
                <c:pt idx="67">
                  <c:v>0.71986799999999995</c:v>
                </c:pt>
                <c:pt idx="68">
                  <c:v>0.72311592999999996</c:v>
                </c:pt>
                <c:pt idx="69">
                  <c:v>0.72636387000000002</c:v>
                </c:pt>
                <c:pt idx="70">
                  <c:v>0.72961180999999997</c:v>
                </c:pt>
                <c:pt idx="71">
                  <c:v>0.73285948999999995</c:v>
                </c:pt>
                <c:pt idx="72">
                  <c:v>0.73610728999999997</c:v>
                </c:pt>
                <c:pt idx="73">
                  <c:v>0.73935523000000003</c:v>
                </c:pt>
                <c:pt idx="74">
                  <c:v>0.74260316000000004</c:v>
                </c:pt>
                <c:pt idx="75">
                  <c:v>0.74585109999999999</c:v>
                </c:pt>
                <c:pt idx="76">
                  <c:v>0.74909904000000005</c:v>
                </c:pt>
                <c:pt idx="77">
                  <c:v>0.75234698</c:v>
                </c:pt>
                <c:pt idx="78">
                  <c:v>0.75559491999999995</c:v>
                </c:pt>
                <c:pt idx="79">
                  <c:v>0.75884284999999996</c:v>
                </c:pt>
                <c:pt idx="80">
                  <c:v>0.76209079000000002</c:v>
                </c:pt>
                <c:pt idx="81">
                  <c:v>0.76533872999999997</c:v>
                </c:pt>
                <c:pt idx="82">
                  <c:v>0.76858667000000003</c:v>
                </c:pt>
                <c:pt idx="83">
                  <c:v>0.77183460999999998</c:v>
                </c:pt>
                <c:pt idx="84">
                  <c:v>0.77508253999999999</c:v>
                </c:pt>
                <c:pt idx="85">
                  <c:v>0.77833048000000005</c:v>
                </c:pt>
                <c:pt idx="86">
                  <c:v>0.78157878000000003</c:v>
                </c:pt>
                <c:pt idx="87">
                  <c:v>0.78482675999999996</c:v>
                </c:pt>
                <c:pt idx="88">
                  <c:v>0.78834455999999997</c:v>
                </c:pt>
                <c:pt idx="89">
                  <c:v>0.79159332999999998</c:v>
                </c:pt>
                <c:pt idx="90">
                  <c:v>0.79457361000000004</c:v>
                </c:pt>
                <c:pt idx="91">
                  <c:v>0.79782363999999995</c:v>
                </c:pt>
                <c:pt idx="92">
                  <c:v>0.80080428000000003</c:v>
                </c:pt>
                <c:pt idx="93">
                  <c:v>0.80432415000000002</c:v>
                </c:pt>
                <c:pt idx="94">
                  <c:v>0.80757502000000003</c:v>
                </c:pt>
                <c:pt idx="95">
                  <c:v>0.81082589000000005</c:v>
                </c:pt>
                <c:pt idx="96">
                  <c:v>0.81407737000000002</c:v>
                </c:pt>
                <c:pt idx="97">
                  <c:v>0.81732939999999998</c:v>
                </c:pt>
                <c:pt idx="98">
                  <c:v>0.82058204000000001</c:v>
                </c:pt>
                <c:pt idx="99">
                  <c:v>0.8238354</c:v>
                </c:pt>
                <c:pt idx="100">
                  <c:v>0.82655091000000003</c:v>
                </c:pt>
                <c:pt idx="101">
                  <c:v>0.82854271000000002</c:v>
                </c:pt>
                <c:pt idx="102">
                  <c:v>0.83059137000000005</c:v>
                </c:pt>
                <c:pt idx="103">
                  <c:v>0.83307606999999995</c:v>
                </c:pt>
                <c:pt idx="104">
                  <c:v>0.83538458999999998</c:v>
                </c:pt>
                <c:pt idx="105">
                  <c:v>0.83760754000000004</c:v>
                </c:pt>
                <c:pt idx="106">
                  <c:v>0.83968326000000004</c:v>
                </c:pt>
                <c:pt idx="107">
                  <c:v>0.84190741000000002</c:v>
                </c:pt>
                <c:pt idx="108">
                  <c:v>0.84378302000000005</c:v>
                </c:pt>
                <c:pt idx="109">
                  <c:v>0.84540713000000001</c:v>
                </c:pt>
                <c:pt idx="110">
                  <c:v>0.84724944999999996</c:v>
                </c:pt>
                <c:pt idx="111">
                  <c:v>0.84878847999999996</c:v>
                </c:pt>
                <c:pt idx="112">
                  <c:v>0.85043584999999999</c:v>
                </c:pt>
                <c:pt idx="113">
                  <c:v>0.85202971000000005</c:v>
                </c:pt>
                <c:pt idx="114">
                  <c:v>0.85362461000000001</c:v>
                </c:pt>
                <c:pt idx="115">
                  <c:v>0.85503651999999997</c:v>
                </c:pt>
                <c:pt idx="116">
                  <c:v>0.85649074999999997</c:v>
                </c:pt>
                <c:pt idx="117">
                  <c:v>0.85794568999999998</c:v>
                </c:pt>
                <c:pt idx="118">
                  <c:v>0.85929056999999998</c:v>
                </c:pt>
                <c:pt idx="119">
                  <c:v>0.86036604999999999</c:v>
                </c:pt>
                <c:pt idx="120">
                  <c:v>0.86178871000000001</c:v>
                </c:pt>
                <c:pt idx="121">
                  <c:v>0.86286487999999995</c:v>
                </c:pt>
                <c:pt idx="122">
                  <c:v>0.86394011999999998</c:v>
                </c:pt>
                <c:pt idx="123">
                  <c:v>0.86508863999999996</c:v>
                </c:pt>
                <c:pt idx="124">
                  <c:v>0.86629091000000003</c:v>
                </c:pt>
                <c:pt idx="125">
                  <c:v>0.86767846999999998</c:v>
                </c:pt>
                <c:pt idx="126">
                  <c:v>0.86882307999999997</c:v>
                </c:pt>
                <c:pt idx="127">
                  <c:v>0.87026356000000005</c:v>
                </c:pt>
                <c:pt idx="128">
                  <c:v>0.87148418000000005</c:v>
                </c:pt>
                <c:pt idx="129">
                  <c:v>0.87247582000000001</c:v>
                </c:pt>
                <c:pt idx="130">
                  <c:v>0.87354710999999996</c:v>
                </c:pt>
                <c:pt idx="131">
                  <c:v>0.87466445000000004</c:v>
                </c:pt>
                <c:pt idx="132">
                  <c:v>0.87582981999999998</c:v>
                </c:pt>
                <c:pt idx="133">
                  <c:v>0.87687318999999997</c:v>
                </c:pt>
                <c:pt idx="134">
                  <c:v>0.87791752999999995</c:v>
                </c:pt>
                <c:pt idx="135">
                  <c:v>0.87885539999999995</c:v>
                </c:pt>
                <c:pt idx="136">
                  <c:v>0.87969304999999998</c:v>
                </c:pt>
                <c:pt idx="137">
                  <c:v>0.88063011999999996</c:v>
                </c:pt>
                <c:pt idx="138">
                  <c:v>0.88152587000000004</c:v>
                </c:pt>
                <c:pt idx="139">
                  <c:v>0.88273376000000003</c:v>
                </c:pt>
                <c:pt idx="140">
                  <c:v>0.88384127000000001</c:v>
                </c:pt>
                <c:pt idx="141">
                  <c:v>0.88482316000000005</c:v>
                </c:pt>
                <c:pt idx="142">
                  <c:v>0.88566266000000005</c:v>
                </c:pt>
                <c:pt idx="143">
                  <c:v>0.88659999</c:v>
                </c:pt>
                <c:pt idx="144">
                  <c:v>0.88761679999999998</c:v>
                </c:pt>
              </c:numCache>
            </c:numRef>
          </c:xVal>
          <c:yVal>
            <c:numRef>
              <c:f>'24.49-B707'!$D$3:$D$147</c:f>
              <c:numCache>
                <c:formatCode>General</c:formatCode>
                <c:ptCount val="145"/>
                <c:pt idx="0">
                  <c:v>159.873887</c:v>
                </c:pt>
                <c:pt idx="1">
                  <c:v>159.862809</c:v>
                </c:pt>
                <c:pt idx="2">
                  <c:v>159.86517900000001</c:v>
                </c:pt>
                <c:pt idx="3">
                  <c:v>159.80012500000001</c:v>
                </c:pt>
                <c:pt idx="4">
                  <c:v>159.795771</c:v>
                </c:pt>
                <c:pt idx="5">
                  <c:v>159.84502900000001</c:v>
                </c:pt>
                <c:pt idx="6">
                  <c:v>159.86066600000001</c:v>
                </c:pt>
                <c:pt idx="7">
                  <c:v>159.80233699999999</c:v>
                </c:pt>
                <c:pt idx="8">
                  <c:v>159.80452600000001</c:v>
                </c:pt>
                <c:pt idx="9">
                  <c:v>159.806714</c:v>
                </c:pt>
                <c:pt idx="10">
                  <c:v>159.80890299999999</c:v>
                </c:pt>
                <c:pt idx="11">
                  <c:v>159.811092</c:v>
                </c:pt>
                <c:pt idx="12">
                  <c:v>159.81327999999999</c:v>
                </c:pt>
                <c:pt idx="13">
                  <c:v>159.81546900000001</c:v>
                </c:pt>
                <c:pt idx="14">
                  <c:v>159.817657</c:v>
                </c:pt>
                <c:pt idx="15">
                  <c:v>159.81984600000001</c:v>
                </c:pt>
                <c:pt idx="16">
                  <c:v>159.822035</c:v>
                </c:pt>
                <c:pt idx="17">
                  <c:v>159.82422299999999</c:v>
                </c:pt>
                <c:pt idx="18">
                  <c:v>159.826412</c:v>
                </c:pt>
                <c:pt idx="19">
                  <c:v>159.82860099999999</c:v>
                </c:pt>
                <c:pt idx="20">
                  <c:v>159.83078900000001</c:v>
                </c:pt>
                <c:pt idx="21">
                  <c:v>159.832978</c:v>
                </c:pt>
                <c:pt idx="22">
                  <c:v>159.83516700000001</c:v>
                </c:pt>
                <c:pt idx="23">
                  <c:v>159.837355</c:v>
                </c:pt>
                <c:pt idx="24">
                  <c:v>159.83954399999999</c:v>
                </c:pt>
                <c:pt idx="25">
                  <c:v>159.84173200000001</c:v>
                </c:pt>
                <c:pt idx="26">
                  <c:v>159.84392099999999</c:v>
                </c:pt>
                <c:pt idx="27">
                  <c:v>159.78559200000001</c:v>
                </c:pt>
                <c:pt idx="28">
                  <c:v>159.77433199999999</c:v>
                </c:pt>
                <c:pt idx="29">
                  <c:v>159.776521</c:v>
                </c:pt>
                <c:pt idx="30">
                  <c:v>159.83922699999999</c:v>
                </c:pt>
                <c:pt idx="31">
                  <c:v>159.78089800000001</c:v>
                </c:pt>
                <c:pt idx="32">
                  <c:v>159.76963900000001</c:v>
                </c:pt>
                <c:pt idx="33">
                  <c:v>159.71131</c:v>
                </c:pt>
                <c:pt idx="34">
                  <c:v>159.71349799999999</c:v>
                </c:pt>
                <c:pt idx="35">
                  <c:v>159.715687</c:v>
                </c:pt>
                <c:pt idx="36">
                  <c:v>159.71787499999999</c:v>
                </c:pt>
                <c:pt idx="37">
                  <c:v>159.72006400000001</c:v>
                </c:pt>
                <c:pt idx="38">
                  <c:v>159.72225299999999</c:v>
                </c:pt>
                <c:pt idx="39">
                  <c:v>159.69082</c:v>
                </c:pt>
                <c:pt idx="40">
                  <c:v>159.65266399999999</c:v>
                </c:pt>
                <c:pt idx="41">
                  <c:v>159.654853</c:v>
                </c:pt>
                <c:pt idx="42">
                  <c:v>159.65704099999999</c:v>
                </c:pt>
                <c:pt idx="43">
                  <c:v>159.65923000000001</c:v>
                </c:pt>
                <c:pt idx="44">
                  <c:v>159.661419</c:v>
                </c:pt>
                <c:pt idx="45">
                  <c:v>159.66360700000001</c:v>
                </c:pt>
                <c:pt idx="46">
                  <c:v>159.63217499999999</c:v>
                </c:pt>
                <c:pt idx="47">
                  <c:v>159.594019</c:v>
                </c:pt>
                <c:pt idx="48">
                  <c:v>159.650001</c:v>
                </c:pt>
                <c:pt idx="49">
                  <c:v>159.59839600000001</c:v>
                </c:pt>
                <c:pt idx="50">
                  <c:v>159.600584</c:v>
                </c:pt>
                <c:pt idx="51">
                  <c:v>159.60277300000001</c:v>
                </c:pt>
                <c:pt idx="52">
                  <c:v>159.604962</c:v>
                </c:pt>
                <c:pt idx="53">
                  <c:v>159.60714999999999</c:v>
                </c:pt>
                <c:pt idx="54">
                  <c:v>159.60933900000001</c:v>
                </c:pt>
                <c:pt idx="55">
                  <c:v>159.61152799999999</c:v>
                </c:pt>
                <c:pt idx="56">
                  <c:v>159.61371600000001</c:v>
                </c:pt>
                <c:pt idx="57">
                  <c:v>159.615905</c:v>
                </c:pt>
                <c:pt idx="58">
                  <c:v>159.61809400000001</c:v>
                </c:pt>
                <c:pt idx="59">
                  <c:v>159.620282</c:v>
                </c:pt>
                <c:pt idx="60">
                  <c:v>159.62247099999999</c:v>
                </c:pt>
                <c:pt idx="61">
                  <c:v>159.62465900000001</c:v>
                </c:pt>
                <c:pt idx="62">
                  <c:v>159.626848</c:v>
                </c:pt>
                <c:pt idx="63">
                  <c:v>159.62903700000001</c:v>
                </c:pt>
                <c:pt idx="64">
                  <c:v>159.631225</c:v>
                </c:pt>
                <c:pt idx="65">
                  <c:v>159.63341399999999</c:v>
                </c:pt>
                <c:pt idx="66">
                  <c:v>159.635603</c:v>
                </c:pt>
                <c:pt idx="67">
                  <c:v>159.63779099999999</c:v>
                </c:pt>
                <c:pt idx="68">
                  <c:v>159.63998000000001</c:v>
                </c:pt>
                <c:pt idx="69">
                  <c:v>159.642169</c:v>
                </c:pt>
                <c:pt idx="70">
                  <c:v>159.64435700000001</c:v>
                </c:pt>
                <c:pt idx="71">
                  <c:v>159.59947700000001</c:v>
                </c:pt>
                <c:pt idx="72">
                  <c:v>159.57476800000001</c:v>
                </c:pt>
                <c:pt idx="73">
                  <c:v>159.57695699999999</c:v>
                </c:pt>
                <c:pt idx="74">
                  <c:v>159.57914600000001</c:v>
                </c:pt>
                <c:pt idx="75">
                  <c:v>159.581334</c:v>
                </c:pt>
                <c:pt idx="76">
                  <c:v>159.58352300000001</c:v>
                </c:pt>
                <c:pt idx="77">
                  <c:v>159.585712</c:v>
                </c:pt>
                <c:pt idx="78">
                  <c:v>159.58789999999999</c:v>
                </c:pt>
                <c:pt idx="79">
                  <c:v>159.59008900000001</c:v>
                </c:pt>
                <c:pt idx="80">
                  <c:v>159.59227799999999</c:v>
                </c:pt>
                <c:pt idx="81">
                  <c:v>159.59446600000001</c:v>
                </c:pt>
                <c:pt idx="82">
                  <c:v>159.596655</c:v>
                </c:pt>
                <c:pt idx="83">
                  <c:v>159.59884299999999</c:v>
                </c:pt>
                <c:pt idx="84">
                  <c:v>159.601032</c:v>
                </c:pt>
                <c:pt idx="85">
                  <c:v>159.60322099999999</c:v>
                </c:pt>
                <c:pt idx="86">
                  <c:v>159.672651</c:v>
                </c:pt>
                <c:pt idx="87">
                  <c:v>159.68156400000001</c:v>
                </c:pt>
                <c:pt idx="88">
                  <c:v>159.845314</c:v>
                </c:pt>
                <c:pt idx="89">
                  <c:v>160.00215900000001</c:v>
                </c:pt>
                <c:pt idx="90">
                  <c:v>160.252961</c:v>
                </c:pt>
                <c:pt idx="91">
                  <c:v>160.645152</c:v>
                </c:pt>
                <c:pt idx="92">
                  <c:v>160.96319600000001</c:v>
                </c:pt>
                <c:pt idx="93">
                  <c:v>161.51022499999999</c:v>
                </c:pt>
                <c:pt idx="94">
                  <c:v>162.05707200000001</c:v>
                </c:pt>
                <c:pt idx="95">
                  <c:v>162.60391999999999</c:v>
                </c:pt>
                <c:pt idx="96">
                  <c:v>163.26507799999999</c:v>
                </c:pt>
                <c:pt idx="97">
                  <c:v>164.02709899999999</c:v>
                </c:pt>
                <c:pt idx="98">
                  <c:v>164.90343100000001</c:v>
                </c:pt>
                <c:pt idx="99">
                  <c:v>165.91424699999999</c:v>
                </c:pt>
                <c:pt idx="100">
                  <c:v>166.95073400000001</c:v>
                </c:pt>
                <c:pt idx="101">
                  <c:v>168.017673</c:v>
                </c:pt>
                <c:pt idx="102">
                  <c:v>169.145476</c:v>
                </c:pt>
                <c:pt idx="103">
                  <c:v>170.58127500000001</c:v>
                </c:pt>
                <c:pt idx="104">
                  <c:v>172.19940399999999</c:v>
                </c:pt>
                <c:pt idx="105">
                  <c:v>173.77061900000001</c:v>
                </c:pt>
                <c:pt idx="106">
                  <c:v>175.417755</c:v>
                </c:pt>
                <c:pt idx="107">
                  <c:v>177.21292299999999</c:v>
                </c:pt>
                <c:pt idx="108">
                  <c:v>178.99789899999999</c:v>
                </c:pt>
                <c:pt idx="109">
                  <c:v>180.71386000000001</c:v>
                </c:pt>
                <c:pt idx="110">
                  <c:v>182.384038</c:v>
                </c:pt>
                <c:pt idx="111">
                  <c:v>184.05939000000001</c:v>
                </c:pt>
                <c:pt idx="112">
                  <c:v>185.91636700000001</c:v>
                </c:pt>
                <c:pt idx="113">
                  <c:v>187.80423999999999</c:v>
                </c:pt>
                <c:pt idx="114">
                  <c:v>189.88576900000001</c:v>
                </c:pt>
                <c:pt idx="115">
                  <c:v>191.77247299999999</c:v>
                </c:pt>
                <c:pt idx="116">
                  <c:v>193.76148699999999</c:v>
                </c:pt>
                <c:pt idx="117">
                  <c:v>195.88364000000001</c:v>
                </c:pt>
                <c:pt idx="118">
                  <c:v>197.67616100000001</c:v>
                </c:pt>
                <c:pt idx="119">
                  <c:v>199.39453399999999</c:v>
                </c:pt>
                <c:pt idx="120">
                  <c:v>201.614465</c:v>
                </c:pt>
                <c:pt idx="121">
                  <c:v>203.46022400000001</c:v>
                </c:pt>
                <c:pt idx="122">
                  <c:v>205.133396</c:v>
                </c:pt>
                <c:pt idx="123">
                  <c:v>207.160842</c:v>
                </c:pt>
                <c:pt idx="124">
                  <c:v>209.12443300000001</c:v>
                </c:pt>
                <c:pt idx="125">
                  <c:v>211.22820300000001</c:v>
                </c:pt>
                <c:pt idx="126">
                  <c:v>213.28935300000001</c:v>
                </c:pt>
                <c:pt idx="127">
                  <c:v>215.77228500000001</c:v>
                </c:pt>
                <c:pt idx="128">
                  <c:v>217.898155</c:v>
                </c:pt>
                <c:pt idx="129">
                  <c:v>219.930239</c:v>
                </c:pt>
                <c:pt idx="130">
                  <c:v>222.08521300000001</c:v>
                </c:pt>
                <c:pt idx="131">
                  <c:v>223.96143000000001</c:v>
                </c:pt>
                <c:pt idx="132">
                  <c:v>225.92742100000001</c:v>
                </c:pt>
                <c:pt idx="133">
                  <c:v>227.77356900000001</c:v>
                </c:pt>
                <c:pt idx="134">
                  <c:v>229.801334</c:v>
                </c:pt>
                <c:pt idx="135">
                  <c:v>231.63961399999999</c:v>
                </c:pt>
                <c:pt idx="136">
                  <c:v>233.48932199999999</c:v>
                </c:pt>
                <c:pt idx="137">
                  <c:v>235.17883800000001</c:v>
                </c:pt>
                <c:pt idx="138">
                  <c:v>237.02858499999999</c:v>
                </c:pt>
                <c:pt idx="139">
                  <c:v>239.05734000000001</c:v>
                </c:pt>
                <c:pt idx="140">
                  <c:v>241.06572700000001</c:v>
                </c:pt>
                <c:pt idx="141">
                  <c:v>243.245689</c:v>
                </c:pt>
                <c:pt idx="142">
                  <c:v>245.43890500000001</c:v>
                </c:pt>
                <c:pt idx="143">
                  <c:v>247.17763600000001</c:v>
                </c:pt>
                <c:pt idx="144">
                  <c:v>248.969492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FF9-944F-BA9B-4AEF67FB6504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'24.49-B707'!$C$3:$C$147</c:f>
              <c:numCache>
                <c:formatCode>General</c:formatCode>
                <c:ptCount val="145"/>
                <c:pt idx="0">
                  <c:v>0.50145121999999998</c:v>
                </c:pt>
                <c:pt idx="1">
                  <c:v>0.50496808000000004</c:v>
                </c:pt>
                <c:pt idx="2">
                  <c:v>0.50848501999999995</c:v>
                </c:pt>
                <c:pt idx="3">
                  <c:v>0.51173259000000004</c:v>
                </c:pt>
                <c:pt idx="4">
                  <c:v>0.51524950000000003</c:v>
                </c:pt>
                <c:pt idx="5">
                  <c:v>0.51849769000000001</c:v>
                </c:pt>
                <c:pt idx="6">
                  <c:v>0.52174569999999998</c:v>
                </c:pt>
                <c:pt idx="7">
                  <c:v>0.52499331000000005</c:v>
                </c:pt>
                <c:pt idx="8">
                  <c:v>0.52824125</c:v>
                </c:pt>
                <c:pt idx="9">
                  <c:v>0.53148918999999994</c:v>
                </c:pt>
                <c:pt idx="10">
                  <c:v>0.53473711999999995</c:v>
                </c:pt>
                <c:pt idx="11">
                  <c:v>0.53798506000000001</c:v>
                </c:pt>
                <c:pt idx="12">
                  <c:v>0.54123299999999996</c:v>
                </c:pt>
                <c:pt idx="13">
                  <c:v>0.54448094000000002</c:v>
                </c:pt>
                <c:pt idx="14">
                  <c:v>0.54772887999999997</c:v>
                </c:pt>
                <c:pt idx="15">
                  <c:v>0.55097680999999998</c:v>
                </c:pt>
                <c:pt idx="16">
                  <c:v>0.55422475000000004</c:v>
                </c:pt>
                <c:pt idx="17">
                  <c:v>0.55747268999999999</c:v>
                </c:pt>
                <c:pt idx="18">
                  <c:v>0.56072063000000005</c:v>
                </c:pt>
                <c:pt idx="19">
                  <c:v>0.56396857</c:v>
                </c:pt>
                <c:pt idx="20">
                  <c:v>0.56721650000000001</c:v>
                </c:pt>
                <c:pt idx="21">
                  <c:v>0.57046443999999996</c:v>
                </c:pt>
                <c:pt idx="22">
                  <c:v>0.57371238000000002</c:v>
                </c:pt>
                <c:pt idx="23">
                  <c:v>0.57696031999999997</c:v>
                </c:pt>
                <c:pt idx="24">
                  <c:v>0.58020824999999998</c:v>
                </c:pt>
                <c:pt idx="25">
                  <c:v>0.58345619000000004</c:v>
                </c:pt>
                <c:pt idx="26">
                  <c:v>0.58670412999999999</c:v>
                </c:pt>
                <c:pt idx="27">
                  <c:v>0.58995173999999995</c:v>
                </c:pt>
                <c:pt idx="28">
                  <c:v>0.59319960999999999</c:v>
                </c:pt>
                <c:pt idx="29">
                  <c:v>0.59644755000000005</c:v>
                </c:pt>
                <c:pt idx="30">
                  <c:v>0.59969581000000005</c:v>
                </c:pt>
                <c:pt idx="31">
                  <c:v>0.60294342000000001</c:v>
                </c:pt>
                <c:pt idx="32">
                  <c:v>0.60619129000000005</c:v>
                </c:pt>
                <c:pt idx="33">
                  <c:v>0.60943890000000001</c:v>
                </c:pt>
                <c:pt idx="34">
                  <c:v>0.61268683999999995</c:v>
                </c:pt>
                <c:pt idx="35">
                  <c:v>0.61593478000000002</c:v>
                </c:pt>
                <c:pt idx="36">
                  <c:v>0.61918271000000003</c:v>
                </c:pt>
                <c:pt idx="37">
                  <c:v>0.62243064999999997</c:v>
                </c:pt>
                <c:pt idx="38">
                  <c:v>0.62567859000000003</c:v>
                </c:pt>
                <c:pt idx="39">
                  <c:v>0.62892634999999997</c:v>
                </c:pt>
                <c:pt idx="40">
                  <c:v>0.63217407000000003</c:v>
                </c:pt>
                <c:pt idx="41">
                  <c:v>0.63542200999999998</c:v>
                </c:pt>
                <c:pt idx="42">
                  <c:v>0.63866993999999999</c:v>
                </c:pt>
                <c:pt idx="43">
                  <c:v>0.64191788000000005</c:v>
                </c:pt>
                <c:pt idx="44">
                  <c:v>0.64516582</c:v>
                </c:pt>
                <c:pt idx="45">
                  <c:v>0.64841375999999995</c:v>
                </c:pt>
                <c:pt idx="46">
                  <c:v>0.65166151999999999</c:v>
                </c:pt>
                <c:pt idx="47">
                  <c:v>0.65490923999999995</c:v>
                </c:pt>
                <c:pt idx="48">
                  <c:v>0.65815745999999997</c:v>
                </c:pt>
                <c:pt idx="49">
                  <c:v>0.66140511000000002</c:v>
                </c:pt>
                <c:pt idx="50">
                  <c:v>0.66465304999999997</c:v>
                </c:pt>
                <c:pt idx="51">
                  <c:v>0.66790099000000003</c:v>
                </c:pt>
                <c:pt idx="52">
                  <c:v>0.67114892999999998</c:v>
                </c:pt>
                <c:pt idx="53">
                  <c:v>0.67439685999999999</c:v>
                </c:pt>
                <c:pt idx="54">
                  <c:v>0.67764480000000005</c:v>
                </c:pt>
                <c:pt idx="55">
                  <c:v>0.68089274</c:v>
                </c:pt>
                <c:pt idx="56">
                  <c:v>0.68414067999999995</c:v>
                </c:pt>
                <c:pt idx="57">
                  <c:v>0.68738862000000001</c:v>
                </c:pt>
                <c:pt idx="58">
                  <c:v>0.69063655000000002</c:v>
                </c:pt>
                <c:pt idx="59">
                  <c:v>0.69388448999999996</c:v>
                </c:pt>
                <c:pt idx="60">
                  <c:v>0.69713243000000003</c:v>
                </c:pt>
                <c:pt idx="61">
                  <c:v>0.70038036999999997</c:v>
                </c:pt>
                <c:pt idx="62">
                  <c:v>0.70362831000000003</c:v>
                </c:pt>
                <c:pt idx="63">
                  <c:v>0.70687624000000004</c:v>
                </c:pt>
                <c:pt idx="64">
                  <c:v>0.71012417999999999</c:v>
                </c:pt>
                <c:pt idx="65">
                  <c:v>0.71337212000000005</c:v>
                </c:pt>
                <c:pt idx="66">
                  <c:v>0.71662006</c:v>
                </c:pt>
                <c:pt idx="67">
                  <c:v>0.71986799999999995</c:v>
                </c:pt>
                <c:pt idx="68">
                  <c:v>0.72311592999999996</c:v>
                </c:pt>
                <c:pt idx="69">
                  <c:v>0.72636387000000002</c:v>
                </c:pt>
                <c:pt idx="70">
                  <c:v>0.72961180999999997</c:v>
                </c:pt>
                <c:pt idx="71">
                  <c:v>0.73285948999999995</c:v>
                </c:pt>
                <c:pt idx="72">
                  <c:v>0.73610728999999997</c:v>
                </c:pt>
                <c:pt idx="73">
                  <c:v>0.73935523000000003</c:v>
                </c:pt>
                <c:pt idx="74">
                  <c:v>0.74260316000000004</c:v>
                </c:pt>
                <c:pt idx="75">
                  <c:v>0.74585109999999999</c:v>
                </c:pt>
                <c:pt idx="76">
                  <c:v>0.74909904000000005</c:v>
                </c:pt>
                <c:pt idx="77">
                  <c:v>0.75234698</c:v>
                </c:pt>
                <c:pt idx="78">
                  <c:v>0.75559491999999995</c:v>
                </c:pt>
                <c:pt idx="79">
                  <c:v>0.75884284999999996</c:v>
                </c:pt>
                <c:pt idx="80">
                  <c:v>0.76209079000000002</c:v>
                </c:pt>
                <c:pt idx="81">
                  <c:v>0.76533872999999997</c:v>
                </c:pt>
                <c:pt idx="82">
                  <c:v>0.76858667000000003</c:v>
                </c:pt>
                <c:pt idx="83">
                  <c:v>0.77183460999999998</c:v>
                </c:pt>
                <c:pt idx="84">
                  <c:v>0.77508253999999999</c:v>
                </c:pt>
                <c:pt idx="85">
                  <c:v>0.77833048000000005</c:v>
                </c:pt>
                <c:pt idx="86">
                  <c:v>0.78157878000000003</c:v>
                </c:pt>
                <c:pt idx="87">
                  <c:v>0.78482675999999996</c:v>
                </c:pt>
                <c:pt idx="88">
                  <c:v>0.78834455999999997</c:v>
                </c:pt>
                <c:pt idx="89">
                  <c:v>0.79159332999999998</c:v>
                </c:pt>
                <c:pt idx="90">
                  <c:v>0.79457361000000004</c:v>
                </c:pt>
                <c:pt idx="91">
                  <c:v>0.79782363999999995</c:v>
                </c:pt>
                <c:pt idx="92">
                  <c:v>0.80080428000000003</c:v>
                </c:pt>
                <c:pt idx="93">
                  <c:v>0.80432415000000002</c:v>
                </c:pt>
                <c:pt idx="94">
                  <c:v>0.80757502000000003</c:v>
                </c:pt>
                <c:pt idx="95">
                  <c:v>0.81082589000000005</c:v>
                </c:pt>
                <c:pt idx="96">
                  <c:v>0.81407737000000002</c:v>
                </c:pt>
                <c:pt idx="97">
                  <c:v>0.81732939999999998</c:v>
                </c:pt>
                <c:pt idx="98">
                  <c:v>0.82058204000000001</c:v>
                </c:pt>
                <c:pt idx="99">
                  <c:v>0.8238354</c:v>
                </c:pt>
                <c:pt idx="100">
                  <c:v>0.82655091000000003</c:v>
                </c:pt>
                <c:pt idx="101">
                  <c:v>0.82854271000000002</c:v>
                </c:pt>
                <c:pt idx="102">
                  <c:v>0.83059137000000005</c:v>
                </c:pt>
                <c:pt idx="103">
                  <c:v>0.83307606999999995</c:v>
                </c:pt>
                <c:pt idx="104">
                  <c:v>0.83538458999999998</c:v>
                </c:pt>
                <c:pt idx="105">
                  <c:v>0.83760754000000004</c:v>
                </c:pt>
                <c:pt idx="106">
                  <c:v>0.83968326000000004</c:v>
                </c:pt>
                <c:pt idx="107">
                  <c:v>0.84190741000000002</c:v>
                </c:pt>
                <c:pt idx="108">
                  <c:v>0.84378302000000005</c:v>
                </c:pt>
                <c:pt idx="109">
                  <c:v>0.84540713000000001</c:v>
                </c:pt>
                <c:pt idx="110">
                  <c:v>0.84724944999999996</c:v>
                </c:pt>
                <c:pt idx="111">
                  <c:v>0.84878847999999996</c:v>
                </c:pt>
                <c:pt idx="112">
                  <c:v>0.85043584999999999</c:v>
                </c:pt>
                <c:pt idx="113">
                  <c:v>0.85202971000000005</c:v>
                </c:pt>
                <c:pt idx="114">
                  <c:v>0.85362461000000001</c:v>
                </c:pt>
                <c:pt idx="115">
                  <c:v>0.85503651999999997</c:v>
                </c:pt>
                <c:pt idx="116">
                  <c:v>0.85649074999999997</c:v>
                </c:pt>
                <c:pt idx="117">
                  <c:v>0.85794568999999998</c:v>
                </c:pt>
                <c:pt idx="118">
                  <c:v>0.85929056999999998</c:v>
                </c:pt>
                <c:pt idx="119">
                  <c:v>0.86036604999999999</c:v>
                </c:pt>
                <c:pt idx="120">
                  <c:v>0.86178871000000001</c:v>
                </c:pt>
                <c:pt idx="121">
                  <c:v>0.86286487999999995</c:v>
                </c:pt>
                <c:pt idx="122">
                  <c:v>0.86394011999999998</c:v>
                </c:pt>
                <c:pt idx="123">
                  <c:v>0.86508863999999996</c:v>
                </c:pt>
                <c:pt idx="124">
                  <c:v>0.86629091000000003</c:v>
                </c:pt>
                <c:pt idx="125">
                  <c:v>0.86767846999999998</c:v>
                </c:pt>
                <c:pt idx="126">
                  <c:v>0.86882307999999997</c:v>
                </c:pt>
                <c:pt idx="127">
                  <c:v>0.87026356000000005</c:v>
                </c:pt>
                <c:pt idx="128">
                  <c:v>0.87148418000000005</c:v>
                </c:pt>
                <c:pt idx="129">
                  <c:v>0.87247582000000001</c:v>
                </c:pt>
                <c:pt idx="130">
                  <c:v>0.87354710999999996</c:v>
                </c:pt>
                <c:pt idx="131">
                  <c:v>0.87466445000000004</c:v>
                </c:pt>
                <c:pt idx="132">
                  <c:v>0.87582981999999998</c:v>
                </c:pt>
                <c:pt idx="133">
                  <c:v>0.87687318999999997</c:v>
                </c:pt>
                <c:pt idx="134">
                  <c:v>0.87791752999999995</c:v>
                </c:pt>
                <c:pt idx="135">
                  <c:v>0.87885539999999995</c:v>
                </c:pt>
                <c:pt idx="136">
                  <c:v>0.87969304999999998</c:v>
                </c:pt>
                <c:pt idx="137">
                  <c:v>0.88063011999999996</c:v>
                </c:pt>
                <c:pt idx="138">
                  <c:v>0.88152587000000004</c:v>
                </c:pt>
                <c:pt idx="139">
                  <c:v>0.88273376000000003</c:v>
                </c:pt>
                <c:pt idx="140">
                  <c:v>0.88384127000000001</c:v>
                </c:pt>
                <c:pt idx="141">
                  <c:v>0.88482316000000005</c:v>
                </c:pt>
                <c:pt idx="142">
                  <c:v>0.88566266000000005</c:v>
                </c:pt>
                <c:pt idx="143">
                  <c:v>0.88659999</c:v>
                </c:pt>
                <c:pt idx="144">
                  <c:v>0.88761679999999998</c:v>
                </c:pt>
              </c:numCache>
            </c:numRef>
          </c:xVal>
          <c:yVal>
            <c:numRef>
              <c:f>'24.49-B707'!$E$3:$E$147</c:f>
              <c:numCache>
                <c:formatCode>General</c:formatCode>
                <c:ptCount val="145"/>
                <c:pt idx="0">
                  <c:v>156.87900468454168</c:v>
                </c:pt>
                <c:pt idx="1">
                  <c:v>156.87902471645555</c:v>
                </c:pt>
                <c:pt idx="2">
                  <c:v>156.87904738039975</c:v>
                </c:pt>
                <c:pt idx="3">
                  <c:v>156.87907094330748</c:v>
                </c:pt>
                <c:pt idx="4">
                  <c:v>156.87909967754692</c:v>
                </c:pt>
                <c:pt idx="5">
                  <c:v>156.87912955595331</c:v>
                </c:pt>
                <c:pt idx="6">
                  <c:v>156.87916303616601</c:v>
                </c:pt>
                <c:pt idx="7">
                  <c:v>156.87920054802342</c:v>
                </c:pt>
                <c:pt idx="8">
                  <c:v>156.87924258467706</c:v>
                </c:pt>
                <c:pt idx="9">
                  <c:v>156.87928968530912</c:v>
                </c:pt>
                <c:pt idx="10">
                  <c:v>156.87934245729147</c:v>
                </c:pt>
                <c:pt idx="11">
                  <c:v>156.87940158093082</c:v>
                </c:pt>
                <c:pt idx="12">
                  <c:v>156.8794678170803</c:v>
                </c:pt>
                <c:pt idx="13">
                  <c:v>156.87954201736636</c:v>
                </c:pt>
                <c:pt idx="14">
                  <c:v>156.87962513476469</c:v>
                </c:pt>
                <c:pt idx="15">
                  <c:v>156.87971823529256</c:v>
                </c:pt>
                <c:pt idx="16">
                  <c:v>156.879822512597</c:v>
                </c:pt>
                <c:pt idx="17">
                  <c:v>156.87993930123551</c:v>
                </c:pt>
                <c:pt idx="18">
                  <c:v>156.88007009455302</c:v>
                </c:pt>
                <c:pt idx="19">
                  <c:v>156.88021656315647</c:v>
                </c:pt>
                <c:pt idx="20">
                  <c:v>156.88038057533944</c:v>
                </c:pt>
                <c:pt idx="21">
                  <c:v>156.88056422258899</c:v>
                </c:pt>
                <c:pt idx="22">
                  <c:v>156.88076984276893</c:v>
                </c:pt>
                <c:pt idx="23">
                  <c:v>156.88100005137795</c:v>
                </c:pt>
                <c:pt idx="24">
                  <c:v>156.88125777299683</c:v>
                </c:pt>
                <c:pt idx="25">
                  <c:v>156.8815462811809</c:v>
                </c:pt>
                <c:pt idx="26">
                  <c:v>156.88186923468299</c:v>
                </c:pt>
                <c:pt idx="27">
                  <c:v>156.88223068750989</c:v>
                </c:pt>
                <c:pt idx="28">
                  <c:v>156.88263528090451</c:v>
                </c:pt>
                <c:pt idx="29">
                  <c:v>156.88308811675068</c:v>
                </c:pt>
                <c:pt idx="30">
                  <c:v>156.88359496478333</c:v>
                </c:pt>
                <c:pt idx="31">
                  <c:v>156.88416206757458</c:v>
                </c:pt>
                <c:pt idx="32">
                  <c:v>156.88479673310184</c:v>
                </c:pt>
                <c:pt idx="33">
                  <c:v>156.88550686585654</c:v>
                </c:pt>
                <c:pt idx="34">
                  <c:v>156.88630155214801</c:v>
                </c:pt>
                <c:pt idx="35">
                  <c:v>156.88719073930542</c:v>
                </c:pt>
                <c:pt idx="36">
                  <c:v>156.88818562495513</c:v>
                </c:pt>
                <c:pt idx="37">
                  <c:v>156.88929874176736</c:v>
                </c:pt>
                <c:pt idx="38">
                  <c:v>156.89054409614496</c:v>
                </c:pt>
                <c:pt idx="39">
                  <c:v>156.89193727412498</c:v>
                </c:pt>
                <c:pt idx="40">
                  <c:v>156.89349584018626</c:v>
                </c:pt>
                <c:pt idx="41">
                  <c:v>156.8952395284303</c:v>
                </c:pt>
                <c:pt idx="42">
                  <c:v>156.89719015027887</c:v>
                </c:pt>
                <c:pt idx="43">
                  <c:v>156.89937223095345</c:v>
                </c:pt>
                <c:pt idx="44">
                  <c:v>156.9018131816328</c:v>
                </c:pt>
                <c:pt idx="45">
                  <c:v>156.90454366718984</c:v>
                </c:pt>
                <c:pt idx="46">
                  <c:v>156.90759780696567</c:v>
                </c:pt>
                <c:pt idx="47">
                  <c:v>156.91101405585758</c:v>
                </c:pt>
                <c:pt idx="48">
                  <c:v>156.91483597210782</c:v>
                </c:pt>
                <c:pt idx="49">
                  <c:v>156.91911027463431</c:v>
                </c:pt>
                <c:pt idx="50">
                  <c:v>156.92389172168402</c:v>
                </c:pt>
                <c:pt idx="51">
                  <c:v>156.92924000687205</c:v>
                </c:pt>
                <c:pt idx="52">
                  <c:v>156.93522230798655</c:v>
                </c:pt>
                <c:pt idx="53">
                  <c:v>156.94191375103193</c:v>
                </c:pt>
                <c:pt idx="54">
                  <c:v>156.94939844205999</c:v>
                </c:pt>
                <c:pt idx="55">
                  <c:v>156.95777040405176</c:v>
                </c:pt>
                <c:pt idx="56">
                  <c:v>156.96713484322794</c:v>
                </c:pt>
                <c:pt idx="57">
                  <c:v>156.9776094572656</c:v>
                </c:pt>
                <c:pt idx="58">
                  <c:v>156.98932588302529</c:v>
                </c:pt>
                <c:pt idx="59">
                  <c:v>157.00243150745888</c:v>
                </c:pt>
                <c:pt idx="60">
                  <c:v>157.01709111290455</c:v>
                </c:pt>
                <c:pt idx="61">
                  <c:v>157.03348909992252</c:v>
                </c:pt>
                <c:pt idx="62">
                  <c:v>157.05183178432966</c:v>
                </c:pt>
                <c:pt idx="63">
                  <c:v>157.07234993943038</c:v>
                </c:pt>
                <c:pt idx="64">
                  <c:v>157.09530197526834</c:v>
                </c:pt>
                <c:pt idx="65">
                  <c:v>157.12097682898823</c:v>
                </c:pt>
                <c:pt idx="66">
                  <c:v>157.14969786788322</c:v>
                </c:pt>
                <c:pt idx="67">
                  <c:v>157.18182692383667</c:v>
                </c:pt>
                <c:pt idx="68">
                  <c:v>157.21776875875898</c:v>
                </c:pt>
                <c:pt idx="69">
                  <c:v>157.2579766476054</c:v>
                </c:pt>
                <c:pt idx="70">
                  <c:v>157.30295745725479</c:v>
                </c:pt>
                <c:pt idx="71">
                  <c:v>157.35327424304535</c:v>
                </c:pt>
                <c:pt idx="72">
                  <c:v>157.40956729908117</c:v>
                </c:pt>
                <c:pt idx="73">
                  <c:v>157.47254807120603</c:v>
                </c:pt>
                <c:pt idx="74">
                  <c:v>157.54300905426032</c:v>
                </c:pt>
                <c:pt idx="75">
                  <c:v>157.6218403767088</c:v>
                </c:pt>
                <c:pt idx="76">
                  <c:v>157.71003749927726</c:v>
                </c:pt>
                <c:pt idx="77">
                  <c:v>157.80871469303091</c:v>
                </c:pt>
                <c:pt idx="78">
                  <c:v>157.91911897870912</c:v>
                </c:pt>
                <c:pt idx="79">
                  <c:v>158.04264555699655</c:v>
                </c:pt>
                <c:pt idx="80">
                  <c:v>158.18085709096505</c:v>
                </c:pt>
                <c:pt idx="81">
                  <c:v>158.33550126836036</c:v>
                </c:pt>
                <c:pt idx="82">
                  <c:v>158.50853448199322</c:v>
                </c:pt>
                <c:pt idx="83">
                  <c:v>158.70214632551517</c:v>
                </c:pt>
                <c:pt idx="84">
                  <c:v>158.91878671019884</c:v>
                </c:pt>
                <c:pt idx="85">
                  <c:v>159.16119974488385</c:v>
                </c:pt>
                <c:pt idx="86">
                  <c:v>159.43248639484139</c:v>
                </c:pt>
                <c:pt idx="87">
                  <c:v>159.73602667620023</c:v>
                </c:pt>
                <c:pt idx="88">
                  <c:v>160.10566474986405</c:v>
                </c:pt>
                <c:pt idx="89">
                  <c:v>160.4894252841251</c:v>
                </c:pt>
                <c:pt idx="90">
                  <c:v>160.88152953879057</c:v>
                </c:pt>
                <c:pt idx="91">
                  <c:v>161.35787554006791</c:v>
                </c:pt>
                <c:pt idx="92">
                  <c:v>161.84447339093626</c:v>
                </c:pt>
                <c:pt idx="93">
                  <c:v>162.48769445669106</c:v>
                </c:pt>
                <c:pt idx="94">
                  <c:v>163.15562107310754</c:v>
                </c:pt>
                <c:pt idx="95">
                  <c:v>163.90318003683163</c:v>
                </c:pt>
                <c:pt idx="96">
                  <c:v>164.74004101220285</c:v>
                </c:pt>
                <c:pt idx="97">
                  <c:v>165.67688382298633</c:v>
                </c:pt>
                <c:pt idx="98">
                  <c:v>166.72570534762116</c:v>
                </c:pt>
                <c:pt idx="99">
                  <c:v>167.89996927688117</c:v>
                </c:pt>
                <c:pt idx="100">
                  <c:v>168.98675569591873</c:v>
                </c:pt>
                <c:pt idx="101">
                  <c:v>169.85152434071347</c:v>
                </c:pt>
                <c:pt idx="102">
                  <c:v>170.80552021192807</c:v>
                </c:pt>
                <c:pt idx="103">
                  <c:v>172.05728729991316</c:v>
                </c:pt>
                <c:pt idx="104">
                  <c:v>173.32101431021312</c:v>
                </c:pt>
                <c:pt idx="105">
                  <c:v>174.63733144838031</c:v>
                </c:pt>
                <c:pt idx="106">
                  <c:v>175.96153372303272</c:v>
                </c:pt>
                <c:pt idx="107">
                  <c:v>177.49030560399501</c:v>
                </c:pt>
                <c:pt idx="108">
                  <c:v>178.87439386899399</c:v>
                </c:pt>
                <c:pt idx="109">
                  <c:v>180.14781984905704</c:v>
                </c:pt>
                <c:pt idx="110">
                  <c:v>181.68189373738213</c:v>
                </c:pt>
                <c:pt idx="111">
                  <c:v>183.04074713528715</c:v>
                </c:pt>
                <c:pt idx="112">
                  <c:v>184.5779224207171</c:v>
                </c:pt>
                <c:pt idx="113">
                  <c:v>186.15115020145404</c:v>
                </c:pt>
                <c:pt idx="114">
                  <c:v>187.81492104753588</c:v>
                </c:pt>
                <c:pt idx="115">
                  <c:v>189.36660697796481</c:v>
                </c:pt>
                <c:pt idx="116">
                  <c:v>191.0462705845008</c:v>
                </c:pt>
                <c:pt idx="117">
                  <c:v>192.8137275047101</c:v>
                </c:pt>
                <c:pt idx="118">
                  <c:v>194.5287582452294</c:v>
                </c:pt>
                <c:pt idx="119">
                  <c:v>195.95900102420686</c:v>
                </c:pt>
                <c:pt idx="120">
                  <c:v>197.93481958613521</c:v>
                </c:pt>
                <c:pt idx="121">
                  <c:v>199.49556902159728</c:v>
                </c:pt>
                <c:pt idx="122">
                  <c:v>201.11426730399688</c:v>
                </c:pt>
                <c:pt idx="123">
                  <c:v>202.91130101283409</c:v>
                </c:pt>
                <c:pt idx="124">
                  <c:v>204.87074755461506</c:v>
                </c:pt>
                <c:pt idx="125">
                  <c:v>207.23615510196399</c:v>
                </c:pt>
                <c:pt idx="126">
                  <c:v>209.27496462264943</c:v>
                </c:pt>
                <c:pt idx="127">
                  <c:v>211.95858116922602</c:v>
                </c:pt>
                <c:pt idx="128">
                  <c:v>214.33997660357835</c:v>
                </c:pt>
                <c:pt idx="129">
                  <c:v>216.35028662257108</c:v>
                </c:pt>
                <c:pt idx="130">
                  <c:v>218.60122558873516</c:v>
                </c:pt>
                <c:pt idx="131">
                  <c:v>221.03979829266854</c:v>
                </c:pt>
                <c:pt idx="132">
                  <c:v>223.68596541900126</c:v>
                </c:pt>
                <c:pt idx="133">
                  <c:v>226.14763346132051</c:v>
                </c:pt>
                <c:pt idx="134">
                  <c:v>228.70248061991754</c:v>
                </c:pt>
                <c:pt idx="135">
                  <c:v>231.07712241599097</c:v>
                </c:pt>
                <c:pt idx="136">
                  <c:v>233.26434954121586</c:v>
                </c:pt>
                <c:pt idx="137">
                  <c:v>235.7877200008441</c:v>
                </c:pt>
                <c:pt idx="138">
                  <c:v>238.27775807459457</c:v>
                </c:pt>
                <c:pt idx="139">
                  <c:v>241.76043976728431</c:v>
                </c:pt>
                <c:pt idx="140">
                  <c:v>245.08456950737835</c:v>
                </c:pt>
                <c:pt idx="141">
                  <c:v>248.14042971952543</c:v>
                </c:pt>
                <c:pt idx="142">
                  <c:v>250.83700258262343</c:v>
                </c:pt>
                <c:pt idx="143">
                  <c:v>253.94212389660709</c:v>
                </c:pt>
                <c:pt idx="144">
                  <c:v>257.42675251833799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9D-F447-AEF9-BDA7BB716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260"/>
          <c:min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B727-200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'24.53-B727'!$AE$3:$AE$44</c:f>
              <c:numCache>
                <c:formatCode>General</c:formatCode>
                <c:ptCount val="42"/>
                <c:pt idx="0">
                  <c:v>3.0950689999999999E-2</c:v>
                </c:pt>
                <c:pt idx="1">
                  <c:v>3.0978289999999999E-2</c:v>
                </c:pt>
                <c:pt idx="2">
                  <c:v>3.1013659999999998E-2</c:v>
                </c:pt>
                <c:pt idx="3">
                  <c:v>3.106269E-2</c:v>
                </c:pt>
                <c:pt idx="4">
                  <c:v>3.109547E-2</c:v>
                </c:pt>
                <c:pt idx="5">
                  <c:v>3.1128099999999999E-2</c:v>
                </c:pt>
                <c:pt idx="6">
                  <c:v>3.116211E-2</c:v>
                </c:pt>
                <c:pt idx="7">
                  <c:v>3.1204309999999999E-2</c:v>
                </c:pt>
                <c:pt idx="8">
                  <c:v>3.1282020000000001E-2</c:v>
                </c:pt>
                <c:pt idx="9">
                  <c:v>3.132969E-2</c:v>
                </c:pt>
                <c:pt idx="10">
                  <c:v>3.1386909999999997E-2</c:v>
                </c:pt>
                <c:pt idx="11">
                  <c:v>3.146326E-2</c:v>
                </c:pt>
                <c:pt idx="12">
                  <c:v>3.1545080000000003E-2</c:v>
                </c:pt>
                <c:pt idx="13">
                  <c:v>3.1617329999999999E-2</c:v>
                </c:pt>
                <c:pt idx="14">
                  <c:v>3.168779E-2</c:v>
                </c:pt>
                <c:pt idx="15">
                  <c:v>3.1751990000000001E-2</c:v>
                </c:pt>
                <c:pt idx="16">
                  <c:v>3.1850339999999998E-2</c:v>
                </c:pt>
                <c:pt idx="17">
                  <c:v>3.1949909999999998E-2</c:v>
                </c:pt>
                <c:pt idx="18">
                  <c:v>3.2067239999999997E-2</c:v>
                </c:pt>
                <c:pt idx="19">
                  <c:v>3.2185940000000003E-2</c:v>
                </c:pt>
                <c:pt idx="20">
                  <c:v>3.2316930000000001E-2</c:v>
                </c:pt>
                <c:pt idx="21">
                  <c:v>3.2426070000000001E-2</c:v>
                </c:pt>
                <c:pt idx="22">
                  <c:v>3.2556359999999999E-2</c:v>
                </c:pt>
                <c:pt idx="23">
                  <c:v>3.2685909999999999E-2</c:v>
                </c:pt>
                <c:pt idx="24">
                  <c:v>3.2832069999999998E-2</c:v>
                </c:pt>
                <c:pt idx="25">
                  <c:v>3.2989159999999997E-2</c:v>
                </c:pt>
                <c:pt idx="26">
                  <c:v>3.3162499999999998E-2</c:v>
                </c:pt>
                <c:pt idx="27">
                  <c:v>3.3346760000000003E-2</c:v>
                </c:pt>
                <c:pt idx="28">
                  <c:v>3.3500700000000001E-2</c:v>
                </c:pt>
                <c:pt idx="29">
                  <c:v>3.3687700000000001E-2</c:v>
                </c:pt>
                <c:pt idx="30">
                  <c:v>3.3925379999999998E-2</c:v>
                </c:pt>
                <c:pt idx="31">
                  <c:v>3.4135180000000001E-2</c:v>
                </c:pt>
                <c:pt idx="32">
                  <c:v>3.435324E-2</c:v>
                </c:pt>
                <c:pt idx="33">
                  <c:v>3.4620129999999999E-2</c:v>
                </c:pt>
                <c:pt idx="34">
                  <c:v>3.4886970000000003E-2</c:v>
                </c:pt>
                <c:pt idx="35">
                  <c:v>3.515356E-2</c:v>
                </c:pt>
                <c:pt idx="36">
                  <c:v>3.5464740000000002E-2</c:v>
                </c:pt>
                <c:pt idx="37">
                  <c:v>3.5773079999999999E-2</c:v>
                </c:pt>
                <c:pt idx="38">
                  <c:v>3.608571E-2</c:v>
                </c:pt>
                <c:pt idx="39">
                  <c:v>3.6389989999999997E-2</c:v>
                </c:pt>
                <c:pt idx="40">
                  <c:v>3.6702350000000002E-2</c:v>
                </c:pt>
                <c:pt idx="41">
                  <c:v>3.695888E-2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D39-9D4C-8E9F-5E1CA04039F1}"/>
            </c:ext>
          </c:extLst>
        </c:ser>
        <c:ser>
          <c:idx val="5"/>
          <c:order val="1"/>
          <c:tx>
            <c:v>cl0.5Neu</c:v>
          </c:tx>
          <c:marker>
            <c:symbol val="none"/>
          </c:marker>
          <c:xVal>
            <c:numRef>
              <c:f>'24.53-B727'!$AD$3:$AD$45</c:f>
              <c:numCache>
                <c:formatCode>General</c:formatCode>
                <c:ptCount val="43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'24.53-B727'!$AJ$3:$AJ$44</c:f>
              <c:numCache>
                <c:formatCode>General</c:formatCode>
                <c:ptCount val="42"/>
                <c:pt idx="0">
                  <c:v>3.7021103595037186E-2</c:v>
                </c:pt>
                <c:pt idx="1">
                  <c:v>3.7151275007435716E-2</c:v>
                </c:pt>
                <c:pt idx="2">
                  <c:v>3.7294031874490562E-2</c:v>
                </c:pt>
                <c:pt idx="3">
                  <c:v>3.7450640759357751E-2</c:v>
                </c:pt>
                <c:pt idx="4">
                  <c:v>3.760598808877133E-2</c:v>
                </c:pt>
                <c:pt idx="5">
                  <c:v>3.7793075111577368E-2</c:v>
                </c:pt>
                <c:pt idx="6">
                  <c:v>3.7998595514403266E-2</c:v>
                </c:pt>
                <c:pt idx="7">
                  <c:v>3.8224506936891028E-2</c:v>
                </c:pt>
                <c:pt idx="8">
                  <c:v>3.847301242624375E-2</c:v>
                </c:pt>
                <c:pt idx="9">
                  <c:v>3.8746590059024456E-2</c:v>
                </c:pt>
                <c:pt idx="10">
                  <c:v>3.9048039546019278E-2</c:v>
                </c:pt>
                <c:pt idx="11">
                  <c:v>3.9380522428691882E-2</c:v>
                </c:pt>
                <c:pt idx="12">
                  <c:v>3.9747623446140863E-2</c:v>
                </c:pt>
                <c:pt idx="13">
                  <c:v>4.0153404726738284E-2</c:v>
                </c:pt>
                <c:pt idx="14">
                  <c:v>4.0602486378932851E-2</c:v>
                </c:pt>
                <c:pt idx="15">
                  <c:v>4.105205818214764E-2</c:v>
                </c:pt>
                <c:pt idx="16">
                  <c:v>4.15460821443474E-2</c:v>
                </c:pt>
                <c:pt idx="17">
                  <c:v>4.2147740820969885E-2</c:v>
                </c:pt>
                <c:pt idx="18">
                  <c:v>4.2817031659579688E-2</c:v>
                </c:pt>
                <c:pt idx="19">
                  <c:v>4.3562628333923943E-2</c:v>
                </c:pt>
                <c:pt idx="20">
                  <c:v>4.4394455058552454E-2</c:v>
                </c:pt>
                <c:pt idx="21">
                  <c:v>4.5323858743602986E-2</c:v>
                </c:pt>
                <c:pt idx="22">
                  <c:v>4.6272727679881415E-2</c:v>
                </c:pt>
                <c:pt idx="23">
                  <c:v>4.7321315766368437E-2</c:v>
                </c:pt>
                <c:pt idx="24">
                  <c:v>4.8479381750537398E-2</c:v>
                </c:pt>
                <c:pt idx="25">
                  <c:v>4.9766948748441439E-2</c:v>
                </c:pt>
                <c:pt idx="26">
                  <c:v>5.1355087900836732E-2</c:v>
                </c:pt>
                <c:pt idx="27">
                  <c:v>5.3146399255132419E-2</c:v>
                </c:pt>
                <c:pt idx="28">
                  <c:v>5.49742089427449E-2</c:v>
                </c:pt>
                <c:pt idx="29">
                  <c:v>5.724376771925517E-2</c:v>
                </c:pt>
                <c:pt idx="30">
                  <c:v>5.9573047553915917E-2</c:v>
                </c:pt>
                <c:pt idx="31">
                  <c:v>6.1640870334739042E-2</c:v>
                </c:pt>
                <c:pt idx="32">
                  <c:v>6.4079750074604105E-2</c:v>
                </c:pt>
                <c:pt idx="33">
                  <c:v>6.6976367594529157E-2</c:v>
                </c:pt>
                <c:pt idx="34">
                  <c:v>6.9952423395334251E-2</c:v>
                </c:pt>
                <c:pt idx="35">
                  <c:v>7.2933711320477865E-2</c:v>
                </c:pt>
                <c:pt idx="36">
                  <c:v>7.6321596509874218E-2</c:v>
                </c:pt>
                <c:pt idx="37">
                  <c:v>7.9602225856972672E-2</c:v>
                </c:pt>
                <c:pt idx="38">
                  <c:v>8.3263742792796747E-2</c:v>
                </c:pt>
                <c:pt idx="39">
                  <c:v>8.707207365324085E-2</c:v>
                </c:pt>
                <c:pt idx="40">
                  <c:v>9.054158154988716E-2</c:v>
                </c:pt>
                <c:pt idx="41">
                  <c:v>9.4016512864559573E-2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C71-F142-ACA4-8600BDC889DA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'24.53-B727'!$V$3:$V$68</c:f>
              <c:numCache>
                <c:formatCode>General</c:formatCode>
                <c:ptCount val="66"/>
                <c:pt idx="0">
                  <c:v>2.594987E-2</c:v>
                </c:pt>
                <c:pt idx="1">
                  <c:v>2.5967339999999998E-2</c:v>
                </c:pt>
                <c:pt idx="2">
                  <c:v>2.596569E-2</c:v>
                </c:pt>
                <c:pt idx="3">
                  <c:v>2.5979200000000001E-2</c:v>
                </c:pt>
                <c:pt idx="4">
                  <c:v>2.5992709999999999E-2</c:v>
                </c:pt>
                <c:pt idx="5">
                  <c:v>2.6011690000000001E-2</c:v>
                </c:pt>
                <c:pt idx="6">
                  <c:v>2.604159E-2</c:v>
                </c:pt>
                <c:pt idx="7">
                  <c:v>2.6056470000000002E-2</c:v>
                </c:pt>
                <c:pt idx="8">
                  <c:v>2.6082279999999999E-2</c:v>
                </c:pt>
                <c:pt idx="9">
                  <c:v>2.6120379999999999E-2</c:v>
                </c:pt>
                <c:pt idx="10">
                  <c:v>2.6150280000000001E-2</c:v>
                </c:pt>
                <c:pt idx="11">
                  <c:v>2.6195220000000002E-2</c:v>
                </c:pt>
                <c:pt idx="12">
                  <c:v>2.6223750000000001E-2</c:v>
                </c:pt>
                <c:pt idx="13">
                  <c:v>2.6249560000000002E-2</c:v>
                </c:pt>
                <c:pt idx="14">
                  <c:v>2.6282199999999999E-2</c:v>
                </c:pt>
                <c:pt idx="15">
                  <c:v>2.6331230000000001E-2</c:v>
                </c:pt>
                <c:pt idx="16">
                  <c:v>2.636674E-2</c:v>
                </c:pt>
                <c:pt idx="17">
                  <c:v>2.6421090000000001E-2</c:v>
                </c:pt>
                <c:pt idx="18">
                  <c:v>2.6450999999999999E-2</c:v>
                </c:pt>
                <c:pt idx="19">
                  <c:v>2.6489100000000002E-2</c:v>
                </c:pt>
                <c:pt idx="20">
                  <c:v>2.6529509999999999E-2</c:v>
                </c:pt>
                <c:pt idx="21">
                  <c:v>2.660218E-2</c:v>
                </c:pt>
                <c:pt idx="22">
                  <c:v>2.6637549999999999E-2</c:v>
                </c:pt>
                <c:pt idx="23">
                  <c:v>2.6697510000000001E-2</c:v>
                </c:pt>
                <c:pt idx="24">
                  <c:v>2.6749269999999999E-2</c:v>
                </c:pt>
                <c:pt idx="25">
                  <c:v>2.6822889999999999E-2</c:v>
                </c:pt>
                <c:pt idx="26">
                  <c:v>2.687602E-2</c:v>
                </c:pt>
                <c:pt idx="27">
                  <c:v>2.6929149999999999E-2</c:v>
                </c:pt>
                <c:pt idx="28">
                  <c:v>2.7008230000000001E-2</c:v>
                </c:pt>
                <c:pt idx="29">
                  <c:v>2.708868E-2</c:v>
                </c:pt>
                <c:pt idx="30">
                  <c:v>2.716244E-2</c:v>
                </c:pt>
                <c:pt idx="31">
                  <c:v>2.7250799999999999E-2</c:v>
                </c:pt>
                <c:pt idx="32">
                  <c:v>2.7336429999999998E-2</c:v>
                </c:pt>
                <c:pt idx="33">
                  <c:v>2.7478490000000001E-2</c:v>
                </c:pt>
                <c:pt idx="34">
                  <c:v>2.763113E-2</c:v>
                </c:pt>
                <c:pt idx="35">
                  <c:v>2.7811010000000001E-2</c:v>
                </c:pt>
                <c:pt idx="36">
                  <c:v>2.7996790000000001E-2</c:v>
                </c:pt>
                <c:pt idx="37">
                  <c:v>2.8208090000000002E-2</c:v>
                </c:pt>
                <c:pt idx="38">
                  <c:v>2.841436E-2</c:v>
                </c:pt>
                <c:pt idx="39">
                  <c:v>2.864206E-2</c:v>
                </c:pt>
                <c:pt idx="40">
                  <c:v>2.8876300000000001E-2</c:v>
                </c:pt>
                <c:pt idx="41">
                  <c:v>2.9153459999999999E-2</c:v>
                </c:pt>
                <c:pt idx="42">
                  <c:v>2.941889E-2</c:v>
                </c:pt>
                <c:pt idx="43">
                  <c:v>2.967241E-2</c:v>
                </c:pt>
                <c:pt idx="44">
                  <c:v>2.9926709999999999E-2</c:v>
                </c:pt>
                <c:pt idx="45">
                  <c:v>3.0175859999999999E-2</c:v>
                </c:pt>
                <c:pt idx="46">
                  <c:v>3.0439520000000001E-2</c:v>
                </c:pt>
                <c:pt idx="47">
                  <c:v>3.0694289999999999E-2</c:v>
                </c:pt>
                <c:pt idx="48">
                  <c:v>3.100021E-2</c:v>
                </c:pt>
                <c:pt idx="49">
                  <c:v>3.1298600000000003E-2</c:v>
                </c:pt>
                <c:pt idx="50">
                  <c:v>3.1602110000000003E-2</c:v>
                </c:pt>
                <c:pt idx="51">
                  <c:v>3.1940740000000002E-2</c:v>
                </c:pt>
                <c:pt idx="52">
                  <c:v>3.2259200000000002E-2</c:v>
                </c:pt>
                <c:pt idx="53">
                  <c:v>3.2557570000000001E-2</c:v>
                </c:pt>
                <c:pt idx="54">
                  <c:v>3.287371E-2</c:v>
                </c:pt>
                <c:pt idx="55">
                  <c:v>3.323545E-2</c:v>
                </c:pt>
                <c:pt idx="56">
                  <c:v>3.3604630000000003E-2</c:v>
                </c:pt>
                <c:pt idx="57">
                  <c:v>3.3966209999999997E-2</c:v>
                </c:pt>
                <c:pt idx="58">
                  <c:v>3.4377110000000002E-2</c:v>
                </c:pt>
                <c:pt idx="59">
                  <c:v>3.4709610000000002E-2</c:v>
                </c:pt>
                <c:pt idx="60">
                  <c:v>3.4997739999999999E-2</c:v>
                </c:pt>
                <c:pt idx="61">
                  <c:v>3.5339889999999999E-2</c:v>
                </c:pt>
                <c:pt idx="62">
                  <c:v>3.5655220000000001E-2</c:v>
                </c:pt>
                <c:pt idx="63">
                  <c:v>3.6029949999999998E-2</c:v>
                </c:pt>
                <c:pt idx="64">
                  <c:v>3.6451900000000002E-2</c:v>
                </c:pt>
                <c:pt idx="65">
                  <c:v>3.6846360000000002E-2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FD39-9D4C-8E9F-5E1CA04039F1}"/>
            </c:ext>
          </c:extLst>
        </c:ser>
        <c:ser>
          <c:idx val="4"/>
          <c:order val="3"/>
          <c:tx>
            <c:v>cl0.4Neu</c:v>
          </c:tx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'24.53-B727'!$AA$3:$AA$68</c:f>
              <c:numCache>
                <c:formatCode>General</c:formatCode>
                <c:ptCount val="66"/>
                <c:pt idx="0">
                  <c:v>2.3681969678897675E-2</c:v>
                </c:pt>
                <c:pt idx="1">
                  <c:v>2.3770278871341373E-2</c:v>
                </c:pt>
                <c:pt idx="2">
                  <c:v>2.3867583390705337E-2</c:v>
                </c:pt>
                <c:pt idx="3">
                  <c:v>2.3965348420732502E-2</c:v>
                </c:pt>
                <c:pt idx="4">
                  <c:v>2.4072214377016083E-2</c:v>
                </c:pt>
                <c:pt idx="5">
                  <c:v>2.4189051185919495E-2</c:v>
                </c:pt>
                <c:pt idx="6">
                  <c:v>2.4316825250646983E-2</c:v>
                </c:pt>
                <c:pt idx="7">
                  <c:v>2.4456609506282836E-2</c:v>
                </c:pt>
                <c:pt idx="8">
                  <c:v>2.4609601560432119E-2</c:v>
                </c:pt>
                <c:pt idx="9">
                  <c:v>2.4777137908255677E-2</c:v>
                </c:pt>
                <c:pt idx="10">
                  <c:v>2.4960718338710677E-2</c:v>
                </c:pt>
                <c:pt idx="11">
                  <c:v>2.5162026276837137E-2</c:v>
                </c:pt>
                <c:pt idx="12">
                  <c:v>2.5382962154995692E-2</c:v>
                </c:pt>
                <c:pt idx="13">
                  <c:v>2.5625672918828737E-2</c:v>
                </c:pt>
                <c:pt idx="14">
                  <c:v>2.5892598497984975E-2</c:v>
                </c:pt>
                <c:pt idx="15">
                  <c:v>2.6186515272390083E-2</c:v>
                </c:pt>
                <c:pt idx="16">
                  <c:v>2.6479368614491187E-2</c:v>
                </c:pt>
                <c:pt idx="17">
                  <c:v>2.6868505805454395E-2</c:v>
                </c:pt>
                <c:pt idx="18">
                  <c:v>2.7264436928136477E-2</c:v>
                </c:pt>
                <c:pt idx="19">
                  <c:v>2.7703270317106319E-2</c:v>
                </c:pt>
                <c:pt idx="20">
                  <c:v>2.8190689281223587E-2</c:v>
                </c:pt>
                <c:pt idx="21">
                  <c:v>2.8733343398353907E-2</c:v>
                </c:pt>
                <c:pt idx="22">
                  <c:v>2.9339072789875822E-2</c:v>
                </c:pt>
                <c:pt idx="23">
                  <c:v>3.0017165487061785E-2</c:v>
                </c:pt>
                <c:pt idx="24">
                  <c:v>3.0778720789741813E-2</c:v>
                </c:pt>
                <c:pt idx="25">
                  <c:v>3.1637087494243377E-2</c:v>
                </c:pt>
                <c:pt idx="26">
                  <c:v>3.2608484086948587E-2</c:v>
                </c:pt>
                <c:pt idx="27">
                  <c:v>3.3712786151404765E-2</c:v>
                </c:pt>
                <c:pt idx="28">
                  <c:v>3.4974651273393303E-2</c:v>
                </c:pt>
                <c:pt idx="29">
                  <c:v>3.6425053151067151E-2</c:v>
                </c:pt>
                <c:pt idx="30">
                  <c:v>3.7937931620987339E-2</c:v>
                </c:pt>
                <c:pt idx="31">
                  <c:v>3.9676330662273634E-2</c:v>
                </c:pt>
                <c:pt idx="32">
                  <c:v>4.1688812057916219E-2</c:v>
                </c:pt>
                <c:pt idx="33">
                  <c:v>4.4039022110316906E-2</c:v>
                </c:pt>
                <c:pt idx="34">
                  <c:v>4.7117037811809932E-2</c:v>
                </c:pt>
                <c:pt idx="35">
                  <c:v>5.0555634559609305E-2</c:v>
                </c:pt>
                <c:pt idx="36">
                  <c:v>5.4671404547203678E-2</c:v>
                </c:pt>
                <c:pt idx="37">
                  <c:v>5.9771783333617143E-2</c:v>
                </c:pt>
                <c:pt idx="38">
                  <c:v>6.6249729950333291E-2</c:v>
                </c:pt>
                <c:pt idx="39">
                  <c:v>7.4745125445670524E-2</c:v>
                </c:pt>
                <c:pt idx="40">
                  <c:v>8.5002882384511078E-2</c:v>
                </c:pt>
                <c:pt idx="41">
                  <c:v>9.7402774047882917E-2</c:v>
                </c:pt>
                <c:pt idx="42">
                  <c:v>0.11496195625138513</c:v>
                </c:pt>
                <c:pt idx="43">
                  <c:v>0.13594404105089417</c:v>
                </c:pt>
                <c:pt idx="44">
                  <c:v>0.17019285285886812</c:v>
                </c:pt>
                <c:pt idx="45">
                  <c:v>0.23749604605431873</c:v>
                </c:pt>
                <c:pt idx="46">
                  <c:v>0.38851614022523101</c:v>
                </c:pt>
                <c:pt idx="47">
                  <c:v>0.81317386039576522</c:v>
                </c:pt>
                <c:pt idx="48">
                  <c:v>-3.0032274395868561</c:v>
                </c:pt>
                <c:pt idx="49">
                  <c:v>-0.53118987505642312</c:v>
                </c:pt>
                <c:pt idx="50">
                  <c:v>-0.30548224980095828</c:v>
                </c:pt>
                <c:pt idx="51">
                  <c:v>-0.20211690227201889</c:v>
                </c:pt>
                <c:pt idx="52">
                  <c:v>-0.15828137206759577</c:v>
                </c:pt>
                <c:pt idx="53">
                  <c:v>-0.13152156647713714</c:v>
                </c:pt>
                <c:pt idx="54">
                  <c:v>-0.10941315175887871</c:v>
                </c:pt>
                <c:pt idx="55">
                  <c:v>-9.4015179973692325E-2</c:v>
                </c:pt>
                <c:pt idx="56">
                  <c:v>-8.0711157323009139E-2</c:v>
                </c:pt>
                <c:pt idx="57">
                  <c:v>-7.1861628314854001E-2</c:v>
                </c:pt>
                <c:pt idx="58">
                  <c:v>-6.534013275868962E-2</c:v>
                </c:pt>
                <c:pt idx="59">
                  <c:v>-5.8322525829958616E-2</c:v>
                </c:pt>
                <c:pt idx="60">
                  <c:v>-5.3531693965061161E-2</c:v>
                </c:pt>
                <c:pt idx="61">
                  <c:v>-4.9230948479586964E-2</c:v>
                </c:pt>
                <c:pt idx="62">
                  <c:v>-4.5278604556018946E-2</c:v>
                </c:pt>
                <c:pt idx="63">
                  <c:v>-4.2998690640687925E-2</c:v>
                </c:pt>
                <c:pt idx="64">
                  <c:v>-3.9583444872584229E-2</c:v>
                </c:pt>
                <c:pt idx="65">
                  <c:v>-3.736255738400765E-2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C71-F142-ACA4-8600BDC889DA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'24.53-B727'!$M$3:$M$83</c:f>
              <c:numCache>
                <c:formatCode>General</c:formatCode>
                <c:ptCount val="81"/>
                <c:pt idx="0">
                  <c:v>2.2409200000000001E-2</c:v>
                </c:pt>
                <c:pt idx="1">
                  <c:v>2.2402080000000001E-2</c:v>
                </c:pt>
                <c:pt idx="2">
                  <c:v>2.2393730000000001E-2</c:v>
                </c:pt>
                <c:pt idx="3">
                  <c:v>2.2408609999999999E-2</c:v>
                </c:pt>
                <c:pt idx="4">
                  <c:v>2.2416660000000001E-2</c:v>
                </c:pt>
                <c:pt idx="5">
                  <c:v>2.2415149999999998E-2</c:v>
                </c:pt>
                <c:pt idx="6">
                  <c:v>2.2423200000000001E-2</c:v>
                </c:pt>
                <c:pt idx="7">
                  <c:v>2.2447640000000001E-2</c:v>
                </c:pt>
                <c:pt idx="8">
                  <c:v>2.2455679999999999E-2</c:v>
                </c:pt>
                <c:pt idx="9">
                  <c:v>2.2466460000000001E-2</c:v>
                </c:pt>
                <c:pt idx="10">
                  <c:v>2.2488169999999998E-2</c:v>
                </c:pt>
                <c:pt idx="11">
                  <c:v>2.2490759999999999E-2</c:v>
                </c:pt>
                <c:pt idx="12">
                  <c:v>2.2520660000000001E-2</c:v>
                </c:pt>
                <c:pt idx="13">
                  <c:v>2.2561500000000002E-2</c:v>
                </c:pt>
                <c:pt idx="14">
                  <c:v>2.261641E-2</c:v>
                </c:pt>
                <c:pt idx="15">
                  <c:v>2.26254E-2</c:v>
                </c:pt>
                <c:pt idx="16">
                  <c:v>2.263482E-2</c:v>
                </c:pt>
                <c:pt idx="17">
                  <c:v>2.2640130000000001E-2</c:v>
                </c:pt>
                <c:pt idx="18">
                  <c:v>2.2665939999999999E-2</c:v>
                </c:pt>
                <c:pt idx="19">
                  <c:v>2.2702679999999999E-2</c:v>
                </c:pt>
                <c:pt idx="20">
                  <c:v>2.2721649999999999E-2</c:v>
                </c:pt>
                <c:pt idx="21">
                  <c:v>2.276564E-2</c:v>
                </c:pt>
                <c:pt idx="22">
                  <c:v>2.2799219999999999E-2</c:v>
                </c:pt>
                <c:pt idx="23">
                  <c:v>2.284185E-2</c:v>
                </c:pt>
                <c:pt idx="24">
                  <c:v>2.287995E-2</c:v>
                </c:pt>
                <c:pt idx="25">
                  <c:v>2.2903960000000001E-2</c:v>
                </c:pt>
                <c:pt idx="26">
                  <c:v>2.2937969999999998E-2</c:v>
                </c:pt>
                <c:pt idx="27">
                  <c:v>2.2966509999999999E-2</c:v>
                </c:pt>
                <c:pt idx="28">
                  <c:v>2.3030559999999999E-2</c:v>
                </c:pt>
                <c:pt idx="29">
                  <c:v>2.308232E-2</c:v>
                </c:pt>
                <c:pt idx="30">
                  <c:v>2.3104030000000001E-2</c:v>
                </c:pt>
                <c:pt idx="31">
                  <c:v>2.3151270000000002E-2</c:v>
                </c:pt>
                <c:pt idx="32">
                  <c:v>2.3231720000000001E-2</c:v>
                </c:pt>
                <c:pt idx="33">
                  <c:v>2.3309719999999999E-2</c:v>
                </c:pt>
                <c:pt idx="34">
                  <c:v>2.3351920000000002E-2</c:v>
                </c:pt>
                <c:pt idx="35">
                  <c:v>2.341735E-2</c:v>
                </c:pt>
                <c:pt idx="36">
                  <c:v>2.3495060000000002E-2</c:v>
                </c:pt>
                <c:pt idx="37">
                  <c:v>2.355229E-2</c:v>
                </c:pt>
                <c:pt idx="38">
                  <c:v>2.3642440000000001E-2</c:v>
                </c:pt>
                <c:pt idx="39">
                  <c:v>2.3713330000000001E-2</c:v>
                </c:pt>
                <c:pt idx="40">
                  <c:v>2.37909E-2</c:v>
                </c:pt>
                <c:pt idx="41">
                  <c:v>2.3904140000000001E-2</c:v>
                </c:pt>
                <c:pt idx="42">
                  <c:v>2.397229E-2</c:v>
                </c:pt>
                <c:pt idx="43">
                  <c:v>2.408157E-2</c:v>
                </c:pt>
                <c:pt idx="44">
                  <c:v>2.4204360000000001E-2</c:v>
                </c:pt>
                <c:pt idx="45">
                  <c:v>2.435816E-2</c:v>
                </c:pt>
                <c:pt idx="46">
                  <c:v>2.4557309999999999E-2</c:v>
                </c:pt>
                <c:pt idx="47">
                  <c:v>2.4746959999999998E-2</c:v>
                </c:pt>
                <c:pt idx="48">
                  <c:v>2.4975219999999999E-2</c:v>
                </c:pt>
                <c:pt idx="49">
                  <c:v>2.5170600000000001E-2</c:v>
                </c:pt>
                <c:pt idx="50">
                  <c:v>2.5399370000000001E-2</c:v>
                </c:pt>
                <c:pt idx="51">
                  <c:v>2.5699940000000001E-2</c:v>
                </c:pt>
                <c:pt idx="52">
                  <c:v>2.5959900000000001E-2</c:v>
                </c:pt>
                <c:pt idx="53">
                  <c:v>2.6234569999999999E-2</c:v>
                </c:pt>
                <c:pt idx="54">
                  <c:v>2.6502680000000001E-2</c:v>
                </c:pt>
                <c:pt idx="55">
                  <c:v>2.677382E-2</c:v>
                </c:pt>
                <c:pt idx="56">
                  <c:v>2.711326E-2</c:v>
                </c:pt>
                <c:pt idx="57">
                  <c:v>2.7421839999999999E-2</c:v>
                </c:pt>
                <c:pt idx="58">
                  <c:v>2.779827E-2</c:v>
                </c:pt>
                <c:pt idx="59">
                  <c:v>2.8138489999999999E-2</c:v>
                </c:pt>
                <c:pt idx="60">
                  <c:v>2.853371E-2</c:v>
                </c:pt>
                <c:pt idx="61">
                  <c:v>2.8968790000000001E-2</c:v>
                </c:pt>
                <c:pt idx="62">
                  <c:v>2.939379E-2</c:v>
                </c:pt>
                <c:pt idx="63">
                  <c:v>2.985869E-2</c:v>
                </c:pt>
                <c:pt idx="64">
                  <c:v>3.0268280000000002E-2</c:v>
                </c:pt>
                <c:pt idx="65">
                  <c:v>3.068941E-2</c:v>
                </c:pt>
                <c:pt idx="66">
                  <c:v>3.10642E-2</c:v>
                </c:pt>
                <c:pt idx="67">
                  <c:v>3.1429029999999997E-2</c:v>
                </c:pt>
                <c:pt idx="68">
                  <c:v>3.1868340000000002E-2</c:v>
                </c:pt>
                <c:pt idx="69">
                  <c:v>3.228901E-2</c:v>
                </c:pt>
                <c:pt idx="70">
                  <c:v>3.2682969999999999E-2</c:v>
                </c:pt>
                <c:pt idx="71">
                  <c:v>3.3067550000000001E-2</c:v>
                </c:pt>
                <c:pt idx="72">
                  <c:v>3.3434110000000003E-2</c:v>
                </c:pt>
                <c:pt idx="73">
                  <c:v>3.3840799999999997E-2</c:v>
                </c:pt>
                <c:pt idx="74">
                  <c:v>3.4262670000000002E-2</c:v>
                </c:pt>
                <c:pt idx="75">
                  <c:v>3.4694389999999999E-2</c:v>
                </c:pt>
                <c:pt idx="76">
                  <c:v>3.5127249999999999E-2</c:v>
                </c:pt>
                <c:pt idx="77">
                  <c:v>3.5559550000000002E-2</c:v>
                </c:pt>
                <c:pt idx="78">
                  <c:v>3.5967550000000001E-2</c:v>
                </c:pt>
                <c:pt idx="79">
                  <c:v>3.6376659999999998E-2</c:v>
                </c:pt>
                <c:pt idx="80">
                  <c:v>3.6793260000000001E-2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FD39-9D4C-8E9F-5E1CA04039F1}"/>
            </c:ext>
          </c:extLst>
        </c:ser>
        <c:ser>
          <c:idx val="3"/>
          <c:order val="5"/>
          <c:tx>
            <c:v>cl0.3Neu</c:v>
          </c:tx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'24.53-B727'!$R$3:$R$83</c:f>
              <c:numCache>
                <c:formatCode>General</c:formatCode>
                <c:ptCount val="81"/>
                <c:pt idx="0">
                  <c:v>1.3315434912526257E-2</c:v>
                </c:pt>
                <c:pt idx="1">
                  <c:v>1.3364350744221371E-2</c:v>
                </c:pt>
                <c:pt idx="2">
                  <c:v>1.3413463842980677E-2</c:v>
                </c:pt>
                <c:pt idx="3">
                  <c:v>1.346710538318481E-2</c:v>
                </c:pt>
                <c:pt idx="4">
                  <c:v>1.3525697048603633E-2</c:v>
                </c:pt>
                <c:pt idx="5">
                  <c:v>1.3589703731810322E-2</c:v>
                </c:pt>
                <c:pt idx="6">
                  <c:v>1.3659640612361648E-2</c:v>
                </c:pt>
                <c:pt idx="7">
                  <c:v>1.3736078172652566E-2</c:v>
                </c:pt>
                <c:pt idx="8">
                  <c:v>1.3819651552930846E-2</c:v>
                </c:pt>
                <c:pt idx="9">
                  <c:v>1.3911067657808468E-2</c:v>
                </c:pt>
                <c:pt idx="10">
                  <c:v>1.4011117715438854E-2</c:v>
                </c:pt>
                <c:pt idx="11">
                  <c:v>1.4120687485547106E-2</c:v>
                </c:pt>
                <c:pt idx="12">
                  <c:v>1.424077442012882E-2</c:v>
                </c:pt>
                <c:pt idx="13">
                  <c:v>1.4372502549518461E-2</c:v>
                </c:pt>
                <c:pt idx="14">
                  <c:v>1.4517146404118901E-2</c:v>
                </c:pt>
                <c:pt idx="15">
                  <c:v>1.4676153095888374E-2</c:v>
                </c:pt>
                <c:pt idx="16">
                  <c:v>1.4851176434986499E-2</c:v>
                </c:pt>
                <c:pt idx="17">
                  <c:v>1.5044110338277066E-2</c:v>
                </c:pt>
                <c:pt idx="18">
                  <c:v>1.5257138780825689E-2</c:v>
                </c:pt>
                <c:pt idx="19">
                  <c:v>1.549278753251989E-2</c:v>
                </c:pt>
                <c:pt idx="20">
                  <c:v>1.5753999556580807E-2</c:v>
                </c:pt>
                <c:pt idx="21">
                  <c:v>1.6044217388665211E-2</c:v>
                </c:pt>
                <c:pt idx="22">
                  <c:v>1.6367501076392461E-2</c:v>
                </c:pt>
                <c:pt idx="23">
                  <c:v>1.6728663828471619E-2</c:v>
                </c:pt>
                <c:pt idx="24">
                  <c:v>1.7133464432737847E-2</c:v>
                </c:pt>
                <c:pt idx="25">
                  <c:v>1.7588839952265872E-2</c:v>
                </c:pt>
                <c:pt idx="26">
                  <c:v>1.8103235846181849E-2</c:v>
                </c:pt>
                <c:pt idx="27">
                  <c:v>1.8687025766191596E-2</c:v>
                </c:pt>
                <c:pt idx="28">
                  <c:v>1.9353111295093858E-2</c:v>
                </c:pt>
                <c:pt idx="29">
                  <c:v>2.0117739081774135E-2</c:v>
                </c:pt>
                <c:pt idx="30">
                  <c:v>2.1001659042473309E-2</c:v>
                </c:pt>
                <c:pt idx="31">
                  <c:v>2.2031837231058494E-2</c:v>
                </c:pt>
                <c:pt idx="32">
                  <c:v>2.3243964688514356E-2</c:v>
                </c:pt>
                <c:pt idx="33">
                  <c:v>2.4833104021589083E-2</c:v>
                </c:pt>
                <c:pt idx="34">
                  <c:v>2.6604642362095865E-2</c:v>
                </c:pt>
                <c:pt idx="35">
                  <c:v>2.8780687447172101E-2</c:v>
                </c:pt>
                <c:pt idx="36">
                  <c:v>3.151004159912079E-2</c:v>
                </c:pt>
                <c:pt idx="37">
                  <c:v>3.5025515352108683E-2</c:v>
                </c:pt>
                <c:pt idx="38">
                  <c:v>3.9217216532827129E-2</c:v>
                </c:pt>
                <c:pt idx="39">
                  <c:v>4.5556318419914497E-2</c:v>
                </c:pt>
                <c:pt idx="40">
                  <c:v>5.6067657204227336E-2</c:v>
                </c:pt>
                <c:pt idx="41">
                  <c:v>7.2319963882007773E-2</c:v>
                </c:pt>
                <c:pt idx="42">
                  <c:v>0.10457104042729456</c:v>
                </c:pt>
                <c:pt idx="43">
                  <c:v>0.18383990646179421</c:v>
                </c:pt>
                <c:pt idx="44">
                  <c:v>1.7410996908063454</c:v>
                </c:pt>
                <c:pt idx="45">
                  <c:v>-0.21294369694242665</c:v>
                </c:pt>
                <c:pt idx="46">
                  <c:v>-0.10682999046119378</c:v>
                </c:pt>
                <c:pt idx="47">
                  <c:v>-6.946513012147322E-2</c:v>
                </c:pt>
                <c:pt idx="48">
                  <c:v>-5.3215951742681088E-2</c:v>
                </c:pt>
                <c:pt idx="49">
                  <c:v>-4.205129453404096E-2</c:v>
                </c:pt>
                <c:pt idx="50">
                  <c:v>-3.5036075659798854E-2</c:v>
                </c:pt>
                <c:pt idx="51">
                  <c:v>-2.8939932088121845E-2</c:v>
                </c:pt>
                <c:pt idx="52">
                  <c:v>-2.4704299934706485E-2</c:v>
                </c:pt>
                <c:pt idx="53">
                  <c:v>-2.1214793031321386E-2</c:v>
                </c:pt>
                <c:pt idx="54">
                  <c:v>-1.8362086326287361E-2</c:v>
                </c:pt>
                <c:pt idx="55">
                  <c:v>-1.6107399286218658E-2</c:v>
                </c:pt>
                <c:pt idx="56">
                  <c:v>-1.4220674581607879E-2</c:v>
                </c:pt>
                <c:pt idx="57">
                  <c:v>-1.2580018106103725E-2</c:v>
                </c:pt>
                <c:pt idx="58">
                  <c:v>-1.0712079426416946E-2</c:v>
                </c:pt>
                <c:pt idx="59">
                  <c:v>-9.5729197841678878E-3</c:v>
                </c:pt>
                <c:pt idx="60">
                  <c:v>-8.419425700987658E-3</c:v>
                </c:pt>
                <c:pt idx="61">
                  <c:v>-7.1564040017624824E-3</c:v>
                </c:pt>
                <c:pt idx="62">
                  <c:v>-6.130206769405038E-3</c:v>
                </c:pt>
                <c:pt idx="63">
                  <c:v>-5.1446393180855608E-3</c:v>
                </c:pt>
                <c:pt idx="64">
                  <c:v>-4.4035788920648829E-3</c:v>
                </c:pt>
                <c:pt idx="65">
                  <c:v>-3.8173162059605978E-3</c:v>
                </c:pt>
                <c:pt idx="66">
                  <c:v>-3.240037347190635E-3</c:v>
                </c:pt>
                <c:pt idx="67">
                  <c:v>-2.6382170327418613E-3</c:v>
                </c:pt>
                <c:pt idx="68">
                  <c:v>-2.0468952128605868E-3</c:v>
                </c:pt>
                <c:pt idx="69">
                  <c:v>-1.5549536336687108E-3</c:v>
                </c:pt>
                <c:pt idx="70">
                  <c:v>-1.2049889253873299E-3</c:v>
                </c:pt>
                <c:pt idx="71">
                  <c:v>-8.5978747930812172E-4</c:v>
                </c:pt>
                <c:pt idx="72">
                  <c:v>-5.2675885034535359E-4</c:v>
                </c:pt>
                <c:pt idx="73">
                  <c:v>-1.1801557875509676E-4</c:v>
                </c:pt>
                <c:pt idx="74">
                  <c:v>3.691183515566257E-4</c:v>
                </c:pt>
                <c:pt idx="75">
                  <c:v>7.2947622994729878E-4</c:v>
                </c:pt>
                <c:pt idx="76">
                  <c:v>9.2575614449193731E-4</c:v>
                </c:pt>
                <c:pt idx="77">
                  <c:v>1.1370313734976843E-3</c:v>
                </c:pt>
                <c:pt idx="78">
                  <c:v>1.4130114900211613E-3</c:v>
                </c:pt>
                <c:pt idx="79">
                  <c:v>1.6470069204281308E-3</c:v>
                </c:pt>
                <c:pt idx="80">
                  <c:v>1.8890601283172038E-3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C71-F142-ACA4-8600BDC889DA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'24.53-B727'!$D$3:$D$73</c:f>
              <c:numCache>
                <c:formatCode>General</c:formatCode>
                <c:ptCount val="71"/>
                <c:pt idx="0">
                  <c:v>1.9790479999999999E-2</c:v>
                </c:pt>
                <c:pt idx="1">
                  <c:v>1.9779399999999999E-2</c:v>
                </c:pt>
                <c:pt idx="2">
                  <c:v>1.9787309999999999E-2</c:v>
                </c:pt>
                <c:pt idx="3">
                  <c:v>1.9788529999999999E-2</c:v>
                </c:pt>
                <c:pt idx="4">
                  <c:v>1.9791110000000001E-2</c:v>
                </c:pt>
                <c:pt idx="5">
                  <c:v>1.9793689999999999E-2</c:v>
                </c:pt>
                <c:pt idx="6">
                  <c:v>1.9792179999999999E-2</c:v>
                </c:pt>
                <c:pt idx="7">
                  <c:v>1.9798860000000001E-2</c:v>
                </c:pt>
                <c:pt idx="8">
                  <c:v>1.9804180000000001E-2</c:v>
                </c:pt>
                <c:pt idx="9">
                  <c:v>1.9785850000000001E-2</c:v>
                </c:pt>
                <c:pt idx="10">
                  <c:v>1.9810709999999999E-2</c:v>
                </c:pt>
                <c:pt idx="11">
                  <c:v>1.9821490000000001E-2</c:v>
                </c:pt>
                <c:pt idx="12">
                  <c:v>1.9819980000000001E-2</c:v>
                </c:pt>
                <c:pt idx="13">
                  <c:v>1.981983E-2</c:v>
                </c:pt>
                <c:pt idx="14">
                  <c:v>1.9836070000000001E-2</c:v>
                </c:pt>
                <c:pt idx="15">
                  <c:v>1.9855049999999999E-2</c:v>
                </c:pt>
                <c:pt idx="16">
                  <c:v>1.9861730000000001E-2</c:v>
                </c:pt>
                <c:pt idx="17">
                  <c:v>1.9895739999999999E-2</c:v>
                </c:pt>
                <c:pt idx="18">
                  <c:v>1.9914709999999999E-2</c:v>
                </c:pt>
                <c:pt idx="19">
                  <c:v>1.9921399999999999E-2</c:v>
                </c:pt>
                <c:pt idx="20">
                  <c:v>1.9943099999999998E-2</c:v>
                </c:pt>
                <c:pt idx="21">
                  <c:v>1.9949789999999998E-2</c:v>
                </c:pt>
                <c:pt idx="22">
                  <c:v>1.995647E-2</c:v>
                </c:pt>
                <c:pt idx="23">
                  <c:v>1.9969979999999998E-2</c:v>
                </c:pt>
                <c:pt idx="24">
                  <c:v>1.997078E-2</c:v>
                </c:pt>
                <c:pt idx="25">
                  <c:v>1.9980189999999998E-2</c:v>
                </c:pt>
                <c:pt idx="26">
                  <c:v>2.001325E-2</c:v>
                </c:pt>
                <c:pt idx="27">
                  <c:v>2.0018569999999999E-2</c:v>
                </c:pt>
                <c:pt idx="28">
                  <c:v>2.0060769999999999E-2</c:v>
                </c:pt>
                <c:pt idx="29">
                  <c:v>2.011102E-2</c:v>
                </c:pt>
                <c:pt idx="30">
                  <c:v>2.013231E-2</c:v>
                </c:pt>
                <c:pt idx="31">
                  <c:v>2.0161410000000001E-2</c:v>
                </c:pt>
                <c:pt idx="32">
                  <c:v>2.0194050000000002E-2</c:v>
                </c:pt>
                <c:pt idx="33">
                  <c:v>2.020893E-2</c:v>
                </c:pt>
                <c:pt idx="34">
                  <c:v>2.0237459999999999E-2</c:v>
                </c:pt>
                <c:pt idx="35">
                  <c:v>2.0265999999999999E-2</c:v>
                </c:pt>
                <c:pt idx="36">
                  <c:v>2.0324600000000002E-2</c:v>
                </c:pt>
                <c:pt idx="37">
                  <c:v>2.035723E-2</c:v>
                </c:pt>
                <c:pt idx="38">
                  <c:v>2.0384409999999999E-2</c:v>
                </c:pt>
                <c:pt idx="39">
                  <c:v>2.0429200000000002E-2</c:v>
                </c:pt>
                <c:pt idx="40">
                  <c:v>2.0505550000000001E-2</c:v>
                </c:pt>
                <c:pt idx="41">
                  <c:v>2.0565650000000001E-2</c:v>
                </c:pt>
                <c:pt idx="42">
                  <c:v>2.0611520000000001E-2</c:v>
                </c:pt>
                <c:pt idx="43">
                  <c:v>2.072216E-2</c:v>
                </c:pt>
                <c:pt idx="44">
                  <c:v>2.0810950000000002E-2</c:v>
                </c:pt>
                <c:pt idx="45">
                  <c:v>2.090204E-2</c:v>
                </c:pt>
                <c:pt idx="46">
                  <c:v>2.1000069999999999E-2</c:v>
                </c:pt>
                <c:pt idx="47">
                  <c:v>2.1135919999999999E-2</c:v>
                </c:pt>
                <c:pt idx="48">
                  <c:v>2.1321690000000001E-2</c:v>
                </c:pt>
                <c:pt idx="49">
                  <c:v>2.149353E-2</c:v>
                </c:pt>
                <c:pt idx="50">
                  <c:v>2.168161E-2</c:v>
                </c:pt>
                <c:pt idx="51">
                  <c:v>2.1899890000000002E-2</c:v>
                </c:pt>
                <c:pt idx="52">
                  <c:v>2.2059200000000001E-2</c:v>
                </c:pt>
                <c:pt idx="53">
                  <c:v>2.2284450000000001E-2</c:v>
                </c:pt>
                <c:pt idx="54">
                  <c:v>2.255621E-2</c:v>
                </c:pt>
                <c:pt idx="55">
                  <c:v>2.277624E-2</c:v>
                </c:pt>
                <c:pt idx="56">
                  <c:v>2.303848E-2</c:v>
                </c:pt>
                <c:pt idx="57">
                  <c:v>2.3265870000000001E-2</c:v>
                </c:pt>
                <c:pt idx="58">
                  <c:v>2.3525540000000001E-2</c:v>
                </c:pt>
                <c:pt idx="59">
                  <c:v>2.3790200000000001E-2</c:v>
                </c:pt>
                <c:pt idx="60">
                  <c:v>2.4063770000000002E-2</c:v>
                </c:pt>
                <c:pt idx="61">
                  <c:v>2.4350960000000001E-2</c:v>
                </c:pt>
                <c:pt idx="62">
                  <c:v>2.4673589999999999E-2</c:v>
                </c:pt>
                <c:pt idx="63">
                  <c:v>2.5000519999999998E-2</c:v>
                </c:pt>
                <c:pt idx="64">
                  <c:v>2.531253E-2</c:v>
                </c:pt>
                <c:pt idx="65">
                  <c:v>2.5638560000000001E-2</c:v>
                </c:pt>
                <c:pt idx="66">
                  <c:v>2.5972970000000001E-2</c:v>
                </c:pt>
                <c:pt idx="67">
                  <c:v>2.6310819999999999E-2</c:v>
                </c:pt>
                <c:pt idx="68">
                  <c:v>2.6621949999999998E-2</c:v>
                </c:pt>
                <c:pt idx="69">
                  <c:v>2.694711E-2</c:v>
                </c:pt>
                <c:pt idx="70">
                  <c:v>2.7281260000000002E-2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FD39-9D4C-8E9F-5E1CA04039F1}"/>
            </c:ext>
          </c:extLst>
        </c:ser>
        <c:ser>
          <c:idx val="2"/>
          <c:order val="7"/>
          <c:tx>
            <c:v>cl0.2Neu</c:v>
          </c:tx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'24.53-B727'!$I$3:$I$73</c:f>
              <c:numCache>
                <c:formatCode>General</c:formatCode>
                <c:ptCount val="71"/>
                <c:pt idx="0">
                  <c:v>5.9185941447541853E-3</c:v>
                </c:pt>
                <c:pt idx="1">
                  <c:v>5.9385190372119225E-3</c:v>
                </c:pt>
                <c:pt idx="2">
                  <c:v>5.9623940462084921E-3</c:v>
                </c:pt>
                <c:pt idx="3">
                  <c:v>5.9863740001608757E-3</c:v>
                </c:pt>
                <c:pt idx="4">
                  <c:v>6.012576689981221E-3</c:v>
                </c:pt>
                <c:pt idx="5">
                  <c:v>6.0412124239440194E-3</c:v>
                </c:pt>
                <c:pt idx="6">
                  <c:v>6.0725144621813871E-3</c:v>
                </c:pt>
                <c:pt idx="7">
                  <c:v>6.1067413387958722E-3</c:v>
                </c:pt>
                <c:pt idx="8">
                  <c:v>6.14418113827614E-3</c:v>
                </c:pt>
                <c:pt idx="9">
                  <c:v>6.18515477937187E-3</c:v>
                </c:pt>
                <c:pt idx="10">
                  <c:v>6.230021757224917E-3</c:v>
                </c:pt>
                <c:pt idx="11">
                  <c:v>6.2791848497148169E-3</c:v>
                </c:pt>
                <c:pt idx="12">
                  <c:v>6.3330979609790951E-3</c:v>
                </c:pt>
                <c:pt idx="13">
                  <c:v>6.3922729663697274E-3</c:v>
                </c:pt>
                <c:pt idx="14">
                  <c:v>6.4572906369274371E-3</c:v>
                </c:pt>
                <c:pt idx="15">
                  <c:v>6.5288107627156054E-3</c:v>
                </c:pt>
                <c:pt idx="16">
                  <c:v>6.6075877112045413E-3</c:v>
                </c:pt>
                <c:pt idx="17">
                  <c:v>6.6944856936111416E-3</c:v>
                </c:pt>
                <c:pt idx="18">
                  <c:v>6.7905015001422089E-3</c:v>
                </c:pt>
                <c:pt idx="19">
                  <c:v>6.8967880594376276E-3</c:v>
                </c:pt>
                <c:pt idx="20">
                  <c:v>7.0146886720547554E-3</c:v>
                </c:pt>
                <c:pt idx="21">
                  <c:v>7.1457743884253133E-3</c:v>
                </c:pt>
                <c:pt idx="22">
                  <c:v>7.2918974050091229E-3</c:v>
                </c:pt>
                <c:pt idx="23">
                  <c:v>7.4552523888204688E-3</c:v>
                </c:pt>
                <c:pt idx="24">
                  <c:v>7.6384633221602116E-3</c:v>
                </c:pt>
                <c:pt idx="25">
                  <c:v>7.8446883275871057E-3</c:v>
                </c:pt>
                <c:pt idx="26">
                  <c:v>8.0777681857076844E-3</c:v>
                </c:pt>
                <c:pt idx="27">
                  <c:v>8.3424148173540189E-3</c:v>
                </c:pt>
                <c:pt idx="28">
                  <c:v>8.6444802536273443E-3</c:v>
                </c:pt>
                <c:pt idx="29">
                  <c:v>9.025861244913844E-3</c:v>
                </c:pt>
                <c:pt idx="30">
                  <c:v>9.432418863107651E-3</c:v>
                </c:pt>
                <c:pt idx="31">
                  <c:v>9.8596535472570603E-3</c:v>
                </c:pt>
                <c:pt idx="32">
                  <c:v>1.0409391891282474E-2</c:v>
                </c:pt>
                <c:pt idx="33">
                  <c:v>1.1063270855627224E-2</c:v>
                </c:pt>
                <c:pt idx="34">
                  <c:v>1.1851420406663668E-2</c:v>
                </c:pt>
                <c:pt idx="35">
                  <c:v>1.2816950155662796E-2</c:v>
                </c:pt>
                <c:pt idx="36">
                  <c:v>1.4023863799355109E-2</c:v>
                </c:pt>
                <c:pt idx="37">
                  <c:v>1.5571699610002206E-2</c:v>
                </c:pt>
                <c:pt idx="38">
                  <c:v>1.7624449425910356E-2</c:v>
                </c:pt>
                <c:pt idx="39">
                  <c:v>2.0792741959302564E-2</c:v>
                </c:pt>
                <c:pt idx="40">
                  <c:v>2.5185719683931795E-2</c:v>
                </c:pt>
                <c:pt idx="41">
                  <c:v>3.1588890313435217E-2</c:v>
                </c:pt>
                <c:pt idx="42">
                  <c:v>4.4944383972762972E-2</c:v>
                </c:pt>
                <c:pt idx="43">
                  <c:v>7.6119485499556272E-2</c:v>
                </c:pt>
                <c:pt idx="44">
                  <c:v>0.2968634599793526</c:v>
                </c:pt>
                <c:pt idx="45">
                  <c:v>-0.13865822991383467</c:v>
                </c:pt>
                <c:pt idx="46">
                  <c:v>-5.7681753937485092E-2</c:v>
                </c:pt>
                <c:pt idx="47">
                  <c:v>-3.5844021323577099E-2</c:v>
                </c:pt>
                <c:pt idx="48">
                  <c:v>-2.3720304560456991E-2</c:v>
                </c:pt>
                <c:pt idx="49">
                  <c:v>-1.7548069583391685E-2</c:v>
                </c:pt>
                <c:pt idx="50">
                  <c:v>-1.3033984062230275E-2</c:v>
                </c:pt>
                <c:pt idx="51">
                  <c:v>-1.0125566072921366E-2</c:v>
                </c:pt>
                <c:pt idx="52">
                  <c:v>-7.9671584669393225E-3</c:v>
                </c:pt>
                <c:pt idx="53">
                  <c:v>-6.1860792094922679E-3</c:v>
                </c:pt>
                <c:pt idx="54">
                  <c:v>-4.6900911827265079E-3</c:v>
                </c:pt>
                <c:pt idx="55">
                  <c:v>-3.455686482530012E-3</c:v>
                </c:pt>
                <c:pt idx="56">
                  <c:v>-2.48138371004807E-3</c:v>
                </c:pt>
                <c:pt idx="57">
                  <c:v>-1.7036716060592171E-3</c:v>
                </c:pt>
                <c:pt idx="58">
                  <c:v>-9.4530892111495662E-4</c:v>
                </c:pt>
                <c:pt idx="59">
                  <c:v>-2.8103273843690067E-4</c:v>
                </c:pt>
                <c:pt idx="60">
                  <c:v>2.3876462273799727E-4</c:v>
                </c:pt>
                <c:pt idx="61">
                  <c:v>9.6837070448306788E-4</c:v>
                </c:pt>
                <c:pt idx="62">
                  <c:v>1.5589192189278877E-3</c:v>
                </c:pt>
                <c:pt idx="63">
                  <c:v>2.0765467701530007E-3</c:v>
                </c:pt>
                <c:pt idx="64">
                  <c:v>2.6276395995142509E-3</c:v>
                </c:pt>
                <c:pt idx="65">
                  <c:v>3.0569810176445935E-3</c:v>
                </c:pt>
                <c:pt idx="66">
                  <c:v>3.6005806354639553E-3</c:v>
                </c:pt>
                <c:pt idx="67">
                  <c:v>4.0038789792184032E-3</c:v>
                </c:pt>
                <c:pt idx="68">
                  <c:v>4.4219645836368858E-3</c:v>
                </c:pt>
                <c:pt idx="69">
                  <c:v>4.8647330828299699E-3</c:v>
                </c:pt>
                <c:pt idx="70">
                  <c:v>5.1980319522483016E-3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C71-F142-ACA4-8600BDC88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65000000000000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.8000000000000006E-2"/>
          <c:min val="1.8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B727-200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'24.53-B727'!$AF$3:$AF$44</c:f>
              <c:numCache>
                <c:formatCode>General</c:formatCode>
                <c:ptCount val="42"/>
                <c:pt idx="0">
                  <c:v>309.50689999999997</c:v>
                </c:pt>
                <c:pt idx="1">
                  <c:v>309.78289999999998</c:v>
                </c:pt>
                <c:pt idx="2">
                  <c:v>310.13659999999999</c:v>
                </c:pt>
                <c:pt idx="3">
                  <c:v>310.62689999999998</c:v>
                </c:pt>
                <c:pt idx="4">
                  <c:v>310.9547</c:v>
                </c:pt>
                <c:pt idx="5">
                  <c:v>311.28100000000001</c:v>
                </c:pt>
                <c:pt idx="6">
                  <c:v>311.62110000000001</c:v>
                </c:pt>
                <c:pt idx="7">
                  <c:v>312.04309999999998</c:v>
                </c:pt>
                <c:pt idx="8">
                  <c:v>312.8202</c:v>
                </c:pt>
                <c:pt idx="9">
                  <c:v>313.29689999999999</c:v>
                </c:pt>
                <c:pt idx="10">
                  <c:v>313.86909999999995</c:v>
                </c:pt>
                <c:pt idx="11">
                  <c:v>314.63260000000002</c:v>
                </c:pt>
                <c:pt idx="12">
                  <c:v>315.45080000000002</c:v>
                </c:pt>
                <c:pt idx="13">
                  <c:v>316.17329999999998</c:v>
                </c:pt>
                <c:pt idx="14">
                  <c:v>316.87790000000001</c:v>
                </c:pt>
                <c:pt idx="15">
                  <c:v>317.51990000000001</c:v>
                </c:pt>
                <c:pt idx="16">
                  <c:v>318.5034</c:v>
                </c:pt>
                <c:pt idx="17">
                  <c:v>319.4991</c:v>
                </c:pt>
                <c:pt idx="18">
                  <c:v>320.67239999999998</c:v>
                </c:pt>
                <c:pt idx="19">
                  <c:v>321.85940000000005</c:v>
                </c:pt>
                <c:pt idx="20">
                  <c:v>323.16930000000002</c:v>
                </c:pt>
                <c:pt idx="21">
                  <c:v>324.26069999999999</c:v>
                </c:pt>
                <c:pt idx="22">
                  <c:v>325.56360000000001</c:v>
                </c:pt>
                <c:pt idx="23">
                  <c:v>326.85910000000001</c:v>
                </c:pt>
                <c:pt idx="24">
                  <c:v>328.32069999999999</c:v>
                </c:pt>
                <c:pt idx="25">
                  <c:v>329.89159999999998</c:v>
                </c:pt>
                <c:pt idx="26">
                  <c:v>331.625</c:v>
                </c:pt>
                <c:pt idx="27">
                  <c:v>333.4676</c:v>
                </c:pt>
                <c:pt idx="28">
                  <c:v>335.00700000000001</c:v>
                </c:pt>
                <c:pt idx="29">
                  <c:v>336.87700000000001</c:v>
                </c:pt>
                <c:pt idx="30">
                  <c:v>339.25379999999996</c:v>
                </c:pt>
                <c:pt idx="31">
                  <c:v>341.35180000000003</c:v>
                </c:pt>
                <c:pt idx="32">
                  <c:v>343.5324</c:v>
                </c:pt>
                <c:pt idx="33">
                  <c:v>346.2013</c:v>
                </c:pt>
                <c:pt idx="34">
                  <c:v>348.86970000000002</c:v>
                </c:pt>
                <c:pt idx="35">
                  <c:v>351.53559999999999</c:v>
                </c:pt>
                <c:pt idx="36">
                  <c:v>354.6474</c:v>
                </c:pt>
                <c:pt idx="37">
                  <c:v>357.73079999999999</c:v>
                </c:pt>
                <c:pt idx="38">
                  <c:v>360.8571</c:v>
                </c:pt>
                <c:pt idx="39">
                  <c:v>363.89989999999995</c:v>
                </c:pt>
                <c:pt idx="40">
                  <c:v>367.02350000000001</c:v>
                </c:pt>
                <c:pt idx="41">
                  <c:v>369.58879999999999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A1C-AE47-B99F-29664A3D7408}"/>
            </c:ext>
          </c:extLst>
        </c:ser>
        <c:ser>
          <c:idx val="2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'24.53-B727'!$AG$3:$AG$44</c:f>
              <c:numCache>
                <c:formatCode>General</c:formatCode>
                <c:ptCount val="42"/>
                <c:pt idx="0">
                  <c:v>311.69405718719747</c:v>
                </c:pt>
                <c:pt idx="1">
                  <c:v>311.82342877163615</c:v>
                </c:pt>
                <c:pt idx="2">
                  <c:v>311.96504315084024</c:v>
                </c:pt>
                <c:pt idx="3">
                  <c:v>312.12013951855067</c:v>
                </c:pt>
                <c:pt idx="4">
                  <c:v>312.27377406937228</c:v>
                </c:pt>
                <c:pt idx="5">
                  <c:v>312.45858527646897</c:v>
                </c:pt>
                <c:pt idx="6">
                  <c:v>312.66141602213827</c:v>
                </c:pt>
                <c:pt idx="7">
                  <c:v>312.88423197739309</c:v>
                </c:pt>
                <c:pt idx="8">
                  <c:v>313.12926409145604</c:v>
                </c:pt>
                <c:pt idx="9">
                  <c:v>313.39904543011994</c:v>
                </c:pt>
                <c:pt idx="10">
                  <c:v>313.69646690662535</c:v>
                </c:pt>
                <c:pt idx="11">
                  <c:v>314.02482942121765</c:v>
                </c:pt>
                <c:pt idx="12">
                  <c:v>314.38792036511427</c:v>
                </c:pt>
                <c:pt idx="13">
                  <c:v>314.79008745531064</c:v>
                </c:pt>
                <c:pt idx="14">
                  <c:v>315.23634427115383</c:v>
                </c:pt>
                <c:pt idx="15">
                  <c:v>315.68447965457625</c:v>
                </c:pt>
                <c:pt idx="16">
                  <c:v>316.17868155578304</c:v>
                </c:pt>
                <c:pt idx="17">
                  <c:v>316.7832245742992</c:v>
                </c:pt>
                <c:pt idx="18">
                  <c:v>317.45937166326951</c:v>
                </c:pt>
                <c:pt idx="19">
                  <c:v>318.21734185515203</c:v>
                </c:pt>
                <c:pt idx="20">
                  <c:v>319.06906289519191</c:v>
                </c:pt>
                <c:pt idx="21">
                  <c:v>320.02845926195334</c:v>
                </c:pt>
                <c:pt idx="22">
                  <c:v>321.01649221307866</c:v>
                </c:pt>
                <c:pt idx="23">
                  <c:v>322.11839586105305</c:v>
                </c:pt>
                <c:pt idx="24">
                  <c:v>323.34744739265835</c:v>
                </c:pt>
                <c:pt idx="25">
                  <c:v>324.72849579604997</c:v>
                </c:pt>
                <c:pt idx="26">
                  <c:v>326.45219349296315</c:v>
                </c:pt>
                <c:pt idx="27">
                  <c:v>328.42155155669525</c:v>
                </c:pt>
                <c:pt idx="28">
                  <c:v>330.45600869046149</c:v>
                </c:pt>
                <c:pt idx="29">
                  <c:v>333.01265706775769</c:v>
                </c:pt>
                <c:pt idx="30">
                  <c:v>335.66528438965111</c:v>
                </c:pt>
                <c:pt idx="31">
                  <c:v>338.03848064882408</c:v>
                </c:pt>
                <c:pt idx="32">
                  <c:v>340.8519385004015</c:v>
                </c:pt>
                <c:pt idx="33">
                  <c:v>344.20190921325343</c:v>
                </c:pt>
                <c:pt idx="34">
                  <c:v>347.63886048872689</c:v>
                </c:pt>
                <c:pt idx="35">
                  <c:v>351.06226471252904</c:v>
                </c:pt>
                <c:pt idx="36">
                  <c:v>354.91196697188184</c:v>
                </c:pt>
                <c:pt idx="37">
                  <c:v>358.58347422683551</c:v>
                </c:pt>
                <c:pt idx="38">
                  <c:v>362.6002736510282</c:v>
                </c:pt>
                <c:pt idx="39">
                  <c:v>366.67338465485039</c:v>
                </c:pt>
                <c:pt idx="40">
                  <c:v>370.28169816820946</c:v>
                </c:pt>
                <c:pt idx="41">
                  <c:v>373.79167325469808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9D-924C-8C39-08318E9CDE83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'24.53-B727'!$W$3:$W$68</c:f>
              <c:numCache>
                <c:formatCode>General</c:formatCode>
                <c:ptCount val="66"/>
                <c:pt idx="0">
                  <c:v>259.49869999999999</c:v>
                </c:pt>
                <c:pt idx="1">
                  <c:v>259.67339999999996</c:v>
                </c:pt>
                <c:pt idx="2">
                  <c:v>259.65690000000001</c:v>
                </c:pt>
                <c:pt idx="3">
                  <c:v>259.79200000000003</c:v>
                </c:pt>
                <c:pt idx="4">
                  <c:v>259.9271</c:v>
                </c:pt>
                <c:pt idx="5">
                  <c:v>260.11689999999999</c:v>
                </c:pt>
                <c:pt idx="6">
                  <c:v>260.41590000000002</c:v>
                </c:pt>
                <c:pt idx="7">
                  <c:v>260.56470000000002</c:v>
                </c:pt>
                <c:pt idx="8">
                  <c:v>260.82279999999997</c:v>
                </c:pt>
                <c:pt idx="9">
                  <c:v>261.2038</c:v>
                </c:pt>
                <c:pt idx="10">
                  <c:v>261.50280000000004</c:v>
                </c:pt>
                <c:pt idx="11">
                  <c:v>261.9522</c:v>
                </c:pt>
                <c:pt idx="12">
                  <c:v>262.23750000000001</c:v>
                </c:pt>
                <c:pt idx="13">
                  <c:v>262.49560000000002</c:v>
                </c:pt>
                <c:pt idx="14">
                  <c:v>262.822</c:v>
                </c:pt>
                <c:pt idx="15">
                  <c:v>263.31229999999999</c:v>
                </c:pt>
                <c:pt idx="16">
                  <c:v>263.66739999999999</c:v>
                </c:pt>
                <c:pt idx="17">
                  <c:v>264.21090000000004</c:v>
                </c:pt>
                <c:pt idx="18">
                  <c:v>264.51</c:v>
                </c:pt>
                <c:pt idx="19">
                  <c:v>264.89100000000002</c:v>
                </c:pt>
                <c:pt idx="20">
                  <c:v>265.29509999999999</c:v>
                </c:pt>
                <c:pt idx="21">
                  <c:v>266.02179999999998</c:v>
                </c:pt>
                <c:pt idx="22">
                  <c:v>266.37549999999999</c:v>
                </c:pt>
                <c:pt idx="23">
                  <c:v>266.9751</c:v>
                </c:pt>
                <c:pt idx="24">
                  <c:v>267.49270000000001</c:v>
                </c:pt>
                <c:pt idx="25">
                  <c:v>268.22890000000001</c:v>
                </c:pt>
                <c:pt idx="26">
                  <c:v>268.7602</c:v>
                </c:pt>
                <c:pt idx="27">
                  <c:v>269.29149999999998</c:v>
                </c:pt>
                <c:pt idx="28">
                  <c:v>270.08230000000003</c:v>
                </c:pt>
                <c:pt idx="29">
                  <c:v>270.88679999999999</c:v>
                </c:pt>
                <c:pt idx="30">
                  <c:v>271.62439999999998</c:v>
                </c:pt>
                <c:pt idx="31">
                  <c:v>272.50799999999998</c:v>
                </c:pt>
                <c:pt idx="32">
                  <c:v>273.36429999999996</c:v>
                </c:pt>
                <c:pt idx="33">
                  <c:v>274.78489999999999</c:v>
                </c:pt>
                <c:pt idx="34">
                  <c:v>276.31130000000002</c:v>
                </c:pt>
                <c:pt idx="35">
                  <c:v>278.11009999999999</c:v>
                </c:pt>
                <c:pt idx="36">
                  <c:v>279.96789999999999</c:v>
                </c:pt>
                <c:pt idx="37">
                  <c:v>282.08090000000004</c:v>
                </c:pt>
                <c:pt idx="38">
                  <c:v>284.14359999999999</c:v>
                </c:pt>
                <c:pt idx="39">
                  <c:v>286.42059999999998</c:v>
                </c:pt>
                <c:pt idx="40">
                  <c:v>288.76300000000003</c:v>
                </c:pt>
                <c:pt idx="41">
                  <c:v>291.53460000000001</c:v>
                </c:pt>
                <c:pt idx="42">
                  <c:v>294.18889999999999</c:v>
                </c:pt>
                <c:pt idx="43">
                  <c:v>296.72410000000002</c:v>
                </c:pt>
                <c:pt idx="44">
                  <c:v>299.26709999999997</c:v>
                </c:pt>
                <c:pt idx="45">
                  <c:v>301.7586</c:v>
                </c:pt>
                <c:pt idx="46">
                  <c:v>304.39519999999999</c:v>
                </c:pt>
                <c:pt idx="47">
                  <c:v>306.94290000000001</c:v>
                </c:pt>
                <c:pt idx="48">
                  <c:v>310.00209999999998</c:v>
                </c:pt>
                <c:pt idx="49">
                  <c:v>312.98600000000005</c:v>
                </c:pt>
                <c:pt idx="50">
                  <c:v>316.02110000000005</c:v>
                </c:pt>
                <c:pt idx="51">
                  <c:v>319.4074</c:v>
                </c:pt>
                <c:pt idx="52">
                  <c:v>322.59200000000004</c:v>
                </c:pt>
                <c:pt idx="53">
                  <c:v>325.57569999999998</c:v>
                </c:pt>
                <c:pt idx="54">
                  <c:v>328.7371</c:v>
                </c:pt>
                <c:pt idx="55">
                  <c:v>332.35449999999997</c:v>
                </c:pt>
                <c:pt idx="56">
                  <c:v>336.04630000000003</c:v>
                </c:pt>
                <c:pt idx="57">
                  <c:v>339.66209999999995</c:v>
                </c:pt>
                <c:pt idx="58">
                  <c:v>343.77110000000005</c:v>
                </c:pt>
                <c:pt idx="59">
                  <c:v>347.09610000000004</c:v>
                </c:pt>
                <c:pt idx="60">
                  <c:v>349.97739999999999</c:v>
                </c:pt>
                <c:pt idx="61">
                  <c:v>353.39889999999997</c:v>
                </c:pt>
                <c:pt idx="62">
                  <c:v>356.55220000000003</c:v>
                </c:pt>
                <c:pt idx="63">
                  <c:v>360.29949999999997</c:v>
                </c:pt>
                <c:pt idx="64">
                  <c:v>364.51900000000001</c:v>
                </c:pt>
                <c:pt idx="65">
                  <c:v>368.46360000000004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A1C-AE47-B99F-29664A3D7408}"/>
            </c:ext>
          </c:extLst>
        </c:ser>
        <c:ser>
          <c:idx val="3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'24.53-B727'!$X$3:$X$68</c:f>
              <c:numCache>
                <c:formatCode>General</c:formatCode>
                <c:ptCount val="66"/>
                <c:pt idx="0">
                  <c:v>262.7684505911887</c:v>
                </c:pt>
                <c:pt idx="1">
                  <c:v>262.85250106365993</c:v>
                </c:pt>
                <c:pt idx="2">
                  <c:v>262.94446660231324</c:v>
                </c:pt>
                <c:pt idx="3">
                  <c:v>263.03622277913973</c:v>
                </c:pt>
                <c:pt idx="4">
                  <c:v>263.13582058937919</c:v>
                </c:pt>
                <c:pt idx="5">
                  <c:v>263.24391700435262</c:v>
                </c:pt>
                <c:pt idx="6">
                  <c:v>263.36123035757612</c:v>
                </c:pt>
                <c:pt idx="7">
                  <c:v>263.48854451127784</c:v>
                </c:pt>
                <c:pt idx="8">
                  <c:v>263.62671945106769</c:v>
                </c:pt>
                <c:pt idx="9">
                  <c:v>263.77669706753932</c:v>
                </c:pt>
                <c:pt idx="10">
                  <c:v>263.93951467757626</c:v>
                </c:pt>
                <c:pt idx="11">
                  <c:v>264.11631307428843</c:v>
                </c:pt>
                <c:pt idx="12">
                  <c:v>264.30835393108134</c:v>
                </c:pt>
                <c:pt idx="13">
                  <c:v>264.51703103286565</c:v>
                </c:pt>
                <c:pt idx="14">
                  <c:v>264.74389286473701</c:v>
                </c:pt>
                <c:pt idx="15">
                  <c:v>264.99065829974472</c:v>
                </c:pt>
                <c:pt idx="16">
                  <c:v>265.23351648753533</c:v>
                </c:pt>
                <c:pt idx="17">
                  <c:v>265.55179710140771</c:v>
                </c:pt>
                <c:pt idx="18">
                  <c:v>265.87071265436276</c:v>
                </c:pt>
                <c:pt idx="19">
                  <c:v>266.21868579422573</c:v>
                </c:pt>
                <c:pt idx="20">
                  <c:v>266.59875270868969</c:v>
                </c:pt>
                <c:pt idx="21">
                  <c:v>267.01433564788761</c:v>
                </c:pt>
                <c:pt idx="22">
                  <c:v>267.46931206160684</c:v>
                </c:pt>
                <c:pt idx="23">
                  <c:v>267.96807453247084</c:v>
                </c:pt>
                <c:pt idx="24">
                  <c:v>268.51562375771255</c:v>
                </c:pt>
                <c:pt idx="25">
                  <c:v>269.11765237971127</c:v>
                </c:pt>
                <c:pt idx="26">
                  <c:v>269.78067075606998</c:v>
                </c:pt>
                <c:pt idx="27">
                  <c:v>270.5121242644185</c:v>
                </c:pt>
                <c:pt idx="28">
                  <c:v>271.32056176915967</c:v>
                </c:pt>
                <c:pt idx="29">
                  <c:v>272.21581270803409</c:v>
                </c:pt>
                <c:pt idx="30">
                  <c:v>273.11317443868387</c:v>
                </c:pt>
                <c:pt idx="31">
                  <c:v>274.10109281756979</c:v>
                </c:pt>
                <c:pt idx="32">
                  <c:v>275.19063980415751</c:v>
                </c:pt>
                <c:pt idx="33">
                  <c:v>276.39446431989262</c:v>
                </c:pt>
                <c:pt idx="34">
                  <c:v>277.86803576593138</c:v>
                </c:pt>
                <c:pt idx="35">
                  <c:v>279.38828628958879</c:v>
                </c:pt>
                <c:pt idx="36">
                  <c:v>281.05113789115399</c:v>
                </c:pt>
                <c:pt idx="37">
                  <c:v>282.90292556180003</c:v>
                </c:pt>
                <c:pt idx="38">
                  <c:v>284.96918383673568</c:v>
                </c:pt>
                <c:pt idx="39">
                  <c:v>287.27930823199523</c:v>
                </c:pt>
                <c:pt idx="40">
                  <c:v>289.59063338835267</c:v>
                </c:pt>
                <c:pt idx="41">
                  <c:v>291.85504062080889</c:v>
                </c:pt>
                <c:pt idx="42">
                  <c:v>294.34952194505343</c:v>
                </c:pt>
                <c:pt idx="43">
                  <c:v>296.58373892817315</c:v>
                </c:pt>
                <c:pt idx="44">
                  <c:v>299.14898761390242</c:v>
                </c:pt>
                <c:pt idx="45">
                  <c:v>302.15573485328918</c:v>
                </c:pt>
                <c:pt idx="46">
                  <c:v>305.22734154940235</c:v>
                </c:pt>
                <c:pt idx="47">
                  <c:v>307.82840257727264</c:v>
                </c:pt>
                <c:pt idx="48">
                  <c:v>310.93202299716995</c:v>
                </c:pt>
                <c:pt idx="49">
                  <c:v>314.08362467609959</c:v>
                </c:pt>
                <c:pt idx="50">
                  <c:v>316.96619474753157</c:v>
                </c:pt>
                <c:pt idx="51">
                  <c:v>320.49107175811605</c:v>
                </c:pt>
                <c:pt idx="52">
                  <c:v>323.41220110936536</c:v>
                </c:pt>
                <c:pt idx="53">
                  <c:v>326.17524686571983</c:v>
                </c:pt>
                <c:pt idx="54">
                  <c:v>329.49839961259198</c:v>
                </c:pt>
                <c:pt idx="55">
                  <c:v>332.75004834517432</c:v>
                </c:pt>
                <c:pt idx="56">
                  <c:v>336.56580693466111</c:v>
                </c:pt>
                <c:pt idx="57">
                  <c:v>339.88481043789079</c:v>
                </c:pt>
                <c:pt idx="58">
                  <c:v>342.89917685465508</c:v>
                </c:pt>
                <c:pt idx="59">
                  <c:v>346.87840764565669</c:v>
                </c:pt>
                <c:pt idx="60">
                  <c:v>350.1734888160837</c:v>
                </c:pt>
                <c:pt idx="61">
                  <c:v>353.65208400226351</c:v>
                </c:pt>
                <c:pt idx="62">
                  <c:v>357.39673201668222</c:v>
                </c:pt>
                <c:pt idx="63">
                  <c:v>359.8478519825876</c:v>
                </c:pt>
                <c:pt idx="64">
                  <c:v>364.00340491301171</c:v>
                </c:pt>
                <c:pt idx="65">
                  <c:v>367.0743154763515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9D-924C-8C39-08318E9CDE83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'24.53-B727'!$N$3:$N$83</c:f>
              <c:numCache>
                <c:formatCode>General</c:formatCode>
                <c:ptCount val="81"/>
                <c:pt idx="0">
                  <c:v>224.09200000000001</c:v>
                </c:pt>
                <c:pt idx="1">
                  <c:v>224.02080000000001</c:v>
                </c:pt>
                <c:pt idx="2">
                  <c:v>223.93729999999999</c:v>
                </c:pt>
                <c:pt idx="3">
                  <c:v>224.08609999999999</c:v>
                </c:pt>
                <c:pt idx="4">
                  <c:v>224.16660000000002</c:v>
                </c:pt>
                <c:pt idx="5">
                  <c:v>224.15149999999997</c:v>
                </c:pt>
                <c:pt idx="6">
                  <c:v>224.232</c:v>
                </c:pt>
                <c:pt idx="7">
                  <c:v>224.47640000000001</c:v>
                </c:pt>
                <c:pt idx="8">
                  <c:v>224.55679999999998</c:v>
                </c:pt>
                <c:pt idx="9">
                  <c:v>224.66460000000001</c:v>
                </c:pt>
                <c:pt idx="10">
                  <c:v>224.8817</c:v>
                </c:pt>
                <c:pt idx="11">
                  <c:v>224.90759999999997</c:v>
                </c:pt>
                <c:pt idx="12">
                  <c:v>225.20660000000001</c:v>
                </c:pt>
                <c:pt idx="13">
                  <c:v>225.61500000000001</c:v>
                </c:pt>
                <c:pt idx="14">
                  <c:v>226.16409999999999</c:v>
                </c:pt>
                <c:pt idx="15">
                  <c:v>226.25399999999999</c:v>
                </c:pt>
                <c:pt idx="16">
                  <c:v>226.34819999999999</c:v>
                </c:pt>
                <c:pt idx="17">
                  <c:v>226.40130000000002</c:v>
                </c:pt>
                <c:pt idx="18">
                  <c:v>226.65939999999998</c:v>
                </c:pt>
                <c:pt idx="19">
                  <c:v>227.02679999999998</c:v>
                </c:pt>
                <c:pt idx="20">
                  <c:v>227.2165</c:v>
                </c:pt>
                <c:pt idx="21">
                  <c:v>227.65639999999999</c:v>
                </c:pt>
                <c:pt idx="22">
                  <c:v>227.9922</c:v>
                </c:pt>
                <c:pt idx="23">
                  <c:v>228.41849999999999</c:v>
                </c:pt>
                <c:pt idx="24">
                  <c:v>228.79949999999999</c:v>
                </c:pt>
                <c:pt idx="25">
                  <c:v>229.03960000000001</c:v>
                </c:pt>
                <c:pt idx="26">
                  <c:v>229.37969999999999</c:v>
                </c:pt>
                <c:pt idx="27">
                  <c:v>229.6651</c:v>
                </c:pt>
                <c:pt idx="28">
                  <c:v>230.3056</c:v>
                </c:pt>
                <c:pt idx="29">
                  <c:v>230.82319999999999</c:v>
                </c:pt>
                <c:pt idx="30">
                  <c:v>231.0403</c:v>
                </c:pt>
                <c:pt idx="31">
                  <c:v>231.51270000000002</c:v>
                </c:pt>
                <c:pt idx="32">
                  <c:v>232.31720000000001</c:v>
                </c:pt>
                <c:pt idx="33">
                  <c:v>233.09719999999999</c:v>
                </c:pt>
                <c:pt idx="34">
                  <c:v>233.51920000000001</c:v>
                </c:pt>
                <c:pt idx="35">
                  <c:v>234.17349999999999</c:v>
                </c:pt>
                <c:pt idx="36">
                  <c:v>234.95060000000001</c:v>
                </c:pt>
                <c:pt idx="37">
                  <c:v>235.52289999999999</c:v>
                </c:pt>
                <c:pt idx="38">
                  <c:v>236.42440000000002</c:v>
                </c:pt>
                <c:pt idx="39">
                  <c:v>237.13330000000002</c:v>
                </c:pt>
                <c:pt idx="40">
                  <c:v>237.90899999999999</c:v>
                </c:pt>
                <c:pt idx="41">
                  <c:v>239.04140000000001</c:v>
                </c:pt>
                <c:pt idx="42">
                  <c:v>239.72290000000001</c:v>
                </c:pt>
                <c:pt idx="43">
                  <c:v>240.81569999999999</c:v>
                </c:pt>
                <c:pt idx="44">
                  <c:v>242.0436</c:v>
                </c:pt>
                <c:pt idx="45">
                  <c:v>243.58160000000001</c:v>
                </c:pt>
                <c:pt idx="46">
                  <c:v>245.57309999999998</c:v>
                </c:pt>
                <c:pt idx="47">
                  <c:v>247.46959999999999</c:v>
                </c:pt>
                <c:pt idx="48">
                  <c:v>249.75219999999999</c:v>
                </c:pt>
                <c:pt idx="49">
                  <c:v>251.70600000000002</c:v>
                </c:pt>
                <c:pt idx="50">
                  <c:v>253.99370000000002</c:v>
                </c:pt>
                <c:pt idx="51">
                  <c:v>256.99940000000004</c:v>
                </c:pt>
                <c:pt idx="52">
                  <c:v>259.59899999999999</c:v>
                </c:pt>
                <c:pt idx="53">
                  <c:v>262.34569999999997</c:v>
                </c:pt>
                <c:pt idx="54">
                  <c:v>265.02679999999998</c:v>
                </c:pt>
                <c:pt idx="55">
                  <c:v>267.73820000000001</c:v>
                </c:pt>
                <c:pt idx="56">
                  <c:v>271.13260000000002</c:v>
                </c:pt>
                <c:pt idx="57">
                  <c:v>274.21839999999997</c:v>
                </c:pt>
                <c:pt idx="58">
                  <c:v>277.98270000000002</c:v>
                </c:pt>
                <c:pt idx="59">
                  <c:v>281.38489999999996</c:v>
                </c:pt>
                <c:pt idx="60">
                  <c:v>285.33710000000002</c:v>
                </c:pt>
                <c:pt idx="61">
                  <c:v>289.68790000000001</c:v>
                </c:pt>
                <c:pt idx="62">
                  <c:v>293.93790000000001</c:v>
                </c:pt>
                <c:pt idx="63">
                  <c:v>298.58690000000001</c:v>
                </c:pt>
                <c:pt idx="64">
                  <c:v>302.68280000000004</c:v>
                </c:pt>
                <c:pt idx="65">
                  <c:v>306.89409999999998</c:v>
                </c:pt>
                <c:pt idx="66">
                  <c:v>310.642</c:v>
                </c:pt>
                <c:pt idx="67">
                  <c:v>314.29029999999995</c:v>
                </c:pt>
                <c:pt idx="68">
                  <c:v>318.68340000000001</c:v>
                </c:pt>
                <c:pt idx="69">
                  <c:v>322.89010000000002</c:v>
                </c:pt>
                <c:pt idx="70">
                  <c:v>326.8297</c:v>
                </c:pt>
                <c:pt idx="71">
                  <c:v>330.6755</c:v>
                </c:pt>
                <c:pt idx="72">
                  <c:v>334.34110000000004</c:v>
                </c:pt>
                <c:pt idx="73">
                  <c:v>338.40799999999996</c:v>
                </c:pt>
                <c:pt idx="74">
                  <c:v>342.62670000000003</c:v>
                </c:pt>
                <c:pt idx="75">
                  <c:v>346.94389999999999</c:v>
                </c:pt>
                <c:pt idx="76">
                  <c:v>351.27249999999998</c:v>
                </c:pt>
                <c:pt idx="77">
                  <c:v>355.59550000000002</c:v>
                </c:pt>
                <c:pt idx="78">
                  <c:v>359.6755</c:v>
                </c:pt>
                <c:pt idx="79">
                  <c:v>363.76659999999998</c:v>
                </c:pt>
                <c:pt idx="80">
                  <c:v>367.93260000000004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A1C-AE47-B99F-29664A3D7408}"/>
            </c:ext>
          </c:extLst>
        </c:ser>
        <c:ser>
          <c:idx val="4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'24.53-B727'!$O$3:$O$83</c:f>
              <c:numCache>
                <c:formatCode>General</c:formatCode>
                <c:ptCount val="81"/>
                <c:pt idx="0">
                  <c:v>224.74234013946909</c:v>
                </c:pt>
                <c:pt idx="1">
                  <c:v>224.78857953764177</c:v>
                </c:pt>
                <c:pt idx="2">
                  <c:v>224.83465848828777</c:v>
                </c:pt>
                <c:pt idx="3">
                  <c:v>224.88460772575749</c:v>
                </c:pt>
                <c:pt idx="4">
                  <c:v>224.93873512040827</c:v>
                </c:pt>
                <c:pt idx="5">
                  <c:v>224.99737282532433</c:v>
                </c:pt>
                <c:pt idx="6">
                  <c:v>225.06088093365219</c:v>
                </c:pt>
                <c:pt idx="7">
                  <c:v>225.12964868369144</c:v>
                </c:pt>
                <c:pt idx="8">
                  <c:v>225.20409894680162</c:v>
                </c:pt>
                <c:pt idx="9">
                  <c:v>225.28468987827068</c:v>
                </c:pt>
                <c:pt idx="10">
                  <c:v>225.37192046411283</c:v>
                </c:pt>
                <c:pt idx="11">
                  <c:v>225.46633279772215</c:v>
                </c:pt>
                <c:pt idx="12">
                  <c:v>225.56851898709041</c:v>
                </c:pt>
                <c:pt idx="13">
                  <c:v>225.67912430757133</c:v>
                </c:pt>
                <c:pt idx="14">
                  <c:v>225.79885587022812</c:v>
                </c:pt>
                <c:pt idx="15">
                  <c:v>225.92848699851254</c:v>
                </c:pt>
                <c:pt idx="16">
                  <c:v>226.06886819347645</c:v>
                </c:pt>
                <c:pt idx="17">
                  <c:v>226.22093321753948</c:v>
                </c:pt>
                <c:pt idx="18">
                  <c:v>226.38571307702753</c:v>
                </c:pt>
                <c:pt idx="19">
                  <c:v>226.56434448464205</c:v>
                </c:pt>
                <c:pt idx="20">
                  <c:v>226.75808783379483</c:v>
                </c:pt>
                <c:pt idx="21">
                  <c:v>226.96833897450719</c:v>
                </c:pt>
                <c:pt idx="22">
                  <c:v>227.1966525051416</c:v>
                </c:pt>
                <c:pt idx="23">
                  <c:v>227.44475816524366</c:v>
                </c:pt>
                <c:pt idx="24">
                  <c:v>227.71459125847389</c:v>
                </c:pt>
                <c:pt idx="25">
                  <c:v>228.00831548524229</c:v>
                </c:pt>
                <c:pt idx="26">
                  <c:v>228.32836299381503</c:v>
                </c:pt>
                <c:pt idx="27">
                  <c:v>228.67746621122137</c:v>
                </c:pt>
                <c:pt idx="28">
                  <c:v>229.05870977965495</c:v>
                </c:pt>
                <c:pt idx="29">
                  <c:v>229.47558100852169</c:v>
                </c:pt>
                <c:pt idx="30">
                  <c:v>229.93202745996692</c:v>
                </c:pt>
                <c:pt idx="31">
                  <c:v>230.43253835226159</c:v>
                </c:pt>
                <c:pt idx="32">
                  <c:v>230.98221815698415</c:v>
                </c:pt>
                <c:pt idx="33">
                  <c:v>231.64563760179828</c:v>
                </c:pt>
                <c:pt idx="34">
                  <c:v>232.31803451676973</c:v>
                </c:pt>
                <c:pt idx="35">
                  <c:v>233.06049159490556</c:v>
                </c:pt>
                <c:pt idx="36">
                  <c:v>233.88190416456811</c:v>
                </c:pt>
                <c:pt idx="37">
                  <c:v>234.7925061998518</c:v>
                </c:pt>
                <c:pt idx="38">
                  <c:v>235.70628386668767</c:v>
                </c:pt>
                <c:pt idx="39">
                  <c:v>236.82138030762556</c:v>
                </c:pt>
                <c:pt idx="40">
                  <c:v>238.18724278642804</c:v>
                </c:pt>
                <c:pt idx="41">
                  <c:v>239.59302137370852</c:v>
                </c:pt>
                <c:pt idx="42">
                  <c:v>241.16921868526336</c:v>
                </c:pt>
                <c:pt idx="43">
                  <c:v>242.76863563124797</c:v>
                </c:pt>
                <c:pt idx="44">
                  <c:v>244.74304646795343</c:v>
                </c:pt>
                <c:pt idx="45">
                  <c:v>246.9733355102249</c:v>
                </c:pt>
                <c:pt idx="46">
                  <c:v>249.00941719000485</c:v>
                </c:pt>
                <c:pt idx="47">
                  <c:v>251.25187023683037</c:v>
                </c:pt>
                <c:pt idx="48">
                  <c:v>253.23005520776701</c:v>
                </c:pt>
                <c:pt idx="49">
                  <c:v>255.47890488642537</c:v>
                </c:pt>
                <c:pt idx="50">
                  <c:v>257.61131541832634</c:v>
                </c:pt>
                <c:pt idx="51">
                  <c:v>260.26142414834788</c:v>
                </c:pt>
                <c:pt idx="52">
                  <c:v>262.80525668906944</c:v>
                </c:pt>
                <c:pt idx="53">
                  <c:v>265.56395259224144</c:v>
                </c:pt>
                <c:pt idx="54">
                  <c:v>268.45935500740154</c:v>
                </c:pt>
                <c:pt idx="55">
                  <c:v>271.30921409688091</c:v>
                </c:pt>
                <c:pt idx="56">
                  <c:v>274.19795187395027</c:v>
                </c:pt>
                <c:pt idx="57">
                  <c:v>277.18740180596171</c:v>
                </c:pt>
                <c:pt idx="58">
                  <c:v>281.28142666156748</c:v>
                </c:pt>
                <c:pt idx="59">
                  <c:v>284.22791094152933</c:v>
                </c:pt>
                <c:pt idx="60">
                  <c:v>287.63821881290613</c:v>
                </c:pt>
                <c:pt idx="61">
                  <c:v>291.96622753600036</c:v>
                </c:pt>
                <c:pt idx="62">
                  <c:v>296.03502659453795</c:v>
                </c:pt>
                <c:pt idx="63">
                  <c:v>300.50571871979309</c:v>
                </c:pt>
                <c:pt idx="64">
                  <c:v>304.29647941506209</c:v>
                </c:pt>
                <c:pt idx="65">
                  <c:v>307.59750078591134</c:v>
                </c:pt>
                <c:pt idx="66">
                  <c:v>311.14373818766336</c:v>
                </c:pt>
                <c:pt idx="67">
                  <c:v>315.19378057589881</c:v>
                </c:pt>
                <c:pt idx="68">
                  <c:v>319.5718932650409</c:v>
                </c:pt>
                <c:pt idx="69">
                  <c:v>323.55585086852517</c:v>
                </c:pt>
                <c:pt idx="70">
                  <c:v>326.60115553716696</c:v>
                </c:pt>
                <c:pt idx="71">
                  <c:v>329.79426429610396</c:v>
                </c:pt>
                <c:pt idx="72">
                  <c:v>333.06889761077025</c:v>
                </c:pt>
                <c:pt idx="73">
                  <c:v>337.37431064670869</c:v>
                </c:pt>
                <c:pt idx="74">
                  <c:v>342.96575371953048</c:v>
                </c:pt>
                <c:pt idx="75">
                  <c:v>347.46423719416111</c:v>
                </c:pt>
                <c:pt idx="76">
                  <c:v>350.05776759150979</c:v>
                </c:pt>
                <c:pt idx="77">
                  <c:v>352.97138942891308</c:v>
                </c:pt>
                <c:pt idx="78">
                  <c:v>356.98177782242561</c:v>
                </c:pt>
                <c:pt idx="79">
                  <c:v>360.5779694125473</c:v>
                </c:pt>
                <c:pt idx="80">
                  <c:v>364.50339765800913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9D-924C-8C39-08318E9CDE83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'24.53-B727'!$E$3:$E$73</c:f>
              <c:numCache>
                <c:formatCode>General</c:formatCode>
                <c:ptCount val="71"/>
                <c:pt idx="0">
                  <c:v>197.90479999999999</c:v>
                </c:pt>
                <c:pt idx="1">
                  <c:v>197.79399999999998</c:v>
                </c:pt>
                <c:pt idx="2">
                  <c:v>197.87309999999999</c:v>
                </c:pt>
                <c:pt idx="3">
                  <c:v>197.88529999999997</c:v>
                </c:pt>
                <c:pt idx="4">
                  <c:v>197.9111</c:v>
                </c:pt>
                <c:pt idx="5">
                  <c:v>197.93689999999998</c:v>
                </c:pt>
                <c:pt idx="6">
                  <c:v>197.92179999999999</c:v>
                </c:pt>
                <c:pt idx="7">
                  <c:v>197.98860000000002</c:v>
                </c:pt>
                <c:pt idx="8">
                  <c:v>198.04180000000002</c:v>
                </c:pt>
                <c:pt idx="9">
                  <c:v>197.85850000000002</c:v>
                </c:pt>
                <c:pt idx="10">
                  <c:v>198.10709999999997</c:v>
                </c:pt>
                <c:pt idx="11">
                  <c:v>198.2149</c:v>
                </c:pt>
                <c:pt idx="12">
                  <c:v>198.19980000000001</c:v>
                </c:pt>
                <c:pt idx="13">
                  <c:v>198.19829999999999</c:v>
                </c:pt>
                <c:pt idx="14">
                  <c:v>198.36070000000001</c:v>
                </c:pt>
                <c:pt idx="15">
                  <c:v>198.5505</c:v>
                </c:pt>
                <c:pt idx="16">
                  <c:v>198.6173</c:v>
                </c:pt>
                <c:pt idx="17">
                  <c:v>198.95739999999998</c:v>
                </c:pt>
                <c:pt idx="18">
                  <c:v>199.14709999999999</c:v>
                </c:pt>
                <c:pt idx="19">
                  <c:v>199.214</c:v>
                </c:pt>
                <c:pt idx="20">
                  <c:v>199.43099999999998</c:v>
                </c:pt>
                <c:pt idx="21">
                  <c:v>199.49789999999999</c:v>
                </c:pt>
                <c:pt idx="22">
                  <c:v>199.56470000000002</c:v>
                </c:pt>
                <c:pt idx="23">
                  <c:v>199.69979999999998</c:v>
                </c:pt>
                <c:pt idx="24">
                  <c:v>199.70779999999999</c:v>
                </c:pt>
                <c:pt idx="25">
                  <c:v>199.80189999999999</c:v>
                </c:pt>
                <c:pt idx="26">
                  <c:v>200.13249999999999</c:v>
                </c:pt>
                <c:pt idx="27">
                  <c:v>200.1857</c:v>
                </c:pt>
                <c:pt idx="28">
                  <c:v>200.60769999999999</c:v>
                </c:pt>
                <c:pt idx="29">
                  <c:v>201.11019999999999</c:v>
                </c:pt>
                <c:pt idx="30">
                  <c:v>201.32310000000001</c:v>
                </c:pt>
                <c:pt idx="31">
                  <c:v>201.61410000000001</c:v>
                </c:pt>
                <c:pt idx="32">
                  <c:v>201.94050000000001</c:v>
                </c:pt>
                <c:pt idx="33">
                  <c:v>202.08930000000001</c:v>
                </c:pt>
                <c:pt idx="34">
                  <c:v>202.37459999999999</c:v>
                </c:pt>
                <c:pt idx="35">
                  <c:v>202.66</c:v>
                </c:pt>
                <c:pt idx="36">
                  <c:v>203.24600000000001</c:v>
                </c:pt>
                <c:pt idx="37">
                  <c:v>203.57230000000001</c:v>
                </c:pt>
                <c:pt idx="38">
                  <c:v>203.8441</c:v>
                </c:pt>
                <c:pt idx="39">
                  <c:v>204.292</c:v>
                </c:pt>
                <c:pt idx="40">
                  <c:v>205.05549999999999</c:v>
                </c:pt>
                <c:pt idx="41">
                  <c:v>205.65650000000002</c:v>
                </c:pt>
                <c:pt idx="42">
                  <c:v>206.11520000000002</c:v>
                </c:pt>
                <c:pt idx="43">
                  <c:v>207.2216</c:v>
                </c:pt>
                <c:pt idx="44">
                  <c:v>208.10950000000003</c:v>
                </c:pt>
                <c:pt idx="45">
                  <c:v>209.0204</c:v>
                </c:pt>
                <c:pt idx="46">
                  <c:v>210.00069999999999</c:v>
                </c:pt>
                <c:pt idx="47">
                  <c:v>211.35919999999999</c:v>
                </c:pt>
                <c:pt idx="48">
                  <c:v>213.21690000000001</c:v>
                </c:pt>
                <c:pt idx="49">
                  <c:v>214.93530000000001</c:v>
                </c:pt>
                <c:pt idx="50">
                  <c:v>216.81610000000001</c:v>
                </c:pt>
                <c:pt idx="51">
                  <c:v>218.99890000000002</c:v>
                </c:pt>
                <c:pt idx="52">
                  <c:v>220.59200000000001</c:v>
                </c:pt>
                <c:pt idx="53">
                  <c:v>222.84450000000001</c:v>
                </c:pt>
                <c:pt idx="54">
                  <c:v>225.56210000000002</c:v>
                </c:pt>
                <c:pt idx="55">
                  <c:v>227.76239999999999</c:v>
                </c:pt>
                <c:pt idx="56">
                  <c:v>230.38480000000001</c:v>
                </c:pt>
                <c:pt idx="57">
                  <c:v>232.65870000000001</c:v>
                </c:pt>
                <c:pt idx="58">
                  <c:v>235.25540000000001</c:v>
                </c:pt>
                <c:pt idx="59">
                  <c:v>237.90200000000002</c:v>
                </c:pt>
                <c:pt idx="60">
                  <c:v>240.63770000000002</c:v>
                </c:pt>
                <c:pt idx="61">
                  <c:v>243.50960000000001</c:v>
                </c:pt>
                <c:pt idx="62">
                  <c:v>246.73589999999999</c:v>
                </c:pt>
                <c:pt idx="63">
                  <c:v>250.00519999999997</c:v>
                </c:pt>
                <c:pt idx="64">
                  <c:v>253.12530000000001</c:v>
                </c:pt>
                <c:pt idx="65">
                  <c:v>256.38560000000001</c:v>
                </c:pt>
                <c:pt idx="66">
                  <c:v>259.72970000000004</c:v>
                </c:pt>
                <c:pt idx="67">
                  <c:v>263.10820000000001</c:v>
                </c:pt>
                <c:pt idx="68">
                  <c:v>266.21949999999998</c:v>
                </c:pt>
                <c:pt idx="69">
                  <c:v>269.47109999999998</c:v>
                </c:pt>
                <c:pt idx="70">
                  <c:v>272.81260000000003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A1C-AE47-B99F-29664A3D7408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'24.53-B727'!$F$3:$F$73</c:f>
              <c:numCache>
                <c:formatCode>General</c:formatCode>
                <c:ptCount val="71"/>
                <c:pt idx="0">
                  <c:v>197.59076929088423</c:v>
                </c:pt>
                <c:pt idx="1">
                  <c:v>197.60968692036082</c:v>
                </c:pt>
                <c:pt idx="2">
                  <c:v>197.63219424354423</c:v>
                </c:pt>
                <c:pt idx="3">
                  <c:v>197.65463289603991</c:v>
                </c:pt>
                <c:pt idx="4">
                  <c:v>197.67896867489861</c:v>
                </c:pt>
                <c:pt idx="5">
                  <c:v>197.70535594714914</c:v>
                </c:pt>
                <c:pt idx="6">
                  <c:v>197.73396263300586</c:v>
                </c:pt>
                <c:pt idx="7">
                  <c:v>197.7649709231747</c:v>
                </c:pt>
                <c:pt idx="8">
                  <c:v>197.79857950427029</c:v>
                </c:pt>
                <c:pt idx="9">
                  <c:v>197.83500454018088</c:v>
                </c:pt>
                <c:pt idx="10">
                  <c:v>197.8744824518607</c:v>
                </c:pt>
                <c:pt idx="11">
                  <c:v>197.91727126665248</c:v>
                </c:pt>
                <c:pt idx="12">
                  <c:v>197.96365411682714</c:v>
                </c:pt>
                <c:pt idx="13">
                  <c:v>198.01394110066173</c:v>
                </c:pt>
                <c:pt idx="14">
                  <c:v>198.06847371916768</c:v>
                </c:pt>
                <c:pt idx="15">
                  <c:v>198.12762744781975</c:v>
                </c:pt>
                <c:pt idx="16">
                  <c:v>198.19181740588493</c:v>
                </c:pt>
                <c:pt idx="17">
                  <c:v>198.26150191388828</c:v>
                </c:pt>
                <c:pt idx="18">
                  <c:v>198.33718979242195</c:v>
                </c:pt>
                <c:pt idx="19">
                  <c:v>198.41944528599666</c:v>
                </c:pt>
                <c:pt idx="20">
                  <c:v>198.50889752882338</c:v>
                </c:pt>
                <c:pt idx="21">
                  <c:v>198.60624736232259</c:v>
                </c:pt>
                <c:pt idx="22">
                  <c:v>198.71227969915739</c:v>
                </c:pt>
                <c:pt idx="23">
                  <c:v>198.82787296597002</c:v>
                </c:pt>
                <c:pt idx="24">
                  <c:v>198.95401536526415</c:v>
                </c:pt>
                <c:pt idx="25">
                  <c:v>199.09181796071164</c:v>
                </c:pt>
                <c:pt idx="26">
                  <c:v>199.24253620997052</c:v>
                </c:pt>
                <c:pt idx="27">
                  <c:v>199.40758811161592</c:v>
                </c:pt>
                <c:pt idx="28">
                  <c:v>199.58858233276621</c:v>
                </c:pt>
                <c:pt idx="29">
                  <c:v>199.80663519377569</c:v>
                </c:pt>
                <c:pt idx="30">
                  <c:v>200.02719213664497</c:v>
                </c:pt>
                <c:pt idx="31">
                  <c:v>200.24679112778443</c:v>
                </c:pt>
                <c:pt idx="32">
                  <c:v>200.5125549390049</c:v>
                </c:pt>
                <c:pt idx="33">
                  <c:v>200.80635615085768</c:v>
                </c:pt>
                <c:pt idx="34">
                  <c:v>201.13175606819436</c:v>
                </c:pt>
                <c:pt idx="35">
                  <c:v>201.49285331759359</c:v>
                </c:pt>
                <c:pt idx="36">
                  <c:v>201.89436477552434</c:v>
                </c:pt>
                <c:pt idx="37">
                  <c:v>202.34173912553402</c:v>
                </c:pt>
                <c:pt idx="38">
                  <c:v>202.84127085889418</c:v>
                </c:pt>
                <c:pt idx="39">
                  <c:v>203.45506936544876</c:v>
                </c:pt>
                <c:pt idx="40">
                  <c:v>204.08871011599982</c:v>
                </c:pt>
                <c:pt idx="41">
                  <c:v>204.73183281170006</c:v>
                </c:pt>
                <c:pt idx="42">
                  <c:v>205.5257342357452</c:v>
                </c:pt>
                <c:pt idx="43">
                  <c:v>206.33491698096893</c:v>
                </c:pt>
                <c:pt idx="44">
                  <c:v>207.2402776180034</c:v>
                </c:pt>
                <c:pt idx="45">
                  <c:v>208.25524451578576</c:v>
                </c:pt>
                <c:pt idx="46">
                  <c:v>209.24789766446358</c:v>
                </c:pt>
                <c:pt idx="47">
                  <c:v>210.2917487013315</c:v>
                </c:pt>
                <c:pt idx="48">
                  <c:v>211.68945073059223</c:v>
                </c:pt>
                <c:pt idx="49">
                  <c:v>213.09899281294832</c:v>
                </c:pt>
                <c:pt idx="50">
                  <c:v>214.86388957082778</c:v>
                </c:pt>
                <c:pt idx="51">
                  <c:v>216.65077676647189</c:v>
                </c:pt>
                <c:pt idx="52">
                  <c:v>218.54872482006564</c:v>
                </c:pt>
                <c:pt idx="53">
                  <c:v>220.68210306765062</c:v>
                </c:pt>
                <c:pt idx="54">
                  <c:v>223.04431691757557</c:v>
                </c:pt>
                <c:pt idx="55">
                  <c:v>225.52759164587499</c:v>
                </c:pt>
                <c:pt idx="56">
                  <c:v>227.92830135305451</c:v>
                </c:pt>
                <c:pt idx="57">
                  <c:v>230.18832996567642</c:v>
                </c:pt>
                <c:pt idx="58">
                  <c:v>232.74329951812871</c:v>
                </c:pt>
                <c:pt idx="59">
                  <c:v>235.31542581449025</c:v>
                </c:pt>
                <c:pt idx="60">
                  <c:v>237.57947668228039</c:v>
                </c:pt>
                <c:pt idx="61">
                  <c:v>241.18908954983112</c:v>
                </c:pt>
                <c:pt idx="62">
                  <c:v>244.53924653955869</c:v>
                </c:pt>
                <c:pt idx="63">
                  <c:v>247.84413698153568</c:v>
                </c:pt>
                <c:pt idx="64">
                  <c:v>251.80216454244481</c:v>
                </c:pt>
                <c:pt idx="65">
                  <c:v>255.24839304557312</c:v>
                </c:pt>
                <c:pt idx="66">
                  <c:v>260.14457551237695</c:v>
                </c:pt>
                <c:pt idx="67">
                  <c:v>264.2245711832943</c:v>
                </c:pt>
                <c:pt idx="68">
                  <c:v>268.92643827752624</c:v>
                </c:pt>
                <c:pt idx="69">
                  <c:v>274.5213113442228</c:v>
                </c:pt>
                <c:pt idx="70">
                  <c:v>279.22397807945737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C9D-924C-8C39-08318E9CD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65000000000000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'24.72-B737-200'!$O$3:$O$110</c:f>
              <c:numCache>
                <c:formatCode>General</c:formatCode>
                <c:ptCount val="108"/>
                <c:pt idx="0">
                  <c:v>0.50024634000000001</c:v>
                </c:pt>
                <c:pt idx="1">
                  <c:v>0.50331678000000002</c:v>
                </c:pt>
                <c:pt idx="2">
                  <c:v>0.50638731999999997</c:v>
                </c:pt>
                <c:pt idx="3">
                  <c:v>0.50945786000000004</c:v>
                </c:pt>
                <c:pt idx="4">
                  <c:v>0.5125284</c:v>
                </c:pt>
                <c:pt idx="5">
                  <c:v>0.51559885000000005</c:v>
                </c:pt>
                <c:pt idx="6">
                  <c:v>0.51866933999999998</c:v>
                </c:pt>
                <c:pt idx="7">
                  <c:v>0.52173988000000004</c:v>
                </c:pt>
                <c:pt idx="8">
                  <c:v>0.52481042</c:v>
                </c:pt>
                <c:pt idx="9">
                  <c:v>0.52788095999999995</c:v>
                </c:pt>
                <c:pt idx="10">
                  <c:v>0.53095150000000002</c:v>
                </c:pt>
                <c:pt idx="11">
                  <c:v>0.53402203000000004</c:v>
                </c:pt>
                <c:pt idx="12">
                  <c:v>0.53709256999999999</c:v>
                </c:pt>
                <c:pt idx="13">
                  <c:v>0.54016310999999995</c:v>
                </c:pt>
                <c:pt idx="14">
                  <c:v>0.54323365000000001</c:v>
                </c:pt>
                <c:pt idx="15">
                  <c:v>0.54630418999999997</c:v>
                </c:pt>
                <c:pt idx="16">
                  <c:v>0.54937475999999996</c:v>
                </c:pt>
                <c:pt idx="17">
                  <c:v>0.55244536</c:v>
                </c:pt>
                <c:pt idx="18">
                  <c:v>0.55551594999999998</c:v>
                </c:pt>
                <c:pt idx="19">
                  <c:v>0.55858649000000005</c:v>
                </c:pt>
                <c:pt idx="20">
                  <c:v>0.56165703</c:v>
                </c:pt>
                <c:pt idx="21">
                  <c:v>0.56472756999999996</c:v>
                </c:pt>
                <c:pt idx="22">
                  <c:v>0.56779811000000002</c:v>
                </c:pt>
                <c:pt idx="23">
                  <c:v>0.57086864999999998</c:v>
                </c:pt>
                <c:pt idx="24">
                  <c:v>0.57393919000000004</c:v>
                </c:pt>
                <c:pt idx="25">
                  <c:v>0.57700973</c:v>
                </c:pt>
                <c:pt idx="26">
                  <c:v>0.58008026999999995</c:v>
                </c:pt>
                <c:pt idx="27">
                  <c:v>0.58315092000000002</c:v>
                </c:pt>
                <c:pt idx="28">
                  <c:v>0.58622149000000001</c:v>
                </c:pt>
                <c:pt idx="29">
                  <c:v>0.58929202999999997</c:v>
                </c:pt>
                <c:pt idx="30">
                  <c:v>0.59236257000000003</c:v>
                </c:pt>
                <c:pt idx="31">
                  <c:v>0.59543310999999999</c:v>
                </c:pt>
                <c:pt idx="32">
                  <c:v>0.59850365000000005</c:v>
                </c:pt>
                <c:pt idx="33">
                  <c:v>0.60157417999999996</c:v>
                </c:pt>
                <c:pt idx="34">
                  <c:v>0.60464472000000002</c:v>
                </c:pt>
                <c:pt idx="35">
                  <c:v>0.60771525999999998</c:v>
                </c:pt>
                <c:pt idx="36">
                  <c:v>0.61078580000000005</c:v>
                </c:pt>
                <c:pt idx="37">
                  <c:v>0.61385634</c:v>
                </c:pt>
                <c:pt idx="38">
                  <c:v>0.61692674999999997</c:v>
                </c:pt>
                <c:pt idx="39">
                  <c:v>0.61999713000000001</c:v>
                </c:pt>
                <c:pt idx="40">
                  <c:v>0.62306746999999996</c:v>
                </c:pt>
                <c:pt idx="41">
                  <c:v>0.62613770000000002</c:v>
                </c:pt>
                <c:pt idx="42">
                  <c:v>0.62920787</c:v>
                </c:pt>
                <c:pt idx="43">
                  <c:v>0.63227798000000002</c:v>
                </c:pt>
                <c:pt idx="44">
                  <c:v>0.63534842000000002</c:v>
                </c:pt>
                <c:pt idx="45">
                  <c:v>0.63841882999999999</c:v>
                </c:pt>
                <c:pt idx="46">
                  <c:v>0.64148901000000003</c:v>
                </c:pt>
                <c:pt idx="47">
                  <c:v>0.6445592</c:v>
                </c:pt>
                <c:pt idx="48">
                  <c:v>0.64762945000000005</c:v>
                </c:pt>
                <c:pt idx="49">
                  <c:v>0.65069955999999995</c:v>
                </c:pt>
                <c:pt idx="50">
                  <c:v>0.65376979999999996</c:v>
                </c:pt>
                <c:pt idx="51">
                  <c:v>0.65683985</c:v>
                </c:pt>
                <c:pt idx="52">
                  <c:v>0.65990992999999998</c:v>
                </c:pt>
                <c:pt idx="53">
                  <c:v>0.66298025000000005</c:v>
                </c:pt>
                <c:pt idx="54">
                  <c:v>0.66605018999999999</c:v>
                </c:pt>
                <c:pt idx="55">
                  <c:v>0.66912013000000004</c:v>
                </c:pt>
                <c:pt idx="56">
                  <c:v>0.67219021000000001</c:v>
                </c:pt>
                <c:pt idx="57">
                  <c:v>0.67526025000000001</c:v>
                </c:pt>
                <c:pt idx="58">
                  <c:v>0.67833009</c:v>
                </c:pt>
                <c:pt idx="59">
                  <c:v>0.68140012999999999</c:v>
                </c:pt>
                <c:pt idx="60">
                  <c:v>0.68447000999999996</c:v>
                </c:pt>
                <c:pt idx="61">
                  <c:v>0.68753978999999998</c:v>
                </c:pt>
                <c:pt idx="62">
                  <c:v>0.69060966999999995</c:v>
                </c:pt>
                <c:pt idx="63">
                  <c:v>0.69367953000000004</c:v>
                </c:pt>
                <c:pt idx="64">
                  <c:v>0.69674912</c:v>
                </c:pt>
                <c:pt idx="65">
                  <c:v>0.69981886999999998</c:v>
                </c:pt>
                <c:pt idx="66">
                  <c:v>0.70288859000000004</c:v>
                </c:pt>
                <c:pt idx="67">
                  <c:v>0.70595814000000001</c:v>
                </c:pt>
                <c:pt idx="68">
                  <c:v>0.70902779000000005</c:v>
                </c:pt>
                <c:pt idx="69">
                  <c:v>0.71209721999999998</c:v>
                </c:pt>
                <c:pt idx="70">
                  <c:v>0.71516676000000001</c:v>
                </c:pt>
                <c:pt idx="71">
                  <c:v>0.71823608000000005</c:v>
                </c:pt>
                <c:pt idx="72">
                  <c:v>0.72130534000000002</c:v>
                </c:pt>
                <c:pt idx="73">
                  <c:v>0.72437474999999996</c:v>
                </c:pt>
                <c:pt idx="74">
                  <c:v>0.72744379000000003</c:v>
                </c:pt>
                <c:pt idx="75">
                  <c:v>0.73051292000000001</c:v>
                </c:pt>
                <c:pt idx="76">
                  <c:v>0.73358201999999995</c:v>
                </c:pt>
                <c:pt idx="77">
                  <c:v>0.73665113000000004</c:v>
                </c:pt>
                <c:pt idx="78">
                  <c:v>0.73972020000000005</c:v>
                </c:pt>
                <c:pt idx="79">
                  <c:v>0.74248638</c:v>
                </c:pt>
                <c:pt idx="80">
                  <c:v>0.74555508000000004</c:v>
                </c:pt>
                <c:pt idx="81">
                  <c:v>0.74771430999999999</c:v>
                </c:pt>
                <c:pt idx="82">
                  <c:v>0.74953069999999999</c:v>
                </c:pt>
                <c:pt idx="83">
                  <c:v>0.75134703999999997</c:v>
                </c:pt>
                <c:pt idx="84">
                  <c:v>0.75306388000000002</c:v>
                </c:pt>
                <c:pt idx="85">
                  <c:v>0.75496761000000001</c:v>
                </c:pt>
                <c:pt idx="86">
                  <c:v>0.75653223999999997</c:v>
                </c:pt>
                <c:pt idx="87">
                  <c:v>0.75797661000000005</c:v>
                </c:pt>
                <c:pt idx="88">
                  <c:v>0.75932633000000005</c:v>
                </c:pt>
                <c:pt idx="89">
                  <c:v>0.76105566999999996</c:v>
                </c:pt>
                <c:pt idx="90">
                  <c:v>0.76223768999999997</c:v>
                </c:pt>
                <c:pt idx="91">
                  <c:v>0.76344705000000002</c:v>
                </c:pt>
                <c:pt idx="92">
                  <c:v>0.76465640000000001</c:v>
                </c:pt>
                <c:pt idx="93">
                  <c:v>0.76559093</c:v>
                </c:pt>
                <c:pt idx="94">
                  <c:v>0.76680599000000005</c:v>
                </c:pt>
                <c:pt idx="95">
                  <c:v>0.76789543999999998</c:v>
                </c:pt>
                <c:pt idx="96">
                  <c:v>0.76925686999999998</c:v>
                </c:pt>
                <c:pt idx="97">
                  <c:v>0.77022241999999996</c:v>
                </c:pt>
                <c:pt idx="98">
                  <c:v>0.77121213</c:v>
                </c:pt>
                <c:pt idx="99">
                  <c:v>0.77235679999999995</c:v>
                </c:pt>
                <c:pt idx="100">
                  <c:v>0.77341506000000004</c:v>
                </c:pt>
                <c:pt idx="101">
                  <c:v>0.77432601999999995</c:v>
                </c:pt>
                <c:pt idx="102">
                  <c:v>0.77507656999999996</c:v>
                </c:pt>
                <c:pt idx="103">
                  <c:v>0.77608151999999997</c:v>
                </c:pt>
                <c:pt idx="104">
                  <c:v>0.77717904999999998</c:v>
                </c:pt>
                <c:pt idx="105">
                  <c:v>0.77812848000000001</c:v>
                </c:pt>
                <c:pt idx="106">
                  <c:v>0.77903381999999999</c:v>
                </c:pt>
                <c:pt idx="107">
                  <c:v>0.77967341000000001</c:v>
                </c:pt>
              </c:numCache>
            </c:numRef>
          </c:xVal>
          <c:yVal>
            <c:numRef>
              <c:f>'24.72-B737-200'!$P$3:$P$110</c:f>
              <c:numCache>
                <c:formatCode>General</c:formatCode>
                <c:ptCount val="108"/>
                <c:pt idx="0">
                  <c:v>264.47744899999998</c:v>
                </c:pt>
                <c:pt idx="1">
                  <c:v>264.52766100000002</c:v>
                </c:pt>
                <c:pt idx="2">
                  <c:v>264.52766100000002</c:v>
                </c:pt>
                <c:pt idx="3">
                  <c:v>264.52766100000002</c:v>
                </c:pt>
                <c:pt idx="4">
                  <c:v>264.52766100000002</c:v>
                </c:pt>
                <c:pt idx="5">
                  <c:v>264.57225</c:v>
                </c:pt>
                <c:pt idx="6">
                  <c:v>264.59772900000002</c:v>
                </c:pt>
                <c:pt idx="7">
                  <c:v>264.59772900000002</c:v>
                </c:pt>
                <c:pt idx="8">
                  <c:v>264.59772900000002</c:v>
                </c:pt>
                <c:pt idx="9">
                  <c:v>264.59772900000002</c:v>
                </c:pt>
                <c:pt idx="10">
                  <c:v>264.59772900000002</c:v>
                </c:pt>
                <c:pt idx="11">
                  <c:v>264.59772900000002</c:v>
                </c:pt>
                <c:pt idx="12">
                  <c:v>264.59772900000002</c:v>
                </c:pt>
                <c:pt idx="13">
                  <c:v>264.59772900000002</c:v>
                </c:pt>
                <c:pt idx="14">
                  <c:v>264.59772900000002</c:v>
                </c:pt>
                <c:pt idx="15">
                  <c:v>264.59772900000002</c:v>
                </c:pt>
                <c:pt idx="16">
                  <c:v>264.58499</c:v>
                </c:pt>
                <c:pt idx="17">
                  <c:v>264.55313999999998</c:v>
                </c:pt>
                <c:pt idx="18">
                  <c:v>264.52766100000002</c:v>
                </c:pt>
                <c:pt idx="19">
                  <c:v>264.52766100000002</c:v>
                </c:pt>
                <c:pt idx="20">
                  <c:v>264.52766100000002</c:v>
                </c:pt>
                <c:pt idx="21">
                  <c:v>264.52766100000002</c:v>
                </c:pt>
                <c:pt idx="22">
                  <c:v>264.52766100000002</c:v>
                </c:pt>
                <c:pt idx="23">
                  <c:v>264.52766100000002</c:v>
                </c:pt>
                <c:pt idx="24">
                  <c:v>264.52766100000002</c:v>
                </c:pt>
                <c:pt idx="25">
                  <c:v>264.52766100000002</c:v>
                </c:pt>
                <c:pt idx="26">
                  <c:v>264.52766100000002</c:v>
                </c:pt>
                <c:pt idx="27">
                  <c:v>264.47033299999998</c:v>
                </c:pt>
                <c:pt idx="28">
                  <c:v>264.45759299999997</c:v>
                </c:pt>
                <c:pt idx="29">
                  <c:v>264.45759299999997</c:v>
                </c:pt>
                <c:pt idx="30">
                  <c:v>264.45759299999997</c:v>
                </c:pt>
                <c:pt idx="31">
                  <c:v>264.45759299999997</c:v>
                </c:pt>
                <c:pt idx="32">
                  <c:v>264.45759299999997</c:v>
                </c:pt>
                <c:pt idx="33">
                  <c:v>264.45759299999997</c:v>
                </c:pt>
                <c:pt idx="34">
                  <c:v>264.45759299999997</c:v>
                </c:pt>
                <c:pt idx="35">
                  <c:v>264.45759299999997</c:v>
                </c:pt>
                <c:pt idx="36">
                  <c:v>264.45759299999997</c:v>
                </c:pt>
                <c:pt idx="37">
                  <c:v>264.45759299999997</c:v>
                </c:pt>
                <c:pt idx="38">
                  <c:v>264.52129100000002</c:v>
                </c:pt>
                <c:pt idx="39">
                  <c:v>264.60409900000002</c:v>
                </c:pt>
                <c:pt idx="40">
                  <c:v>264.69964599999997</c:v>
                </c:pt>
                <c:pt idx="41">
                  <c:v>264.85252200000002</c:v>
                </c:pt>
                <c:pt idx="42">
                  <c:v>265.03724699999998</c:v>
                </c:pt>
                <c:pt idx="43">
                  <c:v>265.24745100000001</c:v>
                </c:pt>
                <c:pt idx="44">
                  <c:v>265.29840999999999</c:v>
                </c:pt>
                <c:pt idx="45">
                  <c:v>265.36210799999998</c:v>
                </c:pt>
                <c:pt idx="46">
                  <c:v>265.54046399999999</c:v>
                </c:pt>
                <c:pt idx="47">
                  <c:v>265.71244899999999</c:v>
                </c:pt>
                <c:pt idx="48">
                  <c:v>265.85895499999998</c:v>
                </c:pt>
                <c:pt idx="49">
                  <c:v>266.06915900000001</c:v>
                </c:pt>
                <c:pt idx="50">
                  <c:v>266.215665</c:v>
                </c:pt>
                <c:pt idx="51">
                  <c:v>266.457719</c:v>
                </c:pt>
                <c:pt idx="52">
                  <c:v>266.68703199999999</c:v>
                </c:pt>
                <c:pt idx="53">
                  <c:v>266.79531900000001</c:v>
                </c:pt>
                <c:pt idx="54">
                  <c:v>267.09470099999999</c:v>
                </c:pt>
                <c:pt idx="55">
                  <c:v>267.38771300000002</c:v>
                </c:pt>
                <c:pt idx="56">
                  <c:v>267.61702700000001</c:v>
                </c:pt>
                <c:pt idx="57">
                  <c:v>267.86545000000001</c:v>
                </c:pt>
                <c:pt idx="58">
                  <c:v>268.20942100000002</c:v>
                </c:pt>
                <c:pt idx="59">
                  <c:v>268.45784400000002</c:v>
                </c:pt>
                <c:pt idx="60">
                  <c:v>268.78270500000002</c:v>
                </c:pt>
                <c:pt idx="61">
                  <c:v>269.158525</c:v>
                </c:pt>
                <c:pt idx="62">
                  <c:v>269.483386</c:v>
                </c:pt>
                <c:pt idx="63">
                  <c:v>269.820987</c:v>
                </c:pt>
                <c:pt idx="64">
                  <c:v>270.29235399999999</c:v>
                </c:pt>
                <c:pt idx="65">
                  <c:v>270.68091299999998</c:v>
                </c:pt>
                <c:pt idx="66">
                  <c:v>271.08858199999997</c:v>
                </c:pt>
                <c:pt idx="67">
                  <c:v>271.57905899999997</c:v>
                </c:pt>
                <c:pt idx="68">
                  <c:v>272.01857699999999</c:v>
                </c:pt>
                <c:pt idx="69">
                  <c:v>272.56638199999998</c:v>
                </c:pt>
                <c:pt idx="70">
                  <c:v>273.06322799999998</c:v>
                </c:pt>
                <c:pt idx="71">
                  <c:v>273.668362</c:v>
                </c:pt>
                <c:pt idx="72">
                  <c:v>274.29897499999998</c:v>
                </c:pt>
                <c:pt idx="73">
                  <c:v>274.85951999999997</c:v>
                </c:pt>
                <c:pt idx="74">
                  <c:v>275.59841899999998</c:v>
                </c:pt>
                <c:pt idx="75">
                  <c:v>276.29910000000001</c:v>
                </c:pt>
                <c:pt idx="76">
                  <c:v>277.01252099999999</c:v>
                </c:pt>
                <c:pt idx="77">
                  <c:v>277.71957200000003</c:v>
                </c:pt>
                <c:pt idx="78">
                  <c:v>278.44573200000002</c:v>
                </c:pt>
                <c:pt idx="79">
                  <c:v>279.10257000000001</c:v>
                </c:pt>
                <c:pt idx="80">
                  <c:v>280.01420100000001</c:v>
                </c:pt>
                <c:pt idx="81">
                  <c:v>281.11130300000002</c:v>
                </c:pt>
                <c:pt idx="82">
                  <c:v>281.997972</c:v>
                </c:pt>
                <c:pt idx="83">
                  <c:v>282.910751</c:v>
                </c:pt>
                <c:pt idx="84">
                  <c:v>283.907422</c:v>
                </c:pt>
                <c:pt idx="85">
                  <c:v>285.12539099999998</c:v>
                </c:pt>
                <c:pt idx="86">
                  <c:v>286.41893399999998</c:v>
                </c:pt>
                <c:pt idx="87">
                  <c:v>287.78605900000002</c:v>
                </c:pt>
                <c:pt idx="88">
                  <c:v>289.09162199999997</c:v>
                </c:pt>
                <c:pt idx="89">
                  <c:v>290.62549999999999</c:v>
                </c:pt>
                <c:pt idx="90">
                  <c:v>292.03854000000001</c:v>
                </c:pt>
                <c:pt idx="91">
                  <c:v>293.40770800000001</c:v>
                </c:pt>
                <c:pt idx="92">
                  <c:v>294.77687600000002</c:v>
                </c:pt>
                <c:pt idx="93">
                  <c:v>295.93973399999999</c:v>
                </c:pt>
                <c:pt idx="94">
                  <c:v>297.53380900000002</c:v>
                </c:pt>
                <c:pt idx="95">
                  <c:v>299.13119799999998</c:v>
                </c:pt>
                <c:pt idx="96">
                  <c:v>300.74213300000002</c:v>
                </c:pt>
                <c:pt idx="97">
                  <c:v>302.25185800000003</c:v>
                </c:pt>
                <c:pt idx="98">
                  <c:v>303.63566500000002</c:v>
                </c:pt>
                <c:pt idx="99">
                  <c:v>305.07309800000002</c:v>
                </c:pt>
                <c:pt idx="100">
                  <c:v>306.75176499999998</c:v>
                </c:pt>
                <c:pt idx="101">
                  <c:v>308.31643000000003</c:v>
                </c:pt>
                <c:pt idx="102">
                  <c:v>309.82342</c:v>
                </c:pt>
                <c:pt idx="103">
                  <c:v>311.333145</c:v>
                </c:pt>
                <c:pt idx="104">
                  <c:v>313.07706200000001</c:v>
                </c:pt>
                <c:pt idx="105">
                  <c:v>314.65637500000003</c:v>
                </c:pt>
                <c:pt idx="106">
                  <c:v>316.128286</c:v>
                </c:pt>
                <c:pt idx="107">
                  <c:v>317.791403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3BC-C74D-90E2-F8AED6958B14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'24.72-B737-200'!$O$3:$O$110</c:f>
              <c:numCache>
                <c:formatCode>General</c:formatCode>
                <c:ptCount val="108"/>
                <c:pt idx="0">
                  <c:v>0.50024634000000001</c:v>
                </c:pt>
                <c:pt idx="1">
                  <c:v>0.50331678000000002</c:v>
                </c:pt>
                <c:pt idx="2">
                  <c:v>0.50638731999999997</c:v>
                </c:pt>
                <c:pt idx="3">
                  <c:v>0.50945786000000004</c:v>
                </c:pt>
                <c:pt idx="4">
                  <c:v>0.5125284</c:v>
                </c:pt>
                <c:pt idx="5">
                  <c:v>0.51559885000000005</c:v>
                </c:pt>
                <c:pt idx="6">
                  <c:v>0.51866933999999998</c:v>
                </c:pt>
                <c:pt idx="7">
                  <c:v>0.52173988000000004</c:v>
                </c:pt>
                <c:pt idx="8">
                  <c:v>0.52481042</c:v>
                </c:pt>
                <c:pt idx="9">
                  <c:v>0.52788095999999995</c:v>
                </c:pt>
                <c:pt idx="10">
                  <c:v>0.53095150000000002</c:v>
                </c:pt>
                <c:pt idx="11">
                  <c:v>0.53402203000000004</c:v>
                </c:pt>
                <c:pt idx="12">
                  <c:v>0.53709256999999999</c:v>
                </c:pt>
                <c:pt idx="13">
                  <c:v>0.54016310999999995</c:v>
                </c:pt>
                <c:pt idx="14">
                  <c:v>0.54323365000000001</c:v>
                </c:pt>
                <c:pt idx="15">
                  <c:v>0.54630418999999997</c:v>
                </c:pt>
                <c:pt idx="16">
                  <c:v>0.54937475999999996</c:v>
                </c:pt>
                <c:pt idx="17">
                  <c:v>0.55244536</c:v>
                </c:pt>
                <c:pt idx="18">
                  <c:v>0.55551594999999998</c:v>
                </c:pt>
                <c:pt idx="19">
                  <c:v>0.55858649000000005</c:v>
                </c:pt>
                <c:pt idx="20">
                  <c:v>0.56165703</c:v>
                </c:pt>
                <c:pt idx="21">
                  <c:v>0.56472756999999996</c:v>
                </c:pt>
                <c:pt idx="22">
                  <c:v>0.56779811000000002</c:v>
                </c:pt>
                <c:pt idx="23">
                  <c:v>0.57086864999999998</c:v>
                </c:pt>
                <c:pt idx="24">
                  <c:v>0.57393919000000004</c:v>
                </c:pt>
                <c:pt idx="25">
                  <c:v>0.57700973</c:v>
                </c:pt>
                <c:pt idx="26">
                  <c:v>0.58008026999999995</c:v>
                </c:pt>
                <c:pt idx="27">
                  <c:v>0.58315092000000002</c:v>
                </c:pt>
                <c:pt idx="28">
                  <c:v>0.58622149000000001</c:v>
                </c:pt>
                <c:pt idx="29">
                  <c:v>0.58929202999999997</c:v>
                </c:pt>
                <c:pt idx="30">
                  <c:v>0.59236257000000003</c:v>
                </c:pt>
                <c:pt idx="31">
                  <c:v>0.59543310999999999</c:v>
                </c:pt>
                <c:pt idx="32">
                  <c:v>0.59850365000000005</c:v>
                </c:pt>
                <c:pt idx="33">
                  <c:v>0.60157417999999996</c:v>
                </c:pt>
                <c:pt idx="34">
                  <c:v>0.60464472000000002</c:v>
                </c:pt>
                <c:pt idx="35">
                  <c:v>0.60771525999999998</c:v>
                </c:pt>
                <c:pt idx="36">
                  <c:v>0.61078580000000005</c:v>
                </c:pt>
                <c:pt idx="37">
                  <c:v>0.61385634</c:v>
                </c:pt>
                <c:pt idx="38">
                  <c:v>0.61692674999999997</c:v>
                </c:pt>
                <c:pt idx="39">
                  <c:v>0.61999713000000001</c:v>
                </c:pt>
                <c:pt idx="40">
                  <c:v>0.62306746999999996</c:v>
                </c:pt>
                <c:pt idx="41">
                  <c:v>0.62613770000000002</c:v>
                </c:pt>
                <c:pt idx="42">
                  <c:v>0.62920787</c:v>
                </c:pt>
                <c:pt idx="43">
                  <c:v>0.63227798000000002</c:v>
                </c:pt>
                <c:pt idx="44">
                  <c:v>0.63534842000000002</c:v>
                </c:pt>
                <c:pt idx="45">
                  <c:v>0.63841882999999999</c:v>
                </c:pt>
                <c:pt idx="46">
                  <c:v>0.64148901000000003</c:v>
                </c:pt>
                <c:pt idx="47">
                  <c:v>0.6445592</c:v>
                </c:pt>
                <c:pt idx="48">
                  <c:v>0.64762945000000005</c:v>
                </c:pt>
                <c:pt idx="49">
                  <c:v>0.65069955999999995</c:v>
                </c:pt>
                <c:pt idx="50">
                  <c:v>0.65376979999999996</c:v>
                </c:pt>
                <c:pt idx="51">
                  <c:v>0.65683985</c:v>
                </c:pt>
                <c:pt idx="52">
                  <c:v>0.65990992999999998</c:v>
                </c:pt>
                <c:pt idx="53">
                  <c:v>0.66298025000000005</c:v>
                </c:pt>
                <c:pt idx="54">
                  <c:v>0.66605018999999999</c:v>
                </c:pt>
                <c:pt idx="55">
                  <c:v>0.66912013000000004</c:v>
                </c:pt>
                <c:pt idx="56">
                  <c:v>0.67219021000000001</c:v>
                </c:pt>
                <c:pt idx="57">
                  <c:v>0.67526025000000001</c:v>
                </c:pt>
                <c:pt idx="58">
                  <c:v>0.67833009</c:v>
                </c:pt>
                <c:pt idx="59">
                  <c:v>0.68140012999999999</c:v>
                </c:pt>
                <c:pt idx="60">
                  <c:v>0.68447000999999996</c:v>
                </c:pt>
                <c:pt idx="61">
                  <c:v>0.68753978999999998</c:v>
                </c:pt>
                <c:pt idx="62">
                  <c:v>0.69060966999999995</c:v>
                </c:pt>
                <c:pt idx="63">
                  <c:v>0.69367953000000004</c:v>
                </c:pt>
                <c:pt idx="64">
                  <c:v>0.69674912</c:v>
                </c:pt>
                <c:pt idx="65">
                  <c:v>0.69981886999999998</c:v>
                </c:pt>
                <c:pt idx="66">
                  <c:v>0.70288859000000004</c:v>
                </c:pt>
                <c:pt idx="67">
                  <c:v>0.70595814000000001</c:v>
                </c:pt>
                <c:pt idx="68">
                  <c:v>0.70902779000000005</c:v>
                </c:pt>
                <c:pt idx="69">
                  <c:v>0.71209721999999998</c:v>
                </c:pt>
                <c:pt idx="70">
                  <c:v>0.71516676000000001</c:v>
                </c:pt>
                <c:pt idx="71">
                  <c:v>0.71823608000000005</c:v>
                </c:pt>
                <c:pt idx="72">
                  <c:v>0.72130534000000002</c:v>
                </c:pt>
                <c:pt idx="73">
                  <c:v>0.72437474999999996</c:v>
                </c:pt>
                <c:pt idx="74">
                  <c:v>0.72744379000000003</c:v>
                </c:pt>
                <c:pt idx="75">
                  <c:v>0.73051292000000001</c:v>
                </c:pt>
                <c:pt idx="76">
                  <c:v>0.73358201999999995</c:v>
                </c:pt>
                <c:pt idx="77">
                  <c:v>0.73665113000000004</c:v>
                </c:pt>
                <c:pt idx="78">
                  <c:v>0.73972020000000005</c:v>
                </c:pt>
                <c:pt idx="79">
                  <c:v>0.74248638</c:v>
                </c:pt>
                <c:pt idx="80">
                  <c:v>0.74555508000000004</c:v>
                </c:pt>
                <c:pt idx="81">
                  <c:v>0.74771430999999999</c:v>
                </c:pt>
                <c:pt idx="82">
                  <c:v>0.74953069999999999</c:v>
                </c:pt>
                <c:pt idx="83">
                  <c:v>0.75134703999999997</c:v>
                </c:pt>
                <c:pt idx="84">
                  <c:v>0.75306388000000002</c:v>
                </c:pt>
                <c:pt idx="85">
                  <c:v>0.75496761000000001</c:v>
                </c:pt>
                <c:pt idx="86">
                  <c:v>0.75653223999999997</c:v>
                </c:pt>
                <c:pt idx="87">
                  <c:v>0.75797661000000005</c:v>
                </c:pt>
                <c:pt idx="88">
                  <c:v>0.75932633000000005</c:v>
                </c:pt>
                <c:pt idx="89">
                  <c:v>0.76105566999999996</c:v>
                </c:pt>
                <c:pt idx="90">
                  <c:v>0.76223768999999997</c:v>
                </c:pt>
                <c:pt idx="91">
                  <c:v>0.76344705000000002</c:v>
                </c:pt>
                <c:pt idx="92">
                  <c:v>0.76465640000000001</c:v>
                </c:pt>
                <c:pt idx="93">
                  <c:v>0.76559093</c:v>
                </c:pt>
                <c:pt idx="94">
                  <c:v>0.76680599000000005</c:v>
                </c:pt>
                <c:pt idx="95">
                  <c:v>0.76789543999999998</c:v>
                </c:pt>
                <c:pt idx="96">
                  <c:v>0.76925686999999998</c:v>
                </c:pt>
                <c:pt idx="97">
                  <c:v>0.77022241999999996</c:v>
                </c:pt>
                <c:pt idx="98">
                  <c:v>0.77121213</c:v>
                </c:pt>
                <c:pt idx="99">
                  <c:v>0.77235679999999995</c:v>
                </c:pt>
                <c:pt idx="100">
                  <c:v>0.77341506000000004</c:v>
                </c:pt>
                <c:pt idx="101">
                  <c:v>0.77432601999999995</c:v>
                </c:pt>
                <c:pt idx="102">
                  <c:v>0.77507656999999996</c:v>
                </c:pt>
                <c:pt idx="103">
                  <c:v>0.77608151999999997</c:v>
                </c:pt>
                <c:pt idx="104">
                  <c:v>0.77717904999999998</c:v>
                </c:pt>
                <c:pt idx="105">
                  <c:v>0.77812848000000001</c:v>
                </c:pt>
                <c:pt idx="106">
                  <c:v>0.77903381999999999</c:v>
                </c:pt>
                <c:pt idx="107">
                  <c:v>0.77967341000000001</c:v>
                </c:pt>
              </c:numCache>
            </c:numRef>
          </c:xVal>
          <c:yVal>
            <c:numRef>
              <c:f>'24.72-B737-200'!$Q$3:$Q$110</c:f>
              <c:numCache>
                <c:formatCode>General</c:formatCode>
                <c:ptCount val="108"/>
                <c:pt idx="0">
                  <c:v>264.43733363860048</c:v>
                </c:pt>
                <c:pt idx="1">
                  <c:v>264.43909937288339</c:v>
                </c:pt>
                <c:pt idx="2">
                  <c:v>264.44107638304911</c:v>
                </c:pt>
                <c:pt idx="3">
                  <c:v>264.44328618276097</c:v>
                </c:pt>
                <c:pt idx="4">
                  <c:v>264.44575217921965</c:v>
                </c:pt>
                <c:pt idx="5">
                  <c:v>264.44849966154038</c:v>
                </c:pt>
                <c:pt idx="6">
                  <c:v>264.45155621316871</c:v>
                </c:pt>
                <c:pt idx="7">
                  <c:v>264.45495157595781</c:v>
                </c:pt>
                <c:pt idx="8">
                  <c:v>264.45871781504638</c:v>
                </c:pt>
                <c:pt idx="9">
                  <c:v>264.46288959404603</c:v>
                </c:pt>
                <c:pt idx="10">
                  <c:v>264.46750429434644</c:v>
                </c:pt>
                <c:pt idx="11">
                  <c:v>264.47260217313885</c:v>
                </c:pt>
                <c:pt idx="12">
                  <c:v>264.47822661626878</c:v>
                </c:pt>
                <c:pt idx="13">
                  <c:v>264.48442423367459</c:v>
                </c:pt>
                <c:pt idx="14">
                  <c:v>264.4912451293975</c:v>
                </c:pt>
                <c:pt idx="15">
                  <c:v>264.49874310219991</c:v>
                </c:pt>
                <c:pt idx="16">
                  <c:v>264.50697595792462</c:v>
                </c:pt>
                <c:pt idx="17">
                  <c:v>264.51600560591208</c:v>
                </c:pt>
                <c:pt idx="18">
                  <c:v>264.52589824191682</c:v>
                </c:pt>
                <c:pt idx="19">
                  <c:v>264.53672470058757</c:v>
                </c:pt>
                <c:pt idx="20">
                  <c:v>264.5485610910747</c:v>
                </c:pt>
                <c:pt idx="21">
                  <c:v>264.56148863532184</c:v>
                </c:pt>
                <c:pt idx="22">
                  <c:v>264.57559413796832</c:v>
                </c:pt>
                <c:pt idx="23">
                  <c:v>264.5909703208527</c:v>
                </c:pt>
                <c:pt idx="24">
                  <c:v>264.6077161774312</c:v>
                </c:pt>
                <c:pt idx="25">
                  <c:v>264.62593734872632</c:v>
                </c:pt>
                <c:pt idx="26">
                  <c:v>264.64574652262087</c:v>
                </c:pt>
                <c:pt idx="27">
                  <c:v>264.66726466149089</c:v>
                </c:pt>
                <c:pt idx="28">
                  <c:v>264.69061854856704</c:v>
                </c:pt>
                <c:pt idx="29">
                  <c:v>264.71594495851406</c:v>
                </c:pt>
                <c:pt idx="30">
                  <c:v>264.74338952348069</c:v>
                </c:pt>
                <c:pt idx="31">
                  <c:v>264.7731071321204</c:v>
                </c:pt>
                <c:pt idx="32">
                  <c:v>264.80526274193733</c:v>
                </c:pt>
                <c:pt idx="33">
                  <c:v>264.8400319000063</c:v>
                </c:pt>
                <c:pt idx="34">
                  <c:v>264.87760189286917</c:v>
                </c:pt>
                <c:pt idx="35">
                  <c:v>264.91817181264884</c:v>
                </c:pt>
                <c:pt idx="36">
                  <c:v>264.96195380822832</c:v>
                </c:pt>
                <c:pt idx="37">
                  <c:v>265.00917385447326</c:v>
                </c:pt>
                <c:pt idx="38">
                  <c:v>265.06007047370645</c:v>
                </c:pt>
                <c:pt idx="39">
                  <c:v>265.11490159261768</c:v>
                </c:pt>
                <c:pt idx="40">
                  <c:v>265.17394042179239</c:v>
                </c:pt>
                <c:pt idx="41">
                  <c:v>265.23747705310245</c:v>
                </c:pt>
                <c:pt idx="42">
                  <c:v>265.30582351668784</c:v>
                </c:pt>
                <c:pt idx="43">
                  <c:v>265.37931207482291</c:v>
                </c:pt>
                <c:pt idx="44">
                  <c:v>265.45830827252263</c:v>
                </c:pt>
                <c:pt idx="45">
                  <c:v>265.54318407177374</c:v>
                </c:pt>
                <c:pt idx="46">
                  <c:v>265.63434060186466</c:v>
                </c:pt>
                <c:pt idx="47">
                  <c:v>265.73222115988312</c:v>
                </c:pt>
                <c:pt idx="48">
                  <c:v>265.83729664489192</c:v>
                </c:pt>
                <c:pt idx="49">
                  <c:v>265.95006431775926</c:v>
                </c:pt>
                <c:pt idx="50">
                  <c:v>266.07107736644241</c:v>
                </c:pt>
                <c:pt idx="51">
                  <c:v>266.20090914457228</c:v>
                </c:pt>
                <c:pt idx="52">
                  <c:v>266.34020205733179</c:v>
                </c:pt>
                <c:pt idx="53">
                  <c:v>266.48965369660129</c:v>
                </c:pt>
                <c:pt idx="54">
                  <c:v>266.64997898236527</c:v>
                </c:pt>
                <c:pt idx="55">
                  <c:v>266.82200766959124</c:v>
                </c:pt>
                <c:pt idx="56">
                  <c:v>267.00663482068467</c:v>
                </c:pt>
                <c:pt idx="57">
                  <c:v>267.20482069950975</c:v>
                </c:pt>
                <c:pt idx="58">
                  <c:v>267.41761896737484</c:v>
                </c:pt>
                <c:pt idx="59">
                  <c:v>267.64623129556406</c:v>
                </c:pt>
                <c:pt idx="60">
                  <c:v>267.89192866038223</c:v>
                </c:pt>
                <c:pt idx="61">
                  <c:v>268.15615263481703</c:v>
                </c:pt>
                <c:pt idx="62">
                  <c:v>268.44052213113122</c:v>
                </c:pt>
                <c:pt idx="63">
                  <c:v>268.74681619959017</c:v>
                </c:pt>
                <c:pt idx="64">
                  <c:v>269.07701298524688</c:v>
                </c:pt>
                <c:pt idx="65">
                  <c:v>269.43341564270753</c:v>
                </c:pt>
                <c:pt idx="66">
                  <c:v>269.81855519905213</c:v>
                </c:pt>
                <c:pt idx="67">
                  <c:v>270.23530469077434</c:v>
                </c:pt>
                <c:pt idx="68">
                  <c:v>270.68699361507078</c:v>
                </c:pt>
                <c:pt idx="69">
                  <c:v>271.17733609479433</c:v>
                </c:pt>
                <c:pt idx="70">
                  <c:v>271.71069842977812</c:v>
                </c:pt>
                <c:pt idx="71">
                  <c:v>272.29198687273612</c:v>
                </c:pt>
                <c:pt idx="72">
                  <c:v>272.92695901043544</c:v>
                </c:pt>
                <c:pt idx="73">
                  <c:v>273.62230383181969</c:v>
                </c:pt>
                <c:pt idx="74">
                  <c:v>274.38561610886319</c:v>
                </c:pt>
                <c:pt idx="75">
                  <c:v>275.22599837128075</c:v>
                </c:pt>
                <c:pt idx="76">
                  <c:v>276.15393729366036</c:v>
                </c:pt>
                <c:pt idx="77">
                  <c:v>277.1817714446978</c:v>
                </c:pt>
                <c:pt idx="78">
                  <c:v>278.3239676311041</c:v>
                </c:pt>
                <c:pt idx="79">
                  <c:v>279.46551641107641</c:v>
                </c:pt>
                <c:pt idx="80">
                  <c:v>280.8745909937025</c:v>
                </c:pt>
                <c:pt idx="81">
                  <c:v>281.96808920715347</c:v>
                </c:pt>
                <c:pt idx="82">
                  <c:v>282.96102410251393</c:v>
                </c:pt>
                <c:pt idx="83">
                  <c:v>284.02730589284909</c:v>
                </c:pt>
                <c:pt idx="84">
                  <c:v>285.10887069332125</c:v>
                </c:pt>
                <c:pt idx="85">
                  <c:v>286.399891998648</c:v>
                </c:pt>
                <c:pt idx="86">
                  <c:v>287.5397845307134</c:v>
                </c:pt>
                <c:pt idx="87">
                  <c:v>288.66071802614965</c:v>
                </c:pt>
                <c:pt idx="88">
                  <c:v>289.77241709838563</c:v>
                </c:pt>
                <c:pt idx="89">
                  <c:v>291.2948987323324</c:v>
                </c:pt>
                <c:pt idx="90">
                  <c:v>292.40384780531878</c:v>
                </c:pt>
                <c:pt idx="91">
                  <c:v>293.60018354136167</c:v>
                </c:pt>
                <c:pt idx="92">
                  <c:v>294.86307824812167</c:v>
                </c:pt>
                <c:pt idx="93">
                  <c:v>295.8873937807399</c:v>
                </c:pt>
                <c:pt idx="94">
                  <c:v>297.28622556743352</c:v>
                </c:pt>
                <c:pt idx="95">
                  <c:v>298.60877050323779</c:v>
                </c:pt>
                <c:pt idx="96">
                  <c:v>300.35854119461129</c:v>
                </c:pt>
                <c:pt idx="97">
                  <c:v>301.66906372106348</c:v>
                </c:pt>
                <c:pt idx="98">
                  <c:v>303.07603397329433</c:v>
                </c:pt>
                <c:pt idx="99">
                  <c:v>304.78838947075633</c:v>
                </c:pt>
                <c:pt idx="100">
                  <c:v>306.4576206959797</c:v>
                </c:pt>
                <c:pt idx="101">
                  <c:v>307.96473694073802</c:v>
                </c:pt>
                <c:pt idx="102">
                  <c:v>309.25782219068458</c:v>
                </c:pt>
                <c:pt idx="103">
                  <c:v>311.06557259350495</c:v>
                </c:pt>
                <c:pt idx="104">
                  <c:v>313.14526249329356</c:v>
                </c:pt>
                <c:pt idx="105">
                  <c:v>315.03834765382845</c:v>
                </c:pt>
                <c:pt idx="106">
                  <c:v>316.92942641908519</c:v>
                </c:pt>
                <c:pt idx="107">
                  <c:v>318.31840357860239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E0-8C47-A0BA-E1FED28BD0C9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'24.72-B737-200'!$I$3:$I$106</c:f>
              <c:numCache>
                <c:formatCode>General</c:formatCode>
                <c:ptCount val="104"/>
                <c:pt idx="0">
                  <c:v>0.52728512000000005</c:v>
                </c:pt>
                <c:pt idx="1">
                  <c:v>0.53065872000000003</c:v>
                </c:pt>
                <c:pt idx="2">
                  <c:v>0.53403215999999998</c:v>
                </c:pt>
                <c:pt idx="3">
                  <c:v>0.53740584000000002</c:v>
                </c:pt>
                <c:pt idx="4">
                  <c:v>0.54077971000000002</c:v>
                </c:pt>
                <c:pt idx="5">
                  <c:v>0.54385024999999998</c:v>
                </c:pt>
                <c:pt idx="6">
                  <c:v>0.54692079000000005</c:v>
                </c:pt>
                <c:pt idx="7">
                  <c:v>0.54999133</c:v>
                </c:pt>
                <c:pt idx="8">
                  <c:v>0.55306186999999996</c:v>
                </c:pt>
                <c:pt idx="9">
                  <c:v>0.55613241000000002</c:v>
                </c:pt>
                <c:pt idx="10">
                  <c:v>0.55920294999999998</c:v>
                </c:pt>
                <c:pt idx="11">
                  <c:v>0.56227349000000004</c:v>
                </c:pt>
                <c:pt idx="12">
                  <c:v>0.56534403</c:v>
                </c:pt>
                <c:pt idx="13">
                  <c:v>0.56841456999999995</c:v>
                </c:pt>
                <c:pt idx="14">
                  <c:v>0.57148511000000002</c:v>
                </c:pt>
                <c:pt idx="15">
                  <c:v>0.57455564999999997</c:v>
                </c:pt>
                <c:pt idx="16">
                  <c:v>0.57762619000000004</c:v>
                </c:pt>
                <c:pt idx="17">
                  <c:v>0.58069672999999999</c:v>
                </c:pt>
                <c:pt idx="18">
                  <c:v>0.58376726000000001</c:v>
                </c:pt>
                <c:pt idx="19">
                  <c:v>0.58683779999999997</c:v>
                </c:pt>
                <c:pt idx="20">
                  <c:v>0.58990834000000003</c:v>
                </c:pt>
                <c:pt idx="21">
                  <c:v>0.59297900000000003</c:v>
                </c:pt>
                <c:pt idx="22">
                  <c:v>0.59604955999999998</c:v>
                </c:pt>
                <c:pt idx="23">
                  <c:v>0.59912012000000003</c:v>
                </c:pt>
                <c:pt idx="24">
                  <c:v>0.60219078000000004</c:v>
                </c:pt>
                <c:pt idx="25">
                  <c:v>0.60526131999999999</c:v>
                </c:pt>
                <c:pt idx="26">
                  <c:v>0.60833190000000004</c:v>
                </c:pt>
                <c:pt idx="27">
                  <c:v>0.61140254000000005</c:v>
                </c:pt>
                <c:pt idx="28">
                  <c:v>0.61447308</c:v>
                </c:pt>
                <c:pt idx="29">
                  <c:v>0.61754361999999996</c:v>
                </c:pt>
                <c:pt idx="30">
                  <c:v>0.62061414000000004</c:v>
                </c:pt>
                <c:pt idx="31">
                  <c:v>0.62368456000000005</c:v>
                </c:pt>
                <c:pt idx="32">
                  <c:v>0.62675510000000001</c:v>
                </c:pt>
                <c:pt idx="33">
                  <c:v>0.62982563999999996</c:v>
                </c:pt>
                <c:pt idx="34">
                  <c:v>0.63289616999999998</c:v>
                </c:pt>
                <c:pt idx="35">
                  <c:v>0.63596651000000004</c:v>
                </c:pt>
                <c:pt idx="36">
                  <c:v>0.63903697000000004</c:v>
                </c:pt>
                <c:pt idx="37">
                  <c:v>0.64210747000000001</c:v>
                </c:pt>
                <c:pt idx="38">
                  <c:v>0.64548064999999999</c:v>
                </c:pt>
                <c:pt idx="39">
                  <c:v>0.64855105999999996</c:v>
                </c:pt>
                <c:pt idx="40">
                  <c:v>0.65131844000000005</c:v>
                </c:pt>
                <c:pt idx="41">
                  <c:v>0.65438876999999995</c:v>
                </c:pt>
                <c:pt idx="42">
                  <c:v>0.65745911999999995</c:v>
                </c:pt>
                <c:pt idx="43">
                  <c:v>0.66052920999999998</c:v>
                </c:pt>
                <c:pt idx="44">
                  <c:v>0.66359957000000003</c:v>
                </c:pt>
                <c:pt idx="45">
                  <c:v>0.66666972999999996</c:v>
                </c:pt>
                <c:pt idx="46">
                  <c:v>0.66974014999999998</c:v>
                </c:pt>
                <c:pt idx="47">
                  <c:v>0.67281024</c:v>
                </c:pt>
                <c:pt idx="48">
                  <c:v>0.67588048999999994</c:v>
                </c:pt>
                <c:pt idx="49">
                  <c:v>0.67895079999999997</c:v>
                </c:pt>
                <c:pt idx="50">
                  <c:v>0.68202076</c:v>
                </c:pt>
                <c:pt idx="51">
                  <c:v>0.68509098999999996</c:v>
                </c:pt>
                <c:pt idx="52">
                  <c:v>0.68816105999999999</c:v>
                </c:pt>
                <c:pt idx="53">
                  <c:v>0.69123122999999997</c:v>
                </c:pt>
                <c:pt idx="54">
                  <c:v>0.69430137000000003</c:v>
                </c:pt>
                <c:pt idx="55">
                  <c:v>0.69737128000000004</c:v>
                </c:pt>
                <c:pt idx="56">
                  <c:v>0.70044150000000005</c:v>
                </c:pt>
                <c:pt idx="57">
                  <c:v>0.70351143000000005</c:v>
                </c:pt>
                <c:pt idx="58">
                  <c:v>0.70658133000000001</c:v>
                </c:pt>
                <c:pt idx="59">
                  <c:v>0.70965129000000005</c:v>
                </c:pt>
                <c:pt idx="60">
                  <c:v>0.71272120999999999</c:v>
                </c:pt>
                <c:pt idx="61">
                  <c:v>0.71579092</c:v>
                </c:pt>
                <c:pt idx="62">
                  <c:v>0.71886074</c:v>
                </c:pt>
                <c:pt idx="63">
                  <c:v>0.72193046000000005</c:v>
                </c:pt>
                <c:pt idx="64">
                  <c:v>0.72500023000000002</c:v>
                </c:pt>
                <c:pt idx="65">
                  <c:v>0.72806998000000001</c:v>
                </c:pt>
                <c:pt idx="66">
                  <c:v>0.73113969999999995</c:v>
                </c:pt>
                <c:pt idx="67">
                  <c:v>0.73420923999999999</c:v>
                </c:pt>
                <c:pt idx="68">
                  <c:v>0.73727883999999999</c:v>
                </c:pt>
                <c:pt idx="69">
                  <c:v>0.74034825999999998</c:v>
                </c:pt>
                <c:pt idx="70">
                  <c:v>0.74341780000000002</c:v>
                </c:pt>
                <c:pt idx="71">
                  <c:v>0.74648720999999996</c:v>
                </c:pt>
                <c:pt idx="72">
                  <c:v>0.74925372999999995</c:v>
                </c:pt>
                <c:pt idx="73">
                  <c:v>0.75262596999999998</c:v>
                </c:pt>
                <c:pt idx="74">
                  <c:v>0.75569520999999995</c:v>
                </c:pt>
                <c:pt idx="75">
                  <c:v>0.75876436999999997</c:v>
                </c:pt>
                <c:pt idx="76">
                  <c:v>0.76183323999999997</c:v>
                </c:pt>
                <c:pt idx="77">
                  <c:v>0.76429643999999997</c:v>
                </c:pt>
                <c:pt idx="78">
                  <c:v>0.76706246</c:v>
                </c:pt>
                <c:pt idx="79">
                  <c:v>0.76989735000000004</c:v>
                </c:pt>
                <c:pt idx="80">
                  <c:v>0.77194728999999995</c:v>
                </c:pt>
                <c:pt idx="81">
                  <c:v>0.77410661000000003</c:v>
                </c:pt>
                <c:pt idx="82">
                  <c:v>0.77601056000000002</c:v>
                </c:pt>
                <c:pt idx="83">
                  <c:v>0.77789207999999999</c:v>
                </c:pt>
                <c:pt idx="84">
                  <c:v>0.77975969000000001</c:v>
                </c:pt>
                <c:pt idx="85">
                  <c:v>0.78119864000000006</c:v>
                </c:pt>
                <c:pt idx="86">
                  <c:v>0.78267728999999997</c:v>
                </c:pt>
                <c:pt idx="87">
                  <c:v>0.78413896000000005</c:v>
                </c:pt>
                <c:pt idx="88">
                  <c:v>0.78541448999999997</c:v>
                </c:pt>
                <c:pt idx="89">
                  <c:v>0.78666769000000003</c:v>
                </c:pt>
                <c:pt idx="90">
                  <c:v>0.78789368000000004</c:v>
                </c:pt>
                <c:pt idx="91">
                  <c:v>0.78898678</c:v>
                </c:pt>
                <c:pt idx="92">
                  <c:v>0.79009956000000003</c:v>
                </c:pt>
                <c:pt idx="93">
                  <c:v>0.79121293999999998</c:v>
                </c:pt>
                <c:pt idx="94">
                  <c:v>0.79243441999999997</c:v>
                </c:pt>
                <c:pt idx="95">
                  <c:v>0.79343887999999996</c:v>
                </c:pt>
                <c:pt idx="96">
                  <c:v>0.79462255000000004</c:v>
                </c:pt>
                <c:pt idx="97">
                  <c:v>0.79555766999999999</c:v>
                </c:pt>
                <c:pt idx="98">
                  <c:v>0.79631200000000002</c:v>
                </c:pt>
                <c:pt idx="99">
                  <c:v>0.79710892</c:v>
                </c:pt>
                <c:pt idx="100">
                  <c:v>0.79804976999999999</c:v>
                </c:pt>
                <c:pt idx="101">
                  <c:v>0.79884127999999999</c:v>
                </c:pt>
                <c:pt idx="102">
                  <c:v>0.79964301000000004</c:v>
                </c:pt>
                <c:pt idx="103">
                  <c:v>0.80016034999999996</c:v>
                </c:pt>
              </c:numCache>
            </c:numRef>
          </c:xVal>
          <c:yVal>
            <c:numRef>
              <c:f>'24.72-B737-200'!$J$3:$J$106</c:f>
              <c:numCache>
                <c:formatCode>General</c:formatCode>
                <c:ptCount val="104"/>
                <c:pt idx="0">
                  <c:v>235.882552</c:v>
                </c:pt>
                <c:pt idx="1">
                  <c:v>235.869812</c:v>
                </c:pt>
                <c:pt idx="2">
                  <c:v>235.93276399999999</c:v>
                </c:pt>
                <c:pt idx="3">
                  <c:v>235.88180600000001</c:v>
                </c:pt>
                <c:pt idx="4">
                  <c:v>235.72967600000001</c:v>
                </c:pt>
                <c:pt idx="5">
                  <c:v>235.72967600000001</c:v>
                </c:pt>
                <c:pt idx="6">
                  <c:v>235.72967600000001</c:v>
                </c:pt>
                <c:pt idx="7">
                  <c:v>235.72967600000001</c:v>
                </c:pt>
                <c:pt idx="8">
                  <c:v>235.72967600000001</c:v>
                </c:pt>
                <c:pt idx="9">
                  <c:v>235.72967600000001</c:v>
                </c:pt>
                <c:pt idx="10">
                  <c:v>235.72967600000001</c:v>
                </c:pt>
                <c:pt idx="11">
                  <c:v>235.72967600000001</c:v>
                </c:pt>
                <c:pt idx="12">
                  <c:v>235.72967600000001</c:v>
                </c:pt>
                <c:pt idx="13">
                  <c:v>235.72967600000001</c:v>
                </c:pt>
                <c:pt idx="14">
                  <c:v>235.72967600000001</c:v>
                </c:pt>
                <c:pt idx="15">
                  <c:v>235.72967600000001</c:v>
                </c:pt>
                <c:pt idx="16">
                  <c:v>235.72967600000001</c:v>
                </c:pt>
                <c:pt idx="17">
                  <c:v>235.72967600000001</c:v>
                </c:pt>
                <c:pt idx="18">
                  <c:v>235.72967600000001</c:v>
                </c:pt>
                <c:pt idx="19">
                  <c:v>235.72967600000001</c:v>
                </c:pt>
                <c:pt idx="20">
                  <c:v>235.72967600000001</c:v>
                </c:pt>
                <c:pt idx="21">
                  <c:v>235.672348</c:v>
                </c:pt>
                <c:pt idx="22">
                  <c:v>235.65960799999999</c:v>
                </c:pt>
                <c:pt idx="23">
                  <c:v>235.65323799999999</c:v>
                </c:pt>
                <c:pt idx="24">
                  <c:v>235.58954</c:v>
                </c:pt>
                <c:pt idx="25">
                  <c:v>235.58954</c:v>
                </c:pt>
                <c:pt idx="26">
                  <c:v>235.57042999999999</c:v>
                </c:pt>
                <c:pt idx="27">
                  <c:v>235.51947200000001</c:v>
                </c:pt>
                <c:pt idx="28">
                  <c:v>235.51947200000001</c:v>
                </c:pt>
                <c:pt idx="29">
                  <c:v>235.51947200000001</c:v>
                </c:pt>
                <c:pt idx="30">
                  <c:v>235.53221099999999</c:v>
                </c:pt>
                <c:pt idx="31">
                  <c:v>235.58954</c:v>
                </c:pt>
                <c:pt idx="32">
                  <c:v>235.58954</c:v>
                </c:pt>
                <c:pt idx="33">
                  <c:v>235.58954</c:v>
                </c:pt>
                <c:pt idx="34">
                  <c:v>235.59591</c:v>
                </c:pt>
                <c:pt idx="35">
                  <c:v>235.69145700000001</c:v>
                </c:pt>
                <c:pt idx="36">
                  <c:v>235.72967600000001</c:v>
                </c:pt>
                <c:pt idx="37">
                  <c:v>235.748786</c:v>
                </c:pt>
                <c:pt idx="38">
                  <c:v>235.94624999999999</c:v>
                </c:pt>
                <c:pt idx="39">
                  <c:v>236.00994800000001</c:v>
                </c:pt>
                <c:pt idx="40">
                  <c:v>236.07364699999999</c:v>
                </c:pt>
                <c:pt idx="41">
                  <c:v>236.17556400000001</c:v>
                </c:pt>
                <c:pt idx="42">
                  <c:v>236.27111099999999</c:v>
                </c:pt>
                <c:pt idx="43">
                  <c:v>236.494055</c:v>
                </c:pt>
                <c:pt idx="44">
                  <c:v>236.58323300000001</c:v>
                </c:pt>
                <c:pt idx="45">
                  <c:v>236.76795799999999</c:v>
                </c:pt>
                <c:pt idx="46">
                  <c:v>236.82528600000001</c:v>
                </c:pt>
                <c:pt idx="47">
                  <c:v>237.04822999999999</c:v>
                </c:pt>
                <c:pt idx="48">
                  <c:v>237.19473600000001</c:v>
                </c:pt>
                <c:pt idx="49">
                  <c:v>237.309393</c:v>
                </c:pt>
                <c:pt idx="50">
                  <c:v>237.596035</c:v>
                </c:pt>
                <c:pt idx="51">
                  <c:v>237.74891099999999</c:v>
                </c:pt>
                <c:pt idx="52">
                  <c:v>237.97822500000001</c:v>
                </c:pt>
                <c:pt idx="53">
                  <c:v>238.16295</c:v>
                </c:pt>
                <c:pt idx="54">
                  <c:v>238.36041399999999</c:v>
                </c:pt>
                <c:pt idx="55">
                  <c:v>238.67253600000001</c:v>
                </c:pt>
                <c:pt idx="56">
                  <c:v>238.83178100000001</c:v>
                </c:pt>
                <c:pt idx="57">
                  <c:v>239.13116299999999</c:v>
                </c:pt>
                <c:pt idx="58">
                  <c:v>239.44965500000001</c:v>
                </c:pt>
                <c:pt idx="59">
                  <c:v>239.73629700000001</c:v>
                </c:pt>
                <c:pt idx="60">
                  <c:v>240.04204899999999</c:v>
                </c:pt>
                <c:pt idx="61">
                  <c:v>240.44971699999999</c:v>
                </c:pt>
                <c:pt idx="62">
                  <c:v>240.80642800000001</c:v>
                </c:pt>
                <c:pt idx="63">
                  <c:v>241.21409700000001</c:v>
                </c:pt>
                <c:pt idx="64">
                  <c:v>241.59628599999999</c:v>
                </c:pt>
                <c:pt idx="65">
                  <c:v>241.984846</c:v>
                </c:pt>
                <c:pt idx="66">
                  <c:v>242.39251400000001</c:v>
                </c:pt>
                <c:pt idx="67">
                  <c:v>242.882991</c:v>
                </c:pt>
                <c:pt idx="68">
                  <c:v>243.34798799999999</c:v>
                </c:pt>
                <c:pt idx="69">
                  <c:v>243.902163</c:v>
                </c:pt>
                <c:pt idx="70">
                  <c:v>244.39901</c:v>
                </c:pt>
                <c:pt idx="71">
                  <c:v>244.959554</c:v>
                </c:pt>
                <c:pt idx="72">
                  <c:v>245.450031</c:v>
                </c:pt>
                <c:pt idx="73">
                  <c:v>246.106123</c:v>
                </c:pt>
                <c:pt idx="74">
                  <c:v>246.74947599999999</c:v>
                </c:pt>
                <c:pt idx="75">
                  <c:v>247.43104700000001</c:v>
                </c:pt>
                <c:pt idx="76">
                  <c:v>248.25912500000001</c:v>
                </c:pt>
                <c:pt idx="77">
                  <c:v>248.89048299999999</c:v>
                </c:pt>
                <c:pt idx="78">
                  <c:v>249.63012900000001</c:v>
                </c:pt>
                <c:pt idx="79">
                  <c:v>250.50709900000001</c:v>
                </c:pt>
                <c:pt idx="80">
                  <c:v>251.55645699999999</c:v>
                </c:pt>
                <c:pt idx="81">
                  <c:v>252.60971599999999</c:v>
                </c:pt>
                <c:pt idx="82">
                  <c:v>253.723198</c:v>
                </c:pt>
                <c:pt idx="83">
                  <c:v>255.04448199999999</c:v>
                </c:pt>
                <c:pt idx="84">
                  <c:v>256.486717</c:v>
                </c:pt>
                <c:pt idx="85">
                  <c:v>257.82090299999999</c:v>
                </c:pt>
                <c:pt idx="86">
                  <c:v>259.24385699999999</c:v>
                </c:pt>
                <c:pt idx="87">
                  <c:v>260.87010700000002</c:v>
                </c:pt>
                <c:pt idx="88">
                  <c:v>262.471699</c:v>
                </c:pt>
                <c:pt idx="89">
                  <c:v>263.91977300000002</c:v>
                </c:pt>
                <c:pt idx="90">
                  <c:v>265.67679600000002</c:v>
                </c:pt>
                <c:pt idx="91">
                  <c:v>267.42349300000001</c:v>
                </c:pt>
                <c:pt idx="92">
                  <c:v>269.29229099999998</c:v>
                </c:pt>
                <c:pt idx="93">
                  <c:v>270.86882300000002</c:v>
                </c:pt>
                <c:pt idx="94">
                  <c:v>272.666922</c:v>
                </c:pt>
                <c:pt idx="95">
                  <c:v>274.41862400000002</c:v>
                </c:pt>
                <c:pt idx="96">
                  <c:v>276.05386199999998</c:v>
                </c:pt>
                <c:pt idx="97">
                  <c:v>277.73656899999997</c:v>
                </c:pt>
                <c:pt idx="98">
                  <c:v>279.40419000000003</c:v>
                </c:pt>
                <c:pt idx="99">
                  <c:v>280.780933</c:v>
                </c:pt>
                <c:pt idx="100">
                  <c:v>282.266482</c:v>
                </c:pt>
                <c:pt idx="101">
                  <c:v>284.049262</c:v>
                </c:pt>
                <c:pt idx="102">
                  <c:v>285.70584200000002</c:v>
                </c:pt>
                <c:pt idx="103">
                  <c:v>287.12556699999999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3BC-C74D-90E2-F8AED6958B14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'24.72-B737-200'!$I$3:$I$106</c:f>
              <c:numCache>
                <c:formatCode>General</c:formatCode>
                <c:ptCount val="104"/>
                <c:pt idx="0">
                  <c:v>0.52728512000000005</c:v>
                </c:pt>
                <c:pt idx="1">
                  <c:v>0.53065872000000003</c:v>
                </c:pt>
                <c:pt idx="2">
                  <c:v>0.53403215999999998</c:v>
                </c:pt>
                <c:pt idx="3">
                  <c:v>0.53740584000000002</c:v>
                </c:pt>
                <c:pt idx="4">
                  <c:v>0.54077971000000002</c:v>
                </c:pt>
                <c:pt idx="5">
                  <c:v>0.54385024999999998</c:v>
                </c:pt>
                <c:pt idx="6">
                  <c:v>0.54692079000000005</c:v>
                </c:pt>
                <c:pt idx="7">
                  <c:v>0.54999133</c:v>
                </c:pt>
                <c:pt idx="8">
                  <c:v>0.55306186999999996</c:v>
                </c:pt>
                <c:pt idx="9">
                  <c:v>0.55613241000000002</c:v>
                </c:pt>
                <c:pt idx="10">
                  <c:v>0.55920294999999998</c:v>
                </c:pt>
                <c:pt idx="11">
                  <c:v>0.56227349000000004</c:v>
                </c:pt>
                <c:pt idx="12">
                  <c:v>0.56534403</c:v>
                </c:pt>
                <c:pt idx="13">
                  <c:v>0.56841456999999995</c:v>
                </c:pt>
                <c:pt idx="14">
                  <c:v>0.57148511000000002</c:v>
                </c:pt>
                <c:pt idx="15">
                  <c:v>0.57455564999999997</c:v>
                </c:pt>
                <c:pt idx="16">
                  <c:v>0.57762619000000004</c:v>
                </c:pt>
                <c:pt idx="17">
                  <c:v>0.58069672999999999</c:v>
                </c:pt>
                <c:pt idx="18">
                  <c:v>0.58376726000000001</c:v>
                </c:pt>
                <c:pt idx="19">
                  <c:v>0.58683779999999997</c:v>
                </c:pt>
                <c:pt idx="20">
                  <c:v>0.58990834000000003</c:v>
                </c:pt>
                <c:pt idx="21">
                  <c:v>0.59297900000000003</c:v>
                </c:pt>
                <c:pt idx="22">
                  <c:v>0.59604955999999998</c:v>
                </c:pt>
                <c:pt idx="23">
                  <c:v>0.59912012000000003</c:v>
                </c:pt>
                <c:pt idx="24">
                  <c:v>0.60219078000000004</c:v>
                </c:pt>
                <c:pt idx="25">
                  <c:v>0.60526131999999999</c:v>
                </c:pt>
                <c:pt idx="26">
                  <c:v>0.60833190000000004</c:v>
                </c:pt>
                <c:pt idx="27">
                  <c:v>0.61140254000000005</c:v>
                </c:pt>
                <c:pt idx="28">
                  <c:v>0.61447308</c:v>
                </c:pt>
                <c:pt idx="29">
                  <c:v>0.61754361999999996</c:v>
                </c:pt>
                <c:pt idx="30">
                  <c:v>0.62061414000000004</c:v>
                </c:pt>
                <c:pt idx="31">
                  <c:v>0.62368456000000005</c:v>
                </c:pt>
                <c:pt idx="32">
                  <c:v>0.62675510000000001</c:v>
                </c:pt>
                <c:pt idx="33">
                  <c:v>0.62982563999999996</c:v>
                </c:pt>
                <c:pt idx="34">
                  <c:v>0.63289616999999998</c:v>
                </c:pt>
                <c:pt idx="35">
                  <c:v>0.63596651000000004</c:v>
                </c:pt>
                <c:pt idx="36">
                  <c:v>0.63903697000000004</c:v>
                </c:pt>
                <c:pt idx="37">
                  <c:v>0.64210747000000001</c:v>
                </c:pt>
                <c:pt idx="38">
                  <c:v>0.64548064999999999</c:v>
                </c:pt>
                <c:pt idx="39">
                  <c:v>0.64855105999999996</c:v>
                </c:pt>
                <c:pt idx="40">
                  <c:v>0.65131844000000005</c:v>
                </c:pt>
                <c:pt idx="41">
                  <c:v>0.65438876999999995</c:v>
                </c:pt>
                <c:pt idx="42">
                  <c:v>0.65745911999999995</c:v>
                </c:pt>
                <c:pt idx="43">
                  <c:v>0.66052920999999998</c:v>
                </c:pt>
                <c:pt idx="44">
                  <c:v>0.66359957000000003</c:v>
                </c:pt>
                <c:pt idx="45">
                  <c:v>0.66666972999999996</c:v>
                </c:pt>
                <c:pt idx="46">
                  <c:v>0.66974014999999998</c:v>
                </c:pt>
                <c:pt idx="47">
                  <c:v>0.67281024</c:v>
                </c:pt>
                <c:pt idx="48">
                  <c:v>0.67588048999999994</c:v>
                </c:pt>
                <c:pt idx="49">
                  <c:v>0.67895079999999997</c:v>
                </c:pt>
                <c:pt idx="50">
                  <c:v>0.68202076</c:v>
                </c:pt>
                <c:pt idx="51">
                  <c:v>0.68509098999999996</c:v>
                </c:pt>
                <c:pt idx="52">
                  <c:v>0.68816105999999999</c:v>
                </c:pt>
                <c:pt idx="53">
                  <c:v>0.69123122999999997</c:v>
                </c:pt>
                <c:pt idx="54">
                  <c:v>0.69430137000000003</c:v>
                </c:pt>
                <c:pt idx="55">
                  <c:v>0.69737128000000004</c:v>
                </c:pt>
                <c:pt idx="56">
                  <c:v>0.70044150000000005</c:v>
                </c:pt>
                <c:pt idx="57">
                  <c:v>0.70351143000000005</c:v>
                </c:pt>
                <c:pt idx="58">
                  <c:v>0.70658133000000001</c:v>
                </c:pt>
                <c:pt idx="59">
                  <c:v>0.70965129000000005</c:v>
                </c:pt>
                <c:pt idx="60">
                  <c:v>0.71272120999999999</c:v>
                </c:pt>
                <c:pt idx="61">
                  <c:v>0.71579092</c:v>
                </c:pt>
                <c:pt idx="62">
                  <c:v>0.71886074</c:v>
                </c:pt>
                <c:pt idx="63">
                  <c:v>0.72193046000000005</c:v>
                </c:pt>
                <c:pt idx="64">
                  <c:v>0.72500023000000002</c:v>
                </c:pt>
                <c:pt idx="65">
                  <c:v>0.72806998000000001</c:v>
                </c:pt>
                <c:pt idx="66">
                  <c:v>0.73113969999999995</c:v>
                </c:pt>
                <c:pt idx="67">
                  <c:v>0.73420923999999999</c:v>
                </c:pt>
                <c:pt idx="68">
                  <c:v>0.73727883999999999</c:v>
                </c:pt>
                <c:pt idx="69">
                  <c:v>0.74034825999999998</c:v>
                </c:pt>
                <c:pt idx="70">
                  <c:v>0.74341780000000002</c:v>
                </c:pt>
                <c:pt idx="71">
                  <c:v>0.74648720999999996</c:v>
                </c:pt>
                <c:pt idx="72">
                  <c:v>0.74925372999999995</c:v>
                </c:pt>
                <c:pt idx="73">
                  <c:v>0.75262596999999998</c:v>
                </c:pt>
                <c:pt idx="74">
                  <c:v>0.75569520999999995</c:v>
                </c:pt>
                <c:pt idx="75">
                  <c:v>0.75876436999999997</c:v>
                </c:pt>
                <c:pt idx="76">
                  <c:v>0.76183323999999997</c:v>
                </c:pt>
                <c:pt idx="77">
                  <c:v>0.76429643999999997</c:v>
                </c:pt>
                <c:pt idx="78">
                  <c:v>0.76706246</c:v>
                </c:pt>
                <c:pt idx="79">
                  <c:v>0.76989735000000004</c:v>
                </c:pt>
                <c:pt idx="80">
                  <c:v>0.77194728999999995</c:v>
                </c:pt>
                <c:pt idx="81">
                  <c:v>0.77410661000000003</c:v>
                </c:pt>
                <c:pt idx="82">
                  <c:v>0.77601056000000002</c:v>
                </c:pt>
                <c:pt idx="83">
                  <c:v>0.77789207999999999</c:v>
                </c:pt>
                <c:pt idx="84">
                  <c:v>0.77975969000000001</c:v>
                </c:pt>
                <c:pt idx="85">
                  <c:v>0.78119864000000006</c:v>
                </c:pt>
                <c:pt idx="86">
                  <c:v>0.78267728999999997</c:v>
                </c:pt>
                <c:pt idx="87">
                  <c:v>0.78413896000000005</c:v>
                </c:pt>
                <c:pt idx="88">
                  <c:v>0.78541448999999997</c:v>
                </c:pt>
                <c:pt idx="89">
                  <c:v>0.78666769000000003</c:v>
                </c:pt>
                <c:pt idx="90">
                  <c:v>0.78789368000000004</c:v>
                </c:pt>
                <c:pt idx="91">
                  <c:v>0.78898678</c:v>
                </c:pt>
                <c:pt idx="92">
                  <c:v>0.79009956000000003</c:v>
                </c:pt>
                <c:pt idx="93">
                  <c:v>0.79121293999999998</c:v>
                </c:pt>
                <c:pt idx="94">
                  <c:v>0.79243441999999997</c:v>
                </c:pt>
                <c:pt idx="95">
                  <c:v>0.79343887999999996</c:v>
                </c:pt>
                <c:pt idx="96">
                  <c:v>0.79462255000000004</c:v>
                </c:pt>
                <c:pt idx="97">
                  <c:v>0.79555766999999999</c:v>
                </c:pt>
                <c:pt idx="98">
                  <c:v>0.79631200000000002</c:v>
                </c:pt>
                <c:pt idx="99">
                  <c:v>0.79710892</c:v>
                </c:pt>
                <c:pt idx="100">
                  <c:v>0.79804976999999999</c:v>
                </c:pt>
                <c:pt idx="101">
                  <c:v>0.79884127999999999</c:v>
                </c:pt>
                <c:pt idx="102">
                  <c:v>0.79964301000000004</c:v>
                </c:pt>
                <c:pt idx="103">
                  <c:v>0.80016034999999996</c:v>
                </c:pt>
              </c:numCache>
            </c:numRef>
          </c:xVal>
          <c:yVal>
            <c:numRef>
              <c:f>'24.72-B737-200'!$K$3:$K$106</c:f>
              <c:numCache>
                <c:formatCode>General</c:formatCode>
                <c:ptCount val="104"/>
                <c:pt idx="0">
                  <c:v>235.83021996510143</c:v>
                </c:pt>
                <c:pt idx="1">
                  <c:v>235.83303084792175</c:v>
                </c:pt>
                <c:pt idx="2">
                  <c:v>235.8361669647864</c:v>
                </c:pt>
                <c:pt idx="3">
                  <c:v>235.8396609254325</c:v>
                </c:pt>
                <c:pt idx="4">
                  <c:v>235.84354765876341</c:v>
                </c:pt>
                <c:pt idx="5">
                  <c:v>235.84745798009175</c:v>
                </c:pt>
                <c:pt idx="6">
                  <c:v>235.85175540495109</c:v>
                </c:pt>
                <c:pt idx="7">
                  <c:v>235.85647284108919</c:v>
                </c:pt>
                <c:pt idx="8">
                  <c:v>235.86164556191852</c:v>
                </c:pt>
                <c:pt idx="9">
                  <c:v>235.86731134987389</c:v>
                </c:pt>
                <c:pt idx="10">
                  <c:v>235.87351064757405</c:v>
                </c:pt>
                <c:pt idx="11">
                  <c:v>235.8802867172848</c:v>
                </c:pt>
                <c:pt idx="12">
                  <c:v>235.88768580922664</c:v>
                </c:pt>
                <c:pt idx="13">
                  <c:v>235.89575733932878</c:v>
                </c:pt>
                <c:pt idx="14">
                  <c:v>235.90455407709203</c:v>
                </c:pt>
                <c:pt idx="15">
                  <c:v>235.91413234429481</c:v>
                </c:pt>
                <c:pt idx="16">
                  <c:v>235.92455222535841</c:v>
                </c:pt>
                <c:pt idx="17">
                  <c:v>235.93587779027763</c:v>
                </c:pt>
                <c:pt idx="18">
                  <c:v>235.94817728940836</c:v>
                </c:pt>
                <c:pt idx="19">
                  <c:v>235.96152356803222</c:v>
                </c:pt>
                <c:pt idx="20">
                  <c:v>235.97599409356118</c:v>
                </c:pt>
                <c:pt idx="21">
                  <c:v>235.99167203430378</c:v>
                </c:pt>
                <c:pt idx="22">
                  <c:v>236.00864414238043</c:v>
                </c:pt>
                <c:pt idx="23">
                  <c:v>236.02700442290305</c:v>
                </c:pt>
                <c:pt idx="24">
                  <c:v>236.04685306266668</c:v>
                </c:pt>
                <c:pt idx="25">
                  <c:v>236.06829451454357</c:v>
                </c:pt>
                <c:pt idx="26">
                  <c:v>236.09144249623154</c:v>
                </c:pt>
                <c:pt idx="27">
                  <c:v>236.11641711243811</c:v>
                </c:pt>
                <c:pt idx="28">
                  <c:v>236.14334456065748</c:v>
                </c:pt>
                <c:pt idx="29">
                  <c:v>236.17236132555303</c:v>
                </c:pt>
                <c:pt idx="30">
                  <c:v>236.20361161389357</c:v>
                </c:pt>
                <c:pt idx="31">
                  <c:v>236.237248195137</c:v>
                </c:pt>
                <c:pt idx="32">
                  <c:v>236.27343717761676</c:v>
                </c:pt>
                <c:pt idx="33">
                  <c:v>236.31235163438717</c:v>
                </c:pt>
                <c:pt idx="34">
                  <c:v>236.35417719665224</c:v>
                </c:pt>
                <c:pt idx="35">
                  <c:v>236.39910915747021</c:v>
                </c:pt>
                <c:pt idx="36">
                  <c:v>236.4473631954325</c:v>
                </c:pt>
                <c:pt idx="37">
                  <c:v>236.49916381786386</c:v>
                </c:pt>
                <c:pt idx="38">
                  <c:v>236.56044561740106</c:v>
                </c:pt>
                <c:pt idx="39">
                  <c:v>236.62048906986229</c:v>
                </c:pt>
                <c:pt idx="40">
                  <c:v>236.6783239504436</c:v>
                </c:pt>
                <c:pt idx="41">
                  <c:v>236.74688674650272</c:v>
                </c:pt>
                <c:pt idx="42">
                  <c:v>236.82038167290784</c:v>
                </c:pt>
                <c:pt idx="43">
                  <c:v>236.89914159338349</c:v>
                </c:pt>
                <c:pt idx="44">
                  <c:v>236.98354601787196</c:v>
                </c:pt>
                <c:pt idx="45">
                  <c:v>237.07397634529855</c:v>
                </c:pt>
                <c:pt idx="46">
                  <c:v>237.17087165141794</c:v>
                </c:pt>
                <c:pt idx="47">
                  <c:v>237.27467285319801</c:v>
                </c:pt>
                <c:pt idx="48">
                  <c:v>237.38589395646568</c:v>
                </c:pt>
                <c:pt idx="49">
                  <c:v>237.50507272797438</c:v>
                </c:pt>
                <c:pt idx="50">
                  <c:v>237.63278012246496</c:v>
                </c:pt>
                <c:pt idx="51">
                  <c:v>237.76968283625013</c:v>
                </c:pt>
                <c:pt idx="52">
                  <c:v>237.9164631548561</c:v>
                </c:pt>
                <c:pt idx="53">
                  <c:v>238.07390158200465</c:v>
                </c:pt>
                <c:pt idx="54">
                  <c:v>238.24283634344067</c:v>
                </c:pt>
                <c:pt idx="55">
                  <c:v>238.42418577436956</c:v>
                </c:pt>
                <c:pt idx="56">
                  <c:v>238.61901147911706</c:v>
                </c:pt>
                <c:pt idx="57">
                  <c:v>238.82841680315317</c:v>
                </c:pt>
                <c:pt idx="58">
                  <c:v>239.0536868316168</c:v>
                </c:pt>
                <c:pt idx="59">
                  <c:v>239.29624546751921</c:v>
                </c:pt>
                <c:pt idx="60">
                  <c:v>239.5576717855607</c:v>
                </c:pt>
                <c:pt idx="61">
                  <c:v>239.83973157548084</c:v>
                </c:pt>
                <c:pt idx="62">
                  <c:v>240.1444626837644</c:v>
                </c:pt>
                <c:pt idx="63">
                  <c:v>240.47411703201811</c:v>
                </c:pt>
                <c:pt idx="64">
                  <c:v>240.83128919475459</c:v>
                </c:pt>
                <c:pt idx="65">
                  <c:v>241.21890784294629</c:v>
                </c:pt>
                <c:pt idx="66">
                  <c:v>241.64032510439114</c:v>
                </c:pt>
                <c:pt idx="67">
                  <c:v>242.09936009567383</c:v>
                </c:pt>
                <c:pt idx="68">
                  <c:v>242.60046430085853</c:v>
                </c:pt>
                <c:pt idx="69">
                  <c:v>243.14868949327945</c:v>
                </c:pt>
                <c:pt idx="70">
                  <c:v>243.749978591066</c:v>
                </c:pt>
                <c:pt idx="71">
                  <c:v>244.4111143136746</c:v>
                </c:pt>
                <c:pt idx="72">
                  <c:v>245.06486804197041</c:v>
                </c:pt>
                <c:pt idx="73">
                  <c:v>245.94608791212369</c:v>
                </c:pt>
                <c:pt idx="74">
                  <c:v>246.83999344341132</c:v>
                </c:pt>
                <c:pt idx="75">
                  <c:v>247.83448763997916</c:v>
                </c:pt>
                <c:pt idx="76">
                  <c:v>248.94441217231261</c:v>
                </c:pt>
                <c:pt idx="77">
                  <c:v>249.93063811356342</c:v>
                </c:pt>
                <c:pt idx="78">
                  <c:v>251.15339625532337</c:v>
                </c:pt>
                <c:pt idx="79">
                  <c:v>252.55064430978948</c:v>
                </c:pt>
                <c:pt idx="80">
                  <c:v>253.66389231160719</c:v>
                </c:pt>
                <c:pt idx="81">
                  <c:v>254.94146707299595</c:v>
                </c:pt>
                <c:pt idx="82">
                  <c:v>256.1669357824951</c:v>
                </c:pt>
                <c:pt idx="83">
                  <c:v>257.47881397494064</c:v>
                </c:pt>
                <c:pt idx="84">
                  <c:v>258.89030239410118</c:v>
                </c:pt>
                <c:pt idx="85">
                  <c:v>260.05913246769546</c:v>
                </c:pt>
                <c:pt idx="86">
                  <c:v>261.34042369542567</c:v>
                </c:pt>
                <c:pt idx="87">
                  <c:v>262.69340136138419</c:v>
                </c:pt>
                <c:pt idx="88">
                  <c:v>263.94979403951407</c:v>
                </c:pt>
                <c:pt idx="89">
                  <c:v>265.25806901204783</c:v>
                </c:pt>
                <c:pt idx="90">
                  <c:v>266.61383223172186</c:v>
                </c:pt>
                <c:pt idx="91">
                  <c:v>267.89024200033055</c:v>
                </c:pt>
                <c:pt idx="92">
                  <c:v>269.25939890543845</c:v>
                </c:pt>
                <c:pt idx="93">
                  <c:v>270.70425460815977</c:v>
                </c:pt>
                <c:pt idx="94">
                  <c:v>272.38144326577327</c:v>
                </c:pt>
                <c:pt idx="95">
                  <c:v>273.8375326503737</c:v>
                </c:pt>
                <c:pt idx="96">
                  <c:v>275.64847919146644</c:v>
                </c:pt>
                <c:pt idx="97">
                  <c:v>277.1563990672438</c:v>
                </c:pt>
                <c:pt idx="98">
                  <c:v>278.42531377699686</c:v>
                </c:pt>
                <c:pt idx="99">
                  <c:v>279.819360901913</c:v>
                </c:pt>
                <c:pt idx="100">
                  <c:v>281.53948430715752</c:v>
                </c:pt>
                <c:pt idx="101">
                  <c:v>283.05208666495344</c:v>
                </c:pt>
                <c:pt idx="102">
                  <c:v>284.64840794357866</c:v>
                </c:pt>
                <c:pt idx="103">
                  <c:v>285.7142536227895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E0-8C47-A0BA-E1FED28BD0C9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'24.72-B737-200'!$C$3:$C$114</c:f>
              <c:numCache>
                <c:formatCode>General</c:formatCode>
                <c:ptCount val="112"/>
                <c:pt idx="0">
                  <c:v>0.54968189999999995</c:v>
                </c:pt>
                <c:pt idx="1">
                  <c:v>0.55305556</c:v>
                </c:pt>
                <c:pt idx="2">
                  <c:v>0.55642913000000005</c:v>
                </c:pt>
                <c:pt idx="3">
                  <c:v>0.55980278999999999</c:v>
                </c:pt>
                <c:pt idx="4">
                  <c:v>0.56287332000000001</c:v>
                </c:pt>
                <c:pt idx="5">
                  <c:v>0.56594390000000006</c:v>
                </c:pt>
                <c:pt idx="6">
                  <c:v>0.56901444000000001</c:v>
                </c:pt>
                <c:pt idx="7">
                  <c:v>0.57208497999999997</c:v>
                </c:pt>
                <c:pt idx="8">
                  <c:v>0.57515552000000003</c:v>
                </c:pt>
                <c:pt idx="9">
                  <c:v>0.57822636000000005</c:v>
                </c:pt>
                <c:pt idx="10">
                  <c:v>0.58129690000000001</c:v>
                </c:pt>
                <c:pt idx="11">
                  <c:v>0.58436743999999996</c:v>
                </c:pt>
                <c:pt idx="12">
                  <c:v>0.58743798000000003</c:v>
                </c:pt>
                <c:pt idx="13">
                  <c:v>0.59050855999999996</c:v>
                </c:pt>
                <c:pt idx="14">
                  <c:v>0.59357919999999997</c:v>
                </c:pt>
                <c:pt idx="15">
                  <c:v>0.59664974000000004</c:v>
                </c:pt>
                <c:pt idx="16">
                  <c:v>0.59972027999999999</c:v>
                </c:pt>
                <c:pt idx="17">
                  <c:v>0.60279081999999995</c:v>
                </c:pt>
                <c:pt idx="18">
                  <c:v>0.60586136999999995</c:v>
                </c:pt>
                <c:pt idx="19">
                  <c:v>0.60893204000000001</c:v>
                </c:pt>
                <c:pt idx="20">
                  <c:v>0.61200257999999996</c:v>
                </c:pt>
                <c:pt idx="21">
                  <c:v>0.61507312000000003</c:v>
                </c:pt>
                <c:pt idx="22">
                  <c:v>0.61814365999999998</c:v>
                </c:pt>
                <c:pt idx="23">
                  <c:v>0.62121417000000001</c:v>
                </c:pt>
                <c:pt idx="24">
                  <c:v>0.62428459999999997</c:v>
                </c:pt>
                <c:pt idx="25">
                  <c:v>0.62735505999999996</c:v>
                </c:pt>
                <c:pt idx="26">
                  <c:v>0.63042553999999995</c:v>
                </c:pt>
                <c:pt idx="27">
                  <c:v>0.63349606999999997</c:v>
                </c:pt>
                <c:pt idx="28">
                  <c:v>0.63656661000000003</c:v>
                </c:pt>
                <c:pt idx="29">
                  <c:v>0.63963714999999999</c:v>
                </c:pt>
                <c:pt idx="30">
                  <c:v>0.64270755999999996</c:v>
                </c:pt>
                <c:pt idx="31">
                  <c:v>0.64577788000000003</c:v>
                </c:pt>
                <c:pt idx="32">
                  <c:v>0.64884828000000005</c:v>
                </c:pt>
                <c:pt idx="33">
                  <c:v>0.65191874000000005</c:v>
                </c:pt>
                <c:pt idx="34">
                  <c:v>0.65498928000000001</c:v>
                </c:pt>
                <c:pt idx="35">
                  <c:v>0.65805977999999998</c:v>
                </c:pt>
                <c:pt idx="36">
                  <c:v>0.66113012000000004</c:v>
                </c:pt>
                <c:pt idx="37">
                  <c:v>0.66420036999999998</c:v>
                </c:pt>
                <c:pt idx="38">
                  <c:v>0.66727082000000004</c:v>
                </c:pt>
                <c:pt idx="39">
                  <c:v>0.67034117999999998</c:v>
                </c:pt>
                <c:pt idx="40">
                  <c:v>0.67341134999999996</c:v>
                </c:pt>
                <c:pt idx="41">
                  <c:v>0.67648165999999998</c:v>
                </c:pt>
                <c:pt idx="42">
                  <c:v>0.67955198999999999</c:v>
                </c:pt>
                <c:pt idx="43">
                  <c:v>0.68262226999999998</c:v>
                </c:pt>
                <c:pt idx="44">
                  <c:v>0.68569252000000003</c:v>
                </c:pt>
                <c:pt idx="45">
                  <c:v>0.68876278999999996</c:v>
                </c:pt>
                <c:pt idx="46">
                  <c:v>0.69183300000000003</c:v>
                </c:pt>
                <c:pt idx="47">
                  <c:v>0.69490311999999999</c:v>
                </c:pt>
                <c:pt idx="48">
                  <c:v>0.69797332000000001</c:v>
                </c:pt>
                <c:pt idx="49">
                  <c:v>0.70104348000000005</c:v>
                </c:pt>
                <c:pt idx="50">
                  <c:v>0.70411358999999996</c:v>
                </c:pt>
                <c:pt idx="51">
                  <c:v>0.70718382999999996</c:v>
                </c:pt>
                <c:pt idx="52">
                  <c:v>0.71025377999999995</c:v>
                </c:pt>
                <c:pt idx="53">
                  <c:v>0.71332390000000001</c:v>
                </c:pt>
                <c:pt idx="54">
                  <c:v>0.71639392999999996</c:v>
                </c:pt>
                <c:pt idx="55">
                  <c:v>0.71946405999999996</c:v>
                </c:pt>
                <c:pt idx="56">
                  <c:v>0.72253396999999997</c:v>
                </c:pt>
                <c:pt idx="57">
                  <c:v>0.72560391000000002</c:v>
                </c:pt>
                <c:pt idx="58">
                  <c:v>0.72867389000000005</c:v>
                </c:pt>
                <c:pt idx="59">
                  <c:v>0.73174375999999997</c:v>
                </c:pt>
                <c:pt idx="60">
                  <c:v>0.73481366999999997</c:v>
                </c:pt>
                <c:pt idx="61">
                  <c:v>0.73788346000000005</c:v>
                </c:pt>
                <c:pt idx="62">
                  <c:v>0.74095339999999998</c:v>
                </c:pt>
                <c:pt idx="63">
                  <c:v>0.74402309</c:v>
                </c:pt>
                <c:pt idx="64">
                  <c:v>0.74678990000000001</c:v>
                </c:pt>
                <c:pt idx="65">
                  <c:v>0.75016252000000005</c:v>
                </c:pt>
                <c:pt idx="66">
                  <c:v>0.75323231000000002</c:v>
                </c:pt>
                <c:pt idx="67">
                  <c:v>0.75630195</c:v>
                </c:pt>
                <c:pt idx="68">
                  <c:v>0.75937153999999996</c:v>
                </c:pt>
                <c:pt idx="69">
                  <c:v>0.76244113999999996</c:v>
                </c:pt>
                <c:pt idx="70">
                  <c:v>0.76551051000000003</c:v>
                </c:pt>
                <c:pt idx="71">
                  <c:v>0.76858000000000004</c:v>
                </c:pt>
                <c:pt idx="72">
                  <c:v>0.77164935000000001</c:v>
                </c:pt>
                <c:pt idx="73">
                  <c:v>0.77502172999999996</c:v>
                </c:pt>
                <c:pt idx="74">
                  <c:v>0.77839411000000003</c:v>
                </c:pt>
                <c:pt idx="75">
                  <c:v>0.78176635999999999</c:v>
                </c:pt>
                <c:pt idx="76">
                  <c:v>0.78453154999999997</c:v>
                </c:pt>
                <c:pt idx="77">
                  <c:v>0.78729651</c:v>
                </c:pt>
                <c:pt idx="78">
                  <c:v>0.78944605999999995</c:v>
                </c:pt>
                <c:pt idx="79">
                  <c:v>0.79159367999999997</c:v>
                </c:pt>
                <c:pt idx="80">
                  <c:v>0.79333138999999997</c:v>
                </c:pt>
                <c:pt idx="81">
                  <c:v>0.79513423000000005</c:v>
                </c:pt>
                <c:pt idx="82">
                  <c:v>0.79649420000000004</c:v>
                </c:pt>
                <c:pt idx="83">
                  <c:v>0.79779414999999998</c:v>
                </c:pt>
                <c:pt idx="84">
                  <c:v>0.79900112000000001</c:v>
                </c:pt>
                <c:pt idx="85">
                  <c:v>0.80033869000000002</c:v>
                </c:pt>
                <c:pt idx="86">
                  <c:v>0.80151419999999995</c:v>
                </c:pt>
                <c:pt idx="87">
                  <c:v>0.80267403000000004</c:v>
                </c:pt>
                <c:pt idx="88">
                  <c:v>0.80369281999999997</c:v>
                </c:pt>
                <c:pt idx="89">
                  <c:v>0.80475229000000004</c:v>
                </c:pt>
                <c:pt idx="90">
                  <c:v>0.80562597999999996</c:v>
                </c:pt>
                <c:pt idx="91">
                  <c:v>0.80649150000000003</c:v>
                </c:pt>
                <c:pt idx="92">
                  <c:v>0.80746518</c:v>
                </c:pt>
                <c:pt idx="93">
                  <c:v>0.80843878000000002</c:v>
                </c:pt>
                <c:pt idx="94">
                  <c:v>0.80927294000000005</c:v>
                </c:pt>
                <c:pt idx="95">
                  <c:v>0.81014653000000003</c:v>
                </c:pt>
                <c:pt idx="96">
                  <c:v>0.81108005999999999</c:v>
                </c:pt>
                <c:pt idx="97">
                  <c:v>0.81175059999999999</c:v>
                </c:pt>
                <c:pt idx="98">
                  <c:v>0.81260127000000004</c:v>
                </c:pt>
                <c:pt idx="99">
                  <c:v>0.81299668999999997</c:v>
                </c:pt>
                <c:pt idx="100">
                  <c:v>0.81371952999999997</c:v>
                </c:pt>
                <c:pt idx="101">
                  <c:v>0.81441416</c:v>
                </c:pt>
                <c:pt idx="102">
                  <c:v>0.81524836000000001</c:v>
                </c:pt>
                <c:pt idx="103">
                  <c:v>0.81580352</c:v>
                </c:pt>
                <c:pt idx="104">
                  <c:v>0.81635862000000003</c:v>
                </c:pt>
                <c:pt idx="105">
                  <c:v>0.81686722</c:v>
                </c:pt>
                <c:pt idx="106">
                  <c:v>0.81750040000000002</c:v>
                </c:pt>
                <c:pt idx="107">
                  <c:v>0.81832903000000001</c:v>
                </c:pt>
                <c:pt idx="108">
                  <c:v>0.81885744000000005</c:v>
                </c:pt>
                <c:pt idx="109">
                  <c:v>0.81955058000000003</c:v>
                </c:pt>
                <c:pt idx="110">
                  <c:v>0.81973317000000001</c:v>
                </c:pt>
                <c:pt idx="111">
                  <c:v>0.82013464999999997</c:v>
                </c:pt>
              </c:numCache>
            </c:numRef>
          </c:xVal>
          <c:yVal>
            <c:numRef>
              <c:f>'24.72-B737-200'!$D$3:$D$114</c:f>
              <c:numCache>
                <c:formatCode>General</c:formatCode>
                <c:ptCount val="112"/>
                <c:pt idx="0">
                  <c:v>215.244314</c:v>
                </c:pt>
                <c:pt idx="1">
                  <c:v>215.199726</c:v>
                </c:pt>
                <c:pt idx="2">
                  <c:v>215.199726</c:v>
                </c:pt>
                <c:pt idx="3">
                  <c:v>215.155137</c:v>
                </c:pt>
                <c:pt idx="4">
                  <c:v>215.16076100000001</c:v>
                </c:pt>
                <c:pt idx="5">
                  <c:v>215.141651</c:v>
                </c:pt>
                <c:pt idx="6">
                  <c:v>215.141651</c:v>
                </c:pt>
                <c:pt idx="7">
                  <c:v>215.141651</c:v>
                </c:pt>
                <c:pt idx="8">
                  <c:v>215.141651</c:v>
                </c:pt>
                <c:pt idx="9">
                  <c:v>214.989521</c:v>
                </c:pt>
                <c:pt idx="10">
                  <c:v>214.989521</c:v>
                </c:pt>
                <c:pt idx="11">
                  <c:v>214.989521</c:v>
                </c:pt>
                <c:pt idx="12">
                  <c:v>214.989521</c:v>
                </c:pt>
                <c:pt idx="13">
                  <c:v>214.97041200000001</c:v>
                </c:pt>
                <c:pt idx="14">
                  <c:v>214.919453</c:v>
                </c:pt>
                <c:pt idx="15">
                  <c:v>214.919453</c:v>
                </c:pt>
                <c:pt idx="16">
                  <c:v>214.919453</c:v>
                </c:pt>
                <c:pt idx="17">
                  <c:v>214.919453</c:v>
                </c:pt>
                <c:pt idx="18">
                  <c:v>214.913083</c:v>
                </c:pt>
                <c:pt idx="19">
                  <c:v>214.84938500000001</c:v>
                </c:pt>
                <c:pt idx="20">
                  <c:v>214.84938500000001</c:v>
                </c:pt>
                <c:pt idx="21">
                  <c:v>214.84938500000001</c:v>
                </c:pt>
                <c:pt idx="22">
                  <c:v>214.84938500000001</c:v>
                </c:pt>
                <c:pt idx="23">
                  <c:v>214.86212499999999</c:v>
                </c:pt>
                <c:pt idx="24">
                  <c:v>214.919453</c:v>
                </c:pt>
                <c:pt idx="25">
                  <c:v>214.957672</c:v>
                </c:pt>
                <c:pt idx="26">
                  <c:v>214.989521</c:v>
                </c:pt>
                <c:pt idx="27">
                  <c:v>214.989521</c:v>
                </c:pt>
                <c:pt idx="28">
                  <c:v>214.989521</c:v>
                </c:pt>
                <c:pt idx="29">
                  <c:v>214.989521</c:v>
                </c:pt>
                <c:pt idx="30">
                  <c:v>215.05322000000001</c:v>
                </c:pt>
                <c:pt idx="31">
                  <c:v>215.161507</c:v>
                </c:pt>
                <c:pt idx="32">
                  <c:v>215.23157499999999</c:v>
                </c:pt>
                <c:pt idx="33">
                  <c:v>215.26979399999999</c:v>
                </c:pt>
                <c:pt idx="34">
                  <c:v>215.26979399999999</c:v>
                </c:pt>
                <c:pt idx="35">
                  <c:v>215.288903</c:v>
                </c:pt>
                <c:pt idx="36">
                  <c:v>215.39081999999999</c:v>
                </c:pt>
                <c:pt idx="37">
                  <c:v>215.530957</c:v>
                </c:pt>
                <c:pt idx="38">
                  <c:v>215.57554500000001</c:v>
                </c:pt>
                <c:pt idx="39">
                  <c:v>215.665469</c:v>
                </c:pt>
                <c:pt idx="40">
                  <c:v>215.849448</c:v>
                </c:pt>
                <c:pt idx="41">
                  <c:v>215.96410499999999</c:v>
                </c:pt>
                <c:pt idx="42">
                  <c:v>216.066022</c:v>
                </c:pt>
                <c:pt idx="43">
                  <c:v>216.19341900000001</c:v>
                </c:pt>
                <c:pt idx="44">
                  <c:v>216.33992499999999</c:v>
                </c:pt>
                <c:pt idx="45">
                  <c:v>216.473691</c:v>
                </c:pt>
                <c:pt idx="46">
                  <c:v>216.632937</c:v>
                </c:pt>
                <c:pt idx="47">
                  <c:v>216.843141</c:v>
                </c:pt>
                <c:pt idx="48">
                  <c:v>217.00875600000001</c:v>
                </c:pt>
                <c:pt idx="49">
                  <c:v>217.199851</c:v>
                </c:pt>
                <c:pt idx="50">
                  <c:v>217.410055</c:v>
                </c:pt>
                <c:pt idx="51">
                  <c:v>217.55656099999999</c:v>
                </c:pt>
                <c:pt idx="52">
                  <c:v>217.84957299999999</c:v>
                </c:pt>
                <c:pt idx="53">
                  <c:v>218.05977799999999</c:v>
                </c:pt>
                <c:pt idx="54">
                  <c:v>218.308201</c:v>
                </c:pt>
                <c:pt idx="55">
                  <c:v>218.512035</c:v>
                </c:pt>
                <c:pt idx="56">
                  <c:v>218.82415700000001</c:v>
                </c:pt>
                <c:pt idx="57">
                  <c:v>219.12353899999999</c:v>
                </c:pt>
                <c:pt idx="58">
                  <c:v>219.39744099999999</c:v>
                </c:pt>
                <c:pt idx="59">
                  <c:v>219.72867199999999</c:v>
                </c:pt>
                <c:pt idx="60">
                  <c:v>220.04079400000001</c:v>
                </c:pt>
                <c:pt idx="61">
                  <c:v>220.41024400000001</c:v>
                </c:pt>
                <c:pt idx="62">
                  <c:v>220.70962499999999</c:v>
                </c:pt>
                <c:pt idx="63">
                  <c:v>221.13003399999999</c:v>
                </c:pt>
                <c:pt idx="64">
                  <c:v>221.47400500000001</c:v>
                </c:pt>
                <c:pt idx="65">
                  <c:v>221.94537199999999</c:v>
                </c:pt>
                <c:pt idx="66">
                  <c:v>222.31482199999999</c:v>
                </c:pt>
                <c:pt idx="67">
                  <c:v>222.76070999999999</c:v>
                </c:pt>
                <c:pt idx="68">
                  <c:v>223.232077</c:v>
                </c:pt>
                <c:pt idx="69">
                  <c:v>223.69707399999999</c:v>
                </c:pt>
                <c:pt idx="70">
                  <c:v>224.27672799999999</c:v>
                </c:pt>
                <c:pt idx="71">
                  <c:v>224.79268400000001</c:v>
                </c:pt>
                <c:pt idx="72">
                  <c:v>225.38507799999999</c:v>
                </c:pt>
                <c:pt idx="73">
                  <c:v>225.971102</c:v>
                </c:pt>
                <c:pt idx="74">
                  <c:v>226.56349599999999</c:v>
                </c:pt>
                <c:pt idx="75">
                  <c:v>227.21247199999999</c:v>
                </c:pt>
                <c:pt idx="76">
                  <c:v>228.364665</c:v>
                </c:pt>
                <c:pt idx="77">
                  <c:v>229.62663599999999</c:v>
                </c:pt>
                <c:pt idx="78">
                  <c:v>231.00227000000001</c:v>
                </c:pt>
                <c:pt idx="79">
                  <c:v>232.401442</c:v>
                </c:pt>
                <c:pt idx="80">
                  <c:v>233.69109800000001</c:v>
                </c:pt>
                <c:pt idx="81">
                  <c:v>235.07358400000001</c:v>
                </c:pt>
                <c:pt idx="82">
                  <c:v>236.5181</c:v>
                </c:pt>
                <c:pt idx="83">
                  <c:v>237.855706</c:v>
                </c:pt>
                <c:pt idx="84">
                  <c:v>239.16099199999999</c:v>
                </c:pt>
                <c:pt idx="85">
                  <c:v>240.75543099999999</c:v>
                </c:pt>
                <c:pt idx="86">
                  <c:v>242.28493499999999</c:v>
                </c:pt>
                <c:pt idx="87">
                  <c:v>243.92988099999999</c:v>
                </c:pt>
                <c:pt idx="88">
                  <c:v>245.607383</c:v>
                </c:pt>
                <c:pt idx="89">
                  <c:v>247.31237300000001</c:v>
                </c:pt>
                <c:pt idx="90">
                  <c:v>248.859973</c:v>
                </c:pt>
                <c:pt idx="91">
                  <c:v>250.30383900000001</c:v>
                </c:pt>
                <c:pt idx="92">
                  <c:v>251.94167999999999</c:v>
                </c:pt>
                <c:pt idx="93">
                  <c:v>253.620395</c:v>
                </c:pt>
                <c:pt idx="94">
                  <c:v>255.23196100000001</c:v>
                </c:pt>
                <c:pt idx="95">
                  <c:v>257.07041400000003</c:v>
                </c:pt>
                <c:pt idx="96">
                  <c:v>258.84046799999999</c:v>
                </c:pt>
                <c:pt idx="97">
                  <c:v>260.53283299999998</c:v>
                </c:pt>
                <c:pt idx="98">
                  <c:v>262.06896599999999</c:v>
                </c:pt>
                <c:pt idx="99">
                  <c:v>263.51262100000002</c:v>
                </c:pt>
                <c:pt idx="100">
                  <c:v>264.96006299999999</c:v>
                </c:pt>
                <c:pt idx="101">
                  <c:v>266.55411199999998</c:v>
                </c:pt>
                <c:pt idx="102">
                  <c:v>268.14816100000002</c:v>
                </c:pt>
                <c:pt idx="103">
                  <c:v>269.68965900000001</c:v>
                </c:pt>
                <c:pt idx="104">
                  <c:v>271.26587599999999</c:v>
                </c:pt>
                <c:pt idx="105">
                  <c:v>272.83073000000002</c:v>
                </c:pt>
                <c:pt idx="106">
                  <c:v>274.66981299999998</c:v>
                </c:pt>
                <c:pt idx="107">
                  <c:v>276.825558</c:v>
                </c:pt>
                <c:pt idx="108">
                  <c:v>278.54317300000002</c:v>
                </c:pt>
                <c:pt idx="109">
                  <c:v>280.24888499999997</c:v>
                </c:pt>
                <c:pt idx="110">
                  <c:v>281.98629399999999</c:v>
                </c:pt>
                <c:pt idx="111">
                  <c:v>283.82037300000002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3BC-C74D-90E2-F8AED6958B14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'24.72-B737-200'!$C$3:$C$114</c:f>
              <c:numCache>
                <c:formatCode>General</c:formatCode>
                <c:ptCount val="112"/>
                <c:pt idx="0">
                  <c:v>0.54968189999999995</c:v>
                </c:pt>
                <c:pt idx="1">
                  <c:v>0.55305556</c:v>
                </c:pt>
                <c:pt idx="2">
                  <c:v>0.55642913000000005</c:v>
                </c:pt>
                <c:pt idx="3">
                  <c:v>0.55980278999999999</c:v>
                </c:pt>
                <c:pt idx="4">
                  <c:v>0.56287332000000001</c:v>
                </c:pt>
                <c:pt idx="5">
                  <c:v>0.56594390000000006</c:v>
                </c:pt>
                <c:pt idx="6">
                  <c:v>0.56901444000000001</c:v>
                </c:pt>
                <c:pt idx="7">
                  <c:v>0.57208497999999997</c:v>
                </c:pt>
                <c:pt idx="8">
                  <c:v>0.57515552000000003</c:v>
                </c:pt>
                <c:pt idx="9">
                  <c:v>0.57822636000000005</c:v>
                </c:pt>
                <c:pt idx="10">
                  <c:v>0.58129690000000001</c:v>
                </c:pt>
                <c:pt idx="11">
                  <c:v>0.58436743999999996</c:v>
                </c:pt>
                <c:pt idx="12">
                  <c:v>0.58743798000000003</c:v>
                </c:pt>
                <c:pt idx="13">
                  <c:v>0.59050855999999996</c:v>
                </c:pt>
                <c:pt idx="14">
                  <c:v>0.59357919999999997</c:v>
                </c:pt>
                <c:pt idx="15">
                  <c:v>0.59664974000000004</c:v>
                </c:pt>
                <c:pt idx="16">
                  <c:v>0.59972027999999999</c:v>
                </c:pt>
                <c:pt idx="17">
                  <c:v>0.60279081999999995</c:v>
                </c:pt>
                <c:pt idx="18">
                  <c:v>0.60586136999999995</c:v>
                </c:pt>
                <c:pt idx="19">
                  <c:v>0.60893204000000001</c:v>
                </c:pt>
                <c:pt idx="20">
                  <c:v>0.61200257999999996</c:v>
                </c:pt>
                <c:pt idx="21">
                  <c:v>0.61507312000000003</c:v>
                </c:pt>
                <c:pt idx="22">
                  <c:v>0.61814365999999998</c:v>
                </c:pt>
                <c:pt idx="23">
                  <c:v>0.62121417000000001</c:v>
                </c:pt>
                <c:pt idx="24">
                  <c:v>0.62428459999999997</c:v>
                </c:pt>
                <c:pt idx="25">
                  <c:v>0.62735505999999996</c:v>
                </c:pt>
                <c:pt idx="26">
                  <c:v>0.63042553999999995</c:v>
                </c:pt>
                <c:pt idx="27">
                  <c:v>0.63349606999999997</c:v>
                </c:pt>
                <c:pt idx="28">
                  <c:v>0.63656661000000003</c:v>
                </c:pt>
                <c:pt idx="29">
                  <c:v>0.63963714999999999</c:v>
                </c:pt>
                <c:pt idx="30">
                  <c:v>0.64270755999999996</c:v>
                </c:pt>
                <c:pt idx="31">
                  <c:v>0.64577788000000003</c:v>
                </c:pt>
                <c:pt idx="32">
                  <c:v>0.64884828000000005</c:v>
                </c:pt>
                <c:pt idx="33">
                  <c:v>0.65191874000000005</c:v>
                </c:pt>
                <c:pt idx="34">
                  <c:v>0.65498928000000001</c:v>
                </c:pt>
                <c:pt idx="35">
                  <c:v>0.65805977999999998</c:v>
                </c:pt>
                <c:pt idx="36">
                  <c:v>0.66113012000000004</c:v>
                </c:pt>
                <c:pt idx="37">
                  <c:v>0.66420036999999998</c:v>
                </c:pt>
                <c:pt idx="38">
                  <c:v>0.66727082000000004</c:v>
                </c:pt>
                <c:pt idx="39">
                  <c:v>0.67034117999999998</c:v>
                </c:pt>
                <c:pt idx="40">
                  <c:v>0.67341134999999996</c:v>
                </c:pt>
                <c:pt idx="41">
                  <c:v>0.67648165999999998</c:v>
                </c:pt>
                <c:pt idx="42">
                  <c:v>0.67955198999999999</c:v>
                </c:pt>
                <c:pt idx="43">
                  <c:v>0.68262226999999998</c:v>
                </c:pt>
                <c:pt idx="44">
                  <c:v>0.68569252000000003</c:v>
                </c:pt>
                <c:pt idx="45">
                  <c:v>0.68876278999999996</c:v>
                </c:pt>
                <c:pt idx="46">
                  <c:v>0.69183300000000003</c:v>
                </c:pt>
                <c:pt idx="47">
                  <c:v>0.69490311999999999</c:v>
                </c:pt>
                <c:pt idx="48">
                  <c:v>0.69797332000000001</c:v>
                </c:pt>
                <c:pt idx="49">
                  <c:v>0.70104348000000005</c:v>
                </c:pt>
                <c:pt idx="50">
                  <c:v>0.70411358999999996</c:v>
                </c:pt>
                <c:pt idx="51">
                  <c:v>0.70718382999999996</c:v>
                </c:pt>
                <c:pt idx="52">
                  <c:v>0.71025377999999995</c:v>
                </c:pt>
                <c:pt idx="53">
                  <c:v>0.71332390000000001</c:v>
                </c:pt>
                <c:pt idx="54">
                  <c:v>0.71639392999999996</c:v>
                </c:pt>
                <c:pt idx="55">
                  <c:v>0.71946405999999996</c:v>
                </c:pt>
                <c:pt idx="56">
                  <c:v>0.72253396999999997</c:v>
                </c:pt>
                <c:pt idx="57">
                  <c:v>0.72560391000000002</c:v>
                </c:pt>
                <c:pt idx="58">
                  <c:v>0.72867389000000005</c:v>
                </c:pt>
                <c:pt idx="59">
                  <c:v>0.73174375999999997</c:v>
                </c:pt>
                <c:pt idx="60">
                  <c:v>0.73481366999999997</c:v>
                </c:pt>
                <c:pt idx="61">
                  <c:v>0.73788346000000005</c:v>
                </c:pt>
                <c:pt idx="62">
                  <c:v>0.74095339999999998</c:v>
                </c:pt>
                <c:pt idx="63">
                  <c:v>0.74402309</c:v>
                </c:pt>
                <c:pt idx="64">
                  <c:v>0.74678990000000001</c:v>
                </c:pt>
                <c:pt idx="65">
                  <c:v>0.75016252000000005</c:v>
                </c:pt>
                <c:pt idx="66">
                  <c:v>0.75323231000000002</c:v>
                </c:pt>
                <c:pt idx="67">
                  <c:v>0.75630195</c:v>
                </c:pt>
                <c:pt idx="68">
                  <c:v>0.75937153999999996</c:v>
                </c:pt>
                <c:pt idx="69">
                  <c:v>0.76244113999999996</c:v>
                </c:pt>
                <c:pt idx="70">
                  <c:v>0.76551051000000003</c:v>
                </c:pt>
                <c:pt idx="71">
                  <c:v>0.76858000000000004</c:v>
                </c:pt>
                <c:pt idx="72">
                  <c:v>0.77164935000000001</c:v>
                </c:pt>
                <c:pt idx="73">
                  <c:v>0.77502172999999996</c:v>
                </c:pt>
                <c:pt idx="74">
                  <c:v>0.77839411000000003</c:v>
                </c:pt>
                <c:pt idx="75">
                  <c:v>0.78176635999999999</c:v>
                </c:pt>
                <c:pt idx="76">
                  <c:v>0.78453154999999997</c:v>
                </c:pt>
                <c:pt idx="77">
                  <c:v>0.78729651</c:v>
                </c:pt>
                <c:pt idx="78">
                  <c:v>0.78944605999999995</c:v>
                </c:pt>
                <c:pt idx="79">
                  <c:v>0.79159367999999997</c:v>
                </c:pt>
                <c:pt idx="80">
                  <c:v>0.79333138999999997</c:v>
                </c:pt>
                <c:pt idx="81">
                  <c:v>0.79513423000000005</c:v>
                </c:pt>
                <c:pt idx="82">
                  <c:v>0.79649420000000004</c:v>
                </c:pt>
                <c:pt idx="83">
                  <c:v>0.79779414999999998</c:v>
                </c:pt>
                <c:pt idx="84">
                  <c:v>0.79900112000000001</c:v>
                </c:pt>
                <c:pt idx="85">
                  <c:v>0.80033869000000002</c:v>
                </c:pt>
                <c:pt idx="86">
                  <c:v>0.80151419999999995</c:v>
                </c:pt>
                <c:pt idx="87">
                  <c:v>0.80267403000000004</c:v>
                </c:pt>
                <c:pt idx="88">
                  <c:v>0.80369281999999997</c:v>
                </c:pt>
                <c:pt idx="89">
                  <c:v>0.80475229000000004</c:v>
                </c:pt>
                <c:pt idx="90">
                  <c:v>0.80562597999999996</c:v>
                </c:pt>
                <c:pt idx="91">
                  <c:v>0.80649150000000003</c:v>
                </c:pt>
                <c:pt idx="92">
                  <c:v>0.80746518</c:v>
                </c:pt>
                <c:pt idx="93">
                  <c:v>0.80843878000000002</c:v>
                </c:pt>
                <c:pt idx="94">
                  <c:v>0.80927294000000005</c:v>
                </c:pt>
                <c:pt idx="95">
                  <c:v>0.81014653000000003</c:v>
                </c:pt>
                <c:pt idx="96">
                  <c:v>0.81108005999999999</c:v>
                </c:pt>
                <c:pt idx="97">
                  <c:v>0.81175059999999999</c:v>
                </c:pt>
                <c:pt idx="98">
                  <c:v>0.81260127000000004</c:v>
                </c:pt>
                <c:pt idx="99">
                  <c:v>0.81299668999999997</c:v>
                </c:pt>
                <c:pt idx="100">
                  <c:v>0.81371952999999997</c:v>
                </c:pt>
                <c:pt idx="101">
                  <c:v>0.81441416</c:v>
                </c:pt>
                <c:pt idx="102">
                  <c:v>0.81524836000000001</c:v>
                </c:pt>
                <c:pt idx="103">
                  <c:v>0.81580352</c:v>
                </c:pt>
                <c:pt idx="104">
                  <c:v>0.81635862000000003</c:v>
                </c:pt>
                <c:pt idx="105">
                  <c:v>0.81686722</c:v>
                </c:pt>
                <c:pt idx="106">
                  <c:v>0.81750040000000002</c:v>
                </c:pt>
                <c:pt idx="107">
                  <c:v>0.81832903000000001</c:v>
                </c:pt>
                <c:pt idx="108">
                  <c:v>0.81885744000000005</c:v>
                </c:pt>
                <c:pt idx="109">
                  <c:v>0.81955058000000003</c:v>
                </c:pt>
                <c:pt idx="110">
                  <c:v>0.81973317000000001</c:v>
                </c:pt>
                <c:pt idx="111">
                  <c:v>0.82013464999999997</c:v>
                </c:pt>
              </c:numCache>
            </c:numRef>
          </c:xVal>
          <c:yVal>
            <c:numRef>
              <c:f>'24.72-B737-200'!$E$3:$E$114</c:f>
              <c:numCache>
                <c:formatCode>General</c:formatCode>
                <c:ptCount val="112"/>
                <c:pt idx="0">
                  <c:v>215.39036583615103</c:v>
                </c:pt>
                <c:pt idx="1">
                  <c:v>215.39288047083801</c:v>
                </c:pt>
                <c:pt idx="2">
                  <c:v>215.39565964018854</c:v>
                </c:pt>
                <c:pt idx="3">
                  <c:v>215.39872743039075</c:v>
                </c:pt>
                <c:pt idx="4">
                  <c:v>215.40179209952024</c:v>
                </c:pt>
                <c:pt idx="5">
                  <c:v>215.40513802825564</c:v>
                </c:pt>
                <c:pt idx="6">
                  <c:v>215.40878739228975</c:v>
                </c:pt>
                <c:pt idx="7">
                  <c:v>215.4127640177399</c:v>
                </c:pt>
                <c:pt idx="8">
                  <c:v>215.41709329149276</c:v>
                </c:pt>
                <c:pt idx="9">
                  <c:v>215.42180277816544</c:v>
                </c:pt>
                <c:pt idx="10">
                  <c:v>215.42692044484116</c:v>
                </c:pt>
                <c:pt idx="11">
                  <c:v>215.43247752532744</c:v>
                </c:pt>
                <c:pt idx="12">
                  <c:v>215.43850683502671</c:v>
                </c:pt>
                <c:pt idx="13">
                  <c:v>215.44504342315855</c:v>
                </c:pt>
                <c:pt idx="14">
                  <c:v>215.45212459639254</c:v>
                </c:pt>
                <c:pt idx="15">
                  <c:v>215.45978962910672</c:v>
                </c:pt>
                <c:pt idx="16">
                  <c:v>215.46808096168687</c:v>
                </c:pt>
                <c:pt idx="17">
                  <c:v>215.47704354017947</c:v>
                </c:pt>
                <c:pt idx="18">
                  <c:v>215.48672524402315</c:v>
                </c:pt>
                <c:pt idx="19">
                  <c:v>215.49717740428736</c:v>
                </c:pt>
                <c:pt idx="20">
                  <c:v>215.50845339282449</c:v>
                </c:pt>
                <c:pt idx="21">
                  <c:v>215.52061136963778</c:v>
                </c:pt>
                <c:pt idx="22">
                  <c:v>215.5337128168598</c:v>
                </c:pt>
                <c:pt idx="23">
                  <c:v>215.54782308150448</c:v>
                </c:pt>
                <c:pt idx="24">
                  <c:v>215.56301165642671</c:v>
                </c:pt>
                <c:pt idx="25">
                  <c:v>215.57935343881729</c:v>
                </c:pt>
                <c:pt idx="26">
                  <c:v>215.59692772939661</c:v>
                </c:pt>
                <c:pt idx="27">
                  <c:v>215.61581939428476</c:v>
                </c:pt>
                <c:pt idx="28">
                  <c:v>215.63611862155264</c:v>
                </c:pt>
                <c:pt idx="29">
                  <c:v>215.65792195356943</c:v>
                </c:pt>
                <c:pt idx="30">
                  <c:v>215.68133168694624</c:v>
                </c:pt>
                <c:pt idx="31">
                  <c:v>215.70645855672774</c:v>
                </c:pt>
                <c:pt idx="32">
                  <c:v>215.73342249220374</c:v>
                </c:pt>
                <c:pt idx="33">
                  <c:v>215.76235066420833</c:v>
                </c:pt>
                <c:pt idx="34">
                  <c:v>215.79338011345104</c:v>
                </c:pt>
                <c:pt idx="35">
                  <c:v>215.82665680035728</c:v>
                </c:pt>
                <c:pt idx="36">
                  <c:v>215.86233778447885</c:v>
                </c:pt>
                <c:pt idx="37">
                  <c:v>215.90059480348143</c:v>
                </c:pt>
                <c:pt idx="38">
                  <c:v>215.94161685828357</c:v>
                </c:pt>
                <c:pt idx="39">
                  <c:v>215.98560104563961</c:v>
                </c:pt>
                <c:pt idx="40">
                  <c:v>216.03276368826039</c:v>
                </c:pt>
                <c:pt idx="41">
                  <c:v>216.08334736098149</c:v>
                </c:pt>
                <c:pt idx="42">
                  <c:v>216.13760973350765</c:v>
                </c:pt>
                <c:pt idx="43">
                  <c:v>216.1958334216944</c:v>
                </c:pt>
                <c:pt idx="44">
                  <c:v>216.25833025347654</c:v>
                </c:pt>
                <c:pt idx="45">
                  <c:v>216.32544422145435</c:v>
                </c:pt>
                <c:pt idx="46">
                  <c:v>216.39755215371312</c:v>
                </c:pt>
                <c:pt idx="47">
                  <c:v>216.47507230503163</c:v>
                </c:pt>
                <c:pt idx="48">
                  <c:v>216.55847480535351</c:v>
                </c:pt>
                <c:pt idx="49">
                  <c:v>216.6482757424651</c:v>
                </c:pt>
                <c:pt idx="50">
                  <c:v>216.74505515563024</c:v>
                </c:pt>
                <c:pt idx="51">
                  <c:v>216.84947046766712</c:v>
                </c:pt>
                <c:pt idx="52">
                  <c:v>216.96224008531468</c:v>
                </c:pt>
                <c:pt idx="53">
                  <c:v>217.08420870180694</c:v>
                </c:pt>
                <c:pt idx="54">
                  <c:v>217.21630498419464</c:v>
                </c:pt>
                <c:pt idx="55">
                  <c:v>217.35960444763464</c:v>
                </c:pt>
                <c:pt idx="56">
                  <c:v>217.51530880423252</c:v>
                </c:pt>
                <c:pt idx="57">
                  <c:v>217.68482250350266</c:v>
                </c:pt>
                <c:pt idx="58">
                  <c:v>217.86974543556101</c:v>
                </c:pt>
                <c:pt idx="59">
                  <c:v>218.07190868936578</c:v>
                </c:pt>
                <c:pt idx="60">
                  <c:v>218.29344681084385</c:v>
                </c:pt>
                <c:pt idx="61">
                  <c:v>218.53680805451091</c:v>
                </c:pt>
                <c:pt idx="62">
                  <c:v>218.80487094987859</c:v>
                </c:pt>
                <c:pt idx="63">
                  <c:v>219.10092417240963</c:v>
                </c:pt>
                <c:pt idx="64">
                  <c:v>219.39496991363455</c:v>
                </c:pt>
                <c:pt idx="65">
                  <c:v>219.7932449988765</c:v>
                </c:pt>
                <c:pt idx="66">
                  <c:v>220.19937683780651</c:v>
                </c:pt>
                <c:pt idx="67">
                  <c:v>220.65348318950873</c:v>
                </c:pt>
                <c:pt idx="68">
                  <c:v>221.16292979560762</c:v>
                </c:pt>
                <c:pt idx="69">
                  <c:v>221.73640245297906</c:v>
                </c:pt>
                <c:pt idx="70">
                  <c:v>222.38410392165386</c:v>
                </c:pt>
                <c:pt idx="71">
                  <c:v>223.11824815896412</c:v>
                </c:pt>
                <c:pt idx="72">
                  <c:v>223.95318028510019</c:v>
                </c:pt>
                <c:pt idx="73">
                  <c:v>225.00727491128356</c:v>
                </c:pt>
                <c:pt idx="74">
                  <c:v>226.23114246547672</c:v>
                </c:pt>
                <c:pt idx="75">
                  <c:v>227.65791199792062</c:v>
                </c:pt>
                <c:pt idx="76">
                  <c:v>229.00735560362997</c:v>
                </c:pt>
                <c:pt idx="77">
                  <c:v>230.54681314661786</c:v>
                </c:pt>
                <c:pt idx="78">
                  <c:v>231.89493022582772</c:v>
                </c:pt>
                <c:pt idx="79">
                  <c:v>233.39261216545029</c:v>
                </c:pt>
                <c:pt idx="80">
                  <c:v>234.72804363099516</c:v>
                </c:pt>
                <c:pt idx="81">
                  <c:v>236.24377804646571</c:v>
                </c:pt>
                <c:pt idx="82">
                  <c:v>237.48362575231218</c:v>
                </c:pt>
                <c:pt idx="83">
                  <c:v>238.7533102664998</c:v>
                </c:pt>
                <c:pt idx="84">
                  <c:v>240.0119998861218</c:v>
                </c:pt>
                <c:pt idx="85">
                  <c:v>241.50376733178086</c:v>
                </c:pt>
                <c:pt idx="86">
                  <c:v>242.90535912029731</c:v>
                </c:pt>
                <c:pt idx="87">
                  <c:v>244.37765578561209</c:v>
                </c:pt>
                <c:pt idx="88">
                  <c:v>245.74932879552418</c:v>
                </c:pt>
                <c:pt idx="89">
                  <c:v>247.25888581802366</c:v>
                </c:pt>
                <c:pt idx="90">
                  <c:v>248.57149361148439</c:v>
                </c:pt>
                <c:pt idx="91">
                  <c:v>249.93582944438214</c:v>
                </c:pt>
                <c:pt idx="92">
                  <c:v>251.55126096187115</c:v>
                </c:pt>
                <c:pt idx="93">
                  <c:v>253.2571268762145</c:v>
                </c:pt>
                <c:pt idx="94">
                  <c:v>254.79511894526723</c:v>
                </c:pt>
                <c:pt idx="95">
                  <c:v>256.48593703070549</c:v>
                </c:pt>
                <c:pt idx="96">
                  <c:v>258.38874534495926</c:v>
                </c:pt>
                <c:pt idx="97">
                  <c:v>259.82012148614353</c:v>
                </c:pt>
                <c:pt idx="98">
                  <c:v>261.71811838520279</c:v>
                </c:pt>
                <c:pt idx="99">
                  <c:v>262.63300652710763</c:v>
                </c:pt>
                <c:pt idx="100">
                  <c:v>264.36143120667208</c:v>
                </c:pt>
                <c:pt idx="101">
                  <c:v>266.09348713259442</c:v>
                </c:pt>
                <c:pt idx="102">
                  <c:v>268.27056442485235</c:v>
                </c:pt>
                <c:pt idx="103">
                  <c:v>269.78100768553674</c:v>
                </c:pt>
                <c:pt idx="104">
                  <c:v>271.34282318707892</c:v>
                </c:pt>
                <c:pt idx="105">
                  <c:v>272.82083446702205</c:v>
                </c:pt>
                <c:pt idx="106">
                  <c:v>274.72636235182983</c:v>
                </c:pt>
                <c:pt idx="107">
                  <c:v>277.33525126417345</c:v>
                </c:pt>
                <c:pt idx="108">
                  <c:v>279.07055002759813</c:v>
                </c:pt>
                <c:pt idx="109">
                  <c:v>281.4358988472282</c:v>
                </c:pt>
                <c:pt idx="110">
                  <c:v>282.07642605234628</c:v>
                </c:pt>
                <c:pt idx="111">
                  <c:v>283.51125034861792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E0-8C47-A0BA-E1FED28BD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B737-300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'24.72-B737-300'!$N$3:$N$108</c:f>
              <c:numCache>
                <c:formatCode>General</c:formatCode>
                <c:ptCount val="106"/>
                <c:pt idx="0">
                  <c:v>0.50068109000000005</c:v>
                </c:pt>
                <c:pt idx="1">
                  <c:v>0.50405454999999999</c:v>
                </c:pt>
                <c:pt idx="2">
                  <c:v>0.50712504000000003</c:v>
                </c:pt>
                <c:pt idx="3">
                  <c:v>0.51019566999999999</c:v>
                </c:pt>
                <c:pt idx="4">
                  <c:v>0.51356919999999995</c:v>
                </c:pt>
                <c:pt idx="5">
                  <c:v>0.51694271999999997</c:v>
                </c:pt>
                <c:pt idx="6">
                  <c:v>0.51971023000000005</c:v>
                </c:pt>
                <c:pt idx="7">
                  <c:v>0.52247774000000002</c:v>
                </c:pt>
                <c:pt idx="8">
                  <c:v>0.52540871</c:v>
                </c:pt>
                <c:pt idx="9">
                  <c:v>0.52802293</c:v>
                </c:pt>
                <c:pt idx="10">
                  <c:v>0.53306109999999995</c:v>
                </c:pt>
                <c:pt idx="11">
                  <c:v>0.53643474000000002</c:v>
                </c:pt>
                <c:pt idx="12">
                  <c:v>0.54011134000000005</c:v>
                </c:pt>
                <c:pt idx="13">
                  <c:v>0.54318188000000001</c:v>
                </c:pt>
                <c:pt idx="14">
                  <c:v>0.54625232999999995</c:v>
                </c:pt>
                <c:pt idx="15">
                  <c:v>0.54901977999999996</c:v>
                </c:pt>
                <c:pt idx="16">
                  <c:v>0.55209032000000002</c:v>
                </c:pt>
                <c:pt idx="17">
                  <c:v>0.55516085999999998</c:v>
                </c:pt>
                <c:pt idx="18">
                  <c:v>0.55792830999999998</c:v>
                </c:pt>
                <c:pt idx="19">
                  <c:v>0.56069575000000005</c:v>
                </c:pt>
                <c:pt idx="20">
                  <c:v>0.56341922</c:v>
                </c:pt>
                <c:pt idx="21">
                  <c:v>0.56965233999999998</c:v>
                </c:pt>
                <c:pt idx="22">
                  <c:v>0.57272288000000005</c:v>
                </c:pt>
                <c:pt idx="23">
                  <c:v>0.57579334000000004</c:v>
                </c:pt>
                <c:pt idx="24">
                  <c:v>0.57886386999999995</c:v>
                </c:pt>
                <c:pt idx="25">
                  <c:v>0.58193441000000001</c:v>
                </c:pt>
                <c:pt idx="26">
                  <c:v>0.58500492000000004</c:v>
                </c:pt>
                <c:pt idx="27">
                  <c:v>0.58807533999999995</c:v>
                </c:pt>
                <c:pt idx="28">
                  <c:v>0.59114588000000001</c:v>
                </c:pt>
                <c:pt idx="29">
                  <c:v>0.59421639999999998</c:v>
                </c:pt>
                <c:pt idx="30">
                  <c:v>0.59698382000000005</c:v>
                </c:pt>
                <c:pt idx="31">
                  <c:v>0.59987060999999997</c:v>
                </c:pt>
                <c:pt idx="32">
                  <c:v>0.60533402999999997</c:v>
                </c:pt>
                <c:pt idx="33">
                  <c:v>0.60870743999999999</c:v>
                </c:pt>
                <c:pt idx="34">
                  <c:v>0.61177795000000001</c:v>
                </c:pt>
                <c:pt idx="35">
                  <c:v>0.61484848999999997</c:v>
                </c:pt>
                <c:pt idx="36">
                  <c:v>0.61822175000000001</c:v>
                </c:pt>
                <c:pt idx="37">
                  <c:v>0.62159518999999996</c:v>
                </c:pt>
                <c:pt idx="38">
                  <c:v>0.62513207000000004</c:v>
                </c:pt>
                <c:pt idx="39">
                  <c:v>0.62994470000000002</c:v>
                </c:pt>
                <c:pt idx="40">
                  <c:v>0.63362138000000001</c:v>
                </c:pt>
                <c:pt idx="41">
                  <c:v>0.63699466999999999</c:v>
                </c:pt>
                <c:pt idx="42">
                  <c:v>0.64006501000000005</c:v>
                </c:pt>
                <c:pt idx="43">
                  <c:v>0.64313545999999999</c:v>
                </c:pt>
                <c:pt idx="44">
                  <c:v>0.64620588999999995</c:v>
                </c:pt>
                <c:pt idx="45">
                  <c:v>0.64927604999999999</c:v>
                </c:pt>
                <c:pt idx="46">
                  <c:v>0.65234636000000001</c:v>
                </c:pt>
                <c:pt idx="47">
                  <c:v>0.65499801999999996</c:v>
                </c:pt>
                <c:pt idx="48">
                  <c:v>0.66165529999999995</c:v>
                </c:pt>
                <c:pt idx="49">
                  <c:v>0.66414097000000005</c:v>
                </c:pt>
                <c:pt idx="50">
                  <c:v>0.66690817000000002</c:v>
                </c:pt>
                <c:pt idx="51">
                  <c:v>0.66997848999999998</c:v>
                </c:pt>
                <c:pt idx="52">
                  <c:v>0.67274577000000002</c:v>
                </c:pt>
                <c:pt idx="53">
                  <c:v>0.67551273999999994</c:v>
                </c:pt>
                <c:pt idx="54">
                  <c:v>0.67858277</c:v>
                </c:pt>
                <c:pt idx="55">
                  <c:v>0.68165279000000001</c:v>
                </c:pt>
                <c:pt idx="56">
                  <c:v>0.68472294</c:v>
                </c:pt>
                <c:pt idx="57">
                  <c:v>0.68749000000000005</c:v>
                </c:pt>
                <c:pt idx="58">
                  <c:v>0.69002591000000002</c:v>
                </c:pt>
                <c:pt idx="59">
                  <c:v>0.69634943000000005</c:v>
                </c:pt>
                <c:pt idx="60">
                  <c:v>0.69941940999999996</c:v>
                </c:pt>
                <c:pt idx="61">
                  <c:v>0.70279227</c:v>
                </c:pt>
                <c:pt idx="62">
                  <c:v>0.70616531999999999</c:v>
                </c:pt>
                <c:pt idx="63">
                  <c:v>0.70923521</c:v>
                </c:pt>
                <c:pt idx="64">
                  <c:v>0.71200207999999998</c:v>
                </c:pt>
                <c:pt idx="65">
                  <c:v>0.71507191000000003</c:v>
                </c:pt>
                <c:pt idx="66">
                  <c:v>0.71783874999999997</c:v>
                </c:pt>
                <c:pt idx="67">
                  <c:v>0.72086468000000004</c:v>
                </c:pt>
                <c:pt idx="68">
                  <c:v>0.72483938000000003</c:v>
                </c:pt>
                <c:pt idx="69">
                  <c:v>0.72821234000000001</c:v>
                </c:pt>
                <c:pt idx="70">
                  <c:v>0.73128210000000005</c:v>
                </c:pt>
                <c:pt idx="71">
                  <c:v>0.73435183999999998</c:v>
                </c:pt>
                <c:pt idx="72">
                  <c:v>0.73772448999999996</c:v>
                </c:pt>
                <c:pt idx="73">
                  <c:v>0.74109676000000002</c:v>
                </c:pt>
                <c:pt idx="74">
                  <c:v>0.74416643999999998</c:v>
                </c:pt>
                <c:pt idx="75">
                  <c:v>0.74723589999999995</c:v>
                </c:pt>
                <c:pt idx="76">
                  <c:v>0.74960797999999995</c:v>
                </c:pt>
                <c:pt idx="77">
                  <c:v>0.75416393000000004</c:v>
                </c:pt>
                <c:pt idx="78">
                  <c:v>0.75723298999999999</c:v>
                </c:pt>
                <c:pt idx="79">
                  <c:v>0.76014638999999995</c:v>
                </c:pt>
                <c:pt idx="80">
                  <c:v>0.76270000000000004</c:v>
                </c:pt>
                <c:pt idx="81">
                  <c:v>0.76506755000000004</c:v>
                </c:pt>
                <c:pt idx="82">
                  <c:v>0.76746205999999995</c:v>
                </c:pt>
                <c:pt idx="83">
                  <c:v>0.77076003000000004</c:v>
                </c:pt>
                <c:pt idx="84">
                  <c:v>0.77286516000000005</c:v>
                </c:pt>
                <c:pt idx="85">
                  <c:v>0.77464748999999999</c:v>
                </c:pt>
                <c:pt idx="86">
                  <c:v>0.77615000999999995</c:v>
                </c:pt>
                <c:pt idx="87">
                  <c:v>0.77768238000000001</c:v>
                </c:pt>
                <c:pt idx="88">
                  <c:v>0.77902883999999994</c:v>
                </c:pt>
                <c:pt idx="89">
                  <c:v>0.78095448000000001</c:v>
                </c:pt>
                <c:pt idx="90">
                  <c:v>0.7823234</c:v>
                </c:pt>
                <c:pt idx="91">
                  <c:v>0.78371964999999999</c:v>
                </c:pt>
                <c:pt idx="92">
                  <c:v>0.78471531999999999</c:v>
                </c:pt>
                <c:pt idx="93">
                  <c:v>0.78587532999999998</c:v>
                </c:pt>
                <c:pt idx="94">
                  <c:v>0.78691853</c:v>
                </c:pt>
                <c:pt idx="95">
                  <c:v>0.78824154000000002</c:v>
                </c:pt>
                <c:pt idx="96">
                  <c:v>0.78922669999999995</c:v>
                </c:pt>
                <c:pt idx="97">
                  <c:v>0.79030518999999999</c:v>
                </c:pt>
                <c:pt idx="98">
                  <c:v>0.79267102</c:v>
                </c:pt>
                <c:pt idx="99">
                  <c:v>0.79362031</c:v>
                </c:pt>
                <c:pt idx="100">
                  <c:v>0.79459365999999998</c:v>
                </c:pt>
                <c:pt idx="101">
                  <c:v>0.79561364000000001</c:v>
                </c:pt>
                <c:pt idx="102">
                  <c:v>0.79647650999999997</c:v>
                </c:pt>
                <c:pt idx="103">
                  <c:v>0.79769274999999995</c:v>
                </c:pt>
                <c:pt idx="104">
                  <c:v>0.79890479999999997</c:v>
                </c:pt>
                <c:pt idx="105">
                  <c:v>0.79987730999999995</c:v>
                </c:pt>
              </c:numCache>
            </c:numRef>
          </c:xVal>
          <c:yVal>
            <c:numRef>
              <c:f>'24.72-B737-300'!$O$3:$O$108</c:f>
              <c:numCache>
                <c:formatCode>General</c:formatCode>
                <c:ptCount val="106"/>
                <c:pt idx="0">
                  <c:v>278.32470499999999</c:v>
                </c:pt>
                <c:pt idx="1">
                  <c:v>278.37566399999997</c:v>
                </c:pt>
                <c:pt idx="2">
                  <c:v>278.40114299999999</c:v>
                </c:pt>
                <c:pt idx="3">
                  <c:v>278.35655400000002</c:v>
                </c:pt>
                <c:pt idx="4">
                  <c:v>278.37566399999997</c:v>
                </c:pt>
                <c:pt idx="5">
                  <c:v>278.40114299999999</c:v>
                </c:pt>
                <c:pt idx="6">
                  <c:v>278.40114299999999</c:v>
                </c:pt>
                <c:pt idx="7">
                  <c:v>278.40114299999999</c:v>
                </c:pt>
                <c:pt idx="8">
                  <c:v>278.40114299999999</c:v>
                </c:pt>
                <c:pt idx="9">
                  <c:v>278.346856</c:v>
                </c:pt>
                <c:pt idx="10">
                  <c:v>278.43299200000001</c:v>
                </c:pt>
                <c:pt idx="11">
                  <c:v>278.40114299999999</c:v>
                </c:pt>
                <c:pt idx="12">
                  <c:v>278.40114299999999</c:v>
                </c:pt>
                <c:pt idx="13">
                  <c:v>278.40114299999999</c:v>
                </c:pt>
                <c:pt idx="14">
                  <c:v>278.44573200000002</c:v>
                </c:pt>
                <c:pt idx="15">
                  <c:v>278.47121099999998</c:v>
                </c:pt>
                <c:pt idx="16">
                  <c:v>278.47121099999998</c:v>
                </c:pt>
                <c:pt idx="17">
                  <c:v>278.47121099999998</c:v>
                </c:pt>
                <c:pt idx="18">
                  <c:v>278.50306</c:v>
                </c:pt>
                <c:pt idx="19">
                  <c:v>278.53490900000003</c:v>
                </c:pt>
                <c:pt idx="20">
                  <c:v>278.55327299999999</c:v>
                </c:pt>
                <c:pt idx="21">
                  <c:v>278.42662200000001</c:v>
                </c:pt>
                <c:pt idx="22">
                  <c:v>278.42662200000001</c:v>
                </c:pt>
                <c:pt idx="23">
                  <c:v>278.46484099999998</c:v>
                </c:pt>
                <c:pt idx="24">
                  <c:v>278.47121099999998</c:v>
                </c:pt>
                <c:pt idx="25">
                  <c:v>278.47121099999998</c:v>
                </c:pt>
                <c:pt idx="26">
                  <c:v>278.48395099999999</c:v>
                </c:pt>
                <c:pt idx="27">
                  <c:v>278.54127899999997</c:v>
                </c:pt>
                <c:pt idx="28">
                  <c:v>278.54127899999997</c:v>
                </c:pt>
                <c:pt idx="29">
                  <c:v>278.55401899999998</c:v>
                </c:pt>
                <c:pt idx="30">
                  <c:v>278.59860800000001</c:v>
                </c:pt>
                <c:pt idx="31">
                  <c:v>278.68141500000002</c:v>
                </c:pt>
                <c:pt idx="32">
                  <c:v>278.64319599999999</c:v>
                </c:pt>
                <c:pt idx="33">
                  <c:v>278.72600399999999</c:v>
                </c:pt>
                <c:pt idx="34">
                  <c:v>278.73948999999999</c:v>
                </c:pt>
                <c:pt idx="35">
                  <c:v>278.73948999999999</c:v>
                </c:pt>
                <c:pt idx="36">
                  <c:v>278.89161999999999</c:v>
                </c:pt>
                <c:pt idx="37">
                  <c:v>278.95531799999998</c:v>
                </c:pt>
                <c:pt idx="38">
                  <c:v>279.03175599999997</c:v>
                </c:pt>
                <c:pt idx="39">
                  <c:v>279.34950099999998</c:v>
                </c:pt>
                <c:pt idx="40">
                  <c:v>279.312028</c:v>
                </c:pt>
                <c:pt idx="41">
                  <c:v>279.45216399999998</c:v>
                </c:pt>
                <c:pt idx="42">
                  <c:v>279.54771199999999</c:v>
                </c:pt>
                <c:pt idx="43">
                  <c:v>279.59230100000002</c:v>
                </c:pt>
                <c:pt idx="44">
                  <c:v>279.649629</c:v>
                </c:pt>
                <c:pt idx="45">
                  <c:v>279.83435400000002</c:v>
                </c:pt>
                <c:pt idx="46">
                  <c:v>279.94901099999998</c:v>
                </c:pt>
                <c:pt idx="47">
                  <c:v>280.03022600000003</c:v>
                </c:pt>
                <c:pt idx="48">
                  <c:v>280.324544</c:v>
                </c:pt>
                <c:pt idx="49">
                  <c:v>280.41400800000002</c:v>
                </c:pt>
                <c:pt idx="50">
                  <c:v>280.56688400000002</c:v>
                </c:pt>
                <c:pt idx="51">
                  <c:v>280.67517099999998</c:v>
                </c:pt>
                <c:pt idx="52">
                  <c:v>280.79057399999999</c:v>
                </c:pt>
                <c:pt idx="53">
                  <c:v>281.05736100000001</c:v>
                </c:pt>
                <c:pt idx="54">
                  <c:v>281.30578400000002</c:v>
                </c:pt>
                <c:pt idx="55">
                  <c:v>281.56694700000003</c:v>
                </c:pt>
                <c:pt idx="56">
                  <c:v>281.75804099999999</c:v>
                </c:pt>
                <c:pt idx="57">
                  <c:v>281.98098499999998</c:v>
                </c:pt>
                <c:pt idx="58">
                  <c:v>282.10073799999998</c:v>
                </c:pt>
                <c:pt idx="59">
                  <c:v>282.66330299999998</c:v>
                </c:pt>
                <c:pt idx="60">
                  <c:v>282.93720500000001</c:v>
                </c:pt>
                <c:pt idx="61">
                  <c:v>283.28754600000002</c:v>
                </c:pt>
                <c:pt idx="62">
                  <c:v>283.54870899999997</c:v>
                </c:pt>
                <c:pt idx="63">
                  <c:v>283.86720000000003</c:v>
                </c:pt>
                <c:pt idx="64">
                  <c:v>284.18569100000002</c:v>
                </c:pt>
                <c:pt idx="65">
                  <c:v>284.53603199999998</c:v>
                </c:pt>
                <c:pt idx="66">
                  <c:v>284.86726299999998</c:v>
                </c:pt>
                <c:pt idx="67">
                  <c:v>285.16271399999999</c:v>
                </c:pt>
                <c:pt idx="68">
                  <c:v>285.73918300000003</c:v>
                </c:pt>
                <c:pt idx="69">
                  <c:v>286.03856500000001</c:v>
                </c:pt>
                <c:pt idx="70">
                  <c:v>286.42786999999998</c:v>
                </c:pt>
                <c:pt idx="71">
                  <c:v>286.82279899999997</c:v>
                </c:pt>
                <c:pt idx="72">
                  <c:v>287.275057</c:v>
                </c:pt>
                <c:pt idx="73">
                  <c:v>287.917664</c:v>
                </c:pt>
                <c:pt idx="74">
                  <c:v>288.34444200000002</c:v>
                </c:pt>
                <c:pt idx="75">
                  <c:v>288.87950699999999</c:v>
                </c:pt>
                <c:pt idx="76">
                  <c:v>289.17995100000002</c:v>
                </c:pt>
                <c:pt idx="77">
                  <c:v>290.211547</c:v>
                </c:pt>
                <c:pt idx="78">
                  <c:v>290.94407699999999</c:v>
                </c:pt>
                <c:pt idx="79">
                  <c:v>291.87828999999999</c:v>
                </c:pt>
                <c:pt idx="80">
                  <c:v>292.71955500000001</c:v>
                </c:pt>
                <c:pt idx="81">
                  <c:v>293.54210499999999</c:v>
                </c:pt>
                <c:pt idx="82">
                  <c:v>294.56383099999999</c:v>
                </c:pt>
                <c:pt idx="83">
                  <c:v>296.51077700000002</c:v>
                </c:pt>
                <c:pt idx="84">
                  <c:v>297.83209699999998</c:v>
                </c:pt>
                <c:pt idx="85">
                  <c:v>299.18864100000002</c:v>
                </c:pt>
                <c:pt idx="86">
                  <c:v>300.461545</c:v>
                </c:pt>
                <c:pt idx="87">
                  <c:v>301.89794000000001</c:v>
                </c:pt>
                <c:pt idx="88">
                  <c:v>303.24324799999999</c:v>
                </c:pt>
                <c:pt idx="89">
                  <c:v>305.44345800000002</c:v>
                </c:pt>
                <c:pt idx="90">
                  <c:v>306.87290100000001</c:v>
                </c:pt>
                <c:pt idx="91">
                  <c:v>308.46856000000002</c:v>
                </c:pt>
                <c:pt idx="92">
                  <c:v>309.80427200000003</c:v>
                </c:pt>
                <c:pt idx="93">
                  <c:v>311.32209899999998</c:v>
                </c:pt>
                <c:pt idx="94">
                  <c:v>312.78153500000002</c:v>
                </c:pt>
                <c:pt idx="95">
                  <c:v>314.53386799999998</c:v>
                </c:pt>
                <c:pt idx="96">
                  <c:v>315.93459899999999</c:v>
                </c:pt>
                <c:pt idx="97">
                  <c:v>317.505608</c:v>
                </c:pt>
                <c:pt idx="98">
                  <c:v>320.90147999999999</c:v>
                </c:pt>
                <c:pt idx="99">
                  <c:v>322.78833100000003</c:v>
                </c:pt>
                <c:pt idx="100">
                  <c:v>324.58706100000001</c:v>
                </c:pt>
                <c:pt idx="101">
                  <c:v>326.33844800000003</c:v>
                </c:pt>
                <c:pt idx="102">
                  <c:v>328.23362300000002</c:v>
                </c:pt>
                <c:pt idx="103">
                  <c:v>330.19552900000002</c:v>
                </c:pt>
                <c:pt idx="104">
                  <c:v>332.27757100000002</c:v>
                </c:pt>
                <c:pt idx="105">
                  <c:v>334.49159600000002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0A-E548-9B46-B22A2B1A293A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'24.72-B737-300'!$N$3:$N$108</c:f>
              <c:numCache>
                <c:formatCode>General</c:formatCode>
                <c:ptCount val="106"/>
                <c:pt idx="0">
                  <c:v>0.50068109000000005</c:v>
                </c:pt>
                <c:pt idx="1">
                  <c:v>0.50405454999999999</c:v>
                </c:pt>
                <c:pt idx="2">
                  <c:v>0.50712504000000003</c:v>
                </c:pt>
                <c:pt idx="3">
                  <c:v>0.51019566999999999</c:v>
                </c:pt>
                <c:pt idx="4">
                  <c:v>0.51356919999999995</c:v>
                </c:pt>
                <c:pt idx="5">
                  <c:v>0.51694271999999997</c:v>
                </c:pt>
                <c:pt idx="6">
                  <c:v>0.51971023000000005</c:v>
                </c:pt>
                <c:pt idx="7">
                  <c:v>0.52247774000000002</c:v>
                </c:pt>
                <c:pt idx="8">
                  <c:v>0.52540871</c:v>
                </c:pt>
                <c:pt idx="9">
                  <c:v>0.52802293</c:v>
                </c:pt>
                <c:pt idx="10">
                  <c:v>0.53306109999999995</c:v>
                </c:pt>
                <c:pt idx="11">
                  <c:v>0.53643474000000002</c:v>
                </c:pt>
                <c:pt idx="12">
                  <c:v>0.54011134000000005</c:v>
                </c:pt>
                <c:pt idx="13">
                  <c:v>0.54318188000000001</c:v>
                </c:pt>
                <c:pt idx="14">
                  <c:v>0.54625232999999995</c:v>
                </c:pt>
                <c:pt idx="15">
                  <c:v>0.54901977999999996</c:v>
                </c:pt>
                <c:pt idx="16">
                  <c:v>0.55209032000000002</c:v>
                </c:pt>
                <c:pt idx="17">
                  <c:v>0.55516085999999998</c:v>
                </c:pt>
                <c:pt idx="18">
                  <c:v>0.55792830999999998</c:v>
                </c:pt>
                <c:pt idx="19">
                  <c:v>0.56069575000000005</c:v>
                </c:pt>
                <c:pt idx="20">
                  <c:v>0.56341922</c:v>
                </c:pt>
                <c:pt idx="21">
                  <c:v>0.56965233999999998</c:v>
                </c:pt>
                <c:pt idx="22">
                  <c:v>0.57272288000000005</c:v>
                </c:pt>
                <c:pt idx="23">
                  <c:v>0.57579334000000004</c:v>
                </c:pt>
                <c:pt idx="24">
                  <c:v>0.57886386999999995</c:v>
                </c:pt>
                <c:pt idx="25">
                  <c:v>0.58193441000000001</c:v>
                </c:pt>
                <c:pt idx="26">
                  <c:v>0.58500492000000004</c:v>
                </c:pt>
                <c:pt idx="27">
                  <c:v>0.58807533999999995</c:v>
                </c:pt>
                <c:pt idx="28">
                  <c:v>0.59114588000000001</c:v>
                </c:pt>
                <c:pt idx="29">
                  <c:v>0.59421639999999998</c:v>
                </c:pt>
                <c:pt idx="30">
                  <c:v>0.59698382000000005</c:v>
                </c:pt>
                <c:pt idx="31">
                  <c:v>0.59987060999999997</c:v>
                </c:pt>
                <c:pt idx="32">
                  <c:v>0.60533402999999997</c:v>
                </c:pt>
                <c:pt idx="33">
                  <c:v>0.60870743999999999</c:v>
                </c:pt>
                <c:pt idx="34">
                  <c:v>0.61177795000000001</c:v>
                </c:pt>
                <c:pt idx="35">
                  <c:v>0.61484848999999997</c:v>
                </c:pt>
                <c:pt idx="36">
                  <c:v>0.61822175000000001</c:v>
                </c:pt>
                <c:pt idx="37">
                  <c:v>0.62159518999999996</c:v>
                </c:pt>
                <c:pt idx="38">
                  <c:v>0.62513207000000004</c:v>
                </c:pt>
                <c:pt idx="39">
                  <c:v>0.62994470000000002</c:v>
                </c:pt>
                <c:pt idx="40">
                  <c:v>0.63362138000000001</c:v>
                </c:pt>
                <c:pt idx="41">
                  <c:v>0.63699466999999999</c:v>
                </c:pt>
                <c:pt idx="42">
                  <c:v>0.64006501000000005</c:v>
                </c:pt>
                <c:pt idx="43">
                  <c:v>0.64313545999999999</c:v>
                </c:pt>
                <c:pt idx="44">
                  <c:v>0.64620588999999995</c:v>
                </c:pt>
                <c:pt idx="45">
                  <c:v>0.64927604999999999</c:v>
                </c:pt>
                <c:pt idx="46">
                  <c:v>0.65234636000000001</c:v>
                </c:pt>
                <c:pt idx="47">
                  <c:v>0.65499801999999996</c:v>
                </c:pt>
                <c:pt idx="48">
                  <c:v>0.66165529999999995</c:v>
                </c:pt>
                <c:pt idx="49">
                  <c:v>0.66414097000000005</c:v>
                </c:pt>
                <c:pt idx="50">
                  <c:v>0.66690817000000002</c:v>
                </c:pt>
                <c:pt idx="51">
                  <c:v>0.66997848999999998</c:v>
                </c:pt>
                <c:pt idx="52">
                  <c:v>0.67274577000000002</c:v>
                </c:pt>
                <c:pt idx="53">
                  <c:v>0.67551273999999994</c:v>
                </c:pt>
                <c:pt idx="54">
                  <c:v>0.67858277</c:v>
                </c:pt>
                <c:pt idx="55">
                  <c:v>0.68165279000000001</c:v>
                </c:pt>
                <c:pt idx="56">
                  <c:v>0.68472294</c:v>
                </c:pt>
                <c:pt idx="57">
                  <c:v>0.68749000000000005</c:v>
                </c:pt>
                <c:pt idx="58">
                  <c:v>0.69002591000000002</c:v>
                </c:pt>
                <c:pt idx="59">
                  <c:v>0.69634943000000005</c:v>
                </c:pt>
                <c:pt idx="60">
                  <c:v>0.69941940999999996</c:v>
                </c:pt>
                <c:pt idx="61">
                  <c:v>0.70279227</c:v>
                </c:pt>
                <c:pt idx="62">
                  <c:v>0.70616531999999999</c:v>
                </c:pt>
                <c:pt idx="63">
                  <c:v>0.70923521</c:v>
                </c:pt>
                <c:pt idx="64">
                  <c:v>0.71200207999999998</c:v>
                </c:pt>
                <c:pt idx="65">
                  <c:v>0.71507191000000003</c:v>
                </c:pt>
                <c:pt idx="66">
                  <c:v>0.71783874999999997</c:v>
                </c:pt>
                <c:pt idx="67">
                  <c:v>0.72086468000000004</c:v>
                </c:pt>
                <c:pt idx="68">
                  <c:v>0.72483938000000003</c:v>
                </c:pt>
                <c:pt idx="69">
                  <c:v>0.72821234000000001</c:v>
                </c:pt>
                <c:pt idx="70">
                  <c:v>0.73128210000000005</c:v>
                </c:pt>
                <c:pt idx="71">
                  <c:v>0.73435183999999998</c:v>
                </c:pt>
                <c:pt idx="72">
                  <c:v>0.73772448999999996</c:v>
                </c:pt>
                <c:pt idx="73">
                  <c:v>0.74109676000000002</c:v>
                </c:pt>
                <c:pt idx="74">
                  <c:v>0.74416643999999998</c:v>
                </c:pt>
                <c:pt idx="75">
                  <c:v>0.74723589999999995</c:v>
                </c:pt>
                <c:pt idx="76">
                  <c:v>0.74960797999999995</c:v>
                </c:pt>
                <c:pt idx="77">
                  <c:v>0.75416393000000004</c:v>
                </c:pt>
                <c:pt idx="78">
                  <c:v>0.75723298999999999</c:v>
                </c:pt>
                <c:pt idx="79">
                  <c:v>0.76014638999999995</c:v>
                </c:pt>
                <c:pt idx="80">
                  <c:v>0.76270000000000004</c:v>
                </c:pt>
                <c:pt idx="81">
                  <c:v>0.76506755000000004</c:v>
                </c:pt>
                <c:pt idx="82">
                  <c:v>0.76746205999999995</c:v>
                </c:pt>
                <c:pt idx="83">
                  <c:v>0.77076003000000004</c:v>
                </c:pt>
                <c:pt idx="84">
                  <c:v>0.77286516000000005</c:v>
                </c:pt>
                <c:pt idx="85">
                  <c:v>0.77464748999999999</c:v>
                </c:pt>
                <c:pt idx="86">
                  <c:v>0.77615000999999995</c:v>
                </c:pt>
                <c:pt idx="87">
                  <c:v>0.77768238000000001</c:v>
                </c:pt>
                <c:pt idx="88">
                  <c:v>0.77902883999999994</c:v>
                </c:pt>
                <c:pt idx="89">
                  <c:v>0.78095448000000001</c:v>
                </c:pt>
                <c:pt idx="90">
                  <c:v>0.7823234</c:v>
                </c:pt>
                <c:pt idx="91">
                  <c:v>0.78371964999999999</c:v>
                </c:pt>
                <c:pt idx="92">
                  <c:v>0.78471531999999999</c:v>
                </c:pt>
                <c:pt idx="93">
                  <c:v>0.78587532999999998</c:v>
                </c:pt>
                <c:pt idx="94">
                  <c:v>0.78691853</c:v>
                </c:pt>
                <c:pt idx="95">
                  <c:v>0.78824154000000002</c:v>
                </c:pt>
                <c:pt idx="96">
                  <c:v>0.78922669999999995</c:v>
                </c:pt>
                <c:pt idx="97">
                  <c:v>0.79030518999999999</c:v>
                </c:pt>
                <c:pt idx="98">
                  <c:v>0.79267102</c:v>
                </c:pt>
                <c:pt idx="99">
                  <c:v>0.79362031</c:v>
                </c:pt>
                <c:pt idx="100">
                  <c:v>0.79459365999999998</c:v>
                </c:pt>
                <c:pt idx="101">
                  <c:v>0.79561364000000001</c:v>
                </c:pt>
                <c:pt idx="102">
                  <c:v>0.79647650999999997</c:v>
                </c:pt>
                <c:pt idx="103">
                  <c:v>0.79769274999999995</c:v>
                </c:pt>
                <c:pt idx="104">
                  <c:v>0.79890479999999997</c:v>
                </c:pt>
                <c:pt idx="105">
                  <c:v>0.79987730999999995</c:v>
                </c:pt>
              </c:numCache>
            </c:numRef>
          </c:xVal>
          <c:yVal>
            <c:numRef>
              <c:f>'24.72-B737-300'!$P$3:$P$108</c:f>
              <c:numCache>
                <c:formatCode>General</c:formatCode>
                <c:ptCount val="106"/>
                <c:pt idx="0">
                  <c:v>278.81566157163337</c:v>
                </c:pt>
                <c:pt idx="1">
                  <c:v>278.81622967749308</c:v>
                </c:pt>
                <c:pt idx="2">
                  <c:v>278.81679136165837</c:v>
                </c:pt>
                <c:pt idx="3">
                  <c:v>278.81740053705641</c:v>
                </c:pt>
                <c:pt idx="4">
                  <c:v>278.81813097743952</c:v>
                </c:pt>
                <c:pt idx="5">
                  <c:v>278.8189333235897</c:v>
                </c:pt>
                <c:pt idx="6">
                  <c:v>278.81965161769256</c:v>
                </c:pt>
                <c:pt idx="7">
                  <c:v>278.82043009251106</c:v>
                </c:pt>
                <c:pt idx="8">
                  <c:v>278.82132712116339</c:v>
                </c:pt>
                <c:pt idx="9">
                  <c:v>278.82219674810386</c:v>
                </c:pt>
                <c:pt idx="10">
                  <c:v>278.82408265834363</c:v>
                </c:pt>
                <c:pt idx="11">
                  <c:v>278.8255217297168</c:v>
                </c:pt>
                <c:pt idx="12">
                  <c:v>278.82727571694784</c:v>
                </c:pt>
                <c:pt idx="13">
                  <c:v>278.82890781855957</c:v>
                </c:pt>
                <c:pt idx="14">
                  <c:v>278.83071070100107</c:v>
                </c:pt>
                <c:pt idx="15">
                  <c:v>278.8324981338111</c:v>
                </c:pt>
                <c:pt idx="16">
                  <c:v>278.83468132272856</c:v>
                </c:pt>
                <c:pt idx="17">
                  <c:v>278.83709782433959</c:v>
                </c:pt>
                <c:pt idx="18">
                  <c:v>278.8394973264933</c:v>
                </c:pt>
                <c:pt idx="19">
                  <c:v>278.84212862798336</c:v>
                </c:pt>
                <c:pt idx="20">
                  <c:v>278.84496679113869</c:v>
                </c:pt>
                <c:pt idx="21">
                  <c:v>278.85252386993693</c:v>
                </c:pt>
                <c:pt idx="22">
                  <c:v>278.85686834145952</c:v>
                </c:pt>
                <c:pt idx="23">
                  <c:v>278.86168308086644</c:v>
                </c:pt>
                <c:pt idx="24">
                  <c:v>278.86701860730489</c:v>
                </c:pt>
                <c:pt idx="25">
                  <c:v>278.87293006427797</c:v>
                </c:pt>
                <c:pt idx="26">
                  <c:v>278.87947796995445</c:v>
                </c:pt>
                <c:pt idx="27">
                  <c:v>278.88672859704798</c:v>
                </c:pt>
                <c:pt idx="28">
                  <c:v>278.89475523761411</c:v>
                </c:pt>
                <c:pt idx="29">
                  <c:v>278.90363723817671</c:v>
                </c:pt>
                <c:pt idx="30">
                  <c:v>278.91244743688304</c:v>
                </c:pt>
                <c:pt idx="31">
                  <c:v>278.92252856005041</c:v>
                </c:pt>
                <c:pt idx="32">
                  <c:v>278.94440405238419</c:v>
                </c:pt>
                <c:pt idx="33">
                  <c:v>278.95997248327211</c:v>
                </c:pt>
                <c:pt idx="34">
                  <c:v>278.9756863139184</c:v>
                </c:pt>
                <c:pt idx="35">
                  <c:v>278.99301907148936</c:v>
                </c:pt>
                <c:pt idx="36">
                  <c:v>279.01411323346622</c:v>
                </c:pt>
                <c:pt idx="37">
                  <c:v>279.03757799661958</c:v>
                </c:pt>
                <c:pt idx="38">
                  <c:v>279.06499565855643</c:v>
                </c:pt>
                <c:pt idx="39">
                  <c:v>279.10749677365709</c:v>
                </c:pt>
                <c:pt idx="40">
                  <c:v>279.14449939044312</c:v>
                </c:pt>
                <c:pt idx="41">
                  <c:v>279.18231838839682</c:v>
                </c:pt>
                <c:pt idx="42">
                  <c:v>279.22028611132714</c:v>
                </c:pt>
                <c:pt idx="43">
                  <c:v>279.26195266849567</c:v>
                </c:pt>
                <c:pt idx="44">
                  <c:v>279.30765198045287</c:v>
                </c:pt>
                <c:pt idx="45">
                  <c:v>279.35774367316935</c:v>
                </c:pt>
                <c:pt idx="46">
                  <c:v>279.41262908134735</c:v>
                </c:pt>
                <c:pt idx="47">
                  <c:v>279.46421453107178</c:v>
                </c:pt>
                <c:pt idx="48">
                  <c:v>279.61290487300516</c:v>
                </c:pt>
                <c:pt idx="49">
                  <c:v>279.67626189351989</c:v>
                </c:pt>
                <c:pt idx="50">
                  <c:v>279.75238233203299</c:v>
                </c:pt>
                <c:pt idx="51">
                  <c:v>279.84427614020069</c:v>
                </c:pt>
                <c:pt idx="52">
                  <c:v>279.93434890513004</c:v>
                </c:pt>
                <c:pt idx="53">
                  <c:v>280.03184317940406</c:v>
                </c:pt>
                <c:pt idx="54">
                  <c:v>280.14942178966396</c:v>
                </c:pt>
                <c:pt idx="55">
                  <c:v>280.2777307243698</c:v>
                </c:pt>
                <c:pt idx="56">
                  <c:v>280.41771546339714</c:v>
                </c:pt>
                <c:pt idx="57">
                  <c:v>280.55472521761959</c:v>
                </c:pt>
                <c:pt idx="58">
                  <c:v>280.69003519418715</c:v>
                </c:pt>
                <c:pt idx="59">
                  <c:v>281.07264427947234</c:v>
                </c:pt>
                <c:pt idx="60">
                  <c:v>281.28436558811438</c:v>
                </c:pt>
                <c:pt idx="61">
                  <c:v>281.53898157301711</c:v>
                </c:pt>
                <c:pt idx="62">
                  <c:v>281.81886561700298</c:v>
                </c:pt>
                <c:pt idx="63">
                  <c:v>282.09766562623963</c:v>
                </c:pt>
                <c:pt idx="64">
                  <c:v>282.37038965681461</c:v>
                </c:pt>
                <c:pt idx="65">
                  <c:v>282.69888273943383</c:v>
                </c:pt>
                <c:pt idx="66">
                  <c:v>283.02032744343944</c:v>
                </c:pt>
                <c:pt idx="67">
                  <c:v>283.401904034599</c:v>
                </c:pt>
                <c:pt idx="68">
                  <c:v>283.95565283121982</c:v>
                </c:pt>
                <c:pt idx="69">
                  <c:v>284.47750554531797</c:v>
                </c:pt>
                <c:pt idx="70">
                  <c:v>284.99854722164122</c:v>
                </c:pt>
                <c:pt idx="71">
                  <c:v>285.56809404506708</c:v>
                </c:pt>
                <c:pt idx="72">
                  <c:v>286.25573004142558</c:v>
                </c:pt>
                <c:pt idx="73">
                  <c:v>287.01538315081814</c:v>
                </c:pt>
                <c:pt idx="74">
                  <c:v>287.77678606079928</c:v>
                </c:pt>
                <c:pt idx="75">
                  <c:v>288.61239770893724</c:v>
                </c:pt>
                <c:pt idx="76">
                  <c:v>289.31435093247796</c:v>
                </c:pt>
                <c:pt idx="77">
                  <c:v>290.81768243055649</c:v>
                </c:pt>
                <c:pt idx="78">
                  <c:v>291.96068774921002</c:v>
                </c:pt>
                <c:pt idx="79">
                  <c:v>293.15681497532864</c:v>
                </c:pt>
                <c:pt idx="80">
                  <c:v>294.30494606324856</c:v>
                </c:pt>
                <c:pt idx="81">
                  <c:v>295.46213002270571</c:v>
                </c:pt>
                <c:pt idx="82">
                  <c:v>296.73318433704401</c:v>
                </c:pt>
                <c:pt idx="83">
                  <c:v>298.67060767240372</c:v>
                </c:pt>
                <c:pt idx="84">
                  <c:v>300.0347617667324</c:v>
                </c:pt>
                <c:pt idx="85">
                  <c:v>301.27667815688437</c:v>
                </c:pt>
                <c:pt idx="86">
                  <c:v>302.39124245123486</c:v>
                </c:pt>
                <c:pt idx="87">
                  <c:v>303.59702365498549</c:v>
                </c:pt>
                <c:pt idx="88">
                  <c:v>304.71859667394119</c:v>
                </c:pt>
                <c:pt idx="89">
                  <c:v>306.43248561352533</c:v>
                </c:pt>
                <c:pt idx="90">
                  <c:v>307.73642932038291</c:v>
                </c:pt>
                <c:pt idx="91">
                  <c:v>309.1463258000054</c:v>
                </c:pt>
                <c:pt idx="92">
                  <c:v>310.20469794235873</c:v>
                </c:pt>
                <c:pt idx="93">
                  <c:v>311.49738088288899</c:v>
                </c:pt>
                <c:pt idx="94">
                  <c:v>312.71832088923628</c:v>
                </c:pt>
                <c:pt idx="95">
                  <c:v>314.35229191938527</c:v>
                </c:pt>
                <c:pt idx="96">
                  <c:v>315.63566442730109</c:v>
                </c:pt>
                <c:pt idx="97">
                  <c:v>317.11077297706061</c:v>
                </c:pt>
                <c:pt idx="98">
                  <c:v>320.63017845717474</c:v>
                </c:pt>
                <c:pt idx="99">
                  <c:v>322.16337451760558</c:v>
                </c:pt>
                <c:pt idx="100">
                  <c:v>323.81497786080581</c:v>
                </c:pt>
                <c:pt idx="101">
                  <c:v>325.63852731360635</c:v>
                </c:pt>
                <c:pt idx="102">
                  <c:v>327.26081279457628</c:v>
                </c:pt>
                <c:pt idx="103">
                  <c:v>329.68159346579978</c:v>
                </c:pt>
                <c:pt idx="104">
                  <c:v>332.26423369630004</c:v>
                </c:pt>
                <c:pt idx="105">
                  <c:v>334.47108831050963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0A-E548-9B46-B22A2B1A293A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'24.72-B737-300'!$H$3:$H$94</c:f>
              <c:numCache>
                <c:formatCode>General</c:formatCode>
                <c:ptCount val="92"/>
                <c:pt idx="0">
                  <c:v>0.52476999000000002</c:v>
                </c:pt>
                <c:pt idx="1">
                  <c:v>0.52814346000000001</c:v>
                </c:pt>
                <c:pt idx="2">
                  <c:v>0.53151707999999998</c:v>
                </c:pt>
                <c:pt idx="3">
                  <c:v>0.53489059999999999</c:v>
                </c:pt>
                <c:pt idx="4">
                  <c:v>0.53796129000000004</c:v>
                </c:pt>
                <c:pt idx="5">
                  <c:v>0.54103179999999995</c:v>
                </c:pt>
                <c:pt idx="6">
                  <c:v>0.54410221000000003</c:v>
                </c:pt>
                <c:pt idx="7">
                  <c:v>0.54717276999999997</c:v>
                </c:pt>
                <c:pt idx="8">
                  <c:v>0.55024351999999999</c:v>
                </c:pt>
                <c:pt idx="9">
                  <c:v>0.55331412000000002</c:v>
                </c:pt>
                <c:pt idx="10">
                  <c:v>0.55608162000000005</c:v>
                </c:pt>
                <c:pt idx="11">
                  <c:v>0.55884913000000003</c:v>
                </c:pt>
                <c:pt idx="12">
                  <c:v>0.56161673999999995</c:v>
                </c:pt>
                <c:pt idx="13">
                  <c:v>0.56461925000000002</c:v>
                </c:pt>
                <c:pt idx="14">
                  <c:v>0.57026973999999997</c:v>
                </c:pt>
                <c:pt idx="15">
                  <c:v>0.57334023999999995</c:v>
                </c:pt>
                <c:pt idx="16">
                  <c:v>0.57671380999999999</c:v>
                </c:pt>
                <c:pt idx="17">
                  <c:v>0.57978434999999995</c:v>
                </c:pt>
                <c:pt idx="18">
                  <c:v>0.58285489000000001</c:v>
                </c:pt>
                <c:pt idx="19">
                  <c:v>0.58562239999999999</c:v>
                </c:pt>
                <c:pt idx="20">
                  <c:v>0.58869293</c:v>
                </c:pt>
                <c:pt idx="21">
                  <c:v>0.59146043999999998</c:v>
                </c:pt>
                <c:pt idx="22">
                  <c:v>0.59422794999999995</c:v>
                </c:pt>
                <c:pt idx="23">
                  <c:v>0.59729849000000002</c:v>
                </c:pt>
                <c:pt idx="24">
                  <c:v>0.60002184999999997</c:v>
                </c:pt>
                <c:pt idx="25">
                  <c:v>0.60658155000000002</c:v>
                </c:pt>
                <c:pt idx="26">
                  <c:v>0.60965208000000004</c:v>
                </c:pt>
                <c:pt idx="27">
                  <c:v>0.61272251</c:v>
                </c:pt>
                <c:pt idx="28">
                  <c:v>0.61609586000000005</c:v>
                </c:pt>
                <c:pt idx="29">
                  <c:v>0.61916605000000002</c:v>
                </c:pt>
                <c:pt idx="30">
                  <c:v>0.62223647999999998</c:v>
                </c:pt>
                <c:pt idx="31">
                  <c:v>0.62560987999999995</c:v>
                </c:pt>
                <c:pt idx="32">
                  <c:v>0.62868027999999998</c:v>
                </c:pt>
                <c:pt idx="33">
                  <c:v>0.63175049999999999</c:v>
                </c:pt>
                <c:pt idx="34">
                  <c:v>0.63482108000000004</c:v>
                </c:pt>
                <c:pt idx="35">
                  <c:v>0.64061113999999997</c:v>
                </c:pt>
                <c:pt idx="36">
                  <c:v>0.64368164000000005</c:v>
                </c:pt>
                <c:pt idx="37">
                  <c:v>0.64675190999999999</c:v>
                </c:pt>
                <c:pt idx="38">
                  <c:v>0.64982231000000001</c:v>
                </c:pt>
                <c:pt idx="39">
                  <c:v>0.65289280999999999</c:v>
                </c:pt>
                <c:pt idx="40">
                  <c:v>0.65626624</c:v>
                </c:pt>
                <c:pt idx="41">
                  <c:v>0.65963959999999999</c:v>
                </c:pt>
                <c:pt idx="42">
                  <c:v>0.66301270000000001</c:v>
                </c:pt>
                <c:pt idx="43">
                  <c:v>0.66608285</c:v>
                </c:pt>
                <c:pt idx="44">
                  <c:v>0.66915323000000004</c:v>
                </c:pt>
                <c:pt idx="45">
                  <c:v>0.67192041999999996</c:v>
                </c:pt>
                <c:pt idx="46">
                  <c:v>0.67468777000000002</c:v>
                </c:pt>
                <c:pt idx="47">
                  <c:v>0.67738704000000005</c:v>
                </c:pt>
                <c:pt idx="48">
                  <c:v>0.68364265000000002</c:v>
                </c:pt>
                <c:pt idx="49">
                  <c:v>0.68671298000000003</c:v>
                </c:pt>
                <c:pt idx="50">
                  <c:v>0.68948036000000001</c:v>
                </c:pt>
                <c:pt idx="51">
                  <c:v>0.69255049999999996</c:v>
                </c:pt>
                <c:pt idx="52">
                  <c:v>0.69562044000000001</c:v>
                </c:pt>
                <c:pt idx="53">
                  <c:v>0.69899343999999997</c:v>
                </c:pt>
                <c:pt idx="54">
                  <c:v>0.70206358999999996</c:v>
                </c:pt>
                <c:pt idx="55">
                  <c:v>0.70543646000000004</c:v>
                </c:pt>
                <c:pt idx="56">
                  <c:v>0.70850623999999995</c:v>
                </c:pt>
                <c:pt idx="57">
                  <c:v>0.71157623999999997</c:v>
                </c:pt>
                <c:pt idx="58">
                  <c:v>0.71467037</c:v>
                </c:pt>
                <c:pt idx="59">
                  <c:v>0.72243681000000004</c:v>
                </c:pt>
                <c:pt idx="60">
                  <c:v>0.72580979999999995</c:v>
                </c:pt>
                <c:pt idx="61">
                  <c:v>0.72887957999999997</c:v>
                </c:pt>
                <c:pt idx="62">
                  <c:v>0.73164647999999999</c:v>
                </c:pt>
                <c:pt idx="63">
                  <c:v>0.73501932000000003</c:v>
                </c:pt>
                <c:pt idx="64">
                  <c:v>0.73808894999999997</c:v>
                </c:pt>
                <c:pt idx="65">
                  <c:v>0.74115872999999999</c:v>
                </c:pt>
                <c:pt idx="66">
                  <c:v>0.74422858000000003</c:v>
                </c:pt>
                <c:pt idx="67">
                  <c:v>0.74729807999999998</c:v>
                </c:pt>
                <c:pt idx="68">
                  <c:v>0.75008887000000002</c:v>
                </c:pt>
                <c:pt idx="69">
                  <c:v>0.75590091000000004</c:v>
                </c:pt>
                <c:pt idx="70">
                  <c:v>0.75866785000000003</c:v>
                </c:pt>
                <c:pt idx="71">
                  <c:v>0.76143455999999998</c:v>
                </c:pt>
                <c:pt idx="72">
                  <c:v>0.76420091999999995</c:v>
                </c:pt>
                <c:pt idx="73">
                  <c:v>0.76623916999999997</c:v>
                </c:pt>
                <c:pt idx="74">
                  <c:v>0.76848110000000003</c:v>
                </c:pt>
                <c:pt idx="75">
                  <c:v>0.77064083999999999</c:v>
                </c:pt>
                <c:pt idx="76">
                  <c:v>0.77261687999999995</c:v>
                </c:pt>
                <c:pt idx="77">
                  <c:v>0.77710256</c:v>
                </c:pt>
                <c:pt idx="78">
                  <c:v>0.77914598000000002</c:v>
                </c:pt>
                <c:pt idx="79">
                  <c:v>0.78137624000000006</c:v>
                </c:pt>
                <c:pt idx="80">
                  <c:v>0.78305236</c:v>
                </c:pt>
                <c:pt idx="81">
                  <c:v>0.78489591000000003</c:v>
                </c:pt>
                <c:pt idx="82">
                  <c:v>0.78634919999999997</c:v>
                </c:pt>
                <c:pt idx="83">
                  <c:v>0.78894410999999998</c:v>
                </c:pt>
                <c:pt idx="84">
                  <c:v>0.79027910000000001</c:v>
                </c:pt>
                <c:pt idx="85">
                  <c:v>0.79171000999999996</c:v>
                </c:pt>
                <c:pt idx="86">
                  <c:v>0.79317291000000001</c:v>
                </c:pt>
                <c:pt idx="87">
                  <c:v>0.79434969</c:v>
                </c:pt>
                <c:pt idx="88">
                  <c:v>0.79561744000000001</c:v>
                </c:pt>
                <c:pt idx="89">
                  <c:v>0.79683663999999998</c:v>
                </c:pt>
                <c:pt idx="90">
                  <c:v>0.79826092999999998</c:v>
                </c:pt>
                <c:pt idx="91">
                  <c:v>0.79957858000000004</c:v>
                </c:pt>
              </c:numCache>
            </c:numRef>
          </c:xVal>
          <c:yVal>
            <c:numRef>
              <c:f>'24.72-B737-300'!$I$3:$I$94</c:f>
              <c:numCache>
                <c:formatCode>General</c:formatCode>
                <c:ptCount val="92"/>
                <c:pt idx="0">
                  <c:v>249.13179099999999</c:v>
                </c:pt>
                <c:pt idx="1">
                  <c:v>249.182749</c:v>
                </c:pt>
                <c:pt idx="2">
                  <c:v>249.15727000000001</c:v>
                </c:pt>
                <c:pt idx="3">
                  <c:v>249.182749</c:v>
                </c:pt>
                <c:pt idx="4">
                  <c:v>249.10631100000001</c:v>
                </c:pt>
                <c:pt idx="5">
                  <c:v>249.11905100000001</c:v>
                </c:pt>
                <c:pt idx="6">
                  <c:v>249.182749</c:v>
                </c:pt>
                <c:pt idx="7">
                  <c:v>249.17637999999999</c:v>
                </c:pt>
                <c:pt idx="8">
                  <c:v>249.06809200000001</c:v>
                </c:pt>
                <c:pt idx="9">
                  <c:v>249.04261299999999</c:v>
                </c:pt>
                <c:pt idx="10">
                  <c:v>249.04261299999999</c:v>
                </c:pt>
                <c:pt idx="11">
                  <c:v>249.04261299999999</c:v>
                </c:pt>
                <c:pt idx="12">
                  <c:v>248.992401</c:v>
                </c:pt>
                <c:pt idx="13">
                  <c:v>249.06012999999999</c:v>
                </c:pt>
                <c:pt idx="14">
                  <c:v>249.16363999999999</c:v>
                </c:pt>
                <c:pt idx="15">
                  <c:v>249.182749</c:v>
                </c:pt>
                <c:pt idx="16">
                  <c:v>249.182749</c:v>
                </c:pt>
                <c:pt idx="17">
                  <c:v>249.182749</c:v>
                </c:pt>
                <c:pt idx="18">
                  <c:v>249.182749</c:v>
                </c:pt>
                <c:pt idx="19">
                  <c:v>249.182749</c:v>
                </c:pt>
                <c:pt idx="20">
                  <c:v>249.182749</c:v>
                </c:pt>
                <c:pt idx="21">
                  <c:v>249.182749</c:v>
                </c:pt>
                <c:pt idx="22">
                  <c:v>249.182749</c:v>
                </c:pt>
                <c:pt idx="23">
                  <c:v>249.182749</c:v>
                </c:pt>
                <c:pt idx="24">
                  <c:v>249.25281699999999</c:v>
                </c:pt>
                <c:pt idx="25">
                  <c:v>249.297406</c:v>
                </c:pt>
                <c:pt idx="26">
                  <c:v>249.30165299999999</c:v>
                </c:pt>
                <c:pt idx="27">
                  <c:v>249.35823500000001</c:v>
                </c:pt>
                <c:pt idx="28">
                  <c:v>249.466522</c:v>
                </c:pt>
                <c:pt idx="29">
                  <c:v>249.637337</c:v>
                </c:pt>
                <c:pt idx="30">
                  <c:v>249.690315</c:v>
                </c:pt>
                <c:pt idx="31">
                  <c:v>249.77439699999999</c:v>
                </c:pt>
                <c:pt idx="32">
                  <c:v>249.84446500000001</c:v>
                </c:pt>
                <c:pt idx="33">
                  <c:v>250.00371100000001</c:v>
                </c:pt>
                <c:pt idx="34">
                  <c:v>249.98400699999999</c:v>
                </c:pt>
                <c:pt idx="35">
                  <c:v>250.08651900000001</c:v>
                </c:pt>
                <c:pt idx="36">
                  <c:v>250.105628</c:v>
                </c:pt>
                <c:pt idx="37">
                  <c:v>250.239395</c:v>
                </c:pt>
                <c:pt idx="38">
                  <c:v>250.30946299999999</c:v>
                </c:pt>
                <c:pt idx="39">
                  <c:v>250.32493199999999</c:v>
                </c:pt>
                <c:pt idx="40">
                  <c:v>250.39864</c:v>
                </c:pt>
                <c:pt idx="41">
                  <c:v>250.50130300000001</c:v>
                </c:pt>
                <c:pt idx="42">
                  <c:v>250.730617</c:v>
                </c:pt>
                <c:pt idx="43">
                  <c:v>250.92808199999999</c:v>
                </c:pt>
                <c:pt idx="44">
                  <c:v>251.00452000000001</c:v>
                </c:pt>
                <c:pt idx="45">
                  <c:v>251.16376500000001</c:v>
                </c:pt>
                <c:pt idx="46">
                  <c:v>251.240949</c:v>
                </c:pt>
                <c:pt idx="47">
                  <c:v>251.407411</c:v>
                </c:pt>
                <c:pt idx="48">
                  <c:v>251.97910300000001</c:v>
                </c:pt>
                <c:pt idx="49">
                  <c:v>252.08102</c:v>
                </c:pt>
                <c:pt idx="50">
                  <c:v>252.145465</c:v>
                </c:pt>
                <c:pt idx="51">
                  <c:v>252.342929</c:v>
                </c:pt>
                <c:pt idx="52">
                  <c:v>252.64231100000001</c:v>
                </c:pt>
                <c:pt idx="53">
                  <c:v>252.922583</c:v>
                </c:pt>
                <c:pt idx="54">
                  <c:v>253.11367799999999</c:v>
                </c:pt>
                <c:pt idx="55">
                  <c:v>253.46327299999999</c:v>
                </c:pt>
                <c:pt idx="56">
                  <c:v>253.83909199999999</c:v>
                </c:pt>
                <c:pt idx="57">
                  <c:v>254.10662500000001</c:v>
                </c:pt>
                <c:pt idx="58">
                  <c:v>254.25100800000001</c:v>
                </c:pt>
                <c:pt idx="59">
                  <c:v>255.09394800000001</c:v>
                </c:pt>
                <c:pt idx="60">
                  <c:v>255.38059000000001</c:v>
                </c:pt>
                <c:pt idx="61">
                  <c:v>255.75640999999999</c:v>
                </c:pt>
                <c:pt idx="62">
                  <c:v>256.05653799999999</c:v>
                </c:pt>
                <c:pt idx="63">
                  <c:v>256.41887200000002</c:v>
                </c:pt>
                <c:pt idx="64">
                  <c:v>256.87112999999999</c:v>
                </c:pt>
                <c:pt idx="65">
                  <c:v>257.24695000000003</c:v>
                </c:pt>
                <c:pt idx="66">
                  <c:v>257.58454999999998</c:v>
                </c:pt>
                <c:pt idx="67">
                  <c:v>258.100506</c:v>
                </c:pt>
                <c:pt idx="68">
                  <c:v>258.40059600000001</c:v>
                </c:pt>
                <c:pt idx="69">
                  <c:v>259.45090900000002</c:v>
                </c:pt>
                <c:pt idx="70">
                  <c:v>259.73192799999998</c:v>
                </c:pt>
                <c:pt idx="71">
                  <c:v>260.12760300000002</c:v>
                </c:pt>
                <c:pt idx="72">
                  <c:v>260.69526400000001</c:v>
                </c:pt>
                <c:pt idx="73">
                  <c:v>261.30831599999999</c:v>
                </c:pt>
                <c:pt idx="74">
                  <c:v>261.92314800000003</c:v>
                </c:pt>
                <c:pt idx="75">
                  <c:v>262.77182699999997</c:v>
                </c:pt>
                <c:pt idx="76">
                  <c:v>263.67484999999999</c:v>
                </c:pt>
                <c:pt idx="77">
                  <c:v>265.87955599999998</c:v>
                </c:pt>
                <c:pt idx="78">
                  <c:v>267.04269499999998</c:v>
                </c:pt>
                <c:pt idx="79">
                  <c:v>268.45841799999999</c:v>
                </c:pt>
                <c:pt idx="80">
                  <c:v>269.68862200000001</c:v>
                </c:pt>
                <c:pt idx="81">
                  <c:v>271.07498800000002</c:v>
                </c:pt>
                <c:pt idx="82">
                  <c:v>272.19310999999999</c:v>
                </c:pt>
                <c:pt idx="83">
                  <c:v>274.726924</c:v>
                </c:pt>
                <c:pt idx="84">
                  <c:v>276.10387400000002</c:v>
                </c:pt>
                <c:pt idx="85">
                  <c:v>277.51235100000002</c:v>
                </c:pt>
                <c:pt idx="86">
                  <c:v>279.107505</c:v>
                </c:pt>
                <c:pt idx="87">
                  <c:v>280.58863300000002</c:v>
                </c:pt>
                <c:pt idx="88">
                  <c:v>281.92818399999999</c:v>
                </c:pt>
                <c:pt idx="89">
                  <c:v>283.49685399999998</c:v>
                </c:pt>
                <c:pt idx="90">
                  <c:v>285.093592</c:v>
                </c:pt>
                <c:pt idx="91">
                  <c:v>286.61725799999999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10A-E548-9B46-B22A2B1A293A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'24.72-B737-300'!$H$3:$H$94</c:f>
              <c:numCache>
                <c:formatCode>General</c:formatCode>
                <c:ptCount val="92"/>
                <c:pt idx="0">
                  <c:v>0.52476999000000002</c:v>
                </c:pt>
                <c:pt idx="1">
                  <c:v>0.52814346000000001</c:v>
                </c:pt>
                <c:pt idx="2">
                  <c:v>0.53151707999999998</c:v>
                </c:pt>
                <c:pt idx="3">
                  <c:v>0.53489059999999999</c:v>
                </c:pt>
                <c:pt idx="4">
                  <c:v>0.53796129000000004</c:v>
                </c:pt>
                <c:pt idx="5">
                  <c:v>0.54103179999999995</c:v>
                </c:pt>
                <c:pt idx="6">
                  <c:v>0.54410221000000003</c:v>
                </c:pt>
                <c:pt idx="7">
                  <c:v>0.54717276999999997</c:v>
                </c:pt>
                <c:pt idx="8">
                  <c:v>0.55024351999999999</c:v>
                </c:pt>
                <c:pt idx="9">
                  <c:v>0.55331412000000002</c:v>
                </c:pt>
                <c:pt idx="10">
                  <c:v>0.55608162000000005</c:v>
                </c:pt>
                <c:pt idx="11">
                  <c:v>0.55884913000000003</c:v>
                </c:pt>
                <c:pt idx="12">
                  <c:v>0.56161673999999995</c:v>
                </c:pt>
                <c:pt idx="13">
                  <c:v>0.56461925000000002</c:v>
                </c:pt>
                <c:pt idx="14">
                  <c:v>0.57026973999999997</c:v>
                </c:pt>
                <c:pt idx="15">
                  <c:v>0.57334023999999995</c:v>
                </c:pt>
                <c:pt idx="16">
                  <c:v>0.57671380999999999</c:v>
                </c:pt>
                <c:pt idx="17">
                  <c:v>0.57978434999999995</c:v>
                </c:pt>
                <c:pt idx="18">
                  <c:v>0.58285489000000001</c:v>
                </c:pt>
                <c:pt idx="19">
                  <c:v>0.58562239999999999</c:v>
                </c:pt>
                <c:pt idx="20">
                  <c:v>0.58869293</c:v>
                </c:pt>
                <c:pt idx="21">
                  <c:v>0.59146043999999998</c:v>
                </c:pt>
                <c:pt idx="22">
                  <c:v>0.59422794999999995</c:v>
                </c:pt>
                <c:pt idx="23">
                  <c:v>0.59729849000000002</c:v>
                </c:pt>
                <c:pt idx="24">
                  <c:v>0.60002184999999997</c:v>
                </c:pt>
                <c:pt idx="25">
                  <c:v>0.60658155000000002</c:v>
                </c:pt>
                <c:pt idx="26">
                  <c:v>0.60965208000000004</c:v>
                </c:pt>
                <c:pt idx="27">
                  <c:v>0.61272251</c:v>
                </c:pt>
                <c:pt idx="28">
                  <c:v>0.61609586000000005</c:v>
                </c:pt>
                <c:pt idx="29">
                  <c:v>0.61916605000000002</c:v>
                </c:pt>
                <c:pt idx="30">
                  <c:v>0.62223647999999998</c:v>
                </c:pt>
                <c:pt idx="31">
                  <c:v>0.62560987999999995</c:v>
                </c:pt>
                <c:pt idx="32">
                  <c:v>0.62868027999999998</c:v>
                </c:pt>
                <c:pt idx="33">
                  <c:v>0.63175049999999999</c:v>
                </c:pt>
                <c:pt idx="34">
                  <c:v>0.63482108000000004</c:v>
                </c:pt>
                <c:pt idx="35">
                  <c:v>0.64061113999999997</c:v>
                </c:pt>
                <c:pt idx="36">
                  <c:v>0.64368164000000005</c:v>
                </c:pt>
                <c:pt idx="37">
                  <c:v>0.64675190999999999</c:v>
                </c:pt>
                <c:pt idx="38">
                  <c:v>0.64982231000000001</c:v>
                </c:pt>
                <c:pt idx="39">
                  <c:v>0.65289280999999999</c:v>
                </c:pt>
                <c:pt idx="40">
                  <c:v>0.65626624</c:v>
                </c:pt>
                <c:pt idx="41">
                  <c:v>0.65963959999999999</c:v>
                </c:pt>
                <c:pt idx="42">
                  <c:v>0.66301270000000001</c:v>
                </c:pt>
                <c:pt idx="43">
                  <c:v>0.66608285</c:v>
                </c:pt>
                <c:pt idx="44">
                  <c:v>0.66915323000000004</c:v>
                </c:pt>
                <c:pt idx="45">
                  <c:v>0.67192041999999996</c:v>
                </c:pt>
                <c:pt idx="46">
                  <c:v>0.67468777000000002</c:v>
                </c:pt>
                <c:pt idx="47">
                  <c:v>0.67738704000000005</c:v>
                </c:pt>
                <c:pt idx="48">
                  <c:v>0.68364265000000002</c:v>
                </c:pt>
                <c:pt idx="49">
                  <c:v>0.68671298000000003</c:v>
                </c:pt>
                <c:pt idx="50">
                  <c:v>0.68948036000000001</c:v>
                </c:pt>
                <c:pt idx="51">
                  <c:v>0.69255049999999996</c:v>
                </c:pt>
                <c:pt idx="52">
                  <c:v>0.69562044000000001</c:v>
                </c:pt>
                <c:pt idx="53">
                  <c:v>0.69899343999999997</c:v>
                </c:pt>
                <c:pt idx="54">
                  <c:v>0.70206358999999996</c:v>
                </c:pt>
                <c:pt idx="55">
                  <c:v>0.70543646000000004</c:v>
                </c:pt>
                <c:pt idx="56">
                  <c:v>0.70850623999999995</c:v>
                </c:pt>
                <c:pt idx="57">
                  <c:v>0.71157623999999997</c:v>
                </c:pt>
                <c:pt idx="58">
                  <c:v>0.71467037</c:v>
                </c:pt>
                <c:pt idx="59">
                  <c:v>0.72243681000000004</c:v>
                </c:pt>
                <c:pt idx="60">
                  <c:v>0.72580979999999995</c:v>
                </c:pt>
                <c:pt idx="61">
                  <c:v>0.72887957999999997</c:v>
                </c:pt>
                <c:pt idx="62">
                  <c:v>0.73164647999999999</c:v>
                </c:pt>
                <c:pt idx="63">
                  <c:v>0.73501932000000003</c:v>
                </c:pt>
                <c:pt idx="64">
                  <c:v>0.73808894999999997</c:v>
                </c:pt>
                <c:pt idx="65">
                  <c:v>0.74115872999999999</c:v>
                </c:pt>
                <c:pt idx="66">
                  <c:v>0.74422858000000003</c:v>
                </c:pt>
                <c:pt idx="67">
                  <c:v>0.74729807999999998</c:v>
                </c:pt>
                <c:pt idx="68">
                  <c:v>0.75008887000000002</c:v>
                </c:pt>
                <c:pt idx="69">
                  <c:v>0.75590091000000004</c:v>
                </c:pt>
                <c:pt idx="70">
                  <c:v>0.75866785000000003</c:v>
                </c:pt>
                <c:pt idx="71">
                  <c:v>0.76143455999999998</c:v>
                </c:pt>
                <c:pt idx="72">
                  <c:v>0.76420091999999995</c:v>
                </c:pt>
                <c:pt idx="73">
                  <c:v>0.76623916999999997</c:v>
                </c:pt>
                <c:pt idx="74">
                  <c:v>0.76848110000000003</c:v>
                </c:pt>
                <c:pt idx="75">
                  <c:v>0.77064083999999999</c:v>
                </c:pt>
                <c:pt idx="76">
                  <c:v>0.77261687999999995</c:v>
                </c:pt>
                <c:pt idx="77">
                  <c:v>0.77710256</c:v>
                </c:pt>
                <c:pt idx="78">
                  <c:v>0.77914598000000002</c:v>
                </c:pt>
                <c:pt idx="79">
                  <c:v>0.78137624000000006</c:v>
                </c:pt>
                <c:pt idx="80">
                  <c:v>0.78305236</c:v>
                </c:pt>
                <c:pt idx="81">
                  <c:v>0.78489591000000003</c:v>
                </c:pt>
                <c:pt idx="82">
                  <c:v>0.78634919999999997</c:v>
                </c:pt>
                <c:pt idx="83">
                  <c:v>0.78894410999999998</c:v>
                </c:pt>
                <c:pt idx="84">
                  <c:v>0.79027910000000001</c:v>
                </c:pt>
                <c:pt idx="85">
                  <c:v>0.79171000999999996</c:v>
                </c:pt>
                <c:pt idx="86">
                  <c:v>0.79317291000000001</c:v>
                </c:pt>
                <c:pt idx="87">
                  <c:v>0.79434969</c:v>
                </c:pt>
                <c:pt idx="88">
                  <c:v>0.79561744000000001</c:v>
                </c:pt>
                <c:pt idx="89">
                  <c:v>0.79683663999999998</c:v>
                </c:pt>
                <c:pt idx="90">
                  <c:v>0.79826092999999998</c:v>
                </c:pt>
                <c:pt idx="91">
                  <c:v>0.79957858000000004</c:v>
                </c:pt>
              </c:numCache>
            </c:numRef>
          </c:xVal>
          <c:yVal>
            <c:numRef>
              <c:f>'24.72-B737-300'!$J$3:$J$94</c:f>
              <c:numCache>
                <c:formatCode>General</c:formatCode>
                <c:ptCount val="92"/>
                <c:pt idx="0">
                  <c:v>249.79296113304233</c:v>
                </c:pt>
                <c:pt idx="1">
                  <c:v>249.79660117618772</c:v>
                </c:pt>
                <c:pt idx="2">
                  <c:v>249.80048782984591</c:v>
                </c:pt>
                <c:pt idx="3">
                  <c:v>249.80464003768009</c:v>
                </c:pt>
                <c:pt idx="4">
                  <c:v>249.80866810248529</c:v>
                </c:pt>
                <c:pt idx="5">
                  <c:v>249.8129504765119</c:v>
                </c:pt>
                <c:pt idx="6">
                  <c:v>249.81750575794985</c:v>
                </c:pt>
                <c:pt idx="7">
                  <c:v>249.82235435640473</c:v>
                </c:pt>
                <c:pt idx="8">
                  <c:v>249.82751805517927</c:v>
                </c:pt>
                <c:pt idx="9">
                  <c:v>249.83301973274055</c:v>
                </c:pt>
                <c:pt idx="10">
                  <c:v>249.83828910433564</c:v>
                </c:pt>
                <c:pt idx="11">
                  <c:v>249.8438738309531</c:v>
                </c:pt>
                <c:pt idx="12">
                  <c:v>249.84979559844882</c:v>
                </c:pt>
                <c:pt idx="13">
                  <c:v>249.85662778381399</c:v>
                </c:pt>
                <c:pt idx="14">
                  <c:v>249.87074748000538</c:v>
                </c:pt>
                <c:pt idx="15">
                  <c:v>249.87917995643721</c:v>
                </c:pt>
                <c:pt idx="16">
                  <c:v>249.88912482923422</c:v>
                </c:pt>
                <c:pt idx="17">
                  <c:v>249.89884527947999</c:v>
                </c:pt>
                <c:pt idx="18">
                  <c:v>249.90925465154771</c:v>
                </c:pt>
                <c:pt idx="19">
                  <c:v>249.9192716926934</c:v>
                </c:pt>
                <c:pt idx="20">
                  <c:v>249.93114348398313</c:v>
                </c:pt>
                <c:pt idx="21">
                  <c:v>249.9425769867465</c:v>
                </c:pt>
                <c:pt idx="22">
                  <c:v>249.95475679810491</c:v>
                </c:pt>
                <c:pt idx="23">
                  <c:v>249.96920793534542</c:v>
                </c:pt>
                <c:pt idx="24">
                  <c:v>249.98291098576377</c:v>
                </c:pt>
                <c:pt idx="25">
                  <c:v>250.01970664330548</c:v>
                </c:pt>
                <c:pt idx="26">
                  <c:v>250.03896866930515</c:v>
                </c:pt>
                <c:pt idx="27">
                  <c:v>250.05967286028792</c:v>
                </c:pt>
                <c:pt idx="28">
                  <c:v>250.08421937383287</c:v>
                </c:pt>
                <c:pt idx="29">
                  <c:v>250.10833201402775</c:v>
                </c:pt>
                <c:pt idx="30">
                  <c:v>250.13427368750862</c:v>
                </c:pt>
                <c:pt idx="31">
                  <c:v>250.16505420662779</c:v>
                </c:pt>
                <c:pt idx="32">
                  <c:v>250.19531404449313</c:v>
                </c:pt>
                <c:pt idx="33">
                  <c:v>250.22788507775317</c:v>
                </c:pt>
                <c:pt idx="34">
                  <c:v>250.26295588694464</c:v>
                </c:pt>
                <c:pt idx="35">
                  <c:v>250.33658435581168</c:v>
                </c:pt>
                <c:pt idx="36">
                  <c:v>250.38001589541932</c:v>
                </c:pt>
                <c:pt idx="37">
                  <c:v>250.42679520887475</c:v>
                </c:pt>
                <c:pt idx="38">
                  <c:v>250.47719115083632</c:v>
                </c:pt>
                <c:pt idx="39">
                  <c:v>250.53148774340286</c:v>
                </c:pt>
                <c:pt idx="40">
                  <c:v>250.59600164355794</c:v>
                </c:pt>
                <c:pt idx="41">
                  <c:v>250.66603035403884</c:v>
                </c:pt>
                <c:pt idx="42">
                  <c:v>250.74204681597772</c:v>
                </c:pt>
                <c:pt idx="43">
                  <c:v>250.81688267236393</c:v>
                </c:pt>
                <c:pt idx="44">
                  <c:v>250.8975431439388</c:v>
                </c:pt>
                <c:pt idx="45">
                  <c:v>250.97560292980054</c:v>
                </c:pt>
                <c:pt idx="46">
                  <c:v>251.05912644770774</c:v>
                </c:pt>
                <c:pt idx="47">
                  <c:v>251.14622414873259</c:v>
                </c:pt>
                <c:pt idx="48">
                  <c:v>251.37163499200517</c:v>
                </c:pt>
                <c:pt idx="49">
                  <c:v>251.49557610086384</c:v>
                </c:pt>
                <c:pt idx="50">
                  <c:v>251.61558504945106</c:v>
                </c:pt>
                <c:pt idx="51">
                  <c:v>251.75864045366339</c:v>
                </c:pt>
                <c:pt idx="52">
                  <c:v>251.91292894773466</c:v>
                </c:pt>
                <c:pt idx="53">
                  <c:v>252.09649694306549</c:v>
                </c:pt>
                <c:pt idx="54">
                  <c:v>252.27744940392301</c:v>
                </c:pt>
                <c:pt idx="55">
                  <c:v>252.49281611622865</c:v>
                </c:pt>
                <c:pt idx="56">
                  <c:v>252.70520642410145</c:v>
                </c:pt>
                <c:pt idx="57">
                  <c:v>252.93457216182946</c:v>
                </c:pt>
                <c:pt idx="58">
                  <c:v>253.18436074055353</c:v>
                </c:pt>
                <c:pt idx="59">
                  <c:v>253.90479366002103</c:v>
                </c:pt>
                <c:pt idx="60">
                  <c:v>254.26510611742034</c:v>
                </c:pt>
                <c:pt idx="61">
                  <c:v>254.62150201418055</c:v>
                </c:pt>
                <c:pt idx="62">
                  <c:v>254.96812443039931</c:v>
                </c:pt>
                <c:pt idx="63">
                  <c:v>255.42628013128541</c:v>
                </c:pt>
                <c:pt idx="64">
                  <c:v>255.88054350189833</c:v>
                </c:pt>
                <c:pt idx="65">
                  <c:v>256.37398793549636</c:v>
                </c:pt>
                <c:pt idx="66">
                  <c:v>256.91056061968072</c:v>
                </c:pt>
                <c:pt idx="67">
                  <c:v>257.49465668320983</c:v>
                </c:pt>
                <c:pt idx="68">
                  <c:v>258.07128034890195</c:v>
                </c:pt>
                <c:pt idx="69">
                  <c:v>259.43148166871254</c:v>
                </c:pt>
                <c:pt idx="70">
                  <c:v>260.16560513924969</c:v>
                </c:pt>
                <c:pt idx="71">
                  <c:v>260.96382034209705</c:v>
                </c:pt>
                <c:pt idx="72">
                  <c:v>261.83331166926848</c:v>
                </c:pt>
                <c:pt idx="73">
                  <c:v>262.52445182643413</c:v>
                </c:pt>
                <c:pt idx="74">
                  <c:v>263.33917318640079</c:v>
                </c:pt>
                <c:pt idx="75">
                  <c:v>264.18321946205424</c:v>
                </c:pt>
                <c:pt idx="76">
                  <c:v>265.01134963207511</c:v>
                </c:pt>
                <c:pt idx="77">
                  <c:v>267.11766689880255</c:v>
                </c:pt>
                <c:pt idx="78">
                  <c:v>268.19661884897704</c:v>
                </c:pt>
                <c:pt idx="79">
                  <c:v>269.47291712596859</c:v>
                </c:pt>
                <c:pt idx="80">
                  <c:v>270.50735584115631</c:v>
                </c:pt>
                <c:pt idx="81">
                  <c:v>271.72793291007497</c:v>
                </c:pt>
                <c:pt idx="82">
                  <c:v>272.75728738354155</c:v>
                </c:pt>
                <c:pt idx="83">
                  <c:v>274.7606309028431</c:v>
                </c:pt>
                <c:pt idx="84">
                  <c:v>275.88346960448143</c:v>
                </c:pt>
                <c:pt idx="85">
                  <c:v>277.16484658623006</c:v>
                </c:pt>
                <c:pt idx="86">
                  <c:v>278.56629510227373</c:v>
                </c:pt>
                <c:pt idx="87">
                  <c:v>279.76722920620989</c:v>
                </c:pt>
                <c:pt idx="88">
                  <c:v>281.14147143001281</c:v>
                </c:pt>
                <c:pt idx="89">
                  <c:v>282.54914637872082</c:v>
                </c:pt>
                <c:pt idx="90">
                  <c:v>284.31152159072599</c:v>
                </c:pt>
                <c:pt idx="91">
                  <c:v>286.0673707482739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10A-E548-9B46-B22A2B1A293A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'24.72-B737-300'!$B$3:$B$81</c:f>
              <c:numCache>
                <c:formatCode>General</c:formatCode>
                <c:ptCount val="79"/>
                <c:pt idx="0">
                  <c:v>0.55021131999999995</c:v>
                </c:pt>
                <c:pt idx="1">
                  <c:v>0.55358483000000003</c:v>
                </c:pt>
                <c:pt idx="2">
                  <c:v>0.55695837000000004</c:v>
                </c:pt>
                <c:pt idx="3">
                  <c:v>0.56033191000000004</c:v>
                </c:pt>
                <c:pt idx="4">
                  <c:v>0.56370553999999995</c:v>
                </c:pt>
                <c:pt idx="5">
                  <c:v>0.56693948999999999</c:v>
                </c:pt>
                <c:pt idx="6">
                  <c:v>0.57312490999999999</c:v>
                </c:pt>
                <c:pt idx="7">
                  <c:v>0.57649848000000004</c:v>
                </c:pt>
                <c:pt idx="8">
                  <c:v>0.57956901000000005</c:v>
                </c:pt>
                <c:pt idx="9">
                  <c:v>0.58263955000000001</c:v>
                </c:pt>
                <c:pt idx="10">
                  <c:v>0.58601312000000005</c:v>
                </c:pt>
                <c:pt idx="11">
                  <c:v>0.58878063000000003</c:v>
                </c:pt>
                <c:pt idx="12">
                  <c:v>0.59154814</c:v>
                </c:pt>
                <c:pt idx="13">
                  <c:v>0.59431564999999997</c:v>
                </c:pt>
                <c:pt idx="14">
                  <c:v>0.59708315999999995</c:v>
                </c:pt>
                <c:pt idx="15">
                  <c:v>0.59964315000000001</c:v>
                </c:pt>
                <c:pt idx="16">
                  <c:v>0.60662167</c:v>
                </c:pt>
                <c:pt idx="17">
                  <c:v>0.60969224</c:v>
                </c:pt>
                <c:pt idx="18">
                  <c:v>0.61276275000000002</c:v>
                </c:pt>
                <c:pt idx="19">
                  <c:v>0.61583315999999999</c:v>
                </c:pt>
                <c:pt idx="20">
                  <c:v>0.61920651000000004</c:v>
                </c:pt>
                <c:pt idx="21">
                  <c:v>0.62227697999999998</c:v>
                </c:pt>
                <c:pt idx="22">
                  <c:v>0.62534743000000004</c:v>
                </c:pt>
                <c:pt idx="23">
                  <c:v>0.62841771000000002</c:v>
                </c:pt>
                <c:pt idx="24">
                  <c:v>0.63118496999999996</c:v>
                </c:pt>
                <c:pt idx="25">
                  <c:v>0.63432712000000002</c:v>
                </c:pt>
                <c:pt idx="26">
                  <c:v>0.64374556999999999</c:v>
                </c:pt>
                <c:pt idx="27">
                  <c:v>0.64681586999999996</c:v>
                </c:pt>
                <c:pt idx="28">
                  <c:v>0.64988592000000001</c:v>
                </c:pt>
                <c:pt idx="29">
                  <c:v>0.65295627999999994</c:v>
                </c:pt>
                <c:pt idx="30">
                  <c:v>0.65632944000000004</c:v>
                </c:pt>
                <c:pt idx="31">
                  <c:v>0.65939985000000001</c:v>
                </c:pt>
                <c:pt idx="32">
                  <c:v>0.66247012999999999</c:v>
                </c:pt>
                <c:pt idx="33">
                  <c:v>0.66554024000000001</c:v>
                </c:pt>
                <c:pt idx="34">
                  <c:v>0.66861037000000001</c:v>
                </c:pt>
                <c:pt idx="35">
                  <c:v>0.67168064999999999</c:v>
                </c:pt>
                <c:pt idx="36">
                  <c:v>0.67493806999999995</c:v>
                </c:pt>
                <c:pt idx="37">
                  <c:v>0.68170416</c:v>
                </c:pt>
                <c:pt idx="38">
                  <c:v>0.68477436000000003</c:v>
                </c:pt>
                <c:pt idx="39">
                  <c:v>0.68784445999999999</c:v>
                </c:pt>
                <c:pt idx="40">
                  <c:v>0.69121759000000005</c:v>
                </c:pt>
                <c:pt idx="41">
                  <c:v>0.69459059999999995</c:v>
                </c:pt>
                <c:pt idx="42">
                  <c:v>0.69766064000000005</c:v>
                </c:pt>
                <c:pt idx="43">
                  <c:v>0.70103364999999995</c:v>
                </c:pt>
                <c:pt idx="44">
                  <c:v>0.70380074999999997</c:v>
                </c:pt>
                <c:pt idx="45">
                  <c:v>0.70717364999999999</c:v>
                </c:pt>
                <c:pt idx="46">
                  <c:v>0.71054660000000003</c:v>
                </c:pt>
                <c:pt idx="47">
                  <c:v>0.72026683000000002</c:v>
                </c:pt>
                <c:pt idx="48">
                  <c:v>0.72333670000000005</c:v>
                </c:pt>
                <c:pt idx="49">
                  <c:v>0.72640649999999996</c:v>
                </c:pt>
                <c:pt idx="50">
                  <c:v>0.72947616000000004</c:v>
                </c:pt>
                <c:pt idx="51">
                  <c:v>0.73254598999999998</c:v>
                </c:pt>
                <c:pt idx="52">
                  <c:v>0.73561551000000003</c:v>
                </c:pt>
                <c:pt idx="53">
                  <c:v>0.73868522999999997</c:v>
                </c:pt>
                <c:pt idx="54">
                  <c:v>0.74175480999999999</c:v>
                </c:pt>
                <c:pt idx="55">
                  <c:v>0.74452138000000001</c:v>
                </c:pt>
                <c:pt idx="56">
                  <c:v>0.74698511000000001</c:v>
                </c:pt>
                <c:pt idx="57">
                  <c:v>0.74998682999999999</c:v>
                </c:pt>
                <c:pt idx="58">
                  <c:v>0.75621769000000005</c:v>
                </c:pt>
                <c:pt idx="59">
                  <c:v>0.75928702999999997</c:v>
                </c:pt>
                <c:pt idx="60">
                  <c:v>0.76235618999999999</c:v>
                </c:pt>
                <c:pt idx="61">
                  <c:v>0.76512217000000005</c:v>
                </c:pt>
                <c:pt idx="62">
                  <c:v>0.76748693999999995</c:v>
                </c:pt>
                <c:pt idx="63">
                  <c:v>0.76970444000000005</c:v>
                </c:pt>
                <c:pt idx="64">
                  <c:v>0.77435058999999995</c:v>
                </c:pt>
                <c:pt idx="65">
                  <c:v>0.77653371000000004</c:v>
                </c:pt>
                <c:pt idx="66">
                  <c:v>0.77868921999999996</c:v>
                </c:pt>
                <c:pt idx="67">
                  <c:v>0.78050525999999998</c:v>
                </c:pt>
                <c:pt idx="68">
                  <c:v>0.78220904000000002</c:v>
                </c:pt>
                <c:pt idx="69">
                  <c:v>0.78397311999999997</c:v>
                </c:pt>
                <c:pt idx="70">
                  <c:v>0.78573746</c:v>
                </c:pt>
                <c:pt idx="71">
                  <c:v>0.78912552000000002</c:v>
                </c:pt>
                <c:pt idx="72">
                  <c:v>0.79079261000000001</c:v>
                </c:pt>
                <c:pt idx="73">
                  <c:v>0.79230529999999999</c:v>
                </c:pt>
                <c:pt idx="74">
                  <c:v>0.79363437000000003</c:v>
                </c:pt>
                <c:pt idx="75">
                  <c:v>0.79512024999999997</c:v>
                </c:pt>
                <c:pt idx="76">
                  <c:v>0.79649846999999996</c:v>
                </c:pt>
                <c:pt idx="77">
                  <c:v>0.79811339999999997</c:v>
                </c:pt>
                <c:pt idx="78">
                  <c:v>0.79948215</c:v>
                </c:pt>
              </c:numCache>
            </c:numRef>
          </c:xVal>
          <c:yVal>
            <c:numRef>
              <c:f>'24.72-B737-300'!$C$3:$C$81</c:f>
              <c:numCache>
                <c:formatCode>General</c:formatCode>
                <c:ptCount val="79"/>
                <c:pt idx="0">
                  <c:v>229.531835</c:v>
                </c:pt>
                <c:pt idx="1">
                  <c:v>229.56368399999999</c:v>
                </c:pt>
                <c:pt idx="2">
                  <c:v>229.576424</c:v>
                </c:pt>
                <c:pt idx="3">
                  <c:v>229.58916300000001</c:v>
                </c:pt>
                <c:pt idx="4">
                  <c:v>229.56368399999999</c:v>
                </c:pt>
                <c:pt idx="5">
                  <c:v>229.58470500000001</c:v>
                </c:pt>
                <c:pt idx="6">
                  <c:v>229.42354800000001</c:v>
                </c:pt>
                <c:pt idx="7">
                  <c:v>229.42354800000001</c:v>
                </c:pt>
                <c:pt idx="8">
                  <c:v>229.42354800000001</c:v>
                </c:pt>
                <c:pt idx="9">
                  <c:v>229.42354800000001</c:v>
                </c:pt>
                <c:pt idx="10">
                  <c:v>229.42354800000001</c:v>
                </c:pt>
                <c:pt idx="11">
                  <c:v>229.42354800000001</c:v>
                </c:pt>
                <c:pt idx="12">
                  <c:v>229.42354800000001</c:v>
                </c:pt>
                <c:pt idx="13">
                  <c:v>229.42354800000001</c:v>
                </c:pt>
                <c:pt idx="14">
                  <c:v>229.42354800000001</c:v>
                </c:pt>
                <c:pt idx="15">
                  <c:v>229.44690399999999</c:v>
                </c:pt>
                <c:pt idx="16">
                  <c:v>229.43628799999999</c:v>
                </c:pt>
                <c:pt idx="17">
                  <c:v>229.42354800000001</c:v>
                </c:pt>
                <c:pt idx="18">
                  <c:v>229.43628799999999</c:v>
                </c:pt>
                <c:pt idx="19">
                  <c:v>229.49998600000001</c:v>
                </c:pt>
                <c:pt idx="20">
                  <c:v>229.608273</c:v>
                </c:pt>
                <c:pt idx="21">
                  <c:v>229.64649199999999</c:v>
                </c:pt>
                <c:pt idx="22">
                  <c:v>229.691081</c:v>
                </c:pt>
                <c:pt idx="23">
                  <c:v>229.818477</c:v>
                </c:pt>
                <c:pt idx="24">
                  <c:v>229.939504</c:v>
                </c:pt>
                <c:pt idx="25">
                  <c:v>229.970079</c:v>
                </c:pt>
                <c:pt idx="26">
                  <c:v>230.28347400000001</c:v>
                </c:pt>
                <c:pt idx="27">
                  <c:v>230.405247</c:v>
                </c:pt>
                <c:pt idx="28">
                  <c:v>230.64655500000001</c:v>
                </c:pt>
                <c:pt idx="29">
                  <c:v>230.73573200000001</c:v>
                </c:pt>
                <c:pt idx="30">
                  <c:v>230.93956700000001</c:v>
                </c:pt>
                <c:pt idx="31">
                  <c:v>231.003265</c:v>
                </c:pt>
                <c:pt idx="32">
                  <c:v>231.130661</c:v>
                </c:pt>
                <c:pt idx="33">
                  <c:v>231.34086600000001</c:v>
                </c:pt>
                <c:pt idx="34">
                  <c:v>231.54470000000001</c:v>
                </c:pt>
                <c:pt idx="35">
                  <c:v>231.67209700000001</c:v>
                </c:pt>
                <c:pt idx="36">
                  <c:v>231.90544199999999</c:v>
                </c:pt>
                <c:pt idx="37">
                  <c:v>232.48743400000001</c:v>
                </c:pt>
                <c:pt idx="38">
                  <c:v>232.65305000000001</c:v>
                </c:pt>
                <c:pt idx="39">
                  <c:v>232.86962399999999</c:v>
                </c:pt>
                <c:pt idx="40">
                  <c:v>233.086198</c:v>
                </c:pt>
                <c:pt idx="41">
                  <c:v>233.36646999999999</c:v>
                </c:pt>
                <c:pt idx="42">
                  <c:v>233.61489399999999</c:v>
                </c:pt>
                <c:pt idx="43">
                  <c:v>233.88879600000001</c:v>
                </c:pt>
                <c:pt idx="44">
                  <c:v>234.09263100000001</c:v>
                </c:pt>
                <c:pt idx="45">
                  <c:v>234.42386200000001</c:v>
                </c:pt>
                <c:pt idx="46">
                  <c:v>234.729613</c:v>
                </c:pt>
                <c:pt idx="47">
                  <c:v>235.665978</c:v>
                </c:pt>
                <c:pt idx="48">
                  <c:v>235.997209</c:v>
                </c:pt>
                <c:pt idx="49">
                  <c:v>236.36028899999999</c:v>
                </c:pt>
                <c:pt idx="50">
                  <c:v>236.79980699999999</c:v>
                </c:pt>
                <c:pt idx="51">
                  <c:v>237.150147</c:v>
                </c:pt>
                <c:pt idx="52">
                  <c:v>237.65336400000001</c:v>
                </c:pt>
                <c:pt idx="53">
                  <c:v>238.06103300000001</c:v>
                </c:pt>
                <c:pt idx="54">
                  <c:v>238.5324</c:v>
                </c:pt>
                <c:pt idx="55">
                  <c:v>238.99739700000001</c:v>
                </c:pt>
                <c:pt idx="56">
                  <c:v>239.367593</c:v>
                </c:pt>
                <c:pt idx="57">
                  <c:v>239.82313600000001</c:v>
                </c:pt>
                <c:pt idx="58">
                  <c:v>240.81991300000001</c:v>
                </c:pt>
                <c:pt idx="59">
                  <c:v>241.412307</c:v>
                </c:pt>
                <c:pt idx="60">
                  <c:v>242.09387899999999</c:v>
                </c:pt>
                <c:pt idx="61">
                  <c:v>242.85263399999999</c:v>
                </c:pt>
                <c:pt idx="62">
                  <c:v>243.661258</c:v>
                </c:pt>
                <c:pt idx="63">
                  <c:v>244.54402400000001</c:v>
                </c:pt>
                <c:pt idx="64">
                  <c:v>246.36240799999999</c:v>
                </c:pt>
                <c:pt idx="65">
                  <c:v>247.460926</c:v>
                </c:pt>
                <c:pt idx="66">
                  <c:v>248.52941200000001</c:v>
                </c:pt>
                <c:pt idx="67">
                  <c:v>249.59432000000001</c:v>
                </c:pt>
                <c:pt idx="68">
                  <c:v>250.827203</c:v>
                </c:pt>
                <c:pt idx="69">
                  <c:v>252.08746400000001</c:v>
                </c:pt>
                <c:pt idx="70">
                  <c:v>253.219618</c:v>
                </c:pt>
                <c:pt idx="71">
                  <c:v>256.00923299999999</c:v>
                </c:pt>
                <c:pt idx="72">
                  <c:v>257.35294099999999</c:v>
                </c:pt>
                <c:pt idx="73">
                  <c:v>258.56997999999999</c:v>
                </c:pt>
                <c:pt idx="74">
                  <c:v>259.81226800000002</c:v>
                </c:pt>
                <c:pt idx="75">
                  <c:v>261.23143900000002</c:v>
                </c:pt>
                <c:pt idx="76">
                  <c:v>262.567747</c:v>
                </c:pt>
                <c:pt idx="77">
                  <c:v>264.061172</c:v>
                </c:pt>
                <c:pt idx="78">
                  <c:v>265.57264099999998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10A-E548-9B46-B22A2B1A293A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'24.72-B737-300'!$B$3:$B$81</c:f>
              <c:numCache>
                <c:formatCode>General</c:formatCode>
                <c:ptCount val="79"/>
                <c:pt idx="0">
                  <c:v>0.55021131999999995</c:v>
                </c:pt>
                <c:pt idx="1">
                  <c:v>0.55358483000000003</c:v>
                </c:pt>
                <c:pt idx="2">
                  <c:v>0.55695837000000004</c:v>
                </c:pt>
                <c:pt idx="3">
                  <c:v>0.56033191000000004</c:v>
                </c:pt>
                <c:pt idx="4">
                  <c:v>0.56370553999999995</c:v>
                </c:pt>
                <c:pt idx="5">
                  <c:v>0.56693948999999999</c:v>
                </c:pt>
                <c:pt idx="6">
                  <c:v>0.57312490999999999</c:v>
                </c:pt>
                <c:pt idx="7">
                  <c:v>0.57649848000000004</c:v>
                </c:pt>
                <c:pt idx="8">
                  <c:v>0.57956901000000005</c:v>
                </c:pt>
                <c:pt idx="9">
                  <c:v>0.58263955000000001</c:v>
                </c:pt>
                <c:pt idx="10">
                  <c:v>0.58601312000000005</c:v>
                </c:pt>
                <c:pt idx="11">
                  <c:v>0.58878063000000003</c:v>
                </c:pt>
                <c:pt idx="12">
                  <c:v>0.59154814</c:v>
                </c:pt>
                <c:pt idx="13">
                  <c:v>0.59431564999999997</c:v>
                </c:pt>
                <c:pt idx="14">
                  <c:v>0.59708315999999995</c:v>
                </c:pt>
                <c:pt idx="15">
                  <c:v>0.59964315000000001</c:v>
                </c:pt>
                <c:pt idx="16">
                  <c:v>0.60662167</c:v>
                </c:pt>
                <c:pt idx="17">
                  <c:v>0.60969224</c:v>
                </c:pt>
                <c:pt idx="18">
                  <c:v>0.61276275000000002</c:v>
                </c:pt>
                <c:pt idx="19">
                  <c:v>0.61583315999999999</c:v>
                </c:pt>
                <c:pt idx="20">
                  <c:v>0.61920651000000004</c:v>
                </c:pt>
                <c:pt idx="21">
                  <c:v>0.62227697999999998</c:v>
                </c:pt>
                <c:pt idx="22">
                  <c:v>0.62534743000000004</c:v>
                </c:pt>
                <c:pt idx="23">
                  <c:v>0.62841771000000002</c:v>
                </c:pt>
                <c:pt idx="24">
                  <c:v>0.63118496999999996</c:v>
                </c:pt>
                <c:pt idx="25">
                  <c:v>0.63432712000000002</c:v>
                </c:pt>
                <c:pt idx="26">
                  <c:v>0.64374556999999999</c:v>
                </c:pt>
                <c:pt idx="27">
                  <c:v>0.64681586999999996</c:v>
                </c:pt>
                <c:pt idx="28">
                  <c:v>0.64988592000000001</c:v>
                </c:pt>
                <c:pt idx="29">
                  <c:v>0.65295627999999994</c:v>
                </c:pt>
                <c:pt idx="30">
                  <c:v>0.65632944000000004</c:v>
                </c:pt>
                <c:pt idx="31">
                  <c:v>0.65939985000000001</c:v>
                </c:pt>
                <c:pt idx="32">
                  <c:v>0.66247012999999999</c:v>
                </c:pt>
                <c:pt idx="33">
                  <c:v>0.66554024000000001</c:v>
                </c:pt>
                <c:pt idx="34">
                  <c:v>0.66861037000000001</c:v>
                </c:pt>
                <c:pt idx="35">
                  <c:v>0.67168064999999999</c:v>
                </c:pt>
                <c:pt idx="36">
                  <c:v>0.67493806999999995</c:v>
                </c:pt>
                <c:pt idx="37">
                  <c:v>0.68170416</c:v>
                </c:pt>
                <c:pt idx="38">
                  <c:v>0.68477436000000003</c:v>
                </c:pt>
                <c:pt idx="39">
                  <c:v>0.68784445999999999</c:v>
                </c:pt>
                <c:pt idx="40">
                  <c:v>0.69121759000000005</c:v>
                </c:pt>
                <c:pt idx="41">
                  <c:v>0.69459059999999995</c:v>
                </c:pt>
                <c:pt idx="42">
                  <c:v>0.69766064000000005</c:v>
                </c:pt>
                <c:pt idx="43">
                  <c:v>0.70103364999999995</c:v>
                </c:pt>
                <c:pt idx="44">
                  <c:v>0.70380074999999997</c:v>
                </c:pt>
                <c:pt idx="45">
                  <c:v>0.70717364999999999</c:v>
                </c:pt>
                <c:pt idx="46">
                  <c:v>0.71054660000000003</c:v>
                </c:pt>
                <c:pt idx="47">
                  <c:v>0.72026683000000002</c:v>
                </c:pt>
                <c:pt idx="48">
                  <c:v>0.72333670000000005</c:v>
                </c:pt>
                <c:pt idx="49">
                  <c:v>0.72640649999999996</c:v>
                </c:pt>
                <c:pt idx="50">
                  <c:v>0.72947616000000004</c:v>
                </c:pt>
                <c:pt idx="51">
                  <c:v>0.73254598999999998</c:v>
                </c:pt>
                <c:pt idx="52">
                  <c:v>0.73561551000000003</c:v>
                </c:pt>
                <c:pt idx="53">
                  <c:v>0.73868522999999997</c:v>
                </c:pt>
                <c:pt idx="54">
                  <c:v>0.74175480999999999</c:v>
                </c:pt>
                <c:pt idx="55">
                  <c:v>0.74452138000000001</c:v>
                </c:pt>
                <c:pt idx="56">
                  <c:v>0.74698511000000001</c:v>
                </c:pt>
                <c:pt idx="57">
                  <c:v>0.74998682999999999</c:v>
                </c:pt>
                <c:pt idx="58">
                  <c:v>0.75621769000000005</c:v>
                </c:pt>
                <c:pt idx="59">
                  <c:v>0.75928702999999997</c:v>
                </c:pt>
                <c:pt idx="60">
                  <c:v>0.76235618999999999</c:v>
                </c:pt>
                <c:pt idx="61">
                  <c:v>0.76512217000000005</c:v>
                </c:pt>
                <c:pt idx="62">
                  <c:v>0.76748693999999995</c:v>
                </c:pt>
                <c:pt idx="63">
                  <c:v>0.76970444000000005</c:v>
                </c:pt>
                <c:pt idx="64">
                  <c:v>0.77435058999999995</c:v>
                </c:pt>
                <c:pt idx="65">
                  <c:v>0.77653371000000004</c:v>
                </c:pt>
                <c:pt idx="66">
                  <c:v>0.77868921999999996</c:v>
                </c:pt>
                <c:pt idx="67">
                  <c:v>0.78050525999999998</c:v>
                </c:pt>
                <c:pt idx="68">
                  <c:v>0.78220904000000002</c:v>
                </c:pt>
                <c:pt idx="69">
                  <c:v>0.78397311999999997</c:v>
                </c:pt>
                <c:pt idx="70">
                  <c:v>0.78573746</c:v>
                </c:pt>
                <c:pt idx="71">
                  <c:v>0.78912552000000002</c:v>
                </c:pt>
                <c:pt idx="72">
                  <c:v>0.79079261000000001</c:v>
                </c:pt>
                <c:pt idx="73">
                  <c:v>0.79230529999999999</c:v>
                </c:pt>
                <c:pt idx="74">
                  <c:v>0.79363437000000003</c:v>
                </c:pt>
                <c:pt idx="75">
                  <c:v>0.79512024999999997</c:v>
                </c:pt>
                <c:pt idx="76">
                  <c:v>0.79649846999999996</c:v>
                </c:pt>
                <c:pt idx="77">
                  <c:v>0.79811339999999997</c:v>
                </c:pt>
                <c:pt idx="78">
                  <c:v>0.79948215</c:v>
                </c:pt>
              </c:numCache>
            </c:numRef>
          </c:xVal>
          <c:yVal>
            <c:numRef>
              <c:f>'24.72-B737-300'!$D$3:$D$81</c:f>
              <c:numCache>
                <c:formatCode>General</c:formatCode>
                <c:ptCount val="79"/>
                <c:pt idx="0">
                  <c:v>229.18866861106335</c:v>
                </c:pt>
                <c:pt idx="1">
                  <c:v>229.20306150400489</c:v>
                </c:pt>
                <c:pt idx="2">
                  <c:v>229.21841347409969</c:v>
                </c:pt>
                <c:pt idx="3">
                  <c:v>229.23479036621538</c:v>
                </c:pt>
                <c:pt idx="4">
                  <c:v>229.25226333196662</c:v>
                </c:pt>
                <c:pt idx="5">
                  <c:v>229.27011145075338</c:v>
                </c:pt>
                <c:pt idx="6">
                  <c:v>229.30751007682173</c:v>
                </c:pt>
                <c:pt idx="7">
                  <c:v>229.32987265559385</c:v>
                </c:pt>
                <c:pt idx="8">
                  <c:v>229.35153731348811</c:v>
                </c:pt>
                <c:pt idx="9">
                  <c:v>229.3745330149448</c:v>
                </c:pt>
                <c:pt idx="10">
                  <c:v>229.40143334379025</c:v>
                </c:pt>
                <c:pt idx="11">
                  <c:v>229.42486058463808</c:v>
                </c:pt>
                <c:pt idx="12">
                  <c:v>229.44958845815466</c:v>
                </c:pt>
                <c:pt idx="13">
                  <c:v>229.47569144744904</c:v>
                </c:pt>
                <c:pt idx="14">
                  <c:v>229.50324840344538</c:v>
                </c:pt>
                <c:pt idx="15">
                  <c:v>229.53010592097249</c:v>
                </c:pt>
                <c:pt idx="16">
                  <c:v>229.6105715493992</c:v>
                </c:pt>
                <c:pt idx="17">
                  <c:v>229.64963708907499</c:v>
                </c:pt>
                <c:pt idx="18">
                  <c:v>229.69114457619727</c:v>
                </c:pt>
                <c:pt idx="19">
                  <c:v>229.73525029721719</c:v>
                </c:pt>
                <c:pt idx="20">
                  <c:v>229.78690410865238</c:v>
                </c:pt>
                <c:pt idx="21">
                  <c:v>229.83702336140701</c:v>
                </c:pt>
                <c:pt idx="22">
                  <c:v>229.890296685301</c:v>
                </c:pt>
                <c:pt idx="23">
                  <c:v>229.94692473724339</c:v>
                </c:pt>
                <c:pt idx="24">
                  <c:v>230.00102019921283</c:v>
                </c:pt>
                <c:pt idx="25">
                  <c:v>230.0661784611747</c:v>
                </c:pt>
                <c:pt idx="26">
                  <c:v>230.28792795235179</c:v>
                </c:pt>
                <c:pt idx="27">
                  <c:v>230.3697488779228</c:v>
                </c:pt>
                <c:pt idx="28">
                  <c:v>230.4567692010894</c:v>
                </c:pt>
                <c:pt idx="29">
                  <c:v>230.54934325601795</c:v>
                </c:pt>
                <c:pt idx="30">
                  <c:v>230.65786962922542</c:v>
                </c:pt>
                <c:pt idx="31">
                  <c:v>230.76328392348776</c:v>
                </c:pt>
                <c:pt idx="32">
                  <c:v>230.87543591211337</c:v>
                </c:pt>
                <c:pt idx="33">
                  <c:v>230.99476318705666</c:v>
                </c:pt>
                <c:pt idx="34">
                  <c:v>231.12174200119472</c:v>
                </c:pt>
                <c:pt idx="35">
                  <c:v>231.25687925284092</c:v>
                </c:pt>
                <c:pt idx="36">
                  <c:v>231.40976331187437</c:v>
                </c:pt>
                <c:pt idx="37">
                  <c:v>231.76159904251858</c:v>
                </c:pt>
                <c:pt idx="38">
                  <c:v>231.93796133148152</c:v>
                </c:pt>
                <c:pt idx="39">
                  <c:v>232.12572374362409</c:v>
                </c:pt>
                <c:pt idx="40">
                  <c:v>232.34607280095861</c:v>
                </c:pt>
                <c:pt idx="41">
                  <c:v>232.58217659006456</c:v>
                </c:pt>
                <c:pt idx="42">
                  <c:v>232.8117547221766</c:v>
                </c:pt>
                <c:pt idx="43">
                  <c:v>233.08127867237079</c:v>
                </c:pt>
                <c:pt idx="44">
                  <c:v>233.31681724046314</c:v>
                </c:pt>
                <c:pt idx="45">
                  <c:v>233.62274861062653</c:v>
                </c:pt>
                <c:pt idx="46">
                  <c:v>233.9508347866402</c:v>
                </c:pt>
                <c:pt idx="47">
                  <c:v>235.03616924663041</c:v>
                </c:pt>
                <c:pt idx="48">
                  <c:v>235.42754054903668</c:v>
                </c:pt>
                <c:pt idx="49">
                  <c:v>235.8451315699277</c:v>
                </c:pt>
                <c:pt idx="50">
                  <c:v>236.29083411857744</c:v>
                </c:pt>
                <c:pt idx="51">
                  <c:v>236.76676368475205</c:v>
                </c:pt>
                <c:pt idx="52">
                  <c:v>237.27509923699495</c:v>
                </c:pt>
                <c:pt idx="53">
                  <c:v>237.81838790886621</c:v>
                </c:pt>
                <c:pt idx="54">
                  <c:v>238.3992708460006</c:v>
                </c:pt>
                <c:pt idx="55">
                  <c:v>238.95749755111061</c:v>
                </c:pt>
                <c:pt idx="56">
                  <c:v>239.48429816780836</c:v>
                </c:pt>
                <c:pt idx="57">
                  <c:v>240.16668978081427</c:v>
                </c:pt>
                <c:pt idx="58">
                  <c:v>241.74105667096168</c:v>
                </c:pt>
                <c:pt idx="59">
                  <c:v>242.60430759185053</c:v>
                </c:pt>
                <c:pt idx="60">
                  <c:v>243.53261288702888</c:v>
                </c:pt>
                <c:pt idx="61">
                  <c:v>244.43018318288992</c:v>
                </c:pt>
                <c:pt idx="62">
                  <c:v>245.24745434825317</c:v>
                </c:pt>
                <c:pt idx="63">
                  <c:v>246.05905239183457</c:v>
                </c:pt>
                <c:pt idx="64">
                  <c:v>247.9171625966253</c:v>
                </c:pt>
                <c:pt idx="65">
                  <c:v>248.8722913201656</c:v>
                </c:pt>
                <c:pt idx="66">
                  <c:v>249.87286530816803</c:v>
                </c:pt>
                <c:pt idx="67">
                  <c:v>250.76396281016446</c:v>
                </c:pt>
                <c:pt idx="68">
                  <c:v>251.64320588971771</c:v>
                </c:pt>
                <c:pt idx="69">
                  <c:v>252.60112477841534</c:v>
                </c:pt>
                <c:pt idx="70">
                  <c:v>253.61150299725904</c:v>
                </c:pt>
                <c:pt idx="71">
                  <c:v>255.71539428721221</c:v>
                </c:pt>
                <c:pt idx="72">
                  <c:v>256.83909395392249</c:v>
                </c:pt>
                <c:pt idx="73">
                  <c:v>257.91534943526631</c:v>
                </c:pt>
                <c:pt idx="74">
                  <c:v>258.90930648366538</c:v>
                </c:pt>
                <c:pt idx="75">
                  <c:v>260.07876761050647</c:v>
                </c:pt>
                <c:pt idx="76">
                  <c:v>261.22333362187373</c:v>
                </c:pt>
                <c:pt idx="77">
                  <c:v>262.64507950576035</c:v>
                </c:pt>
                <c:pt idx="78">
                  <c:v>263.92514956411418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10A-E548-9B46-B22A2B1A2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'24.72-B737-800'!$O$3:$O$156</c:f>
              <c:numCache>
                <c:formatCode>General</c:formatCode>
                <c:ptCount val="154"/>
                <c:pt idx="0">
                  <c:v>247.06159700000001</c:v>
                </c:pt>
                <c:pt idx="1">
                  <c:v>247.00811400000001</c:v>
                </c:pt>
                <c:pt idx="2">
                  <c:v>247.06669299999999</c:v>
                </c:pt>
                <c:pt idx="3">
                  <c:v>247.06796700000001</c:v>
                </c:pt>
                <c:pt idx="4">
                  <c:v>247.00811400000001</c:v>
                </c:pt>
                <c:pt idx="5">
                  <c:v>247.070697</c:v>
                </c:pt>
                <c:pt idx="6">
                  <c:v>247.087076</c:v>
                </c:pt>
                <c:pt idx="7">
                  <c:v>247.00811400000001</c:v>
                </c:pt>
                <c:pt idx="8">
                  <c:v>247.09238500000001</c:v>
                </c:pt>
                <c:pt idx="9">
                  <c:v>247.132373</c:v>
                </c:pt>
                <c:pt idx="10">
                  <c:v>247.16024300000001</c:v>
                </c:pt>
                <c:pt idx="11">
                  <c:v>247.17441400000001</c:v>
                </c:pt>
                <c:pt idx="12">
                  <c:v>247.22721300000001</c:v>
                </c:pt>
                <c:pt idx="13">
                  <c:v>247.20173299999999</c:v>
                </c:pt>
                <c:pt idx="14">
                  <c:v>247.161822</c:v>
                </c:pt>
                <c:pt idx="15">
                  <c:v>247.297281</c:v>
                </c:pt>
                <c:pt idx="16">
                  <c:v>247.29091099999999</c:v>
                </c:pt>
                <c:pt idx="17">
                  <c:v>247.304925</c:v>
                </c:pt>
                <c:pt idx="18">
                  <c:v>247.28454099999999</c:v>
                </c:pt>
                <c:pt idx="19">
                  <c:v>247.31237300000001</c:v>
                </c:pt>
                <c:pt idx="20">
                  <c:v>247.34696500000001</c:v>
                </c:pt>
                <c:pt idx="21">
                  <c:v>247.31002000000001</c:v>
                </c:pt>
                <c:pt idx="22">
                  <c:v>247.31237300000001</c:v>
                </c:pt>
                <c:pt idx="23">
                  <c:v>247.29091099999999</c:v>
                </c:pt>
                <c:pt idx="24">
                  <c:v>247.31639000000001</c:v>
                </c:pt>
                <c:pt idx="25">
                  <c:v>247.31002000000001</c:v>
                </c:pt>
                <c:pt idx="26">
                  <c:v>247.41353000000001</c:v>
                </c:pt>
                <c:pt idx="27">
                  <c:v>247.380088</c:v>
                </c:pt>
                <c:pt idx="28">
                  <c:v>247.31237300000001</c:v>
                </c:pt>
                <c:pt idx="29">
                  <c:v>247.45440300000001</c:v>
                </c:pt>
                <c:pt idx="30">
                  <c:v>247.501115</c:v>
                </c:pt>
                <c:pt idx="31">
                  <c:v>247.46450300000001</c:v>
                </c:pt>
                <c:pt idx="32">
                  <c:v>247.634882</c:v>
                </c:pt>
                <c:pt idx="33">
                  <c:v>247.66036099999999</c:v>
                </c:pt>
                <c:pt idx="34">
                  <c:v>247.61663300000001</c:v>
                </c:pt>
                <c:pt idx="35">
                  <c:v>247.749538</c:v>
                </c:pt>
                <c:pt idx="36">
                  <c:v>247.92152400000001</c:v>
                </c:pt>
                <c:pt idx="37">
                  <c:v>247.908784</c:v>
                </c:pt>
                <c:pt idx="38">
                  <c:v>248.069445</c:v>
                </c:pt>
                <c:pt idx="39">
                  <c:v>248.20816600000001</c:v>
                </c:pt>
                <c:pt idx="40">
                  <c:v>248.22515200000001</c:v>
                </c:pt>
                <c:pt idx="41">
                  <c:v>248.26549399999999</c:v>
                </c:pt>
                <c:pt idx="42">
                  <c:v>248.27186399999999</c:v>
                </c:pt>
                <c:pt idx="43">
                  <c:v>248.22515200000001</c:v>
                </c:pt>
                <c:pt idx="44">
                  <c:v>248.284604</c:v>
                </c:pt>
                <c:pt idx="45">
                  <c:v>248.615835</c:v>
                </c:pt>
                <c:pt idx="46">
                  <c:v>248.68154200000001</c:v>
                </c:pt>
                <c:pt idx="47">
                  <c:v>248.768711</c:v>
                </c:pt>
                <c:pt idx="48">
                  <c:v>248.813299</c:v>
                </c:pt>
                <c:pt idx="49">
                  <c:v>248.83367100000001</c:v>
                </c:pt>
                <c:pt idx="50">
                  <c:v>248.87062800000001</c:v>
                </c:pt>
                <c:pt idx="51">
                  <c:v>249.049136</c:v>
                </c:pt>
                <c:pt idx="52">
                  <c:v>249.03062</c:v>
                </c:pt>
                <c:pt idx="53">
                  <c:v>249.145276</c:v>
                </c:pt>
                <c:pt idx="54">
                  <c:v>249.402016</c:v>
                </c:pt>
                <c:pt idx="55">
                  <c:v>249.410462</c:v>
                </c:pt>
                <c:pt idx="56">
                  <c:v>249.48304099999999</c:v>
                </c:pt>
                <c:pt idx="57">
                  <c:v>249.63940700000001</c:v>
                </c:pt>
                <c:pt idx="58">
                  <c:v>249.71107599999999</c:v>
                </c:pt>
                <c:pt idx="59">
                  <c:v>249.88297499999999</c:v>
                </c:pt>
                <c:pt idx="60">
                  <c:v>250.05718100000001</c:v>
                </c:pt>
                <c:pt idx="61">
                  <c:v>250.12737100000001</c:v>
                </c:pt>
                <c:pt idx="62">
                  <c:v>250.145342</c:v>
                </c:pt>
                <c:pt idx="63">
                  <c:v>250.221045</c:v>
                </c:pt>
                <c:pt idx="64">
                  <c:v>250.30383900000001</c:v>
                </c:pt>
                <c:pt idx="65">
                  <c:v>250.39938599999999</c:v>
                </c:pt>
                <c:pt idx="66">
                  <c:v>250.66617299999999</c:v>
                </c:pt>
                <c:pt idx="67">
                  <c:v>250.889117</c:v>
                </c:pt>
                <c:pt idx="68">
                  <c:v>250.98541</c:v>
                </c:pt>
                <c:pt idx="69">
                  <c:v>251.00452000000001</c:v>
                </c:pt>
                <c:pt idx="70">
                  <c:v>251.112807</c:v>
                </c:pt>
                <c:pt idx="71">
                  <c:v>251.242751</c:v>
                </c:pt>
                <c:pt idx="72">
                  <c:v>251.41218900000001</c:v>
                </c:pt>
                <c:pt idx="73">
                  <c:v>251.514106</c:v>
                </c:pt>
                <c:pt idx="74">
                  <c:v>251.68216000000001</c:v>
                </c:pt>
                <c:pt idx="75">
                  <c:v>251.99184299999999</c:v>
                </c:pt>
                <c:pt idx="76">
                  <c:v>252.02839800000001</c:v>
                </c:pt>
                <c:pt idx="77">
                  <c:v>252.23569800000001</c:v>
                </c:pt>
                <c:pt idx="78">
                  <c:v>252.40588199999999</c:v>
                </c:pt>
                <c:pt idx="79">
                  <c:v>252.33265700000001</c:v>
                </c:pt>
                <c:pt idx="80">
                  <c:v>252.546018</c:v>
                </c:pt>
                <c:pt idx="81">
                  <c:v>252.92895300000001</c:v>
                </c:pt>
                <c:pt idx="82">
                  <c:v>253.09330600000001</c:v>
                </c:pt>
                <c:pt idx="83">
                  <c:v>253.267719</c:v>
                </c:pt>
                <c:pt idx="84">
                  <c:v>253.42580000000001</c:v>
                </c:pt>
                <c:pt idx="85">
                  <c:v>253.68462400000001</c:v>
                </c:pt>
                <c:pt idx="86">
                  <c:v>254.024563</c:v>
                </c:pt>
                <c:pt idx="87">
                  <c:v>254.15821500000001</c:v>
                </c:pt>
                <c:pt idx="88">
                  <c:v>254.441091</c:v>
                </c:pt>
                <c:pt idx="89">
                  <c:v>254.83353099999999</c:v>
                </c:pt>
                <c:pt idx="90">
                  <c:v>255.07099400000001</c:v>
                </c:pt>
                <c:pt idx="91">
                  <c:v>255.29969399999999</c:v>
                </c:pt>
                <c:pt idx="92">
                  <c:v>255.76915</c:v>
                </c:pt>
                <c:pt idx="93">
                  <c:v>255.90897000000001</c:v>
                </c:pt>
                <c:pt idx="94">
                  <c:v>256.234893</c:v>
                </c:pt>
                <c:pt idx="95">
                  <c:v>256.44016199999999</c:v>
                </c:pt>
                <c:pt idx="96">
                  <c:v>256.59244999999999</c:v>
                </c:pt>
                <c:pt idx="97">
                  <c:v>257.22111599999999</c:v>
                </c:pt>
                <c:pt idx="98">
                  <c:v>257.57145700000001</c:v>
                </c:pt>
                <c:pt idx="99">
                  <c:v>258.24243100000001</c:v>
                </c:pt>
                <c:pt idx="100">
                  <c:v>258.72305599999999</c:v>
                </c:pt>
                <c:pt idx="101">
                  <c:v>259.40144299999997</c:v>
                </c:pt>
                <c:pt idx="102">
                  <c:v>259.75835999999998</c:v>
                </c:pt>
                <c:pt idx="103">
                  <c:v>260.59090800000001</c:v>
                </c:pt>
                <c:pt idx="104">
                  <c:v>261.26517100000001</c:v>
                </c:pt>
                <c:pt idx="105">
                  <c:v>262.082537</c:v>
                </c:pt>
                <c:pt idx="106">
                  <c:v>263.30415199999999</c:v>
                </c:pt>
                <c:pt idx="107">
                  <c:v>264.37095499999998</c:v>
                </c:pt>
                <c:pt idx="108">
                  <c:v>265.32612699999999</c:v>
                </c:pt>
                <c:pt idx="109">
                  <c:v>266.50156099999998</c:v>
                </c:pt>
                <c:pt idx="110">
                  <c:v>268.15125399999999</c:v>
                </c:pt>
                <c:pt idx="111">
                  <c:v>269.066937</c:v>
                </c:pt>
                <c:pt idx="112">
                  <c:v>270.09255100000001</c:v>
                </c:pt>
                <c:pt idx="113">
                  <c:v>272.20213699999999</c:v>
                </c:pt>
                <c:pt idx="114">
                  <c:v>273.31297699999999</c:v>
                </c:pt>
                <c:pt idx="115">
                  <c:v>275.32590199999999</c:v>
                </c:pt>
                <c:pt idx="116">
                  <c:v>276.064909</c:v>
                </c:pt>
                <c:pt idx="117">
                  <c:v>276.927819</c:v>
                </c:pt>
                <c:pt idx="118">
                  <c:v>279.09492499999999</c:v>
                </c:pt>
                <c:pt idx="119">
                  <c:v>279.868154</c:v>
                </c:pt>
                <c:pt idx="120">
                  <c:v>280.82199100000003</c:v>
                </c:pt>
                <c:pt idx="121">
                  <c:v>283.495361</c:v>
                </c:pt>
                <c:pt idx="122">
                  <c:v>284.27991900000001</c:v>
                </c:pt>
                <c:pt idx="123">
                  <c:v>285.00548900000001</c:v>
                </c:pt>
                <c:pt idx="124">
                  <c:v>287.66023100000001</c:v>
                </c:pt>
                <c:pt idx="125">
                  <c:v>289.14807300000001</c:v>
                </c:pt>
                <c:pt idx="126">
                  <c:v>290.44275499999998</c:v>
                </c:pt>
                <c:pt idx="127">
                  <c:v>291.94139100000001</c:v>
                </c:pt>
                <c:pt idx="128">
                  <c:v>293.25557800000001</c:v>
                </c:pt>
                <c:pt idx="129">
                  <c:v>294.59482500000001</c:v>
                </c:pt>
                <c:pt idx="130">
                  <c:v>296.77204899999998</c:v>
                </c:pt>
                <c:pt idx="131">
                  <c:v>298.12373200000002</c:v>
                </c:pt>
                <c:pt idx="132">
                  <c:v>299.30605200000002</c:v>
                </c:pt>
                <c:pt idx="133">
                  <c:v>301.23039999999997</c:v>
                </c:pt>
                <c:pt idx="134">
                  <c:v>302.38336700000002</c:v>
                </c:pt>
                <c:pt idx="135">
                  <c:v>303.39272599999998</c:v>
                </c:pt>
                <c:pt idx="136">
                  <c:v>305.90129000000002</c:v>
                </c:pt>
                <c:pt idx="137">
                  <c:v>307.40365100000002</c:v>
                </c:pt>
                <c:pt idx="138">
                  <c:v>308.73604999999998</c:v>
                </c:pt>
                <c:pt idx="139">
                  <c:v>310.89948099999998</c:v>
                </c:pt>
                <c:pt idx="140">
                  <c:v>311.81541600000003</c:v>
                </c:pt>
                <c:pt idx="141">
                  <c:v>312.88032500000003</c:v>
                </c:pt>
                <c:pt idx="142">
                  <c:v>314.82813299999998</c:v>
                </c:pt>
                <c:pt idx="143">
                  <c:v>316.22718099999997</c:v>
                </c:pt>
                <c:pt idx="144">
                  <c:v>317.47704399999998</c:v>
                </c:pt>
                <c:pt idx="145">
                  <c:v>319.38679400000001</c:v>
                </c:pt>
                <c:pt idx="146">
                  <c:v>320.63894499999998</c:v>
                </c:pt>
                <c:pt idx="147">
                  <c:v>321.79525799999999</c:v>
                </c:pt>
                <c:pt idx="148">
                  <c:v>324.07812100000001</c:v>
                </c:pt>
                <c:pt idx="149">
                  <c:v>325.05070999999998</c:v>
                </c:pt>
                <c:pt idx="150">
                  <c:v>326.11561899999998</c:v>
                </c:pt>
                <c:pt idx="151">
                  <c:v>327.90747800000003</c:v>
                </c:pt>
                <c:pt idx="152">
                  <c:v>329.91886399999999</c:v>
                </c:pt>
                <c:pt idx="153">
                  <c:v>329.00608499999998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96-514D-9C3C-6D3E9B8559CA}"/>
            </c:ext>
          </c:extLst>
        </c:ser>
        <c:ser>
          <c:idx val="8"/>
          <c:order val="1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'24.72-B737-800'!$I$3:$I$137</c:f>
              <c:numCache>
                <c:formatCode>General</c:formatCode>
                <c:ptCount val="135"/>
                <c:pt idx="0">
                  <c:v>219.18086700000001</c:v>
                </c:pt>
                <c:pt idx="1">
                  <c:v>219.19360699999999</c:v>
                </c:pt>
                <c:pt idx="2">
                  <c:v>219.240319</c:v>
                </c:pt>
                <c:pt idx="3">
                  <c:v>219.26367500000001</c:v>
                </c:pt>
                <c:pt idx="4">
                  <c:v>219.213626</c:v>
                </c:pt>
                <c:pt idx="5">
                  <c:v>219.174497</c:v>
                </c:pt>
                <c:pt idx="6">
                  <c:v>219.206346</c:v>
                </c:pt>
                <c:pt idx="7">
                  <c:v>219.26367500000001</c:v>
                </c:pt>
                <c:pt idx="8">
                  <c:v>219.31463299999999</c:v>
                </c:pt>
                <c:pt idx="9">
                  <c:v>219.32048700000001</c:v>
                </c:pt>
                <c:pt idx="10">
                  <c:v>219.333743</c:v>
                </c:pt>
                <c:pt idx="11">
                  <c:v>219.39107100000001</c:v>
                </c:pt>
                <c:pt idx="12">
                  <c:v>219.32048700000001</c:v>
                </c:pt>
                <c:pt idx="13">
                  <c:v>219.36877699999999</c:v>
                </c:pt>
                <c:pt idx="14">
                  <c:v>219.422921</c:v>
                </c:pt>
                <c:pt idx="15">
                  <c:v>219.47261700000001</c:v>
                </c:pt>
                <c:pt idx="16">
                  <c:v>219.427167</c:v>
                </c:pt>
                <c:pt idx="17">
                  <c:v>219.41018099999999</c:v>
                </c:pt>
                <c:pt idx="18">
                  <c:v>219.47261700000001</c:v>
                </c:pt>
                <c:pt idx="19">
                  <c:v>219.43008699999999</c:v>
                </c:pt>
                <c:pt idx="20">
                  <c:v>219.48024899999999</c:v>
                </c:pt>
                <c:pt idx="21">
                  <c:v>219.47261700000001</c:v>
                </c:pt>
                <c:pt idx="22">
                  <c:v>219.499358</c:v>
                </c:pt>
                <c:pt idx="23">
                  <c:v>219.52643</c:v>
                </c:pt>
                <c:pt idx="24">
                  <c:v>219.461139</c:v>
                </c:pt>
                <c:pt idx="25">
                  <c:v>219.52392800000001</c:v>
                </c:pt>
                <c:pt idx="26">
                  <c:v>219.69682299999999</c:v>
                </c:pt>
                <c:pt idx="27">
                  <c:v>219.77687599999999</c:v>
                </c:pt>
                <c:pt idx="28">
                  <c:v>219.73663400000001</c:v>
                </c:pt>
                <c:pt idx="29">
                  <c:v>219.77326099999999</c:v>
                </c:pt>
                <c:pt idx="30">
                  <c:v>219.77687599999999</c:v>
                </c:pt>
                <c:pt idx="31">
                  <c:v>219.838233</c:v>
                </c:pt>
                <c:pt idx="32">
                  <c:v>220.01531399999999</c:v>
                </c:pt>
                <c:pt idx="33">
                  <c:v>220.04079400000001</c:v>
                </c:pt>
                <c:pt idx="34">
                  <c:v>220.034424</c:v>
                </c:pt>
                <c:pt idx="35">
                  <c:v>220.072643</c:v>
                </c:pt>
                <c:pt idx="36">
                  <c:v>220.09886800000001</c:v>
                </c:pt>
                <c:pt idx="37">
                  <c:v>220.127532</c:v>
                </c:pt>
                <c:pt idx="38">
                  <c:v>220.321066</c:v>
                </c:pt>
                <c:pt idx="39">
                  <c:v>220.38539599999999</c:v>
                </c:pt>
                <c:pt idx="40">
                  <c:v>220.41104000000001</c:v>
                </c:pt>
                <c:pt idx="41">
                  <c:v>220.45483200000001</c:v>
                </c:pt>
                <c:pt idx="42">
                  <c:v>220.53752499999999</c:v>
                </c:pt>
                <c:pt idx="43">
                  <c:v>220.53127000000001</c:v>
                </c:pt>
                <c:pt idx="44">
                  <c:v>220.62681799999999</c:v>
                </c:pt>
                <c:pt idx="45">
                  <c:v>220.68965499999999</c:v>
                </c:pt>
                <c:pt idx="46">
                  <c:v>220.76138</c:v>
                </c:pt>
                <c:pt idx="47">
                  <c:v>220.87598700000001</c:v>
                </c:pt>
                <c:pt idx="48">
                  <c:v>220.99391499999999</c:v>
                </c:pt>
                <c:pt idx="49">
                  <c:v>221.07143199999999</c:v>
                </c:pt>
                <c:pt idx="50">
                  <c:v>221.174623</c:v>
                </c:pt>
                <c:pt idx="51">
                  <c:v>221.295649</c:v>
                </c:pt>
                <c:pt idx="52">
                  <c:v>221.33068399999999</c:v>
                </c:pt>
                <c:pt idx="53">
                  <c:v>221.43578600000001</c:v>
                </c:pt>
                <c:pt idx="54">
                  <c:v>221.49584400000001</c:v>
                </c:pt>
                <c:pt idx="55">
                  <c:v>221.53133299999999</c:v>
                </c:pt>
                <c:pt idx="56">
                  <c:v>221.617963</c:v>
                </c:pt>
                <c:pt idx="57">
                  <c:v>221.951742</c:v>
                </c:pt>
                <c:pt idx="58">
                  <c:v>222.05882399999999</c:v>
                </c:pt>
                <c:pt idx="59">
                  <c:v>222.04012299999999</c:v>
                </c:pt>
                <c:pt idx="60">
                  <c:v>222.244754</c:v>
                </c:pt>
                <c:pt idx="61">
                  <c:v>222.28661199999999</c:v>
                </c:pt>
                <c:pt idx="62">
                  <c:v>222.486807</c:v>
                </c:pt>
                <c:pt idx="63">
                  <c:v>222.75279699999999</c:v>
                </c:pt>
                <c:pt idx="64">
                  <c:v>222.92707100000001</c:v>
                </c:pt>
                <c:pt idx="65">
                  <c:v>223.12373199999999</c:v>
                </c:pt>
                <c:pt idx="66">
                  <c:v>223.27830800000001</c:v>
                </c:pt>
                <c:pt idx="67">
                  <c:v>223.505979</c:v>
                </c:pt>
                <c:pt idx="68">
                  <c:v>223.72499199999999</c:v>
                </c:pt>
                <c:pt idx="69">
                  <c:v>223.958237</c:v>
                </c:pt>
                <c:pt idx="70">
                  <c:v>224.14933199999999</c:v>
                </c:pt>
                <c:pt idx="71">
                  <c:v>224.334585</c:v>
                </c:pt>
                <c:pt idx="72">
                  <c:v>224.57685599999999</c:v>
                </c:pt>
                <c:pt idx="73">
                  <c:v>224.81890899999999</c:v>
                </c:pt>
                <c:pt idx="74">
                  <c:v>225.03532000000001</c:v>
                </c:pt>
                <c:pt idx="75">
                  <c:v>225.50685100000001</c:v>
                </c:pt>
                <c:pt idx="76">
                  <c:v>225.70993899999999</c:v>
                </c:pt>
                <c:pt idx="77">
                  <c:v>225.90846500000001</c:v>
                </c:pt>
                <c:pt idx="78">
                  <c:v>226.32855799999999</c:v>
                </c:pt>
                <c:pt idx="79">
                  <c:v>226.62271799999999</c:v>
                </c:pt>
                <c:pt idx="80">
                  <c:v>226.83523700000001</c:v>
                </c:pt>
                <c:pt idx="81">
                  <c:v>227.18848500000001</c:v>
                </c:pt>
                <c:pt idx="82">
                  <c:v>227.38336699999999</c:v>
                </c:pt>
                <c:pt idx="83">
                  <c:v>227.67184599999999</c:v>
                </c:pt>
                <c:pt idx="84">
                  <c:v>228.461704</c:v>
                </c:pt>
                <c:pt idx="85">
                  <c:v>228.75253499999999</c:v>
                </c:pt>
                <c:pt idx="86">
                  <c:v>228.945065</c:v>
                </c:pt>
                <c:pt idx="87">
                  <c:v>229.500732</c:v>
                </c:pt>
                <c:pt idx="88">
                  <c:v>229.89566099999999</c:v>
                </c:pt>
                <c:pt idx="89">
                  <c:v>230.31681599999999</c:v>
                </c:pt>
                <c:pt idx="90">
                  <c:v>230.578093</c:v>
                </c:pt>
                <c:pt idx="91">
                  <c:v>230.97877700000001</c:v>
                </c:pt>
                <c:pt idx="92">
                  <c:v>231.59336999999999</c:v>
                </c:pt>
                <c:pt idx="93">
                  <c:v>231.94726199999999</c:v>
                </c:pt>
                <c:pt idx="94">
                  <c:v>232.307186</c:v>
                </c:pt>
                <c:pt idx="95">
                  <c:v>233.289287</c:v>
                </c:pt>
                <c:pt idx="96">
                  <c:v>233.786901</c:v>
                </c:pt>
                <c:pt idx="97">
                  <c:v>234.345831</c:v>
                </c:pt>
                <c:pt idx="98">
                  <c:v>235.48274499999999</c:v>
                </c:pt>
                <c:pt idx="99">
                  <c:v>236.26825299999999</c:v>
                </c:pt>
                <c:pt idx="100">
                  <c:v>237.591903</c:v>
                </c:pt>
                <c:pt idx="101">
                  <c:v>238.55386200000001</c:v>
                </c:pt>
                <c:pt idx="102">
                  <c:v>240.03495000000001</c:v>
                </c:pt>
                <c:pt idx="103">
                  <c:v>240.618661</c:v>
                </c:pt>
                <c:pt idx="104">
                  <c:v>241.311136</c:v>
                </c:pt>
                <c:pt idx="105">
                  <c:v>243.155631</c:v>
                </c:pt>
                <c:pt idx="106">
                  <c:v>244.269777</c:v>
                </c:pt>
                <c:pt idx="107">
                  <c:v>245.21487500000001</c:v>
                </c:pt>
                <c:pt idx="108">
                  <c:v>247.24218999999999</c:v>
                </c:pt>
                <c:pt idx="109">
                  <c:v>248.22515200000001</c:v>
                </c:pt>
                <c:pt idx="110">
                  <c:v>249.16671600000001</c:v>
                </c:pt>
                <c:pt idx="111">
                  <c:v>251.487043</c:v>
                </c:pt>
                <c:pt idx="112">
                  <c:v>252.48478700000001</c:v>
                </c:pt>
                <c:pt idx="113">
                  <c:v>253.68557100000001</c:v>
                </c:pt>
                <c:pt idx="114">
                  <c:v>255.800937</c:v>
                </c:pt>
                <c:pt idx="115">
                  <c:v>256.74442199999999</c:v>
                </c:pt>
                <c:pt idx="116">
                  <c:v>257.65720099999999</c:v>
                </c:pt>
                <c:pt idx="117">
                  <c:v>260.38951200000002</c:v>
                </c:pt>
                <c:pt idx="118">
                  <c:v>261.30831599999999</c:v>
                </c:pt>
                <c:pt idx="119">
                  <c:v>262.27146900000002</c:v>
                </c:pt>
                <c:pt idx="120">
                  <c:v>265.18748299999999</c:v>
                </c:pt>
                <c:pt idx="121">
                  <c:v>266.17647099999999</c:v>
                </c:pt>
                <c:pt idx="122">
                  <c:v>267.089249</c:v>
                </c:pt>
                <c:pt idx="123">
                  <c:v>269.43148100000002</c:v>
                </c:pt>
                <c:pt idx="124">
                  <c:v>270.436105</c:v>
                </c:pt>
                <c:pt idx="125">
                  <c:v>271.53043000000002</c:v>
                </c:pt>
                <c:pt idx="126">
                  <c:v>273.72962100000001</c:v>
                </c:pt>
                <c:pt idx="127">
                  <c:v>274.69574</c:v>
                </c:pt>
                <c:pt idx="128">
                  <c:v>277.424666</c:v>
                </c:pt>
                <c:pt idx="129">
                  <c:v>278.346856</c:v>
                </c:pt>
                <c:pt idx="130">
                  <c:v>279.60429399999998</c:v>
                </c:pt>
                <c:pt idx="131">
                  <c:v>281.34507600000001</c:v>
                </c:pt>
                <c:pt idx="132">
                  <c:v>282.60649100000001</c:v>
                </c:pt>
                <c:pt idx="133">
                  <c:v>284.04949199999999</c:v>
                </c:pt>
                <c:pt idx="134">
                  <c:v>285.34482800000001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96-514D-9C3C-6D3E9B8559CA}"/>
            </c:ext>
          </c:extLst>
        </c:ser>
        <c:ser>
          <c:idx val="7"/>
          <c:order val="2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'24.72-B737-800'!$C$3:$C$125</c:f>
              <c:numCache>
                <c:formatCode>General</c:formatCode>
                <c:ptCount val="123"/>
                <c:pt idx="0">
                  <c:v>201.66384500000001</c:v>
                </c:pt>
                <c:pt idx="1">
                  <c:v>201.682954</c:v>
                </c:pt>
                <c:pt idx="2">
                  <c:v>201.74665200000001</c:v>
                </c:pt>
                <c:pt idx="3">
                  <c:v>201.67658399999999</c:v>
                </c:pt>
                <c:pt idx="4">
                  <c:v>201.673428</c:v>
                </c:pt>
                <c:pt idx="5">
                  <c:v>201.723296</c:v>
                </c:pt>
                <c:pt idx="6">
                  <c:v>201.84219999999999</c:v>
                </c:pt>
                <c:pt idx="7">
                  <c:v>201.825558</c:v>
                </c:pt>
                <c:pt idx="8">
                  <c:v>201.936837</c:v>
                </c:pt>
                <c:pt idx="9">
                  <c:v>201.99507600000001</c:v>
                </c:pt>
                <c:pt idx="10">
                  <c:v>201.977688</c:v>
                </c:pt>
                <c:pt idx="11">
                  <c:v>202.058066</c:v>
                </c:pt>
                <c:pt idx="12">
                  <c:v>202.07788300000001</c:v>
                </c:pt>
                <c:pt idx="13">
                  <c:v>202.129817</c:v>
                </c:pt>
                <c:pt idx="14">
                  <c:v>202.096993</c:v>
                </c:pt>
                <c:pt idx="15">
                  <c:v>202.02494100000001</c:v>
                </c:pt>
                <c:pt idx="16">
                  <c:v>202.12247199999999</c:v>
                </c:pt>
                <c:pt idx="17">
                  <c:v>202.19891000000001</c:v>
                </c:pt>
                <c:pt idx="18">
                  <c:v>202.31855899999999</c:v>
                </c:pt>
                <c:pt idx="19">
                  <c:v>202.41548399999999</c:v>
                </c:pt>
                <c:pt idx="20">
                  <c:v>202.52377100000001</c:v>
                </c:pt>
                <c:pt idx="21">
                  <c:v>202.64001999999999</c:v>
                </c:pt>
                <c:pt idx="22">
                  <c:v>202.68938700000001</c:v>
                </c:pt>
                <c:pt idx="23">
                  <c:v>202.797674</c:v>
                </c:pt>
                <c:pt idx="24">
                  <c:v>202.84438599999999</c:v>
                </c:pt>
                <c:pt idx="25">
                  <c:v>202.93144000000001</c:v>
                </c:pt>
                <c:pt idx="26">
                  <c:v>203.02698699999999</c:v>
                </c:pt>
                <c:pt idx="27">
                  <c:v>203.084316</c:v>
                </c:pt>
                <c:pt idx="28">
                  <c:v>203.160754</c:v>
                </c:pt>
                <c:pt idx="29">
                  <c:v>203.28815</c:v>
                </c:pt>
                <c:pt idx="30">
                  <c:v>203.498355</c:v>
                </c:pt>
                <c:pt idx="31">
                  <c:v>203.51821000000001</c:v>
                </c:pt>
                <c:pt idx="32">
                  <c:v>203.65600800000001</c:v>
                </c:pt>
                <c:pt idx="33">
                  <c:v>203.89328399999999</c:v>
                </c:pt>
                <c:pt idx="34">
                  <c:v>203.93150299999999</c:v>
                </c:pt>
                <c:pt idx="35">
                  <c:v>203.95348200000001</c:v>
                </c:pt>
                <c:pt idx="36">
                  <c:v>204.08437900000001</c:v>
                </c:pt>
                <c:pt idx="37">
                  <c:v>204.107505</c:v>
                </c:pt>
                <c:pt idx="38">
                  <c:v>204.230177</c:v>
                </c:pt>
                <c:pt idx="39">
                  <c:v>204.555746</c:v>
                </c:pt>
                <c:pt idx="40">
                  <c:v>204.60108099999999</c:v>
                </c:pt>
                <c:pt idx="41">
                  <c:v>204.80660800000001</c:v>
                </c:pt>
                <c:pt idx="42">
                  <c:v>204.98252400000001</c:v>
                </c:pt>
                <c:pt idx="43">
                  <c:v>205.015119</c:v>
                </c:pt>
                <c:pt idx="44">
                  <c:v>205.215023</c:v>
                </c:pt>
                <c:pt idx="45">
                  <c:v>205.38382300000001</c:v>
                </c:pt>
                <c:pt idx="46">
                  <c:v>205.47667300000001</c:v>
                </c:pt>
                <c:pt idx="47">
                  <c:v>205.592612</c:v>
                </c:pt>
                <c:pt idx="48">
                  <c:v>205.95710800000001</c:v>
                </c:pt>
                <c:pt idx="49">
                  <c:v>206.071764</c:v>
                </c:pt>
                <c:pt idx="50">
                  <c:v>206.21699599999999</c:v>
                </c:pt>
                <c:pt idx="51">
                  <c:v>206.48017899999999</c:v>
                </c:pt>
                <c:pt idx="52">
                  <c:v>206.693712</c:v>
                </c:pt>
                <c:pt idx="53">
                  <c:v>206.81257500000001</c:v>
                </c:pt>
                <c:pt idx="54">
                  <c:v>207.00175899999999</c:v>
                </c:pt>
                <c:pt idx="55">
                  <c:v>206.997972</c:v>
                </c:pt>
                <c:pt idx="56">
                  <c:v>207.18860699999999</c:v>
                </c:pt>
                <c:pt idx="57">
                  <c:v>207.73503500000001</c:v>
                </c:pt>
                <c:pt idx="58">
                  <c:v>207.910751</c:v>
                </c:pt>
                <c:pt idx="59">
                  <c:v>208.23293699999999</c:v>
                </c:pt>
                <c:pt idx="60">
                  <c:v>208.606955</c:v>
                </c:pt>
                <c:pt idx="61">
                  <c:v>208.82352900000001</c:v>
                </c:pt>
                <c:pt idx="62">
                  <c:v>208.98202900000001</c:v>
                </c:pt>
                <c:pt idx="63">
                  <c:v>209.30838199999999</c:v>
                </c:pt>
                <c:pt idx="64">
                  <c:v>209.58417800000001</c:v>
                </c:pt>
                <c:pt idx="65">
                  <c:v>209.88654399999999</c:v>
                </c:pt>
                <c:pt idx="66">
                  <c:v>210.263856</c:v>
                </c:pt>
                <c:pt idx="67">
                  <c:v>210.49695700000001</c:v>
                </c:pt>
                <c:pt idx="68">
                  <c:v>210.79817600000001</c:v>
                </c:pt>
                <c:pt idx="69">
                  <c:v>211.13577599999999</c:v>
                </c:pt>
                <c:pt idx="70">
                  <c:v>211.32262499999999</c:v>
                </c:pt>
                <c:pt idx="71">
                  <c:v>211.862683</c:v>
                </c:pt>
                <c:pt idx="72">
                  <c:v>212.01825600000001</c:v>
                </c:pt>
                <c:pt idx="73">
                  <c:v>212.31525600000001</c:v>
                </c:pt>
                <c:pt idx="74">
                  <c:v>212.94555299999999</c:v>
                </c:pt>
                <c:pt idx="75">
                  <c:v>213.08316400000001</c:v>
                </c:pt>
                <c:pt idx="76">
                  <c:v>213.34292099999999</c:v>
                </c:pt>
                <c:pt idx="77">
                  <c:v>214.181299</c:v>
                </c:pt>
                <c:pt idx="78">
                  <c:v>214.60446200000001</c:v>
                </c:pt>
                <c:pt idx="79">
                  <c:v>215.07795300000001</c:v>
                </c:pt>
                <c:pt idx="80">
                  <c:v>215.87004899999999</c:v>
                </c:pt>
                <c:pt idx="81">
                  <c:v>216.12576100000001</c:v>
                </c:pt>
                <c:pt idx="82">
                  <c:v>216.578047</c:v>
                </c:pt>
                <c:pt idx="83">
                  <c:v>217.499979</c:v>
                </c:pt>
                <c:pt idx="84">
                  <c:v>217.79918900000001</c:v>
                </c:pt>
                <c:pt idx="85">
                  <c:v>218.35077000000001</c:v>
                </c:pt>
                <c:pt idx="86">
                  <c:v>219.16325000000001</c:v>
                </c:pt>
                <c:pt idx="87">
                  <c:v>219.47261700000001</c:v>
                </c:pt>
                <c:pt idx="88">
                  <c:v>219.88031000000001</c:v>
                </c:pt>
                <c:pt idx="89">
                  <c:v>220.57809700000001</c:v>
                </c:pt>
                <c:pt idx="90">
                  <c:v>220.99391499999999</c:v>
                </c:pt>
                <c:pt idx="91">
                  <c:v>221.540888</c:v>
                </c:pt>
                <c:pt idx="92">
                  <c:v>223.03048000000001</c:v>
                </c:pt>
                <c:pt idx="93">
                  <c:v>223.73225199999999</c:v>
                </c:pt>
                <c:pt idx="94">
                  <c:v>224.65339399999999</c:v>
                </c:pt>
                <c:pt idx="95">
                  <c:v>226.30457100000001</c:v>
                </c:pt>
                <c:pt idx="96">
                  <c:v>227.07910799999999</c:v>
                </c:pt>
                <c:pt idx="97">
                  <c:v>227.82397499999999</c:v>
                </c:pt>
                <c:pt idx="98">
                  <c:v>229.611785</c:v>
                </c:pt>
                <c:pt idx="99">
                  <c:v>230.27383399999999</c:v>
                </c:pt>
                <c:pt idx="100">
                  <c:v>230.965046</c:v>
                </c:pt>
                <c:pt idx="101">
                  <c:v>232.81591700000001</c:v>
                </c:pt>
                <c:pt idx="102">
                  <c:v>233.62069</c:v>
                </c:pt>
                <c:pt idx="103">
                  <c:v>234.381339</c:v>
                </c:pt>
                <c:pt idx="104">
                  <c:v>236.541628</c:v>
                </c:pt>
                <c:pt idx="105">
                  <c:v>237.576065</c:v>
                </c:pt>
                <c:pt idx="106">
                  <c:v>238.72050999999999</c:v>
                </c:pt>
                <c:pt idx="107">
                  <c:v>240.706748</c:v>
                </c:pt>
                <c:pt idx="108">
                  <c:v>241.53144</c:v>
                </c:pt>
                <c:pt idx="109">
                  <c:v>242.44974199999999</c:v>
                </c:pt>
                <c:pt idx="110">
                  <c:v>244.45641499999999</c:v>
                </c:pt>
                <c:pt idx="111">
                  <c:v>245.48681500000001</c:v>
                </c:pt>
                <c:pt idx="112">
                  <c:v>246.387979</c:v>
                </c:pt>
                <c:pt idx="113">
                  <c:v>248.22389000000001</c:v>
                </c:pt>
                <c:pt idx="114">
                  <c:v>249.44219100000001</c:v>
                </c:pt>
                <c:pt idx="115">
                  <c:v>250.688176</c:v>
                </c:pt>
                <c:pt idx="116">
                  <c:v>253.056568</c:v>
                </c:pt>
                <c:pt idx="117">
                  <c:v>254.15821500000001</c:v>
                </c:pt>
                <c:pt idx="118">
                  <c:v>255.16252399999999</c:v>
                </c:pt>
                <c:pt idx="119">
                  <c:v>257.33712100000002</c:v>
                </c:pt>
                <c:pt idx="120">
                  <c:v>258.767875</c:v>
                </c:pt>
                <c:pt idx="121">
                  <c:v>260.24340799999999</c:v>
                </c:pt>
                <c:pt idx="122">
                  <c:v>261.57874099999998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96-514D-9C3C-6D3E9B855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cl0.5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'24.72-B737-800'!$T$3:$T$99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'24.72-B737-800'!$U$3:$U$99</c:f>
              <c:numCache>
                <c:formatCode>General</c:formatCode>
                <c:ptCount val="97"/>
                <c:pt idx="0">
                  <c:v>280.49303800000001</c:v>
                </c:pt>
                <c:pt idx="1">
                  <c:v>280.52973800000001</c:v>
                </c:pt>
                <c:pt idx="2">
                  <c:v>280.611513</c:v>
                </c:pt>
                <c:pt idx="3">
                  <c:v>280.69714599999998</c:v>
                </c:pt>
                <c:pt idx="4">
                  <c:v>280.79501099999999</c:v>
                </c:pt>
                <c:pt idx="5">
                  <c:v>280.84008699999998</c:v>
                </c:pt>
                <c:pt idx="6">
                  <c:v>280.74155999999999</c:v>
                </c:pt>
                <c:pt idx="7">
                  <c:v>280.74155999999999</c:v>
                </c:pt>
                <c:pt idx="8">
                  <c:v>280.74155999999999</c:v>
                </c:pt>
                <c:pt idx="9">
                  <c:v>281.14977399999998</c:v>
                </c:pt>
                <c:pt idx="10">
                  <c:v>281.10469899999998</c:v>
                </c:pt>
                <c:pt idx="11">
                  <c:v>281.092465</c:v>
                </c:pt>
                <c:pt idx="12">
                  <c:v>281.10469899999998</c:v>
                </c:pt>
                <c:pt idx="13">
                  <c:v>281.19033100000001</c:v>
                </c:pt>
                <c:pt idx="14">
                  <c:v>281.25149699999997</c:v>
                </c:pt>
                <c:pt idx="15">
                  <c:v>281.48392799999999</c:v>
                </c:pt>
                <c:pt idx="16">
                  <c:v>281.55732699999999</c:v>
                </c:pt>
                <c:pt idx="17">
                  <c:v>281.56642699999998</c:v>
                </c:pt>
                <c:pt idx="18">
                  <c:v>281.610117</c:v>
                </c:pt>
                <c:pt idx="19">
                  <c:v>281.70412499999998</c:v>
                </c:pt>
                <c:pt idx="20">
                  <c:v>281.80199099999999</c:v>
                </c:pt>
                <c:pt idx="21">
                  <c:v>281.899857</c:v>
                </c:pt>
                <c:pt idx="22">
                  <c:v>282.11167799999998</c:v>
                </c:pt>
                <c:pt idx="23">
                  <c:v>282.20954399999999</c:v>
                </c:pt>
                <c:pt idx="24">
                  <c:v>282.389185</c:v>
                </c:pt>
                <c:pt idx="25">
                  <c:v>282.633849</c:v>
                </c:pt>
                <c:pt idx="26">
                  <c:v>282.82958000000002</c:v>
                </c:pt>
                <c:pt idx="27">
                  <c:v>282.96414499999997</c:v>
                </c:pt>
                <c:pt idx="28">
                  <c:v>283.07424400000002</c:v>
                </c:pt>
                <c:pt idx="29">
                  <c:v>283.086477</c:v>
                </c:pt>
                <c:pt idx="30">
                  <c:v>283.302818</c:v>
                </c:pt>
                <c:pt idx="31">
                  <c:v>283.40454099999999</c:v>
                </c:pt>
                <c:pt idx="32">
                  <c:v>283.88163600000001</c:v>
                </c:pt>
                <c:pt idx="33">
                  <c:v>283.97950100000003</c:v>
                </c:pt>
                <c:pt idx="34">
                  <c:v>284.05290000000002</c:v>
                </c:pt>
                <c:pt idx="35">
                  <c:v>284.069211</c:v>
                </c:pt>
                <c:pt idx="36">
                  <c:v>284.50552900000002</c:v>
                </c:pt>
                <c:pt idx="37">
                  <c:v>284.554462</c:v>
                </c:pt>
                <c:pt idx="38">
                  <c:v>284.75019300000002</c:v>
                </c:pt>
                <c:pt idx="39">
                  <c:v>284.762426</c:v>
                </c:pt>
                <c:pt idx="40">
                  <c:v>285.22728799999999</c:v>
                </c:pt>
                <c:pt idx="41">
                  <c:v>285.33738699999998</c:v>
                </c:pt>
                <c:pt idx="42">
                  <c:v>285.42301900000001</c:v>
                </c:pt>
                <c:pt idx="43">
                  <c:v>285.54535099999998</c:v>
                </c:pt>
                <c:pt idx="44">
                  <c:v>286.07137899999998</c:v>
                </c:pt>
                <c:pt idx="45">
                  <c:v>286.08361200000002</c:v>
                </c:pt>
                <c:pt idx="46">
                  <c:v>286.20594399999999</c:v>
                </c:pt>
                <c:pt idx="47">
                  <c:v>286.76867099999998</c:v>
                </c:pt>
                <c:pt idx="48">
                  <c:v>287.03394400000002</c:v>
                </c:pt>
                <c:pt idx="49">
                  <c:v>287.20520900000002</c:v>
                </c:pt>
                <c:pt idx="50">
                  <c:v>287.60052899999999</c:v>
                </c:pt>
                <c:pt idx="51">
                  <c:v>287.808493</c:v>
                </c:pt>
                <c:pt idx="52">
                  <c:v>288.31005499999998</c:v>
                </c:pt>
                <c:pt idx="53">
                  <c:v>288.334521</c:v>
                </c:pt>
                <c:pt idx="54">
                  <c:v>288.542486</c:v>
                </c:pt>
                <c:pt idx="55">
                  <c:v>288.75045</c:v>
                </c:pt>
                <c:pt idx="56">
                  <c:v>288.90423900000002</c:v>
                </c:pt>
                <c:pt idx="57">
                  <c:v>289.53337499999998</c:v>
                </c:pt>
                <c:pt idx="58">
                  <c:v>289.71687300000002</c:v>
                </c:pt>
                <c:pt idx="59">
                  <c:v>289.76172800000001</c:v>
                </c:pt>
                <c:pt idx="60">
                  <c:v>290.36523299999999</c:v>
                </c:pt>
                <c:pt idx="61">
                  <c:v>290.463098</c:v>
                </c:pt>
                <c:pt idx="62">
                  <c:v>291.08699200000001</c:v>
                </c:pt>
                <c:pt idx="63">
                  <c:v>291.24602299999998</c:v>
                </c:pt>
                <c:pt idx="64">
                  <c:v>291.65357599999999</c:v>
                </c:pt>
                <c:pt idx="65">
                  <c:v>291.937387</c:v>
                </c:pt>
                <c:pt idx="66">
                  <c:v>292.28970299999997</c:v>
                </c:pt>
                <c:pt idx="67">
                  <c:v>292.59167600000001</c:v>
                </c:pt>
                <c:pt idx="68">
                  <c:v>293.50916599999999</c:v>
                </c:pt>
                <c:pt idx="69">
                  <c:v>293.86392899999998</c:v>
                </c:pt>
                <c:pt idx="70">
                  <c:v>294.75695200000001</c:v>
                </c:pt>
                <c:pt idx="71">
                  <c:v>295.33191299999999</c:v>
                </c:pt>
                <c:pt idx="72">
                  <c:v>296.661475</c:v>
                </c:pt>
                <c:pt idx="73">
                  <c:v>297.36526900000001</c:v>
                </c:pt>
                <c:pt idx="74">
                  <c:v>298.06509699999998</c:v>
                </c:pt>
                <c:pt idx="75">
                  <c:v>299.30938800000001</c:v>
                </c:pt>
                <c:pt idx="76">
                  <c:v>300.08291400000002</c:v>
                </c:pt>
                <c:pt idx="77">
                  <c:v>301.40817800000002</c:v>
                </c:pt>
                <c:pt idx="78">
                  <c:v>302.36564199999998</c:v>
                </c:pt>
                <c:pt idx="79">
                  <c:v>303.49597699999998</c:v>
                </c:pt>
                <c:pt idx="80">
                  <c:v>306.09851600000002</c:v>
                </c:pt>
                <c:pt idx="81">
                  <c:v>307.71507300000002</c:v>
                </c:pt>
                <c:pt idx="82">
                  <c:v>309.27004899999997</c:v>
                </c:pt>
                <c:pt idx="83">
                  <c:v>312.76524999999998</c:v>
                </c:pt>
                <c:pt idx="84">
                  <c:v>314.130267</c:v>
                </c:pt>
                <c:pt idx="85">
                  <c:v>316.83788299999998</c:v>
                </c:pt>
                <c:pt idx="86">
                  <c:v>318.088503</c:v>
                </c:pt>
                <c:pt idx="87">
                  <c:v>319.56436600000001</c:v>
                </c:pt>
                <c:pt idx="88">
                  <c:v>322.335329</c:v>
                </c:pt>
                <c:pt idx="89">
                  <c:v>323.77245499999998</c:v>
                </c:pt>
                <c:pt idx="90">
                  <c:v>325.02994000000001</c:v>
                </c:pt>
                <c:pt idx="91">
                  <c:v>327.49178899999998</c:v>
                </c:pt>
                <c:pt idx="92">
                  <c:v>328.84660500000001</c:v>
                </c:pt>
                <c:pt idx="93">
                  <c:v>330.65820500000001</c:v>
                </c:pt>
                <c:pt idx="94">
                  <c:v>333.18276300000002</c:v>
                </c:pt>
                <c:pt idx="95">
                  <c:v>334.81363700000003</c:v>
                </c:pt>
                <c:pt idx="96">
                  <c:v>336.13416100000001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4D-304B-A23B-4179B89D2CF0}"/>
            </c:ext>
          </c:extLst>
        </c:ser>
        <c:ser>
          <c:idx val="2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'24.72-B737-800'!$T$3:$T$99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'24.72-B737-800'!$V$3:$V$99</c:f>
              <c:numCache>
                <c:formatCode>General</c:formatCode>
                <c:ptCount val="97"/>
                <c:pt idx="0">
                  <c:v>283.56190463145282</c:v>
                </c:pt>
                <c:pt idx="1">
                  <c:v>283.56201777318142</c:v>
                </c:pt>
                <c:pt idx="2">
                  <c:v>283.56212001402884</c:v>
                </c:pt>
                <c:pt idx="3">
                  <c:v>283.56228248571398</c:v>
                </c:pt>
                <c:pt idx="4">
                  <c:v>283.56240384222963</c:v>
                </c:pt>
                <c:pt idx="5">
                  <c:v>283.56252797712341</c:v>
                </c:pt>
                <c:pt idx="6">
                  <c:v>283.56278540641108</c:v>
                </c:pt>
                <c:pt idx="7">
                  <c:v>283.56293897863856</c:v>
                </c:pt>
                <c:pt idx="8">
                  <c:v>283.56310927757772</c:v>
                </c:pt>
                <c:pt idx="9">
                  <c:v>283.56348468363137</c:v>
                </c:pt>
                <c:pt idx="10">
                  <c:v>283.56377335255871</c:v>
                </c:pt>
                <c:pt idx="11">
                  <c:v>283.56406321377381</c:v>
                </c:pt>
                <c:pt idx="12">
                  <c:v>283.56451883213134</c:v>
                </c:pt>
                <c:pt idx="13">
                  <c:v>283.56489011317228</c:v>
                </c:pt>
                <c:pt idx="14">
                  <c:v>283.56534963313408</c:v>
                </c:pt>
                <c:pt idx="15">
                  <c:v>283.56589355019787</c:v>
                </c:pt>
                <c:pt idx="16">
                  <c:v>283.56637170858198</c:v>
                </c:pt>
                <c:pt idx="17">
                  <c:v>283.56687879621364</c:v>
                </c:pt>
                <c:pt idx="18">
                  <c:v>283.56764294394384</c:v>
                </c:pt>
                <c:pt idx="19">
                  <c:v>283.56832349985672</c:v>
                </c:pt>
                <c:pt idx="20">
                  <c:v>283.56908568715124</c:v>
                </c:pt>
                <c:pt idx="21">
                  <c:v>283.56988424629009</c:v>
                </c:pt>
                <c:pt idx="22">
                  <c:v>283.57162867569821</c:v>
                </c:pt>
                <c:pt idx="23">
                  <c:v>283.5729433739977</c:v>
                </c:pt>
                <c:pt idx="24">
                  <c:v>283.57423733572813</c:v>
                </c:pt>
                <c:pt idx="25">
                  <c:v>283.57679218316457</c:v>
                </c:pt>
                <c:pt idx="26">
                  <c:v>283.57884608856466</c:v>
                </c:pt>
                <c:pt idx="27">
                  <c:v>283.58093966023506</c:v>
                </c:pt>
                <c:pt idx="28">
                  <c:v>283.58296628742795</c:v>
                </c:pt>
                <c:pt idx="29">
                  <c:v>283.58632730811598</c:v>
                </c:pt>
                <c:pt idx="30">
                  <c:v>283.58938581574159</c:v>
                </c:pt>
                <c:pt idx="31">
                  <c:v>283.59283764471508</c:v>
                </c:pt>
                <c:pt idx="32">
                  <c:v>283.60353424065386</c:v>
                </c:pt>
                <c:pt idx="33">
                  <c:v>283.60879810552728</c:v>
                </c:pt>
                <c:pt idx="34">
                  <c:v>283.61473099333415</c:v>
                </c:pt>
                <c:pt idx="35">
                  <c:v>283.62215928689375</c:v>
                </c:pt>
                <c:pt idx="36">
                  <c:v>283.63732200704533</c:v>
                </c:pt>
                <c:pt idx="37">
                  <c:v>283.64683676973669</c:v>
                </c:pt>
                <c:pt idx="38">
                  <c:v>283.65624302149644</c:v>
                </c:pt>
                <c:pt idx="39">
                  <c:v>283.66641231107701</c:v>
                </c:pt>
                <c:pt idx="40">
                  <c:v>283.6980077166354</c:v>
                </c:pt>
                <c:pt idx="41">
                  <c:v>283.71495154671788</c:v>
                </c:pt>
                <c:pt idx="42">
                  <c:v>283.73164515646363</c:v>
                </c:pt>
                <c:pt idx="43">
                  <c:v>283.74964665889519</c:v>
                </c:pt>
                <c:pt idx="44">
                  <c:v>283.80464098321596</c:v>
                </c:pt>
                <c:pt idx="45">
                  <c:v>283.83267754867234</c:v>
                </c:pt>
                <c:pt idx="46">
                  <c:v>283.86621765811634</c:v>
                </c:pt>
                <c:pt idx="47">
                  <c:v>283.95076421910602</c:v>
                </c:pt>
                <c:pt idx="48">
                  <c:v>284.00856436696034</c:v>
                </c:pt>
                <c:pt idx="49">
                  <c:v>284.07450397730724</c:v>
                </c:pt>
                <c:pt idx="50">
                  <c:v>284.21609018355156</c:v>
                </c:pt>
                <c:pt idx="51">
                  <c:v>284.2830867513639</c:v>
                </c:pt>
                <c:pt idx="52">
                  <c:v>284.47057560405437</c:v>
                </c:pt>
                <c:pt idx="53">
                  <c:v>284.54756191720946</c:v>
                </c:pt>
                <c:pt idx="54">
                  <c:v>284.71932507341899</c:v>
                </c:pt>
                <c:pt idx="55">
                  <c:v>284.83455166748467</c:v>
                </c:pt>
                <c:pt idx="56">
                  <c:v>284.96845682254491</c:v>
                </c:pt>
                <c:pt idx="57">
                  <c:v>285.43310908795115</c:v>
                </c:pt>
                <c:pt idx="58">
                  <c:v>285.64010014576536</c:v>
                </c:pt>
                <c:pt idx="59">
                  <c:v>285.86644520658331</c:v>
                </c:pt>
                <c:pt idx="60">
                  <c:v>286.43553428321349</c:v>
                </c:pt>
                <c:pt idx="61">
                  <c:v>286.74809104857104</c:v>
                </c:pt>
                <c:pt idx="62">
                  <c:v>287.38447972078086</c:v>
                </c:pt>
                <c:pt idx="63">
                  <c:v>287.84682718603142</c:v>
                </c:pt>
                <c:pt idx="64">
                  <c:v>288.75667992826118</c:v>
                </c:pt>
                <c:pt idx="65">
                  <c:v>289.33881740182721</c:v>
                </c:pt>
                <c:pt idx="66">
                  <c:v>290.24976943051581</c:v>
                </c:pt>
                <c:pt idx="67">
                  <c:v>290.78088345500396</c:v>
                </c:pt>
                <c:pt idx="68">
                  <c:v>292.08267825646129</c:v>
                </c:pt>
                <c:pt idx="69">
                  <c:v>292.76159826304416</c:v>
                </c:pt>
                <c:pt idx="70">
                  <c:v>294.55913051373574</c:v>
                </c:pt>
                <c:pt idx="71">
                  <c:v>295.61049686435155</c:v>
                </c:pt>
                <c:pt idx="72">
                  <c:v>297.41143782133588</c:v>
                </c:pt>
                <c:pt idx="73">
                  <c:v>298.4335978279895</c:v>
                </c:pt>
                <c:pt idx="74">
                  <c:v>299.50958530309924</c:v>
                </c:pt>
                <c:pt idx="75">
                  <c:v>301.2735085471337</c:v>
                </c:pt>
                <c:pt idx="76">
                  <c:v>302.34403565551224</c:v>
                </c:pt>
                <c:pt idx="77">
                  <c:v>304.15165651115245</c:v>
                </c:pt>
                <c:pt idx="78">
                  <c:v>305.39486089746282</c:v>
                </c:pt>
                <c:pt idx="79">
                  <c:v>306.60019461662944</c:v>
                </c:pt>
                <c:pt idx="80">
                  <c:v>309.47766005058008</c:v>
                </c:pt>
                <c:pt idx="81">
                  <c:v>310.80516543552369</c:v>
                </c:pt>
                <c:pt idx="82">
                  <c:v>311.9988112349497</c:v>
                </c:pt>
                <c:pt idx="83">
                  <c:v>315.09995752497571</c:v>
                </c:pt>
                <c:pt idx="84">
                  <c:v>316.20561927946272</c:v>
                </c:pt>
                <c:pt idx="85">
                  <c:v>318.65380881413483</c:v>
                </c:pt>
                <c:pt idx="86">
                  <c:v>319.45290416377219</c:v>
                </c:pt>
                <c:pt idx="87">
                  <c:v>320.47934219305779</c:v>
                </c:pt>
                <c:pt idx="88">
                  <c:v>322.80732594944948</c:v>
                </c:pt>
                <c:pt idx="89">
                  <c:v>324.49253719267284</c:v>
                </c:pt>
                <c:pt idx="90">
                  <c:v>325.66870722698951</c:v>
                </c:pt>
                <c:pt idx="91">
                  <c:v>327.49926348360231</c:v>
                </c:pt>
                <c:pt idx="92">
                  <c:v>328.55734731755769</c:v>
                </c:pt>
                <c:pt idx="93">
                  <c:v>330.02949917937224</c:v>
                </c:pt>
                <c:pt idx="94">
                  <c:v>331.96527128727064</c:v>
                </c:pt>
                <c:pt idx="95">
                  <c:v>333.22286307638171</c:v>
                </c:pt>
                <c:pt idx="96">
                  <c:v>334.10948763421084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E4D-304B-A23B-4179B89D2CF0}"/>
            </c:ext>
          </c:extLst>
        </c:ser>
        <c:ser>
          <c:idx val="0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'24.72-B737-800'!$O$3:$O$156</c:f>
              <c:numCache>
                <c:formatCode>General</c:formatCode>
                <c:ptCount val="154"/>
                <c:pt idx="0">
                  <c:v>247.06159700000001</c:v>
                </c:pt>
                <c:pt idx="1">
                  <c:v>247.00811400000001</c:v>
                </c:pt>
                <c:pt idx="2">
                  <c:v>247.06669299999999</c:v>
                </c:pt>
                <c:pt idx="3">
                  <c:v>247.06796700000001</c:v>
                </c:pt>
                <c:pt idx="4">
                  <c:v>247.00811400000001</c:v>
                </c:pt>
                <c:pt idx="5">
                  <c:v>247.070697</c:v>
                </c:pt>
                <c:pt idx="6">
                  <c:v>247.087076</c:v>
                </c:pt>
                <c:pt idx="7">
                  <c:v>247.00811400000001</c:v>
                </c:pt>
                <c:pt idx="8">
                  <c:v>247.09238500000001</c:v>
                </c:pt>
                <c:pt idx="9">
                  <c:v>247.132373</c:v>
                </c:pt>
                <c:pt idx="10">
                  <c:v>247.16024300000001</c:v>
                </c:pt>
                <c:pt idx="11">
                  <c:v>247.17441400000001</c:v>
                </c:pt>
                <c:pt idx="12">
                  <c:v>247.22721300000001</c:v>
                </c:pt>
                <c:pt idx="13">
                  <c:v>247.20173299999999</c:v>
                </c:pt>
                <c:pt idx="14">
                  <c:v>247.161822</c:v>
                </c:pt>
                <c:pt idx="15">
                  <c:v>247.297281</c:v>
                </c:pt>
                <c:pt idx="16">
                  <c:v>247.29091099999999</c:v>
                </c:pt>
                <c:pt idx="17">
                  <c:v>247.304925</c:v>
                </c:pt>
                <c:pt idx="18">
                  <c:v>247.28454099999999</c:v>
                </c:pt>
                <c:pt idx="19">
                  <c:v>247.31237300000001</c:v>
                </c:pt>
                <c:pt idx="20">
                  <c:v>247.34696500000001</c:v>
                </c:pt>
                <c:pt idx="21">
                  <c:v>247.31002000000001</c:v>
                </c:pt>
                <c:pt idx="22">
                  <c:v>247.31237300000001</c:v>
                </c:pt>
                <c:pt idx="23">
                  <c:v>247.29091099999999</c:v>
                </c:pt>
                <c:pt idx="24">
                  <c:v>247.31639000000001</c:v>
                </c:pt>
                <c:pt idx="25">
                  <c:v>247.31002000000001</c:v>
                </c:pt>
                <c:pt idx="26">
                  <c:v>247.41353000000001</c:v>
                </c:pt>
                <c:pt idx="27">
                  <c:v>247.380088</c:v>
                </c:pt>
                <c:pt idx="28">
                  <c:v>247.31237300000001</c:v>
                </c:pt>
                <c:pt idx="29">
                  <c:v>247.45440300000001</c:v>
                </c:pt>
                <c:pt idx="30">
                  <c:v>247.501115</c:v>
                </c:pt>
                <c:pt idx="31">
                  <c:v>247.46450300000001</c:v>
                </c:pt>
                <c:pt idx="32">
                  <c:v>247.634882</c:v>
                </c:pt>
                <c:pt idx="33">
                  <c:v>247.66036099999999</c:v>
                </c:pt>
                <c:pt idx="34">
                  <c:v>247.61663300000001</c:v>
                </c:pt>
                <c:pt idx="35">
                  <c:v>247.749538</c:v>
                </c:pt>
                <c:pt idx="36">
                  <c:v>247.92152400000001</c:v>
                </c:pt>
                <c:pt idx="37">
                  <c:v>247.908784</c:v>
                </c:pt>
                <c:pt idx="38">
                  <c:v>248.069445</c:v>
                </c:pt>
                <c:pt idx="39">
                  <c:v>248.20816600000001</c:v>
                </c:pt>
                <c:pt idx="40">
                  <c:v>248.22515200000001</c:v>
                </c:pt>
                <c:pt idx="41">
                  <c:v>248.26549399999999</c:v>
                </c:pt>
                <c:pt idx="42">
                  <c:v>248.27186399999999</c:v>
                </c:pt>
                <c:pt idx="43">
                  <c:v>248.22515200000001</c:v>
                </c:pt>
                <c:pt idx="44">
                  <c:v>248.284604</c:v>
                </c:pt>
                <c:pt idx="45">
                  <c:v>248.615835</c:v>
                </c:pt>
                <c:pt idx="46">
                  <c:v>248.68154200000001</c:v>
                </c:pt>
                <c:pt idx="47">
                  <c:v>248.768711</c:v>
                </c:pt>
                <c:pt idx="48">
                  <c:v>248.813299</c:v>
                </c:pt>
                <c:pt idx="49">
                  <c:v>248.83367100000001</c:v>
                </c:pt>
                <c:pt idx="50">
                  <c:v>248.87062800000001</c:v>
                </c:pt>
                <c:pt idx="51">
                  <c:v>249.049136</c:v>
                </c:pt>
                <c:pt idx="52">
                  <c:v>249.03062</c:v>
                </c:pt>
                <c:pt idx="53">
                  <c:v>249.145276</c:v>
                </c:pt>
                <c:pt idx="54">
                  <c:v>249.402016</c:v>
                </c:pt>
                <c:pt idx="55">
                  <c:v>249.410462</c:v>
                </c:pt>
                <c:pt idx="56">
                  <c:v>249.48304099999999</c:v>
                </c:pt>
                <c:pt idx="57">
                  <c:v>249.63940700000001</c:v>
                </c:pt>
                <c:pt idx="58">
                  <c:v>249.71107599999999</c:v>
                </c:pt>
                <c:pt idx="59">
                  <c:v>249.88297499999999</c:v>
                </c:pt>
                <c:pt idx="60">
                  <c:v>250.05718100000001</c:v>
                </c:pt>
                <c:pt idx="61">
                  <c:v>250.12737100000001</c:v>
                </c:pt>
                <c:pt idx="62">
                  <c:v>250.145342</c:v>
                </c:pt>
                <c:pt idx="63">
                  <c:v>250.221045</c:v>
                </c:pt>
                <c:pt idx="64">
                  <c:v>250.30383900000001</c:v>
                </c:pt>
                <c:pt idx="65">
                  <c:v>250.39938599999999</c:v>
                </c:pt>
                <c:pt idx="66">
                  <c:v>250.66617299999999</c:v>
                </c:pt>
                <c:pt idx="67">
                  <c:v>250.889117</c:v>
                </c:pt>
                <c:pt idx="68">
                  <c:v>250.98541</c:v>
                </c:pt>
                <c:pt idx="69">
                  <c:v>251.00452000000001</c:v>
                </c:pt>
                <c:pt idx="70">
                  <c:v>251.112807</c:v>
                </c:pt>
                <c:pt idx="71">
                  <c:v>251.242751</c:v>
                </c:pt>
                <c:pt idx="72">
                  <c:v>251.41218900000001</c:v>
                </c:pt>
                <c:pt idx="73">
                  <c:v>251.514106</c:v>
                </c:pt>
                <c:pt idx="74">
                  <c:v>251.68216000000001</c:v>
                </c:pt>
                <c:pt idx="75">
                  <c:v>251.99184299999999</c:v>
                </c:pt>
                <c:pt idx="76">
                  <c:v>252.02839800000001</c:v>
                </c:pt>
                <c:pt idx="77">
                  <c:v>252.23569800000001</c:v>
                </c:pt>
                <c:pt idx="78">
                  <c:v>252.40588199999999</c:v>
                </c:pt>
                <c:pt idx="79">
                  <c:v>252.33265700000001</c:v>
                </c:pt>
                <c:pt idx="80">
                  <c:v>252.546018</c:v>
                </c:pt>
                <c:pt idx="81">
                  <c:v>252.92895300000001</c:v>
                </c:pt>
                <c:pt idx="82">
                  <c:v>253.09330600000001</c:v>
                </c:pt>
                <c:pt idx="83">
                  <c:v>253.267719</c:v>
                </c:pt>
                <c:pt idx="84">
                  <c:v>253.42580000000001</c:v>
                </c:pt>
                <c:pt idx="85">
                  <c:v>253.68462400000001</c:v>
                </c:pt>
                <c:pt idx="86">
                  <c:v>254.024563</c:v>
                </c:pt>
                <c:pt idx="87">
                  <c:v>254.15821500000001</c:v>
                </c:pt>
                <c:pt idx="88">
                  <c:v>254.441091</c:v>
                </c:pt>
                <c:pt idx="89">
                  <c:v>254.83353099999999</c:v>
                </c:pt>
                <c:pt idx="90">
                  <c:v>255.07099400000001</c:v>
                </c:pt>
                <c:pt idx="91">
                  <c:v>255.29969399999999</c:v>
                </c:pt>
                <c:pt idx="92">
                  <c:v>255.76915</c:v>
                </c:pt>
                <c:pt idx="93">
                  <c:v>255.90897000000001</c:v>
                </c:pt>
                <c:pt idx="94">
                  <c:v>256.234893</c:v>
                </c:pt>
                <c:pt idx="95">
                  <c:v>256.44016199999999</c:v>
                </c:pt>
                <c:pt idx="96">
                  <c:v>256.59244999999999</c:v>
                </c:pt>
                <c:pt idx="97">
                  <c:v>257.22111599999999</c:v>
                </c:pt>
                <c:pt idx="98">
                  <c:v>257.57145700000001</c:v>
                </c:pt>
                <c:pt idx="99">
                  <c:v>258.24243100000001</c:v>
                </c:pt>
                <c:pt idx="100">
                  <c:v>258.72305599999999</c:v>
                </c:pt>
                <c:pt idx="101">
                  <c:v>259.40144299999997</c:v>
                </c:pt>
                <c:pt idx="102">
                  <c:v>259.75835999999998</c:v>
                </c:pt>
                <c:pt idx="103">
                  <c:v>260.59090800000001</c:v>
                </c:pt>
                <c:pt idx="104">
                  <c:v>261.26517100000001</c:v>
                </c:pt>
                <c:pt idx="105">
                  <c:v>262.082537</c:v>
                </c:pt>
                <c:pt idx="106">
                  <c:v>263.30415199999999</c:v>
                </c:pt>
                <c:pt idx="107">
                  <c:v>264.37095499999998</c:v>
                </c:pt>
                <c:pt idx="108">
                  <c:v>265.32612699999999</c:v>
                </c:pt>
                <c:pt idx="109">
                  <c:v>266.50156099999998</c:v>
                </c:pt>
                <c:pt idx="110">
                  <c:v>268.15125399999999</c:v>
                </c:pt>
                <c:pt idx="111">
                  <c:v>269.066937</c:v>
                </c:pt>
                <c:pt idx="112">
                  <c:v>270.09255100000001</c:v>
                </c:pt>
                <c:pt idx="113">
                  <c:v>272.20213699999999</c:v>
                </c:pt>
                <c:pt idx="114">
                  <c:v>273.31297699999999</c:v>
                </c:pt>
                <c:pt idx="115">
                  <c:v>275.32590199999999</c:v>
                </c:pt>
                <c:pt idx="116">
                  <c:v>276.064909</c:v>
                </c:pt>
                <c:pt idx="117">
                  <c:v>276.927819</c:v>
                </c:pt>
                <c:pt idx="118">
                  <c:v>279.09492499999999</c:v>
                </c:pt>
                <c:pt idx="119">
                  <c:v>279.868154</c:v>
                </c:pt>
                <c:pt idx="120">
                  <c:v>280.82199100000003</c:v>
                </c:pt>
                <c:pt idx="121">
                  <c:v>283.495361</c:v>
                </c:pt>
                <c:pt idx="122">
                  <c:v>284.27991900000001</c:v>
                </c:pt>
                <c:pt idx="123">
                  <c:v>285.00548900000001</c:v>
                </c:pt>
                <c:pt idx="124">
                  <c:v>287.66023100000001</c:v>
                </c:pt>
                <c:pt idx="125">
                  <c:v>289.14807300000001</c:v>
                </c:pt>
                <c:pt idx="126">
                  <c:v>290.44275499999998</c:v>
                </c:pt>
                <c:pt idx="127">
                  <c:v>291.94139100000001</c:v>
                </c:pt>
                <c:pt idx="128">
                  <c:v>293.25557800000001</c:v>
                </c:pt>
                <c:pt idx="129">
                  <c:v>294.59482500000001</c:v>
                </c:pt>
                <c:pt idx="130">
                  <c:v>296.77204899999998</c:v>
                </c:pt>
                <c:pt idx="131">
                  <c:v>298.12373200000002</c:v>
                </c:pt>
                <c:pt idx="132">
                  <c:v>299.30605200000002</c:v>
                </c:pt>
                <c:pt idx="133">
                  <c:v>301.23039999999997</c:v>
                </c:pt>
                <c:pt idx="134">
                  <c:v>302.38336700000002</c:v>
                </c:pt>
                <c:pt idx="135">
                  <c:v>303.39272599999998</c:v>
                </c:pt>
                <c:pt idx="136">
                  <c:v>305.90129000000002</c:v>
                </c:pt>
                <c:pt idx="137">
                  <c:v>307.40365100000002</c:v>
                </c:pt>
                <c:pt idx="138">
                  <c:v>308.73604999999998</c:v>
                </c:pt>
                <c:pt idx="139">
                  <c:v>310.89948099999998</c:v>
                </c:pt>
                <c:pt idx="140">
                  <c:v>311.81541600000003</c:v>
                </c:pt>
                <c:pt idx="141">
                  <c:v>312.88032500000003</c:v>
                </c:pt>
                <c:pt idx="142">
                  <c:v>314.82813299999998</c:v>
                </c:pt>
                <c:pt idx="143">
                  <c:v>316.22718099999997</c:v>
                </c:pt>
                <c:pt idx="144">
                  <c:v>317.47704399999998</c:v>
                </c:pt>
                <c:pt idx="145">
                  <c:v>319.38679400000001</c:v>
                </c:pt>
                <c:pt idx="146">
                  <c:v>320.63894499999998</c:v>
                </c:pt>
                <c:pt idx="147">
                  <c:v>321.79525799999999</c:v>
                </c:pt>
                <c:pt idx="148">
                  <c:v>324.07812100000001</c:v>
                </c:pt>
                <c:pt idx="149">
                  <c:v>325.05070999999998</c:v>
                </c:pt>
                <c:pt idx="150">
                  <c:v>326.11561899999998</c:v>
                </c:pt>
                <c:pt idx="151">
                  <c:v>327.90747800000003</c:v>
                </c:pt>
                <c:pt idx="152">
                  <c:v>329.91886399999999</c:v>
                </c:pt>
                <c:pt idx="153">
                  <c:v>329.00608499999998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E4D-304B-A23B-4179B89D2CF0}"/>
            </c:ext>
          </c:extLst>
        </c:ser>
        <c:ser>
          <c:idx val="3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'24.72-B737-800'!$P$3:$P$156</c:f>
              <c:numCache>
                <c:formatCode>General</c:formatCode>
                <c:ptCount val="154"/>
                <c:pt idx="0">
                  <c:v>248.57155043788583</c:v>
                </c:pt>
                <c:pt idx="1">
                  <c:v>248.57161336640735</c:v>
                </c:pt>
                <c:pt idx="2">
                  <c:v>248.57166598640225</c:v>
                </c:pt>
                <c:pt idx="3">
                  <c:v>248.57177757661591</c:v>
                </c:pt>
                <c:pt idx="4">
                  <c:v>248.57185664132328</c:v>
                </c:pt>
                <c:pt idx="5">
                  <c:v>248.57192853233306</c:v>
                </c:pt>
                <c:pt idx="6">
                  <c:v>248.57203100617852</c:v>
                </c:pt>
                <c:pt idx="7">
                  <c:v>248.57211589275553</c:v>
                </c:pt>
                <c:pt idx="8">
                  <c:v>248.57219289750549</c:v>
                </c:pt>
                <c:pt idx="9">
                  <c:v>248.57238730214488</c:v>
                </c:pt>
                <c:pt idx="10">
                  <c:v>248.57250125955878</c:v>
                </c:pt>
                <c:pt idx="11">
                  <c:v>248.57263032115409</c:v>
                </c:pt>
                <c:pt idx="12">
                  <c:v>248.57278302590967</c:v>
                </c:pt>
                <c:pt idx="13">
                  <c:v>248.57291316158708</c:v>
                </c:pt>
                <c:pt idx="14">
                  <c:v>248.57306932961541</c:v>
                </c:pt>
                <c:pt idx="15">
                  <c:v>248.57336245504951</c:v>
                </c:pt>
                <c:pt idx="16">
                  <c:v>248.57359162965929</c:v>
                </c:pt>
                <c:pt idx="17">
                  <c:v>248.57384467157178</c:v>
                </c:pt>
                <c:pt idx="18">
                  <c:v>248.57426272350267</c:v>
                </c:pt>
                <c:pt idx="19">
                  <c:v>248.57446667739958</c:v>
                </c:pt>
                <c:pt idx="20">
                  <c:v>248.57464515753898</c:v>
                </c:pt>
                <c:pt idx="21">
                  <c:v>248.57495724613142</c:v>
                </c:pt>
                <c:pt idx="22">
                  <c:v>248.5751623939162</c:v>
                </c:pt>
                <c:pt idx="23">
                  <c:v>248.57538291548431</c:v>
                </c:pt>
                <c:pt idx="24">
                  <c:v>248.57599309999358</c:v>
                </c:pt>
                <c:pt idx="25">
                  <c:v>248.57640859268994</c:v>
                </c:pt>
                <c:pt idx="26">
                  <c:v>248.57690140145138</c:v>
                </c:pt>
                <c:pt idx="27">
                  <c:v>248.57763032216405</c:v>
                </c:pt>
                <c:pt idx="28">
                  <c:v>248.57799220816347</c:v>
                </c:pt>
                <c:pt idx="29">
                  <c:v>248.57839837013165</c:v>
                </c:pt>
                <c:pt idx="30">
                  <c:v>248.57973862844801</c:v>
                </c:pt>
                <c:pt idx="31">
                  <c:v>248.58044994442869</c:v>
                </c:pt>
                <c:pt idx="32">
                  <c:v>248.58115141854864</c:v>
                </c:pt>
                <c:pt idx="33">
                  <c:v>248.58271073238069</c:v>
                </c:pt>
                <c:pt idx="34">
                  <c:v>248.58354954899733</c:v>
                </c:pt>
                <c:pt idx="35">
                  <c:v>248.58467907587169</c:v>
                </c:pt>
                <c:pt idx="36">
                  <c:v>248.58701979040148</c:v>
                </c:pt>
                <c:pt idx="37">
                  <c:v>248.58907675945281</c:v>
                </c:pt>
                <c:pt idx="38">
                  <c:v>248.59144428613439</c:v>
                </c:pt>
                <c:pt idx="39">
                  <c:v>248.59424258479635</c:v>
                </c:pt>
                <c:pt idx="40">
                  <c:v>248.59625067628906</c:v>
                </c:pt>
                <c:pt idx="41">
                  <c:v>248.59817048991317</c:v>
                </c:pt>
                <c:pt idx="42">
                  <c:v>248.60107170637997</c:v>
                </c:pt>
                <c:pt idx="43">
                  <c:v>248.60308388997953</c:v>
                </c:pt>
                <c:pt idx="44">
                  <c:v>248.6058833770893</c:v>
                </c:pt>
                <c:pt idx="45">
                  <c:v>248.6108516453873</c:v>
                </c:pt>
                <c:pt idx="46">
                  <c:v>248.61369031410979</c:v>
                </c:pt>
                <c:pt idx="47">
                  <c:v>248.6178261803455</c:v>
                </c:pt>
                <c:pt idx="48">
                  <c:v>248.62297503976697</c:v>
                </c:pt>
                <c:pt idx="49">
                  <c:v>248.62739543049832</c:v>
                </c:pt>
                <c:pt idx="50">
                  <c:v>248.63216139021813</c:v>
                </c:pt>
                <c:pt idx="51">
                  <c:v>248.64263375582775</c:v>
                </c:pt>
                <c:pt idx="52">
                  <c:v>248.64963302244965</c:v>
                </c:pt>
                <c:pt idx="53">
                  <c:v>248.65780207477002</c:v>
                </c:pt>
                <c:pt idx="54">
                  <c:v>248.67238607486794</c:v>
                </c:pt>
                <c:pt idx="55">
                  <c:v>248.68216546273959</c:v>
                </c:pt>
                <c:pt idx="56">
                  <c:v>248.69265519485486</c:v>
                </c:pt>
                <c:pt idx="57">
                  <c:v>248.71617540518682</c:v>
                </c:pt>
                <c:pt idx="58">
                  <c:v>248.73096708742898</c:v>
                </c:pt>
                <c:pt idx="59">
                  <c:v>248.74587667687354</c:v>
                </c:pt>
                <c:pt idx="60">
                  <c:v>248.76659769635359</c:v>
                </c:pt>
                <c:pt idx="61">
                  <c:v>248.78657903235163</c:v>
                </c:pt>
                <c:pt idx="62">
                  <c:v>248.8031365542588</c:v>
                </c:pt>
                <c:pt idx="63">
                  <c:v>248.83520526883368</c:v>
                </c:pt>
                <c:pt idx="64">
                  <c:v>248.86219514655718</c:v>
                </c:pt>
                <c:pt idx="65">
                  <c:v>248.88843449590109</c:v>
                </c:pt>
                <c:pt idx="66">
                  <c:v>248.94290168296345</c:v>
                </c:pt>
                <c:pt idx="67">
                  <c:v>248.97607276111199</c:v>
                </c:pt>
                <c:pt idx="68">
                  <c:v>249.01214988373971</c:v>
                </c:pt>
                <c:pt idx="69">
                  <c:v>249.06419526041506</c:v>
                </c:pt>
                <c:pt idx="70">
                  <c:v>249.0992849723813</c:v>
                </c:pt>
                <c:pt idx="71">
                  <c:v>249.14131847368142</c:v>
                </c:pt>
                <c:pt idx="72">
                  <c:v>249.2216760009598</c:v>
                </c:pt>
                <c:pt idx="73">
                  <c:v>249.28587328701681</c:v>
                </c:pt>
                <c:pt idx="74">
                  <c:v>249.35496398544336</c:v>
                </c:pt>
                <c:pt idx="75">
                  <c:v>249.4590753447165</c:v>
                </c:pt>
                <c:pt idx="76">
                  <c:v>249.5299430169739</c:v>
                </c:pt>
                <c:pt idx="77">
                  <c:v>249.61246793423035</c:v>
                </c:pt>
                <c:pt idx="78">
                  <c:v>249.74640020702776</c:v>
                </c:pt>
                <c:pt idx="79">
                  <c:v>249.8311129378414</c:v>
                </c:pt>
                <c:pt idx="80">
                  <c:v>249.93342574658311</c:v>
                </c:pt>
                <c:pt idx="81">
                  <c:v>250.16569041865674</c:v>
                </c:pt>
                <c:pt idx="82">
                  <c:v>250.30683815915251</c:v>
                </c:pt>
                <c:pt idx="83">
                  <c:v>250.43507543707295</c:v>
                </c:pt>
                <c:pt idx="84">
                  <c:v>250.67158328972931</c:v>
                </c:pt>
                <c:pt idx="85">
                  <c:v>250.86509528818331</c:v>
                </c:pt>
                <c:pt idx="86">
                  <c:v>251.15857511387469</c:v>
                </c:pt>
                <c:pt idx="87">
                  <c:v>251.3620304470189</c:v>
                </c:pt>
                <c:pt idx="88">
                  <c:v>251.53364281056639</c:v>
                </c:pt>
                <c:pt idx="89">
                  <c:v>252.09171440805784</c:v>
                </c:pt>
                <c:pt idx="90">
                  <c:v>252.35559290377802</c:v>
                </c:pt>
                <c:pt idx="91">
                  <c:v>252.63687487258488</c:v>
                </c:pt>
                <c:pt idx="92">
                  <c:v>253.11265365752391</c:v>
                </c:pt>
                <c:pt idx="93">
                  <c:v>253.45330524444398</c:v>
                </c:pt>
                <c:pt idx="94">
                  <c:v>253.95235674763074</c:v>
                </c:pt>
                <c:pt idx="95">
                  <c:v>254.23215138195843</c:v>
                </c:pt>
                <c:pt idx="96">
                  <c:v>254.50400258898006</c:v>
                </c:pt>
                <c:pt idx="97">
                  <c:v>255.41838255727083</c:v>
                </c:pt>
                <c:pt idx="98">
                  <c:v>256.05674469279631</c:v>
                </c:pt>
                <c:pt idx="99">
                  <c:v>256.80873991964444</c:v>
                </c:pt>
                <c:pt idx="100">
                  <c:v>257.54237815217573</c:v>
                </c:pt>
                <c:pt idx="101">
                  <c:v>258.609004291014</c:v>
                </c:pt>
                <c:pt idx="102">
                  <c:v>259.02453252009883</c:v>
                </c:pt>
                <c:pt idx="103">
                  <c:v>260.33506150681683</c:v>
                </c:pt>
                <c:pt idx="104">
                  <c:v>261.34385045573293</c:v>
                </c:pt>
                <c:pt idx="105">
                  <c:v>262.25938385129302</c:v>
                </c:pt>
                <c:pt idx="106">
                  <c:v>263.70286402948875</c:v>
                </c:pt>
                <c:pt idx="107">
                  <c:v>265.04928614906237</c:v>
                </c:pt>
                <c:pt idx="108">
                  <c:v>266.11735474494617</c:v>
                </c:pt>
                <c:pt idx="109">
                  <c:v>267.41174943597173</c:v>
                </c:pt>
                <c:pt idx="110">
                  <c:v>269.05274979954163</c:v>
                </c:pt>
                <c:pt idx="111">
                  <c:v>269.97228057239545</c:v>
                </c:pt>
                <c:pt idx="112">
                  <c:v>270.93067422124034</c:v>
                </c:pt>
                <c:pt idx="113">
                  <c:v>272.67416856015285</c:v>
                </c:pt>
                <c:pt idx="114">
                  <c:v>273.49638074390276</c:v>
                </c:pt>
                <c:pt idx="115">
                  <c:v>275.44525312698028</c:v>
                </c:pt>
                <c:pt idx="116">
                  <c:v>276.1688111548097</c:v>
                </c:pt>
                <c:pt idx="117">
                  <c:v>277.02518324941963</c:v>
                </c:pt>
                <c:pt idx="118">
                  <c:v>279.10996022565314</c:v>
                </c:pt>
                <c:pt idx="119">
                  <c:v>280.11004964475723</c:v>
                </c:pt>
                <c:pt idx="120">
                  <c:v>280.60167029273043</c:v>
                </c:pt>
                <c:pt idx="121">
                  <c:v>283.20232854774838</c:v>
                </c:pt>
                <c:pt idx="122">
                  <c:v>283.88627294782259</c:v>
                </c:pt>
                <c:pt idx="123">
                  <c:v>284.6348739105166</c:v>
                </c:pt>
                <c:pt idx="124">
                  <c:v>286.92731093756623</c:v>
                </c:pt>
                <c:pt idx="125">
                  <c:v>288.28106421306438</c:v>
                </c:pt>
                <c:pt idx="126">
                  <c:v>289.48789668616462</c:v>
                </c:pt>
                <c:pt idx="127">
                  <c:v>291.11523051576347</c:v>
                </c:pt>
                <c:pt idx="128">
                  <c:v>292.22161243265703</c:v>
                </c:pt>
                <c:pt idx="129">
                  <c:v>293.20131622662439</c:v>
                </c:pt>
                <c:pt idx="130">
                  <c:v>295.57362770373072</c:v>
                </c:pt>
                <c:pt idx="131">
                  <c:v>296.71621830164787</c:v>
                </c:pt>
                <c:pt idx="132">
                  <c:v>297.77515825904811</c:v>
                </c:pt>
                <c:pt idx="133">
                  <c:v>300.13748186847937</c:v>
                </c:pt>
                <c:pt idx="134">
                  <c:v>301.10017305274795</c:v>
                </c:pt>
                <c:pt idx="135">
                  <c:v>302.28948263339015</c:v>
                </c:pt>
                <c:pt idx="136">
                  <c:v>305.27683265437815</c:v>
                </c:pt>
                <c:pt idx="137">
                  <c:v>306.96855101651443</c:v>
                </c:pt>
                <c:pt idx="138">
                  <c:v>308.34100857036572</c:v>
                </c:pt>
                <c:pt idx="139">
                  <c:v>310.93010735267433</c:v>
                </c:pt>
                <c:pt idx="140">
                  <c:v>311.75357371186726</c:v>
                </c:pt>
                <c:pt idx="141">
                  <c:v>312.77800084950405</c:v>
                </c:pt>
                <c:pt idx="142">
                  <c:v>314.58605752378571</c:v>
                </c:pt>
                <c:pt idx="143">
                  <c:v>316.00184822258245</c:v>
                </c:pt>
                <c:pt idx="144">
                  <c:v>316.88137643057752</c:v>
                </c:pt>
                <c:pt idx="145">
                  <c:v>319.34510126451875</c:v>
                </c:pt>
                <c:pt idx="146">
                  <c:v>320.68979267118516</c:v>
                </c:pt>
                <c:pt idx="147">
                  <c:v>321.74788745901708</c:v>
                </c:pt>
                <c:pt idx="148">
                  <c:v>325.89273973069317</c:v>
                </c:pt>
                <c:pt idx="149">
                  <c:v>327.28537417558215</c:v>
                </c:pt>
                <c:pt idx="150">
                  <c:v>328.71280560118566</c:v>
                </c:pt>
                <c:pt idx="151">
                  <c:v>331.05276605200947</c:v>
                </c:pt>
                <c:pt idx="152">
                  <c:v>331.67242633637966</c:v>
                </c:pt>
                <c:pt idx="153">
                  <c:v>331.68183641488736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E4D-304B-A23B-4179B89D2CF0}"/>
            </c:ext>
          </c:extLst>
        </c:ser>
        <c:ser>
          <c:idx val="8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'24.72-B737-800'!$I$3:$I$137</c:f>
              <c:numCache>
                <c:formatCode>General</c:formatCode>
                <c:ptCount val="135"/>
                <c:pt idx="0">
                  <c:v>219.18086700000001</c:v>
                </c:pt>
                <c:pt idx="1">
                  <c:v>219.19360699999999</c:v>
                </c:pt>
                <c:pt idx="2">
                  <c:v>219.240319</c:v>
                </c:pt>
                <c:pt idx="3">
                  <c:v>219.26367500000001</c:v>
                </c:pt>
                <c:pt idx="4">
                  <c:v>219.213626</c:v>
                </c:pt>
                <c:pt idx="5">
                  <c:v>219.174497</c:v>
                </c:pt>
                <c:pt idx="6">
                  <c:v>219.206346</c:v>
                </c:pt>
                <c:pt idx="7">
                  <c:v>219.26367500000001</c:v>
                </c:pt>
                <c:pt idx="8">
                  <c:v>219.31463299999999</c:v>
                </c:pt>
                <c:pt idx="9">
                  <c:v>219.32048700000001</c:v>
                </c:pt>
                <c:pt idx="10">
                  <c:v>219.333743</c:v>
                </c:pt>
                <c:pt idx="11">
                  <c:v>219.39107100000001</c:v>
                </c:pt>
                <c:pt idx="12">
                  <c:v>219.32048700000001</c:v>
                </c:pt>
                <c:pt idx="13">
                  <c:v>219.36877699999999</c:v>
                </c:pt>
                <c:pt idx="14">
                  <c:v>219.422921</c:v>
                </c:pt>
                <c:pt idx="15">
                  <c:v>219.47261700000001</c:v>
                </c:pt>
                <c:pt idx="16">
                  <c:v>219.427167</c:v>
                </c:pt>
                <c:pt idx="17">
                  <c:v>219.41018099999999</c:v>
                </c:pt>
                <c:pt idx="18">
                  <c:v>219.47261700000001</c:v>
                </c:pt>
                <c:pt idx="19">
                  <c:v>219.43008699999999</c:v>
                </c:pt>
                <c:pt idx="20">
                  <c:v>219.48024899999999</c:v>
                </c:pt>
                <c:pt idx="21">
                  <c:v>219.47261700000001</c:v>
                </c:pt>
                <c:pt idx="22">
                  <c:v>219.499358</c:v>
                </c:pt>
                <c:pt idx="23">
                  <c:v>219.52643</c:v>
                </c:pt>
                <c:pt idx="24">
                  <c:v>219.461139</c:v>
                </c:pt>
                <c:pt idx="25">
                  <c:v>219.52392800000001</c:v>
                </c:pt>
                <c:pt idx="26">
                  <c:v>219.69682299999999</c:v>
                </c:pt>
                <c:pt idx="27">
                  <c:v>219.77687599999999</c:v>
                </c:pt>
                <c:pt idx="28">
                  <c:v>219.73663400000001</c:v>
                </c:pt>
                <c:pt idx="29">
                  <c:v>219.77326099999999</c:v>
                </c:pt>
                <c:pt idx="30">
                  <c:v>219.77687599999999</c:v>
                </c:pt>
                <c:pt idx="31">
                  <c:v>219.838233</c:v>
                </c:pt>
                <c:pt idx="32">
                  <c:v>220.01531399999999</c:v>
                </c:pt>
                <c:pt idx="33">
                  <c:v>220.04079400000001</c:v>
                </c:pt>
                <c:pt idx="34">
                  <c:v>220.034424</c:v>
                </c:pt>
                <c:pt idx="35">
                  <c:v>220.072643</c:v>
                </c:pt>
                <c:pt idx="36">
                  <c:v>220.09886800000001</c:v>
                </c:pt>
                <c:pt idx="37">
                  <c:v>220.127532</c:v>
                </c:pt>
                <c:pt idx="38">
                  <c:v>220.321066</c:v>
                </c:pt>
                <c:pt idx="39">
                  <c:v>220.38539599999999</c:v>
                </c:pt>
                <c:pt idx="40">
                  <c:v>220.41104000000001</c:v>
                </c:pt>
                <c:pt idx="41">
                  <c:v>220.45483200000001</c:v>
                </c:pt>
                <c:pt idx="42">
                  <c:v>220.53752499999999</c:v>
                </c:pt>
                <c:pt idx="43">
                  <c:v>220.53127000000001</c:v>
                </c:pt>
                <c:pt idx="44">
                  <c:v>220.62681799999999</c:v>
                </c:pt>
                <c:pt idx="45">
                  <c:v>220.68965499999999</c:v>
                </c:pt>
                <c:pt idx="46">
                  <c:v>220.76138</c:v>
                </c:pt>
                <c:pt idx="47">
                  <c:v>220.87598700000001</c:v>
                </c:pt>
                <c:pt idx="48">
                  <c:v>220.99391499999999</c:v>
                </c:pt>
                <c:pt idx="49">
                  <c:v>221.07143199999999</c:v>
                </c:pt>
                <c:pt idx="50">
                  <c:v>221.174623</c:v>
                </c:pt>
                <c:pt idx="51">
                  <c:v>221.295649</c:v>
                </c:pt>
                <c:pt idx="52">
                  <c:v>221.33068399999999</c:v>
                </c:pt>
                <c:pt idx="53">
                  <c:v>221.43578600000001</c:v>
                </c:pt>
                <c:pt idx="54">
                  <c:v>221.49584400000001</c:v>
                </c:pt>
                <c:pt idx="55">
                  <c:v>221.53133299999999</c:v>
                </c:pt>
                <c:pt idx="56">
                  <c:v>221.617963</c:v>
                </c:pt>
                <c:pt idx="57">
                  <c:v>221.951742</c:v>
                </c:pt>
                <c:pt idx="58">
                  <c:v>222.05882399999999</c:v>
                </c:pt>
                <c:pt idx="59">
                  <c:v>222.04012299999999</c:v>
                </c:pt>
                <c:pt idx="60">
                  <c:v>222.244754</c:v>
                </c:pt>
                <c:pt idx="61">
                  <c:v>222.28661199999999</c:v>
                </c:pt>
                <c:pt idx="62">
                  <c:v>222.486807</c:v>
                </c:pt>
                <c:pt idx="63">
                  <c:v>222.75279699999999</c:v>
                </c:pt>
                <c:pt idx="64">
                  <c:v>222.92707100000001</c:v>
                </c:pt>
                <c:pt idx="65">
                  <c:v>223.12373199999999</c:v>
                </c:pt>
                <c:pt idx="66">
                  <c:v>223.27830800000001</c:v>
                </c:pt>
                <c:pt idx="67">
                  <c:v>223.505979</c:v>
                </c:pt>
                <c:pt idx="68">
                  <c:v>223.72499199999999</c:v>
                </c:pt>
                <c:pt idx="69">
                  <c:v>223.958237</c:v>
                </c:pt>
                <c:pt idx="70">
                  <c:v>224.14933199999999</c:v>
                </c:pt>
                <c:pt idx="71">
                  <c:v>224.334585</c:v>
                </c:pt>
                <c:pt idx="72">
                  <c:v>224.57685599999999</c:v>
                </c:pt>
                <c:pt idx="73">
                  <c:v>224.81890899999999</c:v>
                </c:pt>
                <c:pt idx="74">
                  <c:v>225.03532000000001</c:v>
                </c:pt>
                <c:pt idx="75">
                  <c:v>225.50685100000001</c:v>
                </c:pt>
                <c:pt idx="76">
                  <c:v>225.70993899999999</c:v>
                </c:pt>
                <c:pt idx="77">
                  <c:v>225.90846500000001</c:v>
                </c:pt>
                <c:pt idx="78">
                  <c:v>226.32855799999999</c:v>
                </c:pt>
                <c:pt idx="79">
                  <c:v>226.62271799999999</c:v>
                </c:pt>
                <c:pt idx="80">
                  <c:v>226.83523700000001</c:v>
                </c:pt>
                <c:pt idx="81">
                  <c:v>227.18848500000001</c:v>
                </c:pt>
                <c:pt idx="82">
                  <c:v>227.38336699999999</c:v>
                </c:pt>
                <c:pt idx="83">
                  <c:v>227.67184599999999</c:v>
                </c:pt>
                <c:pt idx="84">
                  <c:v>228.461704</c:v>
                </c:pt>
                <c:pt idx="85">
                  <c:v>228.75253499999999</c:v>
                </c:pt>
                <c:pt idx="86">
                  <c:v>228.945065</c:v>
                </c:pt>
                <c:pt idx="87">
                  <c:v>229.500732</c:v>
                </c:pt>
                <c:pt idx="88">
                  <c:v>229.89566099999999</c:v>
                </c:pt>
                <c:pt idx="89">
                  <c:v>230.31681599999999</c:v>
                </c:pt>
                <c:pt idx="90">
                  <c:v>230.578093</c:v>
                </c:pt>
                <c:pt idx="91">
                  <c:v>230.97877700000001</c:v>
                </c:pt>
                <c:pt idx="92">
                  <c:v>231.59336999999999</c:v>
                </c:pt>
                <c:pt idx="93">
                  <c:v>231.94726199999999</c:v>
                </c:pt>
                <c:pt idx="94">
                  <c:v>232.307186</c:v>
                </c:pt>
                <c:pt idx="95">
                  <c:v>233.289287</c:v>
                </c:pt>
                <c:pt idx="96">
                  <c:v>233.786901</c:v>
                </c:pt>
                <c:pt idx="97">
                  <c:v>234.345831</c:v>
                </c:pt>
                <c:pt idx="98">
                  <c:v>235.48274499999999</c:v>
                </c:pt>
                <c:pt idx="99">
                  <c:v>236.26825299999999</c:v>
                </c:pt>
                <c:pt idx="100">
                  <c:v>237.591903</c:v>
                </c:pt>
                <c:pt idx="101">
                  <c:v>238.55386200000001</c:v>
                </c:pt>
                <c:pt idx="102">
                  <c:v>240.03495000000001</c:v>
                </c:pt>
                <c:pt idx="103">
                  <c:v>240.618661</c:v>
                </c:pt>
                <c:pt idx="104">
                  <c:v>241.311136</c:v>
                </c:pt>
                <c:pt idx="105">
                  <c:v>243.155631</c:v>
                </c:pt>
                <c:pt idx="106">
                  <c:v>244.269777</c:v>
                </c:pt>
                <c:pt idx="107">
                  <c:v>245.21487500000001</c:v>
                </c:pt>
                <c:pt idx="108">
                  <c:v>247.24218999999999</c:v>
                </c:pt>
                <c:pt idx="109">
                  <c:v>248.22515200000001</c:v>
                </c:pt>
                <c:pt idx="110">
                  <c:v>249.16671600000001</c:v>
                </c:pt>
                <c:pt idx="111">
                  <c:v>251.487043</c:v>
                </c:pt>
                <c:pt idx="112">
                  <c:v>252.48478700000001</c:v>
                </c:pt>
                <c:pt idx="113">
                  <c:v>253.68557100000001</c:v>
                </c:pt>
                <c:pt idx="114">
                  <c:v>255.800937</c:v>
                </c:pt>
                <c:pt idx="115">
                  <c:v>256.74442199999999</c:v>
                </c:pt>
                <c:pt idx="116">
                  <c:v>257.65720099999999</c:v>
                </c:pt>
                <c:pt idx="117">
                  <c:v>260.38951200000002</c:v>
                </c:pt>
                <c:pt idx="118">
                  <c:v>261.30831599999999</c:v>
                </c:pt>
                <c:pt idx="119">
                  <c:v>262.27146900000002</c:v>
                </c:pt>
                <c:pt idx="120">
                  <c:v>265.18748299999999</c:v>
                </c:pt>
                <c:pt idx="121">
                  <c:v>266.17647099999999</c:v>
                </c:pt>
                <c:pt idx="122">
                  <c:v>267.089249</c:v>
                </c:pt>
                <c:pt idx="123">
                  <c:v>269.43148100000002</c:v>
                </c:pt>
                <c:pt idx="124">
                  <c:v>270.436105</c:v>
                </c:pt>
                <c:pt idx="125">
                  <c:v>271.53043000000002</c:v>
                </c:pt>
                <c:pt idx="126">
                  <c:v>273.72962100000001</c:v>
                </c:pt>
                <c:pt idx="127">
                  <c:v>274.69574</c:v>
                </c:pt>
                <c:pt idx="128">
                  <c:v>277.424666</c:v>
                </c:pt>
                <c:pt idx="129">
                  <c:v>278.346856</c:v>
                </c:pt>
                <c:pt idx="130">
                  <c:v>279.60429399999998</c:v>
                </c:pt>
                <c:pt idx="131">
                  <c:v>281.34507600000001</c:v>
                </c:pt>
                <c:pt idx="132">
                  <c:v>282.60649100000001</c:v>
                </c:pt>
                <c:pt idx="133">
                  <c:v>284.04949199999999</c:v>
                </c:pt>
                <c:pt idx="134">
                  <c:v>285.34482800000001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E4D-304B-A23B-4179B89D2CF0}"/>
            </c:ext>
          </c:extLst>
        </c:ser>
        <c:ser>
          <c:idx val="4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'24.72-B737-800'!$J$3:$J$137</c:f>
              <c:numCache>
                <c:formatCode>General</c:formatCode>
                <c:ptCount val="135"/>
                <c:pt idx="0">
                  <c:v>221.3913482757485</c:v>
                </c:pt>
                <c:pt idx="1">
                  <c:v>221.39334618336514</c:v>
                </c:pt>
                <c:pt idx="2">
                  <c:v>221.39552833893802</c:v>
                </c:pt>
                <c:pt idx="3">
                  <c:v>221.39892476870895</c:v>
                </c:pt>
                <c:pt idx="4">
                  <c:v>221.40138175916286</c:v>
                </c:pt>
                <c:pt idx="5">
                  <c:v>221.40551890600241</c:v>
                </c:pt>
                <c:pt idx="6">
                  <c:v>221.40829712642116</c:v>
                </c:pt>
                <c:pt idx="7">
                  <c:v>221.41102986719932</c:v>
                </c:pt>
                <c:pt idx="8">
                  <c:v>221.41669869228062</c:v>
                </c:pt>
                <c:pt idx="9">
                  <c:v>221.41930699148173</c:v>
                </c:pt>
                <c:pt idx="10">
                  <c:v>221.4218899445155</c:v>
                </c:pt>
                <c:pt idx="11">
                  <c:v>221.42840742085568</c:v>
                </c:pt>
                <c:pt idx="12">
                  <c:v>221.43126962192935</c:v>
                </c:pt>
                <c:pt idx="13">
                  <c:v>221.43370628789862</c:v>
                </c:pt>
                <c:pt idx="14">
                  <c:v>221.4395409351151</c:v>
                </c:pt>
                <c:pt idx="15">
                  <c:v>221.44287304449878</c:v>
                </c:pt>
                <c:pt idx="16">
                  <c:v>221.44640754057065</c:v>
                </c:pt>
                <c:pt idx="17">
                  <c:v>221.45446768297387</c:v>
                </c:pt>
                <c:pt idx="18">
                  <c:v>221.45934523922892</c:v>
                </c:pt>
                <c:pt idx="19">
                  <c:v>221.46357428942429</c:v>
                </c:pt>
                <c:pt idx="20">
                  <c:v>221.47106014720669</c:v>
                </c:pt>
                <c:pt idx="21">
                  <c:v>221.47609273583021</c:v>
                </c:pt>
                <c:pt idx="22">
                  <c:v>221.48203389420303</c:v>
                </c:pt>
                <c:pt idx="23">
                  <c:v>221.49211022882017</c:v>
                </c:pt>
                <c:pt idx="24">
                  <c:v>221.49758443593069</c:v>
                </c:pt>
                <c:pt idx="25">
                  <c:v>221.50397469113506</c:v>
                </c:pt>
                <c:pt idx="26">
                  <c:v>221.51482323811629</c:v>
                </c:pt>
                <c:pt idx="27">
                  <c:v>221.52049213168016</c:v>
                </c:pt>
                <c:pt idx="28">
                  <c:v>221.52572353424662</c:v>
                </c:pt>
                <c:pt idx="29">
                  <c:v>221.53670811345231</c:v>
                </c:pt>
                <c:pt idx="30">
                  <c:v>221.54528470422554</c:v>
                </c:pt>
                <c:pt idx="31">
                  <c:v>221.55490973343416</c:v>
                </c:pt>
                <c:pt idx="32">
                  <c:v>221.56898218451494</c:v>
                </c:pt>
                <c:pt idx="33">
                  <c:v>221.5799346884086</c:v>
                </c:pt>
                <c:pt idx="34">
                  <c:v>221.5914815523322</c:v>
                </c:pt>
                <c:pt idx="35">
                  <c:v>221.61147069701323</c:v>
                </c:pt>
                <c:pt idx="36">
                  <c:v>221.62642232138421</c:v>
                </c:pt>
                <c:pt idx="37">
                  <c:v>221.64025782521517</c:v>
                </c:pt>
                <c:pt idx="38">
                  <c:v>221.67051284597972</c:v>
                </c:pt>
                <c:pt idx="39">
                  <c:v>221.68293812969856</c:v>
                </c:pt>
                <c:pt idx="40">
                  <c:v>221.69471110261381</c:v>
                </c:pt>
                <c:pt idx="41">
                  <c:v>221.7217536513848</c:v>
                </c:pt>
                <c:pt idx="42">
                  <c:v>221.74153586865214</c:v>
                </c:pt>
                <c:pt idx="43">
                  <c:v>221.7613632076058</c:v>
                </c:pt>
                <c:pt idx="44">
                  <c:v>221.79519152825466</c:v>
                </c:pt>
                <c:pt idx="45">
                  <c:v>221.81437886080556</c:v>
                </c:pt>
                <c:pt idx="46">
                  <c:v>221.83590152318664</c:v>
                </c:pt>
                <c:pt idx="47">
                  <c:v>221.88399729932678</c:v>
                </c:pt>
                <c:pt idx="48">
                  <c:v>221.91285942436625</c:v>
                </c:pt>
                <c:pt idx="49">
                  <c:v>221.93705915837614</c:v>
                </c:pt>
                <c:pt idx="50">
                  <c:v>221.97384798516896</c:v>
                </c:pt>
                <c:pt idx="51">
                  <c:v>222.01215911403443</c:v>
                </c:pt>
                <c:pt idx="52">
                  <c:v>222.0566100174147</c:v>
                </c:pt>
                <c:pt idx="53">
                  <c:v>222.1208694196975</c:v>
                </c:pt>
                <c:pt idx="54">
                  <c:v>222.17531803048504</c:v>
                </c:pt>
                <c:pt idx="55">
                  <c:v>222.24298204752154</c:v>
                </c:pt>
                <c:pt idx="56">
                  <c:v>222.2944839817325</c:v>
                </c:pt>
                <c:pt idx="57">
                  <c:v>222.41881957058123</c:v>
                </c:pt>
                <c:pt idx="58">
                  <c:v>222.46375907566511</c:v>
                </c:pt>
                <c:pt idx="59">
                  <c:v>222.50758403998012</c:v>
                </c:pt>
                <c:pt idx="60">
                  <c:v>222.60878152746824</c:v>
                </c:pt>
                <c:pt idx="61">
                  <c:v>222.69161304701481</c:v>
                </c:pt>
                <c:pt idx="62">
                  <c:v>222.82489411940057</c:v>
                </c:pt>
                <c:pt idx="63">
                  <c:v>222.93898249155387</c:v>
                </c:pt>
                <c:pt idx="64">
                  <c:v>223.03505373851834</c:v>
                </c:pt>
                <c:pt idx="65">
                  <c:v>223.12974837763011</c:v>
                </c:pt>
                <c:pt idx="66">
                  <c:v>223.21815566820521</c:v>
                </c:pt>
                <c:pt idx="67">
                  <c:v>223.34292622162826</c:v>
                </c:pt>
                <c:pt idx="68">
                  <c:v>223.47219358351657</c:v>
                </c:pt>
                <c:pt idx="69">
                  <c:v>223.6802887974755</c:v>
                </c:pt>
                <c:pt idx="70">
                  <c:v>223.85464313951093</c:v>
                </c:pt>
                <c:pt idx="71">
                  <c:v>224.04742065733325</c:v>
                </c:pt>
                <c:pt idx="72">
                  <c:v>224.32395161833026</c:v>
                </c:pt>
                <c:pt idx="73">
                  <c:v>224.50375869502133</c:v>
                </c:pt>
                <c:pt idx="74">
                  <c:v>224.69000948559466</c:v>
                </c:pt>
                <c:pt idx="75">
                  <c:v>224.97719479325627</c:v>
                </c:pt>
                <c:pt idx="76">
                  <c:v>225.1476468086197</c:v>
                </c:pt>
                <c:pt idx="77">
                  <c:v>225.33388792377536</c:v>
                </c:pt>
                <c:pt idx="78">
                  <c:v>225.73999920575153</c:v>
                </c:pt>
                <c:pt idx="79">
                  <c:v>226.01642983883428</c:v>
                </c:pt>
                <c:pt idx="80">
                  <c:v>226.22699811698826</c:v>
                </c:pt>
                <c:pt idx="81">
                  <c:v>226.74348224739254</c:v>
                </c:pt>
                <c:pt idx="82">
                  <c:v>226.97241239391315</c:v>
                </c:pt>
                <c:pt idx="83">
                  <c:v>227.24081316566557</c:v>
                </c:pt>
                <c:pt idx="84">
                  <c:v>228.04393238485468</c:v>
                </c:pt>
                <c:pt idx="85">
                  <c:v>228.40639748155326</c:v>
                </c:pt>
                <c:pt idx="86">
                  <c:v>228.69873077030653</c:v>
                </c:pt>
                <c:pt idx="87">
                  <c:v>229.44738313773399</c:v>
                </c:pt>
                <c:pt idx="88">
                  <c:v>230.04350701607146</c:v>
                </c:pt>
                <c:pt idx="89">
                  <c:v>230.68879378088246</c:v>
                </c:pt>
                <c:pt idx="90">
                  <c:v>231.05348803390496</c:v>
                </c:pt>
                <c:pt idx="91">
                  <c:v>231.41131281728298</c:v>
                </c:pt>
                <c:pt idx="92">
                  <c:v>232.15895148288311</c:v>
                </c:pt>
                <c:pt idx="93">
                  <c:v>232.64385625481924</c:v>
                </c:pt>
                <c:pt idx="94">
                  <c:v>233.16260236766124</c:v>
                </c:pt>
                <c:pt idx="95">
                  <c:v>234.27435568628903</c:v>
                </c:pt>
                <c:pt idx="96">
                  <c:v>235.0227681326507</c:v>
                </c:pt>
                <c:pt idx="97">
                  <c:v>235.73963146470987</c:v>
                </c:pt>
                <c:pt idx="98">
                  <c:v>236.94834298443629</c:v>
                </c:pt>
                <c:pt idx="99">
                  <c:v>237.94715308209379</c:v>
                </c:pt>
                <c:pt idx="100">
                  <c:v>239.48694279069358</c:v>
                </c:pt>
                <c:pt idx="101">
                  <c:v>240.572314203514</c:v>
                </c:pt>
                <c:pt idx="102">
                  <c:v>242.50506615233863</c:v>
                </c:pt>
                <c:pt idx="103">
                  <c:v>243.03510919703646</c:v>
                </c:pt>
                <c:pt idx="104">
                  <c:v>243.73371658213568</c:v>
                </c:pt>
                <c:pt idx="105">
                  <c:v>245.58788508681226</c:v>
                </c:pt>
                <c:pt idx="106">
                  <c:v>246.60493399532024</c:v>
                </c:pt>
                <c:pt idx="107">
                  <c:v>247.43505425783417</c:v>
                </c:pt>
                <c:pt idx="108">
                  <c:v>249.31736413001178</c:v>
                </c:pt>
                <c:pt idx="109">
                  <c:v>250.11461347234447</c:v>
                </c:pt>
                <c:pt idx="110">
                  <c:v>250.7943357989441</c:v>
                </c:pt>
                <c:pt idx="111">
                  <c:v>252.83286524103409</c:v>
                </c:pt>
                <c:pt idx="112">
                  <c:v>253.64128667670582</c:v>
                </c:pt>
                <c:pt idx="113">
                  <c:v>254.65936911758092</c:v>
                </c:pt>
                <c:pt idx="114">
                  <c:v>256.12795285391115</c:v>
                </c:pt>
                <c:pt idx="115">
                  <c:v>257.0107807253753</c:v>
                </c:pt>
                <c:pt idx="116">
                  <c:v>257.83022901005972</c:v>
                </c:pt>
                <c:pt idx="117">
                  <c:v>260.22241001247016</c:v>
                </c:pt>
                <c:pt idx="118">
                  <c:v>260.93270678998749</c:v>
                </c:pt>
                <c:pt idx="119">
                  <c:v>261.80624770543363</c:v>
                </c:pt>
                <c:pt idx="120">
                  <c:v>264.19891664927616</c:v>
                </c:pt>
                <c:pt idx="121">
                  <c:v>265.00128850993889</c:v>
                </c:pt>
                <c:pt idx="122">
                  <c:v>265.55449416297472</c:v>
                </c:pt>
                <c:pt idx="123">
                  <c:v>267.69441287400718</c:v>
                </c:pt>
                <c:pt idx="124">
                  <c:v>268.50062193143265</c:v>
                </c:pt>
                <c:pt idx="125">
                  <c:v>269.53539995016473</c:v>
                </c:pt>
                <c:pt idx="126">
                  <c:v>272.32637714479415</c:v>
                </c:pt>
                <c:pt idx="127">
                  <c:v>273.19386143480097</c:v>
                </c:pt>
                <c:pt idx="128">
                  <c:v>276.37881379688207</c:v>
                </c:pt>
                <c:pt idx="129">
                  <c:v>277.03437958506788</c:v>
                </c:pt>
                <c:pt idx="130">
                  <c:v>277.98587410838559</c:v>
                </c:pt>
                <c:pt idx="131">
                  <c:v>279.97414875138861</c:v>
                </c:pt>
                <c:pt idx="132">
                  <c:v>281.37353413427724</c:v>
                </c:pt>
                <c:pt idx="133">
                  <c:v>282.67871700390981</c:v>
                </c:pt>
                <c:pt idx="134">
                  <c:v>283.26626989999738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E4D-304B-A23B-4179B89D2CF0}"/>
            </c:ext>
          </c:extLst>
        </c:ser>
        <c:ser>
          <c:idx val="7"/>
          <c:order val="6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'24.72-B737-800'!$C$3:$C$125</c:f>
              <c:numCache>
                <c:formatCode>General</c:formatCode>
                <c:ptCount val="123"/>
                <c:pt idx="0">
                  <c:v>201.66384500000001</c:v>
                </c:pt>
                <c:pt idx="1">
                  <c:v>201.682954</c:v>
                </c:pt>
                <c:pt idx="2">
                  <c:v>201.74665200000001</c:v>
                </c:pt>
                <c:pt idx="3">
                  <c:v>201.67658399999999</c:v>
                </c:pt>
                <c:pt idx="4">
                  <c:v>201.673428</c:v>
                </c:pt>
                <c:pt idx="5">
                  <c:v>201.723296</c:v>
                </c:pt>
                <c:pt idx="6">
                  <c:v>201.84219999999999</c:v>
                </c:pt>
                <c:pt idx="7">
                  <c:v>201.825558</c:v>
                </c:pt>
                <c:pt idx="8">
                  <c:v>201.936837</c:v>
                </c:pt>
                <c:pt idx="9">
                  <c:v>201.99507600000001</c:v>
                </c:pt>
                <c:pt idx="10">
                  <c:v>201.977688</c:v>
                </c:pt>
                <c:pt idx="11">
                  <c:v>202.058066</c:v>
                </c:pt>
                <c:pt idx="12">
                  <c:v>202.07788300000001</c:v>
                </c:pt>
                <c:pt idx="13">
                  <c:v>202.129817</c:v>
                </c:pt>
                <c:pt idx="14">
                  <c:v>202.096993</c:v>
                </c:pt>
                <c:pt idx="15">
                  <c:v>202.02494100000001</c:v>
                </c:pt>
                <c:pt idx="16">
                  <c:v>202.12247199999999</c:v>
                </c:pt>
                <c:pt idx="17">
                  <c:v>202.19891000000001</c:v>
                </c:pt>
                <c:pt idx="18">
                  <c:v>202.31855899999999</c:v>
                </c:pt>
                <c:pt idx="19">
                  <c:v>202.41548399999999</c:v>
                </c:pt>
                <c:pt idx="20">
                  <c:v>202.52377100000001</c:v>
                </c:pt>
                <c:pt idx="21">
                  <c:v>202.64001999999999</c:v>
                </c:pt>
                <c:pt idx="22">
                  <c:v>202.68938700000001</c:v>
                </c:pt>
                <c:pt idx="23">
                  <c:v>202.797674</c:v>
                </c:pt>
                <c:pt idx="24">
                  <c:v>202.84438599999999</c:v>
                </c:pt>
                <c:pt idx="25">
                  <c:v>202.93144000000001</c:v>
                </c:pt>
                <c:pt idx="26">
                  <c:v>203.02698699999999</c:v>
                </c:pt>
                <c:pt idx="27">
                  <c:v>203.084316</c:v>
                </c:pt>
                <c:pt idx="28">
                  <c:v>203.160754</c:v>
                </c:pt>
                <c:pt idx="29">
                  <c:v>203.28815</c:v>
                </c:pt>
                <c:pt idx="30">
                  <c:v>203.498355</c:v>
                </c:pt>
                <c:pt idx="31">
                  <c:v>203.51821000000001</c:v>
                </c:pt>
                <c:pt idx="32">
                  <c:v>203.65600800000001</c:v>
                </c:pt>
                <c:pt idx="33">
                  <c:v>203.89328399999999</c:v>
                </c:pt>
                <c:pt idx="34">
                  <c:v>203.93150299999999</c:v>
                </c:pt>
                <c:pt idx="35">
                  <c:v>203.95348200000001</c:v>
                </c:pt>
                <c:pt idx="36">
                  <c:v>204.08437900000001</c:v>
                </c:pt>
                <c:pt idx="37">
                  <c:v>204.107505</c:v>
                </c:pt>
                <c:pt idx="38">
                  <c:v>204.230177</c:v>
                </c:pt>
                <c:pt idx="39">
                  <c:v>204.555746</c:v>
                </c:pt>
                <c:pt idx="40">
                  <c:v>204.60108099999999</c:v>
                </c:pt>
                <c:pt idx="41">
                  <c:v>204.80660800000001</c:v>
                </c:pt>
                <c:pt idx="42">
                  <c:v>204.98252400000001</c:v>
                </c:pt>
                <c:pt idx="43">
                  <c:v>205.015119</c:v>
                </c:pt>
                <c:pt idx="44">
                  <c:v>205.215023</c:v>
                </c:pt>
                <c:pt idx="45">
                  <c:v>205.38382300000001</c:v>
                </c:pt>
                <c:pt idx="46">
                  <c:v>205.47667300000001</c:v>
                </c:pt>
                <c:pt idx="47">
                  <c:v>205.592612</c:v>
                </c:pt>
                <c:pt idx="48">
                  <c:v>205.95710800000001</c:v>
                </c:pt>
                <c:pt idx="49">
                  <c:v>206.071764</c:v>
                </c:pt>
                <c:pt idx="50">
                  <c:v>206.21699599999999</c:v>
                </c:pt>
                <c:pt idx="51">
                  <c:v>206.48017899999999</c:v>
                </c:pt>
                <c:pt idx="52">
                  <c:v>206.693712</c:v>
                </c:pt>
                <c:pt idx="53">
                  <c:v>206.81257500000001</c:v>
                </c:pt>
                <c:pt idx="54">
                  <c:v>207.00175899999999</c:v>
                </c:pt>
                <c:pt idx="55">
                  <c:v>206.997972</c:v>
                </c:pt>
                <c:pt idx="56">
                  <c:v>207.18860699999999</c:v>
                </c:pt>
                <c:pt idx="57">
                  <c:v>207.73503500000001</c:v>
                </c:pt>
                <c:pt idx="58">
                  <c:v>207.910751</c:v>
                </c:pt>
                <c:pt idx="59">
                  <c:v>208.23293699999999</c:v>
                </c:pt>
                <c:pt idx="60">
                  <c:v>208.606955</c:v>
                </c:pt>
                <c:pt idx="61">
                  <c:v>208.82352900000001</c:v>
                </c:pt>
                <c:pt idx="62">
                  <c:v>208.98202900000001</c:v>
                </c:pt>
                <c:pt idx="63">
                  <c:v>209.30838199999999</c:v>
                </c:pt>
                <c:pt idx="64">
                  <c:v>209.58417800000001</c:v>
                </c:pt>
                <c:pt idx="65">
                  <c:v>209.88654399999999</c:v>
                </c:pt>
                <c:pt idx="66">
                  <c:v>210.263856</c:v>
                </c:pt>
                <c:pt idx="67">
                  <c:v>210.49695700000001</c:v>
                </c:pt>
                <c:pt idx="68">
                  <c:v>210.79817600000001</c:v>
                </c:pt>
                <c:pt idx="69">
                  <c:v>211.13577599999999</c:v>
                </c:pt>
                <c:pt idx="70">
                  <c:v>211.32262499999999</c:v>
                </c:pt>
                <c:pt idx="71">
                  <c:v>211.862683</c:v>
                </c:pt>
                <c:pt idx="72">
                  <c:v>212.01825600000001</c:v>
                </c:pt>
                <c:pt idx="73">
                  <c:v>212.31525600000001</c:v>
                </c:pt>
                <c:pt idx="74">
                  <c:v>212.94555299999999</c:v>
                </c:pt>
                <c:pt idx="75">
                  <c:v>213.08316400000001</c:v>
                </c:pt>
                <c:pt idx="76">
                  <c:v>213.34292099999999</c:v>
                </c:pt>
                <c:pt idx="77">
                  <c:v>214.181299</c:v>
                </c:pt>
                <c:pt idx="78">
                  <c:v>214.60446200000001</c:v>
                </c:pt>
                <c:pt idx="79">
                  <c:v>215.07795300000001</c:v>
                </c:pt>
                <c:pt idx="80">
                  <c:v>215.87004899999999</c:v>
                </c:pt>
                <c:pt idx="81">
                  <c:v>216.12576100000001</c:v>
                </c:pt>
                <c:pt idx="82">
                  <c:v>216.578047</c:v>
                </c:pt>
                <c:pt idx="83">
                  <c:v>217.499979</c:v>
                </c:pt>
                <c:pt idx="84">
                  <c:v>217.79918900000001</c:v>
                </c:pt>
                <c:pt idx="85">
                  <c:v>218.35077000000001</c:v>
                </c:pt>
                <c:pt idx="86">
                  <c:v>219.16325000000001</c:v>
                </c:pt>
                <c:pt idx="87">
                  <c:v>219.47261700000001</c:v>
                </c:pt>
                <c:pt idx="88">
                  <c:v>219.88031000000001</c:v>
                </c:pt>
                <c:pt idx="89">
                  <c:v>220.57809700000001</c:v>
                </c:pt>
                <c:pt idx="90">
                  <c:v>220.99391499999999</c:v>
                </c:pt>
                <c:pt idx="91">
                  <c:v>221.540888</c:v>
                </c:pt>
                <c:pt idx="92">
                  <c:v>223.03048000000001</c:v>
                </c:pt>
                <c:pt idx="93">
                  <c:v>223.73225199999999</c:v>
                </c:pt>
                <c:pt idx="94">
                  <c:v>224.65339399999999</c:v>
                </c:pt>
                <c:pt idx="95">
                  <c:v>226.30457100000001</c:v>
                </c:pt>
                <c:pt idx="96">
                  <c:v>227.07910799999999</c:v>
                </c:pt>
                <c:pt idx="97">
                  <c:v>227.82397499999999</c:v>
                </c:pt>
                <c:pt idx="98">
                  <c:v>229.611785</c:v>
                </c:pt>
                <c:pt idx="99">
                  <c:v>230.27383399999999</c:v>
                </c:pt>
                <c:pt idx="100">
                  <c:v>230.965046</c:v>
                </c:pt>
                <c:pt idx="101">
                  <c:v>232.81591700000001</c:v>
                </c:pt>
                <c:pt idx="102">
                  <c:v>233.62069</c:v>
                </c:pt>
                <c:pt idx="103">
                  <c:v>234.381339</c:v>
                </c:pt>
                <c:pt idx="104">
                  <c:v>236.541628</c:v>
                </c:pt>
                <c:pt idx="105">
                  <c:v>237.576065</c:v>
                </c:pt>
                <c:pt idx="106">
                  <c:v>238.72050999999999</c:v>
                </c:pt>
                <c:pt idx="107">
                  <c:v>240.706748</c:v>
                </c:pt>
                <c:pt idx="108">
                  <c:v>241.53144</c:v>
                </c:pt>
                <c:pt idx="109">
                  <c:v>242.44974199999999</c:v>
                </c:pt>
                <c:pt idx="110">
                  <c:v>244.45641499999999</c:v>
                </c:pt>
                <c:pt idx="111">
                  <c:v>245.48681500000001</c:v>
                </c:pt>
                <c:pt idx="112">
                  <c:v>246.387979</c:v>
                </c:pt>
                <c:pt idx="113">
                  <c:v>248.22389000000001</c:v>
                </c:pt>
                <c:pt idx="114">
                  <c:v>249.44219100000001</c:v>
                </c:pt>
                <c:pt idx="115">
                  <c:v>250.688176</c:v>
                </c:pt>
                <c:pt idx="116">
                  <c:v>253.056568</c:v>
                </c:pt>
                <c:pt idx="117">
                  <c:v>254.15821500000001</c:v>
                </c:pt>
                <c:pt idx="118">
                  <c:v>255.16252399999999</c:v>
                </c:pt>
                <c:pt idx="119">
                  <c:v>257.33712100000002</c:v>
                </c:pt>
                <c:pt idx="120">
                  <c:v>258.767875</c:v>
                </c:pt>
                <c:pt idx="121">
                  <c:v>260.24340799999999</c:v>
                </c:pt>
                <c:pt idx="122">
                  <c:v>261.57874099999998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E4D-304B-A23B-4179B89D2CF0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'24.72-B737-800'!$D$3:$D$125</c:f>
              <c:numCache>
                <c:formatCode>General</c:formatCode>
                <c:ptCount val="123"/>
                <c:pt idx="0">
                  <c:v>202.0208188270615</c:v>
                </c:pt>
                <c:pt idx="1">
                  <c:v>202.02684419351789</c:v>
                </c:pt>
                <c:pt idx="2">
                  <c:v>202.03278148704081</c:v>
                </c:pt>
                <c:pt idx="3">
                  <c:v>202.04224938220869</c:v>
                </c:pt>
                <c:pt idx="4">
                  <c:v>202.04766446941753</c:v>
                </c:pt>
                <c:pt idx="5">
                  <c:v>202.05372018220228</c:v>
                </c:pt>
                <c:pt idx="6">
                  <c:v>202.06279068287725</c:v>
                </c:pt>
                <c:pt idx="7">
                  <c:v>202.06943048515589</c:v>
                </c:pt>
                <c:pt idx="8">
                  <c:v>202.07719130859616</c:v>
                </c:pt>
                <c:pt idx="9">
                  <c:v>202.09298206112712</c:v>
                </c:pt>
                <c:pt idx="10">
                  <c:v>202.10149558755126</c:v>
                </c:pt>
                <c:pt idx="11">
                  <c:v>202.1102615681809</c:v>
                </c:pt>
                <c:pt idx="12">
                  <c:v>202.12104355809555</c:v>
                </c:pt>
                <c:pt idx="13">
                  <c:v>202.13219583229221</c:v>
                </c:pt>
                <c:pt idx="14">
                  <c:v>202.14374459456437</c:v>
                </c:pt>
                <c:pt idx="15">
                  <c:v>202.15803197480224</c:v>
                </c:pt>
                <c:pt idx="16">
                  <c:v>202.17388532608123</c:v>
                </c:pt>
                <c:pt idx="17">
                  <c:v>202.18875121769173</c:v>
                </c:pt>
                <c:pt idx="18">
                  <c:v>202.2237832726471</c:v>
                </c:pt>
                <c:pt idx="19">
                  <c:v>202.23968104704994</c:v>
                </c:pt>
                <c:pt idx="20">
                  <c:v>202.25627771738814</c:v>
                </c:pt>
                <c:pt idx="21">
                  <c:v>202.27893509257501</c:v>
                </c:pt>
                <c:pt idx="22">
                  <c:v>202.30147532998839</c:v>
                </c:pt>
                <c:pt idx="23">
                  <c:v>202.32127752557062</c:v>
                </c:pt>
                <c:pt idx="24">
                  <c:v>202.35212581666156</c:v>
                </c:pt>
                <c:pt idx="25">
                  <c:v>202.38092514336864</c:v>
                </c:pt>
                <c:pt idx="26">
                  <c:v>202.40789281404119</c:v>
                </c:pt>
                <c:pt idx="27">
                  <c:v>202.46275467193047</c:v>
                </c:pt>
                <c:pt idx="28">
                  <c:v>202.49097043880417</c:v>
                </c:pt>
                <c:pt idx="29">
                  <c:v>202.5201189976479</c:v>
                </c:pt>
                <c:pt idx="30">
                  <c:v>202.57569035174214</c:v>
                </c:pt>
                <c:pt idx="31">
                  <c:v>202.6141524428354</c:v>
                </c:pt>
                <c:pt idx="32">
                  <c:v>202.6538622908009</c:v>
                </c:pt>
                <c:pt idx="33">
                  <c:v>202.75537048425502</c:v>
                </c:pt>
                <c:pt idx="34">
                  <c:v>202.81005790521812</c:v>
                </c:pt>
                <c:pt idx="35">
                  <c:v>202.86066315542311</c:v>
                </c:pt>
                <c:pt idx="36">
                  <c:v>202.93641271948286</c:v>
                </c:pt>
                <c:pt idx="37">
                  <c:v>202.96745846984797</c:v>
                </c:pt>
                <c:pt idx="38">
                  <c:v>203.01734999202739</c:v>
                </c:pt>
                <c:pt idx="39">
                  <c:v>203.12958500129199</c:v>
                </c:pt>
                <c:pt idx="40">
                  <c:v>203.1850790525059</c:v>
                </c:pt>
                <c:pt idx="41">
                  <c:v>203.24194197553442</c:v>
                </c:pt>
                <c:pt idx="42">
                  <c:v>203.37550253200411</c:v>
                </c:pt>
                <c:pt idx="43">
                  <c:v>203.4521161348259</c:v>
                </c:pt>
                <c:pt idx="44">
                  <c:v>203.54074471526167</c:v>
                </c:pt>
                <c:pt idx="45">
                  <c:v>203.69292993334147</c:v>
                </c:pt>
                <c:pt idx="46">
                  <c:v>203.76671474928452</c:v>
                </c:pt>
                <c:pt idx="47">
                  <c:v>203.8475726034373</c:v>
                </c:pt>
                <c:pt idx="48">
                  <c:v>204.04450581235372</c:v>
                </c:pt>
                <c:pt idx="49">
                  <c:v>204.18568233507642</c:v>
                </c:pt>
                <c:pt idx="50">
                  <c:v>204.30946742509062</c:v>
                </c:pt>
                <c:pt idx="51">
                  <c:v>204.52779560091474</c:v>
                </c:pt>
                <c:pt idx="52">
                  <c:v>204.67553105521881</c:v>
                </c:pt>
                <c:pt idx="53">
                  <c:v>204.78348573317672</c:v>
                </c:pt>
                <c:pt idx="54">
                  <c:v>204.93888029021903</c:v>
                </c:pt>
                <c:pt idx="55">
                  <c:v>205.05081577098261</c:v>
                </c:pt>
                <c:pt idx="56">
                  <c:v>205.22602692603513</c:v>
                </c:pt>
                <c:pt idx="57">
                  <c:v>205.65466456943747</c:v>
                </c:pt>
                <c:pt idx="58">
                  <c:v>205.83773831383513</c:v>
                </c:pt>
                <c:pt idx="59">
                  <c:v>206.0500772588523</c:v>
                </c:pt>
                <c:pt idx="60">
                  <c:v>206.48998351315149</c:v>
                </c:pt>
                <c:pt idx="61">
                  <c:v>206.73367635990721</c:v>
                </c:pt>
                <c:pt idx="62">
                  <c:v>206.95858998963803</c:v>
                </c:pt>
                <c:pt idx="63">
                  <c:v>207.41258371164056</c:v>
                </c:pt>
                <c:pt idx="64">
                  <c:v>207.65168451565361</c:v>
                </c:pt>
                <c:pt idx="65">
                  <c:v>207.85001387448972</c:v>
                </c:pt>
                <c:pt idx="66">
                  <c:v>208.30042898802637</c:v>
                </c:pt>
                <c:pt idx="67">
                  <c:v>208.53152866119569</c:v>
                </c:pt>
                <c:pt idx="68">
                  <c:v>208.77957269828312</c:v>
                </c:pt>
                <c:pt idx="69">
                  <c:v>209.24795385575618</c:v>
                </c:pt>
                <c:pt idx="70">
                  <c:v>209.5133134255974</c:v>
                </c:pt>
                <c:pt idx="71">
                  <c:v>210.17749864686931</c:v>
                </c:pt>
                <c:pt idx="72">
                  <c:v>210.44942972584536</c:v>
                </c:pt>
                <c:pt idx="73">
                  <c:v>210.7855545832337</c:v>
                </c:pt>
                <c:pt idx="74">
                  <c:v>211.46839737225861</c:v>
                </c:pt>
                <c:pt idx="75">
                  <c:v>211.77772411133225</c:v>
                </c:pt>
                <c:pt idx="76">
                  <c:v>212.1083788127408</c:v>
                </c:pt>
                <c:pt idx="77">
                  <c:v>213.32066693113188</c:v>
                </c:pt>
                <c:pt idx="78">
                  <c:v>213.86768516882319</c:v>
                </c:pt>
                <c:pt idx="79">
                  <c:v>214.53078482482621</c:v>
                </c:pt>
                <c:pt idx="80">
                  <c:v>215.61901664052095</c:v>
                </c:pt>
                <c:pt idx="81">
                  <c:v>216.04651548122825</c:v>
                </c:pt>
                <c:pt idx="82">
                  <c:v>216.56532025391564</c:v>
                </c:pt>
                <c:pt idx="83">
                  <c:v>217.84570453210537</c:v>
                </c:pt>
                <c:pt idx="84">
                  <c:v>218.31936268166689</c:v>
                </c:pt>
                <c:pt idx="85">
                  <c:v>219.0147076322923</c:v>
                </c:pt>
                <c:pt idx="86">
                  <c:v>220.09339353528986</c:v>
                </c:pt>
                <c:pt idx="87">
                  <c:v>220.6073083193331</c:v>
                </c:pt>
                <c:pt idx="88">
                  <c:v>221.24518649098476</c:v>
                </c:pt>
                <c:pt idx="89">
                  <c:v>222.84855188380203</c:v>
                </c:pt>
                <c:pt idx="90">
                  <c:v>223.56411604551161</c:v>
                </c:pt>
                <c:pt idx="91">
                  <c:v>224.06317484114442</c:v>
                </c:pt>
                <c:pt idx="92">
                  <c:v>225.78988543571106</c:v>
                </c:pt>
                <c:pt idx="93">
                  <c:v>226.71467105811996</c:v>
                </c:pt>
                <c:pt idx="94">
                  <c:v>227.56590362166912</c:v>
                </c:pt>
                <c:pt idx="95">
                  <c:v>229.12911102585102</c:v>
                </c:pt>
                <c:pt idx="96">
                  <c:v>229.8042447794565</c:v>
                </c:pt>
                <c:pt idx="97">
                  <c:v>230.48379962872542</c:v>
                </c:pt>
                <c:pt idx="98">
                  <c:v>232.02276047447049</c:v>
                </c:pt>
                <c:pt idx="99">
                  <c:v>232.67850969779673</c:v>
                </c:pt>
                <c:pt idx="100">
                  <c:v>233.2944054516559</c:v>
                </c:pt>
                <c:pt idx="101">
                  <c:v>234.78776384056584</c:v>
                </c:pt>
                <c:pt idx="102">
                  <c:v>235.68786393291157</c:v>
                </c:pt>
                <c:pt idx="103">
                  <c:v>236.2276943323738</c:v>
                </c:pt>
                <c:pt idx="104">
                  <c:v>237.74930418373052</c:v>
                </c:pt>
                <c:pt idx="105">
                  <c:v>238.51278229080771</c:v>
                </c:pt>
                <c:pt idx="106">
                  <c:v>239.5466588584803</c:v>
                </c:pt>
                <c:pt idx="107">
                  <c:v>241.17887117374613</c:v>
                </c:pt>
                <c:pt idx="108">
                  <c:v>241.69393222366844</c:v>
                </c:pt>
                <c:pt idx="109">
                  <c:v>242.42532548434667</c:v>
                </c:pt>
                <c:pt idx="110">
                  <c:v>244.32873806182465</c:v>
                </c:pt>
                <c:pt idx="111">
                  <c:v>245.31843105158563</c:v>
                </c:pt>
                <c:pt idx="112">
                  <c:v>246.21471587111756</c:v>
                </c:pt>
                <c:pt idx="113">
                  <c:v>247.47322551574328</c:v>
                </c:pt>
                <c:pt idx="114">
                  <c:v>248.61710760890398</c:v>
                </c:pt>
                <c:pt idx="115">
                  <c:v>249.54686843429778</c:v>
                </c:pt>
                <c:pt idx="116">
                  <c:v>251.42243572351924</c:v>
                </c:pt>
                <c:pt idx="117">
                  <c:v>252.36621812716925</c:v>
                </c:pt>
                <c:pt idx="118">
                  <c:v>253.31089795124296</c:v>
                </c:pt>
                <c:pt idx="119">
                  <c:v>254.82085119286938</c:v>
                </c:pt>
                <c:pt idx="120">
                  <c:v>255.93311876771463</c:v>
                </c:pt>
                <c:pt idx="121">
                  <c:v>257.2849839932079</c:v>
                </c:pt>
                <c:pt idx="122">
                  <c:v>259.12534794436249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E4D-304B-A23B-4179B89D2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50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8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21</xdr:row>
      <xdr:rowOff>0</xdr:rowOff>
    </xdr:from>
    <xdr:to>
      <xdr:col>12</xdr:col>
      <xdr:colOff>901700</xdr:colOff>
      <xdr:row>31</xdr:row>
      <xdr:rowOff>165100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060898CE-7D5F-0B4D-9005-E94567B5F7BE}"/>
                </a:ext>
              </a:extLst>
            </xdr:cNvPr>
            <xdr:cNvSpPr txBox="1"/>
          </xdr:nvSpPr>
          <xdr:spPr>
            <a:xfrm>
              <a:off x="5791200" y="4267200"/>
              <a:ext cx="8699500" cy="2197100"/>
            </a:xfrm>
            <a:prstGeom prst="rect">
              <a:avLst/>
            </a:prstGeom>
            <a:solidFill>
              <a:schemeClr val="accent2">
                <a:lumMod val="60000"/>
                <a:lumOff val="4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Generic Equation</a:t>
              </a:r>
              <a:r>
                <a:rPr lang="de-DE" sz="1800" b="1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for this Excel file</a:t>
              </a:r>
              <a:endParaRPr lang="de-DE" sz="1800" b="1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14:m>
                <m:oMath xmlns:m="http://schemas.openxmlformats.org/officeDocument/2006/math">
                  <m:sSub>
                    <m:sSub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𝐷</m:t>
                      </m:r>
                    </m:sub>
                  </m:sSub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sSub>
                    <m:sSub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𝐷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f>
                    <m:f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sSubSup>
                        <m:sSubSupPr>
                          <m:ctrlP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SupPr>
                        <m:e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𝐶</m:t>
                          </m:r>
                        </m:e>
                        <m:sub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𝐿</m:t>
                          </m:r>
                        </m:sub>
                        <m:sup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p>
                      </m:sSubSup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⋅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𝑑</m:t>
                      </m:r>
                    </m:num>
                    <m:den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𝑒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⋅</m:t>
                      </m:r>
                      <m:sSup>
                        <m:sSupPr>
                          <m:ctrlP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de-DE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f>
                                <m:fPr>
                                  <m:ctrlP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fPr>
                                <m:num>
                                  <m: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𝑀</m:t>
                                  </m:r>
                                </m:num>
                                <m:den>
                                  <m:sSub>
                                    <m:sSubPr>
                                      <m:ctrlP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bPr>
                                    <m:e>
                                      <m: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𝑀</m:t>
                                      </m:r>
                                    </m:e>
                                    <m:sub>
                                      <m: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𝑐</m:t>
                                      </m:r>
                                      <m:r>
                                        <a:rPr lang="de-DE" sz="2800" b="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𝑜𝑚𝑝</m:t>
                                      </m:r>
                                    </m:sub>
                                  </m:sSub>
                                </m:den>
                              </m:f>
                              <m:r>
                                <a:rPr lang="de-DE" sz="2800" b="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 −1</m:t>
                              </m:r>
                            </m:e>
                          </m:d>
                        </m:e>
                        <m:sup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𝑓</m:t>
                          </m:r>
                        </m:sup>
                      </m:sSup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+1</m:t>
                      </m:r>
                    </m:den>
                  </m:f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func>
                    <m:func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uncPr>
                    <m:fName>
                      <m:r>
                        <a:rPr lang="de-DE" sz="2800" b="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𝑎</m:t>
                      </m:r>
                      <m:r>
                        <a:rPr lang="de-DE" sz="2800" b="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⋅</m:t>
                      </m:r>
                    </m:fName>
                    <m:e>
                      <m:sSup>
                        <m:sSupPr>
                          <m:ctrlPr>
                            <a:rPr lang="de-DE" sz="28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r>
                            <a:rPr lang="de-DE" sz="28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𝑒</m:t>
                          </m:r>
                        </m:e>
                        <m:sup>
                          <m:r>
                            <a:rPr lang="de-DE" sz="28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𝑏</m:t>
                          </m:r>
                          <m:r>
                            <a:rPr lang="de-DE" sz="28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⋅</m:t>
                          </m:r>
                          <m:f>
                            <m:fPr>
                              <m:ctrlPr>
                                <a:rPr lang="de-DE" sz="2800" b="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fPr>
                            <m:num>
                              <m:r>
                                <a:rPr lang="de-DE" sz="2800" b="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𝑀</m:t>
                              </m:r>
                            </m:num>
                            <m:den>
                              <m:sSub>
                                <m:sSubPr>
                                  <m:ctrlPr>
                                    <a:rPr lang="de-DE" sz="2800" b="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de-DE" sz="2800" b="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𝑀</m:t>
                                  </m:r>
                                </m:e>
                                <m:sub>
                                  <m:r>
                                    <a:rPr lang="de-DE" sz="2800" b="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𝑐𝑟𝑖𝑡</m:t>
                                  </m:r>
                                </m:sub>
                              </m:sSub>
                            </m:den>
                          </m:f>
                          <m:r>
                            <a:rPr lang="de-DE" sz="28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 −</m:t>
                          </m:r>
                          <m:r>
                            <a:rPr lang="de-DE" sz="28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𝑐</m:t>
                          </m:r>
                        </m:sup>
                      </m:sSup>
                    </m:e>
                  </m:func>
                </m:oMath>
              </a14:m>
              <a:r>
                <a:rPr lang="de-DE" sz="2800">
                  <a:effectLst/>
                </a:rPr>
                <a:t> </a:t>
              </a:r>
            </a:p>
            <a:p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for</a:t>
              </a:r>
              <a:r>
                <a:rPr lang="de-DE" sz="1400" baseline="0">
                  <a:effectLst/>
                </a:rPr>
                <a:t> further Information and the meaning of the parameters see the report</a:t>
              </a:r>
            </a:p>
            <a:p>
              <a:endParaRPr lang="de-DE" sz="14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060898CE-7D5F-0B4D-9005-E94567B5F7BE}"/>
                </a:ext>
              </a:extLst>
            </xdr:cNvPr>
            <xdr:cNvSpPr txBox="1"/>
          </xdr:nvSpPr>
          <xdr:spPr>
            <a:xfrm>
              <a:off x="5791200" y="4267200"/>
              <a:ext cx="8699500" cy="2197100"/>
            </a:xfrm>
            <a:prstGeom prst="rect">
              <a:avLst/>
            </a:prstGeom>
            <a:solidFill>
              <a:schemeClr val="accent2">
                <a:lumMod val="60000"/>
                <a:lumOff val="4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Generic Equation</a:t>
              </a:r>
              <a:r>
                <a:rPr lang="de-DE" sz="1800" b="1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for this Excel file</a:t>
              </a:r>
              <a:endParaRPr lang="de-DE" sz="1800" b="1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de-DE" sz="28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𝐶_𝐷=𝐶_𝐷0+(𝐶_𝐿^2⋅𝑑)/(−𝑒⋅(𝑀/𝑀_𝑐</a:t>
              </a:r>
              <a:r>
                <a:rPr lang="de-DE" sz="28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𝑜𝑚𝑝   −1)^</a:t>
              </a:r>
              <a:r>
                <a:rPr lang="de-DE" sz="28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𝑓+1)+〖</a:t>
              </a:r>
              <a:r>
                <a:rPr lang="de-DE" sz="28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𝑎⋅〗⁡〖𝑒^(𝑏⋅𝑀/𝑀_𝑐𝑟𝑖𝑡   −𝑐) 〗</a:t>
              </a:r>
              <a:r>
                <a:rPr lang="de-DE" sz="2800">
                  <a:effectLst/>
                </a:rPr>
                <a:t> </a:t>
              </a:r>
            </a:p>
            <a:p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for</a:t>
              </a:r>
              <a:r>
                <a:rPr lang="de-DE" sz="1400" baseline="0">
                  <a:effectLst/>
                </a:rPr>
                <a:t> further Information and the meaning of the parameters see the report</a:t>
              </a:r>
            </a:p>
            <a:p>
              <a:endParaRPr lang="de-DE" sz="1400"/>
            </a:p>
          </xdr:txBody>
        </xdr:sp>
      </mc:Fallback>
    </mc:AlternateContent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571500</xdr:colOff>
      <xdr:row>0</xdr:row>
      <xdr:rowOff>146050</xdr:rowOff>
    </xdr:from>
    <xdr:to>
      <xdr:col>33</xdr:col>
      <xdr:colOff>63500</xdr:colOff>
      <xdr:row>24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55917A-C451-AF41-BF14-23077795FD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39</xdr:col>
      <xdr:colOff>736600</xdr:colOff>
      <xdr:row>8</xdr:row>
      <xdr:rowOff>63500</xdr:rowOff>
    </xdr:from>
    <xdr:to>
      <xdr:col>43</xdr:col>
      <xdr:colOff>735142</xdr:colOff>
      <xdr:row>18</xdr:row>
      <xdr:rowOff>88900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D07B992-D0DF-884B-96F6-5F64D6B8F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718000" y="1701800"/>
          <a:ext cx="3300542" cy="20574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444500</xdr:colOff>
      <xdr:row>0</xdr:row>
      <xdr:rowOff>133350</xdr:rowOff>
    </xdr:from>
    <xdr:to>
      <xdr:col>33</xdr:col>
      <xdr:colOff>431800</xdr:colOff>
      <xdr:row>23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D785A1A-D866-0944-9898-480F6756F2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41</xdr:col>
      <xdr:colOff>38100</xdr:colOff>
      <xdr:row>8</xdr:row>
      <xdr:rowOff>114300</xdr:rowOff>
    </xdr:from>
    <xdr:to>
      <xdr:col>45</xdr:col>
      <xdr:colOff>36642</xdr:colOff>
      <xdr:row>18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6E111DC-A192-1348-85A6-1139E976C9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559500" y="1752600"/>
          <a:ext cx="3300542" cy="20574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673100</xdr:colOff>
      <xdr:row>0</xdr:row>
      <xdr:rowOff>120650</xdr:rowOff>
    </xdr:from>
    <xdr:to>
      <xdr:col>33</xdr:col>
      <xdr:colOff>241300</xdr:colOff>
      <xdr:row>25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4BD3E2E-53A3-A74A-8657-CC030BF405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F68D82BE-814B-6545-B690-7AF9F90C7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95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254000</xdr:colOff>
      <xdr:row>0</xdr:row>
      <xdr:rowOff>95250</xdr:rowOff>
    </xdr:from>
    <xdr:to>
      <xdr:col>54</xdr:col>
      <xdr:colOff>622300</xdr:colOff>
      <xdr:row>30</xdr:row>
      <xdr:rowOff>88900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CEA1D29-2A06-4E44-ABB3-AC99218A1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61</xdr:col>
      <xdr:colOff>38100</xdr:colOff>
      <xdr:row>7</xdr:row>
      <xdr:rowOff>114300</xdr:rowOff>
    </xdr:from>
    <xdr:to>
      <xdr:col>65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0EAEEB8-4CC1-8B40-B8D1-2AF3B9A51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5737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584200</xdr:colOff>
      <xdr:row>0</xdr:row>
      <xdr:rowOff>57150</xdr:rowOff>
    </xdr:from>
    <xdr:to>
      <xdr:col>33</xdr:col>
      <xdr:colOff>266700</xdr:colOff>
      <xdr:row>23</xdr:row>
      <xdr:rowOff>25400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0559740-EB86-5342-A050-49B330B54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393700</xdr:colOff>
      <xdr:row>2</xdr:row>
      <xdr:rowOff>88900</xdr:rowOff>
    </xdr:from>
    <xdr:to>
      <xdr:col>69</xdr:col>
      <xdr:colOff>63500</xdr:colOff>
      <xdr:row>22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DB97334-E4E7-A24C-B2D8-57A6826A43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41</xdr:col>
      <xdr:colOff>38100</xdr:colOff>
      <xdr:row>7</xdr:row>
      <xdr:rowOff>114300</xdr:rowOff>
    </xdr:from>
    <xdr:to>
      <xdr:col>45</xdr:col>
      <xdr:colOff>36642</xdr:colOff>
      <xdr:row>17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789EB9B4-C295-C945-BB07-A69446EAB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6705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457200</xdr:colOff>
      <xdr:row>0</xdr:row>
      <xdr:rowOff>171450</xdr:rowOff>
    </xdr:from>
    <xdr:to>
      <xdr:col>34</xdr:col>
      <xdr:colOff>25400</xdr:colOff>
      <xdr:row>21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369481E-FE83-8B4E-BC99-CA4923AA26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41</xdr:col>
      <xdr:colOff>38100</xdr:colOff>
      <xdr:row>7</xdr:row>
      <xdr:rowOff>114300</xdr:rowOff>
    </xdr:from>
    <xdr:to>
      <xdr:col>45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C7B13BC-238E-944F-BE64-091E8D232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705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381000</xdr:colOff>
      <xdr:row>0</xdr:row>
      <xdr:rowOff>19050</xdr:rowOff>
    </xdr:from>
    <xdr:to>
      <xdr:col>38</xdr:col>
      <xdr:colOff>50800</xdr:colOff>
      <xdr:row>19</xdr:row>
      <xdr:rowOff>177800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ACB44CA-AA9E-6141-8135-FD0ED1D4E0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38100</xdr:colOff>
      <xdr:row>7</xdr:row>
      <xdr:rowOff>114300</xdr:rowOff>
    </xdr:from>
    <xdr:to>
      <xdr:col>49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08D6F98-F49E-1142-8487-19C411201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7533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622300</xdr:colOff>
      <xdr:row>1</xdr:row>
      <xdr:rowOff>19050</xdr:rowOff>
    </xdr:from>
    <xdr:to>
      <xdr:col>63</xdr:col>
      <xdr:colOff>673100</xdr:colOff>
      <xdr:row>26</xdr:row>
      <xdr:rowOff>88900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2B3E3DA-DB19-0C48-A8E7-9311B4D936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71</xdr:col>
      <xdr:colOff>38100</xdr:colOff>
      <xdr:row>7</xdr:row>
      <xdr:rowOff>114300</xdr:rowOff>
    </xdr:from>
    <xdr:to>
      <xdr:col>75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4D1B09A-040C-1D48-8866-17EA21673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491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6</xdr:row>
      <xdr:rowOff>177800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9BFBD254-CB14-FA48-8E18-EAFCB9BC9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4574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514350</xdr:colOff>
      <xdr:row>1</xdr:row>
      <xdr:rowOff>158750</xdr:rowOff>
    </xdr:from>
    <xdr:to>
      <xdr:col>32</xdr:col>
      <xdr:colOff>762000</xdr:colOff>
      <xdr:row>30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7A143C-44B8-E842-84B1-251D78D8B9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41</xdr:col>
      <xdr:colOff>38100</xdr:colOff>
      <xdr:row>7</xdr:row>
      <xdr:rowOff>114300</xdr:rowOff>
    </xdr:from>
    <xdr:to>
      <xdr:col>45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7CDA364-0175-9945-9498-A0DEDFBD4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838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723900</xdr:colOff>
      <xdr:row>3</xdr:row>
      <xdr:rowOff>25400</xdr:rowOff>
    </xdr:from>
    <xdr:to>
      <xdr:col>32</xdr:col>
      <xdr:colOff>203200</xdr:colOff>
      <xdr:row>30</xdr:row>
      <xdr:rowOff>38100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CEB6AFF-7884-AF45-8D06-497348BB7A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A0AB52B-D42C-9A48-BFE9-65E572415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711200</xdr:colOff>
      <xdr:row>0</xdr:row>
      <xdr:rowOff>165100</xdr:rowOff>
    </xdr:from>
    <xdr:to>
      <xdr:col>32</xdr:col>
      <xdr:colOff>406400</xdr:colOff>
      <xdr:row>22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DA7592F-C60A-A949-9AED-E00A0CC62A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82DC6AE-DF13-9246-93D8-AA565B1F9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80</xdr:col>
      <xdr:colOff>273050</xdr:colOff>
      <xdr:row>2</xdr:row>
      <xdr:rowOff>31750</xdr:rowOff>
    </xdr:from>
    <xdr:to>
      <xdr:col>88</xdr:col>
      <xdr:colOff>25400</xdr:colOff>
      <xdr:row>25</xdr:row>
      <xdr:rowOff>63500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7080367-2AA5-5643-87CF-51B966EB26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584200</xdr:colOff>
      <xdr:row>0</xdr:row>
      <xdr:rowOff>69850</xdr:rowOff>
    </xdr:from>
    <xdr:to>
      <xdr:col>50</xdr:col>
      <xdr:colOff>495300</xdr:colOff>
      <xdr:row>23</xdr:row>
      <xdr:rowOff>63500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7A110806-5BF2-154F-A56C-81F43F12CB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57</xdr:col>
      <xdr:colOff>38100</xdr:colOff>
      <xdr:row>7</xdr:row>
      <xdr:rowOff>114300</xdr:rowOff>
    </xdr:from>
    <xdr:to>
      <xdr:col>61</xdr:col>
      <xdr:colOff>36642</xdr:colOff>
      <xdr:row>17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BAE06F03-59A1-EC4A-B720-5A29099DC3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7642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266700</xdr:colOff>
      <xdr:row>0</xdr:row>
      <xdr:rowOff>158750</xdr:rowOff>
    </xdr:from>
    <xdr:to>
      <xdr:col>32</xdr:col>
      <xdr:colOff>279400</xdr:colOff>
      <xdr:row>22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DE1E132-A8E7-BC48-90C4-BC126F9F4D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820FCA9-3A22-714B-BDAB-CE673907DD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190500</xdr:colOff>
      <xdr:row>0</xdr:row>
      <xdr:rowOff>114300</xdr:rowOff>
    </xdr:from>
    <xdr:to>
      <xdr:col>32</xdr:col>
      <xdr:colOff>50800</xdr:colOff>
      <xdr:row>22</xdr:row>
      <xdr:rowOff>139700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EA38956-7D1A-744E-8792-34D312A3B6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38</xdr:col>
      <xdr:colOff>762000</xdr:colOff>
      <xdr:row>8</xdr:row>
      <xdr:rowOff>38100</xdr:rowOff>
    </xdr:from>
    <xdr:to>
      <xdr:col>42</xdr:col>
      <xdr:colOff>760542</xdr:colOff>
      <xdr:row>18</xdr:row>
      <xdr:rowOff>63500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A860CED1-EA58-804E-9A94-3B3D71E51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238700" y="1676400"/>
          <a:ext cx="3300542" cy="20574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165100</xdr:colOff>
      <xdr:row>41</xdr:row>
      <xdr:rowOff>177800</xdr:rowOff>
    </xdr:from>
    <xdr:to>
      <xdr:col>31</xdr:col>
      <xdr:colOff>482600</xdr:colOff>
      <xdr:row>60</xdr:row>
      <xdr:rowOff>31750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3521714-5849-714B-AFCD-016153637B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330200</xdr:colOff>
      <xdr:row>1</xdr:row>
      <xdr:rowOff>152400</xdr:rowOff>
    </xdr:from>
    <xdr:to>
      <xdr:col>38</xdr:col>
      <xdr:colOff>228600</xdr:colOff>
      <xdr:row>27</xdr:row>
      <xdr:rowOff>38100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FD35FD05-89D9-9B44-A4C0-84F92E57E9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45</xdr:col>
      <xdr:colOff>38100</xdr:colOff>
      <xdr:row>7</xdr:row>
      <xdr:rowOff>114300</xdr:rowOff>
    </xdr:from>
    <xdr:to>
      <xdr:col>49</xdr:col>
      <xdr:colOff>36642</xdr:colOff>
      <xdr:row>17</xdr:row>
      <xdr:rowOff>139700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F9412DF9-0099-774D-BF60-0E4CA72DA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6042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596900</xdr:colOff>
      <xdr:row>1</xdr:row>
      <xdr:rowOff>146050</xdr:rowOff>
    </xdr:from>
    <xdr:to>
      <xdr:col>51</xdr:col>
      <xdr:colOff>368300</xdr:colOff>
      <xdr:row>27</xdr:row>
      <xdr:rowOff>165100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25432E5-8765-FA48-A098-003E4E2704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58</xdr:col>
      <xdr:colOff>38100</xdr:colOff>
      <xdr:row>7</xdr:row>
      <xdr:rowOff>114300</xdr:rowOff>
    </xdr:from>
    <xdr:to>
      <xdr:col>62</xdr:col>
      <xdr:colOff>36642</xdr:colOff>
      <xdr:row>17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D50D499-7D81-5647-B7DF-1F88D969A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855900" y="1549400"/>
          <a:ext cx="3300542" cy="2057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hyperlink" Target="https://doi.org/10.7910/DVN/2UBNIE" TargetMode="External"/><Relationship Id="rId1" Type="http://schemas.openxmlformats.org/officeDocument/2006/relationships/hyperlink" Target="https://www.gnu.org/licens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811A-F8EB-1F45-9D53-28A742A5A839}">
  <dimension ref="A1:T31"/>
  <sheetViews>
    <sheetView tabSelected="1" workbookViewId="0">
      <selection activeCell="A2" sqref="A2"/>
    </sheetView>
  </sheetViews>
  <sheetFormatPr baseColWidth="10" defaultRowHeight="15.75" x14ac:dyDescent="0.25"/>
  <cols>
    <col min="1" max="1" width="22" customWidth="1"/>
    <col min="2" max="2" width="29" customWidth="1"/>
    <col min="3" max="3" width="12.5" customWidth="1"/>
    <col min="4" max="4" width="12.5" style="2" customWidth="1"/>
    <col min="5" max="6" width="12.625" bestFit="1" customWidth="1"/>
    <col min="7" max="7" width="13.625" bestFit="1" customWidth="1"/>
    <col min="8" max="14" width="12.625" bestFit="1" customWidth="1"/>
    <col min="15" max="17" width="13.625" bestFit="1" customWidth="1"/>
    <col min="18" max="20" width="12.625" bestFit="1" customWidth="1"/>
  </cols>
  <sheetData>
    <row r="1" spans="1:20" x14ac:dyDescent="0.25">
      <c r="A1" s="26" t="s">
        <v>150</v>
      </c>
    </row>
    <row r="2" spans="1:20" x14ac:dyDescent="0.25">
      <c r="C2" s="35" t="s">
        <v>108</v>
      </c>
      <c r="D2" s="36" t="s">
        <v>109</v>
      </c>
      <c r="E2" s="35" t="s">
        <v>93</v>
      </c>
      <c r="F2" s="35" t="s">
        <v>94</v>
      </c>
      <c r="G2" s="35" t="s">
        <v>95</v>
      </c>
      <c r="H2" s="35" t="s">
        <v>96</v>
      </c>
      <c r="I2" s="35" t="s">
        <v>11</v>
      </c>
      <c r="J2" s="35" t="s">
        <v>12</v>
      </c>
      <c r="K2" s="35" t="s">
        <v>13</v>
      </c>
      <c r="L2" s="35" t="s">
        <v>97</v>
      </c>
      <c r="M2" s="35" t="s">
        <v>98</v>
      </c>
      <c r="N2" s="35" t="s">
        <v>99</v>
      </c>
      <c r="O2" s="35" t="s">
        <v>100</v>
      </c>
      <c r="P2" s="35" t="s">
        <v>101</v>
      </c>
      <c r="Q2" s="35" t="s">
        <v>102</v>
      </c>
      <c r="R2" s="35" t="s">
        <v>103</v>
      </c>
      <c r="S2" s="35" t="s">
        <v>104</v>
      </c>
      <c r="T2" s="35" t="s">
        <v>105</v>
      </c>
    </row>
    <row r="3" spans="1:20" x14ac:dyDescent="0.25">
      <c r="A3" s="31" t="s">
        <v>106</v>
      </c>
      <c r="B3" t="s">
        <v>110</v>
      </c>
      <c r="C3" s="16">
        <f>AVERAGE(E3:T3)</f>
        <v>3995.9804242108617</v>
      </c>
      <c r="D3" s="17">
        <f>MEDIAN(E3:T3)</f>
        <v>1320.5128060190868</v>
      </c>
      <c r="E3" s="16">
        <f>'24.26-DC'!X2</f>
        <v>891.38207639717177</v>
      </c>
      <c r="F3" s="16">
        <f>'24.26-MD'!X2</f>
        <v>955.40999384270674</v>
      </c>
      <c r="G3" s="16">
        <f>'24.49-B707'!X2</f>
        <v>1420.4354251848044</v>
      </c>
      <c r="H3" s="16">
        <f>'24.53-B727'!AP2</f>
        <v>756.92514263843077</v>
      </c>
      <c r="I3" s="16">
        <f>'24.72-B737-200'!X2</f>
        <v>36102.291689031306</v>
      </c>
      <c r="J3" s="16">
        <f>'24.72-B737-300'!W2</f>
        <v>1674.8319765268363</v>
      </c>
      <c r="K3" s="16">
        <f>'24.72-B737-800'!AC2</f>
        <v>1220.5901868533695</v>
      </c>
      <c r="L3" s="16">
        <f>'24.78-B747'!AP2</f>
        <v>1540.7274451340193</v>
      </c>
      <c r="M3" s="16">
        <f>'24.90-B757'!X2</f>
        <v>1589.3954734798806</v>
      </c>
      <c r="N3" s="16">
        <f>'24.96-B767'!X2</f>
        <v>958.99181707964578</v>
      </c>
      <c r="O3" s="16">
        <f>'24.99-B777'!X2</f>
        <v>889.90780258858854</v>
      </c>
      <c r="P3" s="16">
        <f>'24.107-A300'!AP2</f>
        <v>359.62220245008075</v>
      </c>
      <c r="Q3" s="16">
        <f>'24.123-A320B737'!X2</f>
        <v>2430.1289592164039</v>
      </c>
      <c r="R3" s="16">
        <f>'24.131-A340'!Y2</f>
        <v>1103.0258062671244</v>
      </c>
      <c r="S3" s="16">
        <f>'24.142-F28'!AD2</f>
        <v>5083.7814555920313</v>
      </c>
      <c r="T3" s="16">
        <f>'24.142-F100'!BB2</f>
        <v>6958.2393350913781</v>
      </c>
    </row>
    <row r="4" spans="1:20" x14ac:dyDescent="0.25">
      <c r="A4" s="31"/>
      <c r="B4" t="s">
        <v>113</v>
      </c>
      <c r="C4" s="13">
        <f t="shared" ref="C4:C18" si="0">AVERAGE(E4:T4)</f>
        <v>23.591313158439039</v>
      </c>
      <c r="D4" s="27">
        <f t="shared" ref="D4:D18" si="1">MEDIAN(E4:T4)</f>
        <v>24.679190264307067</v>
      </c>
      <c r="E4" s="13">
        <f>'24.26-DC'!X3</f>
        <v>24.877822081849661</v>
      </c>
      <c r="F4" s="13">
        <f>'24.26-MD'!X3</f>
        <v>36.691357096885795</v>
      </c>
      <c r="G4" s="13">
        <f>'24.49-B707'!X3</f>
        <v>24.480558446764476</v>
      </c>
      <c r="H4" s="13">
        <f>'24.53-B727'!AP3</f>
        <v>37.02020618331283</v>
      </c>
      <c r="I4" s="13">
        <f>'24.72-B737-200'!X3</f>
        <v>46.151636557892253</v>
      </c>
      <c r="J4" s="13">
        <f>'24.72-B737-300'!W3</f>
        <v>10.069894215190228</v>
      </c>
      <c r="K4" s="13">
        <f>'24.72-B737-800'!AC3</f>
        <v>11.383068966115339</v>
      </c>
      <c r="L4" s="13">
        <f>'24.78-B747'!AP3</f>
        <v>25.085129686389859</v>
      </c>
      <c r="M4" s="13">
        <f>'24.90-B757'!X3</f>
        <v>7.7198417558243708</v>
      </c>
      <c r="N4" s="13">
        <f>'24.96-B767'!X3</f>
        <v>55.854288887668318</v>
      </c>
      <c r="O4" s="13">
        <f>'24.99-B777'!X3</f>
        <v>42.514679660504797</v>
      </c>
      <c r="P4" s="13">
        <f>'24.107-A300'!AP3</f>
        <v>21.02177614395282</v>
      </c>
      <c r="Q4" s="13">
        <f>'24.123-A320B737'!X3</f>
        <v>4.2527892989731928</v>
      </c>
      <c r="R4" s="13">
        <f>'24.131-A340'!Y3</f>
        <v>25.103956799699418</v>
      </c>
      <c r="S4" s="13">
        <f>'24.142-F28'!AD3</f>
        <v>1.8895056315569616</v>
      </c>
      <c r="T4" s="13">
        <f>'24.142-F100'!BB3</f>
        <v>3.3444991224443514</v>
      </c>
    </row>
    <row r="5" spans="1:20" x14ac:dyDescent="0.25">
      <c r="A5" s="31"/>
      <c r="B5" t="s">
        <v>114</v>
      </c>
      <c r="C5" s="13">
        <f t="shared" si="0"/>
        <v>37.340495205849216</v>
      </c>
      <c r="D5" s="27">
        <f t="shared" si="1"/>
        <v>33.782888608719674</v>
      </c>
      <c r="E5" s="13">
        <f>'24.26-DC'!X4</f>
        <v>94.211592808836869</v>
      </c>
      <c r="F5" s="13">
        <f>'24.26-MD'!X4</f>
        <v>45.691357096885795</v>
      </c>
      <c r="G5" s="13">
        <f>'24.49-B707'!X4</f>
        <v>33.480647531049428</v>
      </c>
      <c r="H5" s="13">
        <f>'24.53-B727'!AP4</f>
        <v>46.02020618331283</v>
      </c>
      <c r="I5" s="13">
        <f>'24.72-B737-200'!X4</f>
        <v>55.151634140086848</v>
      </c>
      <c r="J5" s="13">
        <f>'24.72-B737-300'!W4</f>
        <v>19.069894215190224</v>
      </c>
      <c r="K5" s="13">
        <f>'24.72-B737-800'!AC4</f>
        <v>20.383068966115331</v>
      </c>
      <c r="L5" s="13">
        <f>'24.78-B747'!AP4</f>
        <v>34.085129686389926</v>
      </c>
      <c r="M5" s="13">
        <f>'24.90-B757'!X4</f>
        <v>16.719841755824373</v>
      </c>
      <c r="N5" s="13">
        <f>'24.96-B767'!X4</f>
        <v>80.507344077494238</v>
      </c>
      <c r="O5" s="13">
        <f>'24.99-B777'!X4</f>
        <v>51.514679835774913</v>
      </c>
      <c r="P5" s="13">
        <f>'24.107-A300'!AP4</f>
        <v>30.021776143952742</v>
      </c>
      <c r="Q5" s="13">
        <f>'24.123-A320B737'!X4</f>
        <v>13.2527892989732</v>
      </c>
      <c r="R5" s="13">
        <f>'24.131-A340'!Y4</f>
        <v>34.10395679969939</v>
      </c>
      <c r="S5" s="13">
        <f>'24.142-F28'!AD4</f>
        <v>10.889505631556965</v>
      </c>
      <c r="T5" s="13">
        <f>'24.142-F100'!BB4</f>
        <v>12.344499122444354</v>
      </c>
    </row>
    <row r="6" spans="1:20" x14ac:dyDescent="0.25">
      <c r="A6" s="31"/>
      <c r="B6" t="s">
        <v>111</v>
      </c>
      <c r="C6" s="16">
        <f t="shared" si="0"/>
        <v>450.9152684304093</v>
      </c>
      <c r="D6" s="17">
        <f t="shared" si="1"/>
        <v>449.63435172035315</v>
      </c>
      <c r="E6" s="16">
        <f>'24.26-DC'!X5</f>
        <v>528.7121549613064</v>
      </c>
      <c r="F6" s="16">
        <f>'24.26-MD'!X5</f>
        <v>438.94173727389557</v>
      </c>
      <c r="G6" s="16">
        <f>'24.49-B707'!X5</f>
        <v>486.95879979903987</v>
      </c>
      <c r="H6" s="16">
        <f>'24.53-B727'!AP5</f>
        <v>537.95356850297583</v>
      </c>
      <c r="I6" s="16">
        <f>'24.72-B737-200'!X5</f>
        <v>408.79150501439392</v>
      </c>
      <c r="J6" s="16">
        <f>'24.72-B737-300'!W5</f>
        <v>415.3202021095986</v>
      </c>
      <c r="K6" s="16">
        <f>'24.72-B737-800'!AC5</f>
        <v>388.78225274636264</v>
      </c>
      <c r="L6" s="16">
        <f>'24.78-B747'!AP5</f>
        <v>483.7519160316034</v>
      </c>
      <c r="M6" s="16">
        <f>'24.90-B757'!X5</f>
        <v>455.66372929751577</v>
      </c>
      <c r="N6" s="16">
        <f>'24.96-B767'!X5</f>
        <v>469.71045095787582</v>
      </c>
      <c r="O6" s="16">
        <f>'24.99-B777'!X5</f>
        <v>443.60497414319059</v>
      </c>
      <c r="P6" s="16">
        <f>'24.107-A300'!AP5</f>
        <v>539.69800344215219</v>
      </c>
      <c r="Q6" s="16">
        <f>'24.123-A320B737'!X5</f>
        <v>371.91611440976953</v>
      </c>
      <c r="R6" s="16">
        <f>'24.131-A340'!Y5</f>
        <v>346.32472986885523</v>
      </c>
      <c r="S6" s="16">
        <f>'24.142-F28'!AD5</f>
        <v>474.12054441264013</v>
      </c>
      <c r="T6" s="16">
        <f>'24.142-F100'!BB5</f>
        <v>424.39361191537301</v>
      </c>
    </row>
    <row r="7" spans="1:20" x14ac:dyDescent="0.25">
      <c r="A7" s="31"/>
      <c r="B7" t="s">
        <v>112</v>
      </c>
      <c r="C7" s="16">
        <f t="shared" si="0"/>
        <v>167.63324148823585</v>
      </c>
      <c r="D7" s="17">
        <f t="shared" si="1"/>
        <v>168.24408182128846</v>
      </c>
      <c r="E7" s="16">
        <f>'24.26-DC'!X6</f>
        <v>143.74371847603825</v>
      </c>
      <c r="F7" s="16">
        <f>'24.26-MD'!X6</f>
        <v>163.57913202593056</v>
      </c>
      <c r="G7" s="16">
        <f>'24.49-B707'!X6</f>
        <v>137.40050005059663</v>
      </c>
      <c r="H7" s="16">
        <f>'24.53-B727'!AP6</f>
        <v>175.86766526522354</v>
      </c>
      <c r="I7" s="16">
        <f>'24.72-B737-200'!X6</f>
        <v>199.01787319394174</v>
      </c>
      <c r="J7" s="16">
        <f>'24.72-B737-300'!W6</f>
        <v>212.35525341079867</v>
      </c>
      <c r="K7" s="16">
        <f>'24.72-B737-800'!AC6</f>
        <v>186.36405809966845</v>
      </c>
      <c r="L7" s="16">
        <f>'24.78-B747'!AP6</f>
        <v>142.93734387451622</v>
      </c>
      <c r="M7" s="16">
        <f>'24.90-B757'!X6</f>
        <v>156.7946190963811</v>
      </c>
      <c r="N7" s="16">
        <f>'24.96-B767'!X6</f>
        <v>132.89619754694482</v>
      </c>
      <c r="O7" s="16">
        <f>'24.99-B777'!X6</f>
        <v>128.95455109543457</v>
      </c>
      <c r="P7" s="16">
        <f>'24.107-A300'!AP6</f>
        <v>172.90903161664636</v>
      </c>
      <c r="Q7" s="16">
        <f>'24.123-A320B737'!X6</f>
        <v>193.98838625605856</v>
      </c>
      <c r="R7" s="16">
        <f>'24.131-A340'!Y6</f>
        <v>149.94814361012234</v>
      </c>
      <c r="S7" s="16">
        <f>'24.142-F28'!AD6</f>
        <v>194.20124630371146</v>
      </c>
      <c r="T7" s="16">
        <f>'24.142-F100'!BB6</f>
        <v>191.17414388976022</v>
      </c>
    </row>
    <row r="8" spans="1:20" x14ac:dyDescent="0.25">
      <c r="A8" s="31"/>
      <c r="B8" t="s">
        <v>115</v>
      </c>
      <c r="C8" s="33">
        <f t="shared" si="0"/>
        <v>1.2880438741887273E-3</v>
      </c>
      <c r="D8" s="34">
        <f t="shared" si="1"/>
        <v>5.1786281996676973E-4</v>
      </c>
      <c r="E8" s="33">
        <f>'24.26-DC'!X7</f>
        <v>1.1506538198682659E-3</v>
      </c>
      <c r="F8" s="33">
        <f>'24.26-MD'!X7</f>
        <v>3.9750406374584676E-5</v>
      </c>
      <c r="G8" s="33">
        <f>'24.49-B707'!X7</f>
        <v>9.9998378600281199E-6</v>
      </c>
      <c r="H8" s="33">
        <f>'24.53-B727'!AP7</f>
        <v>4.556891125156253E-4</v>
      </c>
      <c r="I8" s="33">
        <f>'24.72-B737-200'!X7</f>
        <v>6.0327844665334579E-3</v>
      </c>
      <c r="J8" s="33">
        <f>'24.72-B737-300'!W7</f>
        <v>1.260915947582367E-3</v>
      </c>
      <c r="K8" s="33">
        <f>'24.72-B737-800'!AC7</f>
        <v>1.3364493555712893E-4</v>
      </c>
      <c r="L8" s="33">
        <f>'24.78-B747'!AP7</f>
        <v>1.7329727205689507E-6</v>
      </c>
      <c r="M8" s="33">
        <f>'24.90-B757'!X7</f>
        <v>6.7990781051005457E-4</v>
      </c>
      <c r="N8" s="33">
        <f>'24.96-B767'!X7</f>
        <v>2.486920935820848E-4</v>
      </c>
      <c r="O8" s="33">
        <f>'24.99-B777'!X7</f>
        <v>5.8003652741791417E-4</v>
      </c>
      <c r="P8" s="33">
        <f>'24.107-A300'!AP7</f>
        <v>8.1395245728899159E-5</v>
      </c>
      <c r="Q8" s="33">
        <f>'24.123-A320B737'!X7</f>
        <v>8.4637047883815699E-4</v>
      </c>
      <c r="R8" s="33">
        <f>'24.131-A340'!Y7</f>
        <v>2.2894899314714051E-4</v>
      </c>
      <c r="S8" s="33">
        <f>'24.142-F28'!AD7</f>
        <v>1.6838087894180014E-3</v>
      </c>
      <c r="T8" s="33">
        <f>'24.142-F100'!BB7</f>
        <v>7.1743705493653581E-3</v>
      </c>
    </row>
    <row r="9" spans="1:20" x14ac:dyDescent="0.25">
      <c r="A9" s="31"/>
      <c r="B9" t="s">
        <v>116</v>
      </c>
      <c r="C9" s="13">
        <f t="shared" si="0"/>
        <v>9.871428443491963</v>
      </c>
      <c r="D9" s="27">
        <f t="shared" si="1"/>
        <v>10.772790166480602</v>
      </c>
      <c r="E9" s="13">
        <f>'24.26-DC'!X8</f>
        <v>8.4486802521187681</v>
      </c>
      <c r="F9" s="13">
        <f>'24.26-MD'!X8</f>
        <v>11.530095818105995</v>
      </c>
      <c r="G9" s="13">
        <f>'24.49-B707'!X8</f>
        <v>10.792088112044265</v>
      </c>
      <c r="H9" s="13">
        <f>'24.53-B727'!AP8</f>
        <v>10.478392332584718</v>
      </c>
      <c r="I9" s="13">
        <f>'24.72-B737-200'!X8</f>
        <v>8.478043284704615</v>
      </c>
      <c r="J9" s="13">
        <f>'24.72-B737-300'!W8</f>
        <v>11.526733031576066</v>
      </c>
      <c r="K9" s="13">
        <f>'24.72-B737-800'!AC8</f>
        <v>14.220928033900321</v>
      </c>
      <c r="L9" s="13">
        <f>'24.78-B747'!AP8</f>
        <v>10.753492220916939</v>
      </c>
      <c r="M9" s="13">
        <f>'24.90-B757'!X8</f>
        <v>11.088348531427304</v>
      </c>
      <c r="N9" s="13">
        <f>'24.96-B767'!X8</f>
        <v>12.29852859573144</v>
      </c>
      <c r="O9" s="13">
        <f>'24.99-B777'!X8</f>
        <v>8.0318754602414071</v>
      </c>
      <c r="P9" s="13">
        <f>'24.107-A300'!AP8</f>
        <v>14.275085989876644</v>
      </c>
      <c r="Q9" s="13">
        <f>'24.123-A320B737'!X8</f>
        <v>11.408847213254685</v>
      </c>
      <c r="R9" s="13">
        <f>'24.131-A340'!Y8</f>
        <v>7.2404441721412125</v>
      </c>
      <c r="S9" s="13">
        <f>'24.142-F28'!AD8</f>
        <v>0</v>
      </c>
      <c r="T9" s="13">
        <f>'24.142-F100'!BB8</f>
        <v>7.3712720472470306</v>
      </c>
    </row>
    <row r="10" spans="1:20" x14ac:dyDescent="0.25">
      <c r="A10" s="14"/>
      <c r="C10" s="16"/>
      <c r="D10" s="17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x14ac:dyDescent="0.25">
      <c r="A11" s="14" t="s">
        <v>135</v>
      </c>
      <c r="B11" t="s">
        <v>117</v>
      </c>
      <c r="C11" s="16">
        <f>AVERAGE(E11:T11)</f>
        <v>-13.749182047410171</v>
      </c>
      <c r="D11" s="17">
        <f>MEDIAN(E11:T11)</f>
        <v>-9.0000000000000036</v>
      </c>
      <c r="E11" s="16">
        <f t="shared" ref="E11:T11" si="2">E4-E5</f>
        <v>-69.333770726987211</v>
      </c>
      <c r="F11" s="16">
        <f t="shared" si="2"/>
        <v>-9</v>
      </c>
      <c r="G11" s="16">
        <f t="shared" si="2"/>
        <v>-9.0000890842849515</v>
      </c>
      <c r="H11" s="16">
        <f t="shared" si="2"/>
        <v>-9</v>
      </c>
      <c r="I11" s="16">
        <f t="shared" si="2"/>
        <v>-8.9999975821945952</v>
      </c>
      <c r="J11" s="16">
        <f t="shared" si="2"/>
        <v>-8.9999999999999964</v>
      </c>
      <c r="K11" s="16">
        <f t="shared" si="2"/>
        <v>-8.9999999999999929</v>
      </c>
      <c r="L11" s="16">
        <f t="shared" si="2"/>
        <v>-9.0000000000000675</v>
      </c>
      <c r="M11" s="16">
        <f t="shared" si="2"/>
        <v>-9.0000000000000018</v>
      </c>
      <c r="N11" s="16">
        <f t="shared" si="2"/>
        <v>-24.65305518982592</v>
      </c>
      <c r="O11" s="16">
        <f t="shared" si="2"/>
        <v>-9.0000001752701166</v>
      </c>
      <c r="P11" s="16">
        <f t="shared" si="2"/>
        <v>-8.9999999999999218</v>
      </c>
      <c r="Q11" s="16">
        <f t="shared" si="2"/>
        <v>-9.0000000000000071</v>
      </c>
      <c r="R11" s="16">
        <f t="shared" si="2"/>
        <v>-8.9999999999999716</v>
      </c>
      <c r="S11" s="16">
        <f t="shared" si="2"/>
        <v>-9.0000000000000036</v>
      </c>
      <c r="T11" s="16">
        <f t="shared" si="2"/>
        <v>-9.0000000000000036</v>
      </c>
    </row>
    <row r="12" spans="1:20" x14ac:dyDescent="0.25">
      <c r="A12" s="14" t="s">
        <v>136</v>
      </c>
      <c r="B12" t="s">
        <v>117</v>
      </c>
      <c r="C12" s="16">
        <f>AVERAGE(E12:T12)</f>
        <v>-13.749182047410171</v>
      </c>
      <c r="D12" s="17">
        <f>MEDIAN(E12:T12)</f>
        <v>-9.0000000000000036</v>
      </c>
      <c r="E12" s="16">
        <f t="shared" ref="E12:T12" si="3">E4-E5</f>
        <v>-69.333770726987211</v>
      </c>
      <c r="F12" s="16">
        <f t="shared" si="3"/>
        <v>-9</v>
      </c>
      <c r="G12" s="16">
        <f t="shared" si="3"/>
        <v>-9.0000890842849515</v>
      </c>
      <c r="H12" s="16">
        <f t="shared" si="3"/>
        <v>-9</v>
      </c>
      <c r="I12" s="16">
        <f t="shared" si="3"/>
        <v>-8.9999975821945952</v>
      </c>
      <c r="J12" s="16">
        <f t="shared" si="3"/>
        <v>-8.9999999999999964</v>
      </c>
      <c r="K12" s="16">
        <f t="shared" si="3"/>
        <v>-8.9999999999999929</v>
      </c>
      <c r="L12" s="16">
        <f t="shared" si="3"/>
        <v>-9.0000000000000675</v>
      </c>
      <c r="M12" s="16">
        <f t="shared" si="3"/>
        <v>-9.0000000000000018</v>
      </c>
      <c r="N12" s="16">
        <f t="shared" si="3"/>
        <v>-24.65305518982592</v>
      </c>
      <c r="O12" s="16">
        <f t="shared" si="3"/>
        <v>-9.0000001752701166</v>
      </c>
      <c r="P12" s="16">
        <f t="shared" si="3"/>
        <v>-8.9999999999999218</v>
      </c>
      <c r="Q12" s="16">
        <f t="shared" si="3"/>
        <v>-9.0000000000000071</v>
      </c>
      <c r="R12" s="16">
        <f t="shared" si="3"/>
        <v>-8.9999999999999716</v>
      </c>
      <c r="S12" s="16">
        <f t="shared" si="3"/>
        <v>-9.0000000000000036</v>
      </c>
      <c r="T12" s="16">
        <f t="shared" si="3"/>
        <v>-9.0000000000000036</v>
      </c>
    </row>
    <row r="13" spans="1:20" x14ac:dyDescent="0.25">
      <c r="B13" t="s">
        <v>119</v>
      </c>
      <c r="C13" s="15">
        <f>AVERAGE(E13:T13)</f>
        <v>1.0798291001425343E-4</v>
      </c>
      <c r="D13" s="18">
        <f>MEDIAN(E13:T13)</f>
        <v>1.2340980408667921E-4</v>
      </c>
      <c r="E13" s="15">
        <f>'24.26-DC'!V26</f>
        <v>7.7397327286883488E-31</v>
      </c>
      <c r="F13" s="15">
        <f>'24.26-MD'!V26</f>
        <v>1.2340980408667956E-4</v>
      </c>
      <c r="G13" s="15">
        <f>'24.49-B707'!V26</f>
        <v>1.2339881070220265E-4</v>
      </c>
      <c r="H13" s="15">
        <f>'24.53-B727'!AN27</f>
        <v>1.2340980408667956E-4</v>
      </c>
      <c r="I13" s="15">
        <f>'24.72-B737-200'!V26</f>
        <v>1.2341010246793159E-4</v>
      </c>
      <c r="J13" s="15">
        <f>'24.72-B737-300'!U26</f>
        <v>1.2340980408667999E-4</v>
      </c>
      <c r="K13" s="15">
        <f>'24.72-B737-800'!AA28</f>
        <v>1.2340980408668043E-4</v>
      </c>
      <c r="L13" s="15">
        <f>'24.78-B747'!AN33</f>
        <v>1.2340980408667121E-4</v>
      </c>
      <c r="M13" s="15">
        <f>'24.90-B757'!V25</f>
        <v>1.2340980408667932E-4</v>
      </c>
      <c r="N13" s="15">
        <f>'24.96-B767'!V26</f>
        <v>1.9647810871971639E-11</v>
      </c>
      <c r="O13" s="15">
        <f>'24.99-B777'!V26</f>
        <v>1.2340978245663068E-4</v>
      </c>
      <c r="P13" s="15">
        <f>'24.107-A300'!AN32</f>
        <v>1.2340980408668918E-4</v>
      </c>
      <c r="Q13" s="15">
        <f>'24.123-A320B737'!V25</f>
        <v>1.2340980408667867E-4</v>
      </c>
      <c r="R13" s="15">
        <f>'24.131-A340'!W25</f>
        <v>1.2340980408668306E-4</v>
      </c>
      <c r="S13" s="15">
        <f>'24.142-F28'!AB28</f>
        <v>1.234098040866791E-4</v>
      </c>
      <c r="T13" s="15">
        <f>'24.142-F100'!AZ36</f>
        <v>1.234098040866791E-4</v>
      </c>
    </row>
    <row r="14" spans="1:20" x14ac:dyDescent="0.25">
      <c r="B14" t="s">
        <v>120</v>
      </c>
      <c r="C14" s="15">
        <f>AVERAGE(E14:T14)</f>
        <v>1.0798291001425343E-4</v>
      </c>
      <c r="D14" s="18">
        <f>MEDIAN(E14:T14)</f>
        <v>1.2340980408667921E-4</v>
      </c>
      <c r="E14" s="15">
        <f>'24.26-DC'!V27</f>
        <v>7.7397327286883488E-31</v>
      </c>
      <c r="F14" s="15">
        <f>'24.26-MD'!V27</f>
        <v>1.2340980408667956E-4</v>
      </c>
      <c r="G14" s="15">
        <f>'24.49-B707'!V27</f>
        <v>1.2339881070220265E-4</v>
      </c>
      <c r="H14" s="15">
        <f>'24.53-B727'!AN28</f>
        <v>1.2340980408667956E-4</v>
      </c>
      <c r="I14" s="15">
        <f>'24.72-B737-200'!V27</f>
        <v>1.2341010246793159E-4</v>
      </c>
      <c r="J14" s="15">
        <f>'24.72-B737-300'!U27</f>
        <v>1.2340980408667999E-4</v>
      </c>
      <c r="K14" s="15">
        <f>'24.72-B737-800'!AA29</f>
        <v>1.2340980408668043E-4</v>
      </c>
      <c r="L14" s="15">
        <f>'24.78-B747'!AN34</f>
        <v>1.2340980408667121E-4</v>
      </c>
      <c r="M14" s="15">
        <f>'24.90-B757'!V26</f>
        <v>1.2340980408667932E-4</v>
      </c>
      <c r="N14" s="15">
        <f>'24.96-B767'!V27</f>
        <v>1.9647810871971639E-11</v>
      </c>
      <c r="O14" s="15">
        <f>'24.99-B777'!V27</f>
        <v>1.2340978245663068E-4</v>
      </c>
      <c r="P14" s="15">
        <f>'24.107-A300'!AN33</f>
        <v>1.2340980408668918E-4</v>
      </c>
      <c r="Q14" s="15">
        <f>'24.123-A320B737'!V26</f>
        <v>1.2340980408667867E-4</v>
      </c>
      <c r="R14" s="15">
        <f>'24.131-A340'!W26</f>
        <v>1.2340980408668306E-4</v>
      </c>
      <c r="S14" s="15">
        <f>'24.142-F28'!AB29</f>
        <v>1.234098040866791E-4</v>
      </c>
      <c r="T14" s="15">
        <f>'24.142-F100'!AZ37</f>
        <v>1.234098040866791E-4</v>
      </c>
    </row>
    <row r="15" spans="1:20" x14ac:dyDescent="0.25">
      <c r="C15" s="16"/>
      <c r="D15" s="17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</row>
    <row r="16" spans="1:20" x14ac:dyDescent="0.25">
      <c r="B16" t="s">
        <v>125</v>
      </c>
      <c r="C16" s="19">
        <f t="shared" si="0"/>
        <v>413.25155039130277</v>
      </c>
      <c r="D16" s="17">
        <f t="shared" si="1"/>
        <v>365.50912728737205</v>
      </c>
      <c r="E16" s="16">
        <f>'24.26-DC'!X18</f>
        <v>295.39215903074916</v>
      </c>
      <c r="F16" s="16">
        <f>'24.26-MD'!X18</f>
        <v>80.44526528816202</v>
      </c>
      <c r="G16" s="16">
        <f>'24.49-B707'!X18</f>
        <v>1074.0954679074084</v>
      </c>
      <c r="H16" s="16">
        <f>'24.53-B727'!AP20</f>
        <v>250.58609637077791</v>
      </c>
      <c r="I16" s="16">
        <f>'24.72-B737-200'!X18</f>
        <v>69.896369300822599</v>
      </c>
      <c r="J16" s="16">
        <f>'24.72-B737-300'!W18</f>
        <v>63.929946308524904</v>
      </c>
      <c r="K16" s="16">
        <f>'24.72-B737-800'!AC20</f>
        <v>354.98319210284058</v>
      </c>
      <c r="L16" s="16">
        <f>'24.78-B747'!AP25</f>
        <v>589.84645423426525</v>
      </c>
      <c r="M16" s="16">
        <f>'24.90-B757'!X18</f>
        <v>376.03506247190353</v>
      </c>
      <c r="N16" s="16">
        <f>'24.96-B767'!X18</f>
        <v>150.73983534894919</v>
      </c>
      <c r="O16" s="16">
        <f>'24.99-B777'!X18</f>
        <v>622.96780798467887</v>
      </c>
      <c r="P16" s="16">
        <f>'24.107-A300'!AP25</f>
        <v>476.3936958703498</v>
      </c>
      <c r="Q16" s="16">
        <f>'24.123-A320B737'!X18</f>
        <v>529.85435421777186</v>
      </c>
      <c r="R16" s="16">
        <f>'24.131-A340'!Y18</f>
        <v>1064.1466887232521</v>
      </c>
      <c r="S16" s="16">
        <f>'24.142-F28'!AD21</f>
        <v>529.33190028431591</v>
      </c>
      <c r="T16" s="16">
        <f>'24.142-F100'!BB29</f>
        <v>83.380510816072302</v>
      </c>
    </row>
    <row r="17" spans="1:20" x14ac:dyDescent="0.25">
      <c r="A17" t="s">
        <v>127</v>
      </c>
      <c r="B17" t="s">
        <v>126</v>
      </c>
      <c r="C17" s="19">
        <f t="shared" si="0"/>
        <v>3.8151450167815395</v>
      </c>
      <c r="D17" s="17">
        <f t="shared" si="1"/>
        <v>4.2628485717490259</v>
      </c>
      <c r="E17" s="16">
        <f>'24.26-DC'!X21</f>
        <v>2.7351125836180477</v>
      </c>
      <c r="F17" s="16">
        <f>'24.26-MD'!X21</f>
        <v>0.80178005270593367</v>
      </c>
      <c r="G17" s="16">
        <f>'24.49-B707'!X21</f>
        <v>8.3913708430266283</v>
      </c>
      <c r="H17" s="16">
        <f>'24.53-B727'!AP22</f>
        <v>3.8551707133965833</v>
      </c>
      <c r="I17" s="16">
        <f>'24.72-B737-200'!X21</f>
        <v>0.64718860463724626</v>
      </c>
      <c r="J17" s="16">
        <f>'24.72-B737-300'!W21</f>
        <v>0.69238208998402428</v>
      </c>
      <c r="K17" s="16">
        <f>'24.72-B737-800'!AC23</f>
        <v>2.7896518043445231</v>
      </c>
      <c r="L17" s="16">
        <f>'24.78-B747'!AP28</f>
        <v>5.1740917038093439</v>
      </c>
      <c r="M17" s="16">
        <f>'24.90-B757'!X20</f>
        <v>4.7599374996443489</v>
      </c>
      <c r="N17" s="16">
        <f>'24.96-B767'!X21</f>
        <v>1.6150696644530271</v>
      </c>
      <c r="O17" s="16">
        <f>'24.99-B777'!X21</f>
        <v>5.1484942808651146</v>
      </c>
      <c r="P17" s="16">
        <f>'24.107-A300'!AP27</f>
        <v>4.6705264301014688</v>
      </c>
      <c r="Q17" s="16">
        <f>'24.123-A320B737'!X20</f>
        <v>5.8655463566543018</v>
      </c>
      <c r="R17" s="16">
        <f>'24.131-A340'!Y20</f>
        <v>8.0011029227312189</v>
      </c>
      <c r="S17" s="16">
        <f>'24.142-F28'!AD23</f>
        <v>5.0055026031613794</v>
      </c>
      <c r="T17" s="16">
        <f>'24.142-F100'!BB31</f>
        <v>0.88939211537143792</v>
      </c>
    </row>
    <row r="18" spans="1:20" x14ac:dyDescent="0.25">
      <c r="A18" t="s">
        <v>128</v>
      </c>
      <c r="B18" t="s">
        <v>118</v>
      </c>
      <c r="C18" s="19">
        <f t="shared" si="0"/>
        <v>1.8315365214379671</v>
      </c>
      <c r="D18" s="17">
        <f t="shared" si="1"/>
        <v>2.0622994705858164</v>
      </c>
      <c r="E18" s="16">
        <f>'24.26-DC'!X22</f>
        <v>1.6538175787002771</v>
      </c>
      <c r="F18" s="16">
        <f>'24.26-MD'!X22</f>
        <v>0.89542171779890045</v>
      </c>
      <c r="G18" s="16">
        <f>'24.49-B707'!X22</f>
        <v>2.8967862957123067</v>
      </c>
      <c r="H18" s="16">
        <f>'24.53-B727'!AP23</f>
        <v>1.9634588647070208</v>
      </c>
      <c r="I18" s="16">
        <f>'24.72-B737-200'!X22</f>
        <v>0.80448033203879277</v>
      </c>
      <c r="J18" s="16">
        <f>'24.72-B737-300'!W22</f>
        <v>0.83209500057627095</v>
      </c>
      <c r="K18" s="16">
        <f>'24.72-B737-800'!AC24</f>
        <v>1.6702250759536941</v>
      </c>
      <c r="L18" s="16">
        <f>'24.78-B747'!AP29</f>
        <v>2.2746629868640635</v>
      </c>
      <c r="M18" s="16">
        <f>'24.90-B757'!X21</f>
        <v>2.1817280993846024</v>
      </c>
      <c r="N18" s="16">
        <f>'24.96-B767'!X22</f>
        <v>1.2708539115307578</v>
      </c>
      <c r="O18" s="16">
        <f>'24.99-B777'!X22</f>
        <v>2.2690293697669746</v>
      </c>
      <c r="P18" s="16">
        <f>'24.107-A300'!AP28</f>
        <v>2.161140076464612</v>
      </c>
      <c r="Q18" s="16">
        <f>'24.123-A320B737'!X21</f>
        <v>2.421889005849422</v>
      </c>
      <c r="R18" s="16">
        <f>'24.131-A340'!Y21</f>
        <v>2.8286220890623084</v>
      </c>
      <c r="S18" s="16">
        <f>'24.142-F28'!AD24</f>
        <v>2.2372980586326401</v>
      </c>
      <c r="T18" s="16">
        <f>'24.142-F100'!BB32</f>
        <v>0.94307587996482978</v>
      </c>
    </row>
    <row r="19" spans="1:20" x14ac:dyDescent="0.25">
      <c r="A19" t="s">
        <v>129</v>
      </c>
      <c r="B19" t="s">
        <v>133</v>
      </c>
      <c r="C19" s="37">
        <f>AVERAGE(E19:T19)</f>
        <v>7.6394283909370225E-3</v>
      </c>
      <c r="D19" s="29">
        <f>MEDIAN(E19:T19)</f>
        <v>7.3690351181014361E-3</v>
      </c>
      <c r="E19" s="28">
        <f>'24.26-DC'!X23</f>
        <v>7.3243631999882373E-3</v>
      </c>
      <c r="F19" s="28">
        <f>'24.26-MD'!X23</f>
        <v>3.918981348533049E-3</v>
      </c>
      <c r="G19" s="28">
        <f>'24.49-B707'!X23</f>
        <v>1.5727776768755856E-2</v>
      </c>
      <c r="H19" s="28">
        <f>'24.53-B727'!AP24</f>
        <v>7.0775895602429818E-3</v>
      </c>
      <c r="I19" s="28">
        <f>'24.72-B737-200'!X23</f>
        <v>3.3054782159991501E-3</v>
      </c>
      <c r="J19" s="28">
        <f>'24.72-B737-300'!W23</f>
        <v>3.0834690182145511E-3</v>
      </c>
      <c r="K19" s="28">
        <f>'24.72-B737-800'!AC25</f>
        <v>6.6209571852581433E-3</v>
      </c>
      <c r="L19" s="28">
        <f>'24.78-B747'!AP30</f>
        <v>9.9735245184466945E-3</v>
      </c>
      <c r="M19" s="28">
        <f>'24.90-B757'!X22</f>
        <v>8.3098461320947423E-3</v>
      </c>
      <c r="N19" s="28">
        <f>'24.96-B767'!X23</f>
        <v>5.9365863654596025E-3</v>
      </c>
      <c r="O19" s="28">
        <f>'24.99-B777'!X23</f>
        <v>1.0408064508368857E-2</v>
      </c>
      <c r="P19" s="28">
        <f>'24.107-A300'!AP29</f>
        <v>7.4137070362146357E-3</v>
      </c>
      <c r="Q19" s="28">
        <f>'24.123-A320B737'!X22</f>
        <v>8.5590472184286573E-3</v>
      </c>
      <c r="R19" s="28">
        <f>'24.131-A340'!Y22</f>
        <v>1.246243513940499E-2</v>
      </c>
      <c r="S19" s="28">
        <f>'24.142-F28'!AD25</f>
        <v>8.6705550667117125E-3</v>
      </c>
      <c r="T19" s="28">
        <f>'24.142-F100'!BB33</f>
        <v>3.4384729728704918E-3</v>
      </c>
    </row>
    <row r="21" spans="1:20" x14ac:dyDescent="0.25">
      <c r="A21" t="s">
        <v>124</v>
      </c>
    </row>
    <row r="22" spans="1:20" x14ac:dyDescent="0.25">
      <c r="A22" t="s">
        <v>130</v>
      </c>
    </row>
    <row r="23" spans="1:20" x14ac:dyDescent="0.25">
      <c r="A23" t="s">
        <v>131</v>
      </c>
    </row>
    <row r="24" spans="1:20" x14ac:dyDescent="0.25">
      <c r="A24" t="s">
        <v>132</v>
      </c>
    </row>
    <row r="31" spans="1:20" x14ac:dyDescent="0.25">
      <c r="H31" t="s">
        <v>107</v>
      </c>
    </row>
  </sheetData>
  <mergeCells count="1">
    <mergeCell ref="A3:A9"/>
  </mergeCell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D2576-FE03-7A45-B5BA-D8EDA97A9B70}">
  <dimension ref="A1:AP88"/>
  <sheetViews>
    <sheetView topLeftCell="L1" workbookViewId="0">
      <selection activeCell="X22" sqref="X22"/>
    </sheetView>
  </sheetViews>
  <sheetFormatPr baseColWidth="10" defaultRowHeight="15.75" x14ac:dyDescent="0.25"/>
  <cols>
    <col min="3" max="3" width="10.875" style="2"/>
    <col min="6" max="7" width="16.625" customWidth="1"/>
    <col min="8" max="8" width="6.375" customWidth="1"/>
    <col min="9" max="9" width="10.875" style="2"/>
    <col min="12" max="13" width="16.625" customWidth="1"/>
    <col min="14" max="14" width="5.625" customWidth="1"/>
    <col min="15" max="15" width="10.875" style="2"/>
    <col min="18" max="19" width="16.625" customWidth="1"/>
    <col min="21" max="21" width="14.125" customWidth="1"/>
  </cols>
  <sheetData>
    <row r="1" spans="1:42" x14ac:dyDescent="0.25">
      <c r="A1" t="s">
        <v>17</v>
      </c>
      <c r="C1" t="s">
        <v>1</v>
      </c>
      <c r="D1">
        <v>0.3</v>
      </c>
      <c r="E1">
        <v>0.3</v>
      </c>
      <c r="F1">
        <f>_xlfn.XLOOKUP(D3+20,D3:D150,C3:C150,,-1,1)-X9</f>
        <v>0.54008140199769361</v>
      </c>
      <c r="I1" t="s">
        <v>2</v>
      </c>
      <c r="J1">
        <v>0.4</v>
      </c>
      <c r="K1">
        <v>0.3</v>
      </c>
      <c r="L1">
        <f>_xlfn.XLOOKUP(J3+20,J3:J150,I3:I150,,-1,1)-X10</f>
        <v>0.76001227957607675</v>
      </c>
      <c r="O1" t="s">
        <v>3</v>
      </c>
      <c r="P1">
        <v>0.5</v>
      </c>
      <c r="Q1">
        <v>0.3</v>
      </c>
      <c r="R1">
        <f>_xlfn.XLOOKUP(P3+20,P3:P150,O3:O150,,-1,1)-X11</f>
        <v>0.70330436782059103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W2" t="s">
        <v>29</v>
      </c>
      <c r="X2">
        <v>1589.3954734798806</v>
      </c>
      <c r="AI2" t="s">
        <v>62</v>
      </c>
      <c r="AJ2" s="11" t="s">
        <v>63</v>
      </c>
      <c r="AK2" s="12">
        <v>7.82</v>
      </c>
    </row>
    <row r="3" spans="1:42" x14ac:dyDescent="0.25">
      <c r="C3" s="2">
        <v>0.50067092000000002</v>
      </c>
      <c r="D3">
        <v>198.372184</v>
      </c>
      <c r="E3">
        <f t="shared" ref="E3:E34" si="0">$X$6+$X$2*EXP((C3/F$1)*$X$3-$X$4)+D$1^2*$X$5/((-$X$7*(C3/E$1-1)^$X$8+1))</f>
        <v>197.91634625603572</v>
      </c>
      <c r="F3">
        <f>(E3-D3)^2</f>
        <v>0.2077880488224455</v>
      </c>
      <c r="G3" s="20">
        <f>((E3-D3)/D3)^2</f>
        <v>5.2803050796762927E-6</v>
      </c>
      <c r="I3" s="2">
        <v>0.50076661</v>
      </c>
      <c r="J3">
        <v>229.94699299999999</v>
      </c>
      <c r="K3">
        <f t="shared" ref="K3:K34" si="1">$X$6+$X$2*EXP((I3/L$1)*$X$3-$X$4)+J$1^2*$X$5/((-$X$7*(I3/K$1-1)^$X$8+1))</f>
        <v>229.7154841398779</v>
      </c>
      <c r="L3">
        <f>(K3-J3)^2</f>
        <v>5.3596352315029759E-2</v>
      </c>
      <c r="M3" s="20">
        <f>((K3-J3)/J3)^2</f>
        <v>1.0136307192403573E-6</v>
      </c>
      <c r="O3" s="2">
        <v>0.50024371000000001</v>
      </c>
      <c r="P3">
        <v>270.58470499999999</v>
      </c>
      <c r="Q3">
        <f t="shared" ref="Q3:Q34" si="2">$X$6+$X$2*EXP((O3/R$1)*$X$3-$X$4)+P$1^2*$X$5/((-$X$7*(O3/Q$1-1)^$X$8+1))</f>
        <v>270.73254165129896</v>
      </c>
      <c r="R3">
        <f>(Q3-P3)^2</f>
        <v>2.1855675467294347E-2</v>
      </c>
      <c r="S3" s="20">
        <f>((Q3-P3)/P3)^2</f>
        <v>2.9850921678898097E-7</v>
      </c>
      <c r="W3" t="s">
        <v>30</v>
      </c>
      <c r="X3">
        <v>7.7198417558243708</v>
      </c>
      <c r="AI3" t="s">
        <v>64</v>
      </c>
      <c r="AJ3" s="11" t="s">
        <v>65</v>
      </c>
      <c r="AK3">
        <v>38.020000000000003</v>
      </c>
    </row>
    <row r="4" spans="1:42" x14ac:dyDescent="0.25">
      <c r="C4" s="2">
        <v>0.50680495999999997</v>
      </c>
      <c r="D4">
        <v>198.34039000000001</v>
      </c>
      <c r="E4">
        <f t="shared" si="0"/>
        <v>197.92670725987986</v>
      </c>
      <c r="F4">
        <f t="shared" ref="F4:F67" si="3">(E4-D4)^2</f>
        <v>0.17113340947331679</v>
      </c>
      <c r="G4" s="20">
        <f t="shared" ref="G4:G67" si="4">((E4-D4)/D4)^2</f>
        <v>4.3502325851164681E-6</v>
      </c>
      <c r="I4" s="2">
        <v>0.50629444999999995</v>
      </c>
      <c r="J4">
        <v>229.87110200000001</v>
      </c>
      <c r="K4">
        <f t="shared" si="1"/>
        <v>229.71650074167309</v>
      </c>
      <c r="L4">
        <f t="shared" ref="L4:L67" si="5">(K4-J4)^2</f>
        <v>2.390154907626714E-2</v>
      </c>
      <c r="M4" s="20">
        <f t="shared" ref="M4:M67" si="6">((K4-J4)/J4)^2</f>
        <v>4.5233197953040426E-7</v>
      </c>
      <c r="O4" s="2">
        <v>0.50422272999999995</v>
      </c>
      <c r="P4">
        <v>270.46864900000003</v>
      </c>
      <c r="Q4">
        <f t="shared" si="2"/>
        <v>270.73369777709507</v>
      </c>
      <c r="R4">
        <f t="shared" ref="R4:R67" si="7">(Q4-P4)^2</f>
        <v>7.0250854239579524E-2</v>
      </c>
      <c r="S4" s="20">
        <f t="shared" ref="S4:S67" si="8">((Q4-P4)/P4)^2</f>
        <v>9.6032391914758658E-7</v>
      </c>
      <c r="W4" t="s">
        <v>31</v>
      </c>
      <c r="X4">
        <v>16.719841755824373</v>
      </c>
      <c r="AI4" t="s">
        <v>66</v>
      </c>
      <c r="AJ4" s="11" t="s">
        <v>67</v>
      </c>
      <c r="AK4">
        <v>0.23</v>
      </c>
    </row>
    <row r="5" spans="1:42" x14ac:dyDescent="0.25">
      <c r="C5" s="2">
        <v>0.51293889000000004</v>
      </c>
      <c r="D5">
        <v>198.27427900000001</v>
      </c>
      <c r="E5">
        <f t="shared" si="0"/>
        <v>197.93805038353</v>
      </c>
      <c r="F5">
        <f t="shared" si="3"/>
        <v>0.11304968253333672</v>
      </c>
      <c r="G5" s="20">
        <f t="shared" si="4"/>
        <v>2.8756537229768821E-6</v>
      </c>
      <c r="I5" s="2">
        <v>0.51212489999999999</v>
      </c>
      <c r="J5">
        <v>229.65559400000001</v>
      </c>
      <c r="K5">
        <f t="shared" si="1"/>
        <v>229.71769245870763</v>
      </c>
      <c r="L5">
        <f t="shared" si="5"/>
        <v>3.8562185738624396E-3</v>
      </c>
      <c r="M5" s="20">
        <f t="shared" si="6"/>
        <v>7.3115185315406773E-8</v>
      </c>
      <c r="O5" s="2">
        <v>0.50823562</v>
      </c>
      <c r="P5">
        <v>270.457943</v>
      </c>
      <c r="Q5">
        <f t="shared" si="2"/>
        <v>270.73495334930726</v>
      </c>
      <c r="R5">
        <f t="shared" si="7"/>
        <v>7.6734733623330803E-2</v>
      </c>
      <c r="S5" s="20">
        <f t="shared" si="8"/>
        <v>1.0490411120533951E-6</v>
      </c>
      <c r="W5" t="s">
        <v>32</v>
      </c>
      <c r="X5">
        <v>455.66372929751577</v>
      </c>
      <c r="AI5" t="s">
        <v>68</v>
      </c>
      <c r="AJ5" s="11" t="s">
        <v>69</v>
      </c>
      <c r="AK5">
        <v>3.76</v>
      </c>
    </row>
    <row r="6" spans="1:42" x14ac:dyDescent="0.25">
      <c r="C6" s="2">
        <v>0.51877024999999999</v>
      </c>
      <c r="D6">
        <v>198.35922500000001</v>
      </c>
      <c r="E6">
        <f t="shared" si="0"/>
        <v>197.94983539175882</v>
      </c>
      <c r="F6">
        <f t="shared" si="3"/>
        <v>0.16759985133587055</v>
      </c>
      <c r="G6" s="20">
        <f t="shared" si="4"/>
        <v>4.2596000498457238E-6</v>
      </c>
      <c r="I6" s="2">
        <v>0.51825836999999997</v>
      </c>
      <c r="J6">
        <v>229.437737</v>
      </c>
      <c r="K6">
        <f t="shared" si="1"/>
        <v>229.71910381876387</v>
      </c>
      <c r="L6">
        <f t="shared" si="5"/>
        <v>7.9167286701301118E-2</v>
      </c>
      <c r="M6" s="20">
        <f t="shared" si="6"/>
        <v>1.503889959070607E-6</v>
      </c>
      <c r="O6" s="2">
        <v>0.51346049000000005</v>
      </c>
      <c r="P6">
        <v>270.40120200000001</v>
      </c>
      <c r="Q6">
        <f t="shared" si="2"/>
        <v>270.73674136260286</v>
      </c>
      <c r="R6">
        <f t="shared" si="7"/>
        <v>0.11258666385592313</v>
      </c>
      <c r="S6" s="20">
        <f t="shared" si="8"/>
        <v>1.5398191440469286E-6</v>
      </c>
      <c r="W6" t="s">
        <v>55</v>
      </c>
      <c r="X6">
        <v>156.7946190963811</v>
      </c>
      <c r="AI6" t="s">
        <v>70</v>
      </c>
      <c r="AJ6" s="11" t="s">
        <v>71</v>
      </c>
      <c r="AK6">
        <v>23.5</v>
      </c>
    </row>
    <row r="7" spans="1:42" x14ac:dyDescent="0.25">
      <c r="C7" s="2">
        <v>0.52429822000000004</v>
      </c>
      <c r="D7">
        <v>198.32605100000001</v>
      </c>
      <c r="E7">
        <f t="shared" si="0"/>
        <v>197.96199597991514</v>
      </c>
      <c r="F7">
        <f t="shared" si="3"/>
        <v>0.13253605764898946</v>
      </c>
      <c r="G7" s="20">
        <f t="shared" si="4"/>
        <v>3.3695702819997441E-6</v>
      </c>
      <c r="I7" s="2">
        <v>0.52408962999999997</v>
      </c>
      <c r="J7">
        <v>229.48836600000001</v>
      </c>
      <c r="K7">
        <f t="shared" si="1"/>
        <v>229.72062555912169</v>
      </c>
      <c r="L7">
        <f t="shared" si="5"/>
        <v>5.394450280339369E-2</v>
      </c>
      <c r="M7" s="20">
        <f t="shared" si="6"/>
        <v>1.0242968737799213E-6</v>
      </c>
      <c r="O7" s="2">
        <v>0.51898825000000004</v>
      </c>
      <c r="P7">
        <v>270.299395</v>
      </c>
      <c r="Q7">
        <f t="shared" si="2"/>
        <v>270.73885141739441</v>
      </c>
      <c r="R7">
        <f t="shared" si="7"/>
        <v>0.19312194278913028</v>
      </c>
      <c r="S7" s="20">
        <f t="shared" si="8"/>
        <v>2.6432696806767275E-6</v>
      </c>
      <c r="W7" t="s">
        <v>37</v>
      </c>
      <c r="X7">
        <v>6.7990781051005457E-4</v>
      </c>
      <c r="AP7" t="s">
        <v>72</v>
      </c>
    </row>
    <row r="8" spans="1:42" x14ac:dyDescent="0.25">
      <c r="C8" s="2">
        <v>0.52982633999999995</v>
      </c>
      <c r="D8">
        <v>198.33863400000001</v>
      </c>
      <c r="E8">
        <f t="shared" si="0"/>
        <v>197.97521040444585</v>
      </c>
      <c r="F8">
        <f t="shared" si="3"/>
        <v>0.13207670980551869</v>
      </c>
      <c r="G8" s="20">
        <f t="shared" si="4"/>
        <v>3.3574658648351282E-6</v>
      </c>
      <c r="I8" s="2">
        <v>0.52992048999999997</v>
      </c>
      <c r="J8">
        <v>229.41012599999999</v>
      </c>
      <c r="K8">
        <f t="shared" si="1"/>
        <v>229.7223582814897</v>
      </c>
      <c r="L8">
        <f t="shared" si="5"/>
        <v>9.7488997604271474E-2</v>
      </c>
      <c r="M8" s="20">
        <f t="shared" si="6"/>
        <v>1.8523815131243648E-6</v>
      </c>
      <c r="O8" s="2">
        <v>0.52421298000000005</v>
      </c>
      <c r="P8">
        <v>270.19689699999998</v>
      </c>
      <c r="Q8">
        <f t="shared" si="2"/>
        <v>270.74108820039788</v>
      </c>
      <c r="R8">
        <f t="shared" si="7"/>
        <v>0.29614406259051185</v>
      </c>
      <c r="S8" s="20">
        <f t="shared" si="8"/>
        <v>4.0564143975837288E-6</v>
      </c>
      <c r="W8" t="s">
        <v>56</v>
      </c>
      <c r="X8">
        <v>11.088348531427304</v>
      </c>
    </row>
    <row r="9" spans="1:42" x14ac:dyDescent="0.25">
      <c r="C9" s="2">
        <v>0.53535423999999998</v>
      </c>
      <c r="D9">
        <v>198.28258299999999</v>
      </c>
      <c r="E9">
        <f t="shared" si="0"/>
        <v>197.98957687929231</v>
      </c>
      <c r="F9">
        <f t="shared" si="3"/>
        <v>8.5852586772159609E-2</v>
      </c>
      <c r="G9" s="20">
        <f t="shared" si="4"/>
        <v>2.1836561324453721E-6</v>
      </c>
      <c r="I9" s="2">
        <v>0.53544831999999998</v>
      </c>
      <c r="J9">
        <v>229.331197</v>
      </c>
      <c r="K9">
        <f t="shared" si="1"/>
        <v>229.72423461524522</v>
      </c>
      <c r="L9">
        <f t="shared" si="5"/>
        <v>0.15447856699764939</v>
      </c>
      <c r="M9" s="20">
        <f t="shared" si="6"/>
        <v>2.9372570601798313E-6</v>
      </c>
      <c r="O9" s="2">
        <v>0.53034636000000002</v>
      </c>
      <c r="P9">
        <v>269.94776200000001</v>
      </c>
      <c r="Q9">
        <f t="shared" si="2"/>
        <v>270.74407136102968</v>
      </c>
      <c r="R9">
        <f t="shared" si="7"/>
        <v>0.63410859846348289</v>
      </c>
      <c r="S9" s="20">
        <f t="shared" si="8"/>
        <v>8.7017014655422431E-6</v>
      </c>
      <c r="V9">
        <v>0.3</v>
      </c>
      <c r="W9" t="s">
        <v>59</v>
      </c>
      <c r="X9">
        <v>0.26999844800230649</v>
      </c>
    </row>
    <row r="10" spans="1:42" x14ac:dyDescent="0.25">
      <c r="C10" s="2">
        <v>0.54088252999999997</v>
      </c>
      <c r="D10">
        <v>198.3554</v>
      </c>
      <c r="E10">
        <f t="shared" si="0"/>
        <v>198.00520680170283</v>
      </c>
      <c r="F10">
        <f t="shared" si="3"/>
        <v>0.12263527613360585</v>
      </c>
      <c r="G10" s="20">
        <f t="shared" si="4"/>
        <v>3.1169322105981149E-6</v>
      </c>
      <c r="I10" s="2">
        <v>0.54097596999999997</v>
      </c>
      <c r="J10">
        <v>229.19203300000001</v>
      </c>
      <c r="K10">
        <f t="shared" si="1"/>
        <v>229.72638300429725</v>
      </c>
      <c r="L10">
        <f t="shared" si="5"/>
        <v>0.28552992709245828</v>
      </c>
      <c r="M10" s="20">
        <f t="shared" si="6"/>
        <v>5.4356639641174162E-6</v>
      </c>
      <c r="O10" s="2">
        <v>0.53557109000000003</v>
      </c>
      <c r="P10">
        <v>269.84526399999999</v>
      </c>
      <c r="Q10">
        <f t="shared" si="2"/>
        <v>270.74697404942185</v>
      </c>
      <c r="R10">
        <f t="shared" si="7"/>
        <v>0.81308101322838278</v>
      </c>
      <c r="S10" s="20">
        <f t="shared" si="8"/>
        <v>1.116616958050717E-5</v>
      </c>
      <c r="V10">
        <v>0.4</v>
      </c>
      <c r="W10" t="s">
        <v>59</v>
      </c>
      <c r="X10">
        <v>5.2289960423923247E-2</v>
      </c>
      <c r="AI10" t="s">
        <v>73</v>
      </c>
    </row>
    <row r="11" spans="1:42" x14ac:dyDescent="0.25">
      <c r="C11" s="2">
        <v>0.54641035999999998</v>
      </c>
      <c r="D11">
        <v>198.27646999999999</v>
      </c>
      <c r="E11">
        <f t="shared" si="0"/>
        <v>198.02221940135325</v>
      </c>
      <c r="F11">
        <f t="shared" si="3"/>
        <v>6.4643366912222985E-2</v>
      </c>
      <c r="G11" s="20">
        <f t="shared" si="4"/>
        <v>1.6443021005259457E-6</v>
      </c>
      <c r="I11" s="2">
        <v>0.54650363000000002</v>
      </c>
      <c r="J11">
        <v>229.05287000000001</v>
      </c>
      <c r="K11">
        <f t="shared" si="1"/>
        <v>229.72885618688022</v>
      </c>
      <c r="L11">
        <f t="shared" si="5"/>
        <v>0.4569573248528449</v>
      </c>
      <c r="M11" s="20">
        <f t="shared" si="6"/>
        <v>8.7097194819532166E-6</v>
      </c>
      <c r="O11" s="2">
        <v>0.54109914000000003</v>
      </c>
      <c r="P11">
        <v>269.834969</v>
      </c>
      <c r="Q11">
        <f t="shared" si="2"/>
        <v>270.75047704467079</v>
      </c>
      <c r="R11">
        <f t="shared" si="7"/>
        <v>0.83815497985692788</v>
      </c>
      <c r="S11" s="20">
        <f t="shared" si="8"/>
        <v>1.1511392649207787E-5</v>
      </c>
      <c r="V11">
        <v>0.5</v>
      </c>
      <c r="W11" t="s">
        <v>59</v>
      </c>
      <c r="X11">
        <v>8.2803172179408982E-2</v>
      </c>
      <c r="AI11" t="s">
        <v>74</v>
      </c>
      <c r="AJ11">
        <f>1-2*(AK5/AK3)^2</f>
        <v>0.98043943205505779</v>
      </c>
      <c r="AL11" t="s">
        <v>75</v>
      </c>
      <c r="AM11">
        <f>-0.357+0.45*EXP(-0.0375*AK6)</f>
        <v>-0.17058085936973211</v>
      </c>
    </row>
    <row r="12" spans="1:42" x14ac:dyDescent="0.25">
      <c r="C12" s="2">
        <v>0.55193846999999996</v>
      </c>
      <c r="D12">
        <v>198.289053</v>
      </c>
      <c r="E12">
        <f t="shared" si="0"/>
        <v>198.04075190073581</v>
      </c>
      <c r="F12">
        <f t="shared" si="3"/>
        <v>6.1653435895801315E-2</v>
      </c>
      <c r="G12" s="20">
        <f t="shared" si="4"/>
        <v>1.5680496403281221E-6</v>
      </c>
      <c r="I12" s="2">
        <v>0.55188055000000003</v>
      </c>
      <c r="J12">
        <v>228.92669699999999</v>
      </c>
      <c r="K12">
        <f t="shared" si="1"/>
        <v>229.73163325922027</v>
      </c>
      <c r="L12">
        <f t="shared" si="5"/>
        <v>0.64792238140754421</v>
      </c>
      <c r="M12" s="20">
        <f t="shared" si="6"/>
        <v>1.2363177306568343E-5</v>
      </c>
      <c r="O12" s="2">
        <v>0.54662710999999997</v>
      </c>
      <c r="P12">
        <v>269.80179600000002</v>
      </c>
      <c r="Q12">
        <f t="shared" si="2"/>
        <v>270.75450671225013</v>
      </c>
      <c r="R12">
        <f t="shared" si="7"/>
        <v>0.90765770123611056</v>
      </c>
      <c r="S12" s="20">
        <f t="shared" si="8"/>
        <v>1.246902294806438E-5</v>
      </c>
      <c r="AI12" t="s">
        <v>76</v>
      </c>
      <c r="AJ12">
        <f>0.0524*AK4^4-0.15*AK4^3+0.1659*AK4^2-0.0706*AK4+0.0119</f>
        <v>2.7596966840000015E-3</v>
      </c>
      <c r="AL12" t="s">
        <v>77</v>
      </c>
      <c r="AM12">
        <f>0.0524*(AK4-AM11)^4-0.15*(AK4-AM11)^3+0.1659*(AK4-AM11)^2-0.0706*(AK4-AM11)+0.0119</f>
        <v>1.947505191539245E-3</v>
      </c>
    </row>
    <row r="13" spans="1:42" x14ac:dyDescent="0.25">
      <c r="C13" s="2">
        <v>0.55746658000000004</v>
      </c>
      <c r="D13">
        <v>198.301636</v>
      </c>
      <c r="E13">
        <f t="shared" si="0"/>
        <v>198.06095345812972</v>
      </c>
      <c r="F13">
        <f t="shared" si="3"/>
        <v>5.7928085961141566E-2</v>
      </c>
      <c r="G13" s="20">
        <f t="shared" si="4"/>
        <v>1.4731147722088956E-6</v>
      </c>
      <c r="I13" s="2">
        <v>0.55755916999999999</v>
      </c>
      <c r="J13">
        <v>228.855332</v>
      </c>
      <c r="K13">
        <f t="shared" si="1"/>
        <v>229.7350405497254</v>
      </c>
      <c r="L13">
        <f t="shared" si="5"/>
        <v>0.77388713245995444</v>
      </c>
      <c r="M13" s="20">
        <f t="shared" si="6"/>
        <v>1.477595483695272E-5</v>
      </c>
      <c r="O13" s="2">
        <v>0.55215543</v>
      </c>
      <c r="P13">
        <v>269.88605200000001</v>
      </c>
      <c r="Q13">
        <f t="shared" si="2"/>
        <v>270.75916364641915</v>
      </c>
      <c r="R13">
        <f t="shared" si="7"/>
        <v>0.76232394711275409</v>
      </c>
      <c r="S13" s="20">
        <f t="shared" si="8"/>
        <v>1.0465950634547114E-5</v>
      </c>
      <c r="AI13" t="s">
        <v>78</v>
      </c>
      <c r="AJ13">
        <f>1/(1+AJ12*AK2)</f>
        <v>0.97887506551030834</v>
      </c>
      <c r="AL13" t="s">
        <v>79</v>
      </c>
      <c r="AM13">
        <f>1/(1+AM12*AK2)</f>
        <v>0.98499896748579596</v>
      </c>
    </row>
    <row r="14" spans="1:42" x14ac:dyDescent="0.25">
      <c r="C14" s="2">
        <v>0.56299500999999996</v>
      </c>
      <c r="D14">
        <v>198.417171</v>
      </c>
      <c r="E14">
        <f t="shared" si="0"/>
        <v>198.08299217035565</v>
      </c>
      <c r="F14">
        <f t="shared" si="3"/>
        <v>0.11167549018246348</v>
      </c>
      <c r="G14" s="20">
        <f t="shared" si="4"/>
        <v>2.8366082452390723E-6</v>
      </c>
      <c r="I14" s="2">
        <v>0.56308734999999999</v>
      </c>
      <c r="J14">
        <v>228.890793</v>
      </c>
      <c r="K14">
        <f t="shared" si="1"/>
        <v>229.73891566805429</v>
      </c>
      <c r="L14">
        <f t="shared" si="5"/>
        <v>0.71931206006752313</v>
      </c>
      <c r="M14" s="20">
        <f t="shared" si="6"/>
        <v>1.3729688821860364E-5</v>
      </c>
      <c r="O14" s="2">
        <v>0.55768315999999996</v>
      </c>
      <c r="P14">
        <v>269.77280500000001</v>
      </c>
      <c r="Q14">
        <f t="shared" si="2"/>
        <v>270.76456612975289</v>
      </c>
      <c r="R14">
        <f t="shared" si="7"/>
        <v>0.98359013848872456</v>
      </c>
      <c r="S14" s="20">
        <f t="shared" si="8"/>
        <v>1.3515055411551649E-5</v>
      </c>
      <c r="U14">
        <v>0.3</v>
      </c>
      <c r="V14" t="s">
        <v>35</v>
      </c>
      <c r="X14">
        <f>SUM(F3:F150)</f>
        <v>474.98506881086786</v>
      </c>
    </row>
    <row r="15" spans="1:42" x14ac:dyDescent="0.25">
      <c r="C15" s="2">
        <v>0.56852318999999996</v>
      </c>
      <c r="D15">
        <v>198.45263199999999</v>
      </c>
      <c r="E15">
        <f t="shared" si="0"/>
        <v>198.10705139152469</v>
      </c>
      <c r="F15">
        <f t="shared" si="3"/>
        <v>0.11942595695416007</v>
      </c>
      <c r="G15" s="20">
        <f t="shared" si="4"/>
        <v>3.0323896358333739E-6</v>
      </c>
      <c r="I15" s="2">
        <v>0.56861545999999996</v>
      </c>
      <c r="J15">
        <v>228.90337600000001</v>
      </c>
      <c r="K15">
        <f t="shared" si="1"/>
        <v>229.74344730057115</v>
      </c>
      <c r="L15">
        <f t="shared" si="5"/>
        <v>0.70571979004328589</v>
      </c>
      <c r="M15" s="20">
        <f t="shared" si="6"/>
        <v>1.3468768871538271E-5</v>
      </c>
      <c r="O15" s="2">
        <v>0.56321127000000004</v>
      </c>
      <c r="P15">
        <v>269.78538800000001</v>
      </c>
      <c r="Q15">
        <f t="shared" si="2"/>
        <v>270.77085624858972</v>
      </c>
      <c r="R15">
        <f t="shared" si="7"/>
        <v>0.97114766897847338</v>
      </c>
      <c r="S15" s="20">
        <f t="shared" si="8"/>
        <v>1.3342844486717826E-5</v>
      </c>
      <c r="U15">
        <v>0.4</v>
      </c>
      <c r="V15" t="s">
        <v>35</v>
      </c>
      <c r="X15">
        <f>SUM(L3:L150)</f>
        <v>416.87404737391961</v>
      </c>
      <c r="AI15" t="s">
        <v>80</v>
      </c>
      <c r="AJ15">
        <f>1/(X5*10^-4*PI()*AK2*AJ13*AJ11)</f>
        <v>0.9307882200087032</v>
      </c>
      <c r="AL15" t="s">
        <v>81</v>
      </c>
      <c r="AM15">
        <f>1/(X5*10^-4*PI()*AK2*AM13*AJ11)</f>
        <v>0.92500135524292437</v>
      </c>
    </row>
    <row r="16" spans="1:42" x14ac:dyDescent="0.25">
      <c r="C16" s="2">
        <v>0.57405130000000004</v>
      </c>
      <c r="D16">
        <v>198.465215</v>
      </c>
      <c r="E16">
        <f t="shared" si="0"/>
        <v>198.13333840315181</v>
      </c>
      <c r="F16">
        <f t="shared" si="3"/>
        <v>0.11014207553553591</v>
      </c>
      <c r="G16" s="20">
        <f t="shared" si="4"/>
        <v>2.7963044781496794E-6</v>
      </c>
      <c r="I16" s="2">
        <v>0.57414357000000005</v>
      </c>
      <c r="J16">
        <v>228.91595899999999</v>
      </c>
      <c r="K16">
        <f t="shared" si="1"/>
        <v>229.74875954283789</v>
      </c>
      <c r="L16">
        <f t="shared" si="5"/>
        <v>0.69355674415110347</v>
      </c>
      <c r="M16" s="20">
        <f t="shared" si="6"/>
        <v>1.3235180165405365E-5</v>
      </c>
      <c r="O16" s="2">
        <v>0.56873938000000002</v>
      </c>
      <c r="P16">
        <v>269.79797100000002</v>
      </c>
      <c r="Q16">
        <f t="shared" si="2"/>
        <v>270.77820052973425</v>
      </c>
      <c r="R16">
        <f t="shared" si="7"/>
        <v>0.96084993096299198</v>
      </c>
      <c r="S16" s="20">
        <f t="shared" si="8"/>
        <v>1.3200129891259267E-5</v>
      </c>
      <c r="U16">
        <v>0.5</v>
      </c>
      <c r="V16" t="s">
        <v>35</v>
      </c>
      <c r="X16">
        <f>SUM(R3:R150)</f>
        <v>236.24607123092315</v>
      </c>
    </row>
    <row r="17" spans="3:42" x14ac:dyDescent="0.25">
      <c r="C17" s="2">
        <v>0.57957948000000004</v>
      </c>
      <c r="D17">
        <v>198.500676</v>
      </c>
      <c r="E17">
        <f t="shared" si="0"/>
        <v>198.16208418012403</v>
      </c>
      <c r="F17">
        <f t="shared" si="3"/>
        <v>0.11464442048692303</v>
      </c>
      <c r="G17" s="20">
        <f t="shared" si="4"/>
        <v>2.9095708909576043E-6</v>
      </c>
      <c r="I17" s="2">
        <v>0.57967168000000002</v>
      </c>
      <c r="J17">
        <v>228.92854199999999</v>
      </c>
      <c r="K17">
        <f t="shared" si="1"/>
        <v>229.75499835986295</v>
      </c>
      <c r="L17">
        <f t="shared" si="5"/>
        <v>0.68303011475793329</v>
      </c>
      <c r="M17" s="20">
        <f t="shared" si="6"/>
        <v>1.3032867123212042E-5</v>
      </c>
      <c r="O17" s="2">
        <v>0.57426748999999999</v>
      </c>
      <c r="P17">
        <v>269.81055400000002</v>
      </c>
      <c r="Q17">
        <f t="shared" si="2"/>
        <v>270.78679566330595</v>
      </c>
      <c r="R17">
        <f t="shared" si="7"/>
        <v>0.95304778517432376</v>
      </c>
      <c r="S17" s="20">
        <f t="shared" si="8"/>
        <v>1.3091723039494663E-5</v>
      </c>
      <c r="U17" t="s">
        <v>36</v>
      </c>
      <c r="V17" t="s">
        <v>35</v>
      </c>
      <c r="X17">
        <f>SUM(X14:X16)</f>
        <v>1128.1051874157106</v>
      </c>
    </row>
    <row r="18" spans="3:42" x14ac:dyDescent="0.25">
      <c r="C18" s="2">
        <v>0.58510766000000003</v>
      </c>
      <c r="D18">
        <v>198.536137</v>
      </c>
      <c r="E18">
        <f t="shared" si="0"/>
        <v>198.19354519769669</v>
      </c>
      <c r="F18">
        <f t="shared" si="3"/>
        <v>0.11736914300542575</v>
      </c>
      <c r="G18" s="20">
        <f t="shared" si="4"/>
        <v>2.9776578870140054E-6</v>
      </c>
      <c r="I18" s="2">
        <v>0.58519979</v>
      </c>
      <c r="J18">
        <v>228.941125</v>
      </c>
      <c r="K18">
        <f t="shared" si="1"/>
        <v>229.76233503383435</v>
      </c>
      <c r="L18">
        <f t="shared" si="5"/>
        <v>0.67438591967021022</v>
      </c>
      <c r="M18" s="20">
        <f t="shared" si="6"/>
        <v>1.2866513174473778E-5</v>
      </c>
      <c r="O18" s="2">
        <v>0.57979559999999997</v>
      </c>
      <c r="P18">
        <v>269.82313699999997</v>
      </c>
      <c r="Q18">
        <f t="shared" si="2"/>
        <v>270.79687286392004</v>
      </c>
      <c r="R18">
        <f t="shared" si="7"/>
        <v>0.9481615326841637</v>
      </c>
      <c r="S18" s="20">
        <f t="shared" si="8"/>
        <v>1.3023387341532699E-5</v>
      </c>
      <c r="V18" s="9" t="s">
        <v>47</v>
      </c>
      <c r="X18">
        <f>X17/3</f>
        <v>376.03506247190353</v>
      </c>
    </row>
    <row r="19" spans="3:42" x14ac:dyDescent="0.25">
      <c r="C19" s="2">
        <v>0.59063555000000001</v>
      </c>
      <c r="D19">
        <v>198.477047</v>
      </c>
      <c r="E19">
        <f t="shared" si="0"/>
        <v>198.22800601829948</v>
      </c>
      <c r="F19">
        <f t="shared" si="3"/>
        <v>6.202141056635737E-2</v>
      </c>
      <c r="G19" s="20">
        <f t="shared" si="4"/>
        <v>1.5744216739922195E-6</v>
      </c>
      <c r="I19" s="2">
        <v>0.59072815000000001</v>
      </c>
      <c r="J19">
        <v>229.033781</v>
      </c>
      <c r="K19">
        <f t="shared" si="1"/>
        <v>229.77097044487152</v>
      </c>
      <c r="L19">
        <f t="shared" si="5"/>
        <v>0.54344827762997716</v>
      </c>
      <c r="M19" s="20">
        <f t="shared" si="6"/>
        <v>1.0359985111776748E-5</v>
      </c>
      <c r="O19" s="2">
        <v>0.58532371999999999</v>
      </c>
      <c r="P19">
        <v>269.83571999999998</v>
      </c>
      <c r="Q19">
        <f t="shared" si="2"/>
        <v>270.80870323790555</v>
      </c>
      <c r="R19">
        <f t="shared" si="7"/>
        <v>0.94669638124520028</v>
      </c>
      <c r="S19" s="20">
        <f t="shared" si="8"/>
        <v>1.3002050175864093E-5</v>
      </c>
      <c r="AI19" t="s">
        <v>82</v>
      </c>
    </row>
    <row r="20" spans="3:42" x14ac:dyDescent="0.25">
      <c r="C20" s="2">
        <v>0.59616365999999998</v>
      </c>
      <c r="D20">
        <v>198.48963000000001</v>
      </c>
      <c r="E20">
        <f t="shared" si="0"/>
        <v>198.26578940511575</v>
      </c>
      <c r="F20">
        <f t="shared" si="3"/>
        <v>5.0104611918135478E-2</v>
      </c>
      <c r="G20" s="20">
        <f t="shared" si="4"/>
        <v>1.2717509137167167E-6</v>
      </c>
      <c r="I20" s="2">
        <v>0.59625651999999996</v>
      </c>
      <c r="J20">
        <v>229.134838</v>
      </c>
      <c r="K20">
        <f t="shared" si="1"/>
        <v>229.7811383376397</v>
      </c>
      <c r="L20">
        <f t="shared" si="5"/>
        <v>0.41770412643319177</v>
      </c>
      <c r="M20" s="20">
        <f t="shared" si="6"/>
        <v>7.9558487052560734E-6</v>
      </c>
      <c r="O20" s="2">
        <v>0.59085182999999997</v>
      </c>
      <c r="P20">
        <v>269.84830299999999</v>
      </c>
      <c r="Q20">
        <f t="shared" si="2"/>
        <v>270.8226037525904</v>
      </c>
      <c r="R20">
        <f t="shared" si="7"/>
        <v>0.94926195649823741</v>
      </c>
      <c r="S20" s="20">
        <f t="shared" si="8"/>
        <v>1.30360702908107E-5</v>
      </c>
      <c r="U20" t="s">
        <v>127</v>
      </c>
      <c r="V20" t="s">
        <v>60</v>
      </c>
      <c r="X20">
        <f>X17/COUNT(E3:E88,K3:K85,Q3:Q70)</f>
        <v>4.7599374996443489</v>
      </c>
      <c r="AI20" t="s">
        <v>83</v>
      </c>
      <c r="AJ20">
        <f>1/(AJ13*AJ11)</f>
        <v>1.0419622004875788</v>
      </c>
      <c r="AL20" t="s">
        <v>84</v>
      </c>
      <c r="AM20">
        <f>1/(AM13*AJ11)</f>
        <v>1.0354841486432846</v>
      </c>
    </row>
    <row r="21" spans="3:42" x14ac:dyDescent="0.25">
      <c r="C21" s="2">
        <v>0.60169176999999996</v>
      </c>
      <c r="D21">
        <v>198.50221300000001</v>
      </c>
      <c r="E21">
        <f t="shared" si="0"/>
        <v>198.30725086226596</v>
      </c>
      <c r="F21">
        <f t="shared" si="3"/>
        <v>3.801023514983147E-2</v>
      </c>
      <c r="G21" s="20">
        <f t="shared" si="4"/>
        <v>9.6465018218702019E-7</v>
      </c>
      <c r="I21" s="2">
        <v>0.60178472999999999</v>
      </c>
      <c r="J21">
        <v>229.17869999999999</v>
      </c>
      <c r="K21">
        <f t="shared" si="1"/>
        <v>229.79311083661713</v>
      </c>
      <c r="L21">
        <f t="shared" si="5"/>
        <v>0.37750067615257327</v>
      </c>
      <c r="M21" s="20">
        <f t="shared" si="6"/>
        <v>7.1873572253878972E-6</v>
      </c>
      <c r="O21" s="2">
        <v>0.59637994000000005</v>
      </c>
      <c r="P21">
        <v>269.86088599999999</v>
      </c>
      <c r="Q21">
        <f t="shared" si="2"/>
        <v>270.83894421946587</v>
      </c>
      <c r="R21">
        <f t="shared" si="7"/>
        <v>0.95659788066476581</v>
      </c>
      <c r="S21" s="20">
        <f t="shared" si="8"/>
        <v>1.3135588372368303E-5</v>
      </c>
      <c r="U21" t="s">
        <v>128</v>
      </c>
      <c r="W21" t="s">
        <v>61</v>
      </c>
      <c r="X21">
        <f>SQRT(X20)</f>
        <v>2.1817280993846024</v>
      </c>
      <c r="AI21" t="s">
        <v>85</v>
      </c>
      <c r="AJ21">
        <f>(X5*10^-4*PI()*AK2-AJ20)/(X6*10^-4*PI()*AK2)</f>
        <v>0.20113762808893104</v>
      </c>
      <c r="AL21" t="s">
        <v>86</v>
      </c>
      <c r="AM21">
        <f>(X5*10^-4*PI()*AK2-AM20)/(X6*10^-4*PI()*AK2)</f>
        <v>0.21795494232657195</v>
      </c>
      <c r="AP21" t="s">
        <v>87</v>
      </c>
    </row>
    <row r="22" spans="3:42" x14ac:dyDescent="0.25">
      <c r="C22" s="2">
        <v>0.60721988000000005</v>
      </c>
      <c r="D22">
        <v>198.51479599999999</v>
      </c>
      <c r="E22">
        <f t="shared" si="0"/>
        <v>198.35278878000227</v>
      </c>
      <c r="F22">
        <f t="shared" si="3"/>
        <v>2.6246339331389233E-2</v>
      </c>
      <c r="G22" s="20">
        <f t="shared" si="4"/>
        <v>6.6601341331529363E-7</v>
      </c>
      <c r="I22" s="2">
        <v>0.60731329999999994</v>
      </c>
      <c r="J22">
        <v>229.343029</v>
      </c>
      <c r="K22">
        <f t="shared" si="1"/>
        <v>229.80720574791505</v>
      </c>
      <c r="L22">
        <f t="shared" si="5"/>
        <v>0.21546005330498944</v>
      </c>
      <c r="M22" s="20">
        <f t="shared" si="6"/>
        <v>4.096336967761569E-6</v>
      </c>
      <c r="O22" s="2">
        <v>0.60190805000000003</v>
      </c>
      <c r="P22">
        <v>269.873469</v>
      </c>
      <c r="Q22">
        <f t="shared" si="2"/>
        <v>270.85815495946741</v>
      </c>
      <c r="R22">
        <f t="shared" si="7"/>
        <v>0.96960643877225949</v>
      </c>
      <c r="S22" s="20">
        <f t="shared" si="8"/>
        <v>1.3312974729674405E-5</v>
      </c>
      <c r="U22" t="s">
        <v>129</v>
      </c>
      <c r="X22">
        <f>SQRT(SUM(G3:G88,M3:M85,S3:S70)/COUNT(G3:G88,M3:M85,S3:S70))</f>
        <v>8.3098461320947423E-3</v>
      </c>
    </row>
    <row r="23" spans="3:42" x14ac:dyDescent="0.25">
      <c r="C23" s="2">
        <v>0.61274799000000002</v>
      </c>
      <c r="D23">
        <v>198.527379</v>
      </c>
      <c r="E23">
        <f t="shared" si="0"/>
        <v>198.40284804235372</v>
      </c>
      <c r="F23">
        <f t="shared" si="3"/>
        <v>1.5507959412297502E-2</v>
      </c>
      <c r="G23" s="20">
        <f t="shared" si="4"/>
        <v>3.9347200446555764E-7</v>
      </c>
      <c r="I23" s="2">
        <v>0.61284179000000005</v>
      </c>
      <c r="J23">
        <v>229.48144099999999</v>
      </c>
      <c r="K23">
        <f t="shared" si="1"/>
        <v>229.82378903968345</v>
      </c>
      <c r="L23">
        <f t="shared" si="5"/>
        <v>0.11720218027510634</v>
      </c>
      <c r="M23" s="20">
        <f t="shared" si="6"/>
        <v>2.225566390440675E-6</v>
      </c>
      <c r="O23" s="2">
        <v>0.60743616</v>
      </c>
      <c r="P23">
        <v>269.88605200000001</v>
      </c>
      <c r="Q23">
        <f t="shared" si="2"/>
        <v>270.88073556657446</v>
      </c>
      <c r="R23">
        <f t="shared" si="7"/>
        <v>0.98939539761327144</v>
      </c>
      <c r="S23" s="20">
        <f t="shared" si="8"/>
        <v>1.3583416116845434E-5</v>
      </c>
    </row>
    <row r="24" spans="3:42" x14ac:dyDescent="0.25">
      <c r="C24" s="2">
        <v>0.61827613999999997</v>
      </c>
      <c r="D24">
        <v>198.551401</v>
      </c>
      <c r="E24">
        <f t="shared" si="0"/>
        <v>198.45792592479648</v>
      </c>
      <c r="F24">
        <f t="shared" si="3"/>
        <v>8.7375896843026497E-3</v>
      </c>
      <c r="G24" s="20">
        <f t="shared" si="4"/>
        <v>2.2163877175237149E-7</v>
      </c>
      <c r="I24" s="2">
        <v>0.61837021000000003</v>
      </c>
      <c r="J24">
        <v>229.59697600000001</v>
      </c>
      <c r="K24">
        <f t="shared" si="1"/>
        <v>229.84328498599254</v>
      </c>
      <c r="L24">
        <f t="shared" si="5"/>
        <v>6.0668116580667154E-2</v>
      </c>
      <c r="M24" s="20">
        <f t="shared" si="6"/>
        <v>1.1508750770013029E-6</v>
      </c>
      <c r="O24" s="2">
        <v>0.61296454</v>
      </c>
      <c r="P24">
        <v>269.99014699999998</v>
      </c>
      <c r="Q24">
        <f t="shared" si="2"/>
        <v>270.9072661698865</v>
      </c>
      <c r="R24">
        <f t="shared" si="7"/>
        <v>0.84110757177333706</v>
      </c>
      <c r="S24" s="20">
        <f t="shared" si="8"/>
        <v>1.1538668909817829E-5</v>
      </c>
      <c r="U24" t="s">
        <v>122</v>
      </c>
      <c r="V24" s="16">
        <f>X3-X4</f>
        <v>-9.0000000000000018</v>
      </c>
    </row>
    <row r="25" spans="3:42" x14ac:dyDescent="0.25">
      <c r="C25" s="2">
        <v>0.62380431000000003</v>
      </c>
      <c r="D25">
        <v>198.583823</v>
      </c>
      <c r="E25">
        <f t="shared" si="0"/>
        <v>198.51857726196909</v>
      </c>
      <c r="F25">
        <f t="shared" si="3"/>
        <v>4.2570063311981564E-3</v>
      </c>
      <c r="G25" s="20">
        <f t="shared" si="4"/>
        <v>1.079484875100023E-7</v>
      </c>
      <c r="I25" s="2">
        <v>0.62389846000000004</v>
      </c>
      <c r="J25">
        <v>229.655315</v>
      </c>
      <c r="K25">
        <f t="shared" si="1"/>
        <v>229.86618275324736</v>
      </c>
      <c r="L25">
        <f t="shared" si="5"/>
        <v>4.446520935958799E-2</v>
      </c>
      <c r="M25" s="20">
        <f t="shared" si="6"/>
        <v>8.4307719061910927E-7</v>
      </c>
      <c r="O25" s="2">
        <v>0.61849268000000002</v>
      </c>
      <c r="P25">
        <v>270.01113099999998</v>
      </c>
      <c r="Q25">
        <f t="shared" si="2"/>
        <v>270.93841335914226</v>
      </c>
      <c r="R25">
        <f t="shared" si="7"/>
        <v>0.85985257357647615</v>
      </c>
      <c r="S25" s="20">
        <f t="shared" si="8"/>
        <v>1.1793987400869427E-5</v>
      </c>
      <c r="U25" t="s">
        <v>121</v>
      </c>
      <c r="V25" s="15">
        <f>EXP(V24)</f>
        <v>1.2340980408667932E-4</v>
      </c>
    </row>
    <row r="26" spans="3:42" x14ac:dyDescent="0.25">
      <c r="C26" s="2">
        <v>0.62933262000000001</v>
      </c>
      <c r="D26">
        <v>198.66504</v>
      </c>
      <c r="E26">
        <f t="shared" si="0"/>
        <v>198.5854234859892</v>
      </c>
      <c r="F26">
        <f t="shared" si="3"/>
        <v>6.3387893032333005E-3</v>
      </c>
      <c r="G26" s="20">
        <f t="shared" si="4"/>
        <v>1.6060661109721251E-7</v>
      </c>
      <c r="I26" s="2">
        <v>0.62942688000000002</v>
      </c>
      <c r="J26">
        <v>229.770849</v>
      </c>
      <c r="K26">
        <f t="shared" si="1"/>
        <v>229.89304785132651</v>
      </c>
      <c r="L26">
        <f t="shared" si="5"/>
        <v>1.4932559265519956E-2</v>
      </c>
      <c r="M26" s="20">
        <f t="shared" si="6"/>
        <v>2.8284231889448908E-7</v>
      </c>
      <c r="O26" s="2">
        <v>0.62371816999999996</v>
      </c>
      <c r="P26">
        <v>270.16029200000003</v>
      </c>
      <c r="Q26">
        <f t="shared" si="2"/>
        <v>270.97279586225784</v>
      </c>
      <c r="R26">
        <f t="shared" si="7"/>
        <v>0.6601625261838634</v>
      </c>
      <c r="S26" s="20">
        <f t="shared" si="8"/>
        <v>9.0449846488269346E-6</v>
      </c>
      <c r="U26" t="s">
        <v>123</v>
      </c>
      <c r="V26" s="15">
        <f>EXP(V24)</f>
        <v>1.2340980408667932E-4</v>
      </c>
    </row>
    <row r="27" spans="3:42" x14ac:dyDescent="0.25">
      <c r="C27" s="2">
        <v>0.63516426000000004</v>
      </c>
      <c r="D27">
        <v>198.841498</v>
      </c>
      <c r="E27">
        <f t="shared" si="0"/>
        <v>198.66341527413314</v>
      </c>
      <c r="F27">
        <f t="shared" si="3"/>
        <v>3.1713457252170507E-2</v>
      </c>
      <c r="G27" s="20">
        <f t="shared" si="4"/>
        <v>8.0210188461701212E-7</v>
      </c>
      <c r="I27" s="2">
        <v>0.63495557999999996</v>
      </c>
      <c r="J27">
        <v>229.97789599999999</v>
      </c>
      <c r="K27">
        <f t="shared" si="1"/>
        <v>229.92452997506336</v>
      </c>
      <c r="L27">
        <f t="shared" si="5"/>
        <v>2.8479326175361746E-3</v>
      </c>
      <c r="M27" s="20">
        <f t="shared" si="6"/>
        <v>5.3846504610036239E-8</v>
      </c>
      <c r="O27" s="2">
        <v>0.62954986000000002</v>
      </c>
      <c r="P27">
        <v>270.35355099999998</v>
      </c>
      <c r="Q27">
        <f t="shared" si="2"/>
        <v>271.01777204023682</v>
      </c>
      <c r="R27">
        <f t="shared" si="7"/>
        <v>0.44118959029330868</v>
      </c>
      <c r="S27" s="20">
        <f t="shared" si="8"/>
        <v>6.0361649659336257E-6</v>
      </c>
    </row>
    <row r="28" spans="3:42" x14ac:dyDescent="0.25">
      <c r="C28" s="2">
        <v>0.64038969000000001</v>
      </c>
      <c r="D28">
        <v>198.967782</v>
      </c>
      <c r="E28">
        <f t="shared" si="0"/>
        <v>198.74055364593363</v>
      </c>
      <c r="F28">
        <f t="shared" si="3"/>
        <v>5.16327248917113E-2</v>
      </c>
      <c r="G28" s="20">
        <f t="shared" si="4"/>
        <v>1.3042460437140729E-6</v>
      </c>
      <c r="I28" s="2">
        <v>0.64048406999999996</v>
      </c>
      <c r="J28">
        <v>230.11327</v>
      </c>
      <c r="K28">
        <f t="shared" si="1"/>
        <v>229.96137101398668</v>
      </c>
      <c r="L28">
        <f t="shared" si="5"/>
        <v>2.3073301951875316E-2</v>
      </c>
      <c r="M28" s="20">
        <f t="shared" si="6"/>
        <v>4.3573898922233211E-7</v>
      </c>
      <c r="O28" s="2">
        <v>0.63507877999999995</v>
      </c>
      <c r="P28">
        <v>270.632271</v>
      </c>
      <c r="Q28">
        <f t="shared" si="2"/>
        <v>271.0678948428353</v>
      </c>
      <c r="R28">
        <f t="shared" si="7"/>
        <v>0.18976813244659249</v>
      </c>
      <c r="S28" s="20">
        <f t="shared" si="8"/>
        <v>2.5909803528157365E-6</v>
      </c>
    </row>
    <row r="29" spans="3:42" x14ac:dyDescent="0.25">
      <c r="C29" s="2">
        <v>0.64591827999999996</v>
      </c>
      <c r="D29">
        <v>199.140512</v>
      </c>
      <c r="E29">
        <f t="shared" si="0"/>
        <v>198.83047325397951</v>
      </c>
      <c r="F29">
        <f t="shared" si="3"/>
        <v>9.6124024033961405E-2</v>
      </c>
      <c r="G29" s="20">
        <f t="shared" si="4"/>
        <v>2.423888870467274E-6</v>
      </c>
      <c r="I29" s="2">
        <v>0.64601273999999997</v>
      </c>
      <c r="J29">
        <v>230.311916</v>
      </c>
      <c r="K29">
        <f t="shared" si="1"/>
        <v>230.00442696723877</v>
      </c>
      <c r="L29">
        <f t="shared" si="5"/>
        <v>9.4549505268433823E-2</v>
      </c>
      <c r="M29" s="20">
        <f t="shared" si="6"/>
        <v>1.7824872995366384E-6</v>
      </c>
      <c r="O29" s="2">
        <v>0.64060744000000003</v>
      </c>
      <c r="P29">
        <v>270.827879</v>
      </c>
      <c r="Q29">
        <f t="shared" si="2"/>
        <v>271.12648873080013</v>
      </c>
      <c r="R29">
        <f t="shared" si="7"/>
        <v>8.9167771328530668E-2</v>
      </c>
      <c r="S29" s="20">
        <f t="shared" si="8"/>
        <v>1.2156853268482412E-6</v>
      </c>
    </row>
    <row r="30" spans="3:42" x14ac:dyDescent="0.25">
      <c r="C30" s="2">
        <v>0.65144696999999996</v>
      </c>
      <c r="D30">
        <v>199.34451999999999</v>
      </c>
      <c r="E30">
        <f t="shared" si="0"/>
        <v>198.92988356596163</v>
      </c>
      <c r="F30">
        <f t="shared" si="3"/>
        <v>0.17192337243204481</v>
      </c>
      <c r="G30" s="20">
        <f t="shared" si="4"/>
        <v>4.3263965032583106E-6</v>
      </c>
      <c r="I30" s="2">
        <v>0.65154113000000002</v>
      </c>
      <c r="J30">
        <v>230.416011</v>
      </c>
      <c r="K30">
        <f t="shared" si="1"/>
        <v>230.05467083420723</v>
      </c>
      <c r="L30">
        <f t="shared" si="5"/>
        <v>0.1305667154151452</v>
      </c>
      <c r="M30" s="20">
        <f t="shared" si="6"/>
        <v>2.4592754330711169E-6</v>
      </c>
      <c r="O30" s="2">
        <v>0.64643938999999995</v>
      </c>
      <c r="P30">
        <v>271.10728799999998</v>
      </c>
      <c r="Q30">
        <f t="shared" si="2"/>
        <v>271.19896548641015</v>
      </c>
      <c r="R30">
        <f t="shared" si="7"/>
        <v>8.4047615144855481E-3</v>
      </c>
      <c r="S30" s="20">
        <f t="shared" si="8"/>
        <v>1.1435180117371141E-7</v>
      </c>
    </row>
    <row r="31" spans="3:42" x14ac:dyDescent="0.25">
      <c r="C31" s="2">
        <v>0.65697572000000004</v>
      </c>
      <c r="D31">
        <v>199.56604400000001</v>
      </c>
      <c r="E31">
        <f t="shared" si="0"/>
        <v>199.03986223653391</v>
      </c>
      <c r="F31">
        <f t="shared" si="3"/>
        <v>0.27686724820429331</v>
      </c>
      <c r="G31" s="20">
        <f t="shared" si="4"/>
        <v>6.9518163002808595E-6</v>
      </c>
      <c r="I31" s="2">
        <v>0.65706971999999997</v>
      </c>
      <c r="J31">
        <v>230.588741</v>
      </c>
      <c r="K31">
        <f t="shared" si="1"/>
        <v>230.11322347801092</v>
      </c>
      <c r="L31">
        <f t="shared" si="5"/>
        <v>0.22611691371863132</v>
      </c>
      <c r="M31" s="20">
        <f t="shared" si="6"/>
        <v>4.2526226985864616E-6</v>
      </c>
      <c r="O31" s="2">
        <v>0.65208401999999999</v>
      </c>
      <c r="P31">
        <v>271.366848</v>
      </c>
      <c r="Q31">
        <f t="shared" si="2"/>
        <v>271.28122305972215</v>
      </c>
      <c r="R31">
        <f t="shared" si="7"/>
        <v>7.331630397585903E-3</v>
      </c>
      <c r="S31" s="20">
        <f t="shared" si="8"/>
        <v>9.9560480219741265E-8</v>
      </c>
    </row>
    <row r="32" spans="3:42" x14ac:dyDescent="0.25">
      <c r="C32" s="2">
        <v>0.66250452000000004</v>
      </c>
      <c r="D32">
        <v>199.80740800000001</v>
      </c>
      <c r="E32">
        <f t="shared" si="0"/>
        <v>199.16161367354891</v>
      </c>
      <c r="F32">
        <f t="shared" si="3"/>
        <v>0.41705031207642462</v>
      </c>
      <c r="G32" s="20">
        <f t="shared" si="4"/>
        <v>1.0446366982176797E-5</v>
      </c>
      <c r="I32" s="2">
        <v>0.66259842000000002</v>
      </c>
      <c r="J32">
        <v>230.79578799999999</v>
      </c>
      <c r="K32">
        <f t="shared" si="1"/>
        <v>230.18135996596357</v>
      </c>
      <c r="L32">
        <f t="shared" si="5"/>
        <v>0.37752180900986237</v>
      </c>
      <c r="M32" s="20">
        <f t="shared" si="6"/>
        <v>7.0873892895699173E-6</v>
      </c>
      <c r="O32" s="2">
        <v>0.65719406000000002</v>
      </c>
      <c r="P32">
        <v>271.62060500000001</v>
      </c>
      <c r="Q32">
        <f t="shared" si="2"/>
        <v>271.36754878975557</v>
      </c>
      <c r="R32">
        <f t="shared" si="7"/>
        <v>6.4037445543277116E-2</v>
      </c>
      <c r="S32" s="20">
        <f t="shared" si="8"/>
        <v>8.6797771532438984E-7</v>
      </c>
    </row>
    <row r="33" spans="3:19" x14ac:dyDescent="0.25">
      <c r="C33" s="2">
        <v>0.66803290999999998</v>
      </c>
      <c r="D33">
        <v>199.91150300000001</v>
      </c>
      <c r="E33">
        <f t="shared" si="0"/>
        <v>199.29647205829616</v>
      </c>
      <c r="F33">
        <f t="shared" si="3"/>
        <v>0.37826305925312453</v>
      </c>
      <c r="G33" s="20">
        <f t="shared" si="4"/>
        <v>9.4649508256894381E-6</v>
      </c>
      <c r="I33" s="2">
        <v>0.66812749999999999</v>
      </c>
      <c r="J33">
        <v>231.12866399999999</v>
      </c>
      <c r="K33">
        <f t="shared" si="1"/>
        <v>230.26054038584405</v>
      </c>
      <c r="L33">
        <f t="shared" si="5"/>
        <v>0.7536386094551607</v>
      </c>
      <c r="M33" s="20">
        <f t="shared" si="6"/>
        <v>1.4107677451938299E-5</v>
      </c>
      <c r="O33" s="2">
        <v>0.66272282999999998</v>
      </c>
      <c r="P33">
        <v>271.85052899999999</v>
      </c>
      <c r="Q33">
        <f t="shared" si="2"/>
        <v>271.47554299988366</v>
      </c>
      <c r="R33">
        <f t="shared" si="7"/>
        <v>0.14061450028324948</v>
      </c>
      <c r="S33" s="20">
        <f t="shared" si="8"/>
        <v>1.9026974796936487E-6</v>
      </c>
    </row>
    <row r="34" spans="3:19" x14ac:dyDescent="0.25">
      <c r="C34" s="2">
        <v>0.67356147</v>
      </c>
      <c r="D34">
        <v>200.07279399999999</v>
      </c>
      <c r="E34">
        <f t="shared" si="0"/>
        <v>199.44595446130191</v>
      </c>
      <c r="F34">
        <f t="shared" si="3"/>
        <v>0.39292780727521986</v>
      </c>
      <c r="G34" s="20">
        <f t="shared" si="4"/>
        <v>9.816048387244712E-6</v>
      </c>
      <c r="I34" s="2">
        <v>0.67365648</v>
      </c>
      <c r="J34">
        <v>231.427223</v>
      </c>
      <c r="K34">
        <f t="shared" si="1"/>
        <v>230.35241858445758</v>
      </c>
      <c r="L34">
        <f t="shared" si="5"/>
        <v>1.1552045316694761</v>
      </c>
      <c r="M34" s="20">
        <f t="shared" si="6"/>
        <v>2.1568999268702612E-5</v>
      </c>
      <c r="O34" s="2">
        <v>0.66825226000000004</v>
      </c>
      <c r="P34">
        <v>272.29779600000001</v>
      </c>
      <c r="Q34">
        <f t="shared" si="2"/>
        <v>271.60095840555113</v>
      </c>
      <c r="R34">
        <f t="shared" si="7"/>
        <v>0.48558263303730154</v>
      </c>
      <c r="S34" s="20">
        <f t="shared" si="8"/>
        <v>6.5489985373431038E-6</v>
      </c>
    </row>
    <row r="35" spans="3:19" x14ac:dyDescent="0.25">
      <c r="C35" s="2">
        <v>0.67909012000000002</v>
      </c>
      <c r="D35">
        <v>200.26536300000001</v>
      </c>
      <c r="E35">
        <f t="shared" ref="E35:E66" si="9">$X$6+$X$2*EXP((C35/F$1)*$X$3-$X$4)+D$1^2*$X$5/((-$X$7*(C35/E$1-1)^$X$8+1))</f>
        <v>199.61174118116946</v>
      </c>
      <c r="F35">
        <f t="shared" si="3"/>
        <v>0.42722148205134852</v>
      </c>
      <c r="G35" s="20">
        <f t="shared" si="4"/>
        <v>1.0652251165395476E-5</v>
      </c>
      <c r="I35" s="2">
        <v>0.67918515000000002</v>
      </c>
      <c r="J35">
        <v>231.62283099999999</v>
      </c>
      <c r="K35">
        <f t="shared" ref="K35:K66" si="10">$X$6+$X$2*EXP((I35/L$1)*$X$3-$X$4)+J$1^2*$X$5/((-$X$7*(I35/K$1-1)^$X$8+1))</f>
        <v>230.45888167350995</v>
      </c>
      <c r="L35">
        <f t="shared" si="5"/>
        <v>1.3547780346366198</v>
      </c>
      <c r="M35" s="20">
        <f t="shared" si="6"/>
        <v>2.5252560240029788E-5</v>
      </c>
      <c r="O35" s="2">
        <v>0.67378143999999995</v>
      </c>
      <c r="P35">
        <v>272.66498999999999</v>
      </c>
      <c r="Q35">
        <f t="shared" ref="Q35:Q66" si="11">$X$6+$X$2*EXP((O35/R$1)*$X$3-$X$4)+P$1^2*$X$5/((-$X$7*(O35/Q$1-1)^$X$8+1))</f>
        <v>271.74638603929225</v>
      </c>
      <c r="R35">
        <f t="shared" si="7"/>
        <v>0.84383323662795051</v>
      </c>
      <c r="S35" s="20">
        <f t="shared" si="8"/>
        <v>1.1350052501261988E-5</v>
      </c>
    </row>
    <row r="36" spans="3:19" x14ac:dyDescent="0.25">
      <c r="C36" s="2">
        <v>0.68461897000000005</v>
      </c>
      <c r="D36">
        <v>200.52120500000001</v>
      </c>
      <c r="E36">
        <f t="shared" si="9"/>
        <v>199.79571797524005</v>
      </c>
      <c r="F36">
        <f t="shared" si="3"/>
        <v>0.52633142309505443</v>
      </c>
      <c r="G36" s="20">
        <f t="shared" si="4"/>
        <v>1.3089971094743433E-5</v>
      </c>
      <c r="I36" s="2">
        <v>0.68471402999999997</v>
      </c>
      <c r="J36">
        <v>231.89011099999999</v>
      </c>
      <c r="K36">
        <f t="shared" si="10"/>
        <v>230.58209582533408</v>
      </c>
      <c r="L36">
        <f t="shared" si="5"/>
        <v>1.7109036971562943</v>
      </c>
      <c r="M36" s="20">
        <f t="shared" si="6"/>
        <v>3.1817137725645921E-5</v>
      </c>
      <c r="O36" s="2">
        <v>0.67961360000000004</v>
      </c>
      <c r="P36">
        <v>273.01303300000001</v>
      </c>
      <c r="Q36">
        <f t="shared" si="11"/>
        <v>271.9247638437547</v>
      </c>
      <c r="R36">
        <f t="shared" si="7"/>
        <v>1.1843297564348643</v>
      </c>
      <c r="S36" s="20">
        <f t="shared" si="8"/>
        <v>1.5889340859267566E-5</v>
      </c>
    </row>
    <row r="37" spans="3:19" x14ac:dyDescent="0.25">
      <c r="C37" s="2">
        <v>0.69014794999999995</v>
      </c>
      <c r="D37">
        <v>200.81976399999999</v>
      </c>
      <c r="E37">
        <f t="shared" si="9"/>
        <v>199.99999022798286</v>
      </c>
      <c r="F37">
        <f t="shared" si="3"/>
        <v>0.67202903728719177</v>
      </c>
      <c r="G37" s="20">
        <f t="shared" si="4"/>
        <v>1.6663841798137218E-5</v>
      </c>
      <c r="I37" s="2">
        <v>0.69024293000000003</v>
      </c>
      <c r="J37">
        <v>232.16275400000001</v>
      </c>
      <c r="K37">
        <f t="shared" si="10"/>
        <v>230.72451626188524</v>
      </c>
      <c r="L37">
        <f t="shared" si="5"/>
        <v>2.0685277913374751</v>
      </c>
      <c r="M37" s="20">
        <f t="shared" si="6"/>
        <v>3.8377463417917771E-5</v>
      </c>
      <c r="O37" s="2">
        <v>0.68483994999999998</v>
      </c>
      <c r="P37">
        <v>273.445133</v>
      </c>
      <c r="Q37">
        <f t="shared" si="11"/>
        <v>272.10961240496795</v>
      </c>
      <c r="R37">
        <f t="shared" si="7"/>
        <v>1.7836152597547636</v>
      </c>
      <c r="S37" s="20">
        <f t="shared" si="8"/>
        <v>2.3853976309826207E-5</v>
      </c>
    </row>
    <row r="38" spans="3:19" x14ac:dyDescent="0.25">
      <c r="C38" s="2">
        <v>0.69567699000000005</v>
      </c>
      <c r="D38">
        <v>201.141201</v>
      </c>
      <c r="E38">
        <f t="shared" si="9"/>
        <v>200.22691630280053</v>
      </c>
      <c r="F38">
        <f t="shared" si="3"/>
        <v>0.83591650753311364</v>
      </c>
      <c r="G38" s="20">
        <f t="shared" si="4"/>
        <v>2.0661451293829588E-5</v>
      </c>
      <c r="I38" s="2">
        <v>0.69577177000000001</v>
      </c>
      <c r="J38">
        <v>232.41555700000001</v>
      </c>
      <c r="K38">
        <f t="shared" si="10"/>
        <v>230.88894435348578</v>
      </c>
      <c r="L38">
        <f t="shared" si="5"/>
        <v>2.3305461724971619</v>
      </c>
      <c r="M38" s="20">
        <f t="shared" si="6"/>
        <v>4.314468694944279E-5</v>
      </c>
      <c r="O38" s="2">
        <v>0.69036920999999996</v>
      </c>
      <c r="P38">
        <v>273.83520399999998</v>
      </c>
      <c r="Q38">
        <f t="shared" si="11"/>
        <v>272.33466304806353</v>
      </c>
      <c r="R38">
        <f t="shared" si="7"/>
        <v>2.2516231484383278</v>
      </c>
      <c r="S38" s="20">
        <f t="shared" si="8"/>
        <v>3.0027359608941738E-5</v>
      </c>
    </row>
    <row r="39" spans="3:19" x14ac:dyDescent="0.25">
      <c r="C39" s="2">
        <v>0.70120614999999997</v>
      </c>
      <c r="D39">
        <v>201.49695500000001</v>
      </c>
      <c r="E39">
        <f t="shared" si="9"/>
        <v>200.47914701212858</v>
      </c>
      <c r="F39">
        <f t="shared" si="3"/>
        <v>1.0359331001749006</v>
      </c>
      <c r="G39" s="20">
        <f t="shared" si="4"/>
        <v>2.5514950778034418E-5</v>
      </c>
      <c r="I39" s="2">
        <v>0.70130060000000005</v>
      </c>
      <c r="J39">
        <v>232.66836000000001</v>
      </c>
      <c r="K39">
        <f t="shared" si="10"/>
        <v>231.07858087221672</v>
      </c>
      <c r="L39">
        <f t="shared" si="5"/>
        <v>2.5273976751353922</v>
      </c>
      <c r="M39" s="20">
        <f t="shared" si="6"/>
        <v>4.6687317804237586E-5</v>
      </c>
      <c r="O39" s="2">
        <v>0.69589844999999995</v>
      </c>
      <c r="P39">
        <v>274.22223700000001</v>
      </c>
      <c r="Q39">
        <f t="shared" si="11"/>
        <v>272.59436450963995</v>
      </c>
      <c r="R39">
        <f t="shared" si="7"/>
        <v>2.6499688448710699</v>
      </c>
      <c r="S39" s="20">
        <f t="shared" si="8"/>
        <v>3.5239961835636168E-5</v>
      </c>
    </row>
    <row r="40" spans="3:19" x14ac:dyDescent="0.25">
      <c r="C40" s="2">
        <v>0.70673490999999999</v>
      </c>
      <c r="D40">
        <v>201.72687999999999</v>
      </c>
      <c r="E40">
        <f t="shared" si="9"/>
        <v>200.75962980547095</v>
      </c>
      <c r="F40">
        <f t="shared" si="3"/>
        <v>0.93557293881647241</v>
      </c>
      <c r="G40" s="20">
        <f t="shared" si="4"/>
        <v>2.2990589563082593E-5</v>
      </c>
      <c r="I40" s="2">
        <v>0.70682957999999996</v>
      </c>
      <c r="J40">
        <v>232.96691899999999</v>
      </c>
      <c r="K40">
        <f t="shared" si="10"/>
        <v>231.29708816316241</v>
      </c>
      <c r="L40">
        <f t="shared" si="5"/>
        <v>2.7883350236536804</v>
      </c>
      <c r="M40" s="20">
        <f t="shared" si="6"/>
        <v>5.137554494984766E-5</v>
      </c>
      <c r="O40" s="2">
        <v>0.70122735000000003</v>
      </c>
      <c r="P40">
        <v>274.82994400000001</v>
      </c>
      <c r="Q40">
        <f t="shared" si="11"/>
        <v>272.88214152709975</v>
      </c>
      <c r="R40">
        <f t="shared" si="7"/>
        <v>3.793934473436384</v>
      </c>
      <c r="S40" s="20">
        <f t="shared" si="8"/>
        <v>5.0229832161634959E-5</v>
      </c>
    </row>
    <row r="41" spans="3:19" x14ac:dyDescent="0.25">
      <c r="C41" s="2">
        <v>0.71226392999999999</v>
      </c>
      <c r="D41">
        <v>202.036878</v>
      </c>
      <c r="E41">
        <f t="shared" si="9"/>
        <v>201.0717421127811</v>
      </c>
      <c r="F41">
        <f t="shared" si="3"/>
        <v>0.93148728079782561</v>
      </c>
      <c r="G41" s="20">
        <f t="shared" si="4"/>
        <v>2.2819999538328695E-5</v>
      </c>
      <c r="I41" s="2">
        <v>0.71235877000000003</v>
      </c>
      <c r="J41">
        <v>233.334112</v>
      </c>
      <c r="K41">
        <f t="shared" si="10"/>
        <v>231.54865487623496</v>
      </c>
      <c r="L41">
        <f t="shared" si="5"/>
        <v>3.1878571408033358</v>
      </c>
      <c r="M41" s="20">
        <f t="shared" si="6"/>
        <v>5.8552087302375911E-5</v>
      </c>
      <c r="O41" s="2">
        <v>0.70695828999999999</v>
      </c>
      <c r="P41">
        <v>275.44010300000002</v>
      </c>
      <c r="Q41">
        <f t="shared" si="11"/>
        <v>273.23863911315203</v>
      </c>
      <c r="R41">
        <f t="shared" si="7"/>
        <v>4.8464432450958563</v>
      </c>
      <c r="S41" s="20">
        <f t="shared" si="8"/>
        <v>6.3880570645896603E-5</v>
      </c>
    </row>
    <row r="42" spans="3:19" x14ac:dyDescent="0.25">
      <c r="C42" s="2">
        <v>0.71779325000000005</v>
      </c>
      <c r="D42">
        <v>202.449828</v>
      </c>
      <c r="E42">
        <f t="shared" si="9"/>
        <v>201.41926220370516</v>
      </c>
      <c r="F42">
        <f t="shared" si="3"/>
        <v>1.0620658604928122</v>
      </c>
      <c r="G42" s="20">
        <f t="shared" si="4"/>
        <v>2.5912936133292685E-5</v>
      </c>
      <c r="I42" s="2">
        <v>0.71788753000000005</v>
      </c>
      <c r="J42">
        <v>233.56403700000001</v>
      </c>
      <c r="K42">
        <f t="shared" si="10"/>
        <v>231.8380450970038</v>
      </c>
      <c r="L42">
        <f t="shared" si="5"/>
        <v>2.9790480492084903</v>
      </c>
      <c r="M42" s="20">
        <f t="shared" si="6"/>
        <v>5.4609168236060986E-5</v>
      </c>
      <c r="O42" s="2">
        <v>0.71248805999999998</v>
      </c>
      <c r="P42">
        <v>276.00175999999999</v>
      </c>
      <c r="Q42">
        <f t="shared" si="11"/>
        <v>273.6354903310654</v>
      </c>
      <c r="R42">
        <f t="shared" si="7"/>
        <v>5.5992321461198244</v>
      </c>
      <c r="S42" s="20">
        <f t="shared" si="8"/>
        <v>7.3502950224558125E-5</v>
      </c>
    </row>
    <row r="43" spans="3:19" x14ac:dyDescent="0.25">
      <c r="C43" s="2">
        <v>0.72332240000000003</v>
      </c>
      <c r="D43">
        <v>202.80558199999999</v>
      </c>
      <c r="E43">
        <f t="shared" si="9"/>
        <v>201.80642296854745</v>
      </c>
      <c r="F43">
        <f t="shared" si="3"/>
        <v>0.99831877013316861</v>
      </c>
      <c r="G43" s="20">
        <f t="shared" si="4"/>
        <v>2.4272215989046907E-5</v>
      </c>
      <c r="I43" s="2">
        <v>0.72341696</v>
      </c>
      <c r="J43">
        <v>234.011304</v>
      </c>
      <c r="K43">
        <f t="shared" si="10"/>
        <v>232.17082943970135</v>
      </c>
      <c r="L43">
        <f t="shared" si="5"/>
        <v>3.3873466071064913</v>
      </c>
      <c r="M43" s="20">
        <f t="shared" si="6"/>
        <v>6.1856588520420885E-5</v>
      </c>
      <c r="O43" s="2">
        <v>0.71801780000000004</v>
      </c>
      <c r="P43">
        <v>276.55197800000002</v>
      </c>
      <c r="Q43">
        <f t="shared" si="11"/>
        <v>274.09187887137477</v>
      </c>
      <c r="R43">
        <f t="shared" si="7"/>
        <v>6.0520877226626908</v>
      </c>
      <c r="S43" s="20">
        <f t="shared" si="8"/>
        <v>7.9131915074311218E-5</v>
      </c>
    </row>
    <row r="44" spans="3:19" x14ac:dyDescent="0.25">
      <c r="C44" s="2">
        <v>0.72885179</v>
      </c>
      <c r="D44">
        <v>203.24141</v>
      </c>
      <c r="E44">
        <f t="shared" si="9"/>
        <v>202.23808230646483</v>
      </c>
      <c r="F44">
        <f t="shared" si="3"/>
        <v>1.0066664606146027</v>
      </c>
      <c r="G44" s="20">
        <f t="shared" si="4"/>
        <v>2.4370318267795357E-5</v>
      </c>
      <c r="I44" s="2">
        <v>0.72894608000000005</v>
      </c>
      <c r="J44">
        <v>234.35561899999999</v>
      </c>
      <c r="K44">
        <f t="shared" si="10"/>
        <v>232.55330227922212</v>
      </c>
      <c r="L44">
        <f t="shared" si="5"/>
        <v>3.2483455619954835</v>
      </c>
      <c r="M44" s="20">
        <f t="shared" si="6"/>
        <v>5.9144107435884097E-5</v>
      </c>
      <c r="O44" s="2">
        <v>0.72283823000000003</v>
      </c>
      <c r="P44">
        <v>277.189055</v>
      </c>
      <c r="Q44">
        <f t="shared" si="11"/>
        <v>274.54502748564209</v>
      </c>
      <c r="R44">
        <f t="shared" si="7"/>
        <v>6.9908814966816228</v>
      </c>
      <c r="S44" s="20">
        <f t="shared" si="8"/>
        <v>9.0987091944557804E-5</v>
      </c>
    </row>
    <row r="45" spans="3:19" x14ac:dyDescent="0.25">
      <c r="C45" s="2">
        <v>0.73407798000000002</v>
      </c>
      <c r="D45">
        <v>203.61935299999999</v>
      </c>
      <c r="E45">
        <f t="shared" si="9"/>
        <v>202.69190672834338</v>
      </c>
      <c r="F45">
        <f t="shared" si="3"/>
        <v>0.86015658680973961</v>
      </c>
      <c r="G45" s="20">
        <f t="shared" si="4"/>
        <v>2.0746240737122248E-5</v>
      </c>
      <c r="I45" s="2">
        <v>0.73447509</v>
      </c>
      <c r="J45">
        <v>234.66561799999999</v>
      </c>
      <c r="K45">
        <f t="shared" si="10"/>
        <v>232.99281112823945</v>
      </c>
      <c r="L45">
        <f t="shared" si="5"/>
        <v>2.7982828302092919</v>
      </c>
      <c r="M45" s="20">
        <f t="shared" si="6"/>
        <v>5.0815087810457243E-5</v>
      </c>
      <c r="O45" s="2">
        <v>0.72784126999999998</v>
      </c>
      <c r="P45">
        <v>277.77954</v>
      </c>
      <c r="Q45">
        <f t="shared" si="11"/>
        <v>275.07714061635647</v>
      </c>
      <c r="R45">
        <f t="shared" si="7"/>
        <v>7.3029624287168975</v>
      </c>
      <c r="S45" s="20">
        <f t="shared" si="8"/>
        <v>9.464519221416307E-5</v>
      </c>
    </row>
    <row r="46" spans="3:19" x14ac:dyDescent="0.25">
      <c r="C46" s="2">
        <v>0.73991039999999997</v>
      </c>
      <c r="D46">
        <v>204.052832</v>
      </c>
      <c r="E46">
        <f t="shared" si="9"/>
        <v>203.25755990489142</v>
      </c>
      <c r="F46">
        <f t="shared" si="3"/>
        <v>0.63245770525837808</v>
      </c>
      <c r="G46" s="20">
        <f t="shared" si="4"/>
        <v>1.5189596409645416E-5</v>
      </c>
      <c r="I46" s="2">
        <v>0.74000469000000002</v>
      </c>
      <c r="J46">
        <v>235.17008000000001</v>
      </c>
      <c r="K46">
        <f t="shared" si="10"/>
        <v>233.49793762255706</v>
      </c>
      <c r="L46">
        <f t="shared" si="5"/>
        <v>2.7960601304405692</v>
      </c>
      <c r="M46" s="20">
        <f t="shared" si="6"/>
        <v>5.0557125444874673E-5</v>
      </c>
      <c r="O46" s="2">
        <v>0.73321875000000003</v>
      </c>
      <c r="P46">
        <v>278.49456199999997</v>
      </c>
      <c r="Q46">
        <f t="shared" si="11"/>
        <v>275.72869608213557</v>
      </c>
      <c r="R46">
        <f t="shared" si="7"/>
        <v>7.6500142756038958</v>
      </c>
      <c r="S46" s="20">
        <f t="shared" si="8"/>
        <v>9.8634490789090322E-5</v>
      </c>
    </row>
    <row r="47" spans="3:19" x14ac:dyDescent="0.25">
      <c r="C47" s="2">
        <v>0.74544001000000004</v>
      </c>
      <c r="D47">
        <v>204.56033199999999</v>
      </c>
      <c r="E47">
        <f t="shared" si="9"/>
        <v>203.85885726766145</v>
      </c>
      <c r="F47">
        <f t="shared" si="3"/>
        <v>0.49206680010942533</v>
      </c>
      <c r="G47" s="20">
        <f t="shared" si="4"/>
        <v>1.1759293344171601E-5</v>
      </c>
      <c r="I47" s="2">
        <v>0.74553415999999995</v>
      </c>
      <c r="J47">
        <v>235.63182399999999</v>
      </c>
      <c r="K47">
        <f t="shared" si="10"/>
        <v>234.07855439441585</v>
      </c>
      <c r="L47">
        <f t="shared" si="5"/>
        <v>2.4126464676315358</v>
      </c>
      <c r="M47" s="20">
        <f t="shared" si="6"/>
        <v>4.3453603566565426E-5</v>
      </c>
      <c r="O47" s="2">
        <v>0.73905206999999995</v>
      </c>
      <c r="P47">
        <v>279.22849500000001</v>
      </c>
      <c r="Q47">
        <f t="shared" si="11"/>
        <v>276.54232525377631</v>
      </c>
      <c r="R47">
        <f t="shared" si="7"/>
        <v>7.2155079055274838</v>
      </c>
      <c r="S47" s="20">
        <f t="shared" si="8"/>
        <v>9.2543822882106556E-5</v>
      </c>
    </row>
    <row r="48" spans="3:19" x14ac:dyDescent="0.25">
      <c r="C48" s="2">
        <v>0.75096998999999998</v>
      </c>
      <c r="D48">
        <v>205.19062400000001</v>
      </c>
      <c r="E48">
        <f t="shared" si="9"/>
        <v>204.53188182239649</v>
      </c>
      <c r="F48">
        <f t="shared" si="3"/>
        <v>0.43394125655383869</v>
      </c>
      <c r="G48" s="20">
        <f t="shared" si="4"/>
        <v>1.0306611781936115E-5</v>
      </c>
      <c r="I48" s="2">
        <v>0.75106357999999995</v>
      </c>
      <c r="J48">
        <v>236.076052</v>
      </c>
      <c r="K48">
        <f t="shared" si="10"/>
        <v>234.74630078621823</v>
      </c>
      <c r="L48">
        <f t="shared" si="5"/>
        <v>1.768238290554107</v>
      </c>
      <c r="M48" s="20">
        <f t="shared" si="6"/>
        <v>3.1727578221723374E-5</v>
      </c>
      <c r="O48" s="2">
        <v>0.74397584000000005</v>
      </c>
      <c r="P48">
        <v>279.80861199999998</v>
      </c>
      <c r="Q48">
        <f t="shared" si="11"/>
        <v>277.3282718862568</v>
      </c>
      <c r="R48">
        <f t="shared" si="7"/>
        <v>6.1520870798435405</v>
      </c>
      <c r="S48" s="20">
        <f t="shared" si="8"/>
        <v>7.8577882210062859E-5</v>
      </c>
    </row>
    <row r="49" spans="3:19" x14ac:dyDescent="0.25">
      <c r="C49" s="2">
        <v>0.75619645000000002</v>
      </c>
      <c r="D49">
        <v>205.660079</v>
      </c>
      <c r="E49">
        <f t="shared" si="9"/>
        <v>205.24248233956078</v>
      </c>
      <c r="F49">
        <f t="shared" si="3"/>
        <v>0.17438697080998575</v>
      </c>
      <c r="G49" s="20">
        <f t="shared" si="4"/>
        <v>4.1230066686398125E-6</v>
      </c>
      <c r="I49" s="2">
        <v>0.75689605000000004</v>
      </c>
      <c r="J49">
        <v>236.52704700000001</v>
      </c>
      <c r="K49">
        <f t="shared" si="10"/>
        <v>235.56023994747176</v>
      </c>
      <c r="L49">
        <f t="shared" si="5"/>
        <v>0.93471587681836821</v>
      </c>
      <c r="M49" s="20">
        <f t="shared" si="6"/>
        <v>1.670775122536747E-5</v>
      </c>
      <c r="O49" s="2">
        <v>0.74950687999999999</v>
      </c>
      <c r="P49">
        <v>280.78511400000002</v>
      </c>
      <c r="Q49">
        <f t="shared" si="11"/>
        <v>278.335692464141</v>
      </c>
      <c r="R49">
        <f t="shared" si="7"/>
        <v>5.9996658603299444</v>
      </c>
      <c r="S49" s="20">
        <f t="shared" si="8"/>
        <v>7.6098992060433113E-5</v>
      </c>
    </row>
    <row r="50" spans="3:19" x14ac:dyDescent="0.25">
      <c r="C50" s="2">
        <v>0.76202886999999997</v>
      </c>
      <c r="D50">
        <v>206.093558</v>
      </c>
      <c r="E50">
        <f t="shared" si="9"/>
        <v>206.13270769626311</v>
      </c>
      <c r="F50">
        <f t="shared" si="3"/>
        <v>1.5326987174937292E-3</v>
      </c>
      <c r="G50" s="20">
        <f t="shared" si="4"/>
        <v>3.6085103897051194E-8</v>
      </c>
      <c r="I50" s="2">
        <v>0.76212250999999998</v>
      </c>
      <c r="J50">
        <v>236.99346399999999</v>
      </c>
      <c r="K50">
        <f t="shared" si="10"/>
        <v>236.40060905114518</v>
      </c>
      <c r="L50">
        <f t="shared" si="5"/>
        <v>0.35147699038163599</v>
      </c>
      <c r="M50" s="20">
        <f t="shared" si="6"/>
        <v>6.2578357686627598E-6</v>
      </c>
      <c r="O50" s="2">
        <v>0.75503766000000005</v>
      </c>
      <c r="P50">
        <v>281.67850299999998</v>
      </c>
      <c r="Q50">
        <f t="shared" si="11"/>
        <v>279.49464639503987</v>
      </c>
      <c r="R50">
        <f t="shared" si="7"/>
        <v>4.7692296710279098</v>
      </c>
      <c r="S50" s="20">
        <f t="shared" si="8"/>
        <v>6.0109183570226812E-5</v>
      </c>
    </row>
    <row r="51" spans="3:19" x14ac:dyDescent="0.25">
      <c r="C51" s="2">
        <v>0.76725578000000005</v>
      </c>
      <c r="D51">
        <v>206.71172100000001</v>
      </c>
      <c r="E51">
        <f t="shared" si="9"/>
        <v>207.02976285770663</v>
      </c>
      <c r="F51">
        <f t="shared" si="3"/>
        <v>0.10115062325347648</v>
      </c>
      <c r="G51" s="20">
        <f t="shared" si="4"/>
        <v>2.367218561875682E-6</v>
      </c>
      <c r="I51" s="2">
        <v>0.76734897000000002</v>
      </c>
      <c r="J51">
        <v>237.462919</v>
      </c>
      <c r="K51">
        <f t="shared" si="10"/>
        <v>237.36293992651161</v>
      </c>
      <c r="L51">
        <f t="shared" si="5"/>
        <v>9.9958151355957949E-3</v>
      </c>
      <c r="M51" s="20">
        <f t="shared" si="6"/>
        <v>1.7726647615291473E-7</v>
      </c>
      <c r="O51" s="2">
        <v>0.76087167</v>
      </c>
      <c r="P51">
        <v>282.64121699999998</v>
      </c>
      <c r="Q51">
        <f t="shared" si="11"/>
        <v>280.90823588843506</v>
      </c>
      <c r="R51">
        <f t="shared" si="7"/>
        <v>3.0032235330408028</v>
      </c>
      <c r="S51" s="20">
        <f t="shared" si="8"/>
        <v>3.7593838339873383E-5</v>
      </c>
    </row>
    <row r="52" spans="3:19" x14ac:dyDescent="0.25">
      <c r="C52" s="2">
        <v>0.77278623000000002</v>
      </c>
      <c r="D52">
        <v>207.49375800000001</v>
      </c>
      <c r="E52">
        <f t="shared" si="9"/>
        <v>208.0960509123326</v>
      </c>
      <c r="F52">
        <f t="shared" si="3"/>
        <v>0.3627567522460689</v>
      </c>
      <c r="G52" s="20">
        <f t="shared" si="4"/>
        <v>8.4256891409656858E-6</v>
      </c>
      <c r="I52" s="2">
        <v>0.77318198000000005</v>
      </c>
      <c r="J52">
        <v>238.09389999999999</v>
      </c>
      <c r="K52">
        <f t="shared" si="10"/>
        <v>238.60521984655313</v>
      </c>
      <c r="L52">
        <f t="shared" si="5"/>
        <v>0.26144798547912196</v>
      </c>
      <c r="M52" s="20">
        <f t="shared" si="6"/>
        <v>4.611994302522006E-6</v>
      </c>
      <c r="O52" s="2">
        <v>0.76579693999999998</v>
      </c>
      <c r="P52">
        <v>283.716252</v>
      </c>
      <c r="Q52">
        <f t="shared" si="11"/>
        <v>282.27895247539288</v>
      </c>
      <c r="R52">
        <f t="shared" si="7"/>
        <v>2.0658299234358322</v>
      </c>
      <c r="S52" s="20">
        <f t="shared" si="8"/>
        <v>2.5664105731872764E-5</v>
      </c>
    </row>
    <row r="53" spans="3:19" x14ac:dyDescent="0.25">
      <c r="C53" s="2">
        <v>0.77801350999999996</v>
      </c>
      <c r="D53">
        <v>208.234712</v>
      </c>
      <c r="E53">
        <f t="shared" si="9"/>
        <v>209.23087841057418</v>
      </c>
      <c r="F53">
        <f t="shared" si="3"/>
        <v>0.99234751755623796</v>
      </c>
      <c r="G53" s="20">
        <f t="shared" si="4"/>
        <v>2.2885348718699996E-5</v>
      </c>
      <c r="I53" s="2">
        <v>0.77810606999999998</v>
      </c>
      <c r="J53">
        <v>238.77696900000001</v>
      </c>
      <c r="K53">
        <f t="shared" si="10"/>
        <v>239.81566076943068</v>
      </c>
      <c r="L53">
        <f t="shared" si="5"/>
        <v>1.0788805918830169</v>
      </c>
      <c r="M53" s="20">
        <f t="shared" si="6"/>
        <v>1.8922935564789826E-5</v>
      </c>
      <c r="O53" s="2">
        <v>0.77132858999999998</v>
      </c>
      <c r="P53">
        <v>284.89561800000001</v>
      </c>
      <c r="Q53">
        <f t="shared" si="11"/>
        <v>284.04414418480002</v>
      </c>
      <c r="R53">
        <f t="shared" si="7"/>
        <v>0.72500765797123523</v>
      </c>
      <c r="S53" s="20">
        <f t="shared" si="8"/>
        <v>8.9324594865965698E-6</v>
      </c>
    </row>
    <row r="54" spans="3:19" x14ac:dyDescent="0.25">
      <c r="C54" s="2">
        <v>0.78354345999999997</v>
      </c>
      <c r="D54">
        <v>208.85356400000001</v>
      </c>
      <c r="E54">
        <f t="shared" si="9"/>
        <v>210.58682396867846</v>
      </c>
      <c r="F54">
        <f t="shared" si="3"/>
        <v>3.004190119023233</v>
      </c>
      <c r="G54" s="20">
        <f t="shared" si="4"/>
        <v>6.8872148610606853E-5</v>
      </c>
      <c r="I54" s="2">
        <v>0.78333308000000001</v>
      </c>
      <c r="J54">
        <v>239.42641</v>
      </c>
      <c r="K54">
        <f t="shared" si="10"/>
        <v>241.29133468022172</v>
      </c>
      <c r="L54">
        <f t="shared" si="5"/>
        <v>3.4779440629000815</v>
      </c>
      <c r="M54" s="20">
        <f t="shared" si="6"/>
        <v>6.0670627312297899E-5</v>
      </c>
      <c r="O54" s="2">
        <v>0.77625434000000004</v>
      </c>
      <c r="P54">
        <v>286.13079900000002</v>
      </c>
      <c r="Q54">
        <f t="shared" si="11"/>
        <v>285.84951583524008</v>
      </c>
      <c r="R54">
        <f t="shared" si="7"/>
        <v>7.9120218777368093E-2</v>
      </c>
      <c r="S54" s="20">
        <f t="shared" si="8"/>
        <v>9.6640298846316377E-7</v>
      </c>
    </row>
    <row r="55" spans="3:19" x14ac:dyDescent="0.25">
      <c r="C55" s="2">
        <v>0.78846742999999997</v>
      </c>
      <c r="D55">
        <v>209.499278</v>
      </c>
      <c r="E55">
        <f t="shared" si="9"/>
        <v>211.94992119665511</v>
      </c>
      <c r="F55">
        <f t="shared" si="3"/>
        <v>6.0056520773119644</v>
      </c>
      <c r="G55" s="20">
        <f t="shared" si="4"/>
        <v>1.3683434184339486E-4</v>
      </c>
      <c r="I55" s="2">
        <v>0.78825756999999996</v>
      </c>
      <c r="J55">
        <v>240.246748</v>
      </c>
      <c r="K55">
        <f t="shared" si="10"/>
        <v>242.89267307391674</v>
      </c>
      <c r="L55">
        <f t="shared" si="5"/>
        <v>7.0009194967813224</v>
      </c>
      <c r="M55" s="20">
        <f t="shared" si="6"/>
        <v>1.2129420386756199E-4</v>
      </c>
      <c r="O55" s="2">
        <v>0.78118065000000003</v>
      </c>
      <c r="P55">
        <v>287.54596700000002</v>
      </c>
      <c r="Q55">
        <f t="shared" si="11"/>
        <v>287.91201402809185</v>
      </c>
      <c r="R55">
        <f t="shared" si="7"/>
        <v>0.13399042677485917</v>
      </c>
      <c r="S55" s="20">
        <f t="shared" si="8"/>
        <v>1.62053796139249E-6</v>
      </c>
    </row>
    <row r="56" spans="3:19" x14ac:dyDescent="0.25">
      <c r="C56" s="2">
        <v>0.79308882000000003</v>
      </c>
      <c r="D56">
        <v>210.29300900000001</v>
      </c>
      <c r="E56">
        <f t="shared" si="9"/>
        <v>213.38400026139368</v>
      </c>
      <c r="F56">
        <f t="shared" si="3"/>
        <v>9.5542269780120215</v>
      </c>
      <c r="G56" s="20">
        <f t="shared" si="4"/>
        <v>2.1604582796624797E-4</v>
      </c>
      <c r="I56" s="2">
        <v>0.79318325000000001</v>
      </c>
      <c r="J56">
        <v>241.45601300000001</v>
      </c>
      <c r="K56">
        <f t="shared" si="10"/>
        <v>244.73664561428095</v>
      </c>
      <c r="L56">
        <f t="shared" si="5"/>
        <v>10.762550349883746</v>
      </c>
      <c r="M56" s="20">
        <f t="shared" si="6"/>
        <v>1.8460316637426837E-4</v>
      </c>
      <c r="O56" s="2">
        <v>0.78610754000000005</v>
      </c>
      <c r="P56">
        <v>289.158637</v>
      </c>
      <c r="Q56">
        <f t="shared" si="11"/>
        <v>290.27478987863651</v>
      </c>
      <c r="R56">
        <f t="shared" si="7"/>
        <v>1.2457972484885733</v>
      </c>
      <c r="S56" s="20">
        <f t="shared" si="8"/>
        <v>1.4899614412104467E-5</v>
      </c>
    </row>
    <row r="57" spans="3:19" x14ac:dyDescent="0.25">
      <c r="C57" s="2">
        <v>0.79740809999999995</v>
      </c>
      <c r="D57">
        <v>211.39186599999999</v>
      </c>
      <c r="E57">
        <f t="shared" si="9"/>
        <v>214.88066802364847</v>
      </c>
      <c r="F57">
        <f t="shared" si="3"/>
        <v>12.171739560213693</v>
      </c>
      <c r="G57" s="20">
        <f t="shared" si="4"/>
        <v>2.7238055871988494E-4</v>
      </c>
      <c r="I57" s="2">
        <v>0.79780547999999996</v>
      </c>
      <c r="J57">
        <v>242.52964299999999</v>
      </c>
      <c r="K57">
        <f t="shared" si="10"/>
        <v>246.72782065413679</v>
      </c>
      <c r="L57">
        <f t="shared" si="5"/>
        <v>17.624695615693557</v>
      </c>
      <c r="M57" s="20">
        <f t="shared" si="6"/>
        <v>2.9963460600053481E-4</v>
      </c>
      <c r="O57" s="2">
        <v>0.79073143000000001</v>
      </c>
      <c r="P57">
        <v>290.77597900000001</v>
      </c>
      <c r="Q57">
        <f t="shared" si="11"/>
        <v>292.81185346115501</v>
      </c>
      <c r="R57">
        <f t="shared" si="7"/>
        <v>4.1447848215831771</v>
      </c>
      <c r="S57" s="20">
        <f t="shared" si="8"/>
        <v>4.9021312585422949E-5</v>
      </c>
    </row>
    <row r="58" spans="3:19" x14ac:dyDescent="0.25">
      <c r="C58" s="2">
        <v>0.80172832999999999</v>
      </c>
      <c r="D58">
        <v>212.80493899999999</v>
      </c>
      <c r="E58">
        <f t="shared" si="9"/>
        <v>216.55226751272264</v>
      </c>
      <c r="F58">
        <f t="shared" si="3"/>
        <v>14.042470982264119</v>
      </c>
      <c r="G58" s="20">
        <f t="shared" si="4"/>
        <v>3.1008455036206952E-4</v>
      </c>
      <c r="I58" s="2">
        <v>0.80187452000000004</v>
      </c>
      <c r="J58">
        <v>243.968096</v>
      </c>
      <c r="K58">
        <f t="shared" si="10"/>
        <v>248.72742111668094</v>
      </c>
      <c r="L58">
        <f t="shared" si="5"/>
        <v>22.651175566270052</v>
      </c>
      <c r="M58" s="20">
        <f t="shared" si="6"/>
        <v>3.8056134433494312E-4</v>
      </c>
      <c r="O58" s="2">
        <v>0.79565889999999995</v>
      </c>
      <c r="P58">
        <v>292.57703600000002</v>
      </c>
      <c r="Q58">
        <f t="shared" si="11"/>
        <v>295.91721272423848</v>
      </c>
      <c r="R58">
        <f t="shared" si="7"/>
        <v>11.156780549144374</v>
      </c>
      <c r="S58" s="20">
        <f t="shared" si="8"/>
        <v>1.3033420850504278E-4</v>
      </c>
    </row>
    <row r="59" spans="3:19" x14ac:dyDescent="0.25">
      <c r="C59" s="2">
        <v>0.80613444999999995</v>
      </c>
      <c r="D59">
        <v>214.528311</v>
      </c>
      <c r="E59">
        <f t="shared" si="9"/>
        <v>218.4661667585367</v>
      </c>
      <c r="F59">
        <f t="shared" si="3"/>
        <v>15.506707975040642</v>
      </c>
      <c r="G59" s="20">
        <f t="shared" si="4"/>
        <v>3.3693830066434304E-4</v>
      </c>
      <c r="I59" s="2">
        <v>0.80579696999999995</v>
      </c>
      <c r="J59">
        <v>245.79703599999999</v>
      </c>
      <c r="K59">
        <f t="shared" si="10"/>
        <v>250.91200275086393</v>
      </c>
      <c r="L59">
        <f t="shared" si="5"/>
        <v>26.162884862443637</v>
      </c>
      <c r="M59" s="20">
        <f t="shared" si="6"/>
        <v>4.3304432031038699E-4</v>
      </c>
      <c r="O59" s="2">
        <v>0.79953021000000002</v>
      </c>
      <c r="P59">
        <v>294.61000899999999</v>
      </c>
      <c r="Q59">
        <f t="shared" si="11"/>
        <v>298.69806944122604</v>
      </c>
      <c r="R59">
        <f t="shared" si="7"/>
        <v>16.712238171117313</v>
      </c>
      <c r="S59" s="20">
        <f t="shared" si="8"/>
        <v>1.9254827027216762E-4</v>
      </c>
    </row>
    <row r="60" spans="3:19" x14ac:dyDescent="0.25">
      <c r="C60" s="2">
        <v>0.81007985000000005</v>
      </c>
      <c r="D60">
        <v>216.50997699999999</v>
      </c>
      <c r="E60">
        <f t="shared" si="9"/>
        <v>220.38905541600209</v>
      </c>
      <c r="F60">
        <f t="shared" si="3"/>
        <v>15.047249357493376</v>
      </c>
      <c r="G60" s="20">
        <f t="shared" si="4"/>
        <v>3.2099723406341926E-4</v>
      </c>
      <c r="I60" s="2">
        <v>0.80926593999999996</v>
      </c>
      <c r="J60">
        <v>247.919354</v>
      </c>
      <c r="K60">
        <f t="shared" si="10"/>
        <v>253.08924572639467</v>
      </c>
      <c r="L60">
        <f t="shared" si="5"/>
        <v>26.727780462644031</v>
      </c>
      <c r="M60" s="20">
        <f t="shared" si="6"/>
        <v>4.3485256109850441E-4</v>
      </c>
      <c r="O60" s="2">
        <v>0.80274683000000002</v>
      </c>
      <c r="P60">
        <v>296.61468200000002</v>
      </c>
      <c r="Q60">
        <f t="shared" si="11"/>
        <v>301.27362847646464</v>
      </c>
      <c r="R60">
        <f t="shared" si="7"/>
        <v>21.705782270562107</v>
      </c>
      <c r="S60" s="20">
        <f t="shared" si="8"/>
        <v>2.4671193183067218E-4</v>
      </c>
    </row>
    <row r="61" spans="3:19" x14ac:dyDescent="0.25">
      <c r="C61" s="2">
        <v>0.81343794000000003</v>
      </c>
      <c r="D61">
        <v>218.55514700000001</v>
      </c>
      <c r="E61">
        <f t="shared" si="9"/>
        <v>222.20672856007579</v>
      </c>
      <c r="F61">
        <f t="shared" si="3"/>
        <v>13.334047889885492</v>
      </c>
      <c r="G61" s="20">
        <f t="shared" si="4"/>
        <v>2.7915147909284737E-4</v>
      </c>
      <c r="I61" s="2">
        <v>0.81230223999999995</v>
      </c>
      <c r="J61">
        <v>249.89895100000001</v>
      </c>
      <c r="K61">
        <f t="shared" si="10"/>
        <v>255.21364271402382</v>
      </c>
      <c r="L61">
        <f t="shared" si="5"/>
        <v>28.245948015113331</v>
      </c>
      <c r="M61" s="20">
        <f t="shared" si="6"/>
        <v>4.5230073063969316E-4</v>
      </c>
      <c r="O61" s="2">
        <v>0.80518201</v>
      </c>
      <c r="P61">
        <v>298.80923799999999</v>
      </c>
      <c r="Q61">
        <f t="shared" si="11"/>
        <v>303.40439025402407</v>
      </c>
      <c r="R61">
        <f t="shared" si="7"/>
        <v>21.115424237662506</v>
      </c>
      <c r="S61" s="20">
        <f t="shared" si="8"/>
        <v>2.3648945006948138E-4</v>
      </c>
    </row>
    <row r="62" spans="3:19" x14ac:dyDescent="0.25">
      <c r="C62" s="2">
        <v>0.81736260000000005</v>
      </c>
      <c r="D62">
        <v>221.112707</v>
      </c>
      <c r="E62">
        <f t="shared" si="9"/>
        <v>224.57726216146875</v>
      </c>
      <c r="F62">
        <f t="shared" si="3"/>
        <v>12.003142466859771</v>
      </c>
      <c r="G62" s="20">
        <f t="shared" si="4"/>
        <v>2.4550907939251604E-4</v>
      </c>
      <c r="I62" s="2">
        <v>0.81533946000000002</v>
      </c>
      <c r="J62">
        <v>252.18204</v>
      </c>
      <c r="K62">
        <f t="shared" si="10"/>
        <v>257.57376124800214</v>
      </c>
      <c r="L62">
        <f t="shared" si="5"/>
        <v>29.070658016157775</v>
      </c>
      <c r="M62" s="20">
        <f t="shared" si="6"/>
        <v>4.5711613919295131E-4</v>
      </c>
      <c r="O62" s="2">
        <v>0.80739943000000003</v>
      </c>
      <c r="P62">
        <v>301.34688499999999</v>
      </c>
      <c r="Q62">
        <f t="shared" si="11"/>
        <v>305.49529743127869</v>
      </c>
      <c r="R62">
        <f t="shared" si="7"/>
        <v>17.209325699987659</v>
      </c>
      <c r="S62" s="20">
        <f t="shared" si="8"/>
        <v>1.8950926224201245E-4</v>
      </c>
    </row>
    <row r="63" spans="3:19" x14ac:dyDescent="0.25">
      <c r="C63" s="2">
        <v>0.82053385000000001</v>
      </c>
      <c r="D63">
        <v>223.80836099999999</v>
      </c>
      <c r="E63">
        <f t="shared" si="9"/>
        <v>226.71847535243427</v>
      </c>
      <c r="F63">
        <f t="shared" si="3"/>
        <v>8.4687655442439738</v>
      </c>
      <c r="G63" s="20">
        <f t="shared" si="4"/>
        <v>1.690703672741595E-4</v>
      </c>
      <c r="I63" s="2">
        <v>0.81807786999999998</v>
      </c>
      <c r="J63">
        <v>254.67995099999999</v>
      </c>
      <c r="K63">
        <f t="shared" si="10"/>
        <v>259.932524805914</v>
      </c>
      <c r="L63">
        <f t="shared" si="5"/>
        <v>27.589531586573997</v>
      </c>
      <c r="M63" s="20">
        <f t="shared" si="6"/>
        <v>4.2535820230482814E-4</v>
      </c>
      <c r="O63" s="2">
        <v>0.80906233000000005</v>
      </c>
      <c r="P63">
        <v>303.81541099999998</v>
      </c>
      <c r="Q63">
        <f t="shared" si="11"/>
        <v>307.16615794085544</v>
      </c>
      <c r="R63">
        <f t="shared" si="7"/>
        <v>11.227505061652213</v>
      </c>
      <c r="S63" s="20">
        <f t="shared" si="8"/>
        <v>1.2163642861765485E-4</v>
      </c>
    </row>
    <row r="64" spans="3:19" x14ac:dyDescent="0.25">
      <c r="C64" s="2">
        <v>0.82325468000000002</v>
      </c>
      <c r="D64">
        <v>226.629672</v>
      </c>
      <c r="E64">
        <f t="shared" si="9"/>
        <v>228.74262168850191</v>
      </c>
      <c r="F64">
        <f t="shared" si="3"/>
        <v>4.4645563861403339</v>
      </c>
      <c r="G64" s="20">
        <f t="shared" si="4"/>
        <v>8.6925014518321805E-5</v>
      </c>
      <c r="I64" s="2">
        <v>0.82063746999999998</v>
      </c>
      <c r="J64">
        <v>257.531272</v>
      </c>
      <c r="K64">
        <f t="shared" si="10"/>
        <v>262.36354062769442</v>
      </c>
      <c r="L64">
        <f t="shared" si="5"/>
        <v>23.350820090199697</v>
      </c>
      <c r="M64" s="20">
        <f t="shared" si="6"/>
        <v>3.5208067804166747E-4</v>
      </c>
      <c r="O64" s="2">
        <v>0.81070653000000004</v>
      </c>
      <c r="P64">
        <v>306.72324700000001</v>
      </c>
      <c r="Q64">
        <f t="shared" si="11"/>
        <v>308.91195270979654</v>
      </c>
      <c r="R64">
        <f t="shared" si="7"/>
        <v>4.7904326840959</v>
      </c>
      <c r="S64" s="20">
        <f t="shared" si="8"/>
        <v>5.0919174666807153E-5</v>
      </c>
    </row>
    <row r="65" spans="3:19" x14ac:dyDescent="0.25">
      <c r="C65" s="2">
        <v>0.82633080000000003</v>
      </c>
      <c r="D65">
        <v>229.61881299999999</v>
      </c>
      <c r="E65">
        <f t="shared" si="9"/>
        <v>231.27213205073664</v>
      </c>
      <c r="F65">
        <f t="shared" si="3"/>
        <v>2.7334638835287559</v>
      </c>
      <c r="G65" s="20">
        <f t="shared" si="4"/>
        <v>5.1843988420505557E-5</v>
      </c>
      <c r="I65" s="2">
        <v>0.82301000999999996</v>
      </c>
      <c r="J65">
        <v>260.49561199999999</v>
      </c>
      <c r="K65">
        <f t="shared" si="10"/>
        <v>264.83893675615934</v>
      </c>
      <c r="L65">
        <f t="shared" si="5"/>
        <v>18.864469937466655</v>
      </c>
      <c r="M65" s="20">
        <f t="shared" si="6"/>
        <v>2.7799935131059652E-4</v>
      </c>
      <c r="O65" s="2">
        <v>0.81263076000000001</v>
      </c>
      <c r="P65">
        <v>309.93934999999999</v>
      </c>
      <c r="Q65">
        <f t="shared" si="11"/>
        <v>311.08282324079869</v>
      </c>
      <c r="R65">
        <f t="shared" si="7"/>
        <v>1.3075310524226784</v>
      </c>
      <c r="S65" s="20">
        <f t="shared" si="8"/>
        <v>1.3611267709202436E-5</v>
      </c>
    </row>
    <row r="66" spans="3:19" x14ac:dyDescent="0.25">
      <c r="C66" s="2">
        <v>0.82854985000000003</v>
      </c>
      <c r="D66">
        <v>232.69483399999999</v>
      </c>
      <c r="E66">
        <f t="shared" si="9"/>
        <v>233.27932475933716</v>
      </c>
      <c r="F66">
        <f t="shared" si="3"/>
        <v>0.34162944775054338</v>
      </c>
      <c r="G66" s="20">
        <f t="shared" si="4"/>
        <v>6.3093092592595314E-6</v>
      </c>
      <c r="I66" s="2">
        <v>0.82467440999999997</v>
      </c>
      <c r="J66">
        <v>263.457267</v>
      </c>
      <c r="K66">
        <f t="shared" si="10"/>
        <v>266.71847964896938</v>
      </c>
      <c r="L66">
        <f t="shared" si="5"/>
        <v>10.635507941797858</v>
      </c>
      <c r="M66" s="20">
        <f t="shared" si="6"/>
        <v>1.5322790776705616E-4</v>
      </c>
      <c r="O66" s="2">
        <v>0.81421237999999996</v>
      </c>
      <c r="P66">
        <v>313.224425</v>
      </c>
      <c r="Q66">
        <f t="shared" si="11"/>
        <v>312.97856940240388</v>
      </c>
      <c r="R66">
        <f t="shared" si="7"/>
        <v>6.0444974869344782E-2</v>
      </c>
      <c r="S66" s="20">
        <f t="shared" si="8"/>
        <v>6.1609680987894532E-7</v>
      </c>
    </row>
    <row r="67" spans="3:19" x14ac:dyDescent="0.25">
      <c r="C67" s="2">
        <v>0.83127240999999996</v>
      </c>
      <c r="D67">
        <v>236.085071</v>
      </c>
      <c r="E67">
        <f t="shared" ref="E67:E88" si="12">$X$6+$X$2*EXP((C67/F$1)*$X$3-$X$4)+D$1^2*$X$5/((-$X$7*(C67/E$1-1)^$X$8+1))</f>
        <v>235.98386076928728</v>
      </c>
      <c r="F67">
        <f t="shared" si="3"/>
        <v>1.0243510800922742E-2</v>
      </c>
      <c r="G67" s="20">
        <f t="shared" si="4"/>
        <v>1.8378572659568657E-7</v>
      </c>
      <c r="I67" s="2">
        <v>0.82635559000000003</v>
      </c>
      <c r="J67">
        <v>266.724851</v>
      </c>
      <c r="K67">
        <f t="shared" ref="K67:K85" si="13">$X$6+$X$2*EXP((I67/L$1)*$X$3-$X$4)+J$1^2*$X$5/((-$X$7*(I67/K$1-1)^$X$8+1))</f>
        <v>268.74966322200282</v>
      </c>
      <c r="L67">
        <f t="shared" si="5"/>
        <v>4.0998645343720064</v>
      </c>
      <c r="M67" s="20">
        <f t="shared" si="6"/>
        <v>5.7629193899322237E-5</v>
      </c>
      <c r="O67" s="2">
        <v>0.81583609000000001</v>
      </c>
      <c r="P67">
        <v>316.06784399999998</v>
      </c>
      <c r="Q67">
        <f>$X$6+$X$2*EXP((O67/R$1)*$X$3-$X$4)+P$1^2*$X$5/((-$X$7*(O67/Q$1-1)^$X$8+1))</f>
        <v>315.03785366384068</v>
      </c>
      <c r="R67">
        <f t="shared" si="7"/>
        <v>1.06088009258155</v>
      </c>
      <c r="S67" s="20">
        <f t="shared" si="8"/>
        <v>1.0619539190306157E-5</v>
      </c>
    </row>
    <row r="68" spans="3:19" x14ac:dyDescent="0.25">
      <c r="C68" s="2">
        <v>0.83330305999999998</v>
      </c>
      <c r="D68">
        <v>239.17893000000001</v>
      </c>
      <c r="E68">
        <f t="shared" si="12"/>
        <v>238.1996350367593</v>
      </c>
      <c r="F68">
        <f t="shared" ref="F68:F88" si="14">(E68-D68)^2</f>
        <v>0.95901862502861257</v>
      </c>
      <c r="G68" s="20">
        <f t="shared" ref="G68:G88" si="15">((E68-D68)/D68)^2</f>
        <v>1.6764137114846201E-5</v>
      </c>
      <c r="I68" s="2">
        <v>0.82804354999999996</v>
      </c>
      <c r="J68">
        <v>269.65675399999998</v>
      </c>
      <c r="K68">
        <f t="shared" si="13"/>
        <v>270.93644535977455</v>
      </c>
      <c r="L68">
        <f t="shared" ref="L68:L85" si="16">(K68-J68)^2</f>
        <v>1.6376099762816989</v>
      </c>
      <c r="M68" s="20">
        <f t="shared" ref="M68:M85" si="17">((K68-J68)/J68)^2</f>
        <v>2.2521010372257876E-5</v>
      </c>
      <c r="O68" s="2">
        <v>0.81738049000000002</v>
      </c>
      <c r="P68">
        <v>319.02532000000002</v>
      </c>
      <c r="Q68">
        <f>$X$6+$X$2*EXP((O68/R$1)*$X$3-$X$4)+P$1^2*$X$5/((-$X$7*(O68/Q$1-1)^$X$8+1))</f>
        <v>317.11108967695031</v>
      </c>
      <c r="R68">
        <f>(Q68-P68)^2</f>
        <v>3.6642777296829885</v>
      </c>
      <c r="S68" s="20">
        <f t="shared" ref="S68:S70" si="18">((Q68-P68)/P68)^2</f>
        <v>3.6002949157341724E-5</v>
      </c>
    </row>
    <row r="69" spans="3:19" x14ac:dyDescent="0.25">
      <c r="C69" s="2">
        <v>0.83539730000000001</v>
      </c>
      <c r="D69">
        <v>242.52923699999999</v>
      </c>
      <c r="E69">
        <f t="shared" si="12"/>
        <v>240.68899330052216</v>
      </c>
      <c r="F69">
        <f t="shared" si="14"/>
        <v>3.3864968734678809</v>
      </c>
      <c r="G69" s="20">
        <f t="shared" si="15"/>
        <v>5.7573479612789072E-5</v>
      </c>
      <c r="I69" s="2">
        <v>0.82990881000000005</v>
      </c>
      <c r="J69">
        <v>273.158141</v>
      </c>
      <c r="K69">
        <f t="shared" si="13"/>
        <v>273.54300570554932</v>
      </c>
      <c r="L69">
        <f t="shared" si="16"/>
        <v>0.14812084157756389</v>
      </c>
      <c r="M69" s="20">
        <f t="shared" si="17"/>
        <v>1.9851250699196623E-6</v>
      </c>
      <c r="O69" s="2">
        <v>0.81873720999999999</v>
      </c>
      <c r="P69">
        <v>321.83093000000002</v>
      </c>
      <c r="Q69">
        <f>$X$6+$X$2*EXP((O69/R$1)*$X$3-$X$4)+P$1^2*$X$5/((-$X$7*(O69/Q$1-1)^$X$8+1))</f>
        <v>319.03145397889335</v>
      </c>
      <c r="R69">
        <f>(Q69-P69)^2</f>
        <v>7.8370659927512349</v>
      </c>
      <c r="S69" s="20">
        <f t="shared" si="18"/>
        <v>7.5665506461366743E-5</v>
      </c>
    </row>
    <row r="70" spans="3:19" x14ac:dyDescent="0.25">
      <c r="C70" s="2">
        <v>0.83715443</v>
      </c>
      <c r="D70">
        <v>245.583688</v>
      </c>
      <c r="E70">
        <f t="shared" si="12"/>
        <v>242.95903145757251</v>
      </c>
      <c r="F70">
        <f t="shared" si="14"/>
        <v>6.8888219657074146</v>
      </c>
      <c r="G70" s="20">
        <f t="shared" si="15"/>
        <v>1.1422099183087996E-4</v>
      </c>
      <c r="I70" s="2">
        <v>0.83149828999999997</v>
      </c>
      <c r="J70">
        <v>276.46925499999998</v>
      </c>
      <c r="K70">
        <f t="shared" si="13"/>
        <v>275.93869353287346</v>
      </c>
      <c r="L70">
        <f t="shared" si="16"/>
        <v>0.28149547039944273</v>
      </c>
      <c r="M70" s="20">
        <f t="shared" si="17"/>
        <v>3.6827965399290507E-6</v>
      </c>
      <c r="O70" s="2">
        <v>0.81987792999999998</v>
      </c>
      <c r="P70">
        <v>324.43398500000001</v>
      </c>
      <c r="Q70">
        <f>$X$6+$X$2*EXP((O70/R$1)*$X$3-$X$4)+P$1^2*$X$5/((-$X$7*(O70/Q$1-1)^$X$8+1))</f>
        <v>320.72270248404618</v>
      </c>
      <c r="R70">
        <f>(Q70-P70)^2</f>
        <v>13.773617913224561</v>
      </c>
      <c r="S70" s="20">
        <f t="shared" si="18"/>
        <v>1.3085651482117543E-4</v>
      </c>
    </row>
    <row r="71" spans="3:19" x14ac:dyDescent="0.25">
      <c r="C71" s="2">
        <v>0.83884860000000006</v>
      </c>
      <c r="D71">
        <v>248.59635</v>
      </c>
      <c r="E71">
        <f t="shared" si="12"/>
        <v>245.32515507274718</v>
      </c>
      <c r="F71">
        <f t="shared" si="14"/>
        <v>10.700716252084593</v>
      </c>
      <c r="G71" s="20">
        <f t="shared" si="15"/>
        <v>1.7315034150299684E-4</v>
      </c>
      <c r="I71" s="2">
        <v>0.83308771000000004</v>
      </c>
      <c r="J71">
        <v>279.75654600000001</v>
      </c>
      <c r="K71">
        <f t="shared" si="13"/>
        <v>278.51246255869302</v>
      </c>
      <c r="L71">
        <f t="shared" si="16"/>
        <v>1.5477436089342624</v>
      </c>
      <c r="M71" s="20">
        <f t="shared" si="17"/>
        <v>1.9776002334976344E-5</v>
      </c>
    </row>
    <row r="72" spans="3:19" x14ac:dyDescent="0.25">
      <c r="C72" s="2">
        <v>0.84076731000000005</v>
      </c>
      <c r="D72">
        <v>251.56802200000001</v>
      </c>
      <c r="E72">
        <f t="shared" si="12"/>
        <v>248.24356323089839</v>
      </c>
      <c r="F72">
        <f t="shared" si="14"/>
        <v>11.052026107456692</v>
      </c>
      <c r="G72" s="20">
        <f t="shared" si="15"/>
        <v>1.7463489685980139E-4</v>
      </c>
      <c r="I72" s="2">
        <v>0.83466183000000005</v>
      </c>
      <c r="J72">
        <v>283.23149899999999</v>
      </c>
      <c r="K72">
        <f t="shared" si="13"/>
        <v>281.25583602824776</v>
      </c>
      <c r="L72">
        <f t="shared" si="16"/>
        <v>3.9032441779528475</v>
      </c>
      <c r="M72" s="20">
        <f t="shared" si="17"/>
        <v>4.8656696420456639E-5</v>
      </c>
    </row>
    <row r="73" spans="3:19" x14ac:dyDescent="0.25">
      <c r="C73" s="2">
        <v>0.84233314000000004</v>
      </c>
      <c r="D73">
        <v>254.67610999999999</v>
      </c>
      <c r="E73">
        <f t="shared" si="12"/>
        <v>250.83863127555693</v>
      </c>
      <c r="F73">
        <f t="shared" si="14"/>
        <v>14.72624296055313</v>
      </c>
      <c r="G73" s="20">
        <f t="shared" si="15"/>
        <v>2.2704688399911434E-4</v>
      </c>
      <c r="I73" s="2">
        <v>0.83625125</v>
      </c>
      <c r="J73">
        <v>286.52283299999999</v>
      </c>
      <c r="K73">
        <f t="shared" si="13"/>
        <v>284.24390204664758</v>
      </c>
      <c r="L73">
        <f t="shared" si="16"/>
        <v>5.1935262901477461</v>
      </c>
      <c r="M73" s="20">
        <f t="shared" si="17"/>
        <v>6.3262137417949082E-5</v>
      </c>
    </row>
    <row r="74" spans="3:19" x14ac:dyDescent="0.25">
      <c r="C74" s="2">
        <v>0.84403024999999998</v>
      </c>
      <c r="D74">
        <v>257.96754499999997</v>
      </c>
      <c r="E74">
        <f t="shared" si="12"/>
        <v>253.89882026484599</v>
      </c>
      <c r="F74">
        <f t="shared" si="14"/>
        <v>16.554520970453808</v>
      </c>
      <c r="G74" s="20">
        <f t="shared" si="15"/>
        <v>2.4876339604426129E-4</v>
      </c>
      <c r="I74" s="2">
        <v>0.83751679999999995</v>
      </c>
      <c r="J74">
        <v>289.550546</v>
      </c>
      <c r="K74">
        <f t="shared" si="13"/>
        <v>286.79644351425924</v>
      </c>
      <c r="L74">
        <f t="shared" si="16"/>
        <v>7.5850805019634286</v>
      </c>
      <c r="M74" s="20">
        <f t="shared" si="17"/>
        <v>9.0471422314687406E-5</v>
      </c>
    </row>
    <row r="75" spans="3:19" x14ac:dyDescent="0.25">
      <c r="C75" s="2">
        <v>0.84541814000000004</v>
      </c>
      <c r="D75">
        <v>261.09050400000001</v>
      </c>
      <c r="E75">
        <f t="shared" si="12"/>
        <v>256.61848679437384</v>
      </c>
      <c r="F75">
        <f t="shared" si="14"/>
        <v>19.998937887416528</v>
      </c>
      <c r="G75" s="20">
        <f t="shared" si="15"/>
        <v>2.9337613202914953E-4</v>
      </c>
      <c r="I75" s="2">
        <v>0.83878322999999999</v>
      </c>
      <c r="J75">
        <v>292.866917</v>
      </c>
      <c r="K75">
        <f t="shared" si="13"/>
        <v>289.52030977887057</v>
      </c>
      <c r="L75">
        <f t="shared" si="16"/>
        <v>11.199779892515657</v>
      </c>
      <c r="M75" s="20">
        <f t="shared" si="17"/>
        <v>1.305776525290037E-4</v>
      </c>
    </row>
    <row r="76" spans="3:19" x14ac:dyDescent="0.25">
      <c r="C76" s="2">
        <v>0.84683399000000004</v>
      </c>
      <c r="D76">
        <v>263.96262000000002</v>
      </c>
      <c r="E76">
        <f t="shared" si="12"/>
        <v>259.62149748632049</v>
      </c>
      <c r="F76">
        <f t="shared" si="14"/>
        <v>18.845344678775216</v>
      </c>
      <c r="G76" s="20">
        <f t="shared" si="15"/>
        <v>2.7047007678192758E-4</v>
      </c>
      <c r="I76" s="2">
        <v>0.83974541000000003</v>
      </c>
      <c r="J76">
        <v>295.77859699999999</v>
      </c>
      <c r="K76">
        <f t="shared" si="13"/>
        <v>291.71322704209456</v>
      </c>
      <c r="L76">
        <f t="shared" si="16"/>
        <v>16.527232894640012</v>
      </c>
      <c r="M76" s="20">
        <f t="shared" si="17"/>
        <v>1.889150936392319E-4</v>
      </c>
    </row>
    <row r="77" spans="3:19" x14ac:dyDescent="0.25">
      <c r="C77" s="2">
        <v>0.84789694999999998</v>
      </c>
      <c r="D77">
        <v>266.46978000000001</v>
      </c>
      <c r="E77">
        <f t="shared" si="12"/>
        <v>262.04606936163151</v>
      </c>
      <c r="F77">
        <f t="shared" si="14"/>
        <v>19.569215812014683</v>
      </c>
      <c r="G77" s="20">
        <f t="shared" si="15"/>
        <v>2.7559891025175288E-4</v>
      </c>
      <c r="I77" s="2">
        <v>0.84117847999999995</v>
      </c>
      <c r="J77">
        <v>298.80728699999997</v>
      </c>
      <c r="K77">
        <f t="shared" si="13"/>
        <v>295.19600982290797</v>
      </c>
      <c r="L77">
        <f t="shared" si="16"/>
        <v>13.04132284978561</v>
      </c>
      <c r="M77" s="20">
        <f t="shared" si="17"/>
        <v>1.4606268426251378E-4</v>
      </c>
    </row>
    <row r="78" spans="3:19" x14ac:dyDescent="0.25">
      <c r="C78" s="2">
        <v>0.84916206000000005</v>
      </c>
      <c r="D78">
        <v>269.35188399999998</v>
      </c>
      <c r="E78">
        <f t="shared" si="12"/>
        <v>265.14503562052153</v>
      </c>
      <c r="F78">
        <f t="shared" si="14"/>
        <v>17.69757328792053</v>
      </c>
      <c r="G78" s="20">
        <f t="shared" si="15"/>
        <v>2.4393475654524728E-4</v>
      </c>
      <c r="I78" s="2">
        <v>0.84238416999999999</v>
      </c>
      <c r="J78">
        <v>301.821978</v>
      </c>
      <c r="K78">
        <f t="shared" si="13"/>
        <v>298.34667063075648</v>
      </c>
      <c r="L78">
        <f t="shared" si="16"/>
        <v>12.077761310718341</v>
      </c>
      <c r="M78" s="20">
        <f t="shared" si="17"/>
        <v>1.3258204718825774E-4</v>
      </c>
    </row>
    <row r="79" spans="3:19" x14ac:dyDescent="0.25">
      <c r="C79" s="2">
        <v>0.85042773999999999</v>
      </c>
      <c r="D79">
        <v>272.42094500000002</v>
      </c>
      <c r="E79">
        <f t="shared" si="12"/>
        <v>268.50583803018401</v>
      </c>
      <c r="F79">
        <f t="shared" si="14"/>
        <v>15.328062585101888</v>
      </c>
      <c r="G79" s="20">
        <f t="shared" si="15"/>
        <v>2.0654099968813507E-4</v>
      </c>
      <c r="I79" s="2">
        <v>0.84352671000000001</v>
      </c>
      <c r="J79">
        <v>305.02422200000001</v>
      </c>
      <c r="K79">
        <f t="shared" si="13"/>
        <v>301.5379736668109</v>
      </c>
      <c r="L79">
        <f t="shared" si="16"/>
        <v>12.153927440663846</v>
      </c>
      <c r="M79" s="20">
        <f t="shared" si="17"/>
        <v>1.3063152086466678E-4</v>
      </c>
    </row>
    <row r="80" spans="3:19" x14ac:dyDescent="0.25">
      <c r="C80" s="2">
        <v>0.85169276000000005</v>
      </c>
      <c r="D80">
        <v>275.27309200000002</v>
      </c>
      <c r="E80">
        <f t="shared" si="12"/>
        <v>272.16053320533854</v>
      </c>
      <c r="F80">
        <f t="shared" si="14"/>
        <v>9.6880222502245346</v>
      </c>
      <c r="G80" s="20">
        <f t="shared" si="15"/>
        <v>1.2785202333225816E-4</v>
      </c>
      <c r="I80" s="2">
        <v>0.84470111999999997</v>
      </c>
      <c r="J80">
        <v>308.28046399999999</v>
      </c>
      <c r="K80">
        <f t="shared" si="13"/>
        <v>305.04820799896436</v>
      </c>
      <c r="L80">
        <f t="shared" si="16"/>
        <v>10.447478856230887</v>
      </c>
      <c r="M80" s="20">
        <f t="shared" si="17"/>
        <v>1.0993082643841044E-4</v>
      </c>
    </row>
    <row r="81" spans="3:13" x14ac:dyDescent="0.25">
      <c r="C81" s="2">
        <v>0.85301037000000002</v>
      </c>
      <c r="D81">
        <v>278.39739300000002</v>
      </c>
      <c r="E81">
        <f t="shared" si="12"/>
        <v>276.32694766214883</v>
      </c>
      <c r="F81">
        <f t="shared" si="14"/>
        <v>4.2867438970297576</v>
      </c>
      <c r="G81" s="20">
        <f t="shared" si="15"/>
        <v>5.530917876136956E-5</v>
      </c>
      <c r="I81" s="2">
        <v>0.84584391000000003</v>
      </c>
      <c r="J81">
        <v>311.56464499999998</v>
      </c>
      <c r="K81">
        <f t="shared" si="13"/>
        <v>308.71092078506069</v>
      </c>
      <c r="L81">
        <f t="shared" si="16"/>
        <v>8.1437418949308729</v>
      </c>
      <c r="M81" s="20">
        <f t="shared" si="17"/>
        <v>8.389337397042321E-5</v>
      </c>
    </row>
    <row r="82" spans="3:13" x14ac:dyDescent="0.25">
      <c r="C82" s="2">
        <v>0.85397252999999995</v>
      </c>
      <c r="D82">
        <v>281.305474</v>
      </c>
      <c r="E82">
        <f t="shared" si="12"/>
        <v>279.63349883344523</v>
      </c>
      <c r="F82">
        <f t="shared" si="14"/>
        <v>2.7955009575758618</v>
      </c>
      <c r="G82" s="20">
        <f t="shared" si="15"/>
        <v>3.5326716960499935E-5</v>
      </c>
      <c r="I82" s="2">
        <v>0.84700204000000001</v>
      </c>
      <c r="J82">
        <v>314.67914000000002</v>
      </c>
      <c r="K82">
        <f t="shared" si="13"/>
        <v>312.69821223993222</v>
      </c>
      <c r="L82">
        <f t="shared" si="16"/>
        <v>3.9240747906072317</v>
      </c>
      <c r="M82" s="20">
        <f t="shared" si="17"/>
        <v>3.9627928159186057E-5</v>
      </c>
    </row>
    <row r="83" spans="3:13" x14ac:dyDescent="0.25">
      <c r="C83" s="2">
        <v>0.85523948000000005</v>
      </c>
      <c r="D83">
        <v>284.793812</v>
      </c>
      <c r="E83">
        <f t="shared" si="12"/>
        <v>284.37732501281795</v>
      </c>
      <c r="F83">
        <f t="shared" si="14"/>
        <v>0.1734614104919846</v>
      </c>
      <c r="G83" s="20">
        <f t="shared" si="15"/>
        <v>2.1386601443280163E-6</v>
      </c>
      <c r="I83" s="2">
        <v>0.84779981999999998</v>
      </c>
      <c r="J83">
        <v>317.33758</v>
      </c>
      <c r="K83">
        <f t="shared" si="13"/>
        <v>315.62207639289215</v>
      </c>
      <c r="L83">
        <f t="shared" si="16"/>
        <v>2.9429526260000394</v>
      </c>
      <c r="M83" s="20">
        <f t="shared" si="17"/>
        <v>2.9224040435524043E-5</v>
      </c>
    </row>
    <row r="84" spans="3:13" x14ac:dyDescent="0.25">
      <c r="C84" s="2">
        <v>0.85625465999999995</v>
      </c>
      <c r="D84">
        <v>288.117999</v>
      </c>
      <c r="E84">
        <f t="shared" si="12"/>
        <v>288.5430508982472</v>
      </c>
      <c r="F84">
        <f t="shared" si="14"/>
        <v>0.18066911620355186</v>
      </c>
      <c r="G84" s="20">
        <f t="shared" si="15"/>
        <v>2.1764221654542929E-6</v>
      </c>
      <c r="I84" s="2">
        <v>0.84876205000000005</v>
      </c>
      <c r="J84">
        <v>320.270827</v>
      </c>
      <c r="K84">
        <f t="shared" si="13"/>
        <v>319.35945109796546</v>
      </c>
      <c r="L84">
        <f t="shared" si="16"/>
        <v>0.83060603480926332</v>
      </c>
      <c r="M84" s="20">
        <f t="shared" si="17"/>
        <v>8.0976745777612421E-6</v>
      </c>
    </row>
    <row r="85" spans="3:13" x14ac:dyDescent="0.25">
      <c r="C85" s="2">
        <v>0.8575218</v>
      </c>
      <c r="D85">
        <v>291.66850099999999</v>
      </c>
      <c r="E85">
        <f t="shared" si="12"/>
        <v>294.2717383227855</v>
      </c>
      <c r="F85">
        <f t="shared" si="14"/>
        <v>6.7768445587434343</v>
      </c>
      <c r="G85" s="20">
        <f t="shared" si="15"/>
        <v>7.9661497294555682E-5</v>
      </c>
      <c r="I85" s="2">
        <v>0.84949337000000003</v>
      </c>
      <c r="J85">
        <v>322.972982</v>
      </c>
      <c r="K85">
        <f t="shared" si="13"/>
        <v>322.36706842636335</v>
      </c>
      <c r="L85">
        <f t="shared" si="16"/>
        <v>0.36713125871714292</v>
      </c>
      <c r="M85" s="20">
        <f t="shared" si="17"/>
        <v>3.5195648891895424E-6</v>
      </c>
    </row>
    <row r="86" spans="3:13" x14ac:dyDescent="0.25">
      <c r="C86" s="2">
        <v>0.85839642000000005</v>
      </c>
      <c r="D86">
        <v>294.61472400000002</v>
      </c>
      <c r="E86">
        <f t="shared" si="12"/>
        <v>298.6202089449805</v>
      </c>
      <c r="F86">
        <f t="shared" si="14"/>
        <v>16.043909644465284</v>
      </c>
      <c r="G86" s="20">
        <f t="shared" si="15"/>
        <v>1.8484227785179483E-4</v>
      </c>
    </row>
    <row r="87" spans="3:13" x14ac:dyDescent="0.25">
      <c r="C87" s="2">
        <v>0.85949766000000005</v>
      </c>
      <c r="D87">
        <v>297.41541999999998</v>
      </c>
      <c r="E87">
        <f t="shared" si="12"/>
        <v>304.62846478302026</v>
      </c>
      <c r="F87">
        <f t="shared" si="14"/>
        <v>52.028015041856072</v>
      </c>
      <c r="G87" s="20">
        <f t="shared" si="15"/>
        <v>5.8818005569401363E-4</v>
      </c>
    </row>
    <row r="88" spans="3:13" x14ac:dyDescent="0.25">
      <c r="C88" s="2">
        <v>0.86033265000000003</v>
      </c>
      <c r="D88">
        <v>299.93240400000002</v>
      </c>
      <c r="E88">
        <f t="shared" si="12"/>
        <v>309.63892852903933</v>
      </c>
      <c r="F88">
        <f t="shared" si="14"/>
        <v>94.216618432841869</v>
      </c>
      <c r="G88" s="20">
        <f t="shared" si="15"/>
        <v>1.0473232284884907E-3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9AD3-15B9-EE40-A2FD-00FC84DAC80D}">
  <dimension ref="A1:AQ106"/>
  <sheetViews>
    <sheetView topLeftCell="K1" workbookViewId="0">
      <selection activeCell="X23" sqref="X23"/>
    </sheetView>
  </sheetViews>
  <sheetFormatPr baseColWidth="10" defaultRowHeight="15.75" x14ac:dyDescent="0.25"/>
  <cols>
    <col min="3" max="3" width="10.875" style="2"/>
    <col min="6" max="7" width="16.625" customWidth="1"/>
    <col min="8" max="8" width="6.375" customWidth="1"/>
    <col min="9" max="9" width="10.875" style="2"/>
    <col min="12" max="13" width="16.625" customWidth="1"/>
    <col min="14" max="14" width="5.625" customWidth="1"/>
    <col min="15" max="15" width="10.875" style="2"/>
    <col min="18" max="19" width="16.625" customWidth="1"/>
    <col min="21" max="21" width="14.375" customWidth="1"/>
  </cols>
  <sheetData>
    <row r="1" spans="1:43" x14ac:dyDescent="0.25">
      <c r="A1" t="s">
        <v>18</v>
      </c>
      <c r="C1" t="s">
        <v>1</v>
      </c>
      <c r="D1">
        <v>0.3</v>
      </c>
      <c r="E1">
        <v>0.3</v>
      </c>
      <c r="F1">
        <f>_xlfn.XLOOKUP(D3+20,D3:D150,C3:C150,,-1,1)-X9</f>
        <v>0.75864545134168737</v>
      </c>
      <c r="I1" t="s">
        <v>2</v>
      </c>
      <c r="J1">
        <v>0.4</v>
      </c>
      <c r="K1">
        <v>0.3</v>
      </c>
      <c r="L1">
        <f>_xlfn.XLOOKUP(J3+20,J3:J150,I3:I150,,-1,1)-X10</f>
        <v>0.71590344046502929</v>
      </c>
      <c r="O1" t="s">
        <v>3</v>
      </c>
      <c r="P1">
        <v>0.5</v>
      </c>
      <c r="Q1">
        <v>0.3</v>
      </c>
      <c r="R1">
        <f>_xlfn.XLOOKUP(P3+20,P3:P150,O3:O150,,-1,1)-X11</f>
        <v>0.60999700186088035</v>
      </c>
      <c r="W1" t="s">
        <v>38</v>
      </c>
    </row>
    <row r="2" spans="1:4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W2" t="s">
        <v>29</v>
      </c>
      <c r="X2">
        <v>958.99181707964578</v>
      </c>
    </row>
    <row r="3" spans="1:43" x14ac:dyDescent="0.25">
      <c r="C3" s="10">
        <v>0.49968812283162301</v>
      </c>
      <c r="D3">
        <v>174.49295025391601</v>
      </c>
      <c r="E3">
        <f t="shared" ref="E3:E34" si="0">$X$6+$X$2*EXP((C3/F$1)*$X$3-$X$4)+D$1^2*$X$5/((-$X$7*(C3/E$1-1)^$X$8+1))</f>
        <v>175.17020855973112</v>
      </c>
      <c r="F3">
        <f>(E3-D3)^2</f>
        <v>0.45867881279556061</v>
      </c>
      <c r="G3" s="20">
        <f>((E3-D3)/D3)^2</f>
        <v>1.5064437106631076E-5</v>
      </c>
      <c r="I3" s="2">
        <v>0.49978409000000001</v>
      </c>
      <c r="J3">
        <v>206.40540100000001</v>
      </c>
      <c r="K3">
        <f t="shared" ref="K3:K34" si="1">$X$6+$X$2*EXP((I3/L$1)*$X$3-$X$4)+J$1^2*$X$5/((-$X$7*(I3/K$1-1)^$X$8+1))</f>
        <v>208.04999564503316</v>
      </c>
      <c r="L3">
        <f>(K3-J3)^2</f>
        <v>2.7046915464717189</v>
      </c>
      <c r="M3" s="20">
        <f>((K3-J3)/J3)^2</f>
        <v>6.3485658568766584E-5</v>
      </c>
      <c r="O3" s="2">
        <v>0.50024175000000004</v>
      </c>
      <c r="P3">
        <v>249.79889</v>
      </c>
      <c r="Q3">
        <f t="shared" ref="Q3:Q34" si="2">$X$6+$X$2*EXP((O3/R$1)*$X$3-$X$4)+P$1^2*$X$5/((-$X$7*(O3/Q$1-1)^$X$8+1))</f>
        <v>250.32401269169122</v>
      </c>
      <c r="R3">
        <f>(Q3-P3)^2</f>
        <v>0.2757538413290353</v>
      </c>
      <c r="S3" s="20">
        <f>((Q3-P3)/P3)^2</f>
        <v>4.4191685133535901E-6</v>
      </c>
      <c r="W3" t="s">
        <v>30</v>
      </c>
      <c r="X3">
        <v>55.854288887668318</v>
      </c>
      <c r="AJ3" t="s">
        <v>62</v>
      </c>
      <c r="AK3" s="11" t="s">
        <v>63</v>
      </c>
      <c r="AL3" s="12">
        <v>7.99</v>
      </c>
    </row>
    <row r="4" spans="1:43" x14ac:dyDescent="0.25">
      <c r="C4" s="2">
        <v>0.504194655643315</v>
      </c>
      <c r="D4">
        <v>174.465038489736</v>
      </c>
      <c r="E4">
        <f t="shared" si="0"/>
        <v>175.17023080244311</v>
      </c>
      <c r="F4">
        <f t="shared" ref="F4:F67" si="3">(E4-D4)^2</f>
        <v>0.49729619790120527</v>
      </c>
      <c r="G4" s="20">
        <f t="shared" ref="G4:G67" si="4">((E4-D4)/D4)^2</f>
        <v>1.6337978403154298E-5</v>
      </c>
      <c r="I4" s="2">
        <v>0.50383294999999995</v>
      </c>
      <c r="J4">
        <v>206.396097</v>
      </c>
      <c r="K4">
        <f t="shared" si="1"/>
        <v>208.05003089226634</v>
      </c>
      <c r="L4">
        <f t="shared" ref="L4:L67" si="5">(K4-J4)^2</f>
        <v>2.7354973199872772</v>
      </c>
      <c r="M4" s="20">
        <f t="shared" ref="M4:M67" si="6">((K4-J4)/J4)^2</f>
        <v>6.4214533634789886E-5</v>
      </c>
      <c r="O4" s="2">
        <v>0.50474828000000005</v>
      </c>
      <c r="P4">
        <v>249.724459</v>
      </c>
      <c r="Q4">
        <f t="shared" si="2"/>
        <v>250.32407641718663</v>
      </c>
      <c r="R4">
        <f t="shared" ref="R4:R67" si="7">(Q4-P4)^2</f>
        <v>0.35954104699357198</v>
      </c>
      <c r="S4" s="20">
        <f t="shared" ref="S4:S67" si="8">((Q4-P4)/P4)^2</f>
        <v>5.7653584894870765E-6</v>
      </c>
      <c r="W4" t="s">
        <v>31</v>
      </c>
      <c r="X4">
        <v>80.507344077494238</v>
      </c>
      <c r="AJ4" t="s">
        <v>64</v>
      </c>
      <c r="AK4" s="11" t="s">
        <v>65</v>
      </c>
      <c r="AL4">
        <v>47.57</v>
      </c>
    </row>
    <row r="5" spans="1:43" x14ac:dyDescent="0.25">
      <c r="C5" s="2">
        <v>0.50915885435889796</v>
      </c>
      <c r="D5">
        <v>174.54483428402801</v>
      </c>
      <c r="E5">
        <f t="shared" si="0"/>
        <v>175.17026265139381</v>
      </c>
      <c r="F5">
        <f t="shared" si="3"/>
        <v>0.39116064270584938</v>
      </c>
      <c r="G5" s="20">
        <f t="shared" si="4"/>
        <v>1.2839294204182416E-5</v>
      </c>
      <c r="I5" s="2">
        <v>0.50879715000000003</v>
      </c>
      <c r="J5">
        <v>206.46122399999999</v>
      </c>
      <c r="K5">
        <f t="shared" si="1"/>
        <v>208.05008640362462</v>
      </c>
      <c r="L5">
        <f t="shared" si="5"/>
        <v>2.5244837376518405</v>
      </c>
      <c r="M5" s="20">
        <f t="shared" si="6"/>
        <v>5.9223706205388098E-5</v>
      </c>
      <c r="O5" s="2">
        <v>0.50925482</v>
      </c>
      <c r="P5">
        <v>249.64072300000001</v>
      </c>
      <c r="Q5">
        <f t="shared" si="2"/>
        <v>250.32415812723406</v>
      </c>
      <c r="R5">
        <f t="shared" si="7"/>
        <v>0.46708357313741994</v>
      </c>
      <c r="S5" s="20">
        <f t="shared" si="8"/>
        <v>7.4948635479387014E-6</v>
      </c>
      <c r="W5" t="s">
        <v>32</v>
      </c>
      <c r="X5">
        <v>469.71045095787582</v>
      </c>
      <c r="AJ5" t="s">
        <v>66</v>
      </c>
      <c r="AK5" s="11" t="s">
        <v>67</v>
      </c>
      <c r="AL5">
        <v>0.21</v>
      </c>
    </row>
    <row r="6" spans="1:43" x14ac:dyDescent="0.25">
      <c r="C6" s="2">
        <v>0.51412305307448103</v>
      </c>
      <c r="D6">
        <v>174.54483428402801</v>
      </c>
      <c r="E6">
        <f t="shared" si="0"/>
        <v>175.17030429091702</v>
      </c>
      <c r="F6">
        <f t="shared" si="3"/>
        <v>0.39121272951772962</v>
      </c>
      <c r="G6" s="20">
        <f t="shared" si="4"/>
        <v>1.2841003880026237E-5</v>
      </c>
      <c r="I6" s="2">
        <v>0.51330368000000004</v>
      </c>
      <c r="J6">
        <v>206.45192</v>
      </c>
      <c r="K6">
        <f t="shared" si="1"/>
        <v>208.05015148659305</v>
      </c>
      <c r="L6">
        <f t="shared" si="5"/>
        <v>2.554343884737432</v>
      </c>
      <c r="M6" s="20">
        <f t="shared" si="6"/>
        <v>5.9929618419034638E-5</v>
      </c>
      <c r="O6" s="2">
        <v>0.51376135000000001</v>
      </c>
      <c r="P6">
        <v>249.60350800000001</v>
      </c>
      <c r="Q6">
        <f t="shared" si="2"/>
        <v>250.32426233799094</v>
      </c>
      <c r="R6">
        <f t="shared" si="7"/>
        <v>0.51948681573275757</v>
      </c>
      <c r="S6" s="20">
        <f t="shared" si="8"/>
        <v>8.3382163673256882E-6</v>
      </c>
      <c r="W6" t="s">
        <v>55</v>
      </c>
      <c r="X6">
        <v>132.89619754694482</v>
      </c>
      <c r="AJ6" t="s">
        <v>68</v>
      </c>
      <c r="AK6" s="11" t="s">
        <v>69</v>
      </c>
      <c r="AL6">
        <v>5.03</v>
      </c>
    </row>
    <row r="7" spans="1:43" x14ac:dyDescent="0.25">
      <c r="C7" s="2">
        <v>0.51908725179006399</v>
      </c>
      <c r="D7">
        <v>174.582049969601</v>
      </c>
      <c r="E7">
        <f t="shared" si="0"/>
        <v>175.17035839375353</v>
      </c>
      <c r="F7">
        <f t="shared" si="3"/>
        <v>0.34610680192883264</v>
      </c>
      <c r="G7" s="20">
        <f t="shared" si="4"/>
        <v>1.1355622769369081E-5</v>
      </c>
      <c r="I7" s="2">
        <v>0.51826788000000001</v>
      </c>
      <c r="J7">
        <v>206.45192</v>
      </c>
      <c r="K7">
        <f t="shared" si="1"/>
        <v>208.05024363947095</v>
      </c>
      <c r="L7">
        <f t="shared" si="5"/>
        <v>2.5546384564916567</v>
      </c>
      <c r="M7" s="20">
        <f t="shared" si="6"/>
        <v>5.9936529615656672E-5</v>
      </c>
      <c r="O7" s="2">
        <v>0.51826788000000001</v>
      </c>
      <c r="P7">
        <v>249.60350800000001</v>
      </c>
      <c r="Q7">
        <f t="shared" si="2"/>
        <v>250.32439456652111</v>
      </c>
      <c r="R7">
        <f t="shared" si="7"/>
        <v>0.51967744179058351</v>
      </c>
      <c r="S7" s="20">
        <f t="shared" si="8"/>
        <v>8.3412760817732234E-6</v>
      </c>
      <c r="W7" t="s">
        <v>37</v>
      </c>
      <c r="X7">
        <v>2.486920935820848E-4</v>
      </c>
      <c r="AJ7" t="s">
        <v>70</v>
      </c>
      <c r="AK7" s="11" t="s">
        <v>71</v>
      </c>
      <c r="AL7">
        <v>30.5</v>
      </c>
    </row>
    <row r="8" spans="1:43" x14ac:dyDescent="0.25">
      <c r="C8" s="2">
        <v>0.52359378460175598</v>
      </c>
      <c r="D8">
        <v>174.41851888276901</v>
      </c>
      <c r="E8">
        <f t="shared" si="0"/>
        <v>175.17042106945263</v>
      </c>
      <c r="F8">
        <f t="shared" si="3"/>
        <v>0.56535689833961333</v>
      </c>
      <c r="G8" s="20">
        <f t="shared" si="4"/>
        <v>1.8583927699626362E-5</v>
      </c>
      <c r="I8" s="2">
        <v>0.52323207999999999</v>
      </c>
      <c r="J8">
        <v>206.54495900000001</v>
      </c>
      <c r="K8">
        <f t="shared" si="1"/>
        <v>208.05036278172861</v>
      </c>
      <c r="L8">
        <f t="shared" si="5"/>
        <v>2.2662405460427792</v>
      </c>
      <c r="M8" s="20">
        <f t="shared" si="6"/>
        <v>5.3122292102014449E-5</v>
      </c>
      <c r="O8" s="2">
        <v>0.52277441000000002</v>
      </c>
      <c r="P8">
        <v>249.64072300000001</v>
      </c>
      <c r="Q8">
        <f t="shared" si="2"/>
        <v>250.32456152340308</v>
      </c>
      <c r="R8">
        <f t="shared" si="7"/>
        <v>0.46763512609008862</v>
      </c>
      <c r="S8" s="20">
        <f t="shared" si="8"/>
        <v>7.5037138144808269E-6</v>
      </c>
      <c r="W8" t="s">
        <v>56</v>
      </c>
      <c r="X8">
        <v>12.29852859573144</v>
      </c>
      <c r="AQ8" t="s">
        <v>72</v>
      </c>
    </row>
    <row r="9" spans="1:43" x14ac:dyDescent="0.25">
      <c r="C9" s="2">
        <v>0.52810031741344898</v>
      </c>
      <c r="D9">
        <v>174.41851888276901</v>
      </c>
      <c r="E9">
        <f t="shared" si="0"/>
        <v>175.17049976821178</v>
      </c>
      <c r="F9">
        <f t="shared" si="3"/>
        <v>0.56547525207130223</v>
      </c>
      <c r="G9" s="20">
        <f t="shared" si="4"/>
        <v>1.8587818122117263E-5</v>
      </c>
      <c r="I9" s="2">
        <v>0.52728094999999997</v>
      </c>
      <c r="J9">
        <v>206.55426299999999</v>
      </c>
      <c r="K9">
        <f t="shared" si="1"/>
        <v>208.05048477373634</v>
      </c>
      <c r="L9">
        <f t="shared" si="5"/>
        <v>2.2386795962027541</v>
      </c>
      <c r="M9" s="20">
        <f t="shared" si="6"/>
        <v>5.2471516454646863E-5</v>
      </c>
      <c r="O9" s="2">
        <v>0.52728094999999997</v>
      </c>
      <c r="P9">
        <v>249.64072300000001</v>
      </c>
      <c r="Q9">
        <f t="shared" si="2"/>
        <v>250.32477133881628</v>
      </c>
      <c r="R9">
        <f t="shared" si="7"/>
        <v>0.46792212983729597</v>
      </c>
      <c r="S9" s="20">
        <f t="shared" si="8"/>
        <v>7.5083191015146169E-6</v>
      </c>
      <c r="V9">
        <v>0.3</v>
      </c>
      <c r="W9" t="s">
        <v>59</v>
      </c>
      <c r="X9">
        <v>7.636599030590957E-2</v>
      </c>
    </row>
    <row r="10" spans="1:43" x14ac:dyDescent="0.25">
      <c r="C10" s="2">
        <v>0.53260685022514198</v>
      </c>
      <c r="D10">
        <v>174.41851888276901</v>
      </c>
      <c r="E10">
        <f t="shared" si="0"/>
        <v>175.17059814323326</v>
      </c>
      <c r="F10">
        <f t="shared" si="3"/>
        <v>0.56562321402046301</v>
      </c>
      <c r="G10" s="20">
        <f t="shared" si="4"/>
        <v>1.8592681800571669E-5</v>
      </c>
      <c r="I10" s="2">
        <v>0.53178747999999998</v>
      </c>
      <c r="J10">
        <v>206.55426299999999</v>
      </c>
      <c r="K10">
        <f t="shared" si="1"/>
        <v>208.05065276337461</v>
      </c>
      <c r="L10">
        <f t="shared" si="5"/>
        <v>2.2391823239323596</v>
      </c>
      <c r="M10" s="20">
        <f t="shared" si="6"/>
        <v>5.2483299689005605E-5</v>
      </c>
      <c r="O10" s="2">
        <v>0.53178747999999998</v>
      </c>
      <c r="P10">
        <v>249.64072300000001</v>
      </c>
      <c r="Q10">
        <f t="shared" si="2"/>
        <v>250.32503382263099</v>
      </c>
      <c r="R10">
        <f t="shared" si="7"/>
        <v>0.46828130196988399</v>
      </c>
      <c r="S10" s="20">
        <f t="shared" si="8"/>
        <v>7.5140824087229768E-6</v>
      </c>
      <c r="V10">
        <v>0.4</v>
      </c>
      <c r="W10" t="s">
        <v>59</v>
      </c>
      <c r="X10">
        <v>0.10400502953497069</v>
      </c>
    </row>
    <row r="11" spans="1:43" x14ac:dyDescent="0.25">
      <c r="C11" s="2">
        <v>0.53711338303683398</v>
      </c>
      <c r="D11">
        <v>174.41851888276901</v>
      </c>
      <c r="E11">
        <f t="shared" si="0"/>
        <v>175.17072058390647</v>
      </c>
      <c r="F11">
        <f t="shared" si="3"/>
        <v>0.56580739919409739</v>
      </c>
      <c r="G11" s="20">
        <f t="shared" si="4"/>
        <v>1.8598736177833565E-5</v>
      </c>
      <c r="I11" s="2">
        <v>0.53629400999999999</v>
      </c>
      <c r="J11">
        <v>206.57287099999999</v>
      </c>
      <c r="K11">
        <f t="shared" si="1"/>
        <v>208.05086201025</v>
      </c>
      <c r="L11">
        <f t="shared" si="5"/>
        <v>2.18445742637984</v>
      </c>
      <c r="M11" s="20">
        <f t="shared" si="6"/>
        <v>5.1191400836602E-5</v>
      </c>
      <c r="O11" s="2">
        <v>0.53629400999999999</v>
      </c>
      <c r="P11">
        <v>249.64072300000001</v>
      </c>
      <c r="Q11">
        <f t="shared" si="2"/>
        <v>250.32536077088116</v>
      </c>
      <c r="R11">
        <f t="shared" si="7"/>
        <v>0.46872887731711427</v>
      </c>
      <c r="S11" s="20">
        <f t="shared" si="8"/>
        <v>7.5212642415850927E-6</v>
      </c>
      <c r="V11">
        <v>0.5</v>
      </c>
      <c r="W11" t="s">
        <v>59</v>
      </c>
      <c r="X11">
        <v>0.18794349813911967</v>
      </c>
      <c r="AJ11" t="s">
        <v>73</v>
      </c>
    </row>
    <row r="12" spans="1:43" x14ac:dyDescent="0.25">
      <c r="C12" s="2">
        <v>0.54161991584852698</v>
      </c>
      <c r="D12">
        <v>174.41851888276901</v>
      </c>
      <c r="E12">
        <f t="shared" si="0"/>
        <v>175.17087234549342</v>
      </c>
      <c r="F12">
        <f t="shared" si="3"/>
        <v>0.56603573287341713</v>
      </c>
      <c r="G12" s="20">
        <f t="shared" si="4"/>
        <v>1.8606241766958468E-5</v>
      </c>
      <c r="I12" s="2">
        <v>0.54080055000000005</v>
      </c>
      <c r="J12">
        <v>206.65660700000001</v>
      </c>
      <c r="K12">
        <f t="shared" si="1"/>
        <v>208.05112155912437</v>
      </c>
      <c r="L12">
        <f t="shared" si="5"/>
        <v>1.9446708556098087</v>
      </c>
      <c r="M12" s="20">
        <f t="shared" si="6"/>
        <v>4.5535228086628811E-5</v>
      </c>
      <c r="O12" s="2">
        <v>0.54080055000000005</v>
      </c>
      <c r="P12">
        <v>249.64072300000001</v>
      </c>
      <c r="Q12">
        <f t="shared" si="2"/>
        <v>250.32576631600867</v>
      </c>
      <c r="R12">
        <f t="shared" si="7"/>
        <v>0.46928434480814019</v>
      </c>
      <c r="S12" s="20">
        <f t="shared" si="8"/>
        <v>7.5301773211494002E-6</v>
      </c>
      <c r="AJ12" t="s">
        <v>74</v>
      </c>
      <c r="AK12">
        <f>1-2*(AL6/AL4)^2</f>
        <v>0.97763856536790383</v>
      </c>
      <c r="AM12" t="s">
        <v>75</v>
      </c>
      <c r="AN12">
        <f>-0.357+0.45*EXP(-0.0375*AL7)</f>
        <v>-0.21362012411832879</v>
      </c>
    </row>
    <row r="13" spans="1:43" x14ac:dyDescent="0.25">
      <c r="C13" s="2">
        <v>0.54612644866021998</v>
      </c>
      <c r="D13">
        <v>174.437126725556</v>
      </c>
      <c r="E13">
        <f t="shared" si="0"/>
        <v>175.17105969851241</v>
      </c>
      <c r="F13">
        <f t="shared" si="3"/>
        <v>0.53865760879263436</v>
      </c>
      <c r="G13" s="20">
        <f t="shared" si="4"/>
        <v>1.770251413564963E-5</v>
      </c>
      <c r="I13" s="2">
        <v>0.54530708000000006</v>
      </c>
      <c r="J13">
        <v>206.80153000000001</v>
      </c>
      <c r="K13">
        <f t="shared" si="1"/>
        <v>208.05144220679858</v>
      </c>
      <c r="L13">
        <f t="shared" si="5"/>
        <v>1.5622805247040701</v>
      </c>
      <c r="M13" s="20">
        <f t="shared" si="6"/>
        <v>3.6530155750043875E-5</v>
      </c>
      <c r="O13" s="2">
        <v>0.54530708000000006</v>
      </c>
      <c r="P13">
        <v>249.705851</v>
      </c>
      <c r="Q13">
        <f t="shared" si="2"/>
        <v>250.32626732801668</v>
      </c>
      <c r="R13">
        <f t="shared" si="7"/>
        <v>0.38491642006971072</v>
      </c>
      <c r="S13" s="20">
        <f t="shared" si="8"/>
        <v>6.1731808549010032E-6</v>
      </c>
      <c r="AJ13" t="s">
        <v>76</v>
      </c>
      <c r="AK13">
        <f>0.0524*AL5^4-0.15*AL5^3+0.1659*AL5^2-0.0706*AL5+0.0119</f>
        <v>3.102948044000001E-3</v>
      </c>
      <c r="AM13" t="s">
        <v>77</v>
      </c>
      <c r="AN13">
        <f>0.0524*(AL5-AN12)^4-0.15*(AL5-AN12)^3+0.1659*(AL5-AN12)^2-0.0706*(AL5-AN12)+0.0119</f>
        <v>2.0482660095814606E-3</v>
      </c>
    </row>
    <row r="14" spans="1:43" x14ac:dyDescent="0.25">
      <c r="C14" s="2">
        <v>0.55063298147191198</v>
      </c>
      <c r="D14">
        <v>174.52086201809499</v>
      </c>
      <c r="E14">
        <f t="shared" si="0"/>
        <v>175.17129010035768</v>
      </c>
      <c r="F14">
        <f t="shared" si="3"/>
        <v>0.42305669019592379</v>
      </c>
      <c r="G14" s="20">
        <f t="shared" si="4"/>
        <v>1.3890051899253203E-5</v>
      </c>
      <c r="I14" s="2">
        <v>0.54981360999999995</v>
      </c>
      <c r="J14">
        <v>206.78292200000001</v>
      </c>
      <c r="K14">
        <f t="shared" si="1"/>
        <v>208.05183680308903</v>
      </c>
      <c r="L14">
        <f t="shared" si="5"/>
        <v>1.6101447774984414</v>
      </c>
      <c r="M14" s="20">
        <f t="shared" si="6"/>
        <v>3.7656121956408798E-5</v>
      </c>
      <c r="O14" s="2">
        <v>0.54981360999999995</v>
      </c>
      <c r="P14">
        <v>249.65002699999999</v>
      </c>
      <c r="Q14">
        <f t="shared" si="2"/>
        <v>250.32688388474622</v>
      </c>
      <c r="R14">
        <f t="shared" si="7"/>
        <v>0.45813524242837</v>
      </c>
      <c r="S14" s="20">
        <f t="shared" si="8"/>
        <v>7.3507299296915035E-6</v>
      </c>
      <c r="U14">
        <v>0.3</v>
      </c>
      <c r="V14" t="s">
        <v>35</v>
      </c>
      <c r="X14">
        <f>SUM(F4:F151)</f>
        <v>130.02309960846384</v>
      </c>
      <c r="AJ14" t="s">
        <v>78</v>
      </c>
      <c r="AK14">
        <f>1/(1+AK13*AL3)</f>
        <v>0.97580724532618479</v>
      </c>
      <c r="AM14" t="s">
        <v>79</v>
      </c>
      <c r="AN14">
        <f>1/(1+AN13*AL3)</f>
        <v>0.98389787623149294</v>
      </c>
    </row>
    <row r="15" spans="1:43" x14ac:dyDescent="0.25">
      <c r="C15" s="2">
        <v>0.55513951428360497</v>
      </c>
      <c r="D15">
        <v>174.52086201809499</v>
      </c>
      <c r="E15">
        <f t="shared" si="0"/>
        <v>175.17157239196439</v>
      </c>
      <c r="F15">
        <f t="shared" si="3"/>
        <v>0.42342399066125608</v>
      </c>
      <c r="G15" s="20">
        <f t="shared" si="4"/>
        <v>1.3902111329216886E-5</v>
      </c>
      <c r="I15" s="2">
        <v>0.55432013999999996</v>
      </c>
      <c r="J15">
        <v>206.78292200000001</v>
      </c>
      <c r="K15">
        <f t="shared" si="1"/>
        <v>208.05232058979595</v>
      </c>
      <c r="L15">
        <f t="shared" si="5"/>
        <v>1.6113727797759232</v>
      </c>
      <c r="M15" s="20">
        <f t="shared" si="6"/>
        <v>3.7684840990976261E-5</v>
      </c>
      <c r="O15" s="2">
        <v>0.55432013999999996</v>
      </c>
      <c r="P15">
        <v>249.743066</v>
      </c>
      <c r="Q15">
        <f t="shared" si="2"/>
        <v>250.32763980151469</v>
      </c>
      <c r="R15">
        <f t="shared" si="7"/>
        <v>0.34172652941734027</v>
      </c>
      <c r="S15" s="20">
        <f t="shared" si="8"/>
        <v>5.4788803688473151E-6</v>
      </c>
      <c r="U15">
        <v>0.4</v>
      </c>
      <c r="V15" t="s">
        <v>35</v>
      </c>
      <c r="X15">
        <f>SUM(L4:L151)</f>
        <v>230.19844239608028</v>
      </c>
    </row>
    <row r="16" spans="1:43" x14ac:dyDescent="0.25">
      <c r="C16" s="2">
        <v>0.55964604709529697</v>
      </c>
      <c r="D16">
        <v>174.52086201809499</v>
      </c>
      <c r="E16">
        <f t="shared" si="0"/>
        <v>175.17191702262585</v>
      </c>
      <c r="F16">
        <f t="shared" si="3"/>
        <v>0.42387261892467881</v>
      </c>
      <c r="G16" s="20">
        <f t="shared" si="4"/>
        <v>1.3916840962400388E-5</v>
      </c>
      <c r="I16" s="2">
        <v>0.55882668000000002</v>
      </c>
      <c r="J16">
        <v>206.87596099999999</v>
      </c>
      <c r="K16">
        <f t="shared" si="1"/>
        <v>208.05291159280392</v>
      </c>
      <c r="L16">
        <f t="shared" si="5"/>
        <v>1.3852126979015309</v>
      </c>
      <c r="M16" s="20">
        <f t="shared" si="6"/>
        <v>3.2366549784368504E-5</v>
      </c>
      <c r="O16" s="2">
        <v>0.55882668000000002</v>
      </c>
      <c r="P16">
        <v>249.743066</v>
      </c>
      <c r="Q16">
        <f t="shared" si="2"/>
        <v>250.32856324377337</v>
      </c>
      <c r="R16">
        <f t="shared" si="7"/>
        <v>0.34280702246621886</v>
      </c>
      <c r="S16" s="20">
        <f t="shared" si="8"/>
        <v>5.4962038472564122E-6</v>
      </c>
      <c r="U16">
        <v>0.5</v>
      </c>
      <c r="V16" t="s">
        <v>35</v>
      </c>
      <c r="X16">
        <f>SUM(R4:R151)</f>
        <v>91.997964042303479</v>
      </c>
      <c r="AJ16" t="s">
        <v>80</v>
      </c>
      <c r="AK16">
        <f>1/(X5*10^-4*PI()*AL3*AK14*AK12)</f>
        <v>0.88905936556321707</v>
      </c>
      <c r="AM16" t="s">
        <v>81</v>
      </c>
      <c r="AN16">
        <f>1/(X5*10^-4*PI()*AL3*AN14*AK12)</f>
        <v>0.88174859545846784</v>
      </c>
    </row>
    <row r="17" spans="3:43" x14ac:dyDescent="0.25">
      <c r="C17" s="2">
        <v>0.56415257990698997</v>
      </c>
      <c r="D17">
        <v>174.52086201809499</v>
      </c>
      <c r="E17">
        <f t="shared" si="0"/>
        <v>175.17233630639285</v>
      </c>
      <c r="F17">
        <f t="shared" si="3"/>
        <v>0.42441874831320631</v>
      </c>
      <c r="G17" s="20">
        <f t="shared" si="4"/>
        <v>1.3934771811211316E-5</v>
      </c>
      <c r="I17" s="2">
        <v>0.56333321000000003</v>
      </c>
      <c r="J17">
        <v>206.98760799999999</v>
      </c>
      <c r="K17">
        <f t="shared" si="1"/>
        <v>208.05363106174104</v>
      </c>
      <c r="L17">
        <f t="shared" si="5"/>
        <v>1.1364051681637606</v>
      </c>
      <c r="M17" s="20">
        <f t="shared" si="6"/>
        <v>2.6524335260321914E-5</v>
      </c>
      <c r="O17" s="2">
        <v>0.56333321000000003</v>
      </c>
      <c r="P17">
        <v>249.78958600000001</v>
      </c>
      <c r="Q17">
        <f t="shared" si="2"/>
        <v>250.32968741407649</v>
      </c>
      <c r="R17">
        <f t="shared" si="7"/>
        <v>0.29170953748740724</v>
      </c>
      <c r="S17" s="20">
        <f t="shared" si="8"/>
        <v>4.6752191404259442E-6</v>
      </c>
      <c r="U17" t="s">
        <v>36</v>
      </c>
      <c r="V17" t="s">
        <v>35</v>
      </c>
      <c r="X17">
        <f>SUM(X14:X16)</f>
        <v>452.21950604684758</v>
      </c>
    </row>
    <row r="18" spans="3:43" x14ac:dyDescent="0.25">
      <c r="C18" s="2">
        <v>0.56865911271868297</v>
      </c>
      <c r="D18">
        <v>174.52086201809499</v>
      </c>
      <c r="E18">
        <f t="shared" si="0"/>
        <v>175.17284471383755</v>
      </c>
      <c r="F18">
        <f t="shared" si="3"/>
        <v>0.42508143554773653</v>
      </c>
      <c r="G18" s="20">
        <f t="shared" si="4"/>
        <v>1.3956529557380831E-5</v>
      </c>
      <c r="I18" s="2">
        <v>0.56783974000000004</v>
      </c>
      <c r="J18">
        <v>206.98760799999999</v>
      </c>
      <c r="K18">
        <f t="shared" si="1"/>
        <v>208.05450398450665</v>
      </c>
      <c r="L18">
        <f t="shared" si="5"/>
        <v>1.1382670417564313</v>
      </c>
      <c r="M18" s="20">
        <f t="shared" si="6"/>
        <v>2.6567792436307947E-5</v>
      </c>
      <c r="O18" s="2">
        <v>0.56783974000000004</v>
      </c>
      <c r="P18">
        <v>249.84540999999999</v>
      </c>
      <c r="Q18">
        <f t="shared" si="2"/>
        <v>250.33105135603182</v>
      </c>
      <c r="R18">
        <f t="shared" si="7"/>
        <v>0.23584752668843897</v>
      </c>
      <c r="S18" s="20">
        <f t="shared" si="8"/>
        <v>3.778231596916587E-6</v>
      </c>
      <c r="V18" s="9" t="s">
        <v>47</v>
      </c>
      <c r="X18">
        <f>X17/3</f>
        <v>150.73983534894919</v>
      </c>
    </row>
    <row r="19" spans="3:43" x14ac:dyDescent="0.25">
      <c r="C19" s="2">
        <v>0.57316564553037497</v>
      </c>
      <c r="D19">
        <v>174.52086201809499</v>
      </c>
      <c r="E19">
        <f t="shared" si="0"/>
        <v>175.17345920334742</v>
      </c>
      <c r="F19">
        <f t="shared" si="3"/>
        <v>0.42588308619939724</v>
      </c>
      <c r="G19" s="20">
        <f t="shared" si="4"/>
        <v>1.3982849834106584E-5</v>
      </c>
      <c r="I19" s="2">
        <v>0.57234627999999999</v>
      </c>
      <c r="J19">
        <v>206.98760799999999</v>
      </c>
      <c r="K19">
        <f t="shared" si="1"/>
        <v>208.05555966048743</v>
      </c>
      <c r="L19">
        <f t="shared" si="5"/>
        <v>1.1405207491378759</v>
      </c>
      <c r="M19" s="20">
        <f t="shared" si="6"/>
        <v>2.6620395233126177E-5</v>
      </c>
      <c r="O19" s="2">
        <v>0.57234627999999999</v>
      </c>
      <c r="P19">
        <v>249.84540999999999</v>
      </c>
      <c r="Q19">
        <f t="shared" si="2"/>
        <v>250.33270084995439</v>
      </c>
      <c r="R19">
        <f t="shared" si="7"/>
        <v>0.23745237244928674</v>
      </c>
      <c r="S19" s="20">
        <f t="shared" si="8"/>
        <v>3.8039409144869284E-6</v>
      </c>
    </row>
    <row r="20" spans="3:43" x14ac:dyDescent="0.25">
      <c r="C20" s="2">
        <v>0.57767217834206797</v>
      </c>
      <c r="D20">
        <v>174.52086201809499</v>
      </c>
      <c r="E20">
        <f t="shared" si="0"/>
        <v>175.17419959653441</v>
      </c>
      <c r="F20">
        <f t="shared" si="3"/>
        <v>0.42684999140108465</v>
      </c>
      <c r="G20" s="20">
        <f t="shared" si="4"/>
        <v>1.4014595847689007E-5</v>
      </c>
      <c r="I20" s="2">
        <v>0.57685280999999999</v>
      </c>
      <c r="J20">
        <v>207.07134300000001</v>
      </c>
      <c r="K20">
        <f t="shared" si="1"/>
        <v>208.05683234447827</v>
      </c>
      <c r="L20">
        <f t="shared" si="5"/>
        <v>0.97118924808017748</v>
      </c>
      <c r="M20" s="20">
        <f t="shared" si="6"/>
        <v>2.2649773601214476E-5</v>
      </c>
      <c r="O20" s="2">
        <v>0.57685280999999999</v>
      </c>
      <c r="P20">
        <v>249.88262499999999</v>
      </c>
      <c r="Q20">
        <f t="shared" si="2"/>
        <v>250.33468941899616</v>
      </c>
      <c r="R20">
        <f t="shared" si="7"/>
        <v>0.20436223892234737</v>
      </c>
      <c r="S20" s="20">
        <f t="shared" si="8"/>
        <v>3.2728683246752448E-6</v>
      </c>
      <c r="AJ20" t="s">
        <v>82</v>
      </c>
    </row>
    <row r="21" spans="3:43" x14ac:dyDescent="0.25">
      <c r="C21" s="2">
        <v>0.58217871115376096</v>
      </c>
      <c r="D21">
        <v>174.52086201809499</v>
      </c>
      <c r="E21">
        <f t="shared" si="0"/>
        <v>175.17508900279887</v>
      </c>
      <c r="F21">
        <f t="shared" si="3"/>
        <v>0.42801294751473401</v>
      </c>
      <c r="G21" s="20">
        <f t="shared" si="4"/>
        <v>1.4052778722820145E-5</v>
      </c>
      <c r="I21" s="2">
        <v>0.58135934</v>
      </c>
      <c r="J21">
        <v>206.99154799999999</v>
      </c>
      <c r="K21">
        <f t="shared" si="1"/>
        <v>208.058361998809</v>
      </c>
      <c r="L21">
        <f t="shared" si="5"/>
        <v>1.1380921080548712</v>
      </c>
      <c r="M21" s="20">
        <f t="shared" si="6"/>
        <v>2.6562698136202342E-5</v>
      </c>
      <c r="O21" s="2">
        <v>0.58135934</v>
      </c>
      <c r="P21">
        <v>249.94775300000001</v>
      </c>
      <c r="Q21">
        <f t="shared" si="2"/>
        <v>250.33707950435053</v>
      </c>
      <c r="R21">
        <f t="shared" si="7"/>
        <v>0.15157512698979622</v>
      </c>
      <c r="S21" s="20">
        <f t="shared" si="8"/>
        <v>2.4262160259390247E-6</v>
      </c>
      <c r="U21" t="s">
        <v>127</v>
      </c>
      <c r="V21" t="s">
        <v>60</v>
      </c>
      <c r="X21">
        <f>X17/COUNT(E3:E92,K3:K106,Q3:Q88)</f>
        <v>1.6150696644530271</v>
      </c>
      <c r="AJ21" t="s">
        <v>83</v>
      </c>
      <c r="AK21">
        <f>1/(AK14*AK12)</f>
        <v>1.0482325382549851</v>
      </c>
      <c r="AM21" t="s">
        <v>84</v>
      </c>
      <c r="AN21">
        <f>1/(AN14*AK12)</f>
        <v>1.0396128808953833</v>
      </c>
    </row>
    <row r="22" spans="3:43" x14ac:dyDescent="0.25">
      <c r="C22" s="2">
        <v>0.58668524396545296</v>
      </c>
      <c r="D22">
        <v>174.52086201809499</v>
      </c>
      <c r="E22">
        <f t="shared" si="0"/>
        <v>175.1761542985883</v>
      </c>
      <c r="F22">
        <f t="shared" si="3"/>
        <v>0.42940797287412708</v>
      </c>
      <c r="G22" s="20">
        <f t="shared" si="4"/>
        <v>1.4098581035114915E-5</v>
      </c>
      <c r="I22" s="2">
        <v>0.58586587000000001</v>
      </c>
      <c r="J22">
        <v>207.173687</v>
      </c>
      <c r="K22">
        <f t="shared" si="1"/>
        <v>208.06019511802</v>
      </c>
      <c r="L22">
        <f t="shared" si="5"/>
        <v>0.78589664331536868</v>
      </c>
      <c r="M22" s="20">
        <f t="shared" si="6"/>
        <v>1.8310333041214164E-5</v>
      </c>
      <c r="O22" s="2">
        <v>0.58586587000000001</v>
      </c>
      <c r="P22">
        <v>249.94775300000001</v>
      </c>
      <c r="Q22">
        <f t="shared" si="2"/>
        <v>250.3399437538165</v>
      </c>
      <c r="R22">
        <f t="shared" si="7"/>
        <v>0.15381358737914905</v>
      </c>
      <c r="S22" s="20">
        <f t="shared" si="8"/>
        <v>2.4620463668263075E-6</v>
      </c>
      <c r="U22" t="s">
        <v>128</v>
      </c>
      <c r="W22" t="s">
        <v>61</v>
      </c>
      <c r="X22">
        <f>SQRT(X21)</f>
        <v>1.2708539115307578</v>
      </c>
      <c r="AJ22" t="s">
        <v>85</v>
      </c>
      <c r="AK22">
        <f>(X5*10^-4*PI()*AL3-AK21)/(X6*10^-4*PI()*AL3)</f>
        <v>0.39211035675002354</v>
      </c>
      <c r="AM22" t="s">
        <v>86</v>
      </c>
      <c r="AN22">
        <f>(X5*10^-4*PI()*AL3-AN21)/(X6*10^-4*PI()*AL3)</f>
        <v>0.41794965980109888</v>
      </c>
      <c r="AQ22" t="s">
        <v>87</v>
      </c>
    </row>
    <row r="23" spans="3:43" x14ac:dyDescent="0.25">
      <c r="C23" s="2">
        <v>0.59119177677714596</v>
      </c>
      <c r="D23">
        <v>174.52086201809499</v>
      </c>
      <c r="E23">
        <f t="shared" si="0"/>
        <v>175.17742666743581</v>
      </c>
      <c r="F23">
        <f t="shared" si="3"/>
        <v>0.43107713876403703</v>
      </c>
      <c r="G23" s="20">
        <f t="shared" si="4"/>
        <v>1.4153384094318574E-5</v>
      </c>
      <c r="I23" s="2">
        <v>0.59037240999999996</v>
      </c>
      <c r="J23">
        <v>207.29463799999999</v>
      </c>
      <c r="K23">
        <f t="shared" si="1"/>
        <v>208.06238567585976</v>
      </c>
      <c r="L23">
        <f t="shared" si="5"/>
        <v>0.58943649378807284</v>
      </c>
      <c r="M23" s="20">
        <f t="shared" si="6"/>
        <v>1.3717055119026631E-5</v>
      </c>
      <c r="O23" s="2">
        <v>0.59037240999999996</v>
      </c>
      <c r="P23">
        <v>249.94775300000001</v>
      </c>
      <c r="Q23">
        <f t="shared" si="2"/>
        <v>250.34336650149692</v>
      </c>
      <c r="R23">
        <f t="shared" si="7"/>
        <v>0.15651004256664613</v>
      </c>
      <c r="S23" s="20">
        <f t="shared" si="8"/>
        <v>2.5052076883376677E-6</v>
      </c>
      <c r="U23" t="s">
        <v>129</v>
      </c>
      <c r="X23">
        <f>SQRT(SUM(G3:G92,M3:M106,S3:S88)/COUNT(G3:G92,M3:M106,S3:S88))</f>
        <v>5.9365863654596025E-3</v>
      </c>
    </row>
    <row r="24" spans="3:43" x14ac:dyDescent="0.25">
      <c r="C24" s="2">
        <v>0.59569830958883796</v>
      </c>
      <c r="D24">
        <v>174.52086201809499</v>
      </c>
      <c r="E24">
        <f t="shared" si="0"/>
        <v>175.17894220746143</v>
      </c>
      <c r="F24">
        <f t="shared" si="3"/>
        <v>0.43306953563657519</v>
      </c>
      <c r="G24" s="20">
        <f t="shared" si="4"/>
        <v>1.421879966770343E-5</v>
      </c>
      <c r="I24" s="2">
        <v>0.59487893999999997</v>
      </c>
      <c r="J24">
        <v>207.29463799999999</v>
      </c>
      <c r="K24">
        <f t="shared" si="1"/>
        <v>208.06499616234356</v>
      </c>
      <c r="L24">
        <f t="shared" si="5"/>
        <v>0.59345169828936151</v>
      </c>
      <c r="M24" s="20">
        <f t="shared" si="6"/>
        <v>1.381049483991053E-5</v>
      </c>
      <c r="O24" s="2">
        <v>0.59487893999999997</v>
      </c>
      <c r="P24">
        <v>249.94775300000001</v>
      </c>
      <c r="Q24">
        <f t="shared" si="2"/>
        <v>250.34744538822298</v>
      </c>
      <c r="R24">
        <f t="shared" si="7"/>
        <v>0.15975400520338434</v>
      </c>
      <c r="S24" s="20">
        <f t="shared" si="8"/>
        <v>2.5571327917046032E-6</v>
      </c>
    </row>
    <row r="25" spans="3:43" x14ac:dyDescent="0.25">
      <c r="C25" s="2">
        <v>0.60020484240053096</v>
      </c>
      <c r="D25">
        <v>174.52086201809499</v>
      </c>
      <c r="E25">
        <f t="shared" si="0"/>
        <v>175.18074261367897</v>
      </c>
      <c r="F25">
        <f t="shared" si="3"/>
        <v>0.43544240042827481</v>
      </c>
      <c r="G25" s="20">
        <f t="shared" si="4"/>
        <v>1.4296706992821854E-5</v>
      </c>
      <c r="I25" s="2">
        <v>0.59938546999999998</v>
      </c>
      <c r="J25">
        <v>207.29463799999999</v>
      </c>
      <c r="K25">
        <f t="shared" si="1"/>
        <v>208.06809880049161</v>
      </c>
      <c r="L25">
        <f t="shared" si="5"/>
        <v>0.59824160989713715</v>
      </c>
      <c r="M25" s="20">
        <f t="shared" si="6"/>
        <v>1.3921963135870407E-5</v>
      </c>
      <c r="O25" s="2">
        <v>0.59938546999999998</v>
      </c>
      <c r="P25">
        <v>249.98496800000001</v>
      </c>
      <c r="Q25">
        <f t="shared" si="2"/>
        <v>250.35229326273929</v>
      </c>
      <c r="R25">
        <f t="shared" si="7"/>
        <v>0.13492784864648516</v>
      </c>
      <c r="S25" s="20">
        <f t="shared" si="8"/>
        <v>2.1591052158946271E-6</v>
      </c>
      <c r="U25" t="s">
        <v>122</v>
      </c>
      <c r="V25" s="16">
        <f>X3-X4</f>
        <v>-24.65305518982592</v>
      </c>
    </row>
    <row r="26" spans="3:43" x14ac:dyDescent="0.25">
      <c r="C26" s="2">
        <v>0.60471137521222396</v>
      </c>
      <c r="D26">
        <v>174.52086201809499</v>
      </c>
      <c r="E26">
        <f t="shared" si="0"/>
        <v>175.18287594317655</v>
      </c>
      <c r="F26">
        <f t="shared" si="3"/>
        <v>0.43826243700190243</v>
      </c>
      <c r="G26" s="20">
        <f t="shared" si="4"/>
        <v>1.4389296131046661E-5</v>
      </c>
      <c r="I26" s="2">
        <v>0.60389201000000003</v>
      </c>
      <c r="J26">
        <v>207.29463799999999</v>
      </c>
      <c r="K26">
        <f t="shared" si="1"/>
        <v>208.07177686909591</v>
      </c>
      <c r="L26">
        <f t="shared" si="5"/>
        <v>0.60394482185968756</v>
      </c>
      <c r="M26" s="20">
        <f t="shared" si="6"/>
        <v>1.4054685275863872E-5</v>
      </c>
      <c r="O26" s="2">
        <v>0.60389201000000003</v>
      </c>
      <c r="P26">
        <v>250.050096</v>
      </c>
      <c r="Q26">
        <f t="shared" si="2"/>
        <v>250.3580402485747</v>
      </c>
      <c r="R26">
        <f t="shared" si="7"/>
        <v>9.4829660230236312E-2</v>
      </c>
      <c r="S26" s="20">
        <f t="shared" si="8"/>
        <v>1.5166666713154007E-6</v>
      </c>
      <c r="U26" t="s">
        <v>121</v>
      </c>
      <c r="V26" s="15">
        <f>EXP(V25)</f>
        <v>1.9647810871971639E-11</v>
      </c>
    </row>
    <row r="27" spans="3:43" x14ac:dyDescent="0.25">
      <c r="C27" s="2">
        <v>0.60921790802391595</v>
      </c>
      <c r="D27">
        <v>174.52086201809499</v>
      </c>
      <c r="E27">
        <f t="shared" si="0"/>
        <v>175.18539747204474</v>
      </c>
      <c r="F27">
        <f t="shared" si="3"/>
        <v>0.44160736955620455</v>
      </c>
      <c r="G27" s="20">
        <f t="shared" si="4"/>
        <v>1.4499118970054929E-5</v>
      </c>
      <c r="I27" s="2">
        <v>0.60839854000000004</v>
      </c>
      <c r="J27">
        <v>207.29463799999999</v>
      </c>
      <c r="K27">
        <f t="shared" si="1"/>
        <v>208.07612616582003</v>
      </c>
      <c r="L27">
        <f t="shared" si="5"/>
        <v>0.61072375331676465</v>
      </c>
      <c r="M27" s="20">
        <f t="shared" si="6"/>
        <v>1.4212440992425022E-5</v>
      </c>
      <c r="O27" s="2">
        <v>0.60839854000000004</v>
      </c>
      <c r="P27">
        <v>250.050096</v>
      </c>
      <c r="Q27">
        <f t="shared" si="2"/>
        <v>250.36483603020721</v>
      </c>
      <c r="R27">
        <f t="shared" si="7"/>
        <v>9.9061286614840829E-2</v>
      </c>
      <c r="S27" s="20">
        <f t="shared" si="8"/>
        <v>1.5843455672157597E-6</v>
      </c>
      <c r="U27" t="s">
        <v>123</v>
      </c>
      <c r="V27" s="15">
        <f>EXP(V25)</f>
        <v>1.9647810871971639E-11</v>
      </c>
    </row>
    <row r="28" spans="3:43" x14ac:dyDescent="0.25">
      <c r="C28" s="2">
        <v>0.61372444083560895</v>
      </c>
      <c r="D28">
        <v>174.52086201809499</v>
      </c>
      <c r="E28">
        <f t="shared" si="0"/>
        <v>175.18837065382036</v>
      </c>
      <c r="F28">
        <f t="shared" si="3"/>
        <v>0.44556777876794335</v>
      </c>
      <c r="G28" s="20">
        <f t="shared" si="4"/>
        <v>1.4629149509148534E-5</v>
      </c>
      <c r="I28" s="2">
        <v>0.61290507000000005</v>
      </c>
      <c r="J28">
        <v>207.331853</v>
      </c>
      <c r="K28">
        <f t="shared" si="1"/>
        <v>208.08125672556514</v>
      </c>
      <c r="L28">
        <f t="shared" si="5"/>
        <v>0.561605943890919</v>
      </c>
      <c r="M28" s="20">
        <f t="shared" si="6"/>
        <v>1.3064705886226882E-5</v>
      </c>
      <c r="O28" s="2">
        <v>0.61290507000000005</v>
      </c>
      <c r="P28">
        <v>250.050096</v>
      </c>
      <c r="Q28">
        <f t="shared" si="2"/>
        <v>250.37285253812024</v>
      </c>
      <c r="R28">
        <f t="shared" si="7"/>
        <v>0.10417178289936535</v>
      </c>
      <c r="S28" s="20">
        <f t="shared" si="8"/>
        <v>1.6660807476413892E-6</v>
      </c>
    </row>
    <row r="29" spans="3:43" x14ac:dyDescent="0.25">
      <c r="C29" s="2">
        <v>0.61823097364730195</v>
      </c>
      <c r="D29">
        <v>174.52086201809499</v>
      </c>
      <c r="E29">
        <f t="shared" si="0"/>
        <v>175.19186819021581</v>
      </c>
      <c r="F29">
        <f t="shared" si="3"/>
        <v>0.45024928302424388</v>
      </c>
      <c r="G29" s="20">
        <f t="shared" si="4"/>
        <v>1.4782855474787501E-5</v>
      </c>
      <c r="I29" s="2">
        <v>0.61741159999999995</v>
      </c>
      <c r="J29">
        <v>207.27066500000001</v>
      </c>
      <c r="K29">
        <f t="shared" si="1"/>
        <v>208.08729465503723</v>
      </c>
      <c r="L29">
        <f t="shared" si="5"/>
        <v>0.66688399348620575</v>
      </c>
      <c r="M29" s="20">
        <f t="shared" si="6"/>
        <v>1.5522962633691158E-5</v>
      </c>
      <c r="O29" s="2">
        <v>0.61741159999999995</v>
      </c>
      <c r="P29">
        <v>250.050096</v>
      </c>
      <c r="Q29">
        <f t="shared" si="2"/>
        <v>250.38228681547736</v>
      </c>
      <c r="R29">
        <f t="shared" si="7"/>
        <v>0.11035073788751408</v>
      </c>
      <c r="S29" s="20">
        <f t="shared" si="8"/>
        <v>1.7649044181188584E-6</v>
      </c>
    </row>
    <row r="30" spans="3:43" x14ac:dyDescent="0.25">
      <c r="C30" s="2">
        <v>0.62273750645899395</v>
      </c>
      <c r="D30">
        <v>174.52086201809499</v>
      </c>
      <c r="E30">
        <f t="shared" si="0"/>
        <v>175.19597322602604</v>
      </c>
      <c r="F30">
        <f t="shared" si="3"/>
        <v>0.45577514307412553</v>
      </c>
      <c r="G30" s="20">
        <f t="shared" si="4"/>
        <v>1.4964283838076873E-5</v>
      </c>
      <c r="I30" s="2">
        <v>0.62191814000000001</v>
      </c>
      <c r="J30">
        <v>207.27066500000001</v>
      </c>
      <c r="K30">
        <f t="shared" si="1"/>
        <v>208.09438423971747</v>
      </c>
      <c r="L30">
        <f t="shared" si="5"/>
        <v>0.6785133858807143</v>
      </c>
      <c r="M30" s="20">
        <f t="shared" si="6"/>
        <v>1.5793658324929434E-5</v>
      </c>
      <c r="O30" s="2">
        <v>0.62191814000000001</v>
      </c>
      <c r="P30">
        <v>250.11522299999999</v>
      </c>
      <c r="Q30">
        <f t="shared" si="2"/>
        <v>250.39336431051169</v>
      </c>
      <c r="R30">
        <f t="shared" si="7"/>
        <v>7.7362588613165723E-2</v>
      </c>
      <c r="S30" s="20">
        <f t="shared" si="8"/>
        <v>1.2366612205907389E-6</v>
      </c>
    </row>
    <row r="31" spans="3:43" x14ac:dyDescent="0.25">
      <c r="C31" s="2">
        <v>0.62724403927068695</v>
      </c>
      <c r="D31">
        <v>174.52086201809499</v>
      </c>
      <c r="E31">
        <f t="shared" si="0"/>
        <v>175.20078068137585</v>
      </c>
      <c r="F31">
        <f t="shared" si="3"/>
        <v>0.46228938867762942</v>
      </c>
      <c r="G31" s="20">
        <f t="shared" si="4"/>
        <v>1.5178163470792872E-5</v>
      </c>
      <c r="I31" s="2">
        <v>0.62642467000000002</v>
      </c>
      <c r="J31">
        <v>207.27066500000001</v>
      </c>
      <c r="K31">
        <f t="shared" si="1"/>
        <v>208.10269020088327</v>
      </c>
      <c r="L31">
        <f t="shared" si="5"/>
        <v>0.69226593490483812</v>
      </c>
      <c r="M31" s="20">
        <f t="shared" si="6"/>
        <v>1.6113774427137086E-5</v>
      </c>
      <c r="O31" s="2">
        <v>0.62642467000000002</v>
      </c>
      <c r="P31">
        <v>250.24547799999999</v>
      </c>
      <c r="Q31">
        <f t="shared" si="2"/>
        <v>250.40634240349584</v>
      </c>
      <c r="R31">
        <f t="shared" si="7"/>
        <v>2.5877356312075696E-2</v>
      </c>
      <c r="S31" s="20">
        <f t="shared" si="8"/>
        <v>4.1322579983792942E-7</v>
      </c>
    </row>
    <row r="32" spans="3:43" x14ac:dyDescent="0.25">
      <c r="C32" s="2">
        <v>0.63175057208237995</v>
      </c>
      <c r="D32">
        <v>174.52086201809499</v>
      </c>
      <c r="E32">
        <f t="shared" si="0"/>
        <v>175.20639873591142</v>
      </c>
      <c r="F32">
        <f t="shared" si="3"/>
        <v>0.46996059147452751</v>
      </c>
      <c r="G32" s="20">
        <f t="shared" si="4"/>
        <v>1.543002901847932E-5</v>
      </c>
      <c r="I32" s="2">
        <v>0.63093120000000003</v>
      </c>
      <c r="J32">
        <v>207.29857699999999</v>
      </c>
      <c r="K32">
        <f t="shared" si="1"/>
        <v>208.11240037683859</v>
      </c>
      <c r="L32">
        <f t="shared" si="5"/>
        <v>0.66230848868897985</v>
      </c>
      <c r="M32" s="20">
        <f t="shared" si="6"/>
        <v>1.5412308006822779E-5</v>
      </c>
      <c r="O32" s="2">
        <v>0.63093120000000003</v>
      </c>
      <c r="P32">
        <v>250.26408599999999</v>
      </c>
      <c r="Q32">
        <f t="shared" si="2"/>
        <v>250.42151459673016</v>
      </c>
      <c r="R32">
        <f t="shared" si="7"/>
        <v>2.4783763068430654E-2</v>
      </c>
      <c r="S32" s="20">
        <f t="shared" si="8"/>
        <v>3.9570376893964217E-7</v>
      </c>
    </row>
    <row r="33" spans="3:19" x14ac:dyDescent="0.25">
      <c r="C33" s="2">
        <v>0.63625710489407195</v>
      </c>
      <c r="D33">
        <v>174.54877378227499</v>
      </c>
      <c r="E33">
        <f t="shared" si="0"/>
        <v>175.21295048118779</v>
      </c>
      <c r="F33">
        <f t="shared" si="3"/>
        <v>0.44113068737870059</v>
      </c>
      <c r="G33" s="20">
        <f t="shared" si="4"/>
        <v>1.4478836576215788E-5</v>
      </c>
      <c r="I33" s="2">
        <v>0.63498007000000001</v>
      </c>
      <c r="J33">
        <v>207.391616</v>
      </c>
      <c r="K33">
        <f t="shared" si="1"/>
        <v>208.12249753361212</v>
      </c>
      <c r="L33">
        <f t="shared" si="5"/>
        <v>0.53418781617520439</v>
      </c>
      <c r="M33" s="20">
        <f t="shared" si="6"/>
        <v>1.2419713771090092E-5</v>
      </c>
      <c r="O33" s="2">
        <v>0.63543773999999997</v>
      </c>
      <c r="P33">
        <v>250.36642900000001</v>
      </c>
      <c r="Q33">
        <f t="shared" si="2"/>
        <v>250.4392149651103</v>
      </c>
      <c r="R33">
        <f t="shared" si="7"/>
        <v>5.2977967170355781E-3</v>
      </c>
      <c r="S33" s="20">
        <f t="shared" si="8"/>
        <v>8.451681061993869E-8</v>
      </c>
    </row>
    <row r="34" spans="3:19" x14ac:dyDescent="0.25">
      <c r="C34" s="2">
        <v>0.64076363770576505</v>
      </c>
      <c r="D34">
        <v>174.62320515342199</v>
      </c>
      <c r="E34">
        <f t="shared" si="0"/>
        <v>175.22057575939778</v>
      </c>
      <c r="F34">
        <f t="shared" si="3"/>
        <v>0.35685164088387428</v>
      </c>
      <c r="G34" s="20">
        <f t="shared" si="4"/>
        <v>1.1702638441107086E-5</v>
      </c>
      <c r="I34" s="2">
        <v>0.64040193000000001</v>
      </c>
      <c r="J34">
        <v>207.62421399999999</v>
      </c>
      <c r="K34">
        <f t="shared" si="1"/>
        <v>208.13837166529913</v>
      </c>
      <c r="L34">
        <f t="shared" si="5"/>
        <v>0.26435810478585992</v>
      </c>
      <c r="M34" s="20">
        <f t="shared" si="6"/>
        <v>6.1324868693057186E-6</v>
      </c>
      <c r="O34" s="2">
        <v>0.63994426999999998</v>
      </c>
      <c r="P34">
        <v>250.45946799999999</v>
      </c>
      <c r="Q34">
        <f t="shared" si="2"/>
        <v>250.45982302702481</v>
      </c>
      <c r="R34">
        <f t="shared" si="7"/>
        <v>1.2604418835540913E-7</v>
      </c>
      <c r="S34" s="20">
        <f t="shared" si="8"/>
        <v>2.0093145009562925E-12</v>
      </c>
    </row>
    <row r="35" spans="3:19" x14ac:dyDescent="0.25">
      <c r="C35" s="2">
        <v>0.64527017051745705</v>
      </c>
      <c r="D35">
        <v>174.679028681782</v>
      </c>
      <c r="E35">
        <f t="shared" ref="E35:E66" si="9">$X$6+$X$2*EXP((C35/F$1)*$X$3-$X$4)+D$1^2*$X$5/((-$X$7*(C35/E$1-1)^$X$8+1))</f>
        <v>175.22943320877982</v>
      </c>
      <c r="F35">
        <f t="shared" si="3"/>
        <v>0.3029451433396978</v>
      </c>
      <c r="G35" s="20">
        <f t="shared" si="4"/>
        <v>9.9284729715223705E-6</v>
      </c>
      <c r="I35" s="2">
        <v>0.64445079999999999</v>
      </c>
      <c r="J35">
        <v>207.680038</v>
      </c>
      <c r="K35">
        <f t="shared" ref="K35:K66" si="10">$X$6+$X$2*EXP((I35/L$1)*$X$3-$X$4)+J$1^2*$X$5/((-$X$7*(I35/K$1-1)^$X$8+1))</f>
        <v>208.15224334845965</v>
      </c>
      <c r="L35">
        <f t="shared" si="5"/>
        <v>0.2229778911139022</v>
      </c>
      <c r="M35" s="20">
        <f t="shared" si="6"/>
        <v>5.169782766545515E-6</v>
      </c>
      <c r="O35" s="2">
        <v>0.64445079999999999</v>
      </c>
      <c r="P35">
        <v>250.45946799999999</v>
      </c>
      <c r="Q35">
        <f t="shared" ref="Q35:Q66" si="11">$X$6+$X$2*EXP((O35/R$1)*$X$3-$X$4)+P$1^2*$X$5/((-$X$7*(O35/Q$1-1)^$X$8+1))</f>
        <v>250.48376955349698</v>
      </c>
      <c r="R35">
        <f t="shared" si="7"/>
        <v>5.9056550236740856E-4</v>
      </c>
      <c r="S35" s="20">
        <f t="shared" si="8"/>
        <v>9.4144112723817442E-9</v>
      </c>
    </row>
    <row r="36" spans="3:19" x14ac:dyDescent="0.25">
      <c r="C36" s="2">
        <v>0.64977670332915005</v>
      </c>
      <c r="D36">
        <v>174.846499266862</v>
      </c>
      <c r="E36">
        <f t="shared" si="9"/>
        <v>175.23970253859025</v>
      </c>
      <c r="F36">
        <f t="shared" si="3"/>
        <v>0.15460881289780304</v>
      </c>
      <c r="G36" s="20">
        <f t="shared" si="4"/>
        <v>5.057319167504323E-6</v>
      </c>
      <c r="I36" s="2">
        <v>0.64895733</v>
      </c>
      <c r="J36">
        <v>207.828901</v>
      </c>
      <c r="K36">
        <f t="shared" si="10"/>
        <v>208.17001796589994</v>
      </c>
      <c r="L36">
        <f t="shared" si="5"/>
        <v>0.11636078442478265</v>
      </c>
      <c r="M36" s="20">
        <f t="shared" si="6"/>
        <v>2.6939824251472533E-6</v>
      </c>
      <c r="O36" s="2">
        <v>0.64895733</v>
      </c>
      <c r="P36">
        <v>250.48738</v>
      </c>
      <c r="Q36">
        <f t="shared" si="11"/>
        <v>250.51154261887058</v>
      </c>
      <c r="R36">
        <f t="shared" si="7"/>
        <v>5.8383215068474339E-4</v>
      </c>
      <c r="S36" s="20">
        <f t="shared" si="8"/>
        <v>9.3049984848237032E-9</v>
      </c>
    </row>
    <row r="37" spans="3:19" x14ac:dyDescent="0.25">
      <c r="C37" s="2">
        <v>0.65428323614084305</v>
      </c>
      <c r="D37">
        <v>174.93023455940201</v>
      </c>
      <c r="E37">
        <f t="shared" si="9"/>
        <v>175.25158705950872</v>
      </c>
      <c r="F37">
        <f t="shared" si="3"/>
        <v>0.10326742932483469</v>
      </c>
      <c r="G37" s="20">
        <f t="shared" si="4"/>
        <v>3.3746878597352777E-6</v>
      </c>
      <c r="I37" s="2">
        <v>0.65346386999999995</v>
      </c>
      <c r="J37">
        <v>207.88472400000001</v>
      </c>
      <c r="K37">
        <f t="shared" si="10"/>
        <v>208.1905950235784</v>
      </c>
      <c r="L37">
        <f t="shared" si="5"/>
        <v>9.3557083064892368E-2</v>
      </c>
      <c r="M37" s="20">
        <f t="shared" si="6"/>
        <v>2.1648684857344086E-6</v>
      </c>
      <c r="O37" s="2">
        <v>0.65346386999999995</v>
      </c>
      <c r="P37">
        <v>250.55250799999999</v>
      </c>
      <c r="Q37">
        <f t="shared" si="11"/>
        <v>250.5436946123699</v>
      </c>
      <c r="R37">
        <f t="shared" si="7"/>
        <v>7.7675801518125326E-5</v>
      </c>
      <c r="S37" s="20">
        <f t="shared" si="8"/>
        <v>1.2373376691468455E-9</v>
      </c>
    </row>
    <row r="38" spans="3:19" x14ac:dyDescent="0.25">
      <c r="C38" s="2">
        <v>0.65878976895253505</v>
      </c>
      <c r="D38">
        <v>174.93023455940201</v>
      </c>
      <c r="E38">
        <f t="shared" si="9"/>
        <v>175.26531649885752</v>
      </c>
      <c r="F38">
        <f t="shared" si="3"/>
        <v>0.11227990614926341</v>
      </c>
      <c r="G38" s="20">
        <f t="shared" si="4"/>
        <v>3.6692075967365239E-6</v>
      </c>
      <c r="I38" s="2">
        <v>0.65751272999999999</v>
      </c>
      <c r="J38">
        <v>207.94054800000001</v>
      </c>
      <c r="K38">
        <f t="shared" si="10"/>
        <v>208.21180032915726</v>
      </c>
      <c r="L38">
        <f t="shared" si="5"/>
        <v>7.3577826073232835E-2</v>
      </c>
      <c r="M38" s="20">
        <f t="shared" si="6"/>
        <v>1.7016435179512709E-6</v>
      </c>
      <c r="O38" s="2">
        <v>0.65797039999999996</v>
      </c>
      <c r="P38">
        <v>250.561812</v>
      </c>
      <c r="Q38">
        <f t="shared" si="11"/>
        <v>250.58084961969871</v>
      </c>
      <c r="R38">
        <f t="shared" si="7"/>
        <v>3.6243096379261322E-4</v>
      </c>
      <c r="S38" s="20">
        <f t="shared" si="8"/>
        <v>5.7729199013181337E-9</v>
      </c>
    </row>
    <row r="39" spans="3:19" x14ac:dyDescent="0.25">
      <c r="C39" s="2">
        <v>0.66329630176422805</v>
      </c>
      <c r="D39">
        <v>175.03257769472799</v>
      </c>
      <c r="E39">
        <f t="shared" si="9"/>
        <v>175.28115013416664</v>
      </c>
      <c r="F39">
        <f t="shared" si="3"/>
        <v>6.178825764847963E-2</v>
      </c>
      <c r="G39" s="20">
        <f t="shared" si="4"/>
        <v>2.0168247928869587E-6</v>
      </c>
      <c r="I39" s="2">
        <v>0.66293460000000004</v>
      </c>
      <c r="J39">
        <v>208.08940999999999</v>
      </c>
      <c r="K39">
        <f t="shared" si="10"/>
        <v>208.24481516204861</v>
      </c>
      <c r="L39">
        <f t="shared" si="5"/>
        <v>2.4150764391358905E-2</v>
      </c>
      <c r="M39" s="20">
        <f t="shared" si="6"/>
        <v>5.577388840681367E-7</v>
      </c>
      <c r="O39" s="2">
        <v>0.66247692999999996</v>
      </c>
      <c r="P39">
        <v>250.70137</v>
      </c>
      <c r="Q39">
        <f t="shared" si="11"/>
        <v>250.62371239524293</v>
      </c>
      <c r="R39">
        <f t="shared" si="7"/>
        <v>6.0307035766044145E-3</v>
      </c>
      <c r="S39" s="20">
        <f t="shared" si="8"/>
        <v>9.5952118514700155E-8</v>
      </c>
    </row>
    <row r="40" spans="3:19" x14ac:dyDescent="0.25">
      <c r="C40" s="2">
        <v>0.66780283457592005</v>
      </c>
      <c r="D40">
        <v>175.10700906587499</v>
      </c>
      <c r="E40">
        <f t="shared" si="9"/>
        <v>175.2993802835571</v>
      </c>
      <c r="F40">
        <f t="shared" si="3"/>
        <v>3.7006685392497136E-2</v>
      </c>
      <c r="G40" s="20">
        <f t="shared" si="4"/>
        <v>1.2069051149768216E-6</v>
      </c>
      <c r="I40" s="2">
        <v>0.66698345999999997</v>
      </c>
      <c r="J40">
        <v>208.173146</v>
      </c>
      <c r="K40">
        <f t="shared" si="10"/>
        <v>208.27339856209045</v>
      </c>
      <c r="L40">
        <f t="shared" si="5"/>
        <v>1.0050576205698814E-2</v>
      </c>
      <c r="M40" s="20">
        <f t="shared" si="6"/>
        <v>2.3192178761967967E-7</v>
      </c>
      <c r="O40" s="2">
        <v>0.66698345999999997</v>
      </c>
      <c r="P40">
        <v>250.76649800000001</v>
      </c>
      <c r="Q40">
        <f t="shared" si="11"/>
        <v>250.67307760989684</v>
      </c>
      <c r="R40">
        <f t="shared" si="7"/>
        <v>8.7273692870296748E-3</v>
      </c>
      <c r="S40" s="20">
        <f t="shared" si="8"/>
        <v>1.3878557305210234E-7</v>
      </c>
    </row>
    <row r="41" spans="3:19" x14ac:dyDescent="0.25">
      <c r="C41" s="2">
        <v>0.67230936738761304</v>
      </c>
      <c r="D41">
        <v>175.14422475144801</v>
      </c>
      <c r="E41">
        <f t="shared" si="9"/>
        <v>175.32033619731345</v>
      </c>
      <c r="F41">
        <f t="shared" si="3"/>
        <v>3.1015241364817456E-2</v>
      </c>
      <c r="G41" s="20">
        <f t="shared" si="4"/>
        <v>1.0110753502622775E-6</v>
      </c>
      <c r="I41" s="2">
        <v>0.67103232999999995</v>
      </c>
      <c r="J41">
        <v>208.21430100000001</v>
      </c>
      <c r="K41">
        <f t="shared" si="10"/>
        <v>208.30580252203788</v>
      </c>
      <c r="L41">
        <f t="shared" si="5"/>
        <v>8.3725285352474373E-3</v>
      </c>
      <c r="M41" s="20">
        <f t="shared" si="6"/>
        <v>1.9312367884380191E-7</v>
      </c>
      <c r="O41" s="2">
        <v>0.67149000000000003</v>
      </c>
      <c r="P41">
        <v>250.887449</v>
      </c>
      <c r="Q41">
        <f t="shared" si="11"/>
        <v>250.72984067269522</v>
      </c>
      <c r="R41">
        <f t="shared" si="7"/>
        <v>2.4840384835812454E-2</v>
      </c>
      <c r="S41" s="20">
        <f t="shared" si="8"/>
        <v>3.9463940573363652E-7</v>
      </c>
    </row>
    <row r="42" spans="3:19" x14ac:dyDescent="0.25">
      <c r="C42" s="2">
        <v>0.67635823429541597</v>
      </c>
      <c r="D42">
        <v>175.24656788677399</v>
      </c>
      <c r="E42">
        <f t="shared" si="9"/>
        <v>175.34179285929892</v>
      </c>
      <c r="F42">
        <f t="shared" si="3"/>
        <v>9.0677953923739927E-3</v>
      </c>
      <c r="G42" s="20">
        <f t="shared" si="4"/>
        <v>2.9525867703159949E-7</v>
      </c>
      <c r="I42" s="2">
        <v>0.67645420000000001</v>
      </c>
      <c r="J42">
        <v>208.498783</v>
      </c>
      <c r="K42">
        <f t="shared" si="10"/>
        <v>208.35599591796023</v>
      </c>
      <c r="L42">
        <f t="shared" si="5"/>
        <v>2.0388150797433238E-2</v>
      </c>
      <c r="M42" s="20">
        <f t="shared" si="6"/>
        <v>4.6899778152623248E-7</v>
      </c>
      <c r="O42" s="2">
        <v>0.67599653000000004</v>
      </c>
      <c r="P42">
        <v>250.97118399999999</v>
      </c>
      <c r="Q42">
        <f t="shared" si="11"/>
        <v>250.79500907316316</v>
      </c>
      <c r="R42">
        <f t="shared" si="7"/>
        <v>3.1037604845964597E-2</v>
      </c>
      <c r="S42" s="20">
        <f t="shared" si="8"/>
        <v>4.9276571172265113E-7</v>
      </c>
    </row>
    <row r="43" spans="3:19" x14ac:dyDescent="0.25">
      <c r="C43" s="2">
        <v>0.68132243301099804</v>
      </c>
      <c r="D43">
        <v>175.47916592160701</v>
      </c>
      <c r="E43">
        <f t="shared" si="9"/>
        <v>175.37195355777882</v>
      </c>
      <c r="F43">
        <f t="shared" si="3"/>
        <v>1.149449095762654E-2</v>
      </c>
      <c r="G43" s="20">
        <f t="shared" si="4"/>
        <v>3.7328335087287962E-7</v>
      </c>
      <c r="I43" s="2">
        <v>0.68050306000000005</v>
      </c>
      <c r="J43">
        <v>208.63834199999999</v>
      </c>
      <c r="K43">
        <f t="shared" si="10"/>
        <v>208.39924194283168</v>
      </c>
      <c r="L43">
        <f t="shared" si="5"/>
        <v>5.7168837337891527E-2</v>
      </c>
      <c r="M43" s="20">
        <f t="shared" si="6"/>
        <v>1.3133216821143472E-6</v>
      </c>
      <c r="O43" s="2">
        <v>0.68050306000000005</v>
      </c>
      <c r="P43">
        <v>250.97118399999999</v>
      </c>
      <c r="Q43">
        <f t="shared" si="11"/>
        <v>250.86971640536265</v>
      </c>
      <c r="R43">
        <f t="shared" si="7"/>
        <v>1.0295672761487866E-2</v>
      </c>
      <c r="S43" s="20">
        <f t="shared" si="8"/>
        <v>1.6345831262291174E-7</v>
      </c>
    </row>
    <row r="44" spans="3:19" x14ac:dyDescent="0.25">
      <c r="C44" s="2">
        <v>0.68582896582269104</v>
      </c>
      <c r="D44">
        <v>175.73037179922699</v>
      </c>
      <c r="E44">
        <f t="shared" si="9"/>
        <v>175.40349989720912</v>
      </c>
      <c r="F44">
        <f t="shared" si="3"/>
        <v>0.1068452403287805</v>
      </c>
      <c r="G44" s="20">
        <f t="shared" si="4"/>
        <v>3.4598838893251476E-6</v>
      </c>
      <c r="I44" s="2">
        <v>0.68546726000000002</v>
      </c>
      <c r="J44">
        <v>208.94143199999999</v>
      </c>
      <c r="K44">
        <f t="shared" si="10"/>
        <v>208.4599511216999</v>
      </c>
      <c r="L44">
        <f t="shared" si="5"/>
        <v>0.23182383616862598</v>
      </c>
      <c r="M44" s="20">
        <f t="shared" si="6"/>
        <v>5.3101764757084049E-6</v>
      </c>
      <c r="O44" s="2">
        <v>0.6850096</v>
      </c>
      <c r="P44">
        <v>251.082831</v>
      </c>
      <c r="Q44">
        <f t="shared" si="11"/>
        <v>250.95523696574824</v>
      </c>
      <c r="R44">
        <f t="shared" si="7"/>
        <v>1.6280237576638587E-2</v>
      </c>
      <c r="S44" s="20">
        <f t="shared" si="8"/>
        <v>2.5824189785333044E-7</v>
      </c>
    </row>
    <row r="45" spans="3:19" x14ac:dyDescent="0.25">
      <c r="C45" s="2">
        <v>0.69033549863438404</v>
      </c>
      <c r="D45">
        <v>175.74897964201401</v>
      </c>
      <c r="E45">
        <f t="shared" si="9"/>
        <v>175.43955333174537</v>
      </c>
      <c r="F45">
        <f t="shared" si="3"/>
        <v>9.5744641486461016E-2</v>
      </c>
      <c r="G45" s="20">
        <f t="shared" si="4"/>
        <v>3.0997655884774298E-6</v>
      </c>
      <c r="I45" s="2">
        <v>0.68951613</v>
      </c>
      <c r="J45">
        <v>209.001195</v>
      </c>
      <c r="K45">
        <f t="shared" si="10"/>
        <v>208.51653476249288</v>
      </c>
      <c r="L45">
        <f t="shared" si="5"/>
        <v>0.23489554582045244</v>
      </c>
      <c r="M45" s="20">
        <f t="shared" si="6"/>
        <v>5.3774606743754E-6</v>
      </c>
      <c r="O45" s="2">
        <v>0.68997379000000003</v>
      </c>
      <c r="P45">
        <v>251.34334100000001</v>
      </c>
      <c r="Q45">
        <f t="shared" si="11"/>
        <v>251.06367652141455</v>
      </c>
      <c r="R45">
        <f t="shared" si="7"/>
        <v>7.8212220582476996E-2</v>
      </c>
      <c r="S45" s="20">
        <f t="shared" si="8"/>
        <v>1.2380547453175737E-6</v>
      </c>
    </row>
    <row r="46" spans="3:19" x14ac:dyDescent="0.25">
      <c r="C46" s="2">
        <v>0.69484203144607604</v>
      </c>
      <c r="D46">
        <v>175.814107091767</v>
      </c>
      <c r="E46">
        <f t="shared" si="9"/>
        <v>175.48070432068465</v>
      </c>
      <c r="F46">
        <f t="shared" si="3"/>
        <v>0.11115740776538836</v>
      </c>
      <c r="G46" s="20">
        <f t="shared" si="4"/>
        <v>3.5960934714131567E-6</v>
      </c>
      <c r="I46" s="2">
        <v>0.69402266000000001</v>
      </c>
      <c r="J46">
        <v>209.23379299999999</v>
      </c>
      <c r="K46">
        <f t="shared" si="10"/>
        <v>208.58796066233282</v>
      </c>
      <c r="L46">
        <f t="shared" si="5"/>
        <v>0.41709940837664516</v>
      </c>
      <c r="M46" s="20">
        <f t="shared" si="6"/>
        <v>9.5274333160473404E-6</v>
      </c>
      <c r="O46" s="2">
        <v>0.69402266000000001</v>
      </c>
      <c r="P46">
        <v>251.4829</v>
      </c>
      <c r="Q46">
        <f t="shared" si="11"/>
        <v>251.16461876200145</v>
      </c>
      <c r="R46">
        <f t="shared" si="7"/>
        <v>0.10130294646188823</v>
      </c>
      <c r="S46" s="20">
        <f t="shared" si="8"/>
        <v>1.6017884495255136E-6</v>
      </c>
    </row>
    <row r="47" spans="3:19" x14ac:dyDescent="0.25">
      <c r="C47" s="2">
        <v>0.69934856425776903</v>
      </c>
      <c r="D47">
        <v>176.037401205207</v>
      </c>
      <c r="E47">
        <f t="shared" si="9"/>
        <v>175.52761562141609</v>
      </c>
      <c r="F47">
        <f t="shared" si="3"/>
        <v>0.25988134144104413</v>
      </c>
      <c r="G47" s="20">
        <f t="shared" si="4"/>
        <v>8.3861997517372836E-6</v>
      </c>
      <c r="I47" s="2">
        <v>0.69852919000000002</v>
      </c>
      <c r="J47">
        <v>209.35474400000001</v>
      </c>
      <c r="K47">
        <f t="shared" si="10"/>
        <v>208.66940264253287</v>
      </c>
      <c r="L47">
        <f t="shared" si="5"/>
        <v>0.46969277625489925</v>
      </c>
      <c r="M47" s="20">
        <f t="shared" si="6"/>
        <v>1.071638401557795E-5</v>
      </c>
      <c r="O47" s="2">
        <v>0.69852919000000002</v>
      </c>
      <c r="P47">
        <v>251.767382</v>
      </c>
      <c r="Q47">
        <f t="shared" si="11"/>
        <v>251.29189297675285</v>
      </c>
      <c r="R47">
        <f t="shared" si="7"/>
        <v>0.22608981122852836</v>
      </c>
      <c r="S47" s="20">
        <f t="shared" si="8"/>
        <v>3.566827147186292E-6</v>
      </c>
    </row>
    <row r="48" spans="3:19" x14ac:dyDescent="0.25">
      <c r="C48" s="2">
        <v>0.70385509706946103</v>
      </c>
      <c r="D48">
        <v>176.10252865496</v>
      </c>
      <c r="E48">
        <f t="shared" si="9"/>
        <v>175.58103106009361</v>
      </c>
      <c r="F48">
        <f t="shared" si="3"/>
        <v>0.27195974145142854</v>
      </c>
      <c r="G48" s="20">
        <f t="shared" si="4"/>
        <v>8.7694717933129322E-6</v>
      </c>
      <c r="I48" s="2">
        <v>0.70303572999999997</v>
      </c>
      <c r="J48">
        <v>209.52221399999999</v>
      </c>
      <c r="K48">
        <f t="shared" si="10"/>
        <v>208.76215582309578</v>
      </c>
      <c r="L48">
        <f t="shared" si="5"/>
        <v>0.5776884322789505</v>
      </c>
      <c r="M48" s="20">
        <f t="shared" si="6"/>
        <v>1.3159322246035857E-5</v>
      </c>
      <c r="O48" s="2">
        <v>0.70303572999999997</v>
      </c>
      <c r="P48">
        <v>251.89227199999999</v>
      </c>
      <c r="Q48">
        <f t="shared" si="11"/>
        <v>251.43685173082176</v>
      </c>
      <c r="R48">
        <f t="shared" si="7"/>
        <v>0.20740762157837478</v>
      </c>
      <c r="S48" s="20">
        <f t="shared" si="8"/>
        <v>3.2688502390146094E-6</v>
      </c>
    </row>
    <row r="49" spans="3:19" x14ac:dyDescent="0.25">
      <c r="C49" s="2">
        <v>0.70836162988115403</v>
      </c>
      <c r="D49">
        <v>176.344430611186</v>
      </c>
      <c r="E49">
        <f t="shared" si="9"/>
        <v>175.6417854909414</v>
      </c>
      <c r="F49">
        <f t="shared" si="3"/>
        <v>0.49371016500354403</v>
      </c>
      <c r="G49" s="20">
        <f t="shared" si="4"/>
        <v>1.5876273531272124E-5</v>
      </c>
      <c r="I49" s="2">
        <v>0.70754225999999998</v>
      </c>
      <c r="J49">
        <v>209.73620399999999</v>
      </c>
      <c r="K49">
        <f t="shared" si="10"/>
        <v>208.86767313149667</v>
      </c>
      <c r="L49">
        <f t="shared" si="5"/>
        <v>0.75434586954312011</v>
      </c>
      <c r="M49" s="20">
        <f t="shared" si="6"/>
        <v>1.7148404126726237E-5</v>
      </c>
      <c r="O49" s="2">
        <v>0.70799993000000006</v>
      </c>
      <c r="P49">
        <v>252.38538</v>
      </c>
      <c r="Q49">
        <f t="shared" si="11"/>
        <v>251.61973347583643</v>
      </c>
      <c r="R49">
        <f t="shared" si="7"/>
        <v>0.58621459996375846</v>
      </c>
      <c r="S49" s="20">
        <f t="shared" si="8"/>
        <v>9.2029750146926434E-6</v>
      </c>
    </row>
    <row r="50" spans="3:19" x14ac:dyDescent="0.25">
      <c r="C50" s="2">
        <v>0.71286816269284703</v>
      </c>
      <c r="D50">
        <v>176.567724724626</v>
      </c>
      <c r="E50">
        <f t="shared" si="9"/>
        <v>175.71081614735164</v>
      </c>
      <c r="F50">
        <f t="shared" si="3"/>
        <v>0.73429230980638094</v>
      </c>
      <c r="G50" s="20">
        <f t="shared" si="4"/>
        <v>2.3553005774036065E-5</v>
      </c>
      <c r="I50" s="2">
        <v>0.71250645999999995</v>
      </c>
      <c r="J50">
        <v>210.04323400000001</v>
      </c>
      <c r="K50">
        <f t="shared" si="10"/>
        <v>209.00063938052202</v>
      </c>
      <c r="L50">
        <f t="shared" si="5"/>
        <v>1.087003540564466</v>
      </c>
      <c r="M50" s="20">
        <f t="shared" si="6"/>
        <v>2.4638460372983164E-5</v>
      </c>
      <c r="O50" s="2">
        <v>0.71159112999999996</v>
      </c>
      <c r="P50">
        <v>252.56215499999999</v>
      </c>
      <c r="Q50">
        <f t="shared" si="11"/>
        <v>251.76906506019739</v>
      </c>
      <c r="R50">
        <f t="shared" si="7"/>
        <v>0.62899165261608947</v>
      </c>
      <c r="S50" s="20">
        <f t="shared" si="8"/>
        <v>9.8607133220711433E-6</v>
      </c>
    </row>
    <row r="51" spans="3:19" x14ac:dyDescent="0.25">
      <c r="C51" s="2">
        <v>0.71737469550453903</v>
      </c>
      <c r="D51">
        <v>176.71658746691901</v>
      </c>
      <c r="E51">
        <f t="shared" si="9"/>
        <v>175.78917563148724</v>
      </c>
      <c r="F51">
        <f t="shared" si="3"/>
        <v>0.86009271249892316</v>
      </c>
      <c r="G51" s="20">
        <f t="shared" si="4"/>
        <v>2.7541693136609713E-5</v>
      </c>
      <c r="I51" s="2">
        <v>0.71701298999999996</v>
      </c>
      <c r="J51">
        <v>210.22000800000001</v>
      </c>
      <c r="K51">
        <f t="shared" si="10"/>
        <v>209.13853957792736</v>
      </c>
      <c r="L51">
        <f t="shared" si="5"/>
        <v>1.1695739479402993</v>
      </c>
      <c r="M51" s="20">
        <f t="shared" si="6"/>
        <v>2.6465468677747316E-5</v>
      </c>
      <c r="O51" s="2">
        <v>0.71655533000000005</v>
      </c>
      <c r="P51">
        <v>252.88779199999999</v>
      </c>
      <c r="Q51">
        <f t="shared" si="11"/>
        <v>252.00203868613835</v>
      </c>
      <c r="R51">
        <f t="shared" si="7"/>
        <v>0.78455893301688018</v>
      </c>
      <c r="S51" s="20">
        <f t="shared" si="8"/>
        <v>1.226788913340509E-5</v>
      </c>
    </row>
    <row r="52" spans="3:19" x14ac:dyDescent="0.25">
      <c r="C52" s="2">
        <v>0.72142356241234196</v>
      </c>
      <c r="D52">
        <v>176.86545020921201</v>
      </c>
      <c r="E52">
        <f t="shared" si="9"/>
        <v>175.86850472251552</v>
      </c>
      <c r="F52">
        <f t="shared" si="3"/>
        <v>0.99390030344450042</v>
      </c>
      <c r="G52" s="20">
        <f t="shared" si="4"/>
        <v>3.177289703510772E-5</v>
      </c>
      <c r="I52" s="2">
        <v>0.72106186000000005</v>
      </c>
      <c r="J52">
        <v>210.40608700000001</v>
      </c>
      <c r="K52">
        <f t="shared" si="10"/>
        <v>209.27815524221035</v>
      </c>
      <c r="L52">
        <f t="shared" si="5"/>
        <v>1.2722300502304895</v>
      </c>
      <c r="M52" s="20">
        <f t="shared" si="6"/>
        <v>2.8737504351800327E-5</v>
      </c>
      <c r="O52" s="2">
        <v>0.72106186000000005</v>
      </c>
      <c r="P52">
        <v>253.26925299999999</v>
      </c>
      <c r="Q52">
        <f t="shared" si="11"/>
        <v>252.24349815443549</v>
      </c>
      <c r="R52">
        <f t="shared" si="7"/>
        <v>1.0521730031990646</v>
      </c>
      <c r="S52" s="20">
        <f t="shared" si="8"/>
        <v>1.6402959610558936E-5</v>
      </c>
    </row>
    <row r="53" spans="3:19" x14ac:dyDescent="0.25">
      <c r="C53" s="2">
        <v>0.72684542703181498</v>
      </c>
      <c r="D53">
        <v>177.15387177240501</v>
      </c>
      <c r="E53">
        <f t="shared" si="9"/>
        <v>175.98970776738167</v>
      </c>
      <c r="F53">
        <f t="shared" si="3"/>
        <v>1.3552778305919779</v>
      </c>
      <c r="G53" s="20">
        <f t="shared" si="4"/>
        <v>4.318441465853365E-5</v>
      </c>
      <c r="I53" s="2">
        <v>0.72556838999999995</v>
      </c>
      <c r="J53">
        <v>210.72242</v>
      </c>
      <c r="K53">
        <f t="shared" si="10"/>
        <v>209.45318453775016</v>
      </c>
      <c r="L53">
        <f t="shared" si="5"/>
        <v>1.6109586586325613</v>
      </c>
      <c r="M53" s="20">
        <f t="shared" si="6"/>
        <v>3.6279634659602795E-5</v>
      </c>
      <c r="O53" s="2">
        <v>0.72556838999999995</v>
      </c>
      <c r="P53">
        <v>253.799576</v>
      </c>
      <c r="Q53">
        <f t="shared" si="11"/>
        <v>252.51723259777555</v>
      </c>
      <c r="R53">
        <f t="shared" si="7"/>
        <v>1.6444046012285918</v>
      </c>
      <c r="S53" s="20">
        <f t="shared" si="8"/>
        <v>2.5528594140526593E-5</v>
      </c>
    </row>
    <row r="54" spans="3:19" x14ac:dyDescent="0.25">
      <c r="C54" s="2">
        <v>0.73089429393961702</v>
      </c>
      <c r="D54">
        <v>177.32134235748501</v>
      </c>
      <c r="E54">
        <f t="shared" si="9"/>
        <v>176.09281373313911</v>
      </c>
      <c r="F54">
        <f t="shared" si="3"/>
        <v>1.5092825808372254</v>
      </c>
      <c r="G54" s="20">
        <f t="shared" si="4"/>
        <v>4.80008070187118E-5</v>
      </c>
      <c r="I54" s="2">
        <v>0.73007491999999996</v>
      </c>
      <c r="J54">
        <v>210.90849900000001</v>
      </c>
      <c r="K54">
        <f t="shared" si="10"/>
        <v>209.65142147910285</v>
      </c>
      <c r="L54">
        <f t="shared" si="5"/>
        <v>1.5802438935449381</v>
      </c>
      <c r="M54" s="20">
        <f t="shared" si="6"/>
        <v>3.5525153160161755E-5</v>
      </c>
      <c r="O54" s="2">
        <v>0.73007491999999996</v>
      </c>
      <c r="P54">
        <v>254.181037</v>
      </c>
      <c r="Q54">
        <f t="shared" si="11"/>
        <v>252.82735728669084</v>
      </c>
      <c r="R54">
        <f t="shared" si="7"/>
        <v>1.8324487662247764</v>
      </c>
      <c r="S54" s="20">
        <f t="shared" si="8"/>
        <v>2.83625677688439E-5</v>
      </c>
    </row>
    <row r="55" spans="3:19" x14ac:dyDescent="0.25">
      <c r="C55" s="2">
        <v>0.73540082675131002</v>
      </c>
      <c r="D55">
        <v>177.581852156498</v>
      </c>
      <c r="E55">
        <f t="shared" si="9"/>
        <v>176.22189622657311</v>
      </c>
      <c r="F55">
        <f t="shared" si="3"/>
        <v>1.8494801313378826</v>
      </c>
      <c r="G55" s="20">
        <f t="shared" si="4"/>
        <v>5.8647905605414094E-5</v>
      </c>
      <c r="I55" s="2">
        <v>0.73458146000000002</v>
      </c>
      <c r="J55">
        <v>211.18761599999999</v>
      </c>
      <c r="K55">
        <f t="shared" si="10"/>
        <v>209.87580389335272</v>
      </c>
      <c r="L55">
        <f t="shared" si="5"/>
        <v>1.72085100314634</v>
      </c>
      <c r="M55" s="20">
        <f t="shared" si="6"/>
        <v>3.8583922270200815E-5</v>
      </c>
      <c r="O55" s="2">
        <v>0.73458146000000002</v>
      </c>
      <c r="P55">
        <v>254.664841</v>
      </c>
      <c r="Q55">
        <f t="shared" si="11"/>
        <v>253.17852811346859</v>
      </c>
      <c r="R55">
        <f t="shared" si="7"/>
        <v>2.2091259966693264</v>
      </c>
      <c r="S55" s="20">
        <f t="shared" si="8"/>
        <v>3.4062969485980198E-5</v>
      </c>
    </row>
    <row r="56" spans="3:19" x14ac:dyDescent="0.25">
      <c r="C56" s="2">
        <v>0.73944969365911195</v>
      </c>
      <c r="D56">
        <v>177.71604655425199</v>
      </c>
      <c r="E56">
        <f t="shared" si="9"/>
        <v>176.35225292079195</v>
      </c>
      <c r="F56">
        <f t="shared" si="3"/>
        <v>1.8599330746661216</v>
      </c>
      <c r="G56" s="20">
        <f t="shared" si="4"/>
        <v>5.8890335780363143E-5</v>
      </c>
      <c r="I56" s="2">
        <v>0.73908799000000003</v>
      </c>
      <c r="J56">
        <v>211.58768499999999</v>
      </c>
      <c r="K56">
        <f t="shared" si="10"/>
        <v>210.1296466076148</v>
      </c>
      <c r="L56">
        <f t="shared" si="5"/>
        <v>2.1258759536691927</v>
      </c>
      <c r="M56" s="20">
        <f t="shared" si="6"/>
        <v>4.7485076901320967E-5</v>
      </c>
      <c r="O56" s="2">
        <v>0.73908799000000003</v>
      </c>
      <c r="P56">
        <v>255.25098800000001</v>
      </c>
      <c r="Q56">
        <f t="shared" si="11"/>
        <v>253.57602350516572</v>
      </c>
      <c r="R56">
        <f t="shared" si="7"/>
        <v>2.805506058955471</v>
      </c>
      <c r="S56" s="20">
        <f t="shared" si="8"/>
        <v>4.3060230216622449E-5</v>
      </c>
    </row>
    <row r="57" spans="3:19" x14ac:dyDescent="0.25">
      <c r="C57" s="2">
        <v>0.74441389237469502</v>
      </c>
      <c r="D57">
        <v>178.019136461984</v>
      </c>
      <c r="E57">
        <f t="shared" si="9"/>
        <v>176.53302693125448</v>
      </c>
      <c r="F57">
        <f t="shared" si="3"/>
        <v>2.2085215373251188</v>
      </c>
      <c r="G57" s="20">
        <f t="shared" si="4"/>
        <v>6.9689646051101129E-5</v>
      </c>
      <c r="I57" s="2">
        <v>0.74313686000000001</v>
      </c>
      <c r="J57">
        <v>211.76445899999999</v>
      </c>
      <c r="K57">
        <f t="shared" si="10"/>
        <v>210.38591492081878</v>
      </c>
      <c r="L57">
        <f t="shared" si="5"/>
        <v>1.9003837782455721</v>
      </c>
      <c r="M57" s="20">
        <f t="shared" si="6"/>
        <v>4.2377483988579172E-5</v>
      </c>
      <c r="O57" s="2">
        <v>0.74359452000000004</v>
      </c>
      <c r="P57">
        <v>255.79991899999999</v>
      </c>
      <c r="Q57">
        <f t="shared" si="11"/>
        <v>254.02585313528897</v>
      </c>
      <c r="R57">
        <f t="shared" si="7"/>
        <v>3.1473096923328572</v>
      </c>
      <c r="S57" s="20">
        <f t="shared" si="8"/>
        <v>4.8099290908283832E-5</v>
      </c>
    </row>
    <row r="58" spans="3:19" x14ac:dyDescent="0.25">
      <c r="C58" s="2">
        <v>0.74892042518638802</v>
      </c>
      <c r="D58">
        <v>178.29825410378299</v>
      </c>
      <c r="E58">
        <f t="shared" si="9"/>
        <v>176.71967907185552</v>
      </c>
      <c r="F58">
        <f t="shared" si="3"/>
        <v>2.4918991314248164</v>
      </c>
      <c r="G58" s="20">
        <f t="shared" si="4"/>
        <v>7.8385598295873757E-5</v>
      </c>
      <c r="I58" s="2">
        <v>0.74810105999999998</v>
      </c>
      <c r="J58">
        <v>212.14591999999999</v>
      </c>
      <c r="K58">
        <f t="shared" si="10"/>
        <v>210.74121517865768</v>
      </c>
      <c r="L58">
        <f t="shared" si="5"/>
        <v>1.9731956351023221</v>
      </c>
      <c r="M58" s="20">
        <f t="shared" si="6"/>
        <v>4.3843051985447123E-5</v>
      </c>
      <c r="O58" s="2">
        <v>0.74810105999999998</v>
      </c>
      <c r="P58">
        <v>256.479106</v>
      </c>
      <c r="Q58">
        <f t="shared" si="11"/>
        <v>254.53488500769691</v>
      </c>
      <c r="R58">
        <f t="shared" si="7"/>
        <v>3.7799952669120014</v>
      </c>
      <c r="S58" s="20">
        <f t="shared" si="8"/>
        <v>5.7462864768305473E-5</v>
      </c>
    </row>
    <row r="59" spans="3:19" x14ac:dyDescent="0.25">
      <c r="C59" s="2">
        <v>0.75388462390197097</v>
      </c>
      <c r="D59">
        <v>178.70762664508899</v>
      </c>
      <c r="E59">
        <f t="shared" si="9"/>
        <v>176.95355849670622</v>
      </c>
      <c r="F59">
        <f t="shared" si="3"/>
        <v>3.0767550691709631</v>
      </c>
      <c r="G59" s="20">
        <f t="shared" si="4"/>
        <v>9.6340024077974683E-5</v>
      </c>
      <c r="I59" s="2">
        <v>0.75260758999999999</v>
      </c>
      <c r="J59">
        <v>212.39712599999999</v>
      </c>
      <c r="K59">
        <f t="shared" si="10"/>
        <v>211.10801939316968</v>
      </c>
      <c r="L59">
        <f t="shared" si="5"/>
        <v>1.6617958437735345</v>
      </c>
      <c r="M59" s="20">
        <f t="shared" si="6"/>
        <v>3.6836672812231903E-5</v>
      </c>
      <c r="O59" s="2">
        <v>0.75260758999999999</v>
      </c>
      <c r="P59">
        <v>257.21411499999999</v>
      </c>
      <c r="Q59">
        <f t="shared" si="11"/>
        <v>255.11100348712358</v>
      </c>
      <c r="R59">
        <f t="shared" si="7"/>
        <v>4.4230780355933019</v>
      </c>
      <c r="S59" s="20">
        <f t="shared" si="8"/>
        <v>6.6855171423598904E-5</v>
      </c>
    </row>
    <row r="60" spans="3:19" x14ac:dyDescent="0.25">
      <c r="C60" s="2">
        <v>0.75793349080977301</v>
      </c>
      <c r="D60">
        <v>179.04256781524899</v>
      </c>
      <c r="E60">
        <f t="shared" si="9"/>
        <v>177.1691162301878</v>
      </c>
      <c r="F60">
        <f t="shared" si="3"/>
        <v>3.5098208415682848</v>
      </c>
      <c r="G60" s="20">
        <f t="shared" si="4"/>
        <v>1.094894698267207E-4</v>
      </c>
      <c r="I60" s="2">
        <v>0.75665645999999998</v>
      </c>
      <c r="J60">
        <v>212.680183</v>
      </c>
      <c r="K60">
        <f t="shared" si="10"/>
        <v>211.4781562525547</v>
      </c>
      <c r="L60">
        <f t="shared" si="5"/>
        <v>1.4448683015739321</v>
      </c>
      <c r="M60" s="20">
        <f t="shared" si="6"/>
        <v>3.1942890497714691E-5</v>
      </c>
      <c r="O60" s="2">
        <v>0.75711412</v>
      </c>
      <c r="P60">
        <v>257.95842900000002</v>
      </c>
      <c r="Q60">
        <f t="shared" si="11"/>
        <v>255.76332255683332</v>
      </c>
      <c r="R60">
        <f t="shared" si="7"/>
        <v>4.8184922968319945</v>
      </c>
      <c r="S60" s="20">
        <f t="shared" si="8"/>
        <v>7.241219667336398E-5</v>
      </c>
    </row>
    <row r="61" spans="3:19" x14ac:dyDescent="0.25">
      <c r="C61" s="2">
        <v>0.76244002362146601</v>
      </c>
      <c r="D61">
        <v>179.38681290680199</v>
      </c>
      <c r="E61">
        <f t="shared" si="9"/>
        <v>177.43869784548636</v>
      </c>
      <c r="F61">
        <f t="shared" si="3"/>
        <v>3.7951522921248126</v>
      </c>
      <c r="G61" s="20">
        <f t="shared" si="4"/>
        <v>1.179364850355726E-4</v>
      </c>
      <c r="I61" s="2">
        <v>0.76116298999999998</v>
      </c>
      <c r="J61">
        <v>212.931389</v>
      </c>
      <c r="K61">
        <f t="shared" si="10"/>
        <v>211.94102909773602</v>
      </c>
      <c r="L61">
        <f t="shared" si="5"/>
        <v>0.98081273601231067</v>
      </c>
      <c r="M61" s="20">
        <f t="shared" si="6"/>
        <v>2.1632500497904432E-5</v>
      </c>
      <c r="O61" s="2">
        <v>0.76162065000000001</v>
      </c>
      <c r="P61">
        <v>258.80508600000002</v>
      </c>
      <c r="Q61">
        <f t="shared" si="11"/>
        <v>256.50244883838803</v>
      </c>
      <c r="R61">
        <f t="shared" si="7"/>
        <v>5.3021378980364906</v>
      </c>
      <c r="S61" s="20">
        <f t="shared" si="8"/>
        <v>7.9159930663142423E-5</v>
      </c>
    </row>
    <row r="62" spans="3:19" x14ac:dyDescent="0.25">
      <c r="C62" s="2">
        <v>0.76694655643315801</v>
      </c>
      <c r="D62">
        <v>179.926440347614</v>
      </c>
      <c r="E62">
        <f t="shared" si="9"/>
        <v>177.743560144871</v>
      </c>
      <c r="F62">
        <f t="shared" si="3"/>
        <v>4.7649659795273518</v>
      </c>
      <c r="G62" s="20">
        <f t="shared" si="4"/>
        <v>1.4718712701537412E-4</v>
      </c>
      <c r="I62" s="2">
        <v>0.76566951999999999</v>
      </c>
      <c r="J62">
        <v>213.37797699999999</v>
      </c>
      <c r="K62">
        <f t="shared" si="10"/>
        <v>212.46441931316855</v>
      </c>
      <c r="L62">
        <f t="shared" si="5"/>
        <v>0.83458764716880918</v>
      </c>
      <c r="M62" s="20">
        <f t="shared" si="6"/>
        <v>1.8330434761939715E-5</v>
      </c>
      <c r="O62" s="2">
        <v>0.76612718999999996</v>
      </c>
      <c r="P62">
        <v>259.735478</v>
      </c>
      <c r="Q62">
        <f t="shared" si="11"/>
        <v>257.34083623204441</v>
      </c>
      <c r="R62">
        <f t="shared" si="7"/>
        <v>5.7343091968374766</v>
      </c>
      <c r="S62" s="20">
        <f t="shared" si="8"/>
        <v>8.4999927687653073E-5</v>
      </c>
    </row>
    <row r="63" spans="3:19" x14ac:dyDescent="0.25">
      <c r="C63" s="2">
        <v>0.77145308924485101</v>
      </c>
      <c r="D63">
        <v>180.47537170982</v>
      </c>
      <c r="E63">
        <f t="shared" si="9"/>
        <v>178.08850281811618</v>
      </c>
      <c r="F63">
        <f t="shared" si="3"/>
        <v>5.6971431061833879</v>
      </c>
      <c r="G63" s="20">
        <f t="shared" si="4"/>
        <v>1.7491265769224192E-4</v>
      </c>
      <c r="I63" s="2">
        <v>0.77017605</v>
      </c>
      <c r="J63">
        <v>213.978793</v>
      </c>
      <c r="K63">
        <f t="shared" si="10"/>
        <v>213.05651886640456</v>
      </c>
      <c r="L63">
        <f t="shared" si="5"/>
        <v>0.85058957749921349</v>
      </c>
      <c r="M63" s="20">
        <f t="shared" si="6"/>
        <v>1.8577128706360862E-5</v>
      </c>
      <c r="O63" s="2">
        <v>0.77063371999999997</v>
      </c>
      <c r="P63">
        <v>260.67517400000003</v>
      </c>
      <c r="Q63">
        <f t="shared" si="11"/>
        <v>258.29324768911545</v>
      </c>
      <c r="R63">
        <f t="shared" si="7"/>
        <v>5.6735729504842265</v>
      </c>
      <c r="S63" s="20">
        <f t="shared" si="8"/>
        <v>8.3494390577985573E-5</v>
      </c>
    </row>
    <row r="64" spans="3:19" x14ac:dyDescent="0.25">
      <c r="C64" s="2">
        <v>0.77595962205654401</v>
      </c>
      <c r="D64">
        <v>180.987087386453</v>
      </c>
      <c r="E64">
        <f t="shared" si="9"/>
        <v>178.47908513193198</v>
      </c>
      <c r="F64">
        <f t="shared" si="3"/>
        <v>6.2900753086825043</v>
      </c>
      <c r="G64" s="20">
        <f t="shared" si="4"/>
        <v>1.9202627751862286E-4</v>
      </c>
      <c r="I64" s="2">
        <v>0.77514024999999998</v>
      </c>
      <c r="J64">
        <v>214.49050800000001</v>
      </c>
      <c r="K64">
        <f t="shared" si="10"/>
        <v>213.79966500446375</v>
      </c>
      <c r="L64">
        <f t="shared" si="5"/>
        <v>0.47726404448150994</v>
      </c>
      <c r="M64" s="20">
        <f t="shared" si="6"/>
        <v>1.0373912048339823E-5</v>
      </c>
      <c r="O64" s="2">
        <v>0.77468258999999995</v>
      </c>
      <c r="P64">
        <v>261.57229000000001</v>
      </c>
      <c r="Q64">
        <f t="shared" si="11"/>
        <v>259.26070440080031</v>
      </c>
      <c r="R64">
        <f t="shared" si="7"/>
        <v>5.3434279824274471</v>
      </c>
      <c r="S64" s="20">
        <f t="shared" si="8"/>
        <v>7.8097384835231019E-5</v>
      </c>
    </row>
    <row r="65" spans="3:19" x14ac:dyDescent="0.25">
      <c r="C65" s="2">
        <v>0.78046615486823601</v>
      </c>
      <c r="D65">
        <v>181.61045011980499</v>
      </c>
      <c r="E65">
        <f t="shared" si="9"/>
        <v>178.92177958843001</v>
      </c>
      <c r="F65">
        <f t="shared" si="3"/>
        <v>7.2289492262842252</v>
      </c>
      <c r="G65" s="20">
        <f t="shared" si="4"/>
        <v>2.1917625640662937E-4</v>
      </c>
      <c r="I65" s="2">
        <v>0.77964679000000003</v>
      </c>
      <c r="J65">
        <v>214.90918500000001</v>
      </c>
      <c r="K65">
        <f t="shared" si="10"/>
        <v>214.56889570710672</v>
      </c>
      <c r="L65">
        <f t="shared" si="5"/>
        <v>0.11579680285781434</v>
      </c>
      <c r="M65" s="20">
        <f t="shared" si="6"/>
        <v>2.5071863479774519E-6</v>
      </c>
      <c r="O65" s="2">
        <v>0.77873144999999999</v>
      </c>
      <c r="P65">
        <v>262.63687700000003</v>
      </c>
      <c r="Q65">
        <f t="shared" si="11"/>
        <v>260.34989537915408</v>
      </c>
      <c r="R65">
        <f t="shared" si="7"/>
        <v>5.2302849340871669</v>
      </c>
      <c r="S65" s="20">
        <f t="shared" si="8"/>
        <v>7.5825265163851867E-5</v>
      </c>
    </row>
    <row r="66" spans="3:19" x14ac:dyDescent="0.25">
      <c r="C66" s="2">
        <v>0.784972687679929</v>
      </c>
      <c r="D66">
        <v>182.168685403404</v>
      </c>
      <c r="E66">
        <f t="shared" si="9"/>
        <v>179.42416540615056</v>
      </c>
      <c r="F66">
        <f t="shared" si="3"/>
        <v>7.5323900153239896</v>
      </c>
      <c r="G66" s="20">
        <f t="shared" si="4"/>
        <v>2.2697882861781691E-4</v>
      </c>
      <c r="I66" s="2">
        <v>0.78415332000000004</v>
      </c>
      <c r="J66">
        <v>215.43950799999999</v>
      </c>
      <c r="K66">
        <f t="shared" si="10"/>
        <v>215.44162853648237</v>
      </c>
      <c r="L66">
        <f t="shared" si="5"/>
        <v>4.4966749731044403E-6</v>
      </c>
      <c r="M66" s="20">
        <f t="shared" si="6"/>
        <v>9.6881487885567807E-11</v>
      </c>
      <c r="O66" s="2">
        <v>0.78278031999999997</v>
      </c>
      <c r="P66">
        <v>263.96733699999999</v>
      </c>
      <c r="Q66">
        <f t="shared" si="11"/>
        <v>261.57945007000507</v>
      </c>
      <c r="R66">
        <f t="shared" si="7"/>
        <v>5.7020039904405646</v>
      </c>
      <c r="S66" s="20">
        <f t="shared" si="8"/>
        <v>8.1832747875669961E-5</v>
      </c>
    </row>
    <row r="67" spans="3:19" x14ac:dyDescent="0.25">
      <c r="C67" s="2">
        <v>0.789479220491621</v>
      </c>
      <c r="D67">
        <v>182.76413637257701</v>
      </c>
      <c r="E67">
        <f t="shared" ref="E67:E92" si="12">$X$6+$X$2*EXP((C67/F$1)*$X$3-$X$4)+D$1^2*$X$5/((-$X$7*(C67/E$1-1)^$X$8+1))</f>
        <v>179.99517447540629</v>
      </c>
      <c r="F67">
        <f t="shared" si="3"/>
        <v>7.6671499879833069</v>
      </c>
      <c r="G67" s="20">
        <f t="shared" si="4"/>
        <v>2.2953663046849205E-4</v>
      </c>
      <c r="I67" s="2">
        <v>0.78820217999999997</v>
      </c>
      <c r="J67">
        <v>215.955163</v>
      </c>
      <c r="K67">
        <f t="shared" ref="K67:K98" si="13">$X$6+$X$2*EXP((I67/L$1)*$X$3-$X$4)+J$1^2*$X$5/((-$X$7*(I67/K$1-1)^$X$8+1))</f>
        <v>216.32663485302129</v>
      </c>
      <c r="L67">
        <f t="shared" si="5"/>
        <v>0.13799133758707133</v>
      </c>
      <c r="M67" s="20">
        <f t="shared" si="6"/>
        <v>2.9588615302567579E-6</v>
      </c>
      <c r="O67" s="2">
        <v>0.78682918999999996</v>
      </c>
      <c r="P67">
        <v>265.12496299999998</v>
      </c>
      <c r="Q67">
        <f t="shared" ref="Q67:Q88" si="14">$X$6+$X$2*EXP((O67/R$1)*$X$3-$X$4)+P$1^2*$X$5/((-$X$7*(O67/Q$1-1)^$X$8+1))</f>
        <v>262.97211767188719</v>
      </c>
      <c r="R67">
        <f t="shared" si="7"/>
        <v>4.6347430067770645</v>
      </c>
      <c r="S67" s="20">
        <f t="shared" si="8"/>
        <v>6.5936276138821634E-5</v>
      </c>
    </row>
    <row r="68" spans="3:19" x14ac:dyDescent="0.25">
      <c r="C68" s="2">
        <v>0.793985753303314</v>
      </c>
      <c r="D68">
        <v>183.573577533795</v>
      </c>
      <c r="E68">
        <f t="shared" si="12"/>
        <v>180.64540723716678</v>
      </c>
      <c r="F68">
        <f>(E68-D68)^2</f>
        <v>8.5741812860558202</v>
      </c>
      <c r="G68" s="20">
        <f t="shared" ref="G68:G92" si="15">((E68-D68)/D68)^2</f>
        <v>2.5443234365229029E-4</v>
      </c>
      <c r="I68" s="2">
        <v>0.79225104999999996</v>
      </c>
      <c r="J68">
        <v>216.69017299999999</v>
      </c>
      <c r="K68">
        <f t="shared" si="13"/>
        <v>217.32070212630424</v>
      </c>
      <c r="L68">
        <f t="shared" ref="L68:L106" si="16">(K68-J68)^2</f>
        <v>0.39756697911800515</v>
      </c>
      <c r="M68" s="20">
        <f t="shared" ref="M68:M106" si="17">((K68-J68)/J68)^2</f>
        <v>8.4670451032811821E-6</v>
      </c>
      <c r="O68" s="2">
        <v>0.79087805</v>
      </c>
      <c r="P68">
        <v>266.496579</v>
      </c>
      <c r="Q68">
        <f t="shared" si="14"/>
        <v>264.55607009076471</v>
      </c>
      <c r="R68">
        <f t="shared" ref="R68:R88" si="18">(Q68-P68)^2</f>
        <v>3.7655748268215388</v>
      </c>
      <c r="S68" s="20">
        <f t="shared" ref="S68:S88" si="19">((Q68-P68)/P68)^2</f>
        <v>5.3021011082322532E-5</v>
      </c>
    </row>
    <row r="69" spans="3:19" x14ac:dyDescent="0.25">
      <c r="C69" s="2">
        <v>0.798492286115007</v>
      </c>
      <c r="D69">
        <v>184.243459874114</v>
      </c>
      <c r="E69">
        <f t="shared" si="12"/>
        <v>181.38754287878018</v>
      </c>
      <c r="F69">
        <f>(E69-D69)^2</f>
        <v>8.1562618842365211</v>
      </c>
      <c r="G69" s="20">
        <f t="shared" si="15"/>
        <v>2.4027412295882513E-4</v>
      </c>
      <c r="I69" s="2">
        <v>0.79629992000000005</v>
      </c>
      <c r="J69">
        <v>217.50355400000001</v>
      </c>
      <c r="K69">
        <f t="shared" si="13"/>
        <v>218.43919697170679</v>
      </c>
      <c r="L69">
        <f t="shared" si="16"/>
        <v>0.87542777050430187</v>
      </c>
      <c r="M69" s="20">
        <f t="shared" si="17"/>
        <v>1.8504936701249342E-5</v>
      </c>
      <c r="O69" s="2">
        <v>0.79446925999999995</v>
      </c>
      <c r="P69">
        <v>267.83491900000001</v>
      </c>
      <c r="Q69">
        <f t="shared" si="14"/>
        <v>266.14935870894487</v>
      </c>
      <c r="R69">
        <f t="shared" si="18"/>
        <v>2.8411134947818875</v>
      </c>
      <c r="S69" s="20">
        <f t="shared" si="19"/>
        <v>3.960538030195468E-5</v>
      </c>
    </row>
    <row r="70" spans="3:19" x14ac:dyDescent="0.25">
      <c r="C70" s="2">
        <v>0.802998818926699</v>
      </c>
      <c r="D70">
        <v>185.05290103533301</v>
      </c>
      <c r="E70">
        <f t="shared" si="12"/>
        <v>182.23687845395278</v>
      </c>
      <c r="F70">
        <f>(E70-D70)^2</f>
        <v>7.9299831788433419</v>
      </c>
      <c r="G70" s="20">
        <f t="shared" si="15"/>
        <v>2.3156902677936748E-4</v>
      </c>
      <c r="I70" s="2">
        <v>0.80034879000000003</v>
      </c>
      <c r="J70">
        <v>218.43788599999999</v>
      </c>
      <c r="K70">
        <f t="shared" si="13"/>
        <v>219.70025351594975</v>
      </c>
      <c r="L70">
        <f t="shared" si="16"/>
        <v>1.5935717453251732</v>
      </c>
      <c r="M70" s="20">
        <f t="shared" si="17"/>
        <v>3.3397633244150373E-5</v>
      </c>
      <c r="O70" s="2">
        <v>0.79794050000000005</v>
      </c>
      <c r="P70">
        <v>269.13109800000001</v>
      </c>
      <c r="Q70">
        <f t="shared" si="14"/>
        <v>267.88783455256498</v>
      </c>
      <c r="R70">
        <f t="shared" si="18"/>
        <v>1.5457039997280271</v>
      </c>
      <c r="S70" s="20">
        <f t="shared" si="19"/>
        <v>2.1340203879585925E-5</v>
      </c>
    </row>
    <row r="71" spans="3:19" x14ac:dyDescent="0.25">
      <c r="C71" s="2">
        <v>0.807505351738392</v>
      </c>
      <c r="D71">
        <v>185.843734353765</v>
      </c>
      <c r="E71">
        <f t="shared" si="12"/>
        <v>183.21204682449016</v>
      </c>
      <c r="F71">
        <f t="shared" ref="F71:F92" si="20">(E71-D71)^2</f>
        <v>6.9257792517407228</v>
      </c>
      <c r="G71" s="20">
        <f t="shared" si="15"/>
        <v>2.005269728444276E-4</v>
      </c>
      <c r="I71" s="2">
        <v>0.80393999000000005</v>
      </c>
      <c r="J71">
        <v>219.41873699999999</v>
      </c>
      <c r="K71">
        <f t="shared" si="13"/>
        <v>220.95533164804124</v>
      </c>
      <c r="L71">
        <f t="shared" si="16"/>
        <v>2.3611231123889964</v>
      </c>
      <c r="M71" s="20">
        <f t="shared" si="17"/>
        <v>4.9042343024095696E-5</v>
      </c>
      <c r="O71" s="2">
        <v>0.80068649999999997</v>
      </c>
      <c r="P71">
        <v>270.50304899999998</v>
      </c>
      <c r="Q71">
        <f t="shared" si="14"/>
        <v>269.4242273831141</v>
      </c>
      <c r="R71">
        <f t="shared" si="18"/>
        <v>1.1638560810602543</v>
      </c>
      <c r="S71" s="20">
        <f t="shared" si="19"/>
        <v>1.5905779250260352E-5</v>
      </c>
    </row>
    <row r="72" spans="3:19" x14ac:dyDescent="0.25">
      <c r="C72" s="2">
        <v>0.81201188455008499</v>
      </c>
      <c r="D72">
        <v>186.736910807524</v>
      </c>
      <c r="E72">
        <f t="shared" si="12"/>
        <v>184.33598665457274</v>
      </c>
      <c r="F72">
        <f t="shared" si="20"/>
        <v>5.764436788224736</v>
      </c>
      <c r="G72" s="20">
        <f t="shared" si="15"/>
        <v>1.6530901615807606E-4</v>
      </c>
      <c r="I72" s="2">
        <v>0.80753118999999995</v>
      </c>
      <c r="J72">
        <v>220.459351</v>
      </c>
      <c r="K72">
        <f t="shared" si="13"/>
        <v>222.35727813090222</v>
      </c>
      <c r="L72">
        <f t="shared" si="16"/>
        <v>3.6021273942147252</v>
      </c>
      <c r="M72" s="20">
        <f t="shared" si="17"/>
        <v>7.4114301349921053E-5</v>
      </c>
      <c r="O72" s="2">
        <v>0.80389016000000002</v>
      </c>
      <c r="P72">
        <v>272.10365899999999</v>
      </c>
      <c r="Q72">
        <f t="shared" si="14"/>
        <v>271.42703281446671</v>
      </c>
      <c r="R72">
        <f t="shared" si="18"/>
        <v>0.45782299494931666</v>
      </c>
      <c r="S72" s="20">
        <f t="shared" si="19"/>
        <v>6.183421311534332E-6</v>
      </c>
    </row>
    <row r="73" spans="3:19" x14ac:dyDescent="0.25">
      <c r="C73" s="2">
        <v>0.81606075145788703</v>
      </c>
      <c r="D73">
        <v>187.559595388384</v>
      </c>
      <c r="E73">
        <f t="shared" si="12"/>
        <v>185.49605836132866</v>
      </c>
      <c r="F73">
        <f t="shared" si="20"/>
        <v>4.2581850620283594</v>
      </c>
      <c r="G73" s="20">
        <f t="shared" si="15"/>
        <v>1.2104474997453113E-4</v>
      </c>
      <c r="I73" s="2">
        <v>0.81112238999999997</v>
      </c>
      <c r="J73">
        <v>221.81629899999999</v>
      </c>
      <c r="K73">
        <f t="shared" si="13"/>
        <v>223.9271540178309</v>
      </c>
      <c r="L73">
        <f t="shared" si="16"/>
        <v>4.4557089063019504</v>
      </c>
      <c r="M73" s="20">
        <f t="shared" si="17"/>
        <v>9.0558641890057826E-5</v>
      </c>
      <c r="O73" s="2">
        <v>0.80609359999999997</v>
      </c>
      <c r="P73">
        <v>273.59334999999999</v>
      </c>
      <c r="Q73">
        <f t="shared" si="14"/>
        <v>272.95607561494353</v>
      </c>
      <c r="R73">
        <f t="shared" si="18"/>
        <v>0.40611864184908608</v>
      </c>
      <c r="S73" s="20">
        <f t="shared" si="19"/>
        <v>5.4255260225273455E-6</v>
      </c>
    </row>
    <row r="74" spans="3:19" x14ac:dyDescent="0.25">
      <c r="C74" s="2">
        <v>0.82010961836568996</v>
      </c>
      <c r="D74">
        <v>188.648154191402</v>
      </c>
      <c r="E74">
        <f t="shared" si="12"/>
        <v>186.82498985133114</v>
      </c>
      <c r="F74">
        <f t="shared" si="20"/>
        <v>3.3239282109060166</v>
      </c>
      <c r="G74" s="20">
        <f t="shared" si="15"/>
        <v>9.3399922306967105E-5</v>
      </c>
      <c r="I74" s="2">
        <v>0.81441648</v>
      </c>
      <c r="J74">
        <v>222.94207299999999</v>
      </c>
      <c r="K74">
        <f t="shared" si="13"/>
        <v>225.53618018574738</v>
      </c>
      <c r="L74">
        <f t="shared" si="16"/>
        <v>6.7293920911462441</v>
      </c>
      <c r="M74" s="20">
        <f t="shared" si="17"/>
        <v>1.3539161332437735E-4</v>
      </c>
      <c r="O74" s="2">
        <v>0.80815493999999999</v>
      </c>
      <c r="P74">
        <v>275.24648400000001</v>
      </c>
      <c r="Q74">
        <f t="shared" si="14"/>
        <v>274.51452401718848</v>
      </c>
      <c r="R74">
        <f t="shared" si="18"/>
        <v>0.53576541643745756</v>
      </c>
      <c r="S74" s="20">
        <f t="shared" si="19"/>
        <v>7.0718186738369974E-6</v>
      </c>
    </row>
    <row r="75" spans="3:19" x14ac:dyDescent="0.25">
      <c r="C75" s="2">
        <v>0.824158485273492</v>
      </c>
      <c r="D75">
        <v>189.64761327873501</v>
      </c>
      <c r="E75">
        <f t="shared" si="12"/>
        <v>188.3549665459762</v>
      </c>
      <c r="F75">
        <f t="shared" si="20"/>
        <v>1.6709355757120299</v>
      </c>
      <c r="G75" s="20">
        <f t="shared" si="15"/>
        <v>4.6458474222722751E-5</v>
      </c>
      <c r="I75" s="2">
        <v>0.81716246999999997</v>
      </c>
      <c r="J75">
        <v>224.08536599999999</v>
      </c>
      <c r="K75">
        <f t="shared" si="13"/>
        <v>227.01807124618182</v>
      </c>
      <c r="L75">
        <f t="shared" si="16"/>
        <v>8.6007600609824024</v>
      </c>
      <c r="M75" s="20">
        <f t="shared" si="17"/>
        <v>1.7128125673417004E-4</v>
      </c>
      <c r="O75" s="2">
        <v>0.81072193000000004</v>
      </c>
      <c r="P75">
        <v>276.98547200000002</v>
      </c>
      <c r="Q75">
        <f t="shared" si="14"/>
        <v>276.65224982817756</v>
      </c>
      <c r="R75">
        <f t="shared" si="18"/>
        <v>0.11103701579407435</v>
      </c>
      <c r="S75" s="20">
        <f t="shared" si="19"/>
        <v>1.4472841294984971E-6</v>
      </c>
    </row>
    <row r="76" spans="3:19" x14ac:dyDescent="0.25">
      <c r="C76" s="2">
        <v>0.82774968627740397</v>
      </c>
      <c r="D76">
        <v>190.80917852800201</v>
      </c>
      <c r="E76">
        <f t="shared" si="12"/>
        <v>189.91276783292966</v>
      </c>
      <c r="F76">
        <f t="shared" si="20"/>
        <v>0.80355213424008931</v>
      </c>
      <c r="G76" s="20">
        <f t="shared" si="15"/>
        <v>2.2070670916556575E-5</v>
      </c>
      <c r="I76" s="2">
        <v>0.81990847</v>
      </c>
      <c r="J76">
        <v>225.45731699999999</v>
      </c>
      <c r="K76">
        <f t="shared" si="13"/>
        <v>228.64438348122221</v>
      </c>
      <c r="L76">
        <f t="shared" si="16"/>
        <v>10.157392755730166</v>
      </c>
      <c r="M76" s="20">
        <f t="shared" si="17"/>
        <v>1.998267277502395E-4</v>
      </c>
      <c r="O76" s="2">
        <v>0.81333690000000003</v>
      </c>
      <c r="P76">
        <v>279.172843</v>
      </c>
      <c r="Q76">
        <f t="shared" si="14"/>
        <v>279.08915749014955</v>
      </c>
      <c r="R76">
        <f t="shared" si="18"/>
        <v>7.0032645589304856E-3</v>
      </c>
      <c r="S76" s="20">
        <f t="shared" si="19"/>
        <v>8.9857471581265266E-8</v>
      </c>
    </row>
    <row r="77" spans="3:19" x14ac:dyDescent="0.25">
      <c r="C77" s="2">
        <v>0.83179855318520701</v>
      </c>
      <c r="D77">
        <v>192.29638102603499</v>
      </c>
      <c r="E77">
        <f t="shared" si="12"/>
        <v>191.94213525913716</v>
      </c>
      <c r="F77">
        <f t="shared" si="20"/>
        <v>0.12549006336503379</v>
      </c>
      <c r="G77" s="20">
        <f t="shared" si="15"/>
        <v>3.3936505216334457E-6</v>
      </c>
      <c r="I77" s="2">
        <v>0.82320439999999995</v>
      </c>
      <c r="J77">
        <v>227.15999299999999</v>
      </c>
      <c r="K77">
        <f t="shared" si="13"/>
        <v>230.81297447869139</v>
      </c>
      <c r="L77">
        <f t="shared" si="16"/>
        <v>13.34427368366242</v>
      </c>
      <c r="M77" s="20">
        <f t="shared" si="17"/>
        <v>2.5860162362816518E-4</v>
      </c>
      <c r="O77" s="2">
        <v>0.81554218999999994</v>
      </c>
      <c r="P77">
        <v>281.32975399999998</v>
      </c>
      <c r="Q77">
        <f t="shared" si="14"/>
        <v>281.38068163213745</v>
      </c>
      <c r="R77">
        <f t="shared" si="18"/>
        <v>2.5936237151297477E-3</v>
      </c>
      <c r="S77" s="20">
        <f t="shared" si="19"/>
        <v>3.2769939202733106E-8</v>
      </c>
    </row>
    <row r="78" spans="3:19" x14ac:dyDescent="0.25">
      <c r="C78" s="2">
        <v>0.835011441647597</v>
      </c>
      <c r="D78">
        <v>193.90243902438999</v>
      </c>
      <c r="E78">
        <f t="shared" si="12"/>
        <v>193.80009170913863</v>
      </c>
      <c r="F78">
        <f t="shared" si="20"/>
        <v>1.0474972939162195E-2</v>
      </c>
      <c r="G78" s="20">
        <f t="shared" si="15"/>
        <v>2.786033702896514E-7</v>
      </c>
      <c r="I78" s="2">
        <v>0.82572341000000005</v>
      </c>
      <c r="J78">
        <v>229.01904300000001</v>
      </c>
      <c r="K78">
        <f t="shared" si="13"/>
        <v>232.65153516486708</v>
      </c>
      <c r="L78">
        <f t="shared" si="16"/>
        <v>13.19499932782068</v>
      </c>
      <c r="M78" s="20">
        <f t="shared" si="17"/>
        <v>2.5157424692494193E-4</v>
      </c>
      <c r="O78" s="2">
        <v>0.81774747000000003</v>
      </c>
      <c r="P78">
        <v>283.52748100000002</v>
      </c>
      <c r="Q78">
        <f t="shared" si="14"/>
        <v>283.92307185298381</v>
      </c>
      <c r="R78">
        <f t="shared" si="18"/>
        <v>0.15649212296444021</v>
      </c>
      <c r="S78" s="20">
        <f t="shared" si="19"/>
        <v>1.9467140502772138E-6</v>
      </c>
    </row>
    <row r="79" spans="3:19" x14ac:dyDescent="0.25">
      <c r="C79" s="2">
        <v>0.83821510297482804</v>
      </c>
      <c r="D79">
        <v>195.50304878048701</v>
      </c>
      <c r="E79">
        <f t="shared" si="12"/>
        <v>195.91600210395814</v>
      </c>
      <c r="F79">
        <f t="shared" si="20"/>
        <v>0.17053044736585082</v>
      </c>
      <c r="G79" s="20">
        <f t="shared" si="15"/>
        <v>4.4616434669816812E-6</v>
      </c>
      <c r="I79" s="2">
        <v>0.82808554999999995</v>
      </c>
      <c r="J79">
        <v>230.82302100000001</v>
      </c>
      <c r="K79">
        <f t="shared" si="13"/>
        <v>234.53753692833095</v>
      </c>
      <c r="L79">
        <f t="shared" si="16"/>
        <v>13.797628581824263</v>
      </c>
      <c r="M79" s="20">
        <f t="shared" si="17"/>
        <v>2.5896806305014111E-4</v>
      </c>
      <c r="O79" s="2">
        <v>0.81962031999999996</v>
      </c>
      <c r="P79">
        <v>285.68947900000001</v>
      </c>
      <c r="Q79">
        <f t="shared" si="14"/>
        <v>286.30809565506536</v>
      </c>
      <c r="R79">
        <f t="shared" si="18"/>
        <v>0.38268656592424527</v>
      </c>
      <c r="S79" s="20">
        <f t="shared" si="19"/>
        <v>4.6887245801840724E-6</v>
      </c>
    </row>
    <row r="80" spans="3:19" x14ac:dyDescent="0.25">
      <c r="C80" s="2">
        <v>0.84096109839816902</v>
      </c>
      <c r="D80">
        <v>197.33231707317</v>
      </c>
      <c r="E80">
        <f t="shared" si="12"/>
        <v>197.97890002146841</v>
      </c>
      <c r="F80">
        <f t="shared" si="20"/>
        <v>0.41806950903025403</v>
      </c>
      <c r="G80" s="20">
        <f t="shared" si="15"/>
        <v>1.0736236350572816E-5</v>
      </c>
      <c r="I80" s="2">
        <v>0.83029083999999997</v>
      </c>
      <c r="J80">
        <v>232.70984999999999</v>
      </c>
      <c r="K80">
        <f t="shared" si="13"/>
        <v>236.45698980137377</v>
      </c>
      <c r="L80">
        <f t="shared" si="16"/>
        <v>14.041056691039508</v>
      </c>
      <c r="M80" s="20">
        <f t="shared" si="17"/>
        <v>2.592807416994785E-4</v>
      </c>
      <c r="O80" s="2">
        <v>0.82138341999999998</v>
      </c>
      <c r="P80">
        <v>288.13292200000001</v>
      </c>
      <c r="Q80">
        <f t="shared" si="14"/>
        <v>288.76937585414919</v>
      </c>
      <c r="R80">
        <f t="shared" si="18"/>
        <v>0.4050735084613471</v>
      </c>
      <c r="S80" s="20">
        <f t="shared" si="19"/>
        <v>4.8791938679479761E-6</v>
      </c>
    </row>
    <row r="81" spans="3:19" x14ac:dyDescent="0.25">
      <c r="C81" s="2">
        <v>0.84296523215471997</v>
      </c>
      <c r="D81">
        <v>199.26531151652199</v>
      </c>
      <c r="E81">
        <f t="shared" si="12"/>
        <v>199.65484702371202</v>
      </c>
      <c r="F81">
        <f t="shared" si="20"/>
        <v>0.15173791136179593</v>
      </c>
      <c r="G81" s="20">
        <f t="shared" si="15"/>
        <v>3.821472132068795E-6</v>
      </c>
      <c r="I81" s="2">
        <v>0.83208643999999998</v>
      </c>
      <c r="J81">
        <v>234.57230999999999</v>
      </c>
      <c r="K81">
        <f t="shared" si="13"/>
        <v>238.14577015384964</v>
      </c>
      <c r="L81">
        <f t="shared" si="16"/>
        <v>12.769617471151179</v>
      </c>
      <c r="M81" s="20">
        <f t="shared" si="17"/>
        <v>2.3207288345658057E-4</v>
      </c>
      <c r="O81" s="2">
        <v>0.82289778999999996</v>
      </c>
      <c r="P81">
        <v>290.30018899999999</v>
      </c>
      <c r="Q81">
        <f t="shared" si="14"/>
        <v>291.0715952882606</v>
      </c>
      <c r="R81">
        <f t="shared" si="18"/>
        <v>0.59506766156800706</v>
      </c>
      <c r="S81" s="20">
        <f t="shared" si="19"/>
        <v>7.0610894372208958E-6</v>
      </c>
    </row>
    <row r="82" spans="3:19" x14ac:dyDescent="0.25">
      <c r="C82" s="2">
        <v>0.84507455525208497</v>
      </c>
      <c r="D82">
        <v>201.16511359166</v>
      </c>
      <c r="E82">
        <f t="shared" si="12"/>
        <v>201.59828233258423</v>
      </c>
      <c r="F82">
        <f t="shared" si="20"/>
        <v>0.18763515811388323</v>
      </c>
      <c r="G82" s="20">
        <f t="shared" si="15"/>
        <v>4.6366987882913339E-6</v>
      </c>
      <c r="I82" s="2">
        <v>0.83398446000000004</v>
      </c>
      <c r="J82">
        <v>236.65755200000001</v>
      </c>
      <c r="K82">
        <f t="shared" si="13"/>
        <v>240.06699752819708</v>
      </c>
      <c r="L82">
        <f t="shared" si="16"/>
        <v>11.624318809742984</v>
      </c>
      <c r="M82" s="20">
        <f t="shared" si="17"/>
        <v>2.0755193028858485E-4</v>
      </c>
      <c r="O82" s="2">
        <v>0.82430243000000003</v>
      </c>
      <c r="P82">
        <v>292.50544000000002</v>
      </c>
      <c r="Q82">
        <f t="shared" si="14"/>
        <v>293.38038218839318</v>
      </c>
      <c r="R82">
        <f t="shared" si="18"/>
        <v>0.76552383303021743</v>
      </c>
      <c r="S82" s="20">
        <f t="shared" si="19"/>
        <v>8.9472757274326572E-6</v>
      </c>
    </row>
    <row r="83" spans="3:19" x14ac:dyDescent="0.25">
      <c r="C83" s="2">
        <v>0.84753266405846295</v>
      </c>
      <c r="D83">
        <v>203.645321105428</v>
      </c>
      <c r="E83">
        <f t="shared" si="12"/>
        <v>204.13216275953235</v>
      </c>
      <c r="F83">
        <f t="shared" si="20"/>
        <v>0.23701479617106247</v>
      </c>
      <c r="G83" s="20">
        <f t="shared" si="15"/>
        <v>5.7151362170144615E-6</v>
      </c>
      <c r="I83" s="2">
        <v>0.83577683000000003</v>
      </c>
      <c r="J83">
        <v>238.69484800000001</v>
      </c>
      <c r="K83">
        <f t="shared" si="13"/>
        <v>242.0230056240915</v>
      </c>
      <c r="L83">
        <f t="shared" si="16"/>
        <v>11.076633170798303</v>
      </c>
      <c r="M83" s="20">
        <f t="shared" si="17"/>
        <v>1.9441137984050596E-4</v>
      </c>
      <c r="O83" s="2">
        <v>0.82553147999999998</v>
      </c>
      <c r="P83">
        <v>294.80815999999999</v>
      </c>
      <c r="Q83">
        <f t="shared" si="14"/>
        <v>295.55160019998254</v>
      </c>
      <c r="R83">
        <f t="shared" si="18"/>
        <v>0.55270333095010604</v>
      </c>
      <c r="S83" s="20">
        <f t="shared" si="19"/>
        <v>6.3593551777167E-6</v>
      </c>
    </row>
    <row r="84" spans="3:19" x14ac:dyDescent="0.25">
      <c r="C84" s="2">
        <v>0.84953310696094997</v>
      </c>
      <c r="D84">
        <v>206.20389948859099</v>
      </c>
      <c r="E84">
        <f t="shared" si="12"/>
        <v>206.44356942016239</v>
      </c>
      <c r="F84">
        <f t="shared" si="20"/>
        <v>5.7441676099438996E-2</v>
      </c>
      <c r="G84" s="20">
        <f t="shared" si="15"/>
        <v>1.3509315859069508E-6</v>
      </c>
      <c r="I84" s="2">
        <v>0.83731637999999997</v>
      </c>
      <c r="J84">
        <v>240.90006600000001</v>
      </c>
      <c r="K84">
        <f t="shared" si="13"/>
        <v>243.82417572038304</v>
      </c>
      <c r="L84">
        <f t="shared" si="16"/>
        <v>8.5504176568385173</v>
      </c>
      <c r="M84" s="20">
        <f t="shared" si="17"/>
        <v>1.4733756596794264E-4</v>
      </c>
      <c r="O84" s="2">
        <v>0.82676053999999999</v>
      </c>
      <c r="P84">
        <v>297.31556699999999</v>
      </c>
      <c r="Q84">
        <f t="shared" si="14"/>
        <v>297.87757278997901</v>
      </c>
      <c r="R84">
        <f t="shared" si="18"/>
        <v>0.3158505079699484</v>
      </c>
      <c r="S84" s="20">
        <f t="shared" si="19"/>
        <v>3.5731091417335226E-6</v>
      </c>
    </row>
    <row r="85" spans="3:19" x14ac:dyDescent="0.25">
      <c r="C85" s="2">
        <v>0.85128072636007901</v>
      </c>
      <c r="D85">
        <v>208.54822574498399</v>
      </c>
      <c r="E85">
        <f t="shared" si="12"/>
        <v>208.67601060072775</v>
      </c>
      <c r="F85">
        <f t="shared" si="20"/>
        <v>1.6328969357452299E-2</v>
      </c>
      <c r="G85" s="20">
        <f t="shared" si="15"/>
        <v>3.7544452481632062E-7</v>
      </c>
      <c r="I85" s="2">
        <v>0.83867276999999996</v>
      </c>
      <c r="J85">
        <v>242.83536599999999</v>
      </c>
      <c r="K85">
        <f t="shared" si="13"/>
        <v>245.51242096849748</v>
      </c>
      <c r="L85">
        <f t="shared" si="16"/>
        <v>7.1666233043570795</v>
      </c>
      <c r="M85" s="20">
        <f t="shared" si="17"/>
        <v>1.2153201654707484E-4</v>
      </c>
      <c r="O85" s="2">
        <v>0.82798959000000005</v>
      </c>
      <c r="P85">
        <v>300.11635799999999</v>
      </c>
      <c r="Q85">
        <f t="shared" si="14"/>
        <v>300.3728676636058</v>
      </c>
      <c r="R85">
        <f t="shared" si="18"/>
        <v>6.5797207523166576E-2</v>
      </c>
      <c r="S85" s="20">
        <f t="shared" si="19"/>
        <v>7.3051329991868145E-7</v>
      </c>
    </row>
    <row r="86" spans="3:19" x14ac:dyDescent="0.25">
      <c r="C86" s="2">
        <v>0.85353399276592601</v>
      </c>
      <c r="D86">
        <v>211.46756368017299</v>
      </c>
      <c r="E86">
        <f t="shared" si="12"/>
        <v>211.89728001353532</v>
      </c>
      <c r="F86">
        <f t="shared" si="20"/>
        <v>0.18465612715837024</v>
      </c>
      <c r="G86" s="20">
        <f t="shared" si="15"/>
        <v>4.1292977461435751E-6</v>
      </c>
      <c r="I86" s="2">
        <v>0.84004577000000002</v>
      </c>
      <c r="J86">
        <v>245.35060999999999</v>
      </c>
      <c r="K86">
        <f t="shared" si="13"/>
        <v>247.32648668288613</v>
      </c>
      <c r="L86">
        <f t="shared" si="16"/>
        <v>3.9040886659731289</v>
      </c>
      <c r="M86" s="20">
        <f t="shared" si="17"/>
        <v>6.4855287404378604E-5</v>
      </c>
      <c r="O86" s="2">
        <v>0.82898453999999999</v>
      </c>
      <c r="P86">
        <v>302.56674500000003</v>
      </c>
      <c r="Q86">
        <f t="shared" si="14"/>
        <v>302.52796069720648</v>
      </c>
      <c r="R86">
        <f t="shared" si="18"/>
        <v>1.5042221431813523E-3</v>
      </c>
      <c r="S86" s="20">
        <f t="shared" si="19"/>
        <v>1.6431211701287093E-8</v>
      </c>
    </row>
    <row r="87" spans="3:19" x14ac:dyDescent="0.25">
      <c r="C87" s="2">
        <v>0.85512475086734996</v>
      </c>
      <c r="D87">
        <v>213.88258507080999</v>
      </c>
      <c r="E87">
        <f t="shared" si="12"/>
        <v>214.44231526568569</v>
      </c>
      <c r="F87">
        <f t="shared" si="20"/>
        <v>0.3132978910555867</v>
      </c>
      <c r="G87" s="20">
        <f t="shared" si="15"/>
        <v>6.8486760239490362E-6</v>
      </c>
      <c r="I87" s="2">
        <v>0.84141876000000004</v>
      </c>
      <c r="J87">
        <v>247.63719499999999</v>
      </c>
      <c r="K87">
        <f t="shared" si="13"/>
        <v>249.25545467665461</v>
      </c>
      <c r="L87">
        <f t="shared" si="16"/>
        <v>2.6187643810863053</v>
      </c>
      <c r="M87" s="20">
        <f t="shared" si="17"/>
        <v>4.2703618152711765E-5</v>
      </c>
      <c r="O87" s="2">
        <v>0.82983317000000001</v>
      </c>
      <c r="P87">
        <v>305.34950300000003</v>
      </c>
      <c r="Q87">
        <f t="shared" si="14"/>
        <v>304.46924222896041</v>
      </c>
      <c r="R87">
        <f t="shared" si="18"/>
        <v>0.77485902503125925</v>
      </c>
      <c r="S87" s="20">
        <f t="shared" si="19"/>
        <v>8.3105211836558828E-6</v>
      </c>
    </row>
    <row r="88" spans="3:19" x14ac:dyDescent="0.25">
      <c r="C88" s="2">
        <v>0.85636435056786397</v>
      </c>
      <c r="D88">
        <v>216.378018924918</v>
      </c>
      <c r="E88">
        <f t="shared" si="12"/>
        <v>216.60510341396258</v>
      </c>
      <c r="F88">
        <f t="shared" si="20"/>
        <v>5.1567365164640597E-2</v>
      </c>
      <c r="G88" s="20">
        <f t="shared" si="15"/>
        <v>1.1014091021467452E-6</v>
      </c>
      <c r="I88" s="2">
        <v>0.84256847000000001</v>
      </c>
      <c r="J88">
        <v>249.72776099999999</v>
      </c>
      <c r="K88">
        <f t="shared" si="13"/>
        <v>250.9665518076406</v>
      </c>
      <c r="L88">
        <f t="shared" si="16"/>
        <v>1.5346026650948799</v>
      </c>
      <c r="M88" s="20">
        <f t="shared" si="17"/>
        <v>2.4607205790451581E-5</v>
      </c>
      <c r="O88" s="2">
        <v>0.83065253999999999</v>
      </c>
      <c r="P88">
        <v>308.20012800000001</v>
      </c>
      <c r="Q88">
        <f t="shared" si="14"/>
        <v>306.43993326631971</v>
      </c>
      <c r="R88">
        <f t="shared" si="18"/>
        <v>3.0982855004758401</v>
      </c>
      <c r="S88" s="20">
        <f t="shared" si="19"/>
        <v>3.261788559126707E-5</v>
      </c>
    </row>
    <row r="89" spans="3:19" x14ac:dyDescent="0.25">
      <c r="C89" s="2">
        <v>0.85758931866833998</v>
      </c>
      <c r="D89">
        <v>218.70589717741899</v>
      </c>
      <c r="E89">
        <f t="shared" si="12"/>
        <v>218.9167651639994</v>
      </c>
      <c r="F89">
        <f t="shared" si="20"/>
        <v>4.4465307764476235E-2</v>
      </c>
      <c r="G89" s="20">
        <f t="shared" si="15"/>
        <v>9.296089913001823E-7</v>
      </c>
      <c r="I89" s="2">
        <v>0.84380807000000002</v>
      </c>
      <c r="J89">
        <v>252.305069</v>
      </c>
      <c r="K89">
        <f t="shared" si="13"/>
        <v>252.91743132684178</v>
      </c>
      <c r="L89">
        <f t="shared" si="16"/>
        <v>0.37498761933507402</v>
      </c>
      <c r="M89" s="20">
        <f t="shared" si="17"/>
        <v>5.8906738452633774E-6</v>
      </c>
    </row>
    <row r="90" spans="3:19" x14ac:dyDescent="0.25">
      <c r="C90" s="2">
        <v>0.85871595187126304</v>
      </c>
      <c r="D90">
        <v>221.25073760818199</v>
      </c>
      <c r="E90">
        <f t="shared" si="12"/>
        <v>221.21399648722362</v>
      </c>
      <c r="F90">
        <f t="shared" si="20"/>
        <v>1.349909969277421E-3</v>
      </c>
      <c r="G90" s="20">
        <f t="shared" si="15"/>
        <v>2.7576259054091208E-8</v>
      </c>
      <c r="I90" s="2">
        <v>0.84503302999999996</v>
      </c>
      <c r="J90">
        <v>254.596183</v>
      </c>
      <c r="K90">
        <f t="shared" si="13"/>
        <v>254.96219725403284</v>
      </c>
      <c r="L90">
        <f t="shared" si="16"/>
        <v>0.13396643415522214</v>
      </c>
      <c r="M90" s="20">
        <f t="shared" si="17"/>
        <v>2.0667703437248797E-6</v>
      </c>
    </row>
    <row r="91" spans="3:19" x14ac:dyDescent="0.25">
      <c r="C91" s="2">
        <v>0.85953532147338896</v>
      </c>
      <c r="D91">
        <v>223.645566974822</v>
      </c>
      <c r="E91">
        <f t="shared" si="12"/>
        <v>222.99875423246505</v>
      </c>
      <c r="F91">
        <f t="shared" si="20"/>
        <v>0.41836672367532718</v>
      </c>
      <c r="G91" s="20">
        <f t="shared" si="15"/>
        <v>8.3644337501987475E-6</v>
      </c>
      <c r="I91" s="2">
        <v>0.84622794999999995</v>
      </c>
      <c r="J91">
        <v>257.03432299999997</v>
      </c>
      <c r="K91">
        <f t="shared" si="13"/>
        <v>257.07838597254135</v>
      </c>
      <c r="L91">
        <f t="shared" si="16"/>
        <v>1.9415455491826551E-3</v>
      </c>
      <c r="M91" s="20">
        <f t="shared" si="17"/>
        <v>2.9387682726714464E-8</v>
      </c>
    </row>
    <row r="92" spans="3:19" x14ac:dyDescent="0.25">
      <c r="C92" s="2">
        <v>0.86055953347604597</v>
      </c>
      <c r="D92">
        <v>226.124160970692</v>
      </c>
      <c r="E92">
        <f t="shared" si="12"/>
        <v>225.37880715168154</v>
      </c>
      <c r="F92">
        <f t="shared" si="20"/>
        <v>0.55555231551347894</v>
      </c>
      <c r="G92" s="20">
        <f t="shared" si="15"/>
        <v>1.0865032386195719E-5</v>
      </c>
      <c r="I92" s="2">
        <v>0.84713590000000005</v>
      </c>
      <c r="J92">
        <v>259.79758800000002</v>
      </c>
      <c r="K92">
        <f t="shared" si="13"/>
        <v>258.77299984881381</v>
      </c>
      <c r="L92">
        <f t="shared" si="16"/>
        <v>1.0497808795511718</v>
      </c>
      <c r="M92" s="20">
        <f t="shared" si="17"/>
        <v>1.5553510580617308E-5</v>
      </c>
    </row>
    <row r="93" spans="3:19" x14ac:dyDescent="0.25">
      <c r="I93" s="2">
        <v>0.84851127000000004</v>
      </c>
      <c r="J93">
        <v>262.600236</v>
      </c>
      <c r="K93">
        <f t="shared" si="13"/>
        <v>261.49475616693195</v>
      </c>
      <c r="L93">
        <f t="shared" si="16"/>
        <v>1.2220856613201538</v>
      </c>
      <c r="M93" s="20">
        <f t="shared" si="17"/>
        <v>1.7721946634967088E-5</v>
      </c>
    </row>
    <row r="94" spans="3:19" x14ac:dyDescent="0.25">
      <c r="I94" s="2">
        <v>0.84979884999999999</v>
      </c>
      <c r="J94">
        <v>265.14294200000001</v>
      </c>
      <c r="K94">
        <f t="shared" si="13"/>
        <v>264.22709826298541</v>
      </c>
      <c r="L94">
        <f t="shared" si="16"/>
        <v>0.83876975062886328</v>
      </c>
      <c r="M94" s="20">
        <f t="shared" si="17"/>
        <v>1.1931158577453967E-5</v>
      </c>
    </row>
    <row r="95" spans="3:19" x14ac:dyDescent="0.25">
      <c r="I95" s="2">
        <v>0.85086402999999999</v>
      </c>
      <c r="J95">
        <v>267.71857799999998</v>
      </c>
      <c r="K95">
        <f t="shared" si="13"/>
        <v>266.63535475318417</v>
      </c>
      <c r="L95">
        <f t="shared" si="16"/>
        <v>1.1733726024421753</v>
      </c>
      <c r="M95" s="20">
        <f t="shared" si="17"/>
        <v>1.6371140071967842E-5</v>
      </c>
    </row>
    <row r="96" spans="3:19" x14ac:dyDescent="0.25">
      <c r="I96" s="2">
        <v>0.85159445</v>
      </c>
      <c r="J96">
        <v>270.04688399999998</v>
      </c>
      <c r="K96">
        <f t="shared" si="13"/>
        <v>268.37050327519734</v>
      </c>
      <c r="L96">
        <f t="shared" si="16"/>
        <v>2.810252334489828</v>
      </c>
      <c r="M96" s="20">
        <f t="shared" si="17"/>
        <v>3.8536030442081512E-5</v>
      </c>
    </row>
    <row r="97" spans="9:13" x14ac:dyDescent="0.25">
      <c r="I97" s="2">
        <v>0.85280319999999998</v>
      </c>
      <c r="J97">
        <v>272.44341900000001</v>
      </c>
      <c r="K97">
        <f t="shared" si="13"/>
        <v>271.40401666649399</v>
      </c>
      <c r="L97">
        <f t="shared" si="16"/>
        <v>1.0803572108977562</v>
      </c>
      <c r="M97" s="20">
        <f t="shared" si="17"/>
        <v>1.4555084511741476E-5</v>
      </c>
    </row>
    <row r="98" spans="9:13" x14ac:dyDescent="0.25">
      <c r="I98" s="2">
        <v>0.85361361000000002</v>
      </c>
      <c r="J98">
        <v>274.92764399999999</v>
      </c>
      <c r="K98">
        <f t="shared" si="13"/>
        <v>273.55975605303081</v>
      </c>
      <c r="L98">
        <f t="shared" si="16"/>
        <v>1.8711174354635485</v>
      </c>
      <c r="M98" s="20">
        <f t="shared" si="17"/>
        <v>2.475507376959716E-5</v>
      </c>
    </row>
    <row r="99" spans="9:13" x14ac:dyDescent="0.25">
      <c r="I99" s="2">
        <v>0.85473536999999999</v>
      </c>
      <c r="J99">
        <v>277.13045799999998</v>
      </c>
      <c r="K99">
        <f t="shared" ref="K99:K106" si="21">$X$6+$X$2*EXP((I99/L$1)*$X$3-$X$4)+J$1^2*$X$5/((-$X$7*(I99/K$1-1)^$X$8+1))</f>
        <v>276.71994686933704</v>
      </c>
      <c r="L99">
        <f t="shared" si="16"/>
        <v>0.1685193883981651</v>
      </c>
      <c r="M99" s="20">
        <f t="shared" si="17"/>
        <v>2.1942259921632257E-6</v>
      </c>
    </row>
    <row r="100" spans="9:13" x14ac:dyDescent="0.25">
      <c r="I100" s="2">
        <v>0.85536939999999995</v>
      </c>
      <c r="J100">
        <v>279.50911300000001</v>
      </c>
      <c r="K100">
        <f t="shared" si="21"/>
        <v>278.60352679818334</v>
      </c>
      <c r="L100">
        <f t="shared" si="16"/>
        <v>0.82008636892075149</v>
      </c>
      <c r="M100" s="20">
        <f t="shared" si="17"/>
        <v>1.0497059267937375E-5</v>
      </c>
    </row>
    <row r="101" spans="9:13" x14ac:dyDescent="0.25">
      <c r="I101" s="2">
        <v>0.85637410000000003</v>
      </c>
      <c r="J101">
        <v>282.03601400000002</v>
      </c>
      <c r="K101">
        <f t="shared" si="21"/>
        <v>281.74451382630753</v>
      </c>
      <c r="L101">
        <f t="shared" si="16"/>
        <v>8.4972351262756388E-2</v>
      </c>
      <c r="M101" s="20">
        <f t="shared" si="17"/>
        <v>1.0682391720018688E-6</v>
      </c>
    </row>
    <row r="102" spans="9:13" x14ac:dyDescent="0.25">
      <c r="I102" s="2">
        <v>0.85727883000000005</v>
      </c>
      <c r="J102">
        <v>284.69002</v>
      </c>
      <c r="K102">
        <f t="shared" si="21"/>
        <v>284.74997999600976</v>
      </c>
      <c r="L102">
        <f t="shared" si="16"/>
        <v>3.5952011214894883E-3</v>
      </c>
      <c r="M102" s="20">
        <f t="shared" si="17"/>
        <v>4.4358689244320053E-8</v>
      </c>
    </row>
    <row r="103" spans="9:13" x14ac:dyDescent="0.25">
      <c r="I103" s="2">
        <v>0.85795511000000002</v>
      </c>
      <c r="J103">
        <v>287.39071999999999</v>
      </c>
      <c r="K103">
        <f t="shared" si="21"/>
        <v>287.11520199431197</v>
      </c>
      <c r="L103">
        <f t="shared" si="16"/>
        <v>7.5910171458300257E-2</v>
      </c>
      <c r="M103" s="20">
        <f t="shared" si="17"/>
        <v>9.1908248861717205E-7</v>
      </c>
    </row>
    <row r="104" spans="9:13" x14ac:dyDescent="0.25">
      <c r="I104" s="2">
        <v>0.85843387000000004</v>
      </c>
      <c r="J104">
        <v>289.76041800000002</v>
      </c>
      <c r="K104">
        <f t="shared" si="21"/>
        <v>288.85510689265459</v>
      </c>
      <c r="L104">
        <f t="shared" si="16"/>
        <v>0.81958820108300157</v>
      </c>
      <c r="M104" s="20">
        <f t="shared" si="17"/>
        <v>9.761522927276881E-6</v>
      </c>
    </row>
    <row r="105" spans="9:13" x14ac:dyDescent="0.25">
      <c r="I105" s="2">
        <v>0.85925322999999998</v>
      </c>
      <c r="J105">
        <v>292.17806000000002</v>
      </c>
      <c r="K105">
        <f t="shared" si="21"/>
        <v>291.96711299481541</v>
      </c>
      <c r="L105">
        <f t="shared" si="16"/>
        <v>4.4498638996354783E-2</v>
      </c>
      <c r="M105" s="20">
        <f t="shared" si="17"/>
        <v>5.2125655075919788E-7</v>
      </c>
    </row>
    <row r="106" spans="9:13" x14ac:dyDescent="0.25">
      <c r="I106" s="2">
        <v>0.85972539999999997</v>
      </c>
      <c r="J106">
        <v>294.28353700000002</v>
      </c>
      <c r="K106">
        <f t="shared" si="21"/>
        <v>293.84209630588037</v>
      </c>
      <c r="L106">
        <f t="shared" si="16"/>
        <v>0.19486988642483744</v>
      </c>
      <c r="M106" s="20">
        <f t="shared" si="17"/>
        <v>2.2501568781730574E-6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B26C4-D00A-E94F-AB34-53C877DB331D}">
  <dimension ref="A1:AP140"/>
  <sheetViews>
    <sheetView topLeftCell="L1" workbookViewId="0">
      <selection activeCell="X23" sqref="X23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7" max="17" width="12.125" bestFit="1" customWidth="1"/>
    <col min="18" max="19" width="16.875" customWidth="1"/>
    <col min="21" max="21" width="14.5" customWidth="1"/>
    <col min="24" max="24" width="12.125" bestFit="1" customWidth="1"/>
  </cols>
  <sheetData>
    <row r="1" spans="1:42" x14ac:dyDescent="0.25">
      <c r="A1" t="s">
        <v>19</v>
      </c>
      <c r="C1" s="7" t="s">
        <v>1</v>
      </c>
      <c r="D1" s="7">
        <v>0.3</v>
      </c>
      <c r="E1">
        <v>0.3</v>
      </c>
      <c r="F1">
        <f>_xlfn.XLOOKUP(D3+20,D3:D150,C3:C150,,-1,1)-X9</f>
        <v>0.77398717618809787</v>
      </c>
      <c r="I1" s="7" t="s">
        <v>2</v>
      </c>
      <c r="J1" s="7">
        <v>0.4</v>
      </c>
      <c r="K1">
        <v>0.3</v>
      </c>
      <c r="L1">
        <f>_xlfn.XLOOKUP(J3+20,J3:J150,I3:I150,,-1,1)-X10</f>
        <v>0.76686874675719985</v>
      </c>
      <c r="O1" s="7" t="s">
        <v>3</v>
      </c>
      <c r="P1" s="7">
        <v>0.5</v>
      </c>
      <c r="Q1">
        <v>0.3</v>
      </c>
      <c r="R1">
        <f>_xlfn.XLOOKUP(P3+20,P3:P150,O3:O150,,-1,1)-X11</f>
        <v>0.75385748680073839</v>
      </c>
      <c r="W1" t="s">
        <v>38</v>
      </c>
      <c r="AI1" t="s">
        <v>89</v>
      </c>
      <c r="AJ1" s="11" t="s">
        <v>90</v>
      </c>
      <c r="AK1">
        <v>427.8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W2" t="s">
        <v>29</v>
      </c>
      <c r="X2">
        <v>889.90780258858854</v>
      </c>
      <c r="AI2" t="s">
        <v>62</v>
      </c>
      <c r="AJ2" s="11" t="s">
        <v>63</v>
      </c>
      <c r="AK2" s="13">
        <f>AK3^2/AK1</f>
        <v>8.6780385694249649</v>
      </c>
    </row>
    <row r="3" spans="1:42" x14ac:dyDescent="0.25">
      <c r="C3" s="2">
        <v>0.50106839999999997</v>
      </c>
      <c r="D3">
        <v>169.304396</v>
      </c>
      <c r="E3">
        <f t="shared" ref="E3:E34" si="0">$X$6+$X$2*EXP((C3/F$1)*$X$3-$X$4)+D$1^2*$X$5/((-$X$7*(C3/E$1-1)^$X$8+1))</f>
        <v>168.87992979365714</v>
      </c>
      <c r="F3">
        <f>(E3-D3)^2</f>
        <v>0.18017156032709633</v>
      </c>
      <c r="G3" s="20">
        <f>((E3-D3)/D3)^2</f>
        <v>6.2856438542242372E-6</v>
      </c>
      <c r="I3" s="2">
        <v>0.50037092000000005</v>
      </c>
      <c r="J3">
        <v>199.51195999999999</v>
      </c>
      <c r="K3">
        <f t="shared" ref="K3:K34" si="1">$X$6+$X$2*EXP((I3/L$1)*$X$3-$X$4)+J$1^2*$X$5/((-$X$7*(I3/K$1-1)^$X$8+1))</f>
        <v>199.93295654032249</v>
      </c>
      <c r="L3">
        <f>(K3-J3)^2</f>
        <v>0.17723808696351903</v>
      </c>
      <c r="M3" s="20">
        <f>((K3-J3)/J3)^2</f>
        <v>4.4526564047244516E-6</v>
      </c>
      <c r="O3" s="2">
        <v>0.50060229000000001</v>
      </c>
      <c r="P3">
        <v>239.24965900000001</v>
      </c>
      <c r="Q3">
        <f t="shared" ref="Q3:Q34" si="2">$X$6+$X$2*EXP((O3/R$1)*$X$3-$X$4)+P$1^2*$X$5/((-$X$7*(O3/Q$1-1)^$X$8+1))</f>
        <v>239.8583330260202</v>
      </c>
      <c r="R3">
        <f>(Q3-P3)^2</f>
        <v>0.37048406995163469</v>
      </c>
      <c r="S3" s="20">
        <f>((Q3-P3)/P3)^2</f>
        <v>6.4724228740137506E-6</v>
      </c>
      <c r="W3" t="s">
        <v>30</v>
      </c>
      <c r="X3">
        <v>42.514679660504797</v>
      </c>
      <c r="AI3" t="s">
        <v>64</v>
      </c>
      <c r="AJ3" s="11" t="s">
        <v>65</v>
      </c>
      <c r="AK3">
        <v>60.93</v>
      </c>
    </row>
    <row r="4" spans="1:42" x14ac:dyDescent="0.25">
      <c r="C4" s="2">
        <v>0.50553208999999999</v>
      </c>
      <c r="D4">
        <v>169.28880100000001</v>
      </c>
      <c r="E4">
        <f t="shared" si="0"/>
        <v>168.8801093616724</v>
      </c>
      <c r="F4">
        <f t="shared" ref="F4:F67" si="3">(E4-D4)^2</f>
        <v>0.16702885523890637</v>
      </c>
      <c r="G4" s="20">
        <f t="shared" ref="G4:G67" si="4">((E4-D4)/D4)^2</f>
        <v>5.8282080504683717E-6</v>
      </c>
      <c r="I4" s="2">
        <v>0.50454292999999995</v>
      </c>
      <c r="J4">
        <v>199.40156400000001</v>
      </c>
      <c r="K4">
        <f t="shared" si="1"/>
        <v>199.93324628283463</v>
      </c>
      <c r="L4">
        <f t="shared" ref="L4:L67" si="5">(K4-J4)^2</f>
        <v>0.28268604988023632</v>
      </c>
      <c r="M4" s="20">
        <f t="shared" ref="M4:M67" si="6">((K4-J4)/J4)^2</f>
        <v>7.1096342039923408E-6</v>
      </c>
      <c r="O4" s="2">
        <v>0.50506618000000003</v>
      </c>
      <c r="P4">
        <v>239.26849799999999</v>
      </c>
      <c r="Q4">
        <f t="shared" si="2"/>
        <v>239.85882385891119</v>
      </c>
      <c r="R4">
        <f t="shared" ref="R4:R67" si="7">(Q4-P4)^2</f>
        <v>0.34848461969924593</v>
      </c>
      <c r="S4" s="20">
        <f t="shared" ref="S4:S67" si="8">((Q4-P4)/P4)^2</f>
        <v>6.0871298853192116E-6</v>
      </c>
      <c r="W4" t="s">
        <v>31</v>
      </c>
      <c r="X4">
        <v>51.514679835774913</v>
      </c>
      <c r="AI4" t="s">
        <v>66</v>
      </c>
      <c r="AJ4" s="11" t="s">
        <v>67</v>
      </c>
      <c r="AK4">
        <v>0.16</v>
      </c>
    </row>
    <row r="5" spans="1:42" x14ac:dyDescent="0.25">
      <c r="C5" s="2">
        <v>0.50970435999999997</v>
      </c>
      <c r="D5">
        <v>169.22144700000001</v>
      </c>
      <c r="E5">
        <f t="shared" si="0"/>
        <v>168.88030391447674</v>
      </c>
      <c r="F5">
        <f t="shared" si="3"/>
        <v>0.11637860480033771</v>
      </c>
      <c r="G5" s="20">
        <f t="shared" si="4"/>
        <v>4.0640808363420922E-6</v>
      </c>
      <c r="I5" s="2">
        <v>0.50871460000000002</v>
      </c>
      <c r="J5">
        <v>199.230906</v>
      </c>
      <c r="K5">
        <f t="shared" si="1"/>
        <v>199.93358067681001</v>
      </c>
      <c r="L5">
        <f t="shared" si="5"/>
        <v>0.49375170143004554</v>
      </c>
      <c r="M5" s="20">
        <f t="shared" si="6"/>
        <v>1.243927833147797E-5</v>
      </c>
      <c r="O5" s="2">
        <v>0.50952942000000001</v>
      </c>
      <c r="P5">
        <v>239.17542399999999</v>
      </c>
      <c r="Q5">
        <f t="shared" si="2"/>
        <v>239.8593957796279</v>
      </c>
      <c r="R5">
        <f t="shared" si="7"/>
        <v>0.46781739532737077</v>
      </c>
      <c r="S5" s="20">
        <f t="shared" si="8"/>
        <v>8.1779276024994522E-6</v>
      </c>
      <c r="W5" t="s">
        <v>32</v>
      </c>
      <c r="X5">
        <v>443.60497414319059</v>
      </c>
      <c r="AI5" t="s">
        <v>68</v>
      </c>
      <c r="AJ5" s="11" t="s">
        <v>69</v>
      </c>
      <c r="AK5">
        <v>6.19</v>
      </c>
    </row>
    <row r="6" spans="1:42" x14ac:dyDescent="0.25">
      <c r="C6" s="2">
        <v>0.51387632000000005</v>
      </c>
      <c r="D6">
        <v>169.102442</v>
      </c>
      <c r="E6">
        <f t="shared" si="0"/>
        <v>168.88052766296661</v>
      </c>
      <c r="F6">
        <f t="shared" si="3"/>
        <v>4.9245972980965669E-2</v>
      </c>
      <c r="G6" s="20">
        <f t="shared" si="4"/>
        <v>1.7221499521736955E-6</v>
      </c>
      <c r="I6" s="2">
        <v>0.51259564000000002</v>
      </c>
      <c r="J6">
        <v>199.145231</v>
      </c>
      <c r="K6">
        <f t="shared" si="1"/>
        <v>199.9339369523517</v>
      </c>
      <c r="L6">
        <f t="shared" si="5"/>
        <v>0.62205707927501042</v>
      </c>
      <c r="M6" s="20">
        <f t="shared" si="6"/>
        <v>1.5685212816421047E-5</v>
      </c>
      <c r="O6" s="2">
        <v>0.51399236000000004</v>
      </c>
      <c r="P6">
        <v>239.03169700000001</v>
      </c>
      <c r="Q6">
        <f t="shared" si="2"/>
        <v>239.86006005931137</v>
      </c>
      <c r="R6">
        <f t="shared" si="7"/>
        <v>0.68618535803167091</v>
      </c>
      <c r="S6" s="20">
        <f t="shared" si="8"/>
        <v>1.2009652942354701E-5</v>
      </c>
      <c r="W6" t="s">
        <v>55</v>
      </c>
      <c r="X6">
        <v>128.95455109543457</v>
      </c>
      <c r="AI6" t="s">
        <v>70</v>
      </c>
      <c r="AJ6" s="11" t="s">
        <v>71</v>
      </c>
      <c r="AK6">
        <v>30</v>
      </c>
    </row>
    <row r="7" spans="1:42" x14ac:dyDescent="0.25">
      <c r="C7" s="2">
        <v>0.51804899000000004</v>
      </c>
      <c r="D7">
        <v>169.10395800000001</v>
      </c>
      <c r="E7">
        <f t="shared" si="0"/>
        <v>168.88078435252945</v>
      </c>
      <c r="F7">
        <f t="shared" si="3"/>
        <v>4.9806476925313745E-2</v>
      </c>
      <c r="G7" s="20">
        <f t="shared" si="4"/>
        <v>1.7417197540263148E-6</v>
      </c>
      <c r="I7" s="2">
        <v>0.51676705999999994</v>
      </c>
      <c r="J7">
        <v>198.93252899999999</v>
      </c>
      <c r="K7">
        <f t="shared" si="1"/>
        <v>199.93437445021922</v>
      </c>
      <c r="L7">
        <f t="shared" si="5"/>
        <v>1.0036943061249828</v>
      </c>
      <c r="M7" s="20">
        <f t="shared" si="6"/>
        <v>2.5362371102601857E-5</v>
      </c>
      <c r="O7" s="2">
        <v>0.51816503000000003</v>
      </c>
      <c r="P7">
        <v>239.03321299999999</v>
      </c>
      <c r="Q7">
        <f t="shared" si="2"/>
        <v>239.86077577371964</v>
      </c>
      <c r="R7">
        <f t="shared" si="7"/>
        <v>0.68486014444655852</v>
      </c>
      <c r="S7" s="20">
        <f t="shared" si="8"/>
        <v>1.198630694219047E-5</v>
      </c>
      <c r="W7" t="s">
        <v>37</v>
      </c>
      <c r="X7">
        <v>5.8003652741791417E-4</v>
      </c>
      <c r="AP7" t="s">
        <v>72</v>
      </c>
    </row>
    <row r="8" spans="1:42" x14ac:dyDescent="0.25">
      <c r="C8" s="2">
        <v>0.52222166000000003</v>
      </c>
      <c r="D8">
        <v>169.10547399999999</v>
      </c>
      <c r="E8">
        <f t="shared" si="0"/>
        <v>168.88107801530063</v>
      </c>
      <c r="F8">
        <f>(E8-D8)^2</f>
        <v>5.0353557949193689E-2</v>
      </c>
      <c r="G8" s="20">
        <f t="shared" si="4"/>
        <v>1.7608194661681623E-6</v>
      </c>
      <c r="I8" s="2">
        <v>0.52152142000000001</v>
      </c>
      <c r="J8">
        <v>198.839561</v>
      </c>
      <c r="K8">
        <f t="shared" si="1"/>
        <v>199.93495081718578</v>
      </c>
      <c r="L8">
        <f t="shared" si="5"/>
        <v>1.1998788515942875</v>
      </c>
      <c r="M8" s="20">
        <f t="shared" si="6"/>
        <v>3.0348121038493259E-5</v>
      </c>
      <c r="O8" s="2">
        <v>0.52262896999999997</v>
      </c>
      <c r="P8">
        <v>239.059663</v>
      </c>
      <c r="Q8">
        <f t="shared" si="2"/>
        <v>239.8616558323169</v>
      </c>
      <c r="R8">
        <f t="shared" si="7"/>
        <v>0.64319250308768061</v>
      </c>
      <c r="S8" s="20">
        <f t="shared" si="8"/>
        <v>1.1254556035598949E-5</v>
      </c>
      <c r="W8" t="s">
        <v>56</v>
      </c>
      <c r="X8">
        <v>8.0318754602414071</v>
      </c>
    </row>
    <row r="9" spans="1:42" x14ac:dyDescent="0.25">
      <c r="C9" s="2">
        <v>0.52639433000000002</v>
      </c>
      <c r="D9">
        <v>169.10699099999999</v>
      </c>
      <c r="E9">
        <f t="shared" si="0"/>
        <v>168.88141313037539</v>
      </c>
      <c r="F9">
        <f t="shared" si="3"/>
        <v>5.0885375264373547E-2</v>
      </c>
      <c r="G9" s="20">
        <f t="shared" si="4"/>
        <v>1.779384723245413E-6</v>
      </c>
      <c r="I9" s="2">
        <v>0.52627579000000002</v>
      </c>
      <c r="J9">
        <v>198.74659299999999</v>
      </c>
      <c r="K9">
        <f t="shared" si="1"/>
        <v>199.93562107471217</v>
      </c>
      <c r="L9">
        <f t="shared" si="5"/>
        <v>1.4137877624537618</v>
      </c>
      <c r="M9" s="20">
        <f t="shared" si="6"/>
        <v>3.5791906570556855E-5</v>
      </c>
      <c r="O9" s="2">
        <v>0.52680178</v>
      </c>
      <c r="P9">
        <v>239.087005</v>
      </c>
      <c r="Q9">
        <f t="shared" si="2"/>
        <v>239.86259867697535</v>
      </c>
      <c r="R9">
        <f t="shared" si="7"/>
        <v>0.60154555176413971</v>
      </c>
      <c r="S9" s="20">
        <f t="shared" si="8"/>
        <v>1.0523412061034525E-5</v>
      </c>
      <c r="V9">
        <v>0.3</v>
      </c>
      <c r="W9" t="s">
        <v>59</v>
      </c>
      <c r="X9">
        <v>8.6354203811902119E-2</v>
      </c>
    </row>
    <row r="10" spans="1:42" x14ac:dyDescent="0.25">
      <c r="C10" s="2">
        <v>0.53056630000000005</v>
      </c>
      <c r="D10">
        <v>168.98798500000001</v>
      </c>
      <c r="E10">
        <f t="shared" si="0"/>
        <v>168.88179455292811</v>
      </c>
      <c r="F10">
        <f t="shared" si="3"/>
        <v>1.1276411049329089E-2</v>
      </c>
      <c r="G10" s="20">
        <f t="shared" si="4"/>
        <v>3.9487464044959861E-7</v>
      </c>
      <c r="I10" s="2">
        <v>0.53044840000000004</v>
      </c>
      <c r="J10">
        <v>198.73950099999999</v>
      </c>
      <c r="K10">
        <f t="shared" si="1"/>
        <v>199.93629678366304</v>
      </c>
      <c r="L10">
        <f t="shared" si="5"/>
        <v>1.4323201477936516</v>
      </c>
      <c r="M10" s="20">
        <f t="shared" si="6"/>
        <v>3.6263666402036169E-5</v>
      </c>
      <c r="O10" s="2">
        <v>0.53097444999999999</v>
      </c>
      <c r="P10">
        <v>239.08852200000001</v>
      </c>
      <c r="Q10">
        <f t="shared" si="2"/>
        <v>239.86367171480089</v>
      </c>
      <c r="R10">
        <f t="shared" si="7"/>
        <v>0.60085708035587826</v>
      </c>
      <c r="S10" s="20">
        <f t="shared" si="8"/>
        <v>1.0511234584400805E-5</v>
      </c>
      <c r="V10">
        <v>0.4</v>
      </c>
      <c r="W10" t="s">
        <v>59</v>
      </c>
      <c r="X10">
        <v>9.30698932428001E-2</v>
      </c>
      <c r="AI10" t="s">
        <v>73</v>
      </c>
    </row>
    <row r="11" spans="1:42" x14ac:dyDescent="0.25">
      <c r="C11" s="2">
        <v>0.53473842000000005</v>
      </c>
      <c r="D11">
        <v>168.89480599999999</v>
      </c>
      <c r="E11">
        <f t="shared" si="0"/>
        <v>168.88222775175092</v>
      </c>
      <c r="F11">
        <f t="shared" si="3"/>
        <v>1.582123290152479E-4</v>
      </c>
      <c r="G11" s="20">
        <f t="shared" si="4"/>
        <v>5.5463559223360824E-9</v>
      </c>
      <c r="I11" s="2">
        <v>0.53505203000000001</v>
      </c>
      <c r="J11">
        <v>198.509738</v>
      </c>
      <c r="K11">
        <f t="shared" si="1"/>
        <v>199.9371491672282</v>
      </c>
      <c r="L11">
        <f t="shared" si="5"/>
        <v>2.0375026403277734</v>
      </c>
      <c r="M11" s="20">
        <f t="shared" si="6"/>
        <v>5.17052387540175E-5</v>
      </c>
      <c r="O11" s="2">
        <v>0.53514711999999998</v>
      </c>
      <c r="P11">
        <v>239.09003799999999</v>
      </c>
      <c r="Q11">
        <f t="shared" si="2"/>
        <v>239.86489011648354</v>
      </c>
      <c r="R11">
        <f t="shared" si="7"/>
        <v>0.60039580241902735</v>
      </c>
      <c r="S11" s="20">
        <f t="shared" si="8"/>
        <v>1.0503031915801955E-5</v>
      </c>
      <c r="V11">
        <v>0.5</v>
      </c>
      <c r="W11" t="s">
        <v>59</v>
      </c>
      <c r="X11">
        <v>8.5929463199261605E-2</v>
      </c>
      <c r="AI11" t="s">
        <v>74</v>
      </c>
      <c r="AJ11">
        <f>1-2*(AK5/AK3)^2</f>
        <v>0.97935813480687728</v>
      </c>
      <c r="AL11" t="s">
        <v>75</v>
      </c>
      <c r="AM11">
        <f>-0.357+0.45*EXP(-0.0375*AK6)</f>
        <v>-0.21090638968874259</v>
      </c>
    </row>
    <row r="12" spans="1:42" x14ac:dyDescent="0.25">
      <c r="C12" s="2">
        <v>0.53891069000000003</v>
      </c>
      <c r="D12">
        <v>168.82745299999999</v>
      </c>
      <c r="E12">
        <f t="shared" si="0"/>
        <v>168.88271864845652</v>
      </c>
      <c r="F12">
        <f t="shared" si="3"/>
        <v>3.0542918993203315E-3</v>
      </c>
      <c r="G12" s="20">
        <f t="shared" si="4"/>
        <v>1.0715795159983822E-7</v>
      </c>
      <c r="I12" s="2">
        <v>0.53963797000000002</v>
      </c>
      <c r="J12">
        <v>198.28658100000001</v>
      </c>
      <c r="K12">
        <f t="shared" si="1"/>
        <v>199.93812340549624</v>
      </c>
      <c r="L12">
        <f t="shared" si="5"/>
        <v>2.7275923171522725</v>
      </c>
      <c r="M12" s="20">
        <f t="shared" si="6"/>
        <v>6.9373372812724676E-5</v>
      </c>
      <c r="O12" s="2">
        <v>0.53931974000000005</v>
      </c>
      <c r="P12">
        <v>239.082945</v>
      </c>
      <c r="Q12">
        <f t="shared" si="2"/>
        <v>239.86627044841669</v>
      </c>
      <c r="R12">
        <f t="shared" si="7"/>
        <v>0.61359875813720854</v>
      </c>
      <c r="S12" s="20">
        <f t="shared" si="8"/>
        <v>1.0734634908220907E-5</v>
      </c>
      <c r="AI12" t="s">
        <v>76</v>
      </c>
      <c r="AJ12">
        <f>0.0524*AK4^4-0.15*AK4^3+0.1659*AK4^2-0.0706*AK4+0.0119</f>
        <v>4.2709808640000015E-3</v>
      </c>
      <c r="AL12" t="s">
        <v>77</v>
      </c>
      <c r="AM12">
        <f>0.0524*(AK4-AM11)^4-0.15*(AK4-AM11)^3+0.1659*(AK4-AM11)^2-0.0706*(AK4-AM11)+0.0119</f>
        <v>1.8749227855940319E-3</v>
      </c>
    </row>
    <row r="13" spans="1:42" x14ac:dyDescent="0.25">
      <c r="C13" s="2">
        <v>0.54308285000000001</v>
      </c>
      <c r="D13">
        <v>168.74288200000001</v>
      </c>
      <c r="E13">
        <f t="shared" si="0"/>
        <v>168.88327368371003</v>
      </c>
      <c r="F13">
        <f t="shared" si="3"/>
        <v>1.9709824854934631E-2</v>
      </c>
      <c r="G13" s="20">
        <f t="shared" si="4"/>
        <v>6.922003914682151E-7</v>
      </c>
      <c r="I13" s="2">
        <v>0.54410170999999996</v>
      </c>
      <c r="J13">
        <v>198.279594</v>
      </c>
      <c r="K13">
        <f t="shared" si="1"/>
        <v>199.93920633619638</v>
      </c>
      <c r="L13">
        <f t="shared" si="5"/>
        <v>2.7543131064551889</v>
      </c>
      <c r="M13" s="20">
        <f t="shared" si="6"/>
        <v>7.0057924466858273E-5</v>
      </c>
      <c r="O13" s="2">
        <v>0.54349265999999996</v>
      </c>
      <c r="P13">
        <v>239.12750500000001</v>
      </c>
      <c r="Q13">
        <f t="shared" si="2"/>
        <v>239.8678309782716</v>
      </c>
      <c r="R13">
        <f t="shared" si="7"/>
        <v>0.54808255410377926</v>
      </c>
      <c r="S13" s="20">
        <f t="shared" si="8"/>
        <v>9.5848851480899018E-6</v>
      </c>
      <c r="AI13" t="s">
        <v>78</v>
      </c>
      <c r="AJ13">
        <f>1/(1+AJ12*AK2)</f>
        <v>0.96426088835563362</v>
      </c>
      <c r="AL13" t="s">
        <v>79</v>
      </c>
      <c r="AM13">
        <f>1/(1+AM12*AK2)</f>
        <v>0.98398984344171847</v>
      </c>
    </row>
    <row r="14" spans="1:42" x14ac:dyDescent="0.25">
      <c r="C14" s="2">
        <v>0.54725546999999997</v>
      </c>
      <c r="D14">
        <v>168.73579000000001</v>
      </c>
      <c r="E14">
        <f t="shared" si="0"/>
        <v>168.88390000875776</v>
      </c>
      <c r="F14">
        <f t="shared" si="3"/>
        <v>2.1936574694222111E-2</v>
      </c>
      <c r="G14" s="20">
        <f t="shared" si="4"/>
        <v>7.7046762947910774E-7</v>
      </c>
      <c r="I14" s="2">
        <v>0.54856505</v>
      </c>
      <c r="J14">
        <v>198.20373799999999</v>
      </c>
      <c r="K14">
        <f t="shared" si="1"/>
        <v>199.94043778321776</v>
      </c>
      <c r="L14">
        <f t="shared" si="5"/>
        <v>3.0161261370286598</v>
      </c>
      <c r="M14" s="20">
        <f t="shared" si="6"/>
        <v>7.677605954986745E-5</v>
      </c>
      <c r="O14" s="2">
        <v>0.54766512999999994</v>
      </c>
      <c r="P14">
        <v>239.09458599999999</v>
      </c>
      <c r="Q14">
        <f t="shared" si="2"/>
        <v>239.86959121690651</v>
      </c>
      <c r="R14">
        <f t="shared" si="7"/>
        <v>0.60063308623232425</v>
      </c>
      <c r="S14" s="20">
        <f t="shared" si="8"/>
        <v>1.0506783116896685E-5</v>
      </c>
      <c r="U14">
        <v>0.3</v>
      </c>
      <c r="V14" t="s">
        <v>35</v>
      </c>
      <c r="X14">
        <f>SUM(F3:F150)</f>
        <v>474.24170144972135</v>
      </c>
    </row>
    <row r="15" spans="1:42" x14ac:dyDescent="0.25">
      <c r="C15" s="2">
        <v>0.55142813999999996</v>
      </c>
      <c r="D15">
        <v>168.73730599999999</v>
      </c>
      <c r="E15">
        <f t="shared" si="0"/>
        <v>168.88460528239111</v>
      </c>
      <c r="F15">
        <f t="shared" si="3"/>
        <v>2.169707859293803E-2</v>
      </c>
      <c r="G15" s="20">
        <f t="shared" si="4"/>
        <v>7.6204223141480766E-7</v>
      </c>
      <c r="I15" s="2">
        <v>0.55273706</v>
      </c>
      <c r="J15">
        <v>198.09334100000001</v>
      </c>
      <c r="K15">
        <f t="shared" si="1"/>
        <v>199.94173839457662</v>
      </c>
      <c r="L15">
        <f t="shared" si="5"/>
        <v>3.416572928277593</v>
      </c>
      <c r="M15" s="20">
        <f t="shared" si="6"/>
        <v>8.7066470987801463E-5</v>
      </c>
      <c r="O15" s="2">
        <v>0.55183819999999995</v>
      </c>
      <c r="P15">
        <v>239.16497200000001</v>
      </c>
      <c r="Q15">
        <f t="shared" si="2"/>
        <v>239.87157321095071</v>
      </c>
      <c r="R15">
        <f t="shared" si="7"/>
        <v>0.49928527131700762</v>
      </c>
      <c r="S15" s="20">
        <f t="shared" si="8"/>
        <v>8.7287812119606911E-6</v>
      </c>
      <c r="U15">
        <v>0.4</v>
      </c>
      <c r="V15" t="s">
        <v>35</v>
      </c>
      <c r="X15">
        <f>SUM(L3:L150)</f>
        <v>896.38946726440702</v>
      </c>
      <c r="AI15" t="s">
        <v>80</v>
      </c>
      <c r="AJ15">
        <f>1/(X5*10^-4*PI()*AK2*AJ13*AJ11)</f>
        <v>0.87558045274742746</v>
      </c>
      <c r="AL15" t="s">
        <v>81</v>
      </c>
      <c r="AM15">
        <f>1/(X5*10^-4*PI()*AK2*AM13*AJ11)</f>
        <v>0.85802510139736954</v>
      </c>
    </row>
    <row r="16" spans="1:42" x14ac:dyDescent="0.25">
      <c r="C16" s="2">
        <v>0.55560041000000004</v>
      </c>
      <c r="D16">
        <v>168.66995299999999</v>
      </c>
      <c r="E16">
        <f t="shared" si="0"/>
        <v>168.88539780983871</v>
      </c>
      <c r="F16">
        <f t="shared" si="3"/>
        <v>4.6416466086440046E-2</v>
      </c>
      <c r="G16" s="20">
        <f t="shared" si="4"/>
        <v>1.6315358632518656E-6</v>
      </c>
      <c r="I16" s="2">
        <v>0.55690972999999999</v>
      </c>
      <c r="J16">
        <v>198.09485699999999</v>
      </c>
      <c r="K16">
        <f t="shared" si="1"/>
        <v>199.94319939257173</v>
      </c>
      <c r="L16">
        <f t="shared" si="5"/>
        <v>3.416369600177815</v>
      </c>
      <c r="M16" s="20">
        <f t="shared" si="6"/>
        <v>8.7059956924728999E-5</v>
      </c>
      <c r="O16" s="2">
        <v>0.55601082000000002</v>
      </c>
      <c r="P16">
        <v>239.15788000000001</v>
      </c>
      <c r="Q16">
        <f t="shared" si="2"/>
        <v>239.87379997979002</v>
      </c>
      <c r="R16">
        <f t="shared" si="7"/>
        <v>0.51254141746253656</v>
      </c>
      <c r="S16" s="20">
        <f t="shared" si="8"/>
        <v>8.9610639294240691E-6</v>
      </c>
      <c r="U16">
        <v>0.5</v>
      </c>
      <c r="V16" t="s">
        <v>35</v>
      </c>
      <c r="X16">
        <f>SUM(R3:R150)</f>
        <v>498.2722552399083</v>
      </c>
    </row>
    <row r="17" spans="3:42" x14ac:dyDescent="0.25">
      <c r="C17" s="2">
        <v>0.55977292999999995</v>
      </c>
      <c r="D17">
        <v>168.64564300000001</v>
      </c>
      <c r="E17">
        <f t="shared" si="0"/>
        <v>168.88628683469997</v>
      </c>
      <c r="F17">
        <f t="shared" si="3"/>
        <v>5.7909455179104764E-2</v>
      </c>
      <c r="G17" s="20">
        <f t="shared" si="4"/>
        <v>2.0361005813205801E-6</v>
      </c>
      <c r="I17" s="2">
        <v>0.56108144999999998</v>
      </c>
      <c r="J17">
        <v>197.93280899999999</v>
      </c>
      <c r="K17">
        <f t="shared" si="1"/>
        <v>199.94483683755249</v>
      </c>
      <c r="L17">
        <f t="shared" si="5"/>
        <v>4.0482560190861676</v>
      </c>
      <c r="M17" s="20">
        <f t="shared" si="6"/>
        <v>1.0333141917589503E-4</v>
      </c>
      <c r="O17" s="2">
        <v>0.56018369000000001</v>
      </c>
      <c r="P17">
        <v>239.19383099999999</v>
      </c>
      <c r="Q17">
        <f t="shared" si="2"/>
        <v>239.87629743795424</v>
      </c>
      <c r="R17">
        <f t="shared" si="7"/>
        <v>0.46576043893395791</v>
      </c>
      <c r="S17" s="20">
        <f t="shared" si="8"/>
        <v>8.140716824885616E-6</v>
      </c>
      <c r="U17" t="s">
        <v>36</v>
      </c>
      <c r="V17" t="s">
        <v>35</v>
      </c>
      <c r="X17">
        <f>SUM(X14:X16)</f>
        <v>1868.9034239540365</v>
      </c>
    </row>
    <row r="18" spans="3:42" x14ac:dyDescent="0.25">
      <c r="C18" s="2">
        <v>0.56394555000000002</v>
      </c>
      <c r="D18">
        <v>168.63855000000001</v>
      </c>
      <c r="E18">
        <f t="shared" si="0"/>
        <v>168.88728224692798</v>
      </c>
      <c r="F18">
        <f t="shared" si="3"/>
        <v>6.1867730661837539E-2</v>
      </c>
      <c r="G18" s="20">
        <f t="shared" si="4"/>
        <v>2.1754568195818383E-6</v>
      </c>
      <c r="I18" s="2">
        <v>0.56525322</v>
      </c>
      <c r="J18">
        <v>197.77936800000001</v>
      </c>
      <c r="K18">
        <f t="shared" si="1"/>
        <v>199.9466691258614</v>
      </c>
      <c r="L18">
        <f t="shared" si="5"/>
        <v>4.697194170160091</v>
      </c>
      <c r="M18" s="20">
        <f t="shared" si="6"/>
        <v>1.2008162148507043E-4</v>
      </c>
      <c r="O18" s="2">
        <v>0.56435636</v>
      </c>
      <c r="P18">
        <v>239.195347</v>
      </c>
      <c r="Q18">
        <f t="shared" si="2"/>
        <v>239.87909307072431</v>
      </c>
      <c r="R18">
        <f t="shared" si="7"/>
        <v>0.46750868923093453</v>
      </c>
      <c r="S18" s="20">
        <f t="shared" si="8"/>
        <v>8.1711697512938559E-6</v>
      </c>
      <c r="V18" s="9" t="s">
        <v>47</v>
      </c>
      <c r="X18">
        <f>X17/3</f>
        <v>622.96780798467887</v>
      </c>
    </row>
    <row r="19" spans="3:42" x14ac:dyDescent="0.25">
      <c r="C19" s="2">
        <v>0.56811792000000005</v>
      </c>
      <c r="D19">
        <v>168.588414</v>
      </c>
      <c r="E19">
        <f t="shared" si="0"/>
        <v>168.88839470441897</v>
      </c>
      <c r="F19">
        <f t="shared" si="3"/>
        <v>8.9988423023701955E-2</v>
      </c>
      <c r="G19" s="20">
        <f t="shared" si="4"/>
        <v>3.1661478487472512E-6</v>
      </c>
      <c r="I19" s="2">
        <v>0.56942497999999997</v>
      </c>
      <c r="J19">
        <v>197.62592799999999</v>
      </c>
      <c r="K19">
        <f t="shared" si="1"/>
        <v>199.94871581262669</v>
      </c>
      <c r="L19">
        <f t="shared" si="5"/>
        <v>5.3953432224871296</v>
      </c>
      <c r="M19" s="20">
        <f t="shared" si="6"/>
        <v>1.381437473821177E-4</v>
      </c>
      <c r="O19" s="2">
        <v>0.56852902999999999</v>
      </c>
      <c r="P19">
        <v>239.19686300000001</v>
      </c>
      <c r="Q19">
        <f t="shared" si="2"/>
        <v>239.88221708279337</v>
      </c>
      <c r="R19">
        <f t="shared" si="7"/>
        <v>0.46971021880153746</v>
      </c>
      <c r="S19" s="20">
        <f t="shared" si="8"/>
        <v>8.20954427101602E-6</v>
      </c>
      <c r="AI19" t="s">
        <v>82</v>
      </c>
    </row>
    <row r="20" spans="3:42" x14ac:dyDescent="0.25">
      <c r="C20" s="2">
        <v>0.57229054000000001</v>
      </c>
      <c r="D20">
        <v>168.581322</v>
      </c>
      <c r="E20">
        <f t="shared" si="0"/>
        <v>168.88963598308732</v>
      </c>
      <c r="F20">
        <f t="shared" si="3"/>
        <v>9.5057512167166083E-2</v>
      </c>
      <c r="G20" s="20">
        <f t="shared" si="4"/>
        <v>3.3447798127044478E-6</v>
      </c>
      <c r="I20" s="2">
        <v>0.57359764999999996</v>
      </c>
      <c r="J20">
        <v>197.62744499999999</v>
      </c>
      <c r="K20">
        <f t="shared" si="1"/>
        <v>199.95099862670332</v>
      </c>
      <c r="L20">
        <f t="shared" si="5"/>
        <v>5.3989014561661959</v>
      </c>
      <c r="M20" s="20">
        <f t="shared" si="6"/>
        <v>1.3823273111729134E-4</v>
      </c>
      <c r="O20" s="2">
        <v>0.57270200000000004</v>
      </c>
      <c r="P20">
        <v>239.250032</v>
      </c>
      <c r="Q20">
        <f t="shared" si="2"/>
        <v>239.88570233113953</v>
      </c>
      <c r="R20">
        <f t="shared" si="7"/>
        <v>0.40407676989102981</v>
      </c>
      <c r="S20" s="20">
        <f t="shared" si="8"/>
        <v>7.0592713305264931E-6</v>
      </c>
      <c r="AI20" t="s">
        <v>83</v>
      </c>
      <c r="AJ20">
        <f>1/(AJ13*AJ11)</f>
        <v>1.0589218589291343</v>
      </c>
      <c r="AL20" t="s">
        <v>84</v>
      </c>
      <c r="AM20">
        <f>1/(AM13*AJ11)</f>
        <v>1.0376905200756619</v>
      </c>
    </row>
    <row r="21" spans="3:42" x14ac:dyDescent="0.25">
      <c r="C21" s="2">
        <v>0.5764629</v>
      </c>
      <c r="D21">
        <v>168.53018800000001</v>
      </c>
      <c r="E21">
        <f t="shared" si="0"/>
        <v>168.89101852668551</v>
      </c>
      <c r="F21">
        <f t="shared" si="3"/>
        <v>0.13019866898813828</v>
      </c>
      <c r="G21" s="20">
        <f t="shared" si="4"/>
        <v>4.584068872528145E-6</v>
      </c>
      <c r="I21" s="2">
        <v>0.57777031999999995</v>
      </c>
      <c r="J21">
        <v>197.628961</v>
      </c>
      <c r="K21">
        <f t="shared" si="1"/>
        <v>199.9535400887068</v>
      </c>
      <c r="L21">
        <f t="shared" si="5"/>
        <v>5.4036679396529292</v>
      </c>
      <c r="M21" s="20">
        <f t="shared" si="6"/>
        <v>1.3835264889131081E-4</v>
      </c>
      <c r="O21" s="2">
        <v>0.57687491999999996</v>
      </c>
      <c r="P21">
        <v>239.294591</v>
      </c>
      <c r="Q21">
        <f t="shared" si="2"/>
        <v>239.88958382201469</v>
      </c>
      <c r="R21">
        <f t="shared" si="7"/>
        <v>0.35401645824900307</v>
      </c>
      <c r="S21" s="20">
        <f t="shared" si="8"/>
        <v>6.1824083784163268E-6</v>
      </c>
      <c r="U21" t="s">
        <v>127</v>
      </c>
      <c r="V21" t="s">
        <v>60</v>
      </c>
      <c r="X21">
        <f>X17/COUNT(E3:E140,K3:K124,Q3:Q105)</f>
        <v>5.1484942808651146</v>
      </c>
      <c r="AI21" t="s">
        <v>85</v>
      </c>
      <c r="AJ21">
        <f>(X5*10^-4*PI()*AK2-AJ20)/(X6*10^-4*PI()*AK2)</f>
        <v>0.42800451455985056</v>
      </c>
      <c r="AL21" t="s">
        <v>86</v>
      </c>
      <c r="AM21">
        <f>(X5*10^-4*PI()*AK2-AM20)/(X6*10^-4*PI()*AK2)</f>
        <v>0.48839510268227915</v>
      </c>
      <c r="AP21" t="s">
        <v>87</v>
      </c>
    </row>
    <row r="22" spans="3:42" x14ac:dyDescent="0.25">
      <c r="C22" s="2">
        <v>0.58063547000000004</v>
      </c>
      <c r="D22">
        <v>168.51448600000001</v>
      </c>
      <c r="E22">
        <f t="shared" si="0"/>
        <v>168.89255610230151</v>
      </c>
      <c r="F22">
        <f t="shared" si="3"/>
        <v>0.14293700225427194</v>
      </c>
      <c r="G22" s="20">
        <f t="shared" si="4"/>
        <v>5.0335013513098494E-6</v>
      </c>
      <c r="I22" s="2">
        <v>0.58194299000000005</v>
      </c>
      <c r="J22">
        <v>197.63047700000001</v>
      </c>
      <c r="K22">
        <f t="shared" si="1"/>
        <v>199.95636498445816</v>
      </c>
      <c r="L22">
        <f t="shared" si="5"/>
        <v>5.4097549162467891</v>
      </c>
      <c r="M22" s="20">
        <f t="shared" si="6"/>
        <v>1.3850637165627221E-4</v>
      </c>
      <c r="O22" s="2">
        <v>0.58104803999999999</v>
      </c>
      <c r="P22">
        <v>239.37358599999999</v>
      </c>
      <c r="Q22">
        <f t="shared" si="2"/>
        <v>239.89389992272265</v>
      </c>
      <c r="R22">
        <f t="shared" si="7"/>
        <v>0.27072657817904666</v>
      </c>
      <c r="S22" s="20">
        <f t="shared" si="8"/>
        <v>4.7247457416097101E-6</v>
      </c>
      <c r="U22" t="s">
        <v>128</v>
      </c>
      <c r="W22" t="s">
        <v>61</v>
      </c>
      <c r="X22">
        <f>SQRT(X21)</f>
        <v>2.2690293697669746</v>
      </c>
    </row>
    <row r="23" spans="3:42" x14ac:dyDescent="0.25">
      <c r="C23" s="2">
        <v>0.58480814000000003</v>
      </c>
      <c r="D23">
        <v>168.51600300000001</v>
      </c>
      <c r="E23">
        <f t="shared" si="0"/>
        <v>168.89426338492572</v>
      </c>
      <c r="F23">
        <f t="shared" si="3"/>
        <v>0.14308091880414631</v>
      </c>
      <c r="G23" s="20">
        <f t="shared" si="4"/>
        <v>5.0384786321311517E-6</v>
      </c>
      <c r="I23" s="2">
        <v>0.58611530999999994</v>
      </c>
      <c r="J23">
        <v>197.57073399999999</v>
      </c>
      <c r="K23">
        <f t="shared" si="1"/>
        <v>199.95949978503774</v>
      </c>
      <c r="L23">
        <f t="shared" si="5"/>
        <v>5.7062019757670086</v>
      </c>
      <c r="M23" s="20">
        <f t="shared" si="6"/>
        <v>1.4618469743048909E-4</v>
      </c>
      <c r="O23" s="2">
        <v>0.58522081000000004</v>
      </c>
      <c r="P23">
        <v>239.39231899999999</v>
      </c>
      <c r="Q23">
        <f t="shared" si="2"/>
        <v>239.89869117799421</v>
      </c>
      <c r="R23">
        <f t="shared" si="7"/>
        <v>0.25641278264661277</v>
      </c>
      <c r="S23" s="20">
        <f t="shared" si="8"/>
        <v>4.4742397124737408E-6</v>
      </c>
      <c r="U23" t="s">
        <v>129</v>
      </c>
      <c r="X23">
        <f>SQRT(SUM(G3:G140,M3:M124,S3:S105)/COUNT(G3:G140,M3:M124,S3:S105))</f>
        <v>1.0408064508368857E-2</v>
      </c>
    </row>
    <row r="24" spans="3:42" x14ac:dyDescent="0.25">
      <c r="C24" s="2">
        <v>0.58897995999999997</v>
      </c>
      <c r="D24">
        <v>168.37217000000001</v>
      </c>
      <c r="E24">
        <f t="shared" si="0"/>
        <v>168.89615578619473</v>
      </c>
      <c r="F24">
        <f t="shared" si="3"/>
        <v>0.2745611041340929</v>
      </c>
      <c r="G24" s="20">
        <f t="shared" si="4"/>
        <v>9.6849725541558369E-6</v>
      </c>
      <c r="I24" s="2">
        <v>0.59028751999999995</v>
      </c>
      <c r="J24">
        <v>197.49477200000001</v>
      </c>
      <c r="K24">
        <f t="shared" si="1"/>
        <v>199.96297344679277</v>
      </c>
      <c r="L24">
        <f t="shared" si="5"/>
        <v>6.092018381949881</v>
      </c>
      <c r="M24" s="20">
        <f t="shared" si="6"/>
        <v>1.5618883940408598E-4</v>
      </c>
      <c r="O24" s="2">
        <v>0.58939348000000003</v>
      </c>
      <c r="P24">
        <v>239.393835</v>
      </c>
      <c r="Q24">
        <f t="shared" si="2"/>
        <v>239.90400215328299</v>
      </c>
      <c r="R24">
        <f t="shared" si="7"/>
        <v>0.26027052428887243</v>
      </c>
      <c r="S24" s="20">
        <f t="shared" si="8"/>
        <v>4.5414973265305097E-6</v>
      </c>
    </row>
    <row r="25" spans="3:42" x14ac:dyDescent="0.25">
      <c r="C25" s="2">
        <v>0.59315262999999996</v>
      </c>
      <c r="D25">
        <v>168.37368599999999</v>
      </c>
      <c r="E25">
        <f t="shared" si="0"/>
        <v>168.89825115321227</v>
      </c>
      <c r="F25">
        <f t="shared" si="3"/>
        <v>0.27516859996462201</v>
      </c>
      <c r="G25" s="20">
        <f t="shared" si="4"/>
        <v>9.7062268046971646E-6</v>
      </c>
      <c r="I25" s="2">
        <v>0.59445965000000001</v>
      </c>
      <c r="J25">
        <v>197.402591</v>
      </c>
      <c r="K25">
        <f t="shared" si="1"/>
        <v>199.96681701498878</v>
      </c>
      <c r="L25">
        <f t="shared" si="5"/>
        <v>6.5752550559452194</v>
      </c>
      <c r="M25" s="20">
        <f t="shared" si="6"/>
        <v>1.6873567241851815E-4</v>
      </c>
      <c r="O25" s="2">
        <v>0.59356629999999999</v>
      </c>
      <c r="P25">
        <v>239.421178</v>
      </c>
      <c r="Q25">
        <f t="shared" si="2"/>
        <v>239.90988095973745</v>
      </c>
      <c r="R25">
        <f t="shared" si="7"/>
        <v>0.23883058285614578</v>
      </c>
      <c r="S25" s="20">
        <f t="shared" si="8"/>
        <v>4.1664369292594158E-6</v>
      </c>
      <c r="U25" t="s">
        <v>122</v>
      </c>
      <c r="V25" s="16">
        <f>X3-X4</f>
        <v>-9.0000001752701166</v>
      </c>
    </row>
    <row r="26" spans="3:42" x14ac:dyDescent="0.25">
      <c r="C26" s="2">
        <v>0.59732529999999995</v>
      </c>
      <c r="D26">
        <v>168.375202</v>
      </c>
      <c r="E26">
        <f t="shared" si="0"/>
        <v>168.90056750289079</v>
      </c>
      <c r="F26">
        <f t="shared" si="3"/>
        <v>0.2760089116276957</v>
      </c>
      <c r="G26" s="20">
        <f t="shared" si="4"/>
        <v>9.7356924264436404E-6</v>
      </c>
      <c r="I26" s="2">
        <v>0.59863202000000004</v>
      </c>
      <c r="J26">
        <v>197.35245499999999</v>
      </c>
      <c r="K26">
        <f t="shared" si="1"/>
        <v>199.97106420948478</v>
      </c>
      <c r="L26">
        <f t="shared" si="5"/>
        <v>6.8571141919985461</v>
      </c>
      <c r="M26" s="20">
        <f t="shared" si="6"/>
        <v>1.7605822351486619E-4</v>
      </c>
      <c r="O26" s="2">
        <v>0.59773957</v>
      </c>
      <c r="P26">
        <v>239.52599799999999</v>
      </c>
      <c r="Q26">
        <f t="shared" si="2"/>
        <v>239.91637958116178</v>
      </c>
      <c r="R26">
        <f t="shared" si="7"/>
        <v>0.15239777891037951</v>
      </c>
      <c r="S26" s="20">
        <f t="shared" si="8"/>
        <v>2.6562767489523554E-6</v>
      </c>
      <c r="U26" t="s">
        <v>121</v>
      </c>
      <c r="V26" s="15">
        <f>EXP(V25)</f>
        <v>1.2340978245663068E-4</v>
      </c>
    </row>
    <row r="27" spans="3:42" x14ac:dyDescent="0.25">
      <c r="C27" s="2">
        <v>0.60149781999999996</v>
      </c>
      <c r="D27">
        <v>168.35089199999999</v>
      </c>
      <c r="E27">
        <f t="shared" si="0"/>
        <v>168.90312450785117</v>
      </c>
      <c r="F27">
        <f t="shared" si="3"/>
        <v>0.30496074272761126</v>
      </c>
      <c r="G27" s="20">
        <f t="shared" si="4"/>
        <v>1.0760020358440515E-5</v>
      </c>
      <c r="I27" s="2">
        <v>0.60280349</v>
      </c>
      <c r="J27">
        <v>197.14836199999999</v>
      </c>
      <c r="K27">
        <f t="shared" si="1"/>
        <v>199.97574966954238</v>
      </c>
      <c r="L27">
        <f t="shared" si="5"/>
        <v>7.9941210338803437</v>
      </c>
      <c r="M27" s="20">
        <f t="shared" si="6"/>
        <v>2.0567635784723802E-4</v>
      </c>
      <c r="O27" s="2">
        <v>0.60191254000000005</v>
      </c>
      <c r="P27">
        <v>239.57916700000001</v>
      </c>
      <c r="Q27">
        <f t="shared" si="2"/>
        <v>239.92355219308743</v>
      </c>
      <c r="R27">
        <f t="shared" si="7"/>
        <v>0.11860116121785878</v>
      </c>
      <c r="S27" s="20">
        <f t="shared" si="8"/>
        <v>2.0662879359351205E-6</v>
      </c>
      <c r="U27" t="s">
        <v>123</v>
      </c>
      <c r="V27" s="15">
        <f>EXP(V25)</f>
        <v>1.2340978245663068E-4</v>
      </c>
    </row>
    <row r="28" spans="3:42" x14ac:dyDescent="0.25">
      <c r="C28" s="2">
        <v>0.60567024000000003</v>
      </c>
      <c r="D28">
        <v>168.30936500000001</v>
      </c>
      <c r="E28">
        <f t="shared" si="0"/>
        <v>168.90594341567837</v>
      </c>
      <c r="F28">
        <f t="shared" si="3"/>
        <v>0.35590580605329175</v>
      </c>
      <c r="G28" s="20">
        <f t="shared" si="4"/>
        <v>1.2563727549451064E-5</v>
      </c>
      <c r="I28" s="2">
        <v>0.60735508000000005</v>
      </c>
      <c r="J28">
        <v>197.079149</v>
      </c>
      <c r="K28">
        <f t="shared" si="1"/>
        <v>199.98140845364873</v>
      </c>
      <c r="L28">
        <f t="shared" si="5"/>
        <v>8.423109936293395</v>
      </c>
      <c r="M28" s="20">
        <f t="shared" si="6"/>
        <v>2.1686582186676199E-4</v>
      </c>
      <c r="O28" s="2">
        <v>0.60608554999999997</v>
      </c>
      <c r="P28">
        <v>239.63994500000001</v>
      </c>
      <c r="Q28">
        <f t="shared" si="2"/>
        <v>239.93145874072155</v>
      </c>
      <c r="R28">
        <f t="shared" si="7"/>
        <v>8.4980261029465903E-2</v>
      </c>
      <c r="S28" s="20">
        <f t="shared" si="8"/>
        <v>1.4797884670799201E-6</v>
      </c>
    </row>
    <row r="29" spans="3:42" x14ac:dyDescent="0.25">
      <c r="C29" s="2">
        <v>0.60984260999999995</v>
      </c>
      <c r="D29">
        <v>168.259229</v>
      </c>
      <c r="E29">
        <f t="shared" si="0"/>
        <v>168.90904704692323</v>
      </c>
      <c r="F29">
        <f t="shared" si="3"/>
        <v>0.42226349410712055</v>
      </c>
      <c r="G29" s="20">
        <f t="shared" si="4"/>
        <v>1.4915085522582604E-5</v>
      </c>
      <c r="I29" s="2">
        <v>0.61152715000000002</v>
      </c>
      <c r="J29">
        <v>196.97836000000001</v>
      </c>
      <c r="K29">
        <f t="shared" si="1"/>
        <v>199.9871409621291</v>
      </c>
      <c r="L29">
        <f t="shared" si="5"/>
        <v>9.0527628780704799</v>
      </c>
      <c r="M29" s="20">
        <f t="shared" si="6"/>
        <v>2.3331577872326119E-4</v>
      </c>
      <c r="O29" s="2">
        <v>0.61025792999999995</v>
      </c>
      <c r="P29">
        <v>239.59080800000001</v>
      </c>
      <c r="Q29">
        <f t="shared" si="2"/>
        <v>239.94016157336574</v>
      </c>
      <c r="R29">
        <f t="shared" si="7"/>
        <v>0.12204791922340621</v>
      </c>
      <c r="S29" s="20">
        <f t="shared" si="8"/>
        <v>2.1261312719375984E-6</v>
      </c>
    </row>
    <row r="30" spans="3:42" x14ac:dyDescent="0.25">
      <c r="C30" s="2">
        <v>0.61401523000000002</v>
      </c>
      <c r="D30">
        <v>168.252137</v>
      </c>
      <c r="E30">
        <f t="shared" si="0"/>
        <v>168.912460108554</v>
      </c>
      <c r="F30">
        <f t="shared" si="3"/>
        <v>0.4360266076904124</v>
      </c>
      <c r="G30" s="20">
        <f t="shared" si="4"/>
        <v>1.5402521160160826E-5</v>
      </c>
      <c r="I30" s="2">
        <v>0.61569951999999994</v>
      </c>
      <c r="J30">
        <v>196.928224</v>
      </c>
      <c r="K30">
        <f t="shared" si="1"/>
        <v>199.99344171697959</v>
      </c>
      <c r="L30">
        <f t="shared" si="5"/>
        <v>9.3955596524855647</v>
      </c>
      <c r="M30" s="20">
        <f t="shared" si="6"/>
        <v>2.4227395319937053E-4</v>
      </c>
      <c r="O30" s="2">
        <v>0.61443159999999997</v>
      </c>
      <c r="P30">
        <v>239.764498</v>
      </c>
      <c r="Q30">
        <f t="shared" si="2"/>
        <v>239.94973332814996</v>
      </c>
      <c r="R30">
        <f t="shared" si="7"/>
        <v>3.4312126794822428E-2</v>
      </c>
      <c r="S30" s="20">
        <f t="shared" si="8"/>
        <v>5.9686743332463287E-7</v>
      </c>
    </row>
    <row r="31" spans="3:42" x14ac:dyDescent="0.25">
      <c r="C31" s="2">
        <v>0.61818808999999997</v>
      </c>
      <c r="D31">
        <v>168.28808799999999</v>
      </c>
      <c r="E31">
        <f t="shared" si="0"/>
        <v>168.91620887721348</v>
      </c>
      <c r="F31">
        <f t="shared" si="3"/>
        <v>0.39453583639144457</v>
      </c>
      <c r="G31" s="20">
        <f t="shared" si="4"/>
        <v>1.3930916996667368E-5</v>
      </c>
      <c r="I31" s="2">
        <v>0.61987194000000001</v>
      </c>
      <c r="J31">
        <v>196.886697</v>
      </c>
      <c r="K31">
        <f t="shared" si="1"/>
        <v>200.00035827688328</v>
      </c>
      <c r="L31">
        <f t="shared" si="5"/>
        <v>9.6948865471624028</v>
      </c>
      <c r="M31" s="20">
        <f t="shared" si="6"/>
        <v>2.5009786520785714E-4</v>
      </c>
      <c r="O31" s="2">
        <v>0.61860477000000003</v>
      </c>
      <c r="P31">
        <v>239.852101</v>
      </c>
      <c r="Q31">
        <f t="shared" si="2"/>
        <v>239.96024351574542</v>
      </c>
      <c r="R31">
        <f t="shared" si="7"/>
        <v>1.1694803711746995E-2</v>
      </c>
      <c r="S31" s="20">
        <f t="shared" si="8"/>
        <v>2.0328525684790442E-7</v>
      </c>
    </row>
    <row r="32" spans="3:42" x14ac:dyDescent="0.25">
      <c r="C32" s="2">
        <v>0.62236075999999996</v>
      </c>
      <c r="D32">
        <v>168.289604</v>
      </c>
      <c r="E32">
        <f t="shared" si="0"/>
        <v>168.9203210750785</v>
      </c>
      <c r="F32">
        <f t="shared" si="3"/>
        <v>0.39780402879558779</v>
      </c>
      <c r="G32" s="20">
        <f t="shared" si="4"/>
        <v>1.4046062617526735E-5</v>
      </c>
      <c r="I32" s="2">
        <v>0.62404466000000003</v>
      </c>
      <c r="J32">
        <v>196.89682099999999</v>
      </c>
      <c r="K32">
        <f t="shared" si="1"/>
        <v>200.00794239849159</v>
      </c>
      <c r="L32">
        <f t="shared" si="5"/>
        <v>9.6790763561523594</v>
      </c>
      <c r="M32" s="20">
        <f t="shared" si="6"/>
        <v>2.4966433518324653E-4</v>
      </c>
      <c r="O32" s="2">
        <v>0.62277804000000003</v>
      </c>
      <c r="P32">
        <v>239.95692099999999</v>
      </c>
      <c r="Q32">
        <f t="shared" si="2"/>
        <v>239.97177211905463</v>
      </c>
      <c r="R32">
        <f t="shared" si="7"/>
        <v>2.2055573717509407E-4</v>
      </c>
      <c r="S32" s="20">
        <f t="shared" si="8"/>
        <v>3.83046764183979E-9</v>
      </c>
    </row>
    <row r="33" spans="3:19" x14ac:dyDescent="0.25">
      <c r="C33" s="2">
        <v>0.62653362999999995</v>
      </c>
      <c r="D33">
        <v>168.32555500000001</v>
      </c>
      <c r="E33">
        <f t="shared" si="0"/>
        <v>168.92482718134579</v>
      </c>
      <c r="F33">
        <f t="shared" si="3"/>
        <v>0.35912714733493178</v>
      </c>
      <c r="G33" s="20">
        <f t="shared" si="4"/>
        <v>1.2675004599773446E-5</v>
      </c>
      <c r="I33" s="2">
        <v>0.62821758000000005</v>
      </c>
      <c r="J33">
        <v>196.94138100000001</v>
      </c>
      <c r="K33">
        <f t="shared" si="1"/>
        <v>200.0162488933658</v>
      </c>
      <c r="L33">
        <f t="shared" si="5"/>
        <v>9.4548125616517797</v>
      </c>
      <c r="M33" s="20">
        <f t="shared" si="6"/>
        <v>2.4376927494651742E-4</v>
      </c>
      <c r="O33" s="2">
        <v>0.62695181</v>
      </c>
      <c r="P33">
        <v>240.14682999999999</v>
      </c>
      <c r="Q33">
        <f t="shared" si="2"/>
        <v>239.98440464672549</v>
      </c>
      <c r="R33">
        <f t="shared" si="7"/>
        <v>2.6381995386346172E-2</v>
      </c>
      <c r="S33" s="20">
        <f t="shared" si="8"/>
        <v>4.5746084055244362E-7</v>
      </c>
    </row>
    <row r="34" spans="3:19" x14ac:dyDescent="0.25">
      <c r="C34" s="2">
        <v>0.63070614999999997</v>
      </c>
      <c r="D34">
        <v>168.30124499999999</v>
      </c>
      <c r="E34">
        <f t="shared" si="0"/>
        <v>168.92975878398084</v>
      </c>
      <c r="F34">
        <f t="shared" si="3"/>
        <v>0.39502957665392646</v>
      </c>
      <c r="G34" s="20">
        <f t="shared" si="4"/>
        <v>1.3946170038177381E-5</v>
      </c>
      <c r="I34" s="2">
        <v>0.63239049999999997</v>
      </c>
      <c r="J34">
        <v>196.985941</v>
      </c>
      <c r="K34">
        <f t="shared" si="1"/>
        <v>200.02533611565821</v>
      </c>
      <c r="L34">
        <f t="shared" si="5"/>
        <v>9.2379226690869789</v>
      </c>
      <c r="M34" s="20">
        <f t="shared" si="6"/>
        <v>2.3806955468730833E-4</v>
      </c>
      <c r="O34" s="2">
        <v>0.63112453000000002</v>
      </c>
      <c r="P34">
        <v>240.15795299999999</v>
      </c>
      <c r="Q34">
        <f t="shared" si="2"/>
        <v>239.9982262526201</v>
      </c>
      <c r="R34">
        <f t="shared" si="7"/>
        <v>2.5512633828559908E-2</v>
      </c>
      <c r="S34" s="20">
        <f t="shared" si="8"/>
        <v>4.4234523106608773E-7</v>
      </c>
    </row>
    <row r="35" spans="3:19" x14ac:dyDescent="0.25">
      <c r="C35" s="2">
        <v>0.63487932000000002</v>
      </c>
      <c r="D35">
        <v>168.388848</v>
      </c>
      <c r="E35">
        <f t="shared" ref="E35:E66" si="9">$X$6+$X$2*EXP((C35/F$1)*$X$3-$X$4)+D$1^2*$X$5/((-$X$7*(C35/E$1-1)^$X$8+1))</f>
        <v>168.93515156918593</v>
      </c>
      <c r="F35">
        <f t="shared" si="3"/>
        <v>0.29844758970529439</v>
      </c>
      <c r="G35" s="20">
        <f t="shared" si="4"/>
        <v>1.0525468217974963E-5</v>
      </c>
      <c r="I35" s="2">
        <v>0.63656316999999996</v>
      </c>
      <c r="J35">
        <v>196.98745700000001</v>
      </c>
      <c r="K35">
        <f t="shared" ref="K35:K66" si="10">$X$6+$X$2*EXP((I35/L$1)*$X$3-$X$4)+J$1^2*$X$5/((-$X$7*(I35/K$1-1)^$X$8+1))</f>
        <v>200.03526620676956</v>
      </c>
      <c r="L35">
        <f t="shared" si="5"/>
        <v>9.2891409608692772</v>
      </c>
      <c r="M35" s="20">
        <f t="shared" si="6"/>
        <v>2.3938581138403315E-4</v>
      </c>
      <c r="O35" s="2">
        <v>0.63529725000000004</v>
      </c>
      <c r="P35">
        <v>240.16807800000001</v>
      </c>
      <c r="Q35">
        <f t="shared" ref="Q35:Q66" si="11">$X$6+$X$2*EXP((O35/R$1)*$X$3-$X$4)+P$1^2*$X$5/((-$X$7*(O35/Q$1-1)^$X$8+1))</f>
        <v>240.01333629600359</v>
      </c>
      <c r="R35">
        <f t="shared" si="7"/>
        <v>2.3944994955716167E-2</v>
      </c>
      <c r="S35" s="20">
        <f t="shared" si="8"/>
        <v>4.1513006245654504E-7</v>
      </c>
    </row>
    <row r="36" spans="3:19" x14ac:dyDescent="0.25">
      <c r="C36" s="2">
        <v>0.63905193999999998</v>
      </c>
      <c r="D36">
        <v>168.381756</v>
      </c>
      <c r="E36">
        <f t="shared" si="9"/>
        <v>168.94104084801154</v>
      </c>
      <c r="F36">
        <f t="shared" si="3"/>
        <v>0.31279954121529535</v>
      </c>
      <c r="G36" s="20">
        <f t="shared" si="4"/>
        <v>1.1032553413904347E-5</v>
      </c>
      <c r="I36" s="2">
        <v>0.64073583999999995</v>
      </c>
      <c r="J36">
        <v>196.98897299999999</v>
      </c>
      <c r="K36">
        <f t="shared" si="10"/>
        <v>200.04610675550867</v>
      </c>
      <c r="L36">
        <f t="shared" si="5"/>
        <v>9.3460667990706483</v>
      </c>
      <c r="M36" s="20">
        <f t="shared" si="6"/>
        <v>2.408491115974949E-4</v>
      </c>
      <c r="O36" s="2">
        <v>0.63947087000000002</v>
      </c>
      <c r="P36">
        <v>240.33216100000001</v>
      </c>
      <c r="Q36">
        <f t="shared" si="11"/>
        <v>240.0298415059388</v>
      </c>
      <c r="R36">
        <f t="shared" si="7"/>
        <v>9.1397076489425147E-2</v>
      </c>
      <c r="S36" s="20">
        <f t="shared" si="8"/>
        <v>1.582371750988748E-6</v>
      </c>
    </row>
    <row r="37" spans="3:19" x14ac:dyDescent="0.25">
      <c r="C37" s="2">
        <v>0.64322466</v>
      </c>
      <c r="D37">
        <v>168.39188100000001</v>
      </c>
      <c r="E37">
        <f t="shared" si="9"/>
        <v>168.94746684999589</v>
      </c>
      <c r="F37">
        <f t="shared" si="3"/>
        <v>0.30867563671564313</v>
      </c>
      <c r="G37" s="20">
        <f t="shared" si="4"/>
        <v>1.0885792613290245E-5</v>
      </c>
      <c r="I37" s="2">
        <v>0.64490851000000005</v>
      </c>
      <c r="J37">
        <v>196.990489</v>
      </c>
      <c r="K37">
        <f t="shared" si="10"/>
        <v>200.05792942326593</v>
      </c>
      <c r="L37">
        <f t="shared" si="5"/>
        <v>9.4091907502859016</v>
      </c>
      <c r="M37" s="20">
        <f t="shared" si="6"/>
        <v>2.4247209029503735E-4</v>
      </c>
      <c r="O37" s="2">
        <v>0.64364403999999997</v>
      </c>
      <c r="P37">
        <v>240.42076299999999</v>
      </c>
      <c r="Q37">
        <f t="shared" si="11"/>
        <v>240.04784695287674</v>
      </c>
      <c r="R37">
        <f t="shared" si="7"/>
        <v>0.13906637820203349</v>
      </c>
      <c r="S37" s="20">
        <f t="shared" si="8"/>
        <v>2.4059034891624427E-6</v>
      </c>
    </row>
    <row r="38" spans="3:19" x14ac:dyDescent="0.25">
      <c r="C38" s="2">
        <v>0.64739732999999999</v>
      </c>
      <c r="D38">
        <v>168.39339699999999</v>
      </c>
      <c r="E38">
        <f t="shared" si="9"/>
        <v>168.9544714624713</v>
      </c>
      <c r="F38">
        <f t="shared" si="3"/>
        <v>0.31480455243747019</v>
      </c>
      <c r="G38" s="20">
        <f t="shared" si="4"/>
        <v>1.110173580735849E-5</v>
      </c>
      <c r="I38" s="2">
        <v>0.64908202000000004</v>
      </c>
      <c r="J38">
        <v>197.13735500000001</v>
      </c>
      <c r="K38">
        <f t="shared" si="10"/>
        <v>200.07081346963838</v>
      </c>
      <c r="L38">
        <f t="shared" si="5"/>
        <v>8.605178593093072</v>
      </c>
      <c r="M38" s="20">
        <f t="shared" si="6"/>
        <v>2.2142264664483879E-4</v>
      </c>
      <c r="O38" s="2">
        <v>0.64781736999999995</v>
      </c>
      <c r="P38">
        <v>240.53519</v>
      </c>
      <c r="Q38">
        <f t="shared" si="11"/>
        <v>240.06747291773343</v>
      </c>
      <c r="R38">
        <f t="shared" si="7"/>
        <v>0.21875926904395751</v>
      </c>
      <c r="S38" s="20">
        <f t="shared" si="8"/>
        <v>3.7810221308966529E-6</v>
      </c>
    </row>
    <row r="39" spans="3:19" x14ac:dyDescent="0.25">
      <c r="C39" s="2">
        <v>0.65156999999999998</v>
      </c>
      <c r="D39">
        <v>168.394913</v>
      </c>
      <c r="E39">
        <f t="shared" si="9"/>
        <v>168.9620997718917</v>
      </c>
      <c r="F39">
        <f t="shared" si="3"/>
        <v>0.32170083420892565</v>
      </c>
      <c r="G39" s="20">
        <f t="shared" si="4"/>
        <v>1.1344732273546589E-5</v>
      </c>
      <c r="I39" s="2">
        <v>0.65325473999999994</v>
      </c>
      <c r="J39">
        <v>197.14748</v>
      </c>
      <c r="K39">
        <f t="shared" si="10"/>
        <v>200.08483567296926</v>
      </c>
      <c r="L39">
        <f t="shared" si="5"/>
        <v>8.6280583495247001</v>
      </c>
      <c r="M39" s="20">
        <f t="shared" si="6"/>
        <v>2.2198856978361916E-4</v>
      </c>
      <c r="O39" s="2">
        <v>0.65199109</v>
      </c>
      <c r="P39">
        <v>240.717489</v>
      </c>
      <c r="Q39">
        <f t="shared" si="11"/>
        <v>240.08884677568653</v>
      </c>
      <c r="R39">
        <f t="shared" si="7"/>
        <v>0.39519104618978285</v>
      </c>
      <c r="S39" s="20">
        <f t="shared" si="8"/>
        <v>6.8201167199753672E-6</v>
      </c>
    </row>
    <row r="40" spans="3:19" x14ac:dyDescent="0.25">
      <c r="C40" s="2">
        <v>0.65574266999999997</v>
      </c>
      <c r="D40">
        <v>168.39642900000001</v>
      </c>
      <c r="E40">
        <f t="shared" si="9"/>
        <v>168.97039990094913</v>
      </c>
      <c r="F40">
        <f t="shared" si="3"/>
        <v>0.32944259513634538</v>
      </c>
      <c r="G40" s="20">
        <f t="shared" si="4"/>
        <v>1.161753514799147E-5</v>
      </c>
      <c r="I40" s="2">
        <v>0.65742796999999997</v>
      </c>
      <c r="J40">
        <v>197.24468999999999</v>
      </c>
      <c r="K40">
        <f t="shared" si="10"/>
        <v>200.10008767231193</v>
      </c>
      <c r="L40">
        <f t="shared" si="5"/>
        <v>8.1532958670444309</v>
      </c>
      <c r="M40" s="20">
        <f t="shared" si="6"/>
        <v>2.0956683834153292E-4</v>
      </c>
      <c r="O40" s="2">
        <v>0.65616501000000005</v>
      </c>
      <c r="P40">
        <v>240.933224</v>
      </c>
      <c r="Q40">
        <f t="shared" si="11"/>
        <v>240.11210265736111</v>
      </c>
      <c r="R40">
        <f t="shared" si="7"/>
        <v>0.67424025933709253</v>
      </c>
      <c r="S40" s="20">
        <f t="shared" si="8"/>
        <v>1.1615055699791628E-5</v>
      </c>
    </row>
    <row r="41" spans="3:19" x14ac:dyDescent="0.25">
      <c r="C41" s="2">
        <v>0.65991619000000001</v>
      </c>
      <c r="D41">
        <v>168.543295</v>
      </c>
      <c r="E41">
        <f t="shared" si="9"/>
        <v>168.97942522616157</v>
      </c>
      <c r="F41">
        <f t="shared" si="3"/>
        <v>0.19020957417173895</v>
      </c>
      <c r="G41" s="20">
        <f t="shared" si="4"/>
        <v>6.6959070013330449E-6</v>
      </c>
      <c r="I41" s="2">
        <v>0.66160134000000004</v>
      </c>
      <c r="J41">
        <v>197.36672799999999</v>
      </c>
      <c r="K41">
        <f t="shared" si="10"/>
        <v>200.11666177880414</v>
      </c>
      <c r="L41">
        <f t="shared" si="5"/>
        <v>7.5621357878080646</v>
      </c>
      <c r="M41" s="20">
        <f t="shared" si="6"/>
        <v>1.9413175860806466E-4</v>
      </c>
      <c r="O41" s="2">
        <v>0.66033838</v>
      </c>
      <c r="P41">
        <v>241.055262</v>
      </c>
      <c r="Q41">
        <f t="shared" si="11"/>
        <v>240.13738025024054</v>
      </c>
      <c r="R41">
        <f t="shared" si="7"/>
        <v>0.84250690654148674</v>
      </c>
      <c r="S41" s="20">
        <f t="shared" si="8"/>
        <v>1.4499073033106965E-5</v>
      </c>
    </row>
    <row r="42" spans="3:19" x14ac:dyDescent="0.25">
      <c r="C42" s="2">
        <v>0.66408884999999995</v>
      </c>
      <c r="D42">
        <v>168.54481100000001</v>
      </c>
      <c r="E42">
        <f t="shared" si="9"/>
        <v>168.98922711146454</v>
      </c>
      <c r="F42">
        <f t="shared" si="3"/>
        <v>0.19750568012925709</v>
      </c>
      <c r="G42" s="20">
        <f t="shared" si="4"/>
        <v>6.952625186127031E-6</v>
      </c>
      <c r="I42" s="2">
        <v>0.66577456000000002</v>
      </c>
      <c r="J42">
        <v>197.46294</v>
      </c>
      <c r="K42">
        <f t="shared" si="10"/>
        <v>200.13465663921872</v>
      </c>
      <c r="L42">
        <f t="shared" si="5"/>
        <v>7.1380698002781466</v>
      </c>
      <c r="M42" s="20">
        <f t="shared" si="6"/>
        <v>1.8306680105949406E-4</v>
      </c>
      <c r="O42" s="2">
        <v>0.6645122</v>
      </c>
      <c r="P42">
        <v>241.25477799999999</v>
      </c>
      <c r="Q42">
        <f t="shared" si="11"/>
        <v>240.16483978876067</v>
      </c>
      <c r="R42">
        <f t="shared" si="7"/>
        <v>1.1879653043195557</v>
      </c>
      <c r="S42" s="20">
        <f t="shared" si="8"/>
        <v>2.0410418534397036E-5</v>
      </c>
    </row>
    <row r="43" spans="3:19" x14ac:dyDescent="0.25">
      <c r="C43" s="2">
        <v>0.66826152000000005</v>
      </c>
      <c r="D43">
        <v>168.54632699999999</v>
      </c>
      <c r="E43">
        <f t="shared" si="9"/>
        <v>168.99986630436501</v>
      </c>
      <c r="F43">
        <f t="shared" si="3"/>
        <v>0.20569790060390905</v>
      </c>
      <c r="G43" s="20">
        <f t="shared" si="4"/>
        <v>7.2408787265534442E-6</v>
      </c>
      <c r="I43" s="2">
        <v>0.66994728000000003</v>
      </c>
      <c r="J43">
        <v>197.47306499999999</v>
      </c>
      <c r="K43">
        <f t="shared" si="10"/>
        <v>200.154177115485</v>
      </c>
      <c r="L43">
        <f t="shared" si="5"/>
        <v>7.1883621758004894</v>
      </c>
      <c r="M43" s="20">
        <f t="shared" si="6"/>
        <v>1.8433772205734376E-4</v>
      </c>
      <c r="O43" s="2">
        <v>0.66868532000000003</v>
      </c>
      <c r="P43">
        <v>241.33377200000001</v>
      </c>
      <c r="Q43">
        <f t="shared" si="11"/>
        <v>240.19463868927517</v>
      </c>
      <c r="R43">
        <f t="shared" si="7"/>
        <v>1.2976246996029446</v>
      </c>
      <c r="S43" s="20">
        <f t="shared" si="8"/>
        <v>2.2279882788521853E-5</v>
      </c>
    </row>
    <row r="44" spans="3:19" x14ac:dyDescent="0.25">
      <c r="C44" s="2">
        <v>0.67243419000000004</v>
      </c>
      <c r="D44">
        <v>168.547843</v>
      </c>
      <c r="E44">
        <f t="shared" si="9"/>
        <v>169.01140593035299</v>
      </c>
      <c r="F44">
        <f t="shared" si="3"/>
        <v>0.21489059039745334</v>
      </c>
      <c r="G44" s="20">
        <f t="shared" si="4"/>
        <v>7.564339302172778E-6</v>
      </c>
      <c r="I44" s="2">
        <v>0.67412084999999999</v>
      </c>
      <c r="J44">
        <v>197.629537</v>
      </c>
      <c r="K44">
        <f t="shared" si="10"/>
        <v>200.17534393706359</v>
      </c>
      <c r="L44">
        <f t="shared" si="5"/>
        <v>6.481132960801089</v>
      </c>
      <c r="M44" s="20">
        <f t="shared" si="6"/>
        <v>1.6593852474415288E-4</v>
      </c>
      <c r="O44" s="2">
        <v>0.67285883999999996</v>
      </c>
      <c r="P44">
        <v>241.48163600000001</v>
      </c>
      <c r="Q44">
        <f t="shared" si="11"/>
        <v>240.2269616724476</v>
      </c>
      <c r="R44">
        <f t="shared" si="7"/>
        <v>1.5742076682190871</v>
      </c>
      <c r="S44" s="20">
        <f t="shared" si="8"/>
        <v>2.6995650981644111E-5</v>
      </c>
    </row>
    <row r="45" spans="3:19" x14ac:dyDescent="0.25">
      <c r="C45" s="2">
        <v>0.67660726000000004</v>
      </c>
      <c r="D45">
        <v>168.61822900000001</v>
      </c>
      <c r="E45">
        <f t="shared" si="9"/>
        <v>169.02391497102604</v>
      </c>
      <c r="F45">
        <f t="shared" si="3"/>
        <v>0.16458110708733384</v>
      </c>
      <c r="G45" s="20">
        <f t="shared" si="4"/>
        <v>5.7885652376273828E-6</v>
      </c>
      <c r="I45" s="2">
        <v>0.67829366999999996</v>
      </c>
      <c r="J45">
        <v>197.65688</v>
      </c>
      <c r="K45">
        <f t="shared" si="10"/>
        <v>200.19827138120388</v>
      </c>
      <c r="L45">
        <f t="shared" si="5"/>
        <v>6.4586701524573646</v>
      </c>
      <c r="M45" s="20">
        <f t="shared" si="6"/>
        <v>1.6531765410688449E-4</v>
      </c>
      <c r="O45" s="2">
        <v>0.67703217000000004</v>
      </c>
      <c r="P45">
        <v>241.59506500000001</v>
      </c>
      <c r="Q45">
        <f t="shared" si="11"/>
        <v>240.26199450477662</v>
      </c>
      <c r="R45">
        <f t="shared" si="7"/>
        <v>1.7770769452351118</v>
      </c>
      <c r="S45" s="20">
        <f t="shared" si="8"/>
        <v>3.0445991022876064E-5</v>
      </c>
    </row>
    <row r="46" spans="3:19" x14ac:dyDescent="0.25">
      <c r="C46" s="2">
        <v>0.68077988</v>
      </c>
      <c r="D46">
        <v>168.61113700000001</v>
      </c>
      <c r="E46">
        <f t="shared" si="9"/>
        <v>169.03746361965852</v>
      </c>
      <c r="F46">
        <f t="shared" si="3"/>
        <v>0.18175438662945245</v>
      </c>
      <c r="G46" s="20">
        <f t="shared" si="4"/>
        <v>6.3931130967112009E-6</v>
      </c>
      <c r="I46" s="2">
        <v>0.68246688</v>
      </c>
      <c r="J46">
        <v>197.752093</v>
      </c>
      <c r="K46">
        <f t="shared" si="10"/>
        <v>200.22309670433515</v>
      </c>
      <c r="L46">
        <f t="shared" si="5"/>
        <v>6.1058593068380151</v>
      </c>
      <c r="M46" s="20">
        <f t="shared" si="6"/>
        <v>1.5613656311623626E-4</v>
      </c>
      <c r="O46" s="2">
        <v>0.68120623999999996</v>
      </c>
      <c r="P46">
        <v>241.837625</v>
      </c>
      <c r="Q46">
        <f t="shared" si="11"/>
        <v>240.29995007075203</v>
      </c>
      <c r="R46">
        <f t="shared" si="7"/>
        <v>2.36444418803775</v>
      </c>
      <c r="S46" s="20">
        <f t="shared" si="8"/>
        <v>4.0427913592739659E-5</v>
      </c>
    </row>
    <row r="47" spans="3:19" x14ac:dyDescent="0.25">
      <c r="C47" s="2">
        <v>0.68495251000000001</v>
      </c>
      <c r="D47">
        <v>168.60504299999999</v>
      </c>
      <c r="E47">
        <f t="shared" si="9"/>
        <v>169.05213148659189</v>
      </c>
      <c r="F47">
        <f t="shared" si="3"/>
        <v>0.19988811484303082</v>
      </c>
      <c r="G47" s="20">
        <f t="shared" si="4"/>
        <v>7.0314655216534708E-6</v>
      </c>
      <c r="I47" s="2">
        <v>0.68663956000000004</v>
      </c>
      <c r="J47">
        <v>197.75460799999999</v>
      </c>
      <c r="K47">
        <f t="shared" si="10"/>
        <v>200.24995526855952</v>
      </c>
      <c r="L47">
        <f t="shared" si="5"/>
        <v>6.2267579907074939</v>
      </c>
      <c r="M47" s="20">
        <f t="shared" si="6"/>
        <v>1.592240853000348E-4</v>
      </c>
      <c r="O47" s="2">
        <v>0.68538041000000005</v>
      </c>
      <c r="P47">
        <v>242.09740199999999</v>
      </c>
      <c r="Q47">
        <f t="shared" si="11"/>
        <v>240.34104386847685</v>
      </c>
      <c r="R47">
        <f t="shared" si="7"/>
        <v>3.0847938861674664</v>
      </c>
      <c r="S47" s="20">
        <f t="shared" si="8"/>
        <v>5.263151768907152E-5</v>
      </c>
    </row>
    <row r="48" spans="3:19" x14ac:dyDescent="0.25">
      <c r="C48" s="2">
        <v>0.68912567999999996</v>
      </c>
      <c r="D48">
        <v>168.692646</v>
      </c>
      <c r="E48">
        <f t="shared" si="9"/>
        <v>169.06800507612601</v>
      </c>
      <c r="F48">
        <f t="shared" si="3"/>
        <v>0.14089443603017707</v>
      </c>
      <c r="G48" s="20">
        <f t="shared" si="4"/>
        <v>4.9510982243092884E-6</v>
      </c>
      <c r="I48" s="2">
        <v>0.69081298999999996</v>
      </c>
      <c r="J48">
        <v>197.88625300000001</v>
      </c>
      <c r="K48">
        <f t="shared" si="10"/>
        <v>200.27900718954032</v>
      </c>
      <c r="L48">
        <f t="shared" si="5"/>
        <v>5.7252726115627173</v>
      </c>
      <c r="M48" s="20">
        <f t="shared" si="6"/>
        <v>1.462059073385005E-4</v>
      </c>
      <c r="O48" s="2">
        <v>0.68955407999999996</v>
      </c>
      <c r="P48">
        <v>242.27109200000001</v>
      </c>
      <c r="Q48">
        <f t="shared" si="11"/>
        <v>240.38550760598025</v>
      </c>
      <c r="R48">
        <f t="shared" si="7"/>
        <v>3.5554285069708609</v>
      </c>
      <c r="S48" s="20">
        <f t="shared" si="8"/>
        <v>6.0574349158552019E-5</v>
      </c>
    </row>
    <row r="49" spans="3:19" x14ac:dyDescent="0.25">
      <c r="C49" s="2">
        <v>0.69329854999999996</v>
      </c>
      <c r="D49">
        <v>168.72859700000001</v>
      </c>
      <c r="E49">
        <f t="shared" si="9"/>
        <v>169.08517254106425</v>
      </c>
      <c r="F49">
        <f t="shared" si="3"/>
        <v>0.12714611648525925</v>
      </c>
      <c r="G49" s="20">
        <f t="shared" si="4"/>
        <v>4.4660718850981896E-6</v>
      </c>
      <c r="I49" s="2">
        <v>0.69498715</v>
      </c>
      <c r="J49">
        <v>198.14503099999999</v>
      </c>
      <c r="K49">
        <f t="shared" si="10"/>
        <v>200.31041721912271</v>
      </c>
      <c r="L49">
        <f t="shared" si="5"/>
        <v>4.6888974779666031</v>
      </c>
      <c r="M49" s="20">
        <f t="shared" si="6"/>
        <v>1.1942750669327383E-4</v>
      </c>
      <c r="O49" s="2">
        <v>0.69372739999999999</v>
      </c>
      <c r="P49">
        <v>242.38452100000001</v>
      </c>
      <c r="Q49">
        <f t="shared" si="11"/>
        <v>240.43359966422048</v>
      </c>
      <c r="R49">
        <f t="shared" si="7"/>
        <v>3.8060940583997702</v>
      </c>
      <c r="S49" s="20">
        <f t="shared" si="8"/>
        <v>6.4784297400818255E-5</v>
      </c>
    </row>
    <row r="50" spans="3:19" x14ac:dyDescent="0.25">
      <c r="C50" s="2">
        <v>0.69747157000000004</v>
      </c>
      <c r="D50">
        <v>168.79037400000001</v>
      </c>
      <c r="E50">
        <f t="shared" si="9"/>
        <v>169.10373457662297</v>
      </c>
      <c r="F50">
        <f t="shared" si="3"/>
        <v>9.8194850981470863E-2</v>
      </c>
      <c r="G50" s="20">
        <f t="shared" si="4"/>
        <v>3.4466196876087699E-6</v>
      </c>
      <c r="I50" s="2">
        <v>0.69916036999999998</v>
      </c>
      <c r="J50">
        <v>198.241243</v>
      </c>
      <c r="K50">
        <f t="shared" si="10"/>
        <v>200.3443496657967</v>
      </c>
      <c r="L50">
        <f t="shared" si="5"/>
        <v>4.4230576477185197</v>
      </c>
      <c r="M50" s="20">
        <f t="shared" si="6"/>
        <v>1.1254716906086293E-4</v>
      </c>
      <c r="O50" s="2">
        <v>0.69790132999999999</v>
      </c>
      <c r="P50">
        <v>242.60125400000001</v>
      </c>
      <c r="Q50">
        <f t="shared" si="11"/>
        <v>240.48561169724314</v>
      </c>
      <c r="R50">
        <f t="shared" si="7"/>
        <v>4.4759423532143821</v>
      </c>
      <c r="S50" s="20">
        <f t="shared" si="8"/>
        <v>7.6049856991328559E-5</v>
      </c>
    </row>
    <row r="51" spans="3:19" x14ac:dyDescent="0.25">
      <c r="C51" s="2">
        <v>0.70164444000000004</v>
      </c>
      <c r="D51">
        <v>168.826325</v>
      </c>
      <c r="E51">
        <f t="shared" si="9"/>
        <v>169.12379742656398</v>
      </c>
      <c r="F51">
        <f t="shared" si="3"/>
        <v>8.8489844565865436E-2</v>
      </c>
      <c r="G51" s="20">
        <f t="shared" si="4"/>
        <v>3.1046532243081161E-6</v>
      </c>
      <c r="I51" s="2">
        <v>0.70333365000000003</v>
      </c>
      <c r="J51">
        <v>198.34606299999999</v>
      </c>
      <c r="K51">
        <f t="shared" si="10"/>
        <v>200.38100394801225</v>
      </c>
      <c r="L51">
        <f t="shared" si="5"/>
        <v>4.1409846618970478</v>
      </c>
      <c r="M51" s="20">
        <f t="shared" si="6"/>
        <v>1.0525832454905399E-4</v>
      </c>
      <c r="O51" s="2">
        <v>0.7020748</v>
      </c>
      <c r="P51">
        <v>242.740509</v>
      </c>
      <c r="Q51">
        <f t="shared" si="11"/>
        <v>240.54183632988372</v>
      </c>
      <c r="R51">
        <f t="shared" si="7"/>
        <v>4.8341615103162558</v>
      </c>
      <c r="S51" s="20">
        <f t="shared" si="8"/>
        <v>8.2042075692622537E-5</v>
      </c>
    </row>
    <row r="52" spans="3:19" x14ac:dyDescent="0.25">
      <c r="C52" s="2">
        <v>0.70581841000000001</v>
      </c>
      <c r="D52">
        <v>169.05166700000001</v>
      </c>
      <c r="E52">
        <f t="shared" si="9"/>
        <v>169.14548513059242</v>
      </c>
      <c r="F52">
        <f t="shared" si="3"/>
        <v>8.8018416278545716E-3</v>
      </c>
      <c r="G52" s="20">
        <f t="shared" si="4"/>
        <v>3.0798859505924459E-7</v>
      </c>
      <c r="I52" s="2">
        <v>0.70765016999999997</v>
      </c>
      <c r="J52">
        <v>198.623109</v>
      </c>
      <c r="K52">
        <f t="shared" si="10"/>
        <v>200.42200215016103</v>
      </c>
      <c r="L52">
        <f t="shared" si="5"/>
        <v>3.2360165656962927</v>
      </c>
      <c r="M52" s="20">
        <f t="shared" si="6"/>
        <v>8.2025934169389876E-5</v>
      </c>
      <c r="O52" s="2">
        <v>0.70595724999999998</v>
      </c>
      <c r="P52">
        <v>242.89687599999999</v>
      </c>
      <c r="Q52">
        <f t="shared" si="11"/>
        <v>240.59822086647745</v>
      </c>
      <c r="R52">
        <f t="shared" si="7"/>
        <v>5.2838154228695453</v>
      </c>
      <c r="S52" s="20">
        <f t="shared" si="8"/>
        <v>8.9557874912007422E-5</v>
      </c>
    </row>
    <row r="53" spans="3:19" x14ac:dyDescent="0.25">
      <c r="C53" s="2">
        <v>0.70999177999999996</v>
      </c>
      <c r="D53">
        <v>169.17370500000001</v>
      </c>
      <c r="E53">
        <f t="shared" si="9"/>
        <v>169.16891801790388</v>
      </c>
      <c r="F53">
        <f t="shared" si="3"/>
        <v>2.2915197588719542E-5</v>
      </c>
      <c r="G53" s="20">
        <f t="shared" si="4"/>
        <v>8.0067798017409543E-10</v>
      </c>
      <c r="I53" s="2">
        <v>0.71168169000000003</v>
      </c>
      <c r="J53">
        <v>198.813965</v>
      </c>
      <c r="K53">
        <f t="shared" si="10"/>
        <v>200.46334859865451</v>
      </c>
      <c r="L53">
        <f t="shared" si="5"/>
        <v>2.7204662555104995</v>
      </c>
      <c r="M53" s="20">
        <f t="shared" si="6"/>
        <v>6.8825530887260631E-5</v>
      </c>
      <c r="O53" s="2">
        <v>0.71042278999999997</v>
      </c>
      <c r="P53">
        <v>243.19980200000001</v>
      </c>
      <c r="Q53">
        <f t="shared" si="11"/>
        <v>240.66833135446927</v>
      </c>
      <c r="R53">
        <f t="shared" si="7"/>
        <v>6.4083436291837792</v>
      </c>
      <c r="S53" s="20">
        <f t="shared" si="8"/>
        <v>1.0834761539930512E-4</v>
      </c>
    </row>
    <row r="54" spans="3:19" x14ac:dyDescent="0.25">
      <c r="C54" s="2">
        <v>0.71416444999999995</v>
      </c>
      <c r="D54">
        <v>169.17522099999999</v>
      </c>
      <c r="E54">
        <f t="shared" si="9"/>
        <v>169.19423668824948</v>
      </c>
      <c r="F54">
        <f t="shared" si="3"/>
        <v>3.6159639960148227E-4</v>
      </c>
      <c r="G54" s="20">
        <f t="shared" si="4"/>
        <v>1.2634282767317417E-8</v>
      </c>
      <c r="I54" s="2">
        <v>0.71585516000000005</v>
      </c>
      <c r="J54">
        <v>198.95321999999999</v>
      </c>
      <c r="K54">
        <f t="shared" si="10"/>
        <v>200.50950669732885</v>
      </c>
      <c r="L54">
        <f t="shared" si="5"/>
        <v>2.4220282842827641</v>
      </c>
      <c r="M54" s="20">
        <f t="shared" si="6"/>
        <v>6.1189550878996783E-5</v>
      </c>
      <c r="O54" s="2">
        <v>0.71459691999999997</v>
      </c>
      <c r="P54">
        <v>243.45097000000001</v>
      </c>
      <c r="Q54">
        <f t="shared" si="11"/>
        <v>240.73937550955725</v>
      </c>
      <c r="R54">
        <f t="shared" si="7"/>
        <v>7.3527446805995504</v>
      </c>
      <c r="S54" s="20">
        <f t="shared" si="8"/>
        <v>1.240584832326334E-4</v>
      </c>
    </row>
    <row r="55" spans="3:19" x14ac:dyDescent="0.25">
      <c r="C55" s="2">
        <v>0.71833762000000001</v>
      </c>
      <c r="D55">
        <v>169.26282399999999</v>
      </c>
      <c r="E55">
        <f t="shared" si="9"/>
        <v>169.22160561646572</v>
      </c>
      <c r="F55">
        <f t="shared" si="3"/>
        <v>1.6989551411783165E-3</v>
      </c>
      <c r="G55" s="20">
        <f t="shared" si="4"/>
        <v>5.9300553523082102E-8</v>
      </c>
      <c r="I55" s="2">
        <v>0.72002948</v>
      </c>
      <c r="J55">
        <v>199.23782399999999</v>
      </c>
      <c r="K55">
        <f t="shared" si="10"/>
        <v>200.55936393103684</v>
      </c>
      <c r="L55">
        <f t="shared" si="5"/>
        <v>1.746467789324889</v>
      </c>
      <c r="M55" s="20">
        <f t="shared" si="6"/>
        <v>4.3996385674611236E-5</v>
      </c>
      <c r="O55" s="2">
        <v>0.71877053999999996</v>
      </c>
      <c r="P55">
        <v>243.616052</v>
      </c>
      <c r="Q55">
        <f t="shared" si="11"/>
        <v>240.81619861175199</v>
      </c>
      <c r="R55">
        <f t="shared" si="7"/>
        <v>7.8391789956838638</v>
      </c>
      <c r="S55" s="20">
        <f t="shared" si="8"/>
        <v>1.3208660550499037E-4</v>
      </c>
    </row>
    <row r="56" spans="3:19" x14ac:dyDescent="0.25">
      <c r="C56" s="2">
        <v>0.72251089000000002</v>
      </c>
      <c r="D56">
        <v>169.36764500000001</v>
      </c>
      <c r="E56">
        <f t="shared" si="9"/>
        <v>169.25119800920365</v>
      </c>
      <c r="F56">
        <f t="shared" si="3"/>
        <v>1.3559901665528043E-2</v>
      </c>
      <c r="G56" s="20">
        <f t="shared" si="4"/>
        <v>4.7271092808650973E-7</v>
      </c>
      <c r="I56" s="2">
        <v>0.72420300999999998</v>
      </c>
      <c r="J56">
        <v>199.38668699999999</v>
      </c>
      <c r="K56">
        <f t="shared" si="10"/>
        <v>200.61320924988769</v>
      </c>
      <c r="L56">
        <f t="shared" si="5"/>
        <v>1.5043568294695704</v>
      </c>
      <c r="M56" s="20">
        <f t="shared" si="6"/>
        <v>3.7840646494310563E-5</v>
      </c>
      <c r="O56" s="2">
        <v>0.72294466000000002</v>
      </c>
      <c r="P56">
        <v>243.86722</v>
      </c>
      <c r="Q56">
        <f t="shared" si="11"/>
        <v>240.8993306958547</v>
      </c>
      <c r="R56">
        <f t="shared" si="7"/>
        <v>8.8083669216600864</v>
      </c>
      <c r="S56" s="20">
        <f t="shared" si="8"/>
        <v>1.4811141885018534E-4</v>
      </c>
    </row>
    <row r="57" spans="3:19" x14ac:dyDescent="0.25">
      <c r="C57" s="2">
        <v>0.72697518000000005</v>
      </c>
      <c r="D57">
        <v>169.455354</v>
      </c>
      <c r="E57">
        <f t="shared" si="9"/>
        <v>169.28553813871562</v>
      </c>
      <c r="F57">
        <f t="shared" si="3"/>
        <v>2.8837426743754765E-2</v>
      </c>
      <c r="G57" s="20">
        <f t="shared" si="4"/>
        <v>1.0042594200292684E-6</v>
      </c>
      <c r="I57" s="2">
        <v>0.72837642999999996</v>
      </c>
      <c r="J57">
        <v>199.51733300000001</v>
      </c>
      <c r="K57">
        <f t="shared" si="10"/>
        <v>200.67139491671099</v>
      </c>
      <c r="L57">
        <f t="shared" si="5"/>
        <v>1.3318589076026364</v>
      </c>
      <c r="M57" s="20">
        <f t="shared" si="6"/>
        <v>3.3457767428123513E-5</v>
      </c>
      <c r="O57" s="2">
        <v>0.72711819</v>
      </c>
      <c r="P57">
        <v>244.01608200000001</v>
      </c>
      <c r="Q57">
        <f t="shared" si="11"/>
        <v>240.98932776487291</v>
      </c>
      <c r="R57">
        <f t="shared" si="7"/>
        <v>9.1612411998598393</v>
      </c>
      <c r="S57" s="20">
        <f t="shared" si="8"/>
        <v>1.5385705602375516E-4</v>
      </c>
    </row>
    <row r="58" spans="3:19" x14ac:dyDescent="0.25">
      <c r="C58" s="2">
        <v>0.73123733000000002</v>
      </c>
      <c r="D58">
        <v>169.67311799999999</v>
      </c>
      <c r="E58">
        <f t="shared" si="9"/>
        <v>169.32115814304962</v>
      </c>
      <c r="F58">
        <f t="shared" si="3"/>
        <v>0.12387574090452688</v>
      </c>
      <c r="G58" s="20">
        <f t="shared" si="4"/>
        <v>4.3028894029330053E-6</v>
      </c>
      <c r="I58" s="2">
        <v>0.73255095000000003</v>
      </c>
      <c r="J58">
        <v>199.83637200000001</v>
      </c>
      <c r="K58">
        <f t="shared" si="10"/>
        <v>200.7343275519863</v>
      </c>
      <c r="L58">
        <f t="shared" si="5"/>
        <v>0.80632417334299489</v>
      </c>
      <c r="M58" s="20">
        <f t="shared" si="6"/>
        <v>2.0191129159401738E-5</v>
      </c>
      <c r="O58" s="2">
        <v>0.73129244999999998</v>
      </c>
      <c r="P58">
        <v>244.292078</v>
      </c>
      <c r="Q58">
        <f t="shared" si="11"/>
        <v>241.08687687035638</v>
      </c>
      <c r="R58">
        <f t="shared" si="7"/>
        <v>10.273314281468778</v>
      </c>
      <c r="S58" s="20">
        <f t="shared" si="8"/>
        <v>1.7214396695679245E-4</v>
      </c>
    </row>
    <row r="59" spans="3:19" x14ac:dyDescent="0.25">
      <c r="C59" s="2">
        <v>0.73541098999999999</v>
      </c>
      <c r="D59">
        <v>169.845809</v>
      </c>
      <c r="E59">
        <f t="shared" si="9"/>
        <v>169.35898766127073</v>
      </c>
      <c r="F59">
        <f t="shared" si="3"/>
        <v>0.23699501584215985</v>
      </c>
      <c r="G59" s="20">
        <f t="shared" si="4"/>
        <v>8.2154156815205583E-6</v>
      </c>
      <c r="I59" s="2">
        <v>0.73672462000000005</v>
      </c>
      <c r="J59">
        <v>200.01106100000001</v>
      </c>
      <c r="K59">
        <f t="shared" si="10"/>
        <v>200.80241816038591</v>
      </c>
      <c r="L59">
        <f t="shared" si="5"/>
        <v>0.62624615529403471</v>
      </c>
      <c r="M59" s="20">
        <f t="shared" si="6"/>
        <v>1.5654422298819106E-5</v>
      </c>
      <c r="O59" s="2">
        <v>0.73575815</v>
      </c>
      <c r="P59">
        <v>244.62083000000001</v>
      </c>
      <c r="Q59">
        <f t="shared" si="11"/>
        <v>241.20043954555007</v>
      </c>
      <c r="R59">
        <f t="shared" si="7"/>
        <v>11.699070860892293</v>
      </c>
      <c r="S59" s="20">
        <f t="shared" si="8"/>
        <v>1.9550798544812502E-4</v>
      </c>
    </row>
    <row r="60" spans="3:19" x14ac:dyDescent="0.25">
      <c r="C60" s="2">
        <v>0.73958436000000005</v>
      </c>
      <c r="D60">
        <v>169.96784700000001</v>
      </c>
      <c r="E60">
        <f t="shared" si="9"/>
        <v>169.40002773552476</v>
      </c>
      <c r="F60">
        <f t="shared" si="3"/>
        <v>0.32241871710921061</v>
      </c>
      <c r="G60" s="20">
        <f t="shared" si="4"/>
        <v>1.1160578312683687E-5</v>
      </c>
      <c r="I60" s="2">
        <v>0.74089894999999995</v>
      </c>
      <c r="J60">
        <v>200.29666399999999</v>
      </c>
      <c r="K60">
        <f t="shared" si="10"/>
        <v>200.87619357830272</v>
      </c>
      <c r="L60">
        <f t="shared" si="5"/>
        <v>0.33585453212773503</v>
      </c>
      <c r="M60" s="20">
        <f t="shared" si="6"/>
        <v>8.3715096285534623E-6</v>
      </c>
      <c r="O60" s="2">
        <v>0.73993257000000001</v>
      </c>
      <c r="P60">
        <v>244.92365000000001</v>
      </c>
      <c r="Q60">
        <f t="shared" si="11"/>
        <v>241.31612847589406</v>
      </c>
      <c r="R60">
        <f t="shared" si="7"/>
        <v>13.014211546887703</v>
      </c>
      <c r="S60" s="20">
        <f t="shared" si="8"/>
        <v>2.16948382284539E-4</v>
      </c>
    </row>
    <row r="61" spans="3:19" x14ac:dyDescent="0.25">
      <c r="C61" s="2">
        <v>0.74375798000000004</v>
      </c>
      <c r="D61">
        <v>170.13292799999999</v>
      </c>
      <c r="E61">
        <f t="shared" si="9"/>
        <v>169.44462274601796</v>
      </c>
      <c r="F61">
        <f t="shared" si="3"/>
        <v>0.47376412265927631</v>
      </c>
      <c r="G61" s="20">
        <f t="shared" si="4"/>
        <v>1.6367615589901947E-5</v>
      </c>
      <c r="I61" s="2">
        <v>0.74507252000000002</v>
      </c>
      <c r="J61">
        <v>200.453136</v>
      </c>
      <c r="K61">
        <f t="shared" si="10"/>
        <v>200.95620664259206</v>
      </c>
      <c r="L61">
        <f t="shared" si="5"/>
        <v>0.25308007143799233</v>
      </c>
      <c r="M61" s="20">
        <f t="shared" si="6"/>
        <v>6.2984290049314858E-6</v>
      </c>
      <c r="O61" s="2">
        <v>0.74381516999999997</v>
      </c>
      <c r="P61">
        <v>245.10584299999999</v>
      </c>
      <c r="Q61">
        <f t="shared" si="11"/>
        <v>241.43291861127136</v>
      </c>
      <c r="R61">
        <f t="shared" si="7"/>
        <v>13.490373565317592</v>
      </c>
      <c r="S61" s="20">
        <f t="shared" si="8"/>
        <v>2.2455185507942995E-4</v>
      </c>
    </row>
    <row r="62" spans="3:19" x14ac:dyDescent="0.25">
      <c r="C62" s="2">
        <v>0.74793200999999998</v>
      </c>
      <c r="D62">
        <v>170.36687900000001</v>
      </c>
      <c r="E62">
        <f t="shared" si="9"/>
        <v>169.49317004899325</v>
      </c>
      <c r="F62">
        <f t="shared" si="3"/>
        <v>0.7633673310693363</v>
      </c>
      <c r="G62" s="20">
        <f t="shared" si="4"/>
        <v>2.6300453372038898E-5</v>
      </c>
      <c r="I62" s="2">
        <v>0.74924625</v>
      </c>
      <c r="J62">
        <v>200.63643400000001</v>
      </c>
      <c r="K62">
        <f t="shared" si="10"/>
        <v>201.04314400343515</v>
      </c>
      <c r="L62">
        <f t="shared" si="5"/>
        <v>0.16541302689420911</v>
      </c>
      <c r="M62" s="20">
        <f t="shared" si="6"/>
        <v>4.1091321483400197E-6</v>
      </c>
      <c r="O62" s="2">
        <v>0.74798955</v>
      </c>
      <c r="P62">
        <v>245.40005500000001</v>
      </c>
      <c r="Q62">
        <f t="shared" si="11"/>
        <v>241.56950031426089</v>
      </c>
      <c r="R62">
        <f t="shared" si="7"/>
        <v>14.673149200437901</v>
      </c>
      <c r="S62" s="20">
        <f t="shared" si="8"/>
        <v>2.4365426742417232E-4</v>
      </c>
    </row>
    <row r="63" spans="3:19" x14ac:dyDescent="0.25">
      <c r="C63" s="2">
        <v>0.75210568</v>
      </c>
      <c r="D63">
        <v>170.540569</v>
      </c>
      <c r="E63">
        <f t="shared" si="9"/>
        <v>169.54612365112555</v>
      </c>
      <c r="F63">
        <f t="shared" si="3"/>
        <v>0.98892155189802666</v>
      </c>
      <c r="G63" s="20">
        <f t="shared" si="4"/>
        <v>3.4002153719186466E-5</v>
      </c>
      <c r="I63" s="2">
        <v>0.75342076000000002</v>
      </c>
      <c r="J63">
        <v>200.95547300000001</v>
      </c>
      <c r="K63">
        <f t="shared" si="10"/>
        <v>201.1378044170668</v>
      </c>
      <c r="L63">
        <f t="shared" si="5"/>
        <v>3.3244745649584212E-2</v>
      </c>
      <c r="M63" s="20">
        <f t="shared" si="6"/>
        <v>8.2323407309503058E-7</v>
      </c>
      <c r="O63" s="2">
        <v>0.75216327000000005</v>
      </c>
      <c r="P63">
        <v>245.58235300000001</v>
      </c>
      <c r="Q63">
        <f t="shared" si="11"/>
        <v>241.71886079426645</v>
      </c>
      <c r="R63">
        <f t="shared" si="7"/>
        <v>14.926572023764002</v>
      </c>
      <c r="S63" s="20">
        <f t="shared" si="8"/>
        <v>2.4749462330448725E-4</v>
      </c>
    </row>
    <row r="64" spans="3:19" x14ac:dyDescent="0.25">
      <c r="C64" s="2">
        <v>0.7562797</v>
      </c>
      <c r="D64">
        <v>170.77452</v>
      </c>
      <c r="E64">
        <f t="shared" si="9"/>
        <v>169.60403922301902</v>
      </c>
      <c r="F64">
        <f t="shared" si="3"/>
        <v>1.3700252492819995</v>
      </c>
      <c r="G64" s="20">
        <f t="shared" si="4"/>
        <v>4.6976691255941904E-5</v>
      </c>
      <c r="I64" s="2">
        <v>0.75759547999999999</v>
      </c>
      <c r="J64">
        <v>201.30894699999999</v>
      </c>
      <c r="K64">
        <f t="shared" si="10"/>
        <v>201.24110022787463</v>
      </c>
      <c r="L64">
        <f t="shared" si="5"/>
        <v>4.6031844878310618E-3</v>
      </c>
      <c r="M64" s="20">
        <f t="shared" si="6"/>
        <v>1.1358794087586865E-7</v>
      </c>
      <c r="O64" s="2">
        <v>0.75633718999999999</v>
      </c>
      <c r="P64">
        <v>245.79908699999999</v>
      </c>
      <c r="Q64">
        <f t="shared" si="11"/>
        <v>241.88272105366087</v>
      </c>
      <c r="R64">
        <f t="shared" si="7"/>
        <v>15.337922225644654</v>
      </c>
      <c r="S64" s="20">
        <f t="shared" si="8"/>
        <v>2.5386685359931357E-4</v>
      </c>
    </row>
    <row r="65" spans="3:19" x14ac:dyDescent="0.25">
      <c r="C65" s="2">
        <v>0.76045368999999996</v>
      </c>
      <c r="D65">
        <v>171.00308999999999</v>
      </c>
      <c r="E65">
        <f t="shared" si="9"/>
        <v>169.66756202117617</v>
      </c>
      <c r="F65">
        <f t="shared" si="3"/>
        <v>1.7836349822212358</v>
      </c>
      <c r="G65" s="20">
        <f t="shared" si="4"/>
        <v>6.0995537867184332E-5</v>
      </c>
      <c r="I65" s="2">
        <v>0.76176960999999999</v>
      </c>
      <c r="J65">
        <v>201.56111300000001</v>
      </c>
      <c r="K65">
        <f t="shared" si="10"/>
        <v>201.35410403004644</v>
      </c>
      <c r="L65">
        <f t="shared" si="5"/>
        <v>4.28527136412351E-2</v>
      </c>
      <c r="M65" s="20">
        <f t="shared" si="6"/>
        <v>1.0547871567509335E-6</v>
      </c>
      <c r="O65" s="2">
        <v>0.76051172</v>
      </c>
      <c r="P65">
        <v>246.119124</v>
      </c>
      <c r="Q65">
        <f t="shared" si="11"/>
        <v>242.06313483206927</v>
      </c>
      <c r="R65">
        <f t="shared" si="7"/>
        <v>16.451048130371436</v>
      </c>
      <c r="S65" s="20">
        <f t="shared" si="8"/>
        <v>2.7158316901872826E-4</v>
      </c>
    </row>
    <row r="66" spans="3:19" x14ac:dyDescent="0.25">
      <c r="C66" s="2">
        <v>0.76462805</v>
      </c>
      <c r="D66">
        <v>171.294073</v>
      </c>
      <c r="E66">
        <f t="shared" si="9"/>
        <v>169.73747663018085</v>
      </c>
      <c r="F66">
        <f t="shared" si="3"/>
        <v>2.4229922585341459</v>
      </c>
      <c r="G66" s="20">
        <f t="shared" si="4"/>
        <v>8.257856932331326E-5</v>
      </c>
      <c r="I66" s="2">
        <v>0.76594337999999995</v>
      </c>
      <c r="J66">
        <v>201.75202100000001</v>
      </c>
      <c r="K66">
        <f t="shared" si="10"/>
        <v>201.47812373339974</v>
      </c>
      <c r="L66">
        <f t="shared" si="5"/>
        <v>7.5019712651100676E-2</v>
      </c>
      <c r="M66" s="20">
        <f t="shared" si="6"/>
        <v>1.8430605725678988E-6</v>
      </c>
      <c r="O66" s="2">
        <v>0.76497751000000003</v>
      </c>
      <c r="P66">
        <v>246.46509399999999</v>
      </c>
      <c r="Q66">
        <f t="shared" si="11"/>
        <v>242.27723246659238</v>
      </c>
      <c r="R66">
        <f t="shared" si="7"/>
        <v>17.538184222995163</v>
      </c>
      <c r="S66" s="20">
        <f t="shared" si="8"/>
        <v>2.8871795102535772E-4</v>
      </c>
    </row>
    <row r="67" spans="3:19" x14ac:dyDescent="0.25">
      <c r="C67" s="2">
        <v>0.76880177000000005</v>
      </c>
      <c r="D67">
        <v>171.476372</v>
      </c>
      <c r="E67">
        <f t="shared" ref="E67:E98" si="12">$X$6+$X$2*EXP((C67/F$1)*$X$3-$X$4)+D$1^2*$X$5/((-$X$7*(C67/E$1-1)^$X$8+1))</f>
        <v>169.81470148197823</v>
      </c>
      <c r="F67">
        <f t="shared" si="3"/>
        <v>2.7611489104627207</v>
      </c>
      <c r="G67" s="20">
        <f t="shared" si="4"/>
        <v>9.3903386820861338E-5</v>
      </c>
      <c r="I67" s="2">
        <v>0.77011770999999996</v>
      </c>
      <c r="J67">
        <v>202.037623</v>
      </c>
      <c r="K67">
        <f t="shared" ref="K67:K98" si="13">$X$6+$X$2*EXP((I67/L$1)*$X$3-$X$4)+J$1^2*$X$5/((-$X$7*(I67/K$1-1)^$X$8+1))</f>
        <v>201.61475529783485</v>
      </c>
      <c r="L67">
        <f t="shared" si="5"/>
        <v>0.17881709353443337</v>
      </c>
      <c r="M67" s="20">
        <f t="shared" si="6"/>
        <v>4.3807102707265201E-6</v>
      </c>
      <c r="O67" s="2">
        <v>0.76886016000000001</v>
      </c>
      <c r="P67">
        <v>246.65589600000001</v>
      </c>
      <c r="Q67">
        <f t="shared" ref="Q67:Q98" si="14">$X$6+$X$2*EXP((O67/R$1)*$X$3-$X$4)+P$1^2*$X$5/((-$X$7*(O67/Q$1-1)^$X$8+1))</f>
        <v>242.48388545199282</v>
      </c>
      <c r="R67">
        <f t="shared" si="7"/>
        <v>17.405672012683283</v>
      </c>
      <c r="S67" s="20">
        <f t="shared" si="8"/>
        <v>2.8609336980262538E-4</v>
      </c>
    </row>
    <row r="68" spans="3:19" x14ac:dyDescent="0.25">
      <c r="C68" s="2">
        <v>0.77297663999999999</v>
      </c>
      <c r="D68">
        <v>171.85667000000001</v>
      </c>
      <c r="E68">
        <f t="shared" si="12"/>
        <v>169.90040416209672</v>
      </c>
      <c r="F68">
        <f t="shared" ref="F68:F131" si="15">(E68-D68)^2</f>
        <v>3.8269760285474543</v>
      </c>
      <c r="G68" s="20">
        <f t="shared" ref="G68:G131" si="16">((E68-D68)/D68)^2</f>
        <v>1.2957551902917862E-4</v>
      </c>
      <c r="I68" s="2">
        <v>0.77429223000000003</v>
      </c>
      <c r="J68">
        <v>202.35766100000001</v>
      </c>
      <c r="K68">
        <f t="shared" si="13"/>
        <v>201.76588473859528</v>
      </c>
      <c r="L68">
        <f t="shared" ref="L68:L124" si="17">(K68-J68)^2</f>
        <v>0.35019914356216164</v>
      </c>
      <c r="M68" s="20">
        <f t="shared" ref="M68:M124" si="18">((K68-J68)/J68)^2</f>
        <v>8.5521592229888658E-6</v>
      </c>
      <c r="O68" s="2">
        <v>0.77274290999999995</v>
      </c>
      <c r="P68">
        <v>246.86391399999999</v>
      </c>
      <c r="Q68">
        <f t="shared" si="14"/>
        <v>242.71271054797307</v>
      </c>
      <c r="R68">
        <f t="shared" ref="R68:R105" si="19">(Q68-P68)^2</f>
        <v>17.232490100120213</v>
      </c>
      <c r="S68" s="20">
        <f t="shared" ref="S68:S105" si="20">((Q68-P68)/P68)^2</f>
        <v>2.8276966470087289E-4</v>
      </c>
    </row>
    <row r="69" spans="3:19" x14ac:dyDescent="0.25">
      <c r="C69" s="2">
        <v>0.77715087000000005</v>
      </c>
      <c r="D69">
        <v>172.125056</v>
      </c>
      <c r="E69">
        <f t="shared" si="12"/>
        <v>169.99592736583915</v>
      </c>
      <c r="F69">
        <f t="shared" si="15"/>
        <v>4.533188740803646</v>
      </c>
      <c r="G69" s="20">
        <f t="shared" si="16"/>
        <v>1.5300851926779011E-4</v>
      </c>
      <c r="I69" s="2">
        <v>0.77846669999999996</v>
      </c>
      <c r="J69">
        <v>202.66909000000001</v>
      </c>
      <c r="K69">
        <f t="shared" si="13"/>
        <v>201.93380592861092</v>
      </c>
      <c r="L69">
        <f t="shared" si="17"/>
        <v>0.54064266563851415</v>
      </c>
      <c r="M69" s="20">
        <f t="shared" si="18"/>
        <v>1.3162405942072956E-5</v>
      </c>
      <c r="O69" s="2">
        <v>0.77691699000000003</v>
      </c>
      <c r="P69">
        <v>247.107472</v>
      </c>
      <c r="Q69">
        <f t="shared" si="14"/>
        <v>242.98754089565296</v>
      </c>
      <c r="R69">
        <f t="shared" si="19"/>
        <v>16.973832304566269</v>
      </c>
      <c r="S69" s="20">
        <f t="shared" si="20"/>
        <v>2.7797654435340207E-4</v>
      </c>
    </row>
    <row r="70" spans="3:19" x14ac:dyDescent="0.25">
      <c r="C70" s="2">
        <v>0.78132548999999996</v>
      </c>
      <c r="D70">
        <v>172.462311</v>
      </c>
      <c r="E70">
        <f t="shared" si="12"/>
        <v>170.10297716026196</v>
      </c>
      <c r="F70">
        <f t="shared" si="15"/>
        <v>5.5664561673330537</v>
      </c>
      <c r="G70" s="20">
        <f t="shared" si="16"/>
        <v>1.8715024107099557E-4</v>
      </c>
      <c r="I70" s="2">
        <v>0.78264142999999997</v>
      </c>
      <c r="J70">
        <v>203.023562</v>
      </c>
      <c r="K70">
        <f t="shared" si="13"/>
        <v>202.12134273526087</v>
      </c>
      <c r="L70">
        <f t="shared" si="17"/>
        <v>0.8139996016664176</v>
      </c>
      <c r="M70" s="20">
        <f t="shared" si="18"/>
        <v>1.9748372306451329E-5</v>
      </c>
      <c r="O70" s="2">
        <v>0.78080075000000004</v>
      </c>
      <c r="P70">
        <v>247.48766499999999</v>
      </c>
      <c r="Q70">
        <f t="shared" si="14"/>
        <v>243.27475729464476</v>
      </c>
      <c r="R70">
        <f t="shared" si="19"/>
        <v>17.748591333841514</v>
      </c>
      <c r="S70" s="20">
        <f t="shared" si="20"/>
        <v>2.8977223692799615E-4</v>
      </c>
    </row>
    <row r="71" spans="3:19" x14ac:dyDescent="0.25">
      <c r="C71" s="2">
        <v>0.78550016</v>
      </c>
      <c r="D71">
        <v>172.80817500000001</v>
      </c>
      <c r="E71">
        <f t="shared" si="12"/>
        <v>170.22361122643593</v>
      </c>
      <c r="F71">
        <f t="shared" si="15"/>
        <v>6.6799698996197492</v>
      </c>
      <c r="G71" s="20">
        <f t="shared" si="16"/>
        <v>2.2368967478412658E-4</v>
      </c>
      <c r="I71" s="2">
        <v>0.78681595000000004</v>
      </c>
      <c r="J71">
        <v>203.34360000000001</v>
      </c>
      <c r="K71">
        <f t="shared" si="13"/>
        <v>202.33191935088553</v>
      </c>
      <c r="L71">
        <f t="shared" si="17"/>
        <v>1.0234977357926984</v>
      </c>
      <c r="M71" s="20">
        <f t="shared" si="18"/>
        <v>2.4752887622003282E-5</v>
      </c>
      <c r="O71" s="2">
        <v>0.78497536000000001</v>
      </c>
      <c r="P71">
        <v>247.82392200000001</v>
      </c>
      <c r="Q71">
        <f t="shared" si="14"/>
        <v>243.62366050109296</v>
      </c>
      <c r="R71">
        <f t="shared" si="19"/>
        <v>17.64219665920093</v>
      </c>
      <c r="S71" s="20">
        <f t="shared" si="20"/>
        <v>2.8725408101704396E-4</v>
      </c>
    </row>
    <row r="72" spans="3:19" x14ac:dyDescent="0.25">
      <c r="C72" s="2">
        <v>0.78967458999999995</v>
      </c>
      <c r="D72">
        <v>173.110995</v>
      </c>
      <c r="E72">
        <f t="shared" si="12"/>
        <v>170.36036090991331</v>
      </c>
      <c r="F72">
        <f t="shared" si="15"/>
        <v>7.5659878975470427</v>
      </c>
      <c r="G72" s="20">
        <f t="shared" si="16"/>
        <v>2.5247381184334545E-4</v>
      </c>
      <c r="I72" s="2">
        <v>0.79099072999999998</v>
      </c>
      <c r="J72">
        <v>203.706681</v>
      </c>
      <c r="K72">
        <f t="shared" si="13"/>
        <v>202.56979986919077</v>
      </c>
      <c r="L72">
        <f t="shared" si="17"/>
        <v>1.2924987055900714</v>
      </c>
      <c r="M72" s="20">
        <f t="shared" si="18"/>
        <v>3.1147240132521274E-5</v>
      </c>
      <c r="O72" s="2">
        <v>0.78944040999999998</v>
      </c>
      <c r="P72">
        <v>248.04175900000001</v>
      </c>
      <c r="Q72">
        <f t="shared" si="14"/>
        <v>244.0521179041167</v>
      </c>
      <c r="R72">
        <f t="shared" si="19"/>
        <v>15.917236073961014</v>
      </c>
      <c r="S72" s="20">
        <f t="shared" si="20"/>
        <v>2.5871288113906278E-4</v>
      </c>
    </row>
    <row r="73" spans="3:19" x14ac:dyDescent="0.25">
      <c r="C73" s="2">
        <v>0.79384896000000005</v>
      </c>
      <c r="D73">
        <v>173.40520599999999</v>
      </c>
      <c r="E73">
        <f t="shared" si="12"/>
        <v>170.51636645377462</v>
      </c>
      <c r="F73">
        <f t="shared" si="15"/>
        <v>8.3453939238355996</v>
      </c>
      <c r="G73" s="20">
        <f t="shared" si="16"/>
        <v>2.7753807883787565E-4</v>
      </c>
      <c r="I73" s="2">
        <v>0.79516489999999995</v>
      </c>
      <c r="J73">
        <v>203.96645799999999</v>
      </c>
      <c r="K73">
        <f t="shared" si="13"/>
        <v>202.8401656106152</v>
      </c>
      <c r="L73">
        <f t="shared" si="17"/>
        <v>1.2685345463860924</v>
      </c>
      <c r="M73" s="20">
        <f t="shared" si="18"/>
        <v>3.0491921332444534E-5</v>
      </c>
      <c r="O73" s="2">
        <v>0.79390625000000004</v>
      </c>
      <c r="P73">
        <v>248.39533900000001</v>
      </c>
      <c r="Q73">
        <f t="shared" si="14"/>
        <v>244.55026291093458</v>
      </c>
      <c r="R73">
        <f t="shared" si="19"/>
        <v>14.784610130702697</v>
      </c>
      <c r="S73" s="20">
        <f t="shared" si="20"/>
        <v>2.396199604333293E-4</v>
      </c>
    </row>
    <row r="74" spans="3:19" x14ac:dyDescent="0.25">
      <c r="C74" s="2">
        <v>0.79802424000000005</v>
      </c>
      <c r="D74">
        <v>173.85437400000001</v>
      </c>
      <c r="E74">
        <f t="shared" si="12"/>
        <v>170.69555315437009</v>
      </c>
      <c r="F74">
        <f t="shared" si="15"/>
        <v>9.9781491347861131</v>
      </c>
      <c r="G74" s="20">
        <f t="shared" si="16"/>
        <v>3.3012525337739379E-4</v>
      </c>
      <c r="I74" s="2">
        <v>0.79934002999999998</v>
      </c>
      <c r="J74">
        <v>204.38980000000001</v>
      </c>
      <c r="K74">
        <f t="shared" si="13"/>
        <v>203.1496068873962</v>
      </c>
      <c r="L74">
        <f t="shared" si="17"/>
        <v>1.5380789565499142</v>
      </c>
      <c r="M74" s="20">
        <f t="shared" si="18"/>
        <v>3.6817999963209014E-5</v>
      </c>
      <c r="O74" s="2">
        <v>0.79837254999999996</v>
      </c>
      <c r="P74">
        <v>248.827395</v>
      </c>
      <c r="Q74">
        <f t="shared" si="14"/>
        <v>245.13417841428924</v>
      </c>
      <c r="R74">
        <f t="shared" si="19"/>
        <v>13.639848748969026</v>
      </c>
      <c r="S74" s="20">
        <f t="shared" si="20"/>
        <v>2.2029932612000668E-4</v>
      </c>
    </row>
    <row r="75" spans="3:19" x14ac:dyDescent="0.25">
      <c r="C75" s="2">
        <v>0.80219925999999997</v>
      </c>
      <c r="D75">
        <v>174.26049900000001</v>
      </c>
      <c r="E75">
        <f t="shared" si="12"/>
        <v>170.90269413268246</v>
      </c>
      <c r="F75">
        <f t="shared" si="15"/>
        <v>11.27485352698146</v>
      </c>
      <c r="G75" s="20">
        <f t="shared" si="16"/>
        <v>3.7128978584753046E-4</v>
      </c>
      <c r="I75" s="2">
        <v>0.80351465</v>
      </c>
      <c r="J75">
        <v>204.72705500000001</v>
      </c>
      <c r="K75">
        <f t="shared" si="13"/>
        <v>203.50607173055391</v>
      </c>
      <c r="L75">
        <f t="shared" si="17"/>
        <v>1.4908001442672736</v>
      </c>
      <c r="M75" s="20">
        <f t="shared" si="18"/>
        <v>3.556877824396717E-5</v>
      </c>
      <c r="O75" s="2">
        <v>0.80225610000000003</v>
      </c>
      <c r="P75">
        <v>249.17315300000001</v>
      </c>
      <c r="Q75">
        <f t="shared" si="14"/>
        <v>245.72734627416577</v>
      </c>
      <c r="R75">
        <f t="shared" si="19"/>
        <v>11.873583991804521</v>
      </c>
      <c r="S75" s="20">
        <f t="shared" si="20"/>
        <v>1.9124026343171876E-4</v>
      </c>
    </row>
    <row r="76" spans="3:19" x14ac:dyDescent="0.25">
      <c r="C76" s="2">
        <v>0.80637473999999998</v>
      </c>
      <c r="D76">
        <v>174.744102</v>
      </c>
      <c r="E76">
        <f t="shared" si="12"/>
        <v>171.14381786697902</v>
      </c>
      <c r="F76">
        <f t="shared" si="15"/>
        <v>12.962045838482613</v>
      </c>
      <c r="G76" s="20">
        <f t="shared" si="16"/>
        <v>4.2449101327883684E-4</v>
      </c>
      <c r="I76" s="2">
        <v>0.80768952000000005</v>
      </c>
      <c r="J76">
        <v>205.10735299999999</v>
      </c>
      <c r="K76">
        <f t="shared" si="13"/>
        <v>203.91963948635228</v>
      </c>
      <c r="L76">
        <f t="shared" si="17"/>
        <v>1.4106633905013841</v>
      </c>
      <c r="M76" s="20">
        <f t="shared" si="18"/>
        <v>3.3532114148824707E-5</v>
      </c>
      <c r="O76" s="2">
        <v>0.80643078000000001</v>
      </c>
      <c r="P76">
        <v>249.51901699999999</v>
      </c>
      <c r="Q76">
        <f t="shared" si="14"/>
        <v>246.47371715772206</v>
      </c>
      <c r="R76">
        <f t="shared" si="19"/>
        <v>9.2738511293779702</v>
      </c>
      <c r="S76" s="20">
        <f t="shared" si="20"/>
        <v>1.4895422230350722E-4</v>
      </c>
    </row>
    <row r="77" spans="3:19" x14ac:dyDescent="0.25">
      <c r="C77" s="2">
        <v>0.81050752000000004</v>
      </c>
      <c r="D77">
        <v>175.13395</v>
      </c>
      <c r="E77">
        <f t="shared" si="12"/>
        <v>171.423235791553</v>
      </c>
      <c r="F77">
        <f t="shared" si="15"/>
        <v>13.769399936770455</v>
      </c>
      <c r="G77" s="20">
        <f t="shared" si="16"/>
        <v>4.4892555525007842E-4</v>
      </c>
      <c r="I77" s="2">
        <v>0.8118649</v>
      </c>
      <c r="J77">
        <v>205.57373899999999</v>
      </c>
      <c r="K77">
        <f t="shared" si="13"/>
        <v>204.40284547211471</v>
      </c>
      <c r="L77">
        <f t="shared" si="17"/>
        <v>1.3709916536436451</v>
      </c>
      <c r="M77" s="20">
        <f t="shared" si="18"/>
        <v>3.2441396502112193E-5</v>
      </c>
      <c r="O77" s="2">
        <v>0.81031428000000005</v>
      </c>
      <c r="P77">
        <v>249.856166</v>
      </c>
      <c r="Q77">
        <f t="shared" si="14"/>
        <v>247.29145651931807</v>
      </c>
      <c r="R77">
        <f t="shared" si="19"/>
        <v>6.5777347202997589</v>
      </c>
      <c r="S77" s="20">
        <f t="shared" si="20"/>
        <v>1.0536496115836696E-4</v>
      </c>
    </row>
    <row r="78" spans="3:19" x14ac:dyDescent="0.25">
      <c r="C78" s="2">
        <v>0.81472469000000003</v>
      </c>
      <c r="D78">
        <v>175.53913299999999</v>
      </c>
      <c r="E78">
        <f t="shared" si="12"/>
        <v>171.75955110810349</v>
      </c>
      <c r="F78">
        <f t="shared" si="15"/>
        <v>14.285239277551913</v>
      </c>
      <c r="G78" s="20">
        <f t="shared" si="16"/>
        <v>4.6359593707107099E-4</v>
      </c>
      <c r="I78" s="2">
        <v>0.81603977999999999</v>
      </c>
      <c r="J78">
        <v>205.954037</v>
      </c>
      <c r="K78">
        <f t="shared" si="13"/>
        <v>204.97117384922615</v>
      </c>
      <c r="L78">
        <f t="shared" si="17"/>
        <v>0.96601997314910393</v>
      </c>
      <c r="M78" s="20">
        <f t="shared" si="18"/>
        <v>2.2774323613098642E-5</v>
      </c>
      <c r="O78" s="2">
        <v>0.81448971000000003</v>
      </c>
      <c r="P78">
        <v>250.33215899999999</v>
      </c>
      <c r="Q78">
        <f t="shared" si="14"/>
        <v>248.33398106237811</v>
      </c>
      <c r="R78">
        <f t="shared" si="19"/>
        <v>3.9927150703988112</v>
      </c>
      <c r="S78" s="20">
        <f t="shared" si="20"/>
        <v>6.3714023163935756E-5</v>
      </c>
    </row>
    <row r="79" spans="3:19" x14ac:dyDescent="0.25">
      <c r="C79" s="2">
        <v>0.81890041999999996</v>
      </c>
      <c r="D79">
        <v>176.06577899999999</v>
      </c>
      <c r="E79">
        <f t="shared" si="12"/>
        <v>172.1551826636852</v>
      </c>
      <c r="F79">
        <f t="shared" si="15"/>
        <v>15.292763705598709</v>
      </c>
      <c r="G79" s="20">
        <f t="shared" si="16"/>
        <v>4.9332834916770323E-4</v>
      </c>
      <c r="I79" s="2">
        <v>0.82021520000000003</v>
      </c>
      <c r="J79">
        <v>206.42903100000001</v>
      </c>
      <c r="K79">
        <f t="shared" si="13"/>
        <v>205.64428038267766</v>
      </c>
      <c r="L79">
        <f t="shared" si="17"/>
        <v>0.61583353138780172</v>
      </c>
      <c r="M79" s="20">
        <f t="shared" si="18"/>
        <v>1.445179472354902E-5</v>
      </c>
      <c r="O79" s="2">
        <v>0.81837451000000005</v>
      </c>
      <c r="P79">
        <v>250.892135</v>
      </c>
      <c r="Q79">
        <f t="shared" si="14"/>
        <v>249.49059527536193</v>
      </c>
      <c r="R79">
        <f t="shared" si="19"/>
        <v>1.9643135997385572</v>
      </c>
      <c r="S79" s="20">
        <f t="shared" si="20"/>
        <v>3.1205901191685943E-5</v>
      </c>
    </row>
    <row r="80" spans="3:19" x14ac:dyDescent="0.25">
      <c r="C80" s="2">
        <v>0.82336726000000005</v>
      </c>
      <c r="D80">
        <v>176.59253100000001</v>
      </c>
      <c r="E80">
        <f t="shared" si="12"/>
        <v>172.66394504124108</v>
      </c>
      <c r="F80">
        <f t="shared" si="15"/>
        <v>15.433787635357822</v>
      </c>
      <c r="G80" s="20">
        <f t="shared" si="16"/>
        <v>4.9491185621340368E-4</v>
      </c>
      <c r="I80" s="2">
        <v>0.82439013000000005</v>
      </c>
      <c r="J80">
        <v>206.817938</v>
      </c>
      <c r="K80">
        <f t="shared" si="13"/>
        <v>206.44642821097062</v>
      </c>
      <c r="L80">
        <f t="shared" si="17"/>
        <v>0.13801952334465059</v>
      </c>
      <c r="M80" s="20">
        <f t="shared" si="18"/>
        <v>3.2267410604368253E-6</v>
      </c>
      <c r="O80" s="2">
        <v>0.82225908000000003</v>
      </c>
      <c r="P80">
        <v>251.41206399999999</v>
      </c>
      <c r="Q80">
        <f t="shared" si="14"/>
        <v>250.86863702360418</v>
      </c>
      <c r="R80">
        <f t="shared" si="19"/>
        <v>0.29531287867468903</v>
      </c>
      <c r="S80" s="20">
        <f t="shared" si="20"/>
        <v>4.6720788120532228E-6</v>
      </c>
    </row>
    <row r="81" spans="3:19" x14ac:dyDescent="0.25">
      <c r="C81" s="2">
        <v>0.82754289000000003</v>
      </c>
      <c r="D81">
        <v>177.10195999999999</v>
      </c>
      <c r="E81">
        <f t="shared" si="12"/>
        <v>173.23891739887586</v>
      </c>
      <c r="F81">
        <f t="shared" si="15"/>
        <v>14.923098138099926</v>
      </c>
      <c r="G81" s="20">
        <f t="shared" si="16"/>
        <v>4.7578665850716266E-4</v>
      </c>
      <c r="I81" s="2">
        <v>0.82856560000000001</v>
      </c>
      <c r="J81">
        <v>207.30154099999999</v>
      </c>
      <c r="K81">
        <f t="shared" si="13"/>
        <v>207.40843801658445</v>
      </c>
      <c r="L81">
        <f t="shared" si="17"/>
        <v>1.1426972154660226E-2</v>
      </c>
      <c r="M81" s="20">
        <f t="shared" si="18"/>
        <v>2.659047577658429E-7</v>
      </c>
      <c r="O81" s="2">
        <v>0.82556214999999999</v>
      </c>
      <c r="P81">
        <v>252.05991299999999</v>
      </c>
      <c r="Q81">
        <f t="shared" si="14"/>
        <v>252.25205178957779</v>
      </c>
      <c r="R81">
        <f t="shared" si="19"/>
        <v>3.6917314460420896E-2</v>
      </c>
      <c r="S81" s="20">
        <f t="shared" si="20"/>
        <v>5.8106208326517343E-7</v>
      </c>
    </row>
    <row r="82" spans="3:19" x14ac:dyDescent="0.25">
      <c r="C82" s="2">
        <v>0.83171806999999998</v>
      </c>
      <c r="D82">
        <v>177.53391099999999</v>
      </c>
      <c r="E82">
        <f t="shared" si="12"/>
        <v>173.93341084681168</v>
      </c>
      <c r="F82">
        <f t="shared" si="15"/>
        <v>12.96360135310902</v>
      </c>
      <c r="G82" s="20">
        <f t="shared" si="16"/>
        <v>4.1130408839304004E-4</v>
      </c>
      <c r="I82" s="2">
        <v>0.83274152999999995</v>
      </c>
      <c r="J82">
        <v>207.86262199999999</v>
      </c>
      <c r="K82">
        <f t="shared" si="13"/>
        <v>208.5687695906272</v>
      </c>
      <c r="L82">
        <f t="shared" si="17"/>
        <v>0.49864441974861484</v>
      </c>
      <c r="M82" s="20">
        <f t="shared" si="18"/>
        <v>1.1540859684576268E-5</v>
      </c>
      <c r="O82" s="2">
        <v>0.82886623999999998</v>
      </c>
      <c r="P82">
        <v>252.88293100000001</v>
      </c>
      <c r="Q82">
        <f t="shared" si="14"/>
        <v>253.87029688443113</v>
      </c>
      <c r="R82">
        <f t="shared" si="19"/>
        <v>0.97489138973843548</v>
      </c>
      <c r="S82" s="20">
        <f t="shared" si="20"/>
        <v>1.5244641008244124E-5</v>
      </c>
    </row>
    <row r="83" spans="3:19" x14ac:dyDescent="0.25">
      <c r="C83" s="2">
        <v>0.83589500000000005</v>
      </c>
      <c r="D83">
        <v>178.26716500000001</v>
      </c>
      <c r="E83">
        <f t="shared" si="12"/>
        <v>174.77683719387562</v>
      </c>
      <c r="F83">
        <f t="shared" si="15"/>
        <v>12.182388194205055</v>
      </c>
      <c r="G83" s="20">
        <f t="shared" si="16"/>
        <v>3.8334492528162279E-4</v>
      </c>
      <c r="I83" s="2">
        <v>0.83691726</v>
      </c>
      <c r="J83">
        <v>208.390266</v>
      </c>
      <c r="K83">
        <f t="shared" si="13"/>
        <v>209.97549103028297</v>
      </c>
      <c r="L83">
        <f t="shared" si="17"/>
        <v>2.512938396635644</v>
      </c>
      <c r="M83" s="20">
        <f t="shared" si="18"/>
        <v>5.7866469209939218E-5</v>
      </c>
      <c r="O83" s="2">
        <v>0.83188077000000005</v>
      </c>
      <c r="P83">
        <v>253.97470999999999</v>
      </c>
      <c r="Q83">
        <f t="shared" si="14"/>
        <v>255.58962438659944</v>
      </c>
      <c r="R83">
        <f t="shared" si="19"/>
        <v>2.6079484760458835</v>
      </c>
      <c r="S83" s="20">
        <f t="shared" si="20"/>
        <v>4.0431333071806158E-5</v>
      </c>
    </row>
    <row r="84" spans="3:19" x14ac:dyDescent="0.25">
      <c r="C84" s="2">
        <v>0.83978094999999997</v>
      </c>
      <c r="D84">
        <v>179.02614</v>
      </c>
      <c r="E84">
        <f t="shared" si="12"/>
        <v>175.72676276376362</v>
      </c>
      <c r="F84">
        <f t="shared" si="15"/>
        <v>10.885890146994821</v>
      </c>
      <c r="G84" s="20">
        <f t="shared" si="16"/>
        <v>3.396495563061875E-4</v>
      </c>
      <c r="I84" s="2">
        <v>0.84051140000000002</v>
      </c>
      <c r="J84">
        <v>209.028614</v>
      </c>
      <c r="K84">
        <f t="shared" si="13"/>
        <v>211.42950302777871</v>
      </c>
      <c r="L84">
        <f t="shared" si="17"/>
        <v>5.7642681237081668</v>
      </c>
      <c r="M84" s="20">
        <f t="shared" si="18"/>
        <v>1.3192669779469104E-4</v>
      </c>
      <c r="O84" s="2">
        <v>0.83480927999999999</v>
      </c>
      <c r="P84">
        <v>255.44145499999999</v>
      </c>
      <c r="Q84">
        <f t="shared" si="14"/>
        <v>257.52196050878774</v>
      </c>
      <c r="R84">
        <f t="shared" si="19"/>
        <v>4.3285031720961831</v>
      </c>
      <c r="S84" s="20">
        <f t="shared" si="20"/>
        <v>6.6336870820648674E-5</v>
      </c>
    </row>
    <row r="85" spans="3:19" x14ac:dyDescent="0.25">
      <c r="C85" s="2">
        <v>0.84366781999999996</v>
      </c>
      <c r="D85">
        <v>179.94107</v>
      </c>
      <c r="E85">
        <f t="shared" si="12"/>
        <v>176.87346313243302</v>
      </c>
      <c r="F85">
        <f t="shared" si="15"/>
        <v>9.4102118939440977</v>
      </c>
      <c r="G85" s="20">
        <f t="shared" si="16"/>
        <v>2.906289048998679E-4</v>
      </c>
      <c r="I85" s="2">
        <v>0.84410635000000001</v>
      </c>
      <c r="J85">
        <v>209.80769599999999</v>
      </c>
      <c r="K85">
        <f t="shared" si="13"/>
        <v>213.1588534466147</v>
      </c>
      <c r="L85">
        <f t="shared" si="17"/>
        <v>11.230256232001201</v>
      </c>
      <c r="M85" s="20">
        <f t="shared" si="18"/>
        <v>2.5512136867273836E-4</v>
      </c>
      <c r="O85" s="2">
        <v>0.83744951000000001</v>
      </c>
      <c r="P85">
        <v>256.957718</v>
      </c>
      <c r="Q85">
        <f t="shared" si="14"/>
        <v>259.5225921121575</v>
      </c>
      <c r="R85">
        <f t="shared" si="19"/>
        <v>6.5785792112157093</v>
      </c>
      <c r="S85" s="20">
        <f t="shared" si="20"/>
        <v>9.9634277273839023E-5</v>
      </c>
    </row>
    <row r="86" spans="3:19" x14ac:dyDescent="0.25">
      <c r="C86" s="2">
        <v>0.84726407000000004</v>
      </c>
      <c r="D86">
        <v>180.94297900000001</v>
      </c>
      <c r="E86">
        <f t="shared" si="12"/>
        <v>178.1484275248047</v>
      </c>
      <c r="F86">
        <f t="shared" si="15"/>
        <v>7.8095179475162588</v>
      </c>
      <c r="G86" s="20">
        <f t="shared" si="16"/>
        <v>2.3852876248423179E-4</v>
      </c>
      <c r="I86" s="2">
        <v>0.84712103000000005</v>
      </c>
      <c r="J86">
        <v>210.923304</v>
      </c>
      <c r="K86">
        <f t="shared" si="13"/>
        <v>214.86314354697461</v>
      </c>
      <c r="L86">
        <f t="shared" si="17"/>
        <v>15.522335655905104</v>
      </c>
      <c r="M86" s="20">
        <f t="shared" si="18"/>
        <v>3.4890559919329318E-4</v>
      </c>
      <c r="O86" s="2">
        <v>0.83978695000000003</v>
      </c>
      <c r="P86">
        <v>258.41205500000001</v>
      </c>
      <c r="Q86">
        <f t="shared" si="14"/>
        <v>261.52986018728717</v>
      </c>
      <c r="R86">
        <f t="shared" si="19"/>
        <v>9.7207091858747265</v>
      </c>
      <c r="S86" s="20">
        <f t="shared" si="20"/>
        <v>1.4557017732098746E-4</v>
      </c>
    </row>
    <row r="87" spans="3:19" x14ac:dyDescent="0.25">
      <c r="C87" s="2">
        <v>0.85086207999999997</v>
      </c>
      <c r="D87">
        <v>182.24619300000001</v>
      </c>
      <c r="E87">
        <f t="shared" si="12"/>
        <v>179.67458444249178</v>
      </c>
      <c r="F87">
        <f t="shared" si="15"/>
        <v>6.6131705730495467</v>
      </c>
      <c r="G87" s="20">
        <f t="shared" si="16"/>
        <v>1.9910987267530446E-4</v>
      </c>
      <c r="I87" s="2">
        <v>0.85004915999999997</v>
      </c>
      <c r="J87">
        <v>212.32587799999999</v>
      </c>
      <c r="K87">
        <f t="shared" si="13"/>
        <v>216.78146611828774</v>
      </c>
      <c r="L87">
        <f t="shared" si="17"/>
        <v>19.852265479826972</v>
      </c>
      <c r="M87" s="20">
        <f t="shared" si="18"/>
        <v>4.4035630305844058E-4</v>
      </c>
      <c r="O87" s="2">
        <v>0.84183494999999997</v>
      </c>
      <c r="P87">
        <v>260.15698600000002</v>
      </c>
      <c r="Q87">
        <f t="shared" si="14"/>
        <v>263.49562614769178</v>
      </c>
      <c r="R87">
        <f t="shared" si="19"/>
        <v>11.146518035779275</v>
      </c>
      <c r="S87" s="20">
        <f t="shared" si="20"/>
        <v>1.6469038244339184E-4</v>
      </c>
    </row>
    <row r="88" spans="3:19" x14ac:dyDescent="0.25">
      <c r="C88" s="2">
        <v>0.85379015000000003</v>
      </c>
      <c r="D88">
        <v>183.637246</v>
      </c>
      <c r="E88">
        <f t="shared" si="12"/>
        <v>181.13802750238935</v>
      </c>
      <c r="F88">
        <f t="shared" si="15"/>
        <v>6.2460930987992631</v>
      </c>
      <c r="G88" s="20">
        <f t="shared" si="16"/>
        <v>1.8521958682050062E-4</v>
      </c>
      <c r="I88" s="2">
        <v>0.85280175999999996</v>
      </c>
      <c r="J88">
        <v>213.88244</v>
      </c>
      <c r="K88">
        <f t="shared" si="13"/>
        <v>218.86090610048268</v>
      </c>
      <c r="L88">
        <f t="shared" si="17"/>
        <v>24.785124713655197</v>
      </c>
      <c r="M88" s="20">
        <f t="shared" si="18"/>
        <v>5.4180230537986969E-4</v>
      </c>
      <c r="O88" s="2">
        <v>0.84359183999999998</v>
      </c>
      <c r="P88">
        <v>261.90181000000001</v>
      </c>
      <c r="Q88">
        <f t="shared" si="14"/>
        <v>265.3543325594286</v>
      </c>
      <c r="R88">
        <f t="shared" si="19"/>
        <v>11.919912023363322</v>
      </c>
      <c r="S88" s="20">
        <f t="shared" si="20"/>
        <v>1.7377850246143731E-4</v>
      </c>
    </row>
    <row r="89" spans="3:19" x14ac:dyDescent="0.25">
      <c r="C89" s="2">
        <v>0.85653573999999999</v>
      </c>
      <c r="D89">
        <v>185.01697899999999</v>
      </c>
      <c r="E89">
        <f t="shared" si="12"/>
        <v>182.72323500343964</v>
      </c>
      <c r="F89">
        <f t="shared" si="15"/>
        <v>5.261261521756655</v>
      </c>
      <c r="G89" s="20">
        <f t="shared" si="16"/>
        <v>1.5369747011220148E-4</v>
      </c>
      <c r="I89" s="2">
        <v>0.85556984999999997</v>
      </c>
      <c r="J89">
        <v>215.82364999999999</v>
      </c>
      <c r="K89">
        <f t="shared" si="13"/>
        <v>221.26614969072884</v>
      </c>
      <c r="L89">
        <f t="shared" si="17"/>
        <v>29.620802883583647</v>
      </c>
      <c r="M89" s="20">
        <f t="shared" si="18"/>
        <v>6.3591454715794548E-4</v>
      </c>
      <c r="O89" s="2">
        <v>0.84510596999999998</v>
      </c>
      <c r="P89">
        <v>263.60548999999997</v>
      </c>
      <c r="Q89">
        <f t="shared" si="14"/>
        <v>267.09694350788618</v>
      </c>
      <c r="R89">
        <f t="shared" si="19"/>
        <v>12.190247597730892</v>
      </c>
      <c r="S89" s="20">
        <f t="shared" si="20"/>
        <v>1.7542990369082937E-4</v>
      </c>
    </row>
    <row r="90" spans="3:19" x14ac:dyDescent="0.25">
      <c r="C90" s="2">
        <v>0.85858120999999998</v>
      </c>
      <c r="D90">
        <v>186.325861</v>
      </c>
      <c r="E90">
        <f t="shared" si="12"/>
        <v>184.05800607105709</v>
      </c>
      <c r="F90">
        <f t="shared" si="15"/>
        <v>5.143165978730651</v>
      </c>
      <c r="G90" s="20">
        <f t="shared" si="16"/>
        <v>1.4814406812344816E-4</v>
      </c>
      <c r="I90" s="2">
        <v>0.85788978999999999</v>
      </c>
      <c r="J90">
        <v>217.57561000000001</v>
      </c>
      <c r="K90">
        <f t="shared" si="13"/>
        <v>223.56138492801637</v>
      </c>
      <c r="L90">
        <f t="shared" si="17"/>
        <v>35.829501488869198</v>
      </c>
      <c r="M90" s="20">
        <f t="shared" si="18"/>
        <v>7.5686835242561859E-4</v>
      </c>
      <c r="O90" s="2">
        <v>0.84654147000000002</v>
      </c>
      <c r="P90">
        <v>265.57943599999999</v>
      </c>
      <c r="Q90">
        <f t="shared" si="14"/>
        <v>268.8802067584262</v>
      </c>
      <c r="R90">
        <f t="shared" si="19"/>
        <v>10.895087599681542</v>
      </c>
      <c r="S90" s="20">
        <f t="shared" si="20"/>
        <v>1.5446917886230299E-4</v>
      </c>
    </row>
    <row r="91" spans="3:19" x14ac:dyDescent="0.25">
      <c r="C91" s="2">
        <v>0.86034138000000004</v>
      </c>
      <c r="D91">
        <v>187.60900100000001</v>
      </c>
      <c r="E91">
        <f t="shared" si="12"/>
        <v>185.32479348142084</v>
      </c>
      <c r="F91">
        <f t="shared" si="15"/>
        <v>5.2176039879335896</v>
      </c>
      <c r="G91" s="20">
        <f t="shared" si="16"/>
        <v>1.4823944203052586E-4</v>
      </c>
      <c r="I91" s="2">
        <v>0.85993863999999998</v>
      </c>
      <c r="J91">
        <v>219.465889</v>
      </c>
      <c r="K91">
        <f t="shared" si="13"/>
        <v>225.82936289936814</v>
      </c>
      <c r="L91">
        <f t="shared" si="17"/>
        <v>40.493800067939446</v>
      </c>
      <c r="M91" s="20">
        <f t="shared" si="18"/>
        <v>8.407259973469951E-4</v>
      </c>
      <c r="O91" s="2">
        <v>0.84757247000000002</v>
      </c>
      <c r="P91">
        <v>267.57427799999999</v>
      </c>
      <c r="Q91">
        <f t="shared" si="14"/>
        <v>270.24570165250134</v>
      </c>
      <c r="R91">
        <f t="shared" si="19"/>
        <v>7.1365043311436329</v>
      </c>
      <c r="S91" s="20">
        <f t="shared" si="20"/>
        <v>9.9677424780236337E-5</v>
      </c>
    </row>
    <row r="92" spans="3:19" x14ac:dyDescent="0.25">
      <c r="C92" s="2">
        <v>0.86242567999999997</v>
      </c>
      <c r="D92">
        <v>189.53417999999999</v>
      </c>
      <c r="E92">
        <f t="shared" si="12"/>
        <v>186.98204802736035</v>
      </c>
      <c r="F92">
        <f t="shared" si="15"/>
        <v>6.5133776057695139</v>
      </c>
      <c r="G92" s="20">
        <f t="shared" si="16"/>
        <v>1.8131393163194428E-4</v>
      </c>
      <c r="I92" s="2">
        <v>0.86169552999999999</v>
      </c>
      <c r="J92">
        <v>221.210714</v>
      </c>
      <c r="K92">
        <f t="shared" si="13"/>
        <v>227.97520024002688</v>
      </c>
      <c r="L92">
        <f t="shared" si="17"/>
        <v>45.758274091513044</v>
      </c>
      <c r="M92" s="20">
        <f t="shared" si="18"/>
        <v>9.3509841387696144E-4</v>
      </c>
      <c r="O92" s="2">
        <v>0.84876876999999995</v>
      </c>
      <c r="P92">
        <v>269.675748</v>
      </c>
      <c r="Q92">
        <f t="shared" si="14"/>
        <v>271.92508079909027</v>
      </c>
      <c r="R92">
        <f t="shared" si="19"/>
        <v>5.0594980410632626</v>
      </c>
      <c r="S92" s="20">
        <f t="shared" si="20"/>
        <v>6.9570263469250377E-5</v>
      </c>
    </row>
    <row r="93" spans="3:19" x14ac:dyDescent="0.25">
      <c r="C93" s="2">
        <v>0.86490423999999999</v>
      </c>
      <c r="D93">
        <v>191.74914799999999</v>
      </c>
      <c r="E93">
        <f t="shared" si="12"/>
        <v>189.20150607941238</v>
      </c>
      <c r="F93">
        <f t="shared" si="15"/>
        <v>6.4904793555353182</v>
      </c>
      <c r="G93" s="20">
        <f t="shared" si="16"/>
        <v>1.7652649045692094E-4</v>
      </c>
      <c r="I93" s="2">
        <v>0.86303936000000003</v>
      </c>
      <c r="J93">
        <v>222.96072000000001</v>
      </c>
      <c r="K93">
        <f t="shared" si="13"/>
        <v>229.75404802916836</v>
      </c>
      <c r="L93">
        <f t="shared" si="17"/>
        <v>46.149305711884338</v>
      </c>
      <c r="M93" s="20">
        <f t="shared" si="18"/>
        <v>9.2834297509916707E-4</v>
      </c>
      <c r="O93" s="2">
        <v>0.85025865</v>
      </c>
      <c r="P93">
        <v>272.20014800000001</v>
      </c>
      <c r="Q93">
        <f t="shared" si="14"/>
        <v>274.16933694256602</v>
      </c>
      <c r="R93">
        <f t="shared" si="19"/>
        <v>3.877705091524227</v>
      </c>
      <c r="S93" s="20">
        <f t="shared" si="20"/>
        <v>5.2335703082412283E-5</v>
      </c>
    </row>
    <row r="94" spans="3:19" x14ac:dyDescent="0.25">
      <c r="C94" s="2">
        <v>0.86681211999999996</v>
      </c>
      <c r="D94">
        <v>193.67531399999999</v>
      </c>
      <c r="E94">
        <f t="shared" si="12"/>
        <v>191.11676576490444</v>
      </c>
      <c r="F94">
        <f t="shared" si="15"/>
        <v>6.5461690713105183</v>
      </c>
      <c r="G94" s="20">
        <f t="shared" si="16"/>
        <v>1.7451737839111736E-4</v>
      </c>
      <c r="I94" s="2">
        <v>0.86446171999999999</v>
      </c>
      <c r="J94">
        <v>225.210252</v>
      </c>
      <c r="K94">
        <f t="shared" si="13"/>
        <v>231.777793356335</v>
      </c>
      <c r="L94">
        <f t="shared" si="17"/>
        <v>43.132599467170557</v>
      </c>
      <c r="M94" s="20">
        <f t="shared" si="18"/>
        <v>8.5041188176613691E-4</v>
      </c>
      <c r="O94" s="2">
        <v>0.85135053000000005</v>
      </c>
      <c r="P94">
        <v>274.46466700000002</v>
      </c>
      <c r="Q94">
        <f t="shared" si="14"/>
        <v>275.92941760269724</v>
      </c>
      <c r="R94">
        <f t="shared" si="19"/>
        <v>2.1454943281018761</v>
      </c>
      <c r="S94" s="20">
        <f t="shared" si="20"/>
        <v>2.8480950770789744E-5</v>
      </c>
    </row>
    <row r="95" spans="3:19" x14ac:dyDescent="0.25">
      <c r="C95" s="2">
        <v>0.86849348000000004</v>
      </c>
      <c r="D95">
        <v>195.83813499999999</v>
      </c>
      <c r="E95">
        <f t="shared" si="12"/>
        <v>192.97098208423085</v>
      </c>
      <c r="F95">
        <f t="shared" si="15"/>
        <v>8.2205658424034791</v>
      </c>
      <c r="G95" s="20">
        <f t="shared" si="16"/>
        <v>2.1434195270129345E-4</v>
      </c>
      <c r="I95" s="2">
        <v>0.86558866000000001</v>
      </c>
      <c r="J95">
        <v>227.39647500000001</v>
      </c>
      <c r="K95">
        <f t="shared" si="13"/>
        <v>233.49166778322763</v>
      </c>
      <c r="L95">
        <f t="shared" si="17"/>
        <v>37.151375064710024</v>
      </c>
      <c r="M95" s="20">
        <f t="shared" si="18"/>
        <v>7.184680109544653E-4</v>
      </c>
      <c r="O95" s="2">
        <v>0.85231011000000001</v>
      </c>
      <c r="P95">
        <v>276.39680099999998</v>
      </c>
      <c r="Q95">
        <f t="shared" si="14"/>
        <v>277.56220606495555</v>
      </c>
      <c r="R95">
        <f t="shared" si="19"/>
        <v>1.3581689654240829</v>
      </c>
      <c r="S95" s="20">
        <f t="shared" si="20"/>
        <v>1.7778199608182554E-5</v>
      </c>
    </row>
    <row r="96" spans="3:19" x14ac:dyDescent="0.25">
      <c r="C96" s="2">
        <v>0.87028130999999997</v>
      </c>
      <c r="D96">
        <v>198.19038599999999</v>
      </c>
      <c r="E96">
        <f t="shared" si="12"/>
        <v>195.13103215385735</v>
      </c>
      <c r="F96">
        <f t="shared" si="15"/>
        <v>9.3596459559077765</v>
      </c>
      <c r="G96" s="20">
        <f t="shared" si="16"/>
        <v>2.3828365558484335E-4</v>
      </c>
      <c r="I96" s="2">
        <v>0.86669068000000005</v>
      </c>
      <c r="J96">
        <v>229.82468800000001</v>
      </c>
      <c r="K96">
        <f t="shared" si="13"/>
        <v>235.26855948308273</v>
      </c>
      <c r="L96">
        <f t="shared" si="17"/>
        <v>29.635736724321216</v>
      </c>
      <c r="M96" s="20">
        <f t="shared" si="18"/>
        <v>5.610768751270047E-4</v>
      </c>
      <c r="O96" s="2">
        <v>0.85340797999999995</v>
      </c>
      <c r="P96">
        <v>278.78588999999999</v>
      </c>
      <c r="Q96">
        <f t="shared" si="14"/>
        <v>279.53485935575566</v>
      </c>
      <c r="R96">
        <f t="shared" si="19"/>
        <v>0.56095509586105141</v>
      </c>
      <c r="S96" s="20">
        <f t="shared" si="20"/>
        <v>7.2174954531116062E-6</v>
      </c>
    </row>
    <row r="97" spans="3:19" x14ac:dyDescent="0.25">
      <c r="C97" s="2">
        <v>0.87206077000000004</v>
      </c>
      <c r="D97">
        <v>200.451244</v>
      </c>
      <c r="E97">
        <f t="shared" si="12"/>
        <v>197.49303150963215</v>
      </c>
      <c r="F97">
        <f t="shared" si="15"/>
        <v>8.7510211381683938</v>
      </c>
      <c r="G97" s="20">
        <f t="shared" si="16"/>
        <v>2.1779164803531695E-4</v>
      </c>
      <c r="I97" s="2">
        <v>0.86783357000000005</v>
      </c>
      <c r="J97">
        <v>232.29334600000001</v>
      </c>
      <c r="K97">
        <f t="shared" si="13"/>
        <v>237.22343093783073</v>
      </c>
      <c r="L97">
        <f t="shared" si="17"/>
        <v>24.305737494225269</v>
      </c>
      <c r="M97" s="20">
        <f t="shared" si="18"/>
        <v>4.5043825127958302E-4</v>
      </c>
      <c r="O97" s="2">
        <v>0.85467903999999995</v>
      </c>
      <c r="P97">
        <v>281.499033</v>
      </c>
      <c r="Q97">
        <f t="shared" si="14"/>
        <v>281.96692980177187</v>
      </c>
      <c r="R97">
        <f t="shared" si="19"/>
        <v>0.21892741710834615</v>
      </c>
      <c r="S97" s="20">
        <f t="shared" si="20"/>
        <v>2.7627802242028105E-6</v>
      </c>
    </row>
    <row r="98" spans="3:19" x14ac:dyDescent="0.25">
      <c r="C98" s="2">
        <v>0.87359816000000001</v>
      </c>
      <c r="D98">
        <v>202.758083</v>
      </c>
      <c r="E98">
        <f t="shared" si="12"/>
        <v>199.72054579051559</v>
      </c>
      <c r="F98">
        <f t="shared" si="15"/>
        <v>9.2266322990023504</v>
      </c>
      <c r="G98" s="20">
        <f t="shared" si="16"/>
        <v>2.2443307529632732E-4</v>
      </c>
      <c r="I98" s="2">
        <v>0.86891037000000004</v>
      </c>
      <c r="J98">
        <v>234.81308100000001</v>
      </c>
      <c r="K98">
        <f t="shared" si="13"/>
        <v>239.17618368507681</v>
      </c>
      <c r="L98">
        <f t="shared" si="17"/>
        <v>19.036665040524351</v>
      </c>
      <c r="M98" s="20">
        <f t="shared" si="18"/>
        <v>3.4526002239752173E-4</v>
      </c>
      <c r="O98" s="2">
        <v>0.85557700000000003</v>
      </c>
      <c r="P98">
        <v>283.70561099999998</v>
      </c>
      <c r="Q98">
        <f t="shared" si="14"/>
        <v>283.78695048751649</v>
      </c>
      <c r="R98">
        <f t="shared" si="19"/>
        <v>6.6161122294494416E-3</v>
      </c>
      <c r="S98" s="20">
        <f t="shared" si="20"/>
        <v>8.2199090684883633E-8</v>
      </c>
    </row>
    <row r="99" spans="3:19" x14ac:dyDescent="0.25">
      <c r="C99" s="2">
        <v>0.87479589999999996</v>
      </c>
      <c r="D99">
        <v>204.84880799999999</v>
      </c>
      <c r="E99">
        <f t="shared" ref="E99:E130" si="21">$X$6+$X$2*EXP((C99/F$1)*$X$3-$X$4)+D$1^2*$X$5/((-$X$7*(C99/E$1-1)^$X$8+1))</f>
        <v>201.58617526630127</v>
      </c>
      <c r="F99">
        <f t="shared" si="15"/>
        <v>10.644772355002402</v>
      </c>
      <c r="G99" s="20">
        <f t="shared" si="16"/>
        <v>2.5367022603124814E-4</v>
      </c>
      <c r="I99" s="2">
        <v>0.87001271999999996</v>
      </c>
      <c r="J99">
        <v>237.326663</v>
      </c>
      <c r="K99">
        <f t="shared" ref="K99:K124" si="22">$X$6+$X$2*EXP((I99/L$1)*$X$3-$X$4)+J$1^2*$X$5/((-$X$7*(I99/K$1-1)^$X$8+1))</f>
        <v>241.2937125807135</v>
      </c>
      <c r="L99">
        <f t="shared" si="17"/>
        <v>15.73748237583921</v>
      </c>
      <c r="M99" s="20">
        <f t="shared" si="18"/>
        <v>2.794101582199467E-4</v>
      </c>
      <c r="O99" s="2">
        <v>0.85642996000000005</v>
      </c>
      <c r="P99">
        <v>285.94133199999999</v>
      </c>
      <c r="Q99">
        <f t="shared" ref="Q99:Q105" si="23">$X$6+$X$2*EXP((O99/R$1)*$X$3-$X$4)+P$1^2*$X$5/((-$X$7*(O99/Q$1-1)^$X$8+1))</f>
        <v>285.5983407820421</v>
      </c>
      <c r="R99">
        <f t="shared" si="19"/>
        <v>0.11764297559623528</v>
      </c>
      <c r="S99" s="20">
        <f t="shared" si="20"/>
        <v>1.438838761469177E-6</v>
      </c>
    </row>
    <row r="100" spans="3:19" x14ac:dyDescent="0.25">
      <c r="C100" s="2">
        <v>0.87620993999999996</v>
      </c>
      <c r="D100">
        <v>207.274123</v>
      </c>
      <c r="E100">
        <f t="shared" si="21"/>
        <v>203.94700088566557</v>
      </c>
      <c r="F100">
        <f t="shared" si="15"/>
        <v>11.069741563693203</v>
      </c>
      <c r="G100" s="20">
        <f t="shared" si="16"/>
        <v>2.5766018206356723E-4</v>
      </c>
      <c r="I100" s="2">
        <v>0.87132233999999997</v>
      </c>
      <c r="J100">
        <v>240.06984600000001</v>
      </c>
      <c r="K100">
        <f t="shared" si="22"/>
        <v>243.97538027980517</v>
      </c>
      <c r="L100">
        <f t="shared" si="17"/>
        <v>15.253198010733152</v>
      </c>
      <c r="M100" s="20">
        <f t="shared" si="18"/>
        <v>2.6465839862780706E-4</v>
      </c>
      <c r="O100" s="2">
        <v>0.85749500999999995</v>
      </c>
      <c r="P100">
        <v>288.56267500000001</v>
      </c>
      <c r="Q100">
        <f t="shared" si="23"/>
        <v>287.97913711136789</v>
      </c>
      <c r="R100">
        <f t="shared" si="19"/>
        <v>0.3405164674692352</v>
      </c>
      <c r="S100" s="20">
        <f t="shared" si="20"/>
        <v>4.0893832030045345E-6</v>
      </c>
    </row>
    <row r="101" spans="3:19" x14ac:dyDescent="0.25">
      <c r="C101" s="2">
        <v>0.8774246</v>
      </c>
      <c r="D101">
        <v>209.58212399999999</v>
      </c>
      <c r="E101">
        <f t="shared" si="21"/>
        <v>206.12163206460292</v>
      </c>
      <c r="F101">
        <f t="shared" si="15"/>
        <v>11.975004434948179</v>
      </c>
      <c r="G101" s="20">
        <f t="shared" si="16"/>
        <v>2.7262596018406179E-4</v>
      </c>
      <c r="I101" s="2">
        <v>0.87216296999999998</v>
      </c>
      <c r="J101">
        <v>242.46143699999999</v>
      </c>
      <c r="K101">
        <f t="shared" si="22"/>
        <v>245.79749871408666</v>
      </c>
      <c r="L101">
        <f t="shared" si="17"/>
        <v>11.129307760194877</v>
      </c>
      <c r="M101" s="20">
        <f t="shared" si="18"/>
        <v>1.8931403089632765E-4</v>
      </c>
      <c r="O101" s="2">
        <v>0.85812648000000002</v>
      </c>
      <c r="P101">
        <v>291.09608100000003</v>
      </c>
      <c r="Q101">
        <f t="shared" si="23"/>
        <v>289.45613856006389</v>
      </c>
      <c r="R101">
        <f t="shared" si="19"/>
        <v>2.6894112063036841</v>
      </c>
      <c r="S101" s="20">
        <f t="shared" si="20"/>
        <v>3.1738360805899724E-5</v>
      </c>
    </row>
    <row r="102" spans="3:19" x14ac:dyDescent="0.25">
      <c r="C102" s="2">
        <v>0.87862962</v>
      </c>
      <c r="D102">
        <v>211.78656000000001</v>
      </c>
      <c r="E102">
        <f t="shared" si="21"/>
        <v>208.42259479159213</v>
      </c>
      <c r="F102">
        <f t="shared" si="15"/>
        <v>11.316261923378645</v>
      </c>
      <c r="G102" s="20">
        <f t="shared" si="16"/>
        <v>2.5229357946268921E-4</v>
      </c>
      <c r="I102" s="2">
        <v>0.87307961000000001</v>
      </c>
      <c r="J102">
        <v>245.13609099999999</v>
      </c>
      <c r="K102">
        <f t="shared" si="22"/>
        <v>247.87935153232166</v>
      </c>
      <c r="L102">
        <f t="shared" si="17"/>
        <v>7.5254783481937757</v>
      </c>
      <c r="M102" s="20">
        <f t="shared" si="18"/>
        <v>1.2523323451696665E-4</v>
      </c>
      <c r="O102" s="2">
        <v>0.85892246999999999</v>
      </c>
      <c r="P102">
        <v>293.65314499999999</v>
      </c>
      <c r="Q102">
        <f t="shared" si="23"/>
        <v>291.39061637795453</v>
      </c>
      <c r="R102">
        <f t="shared" si="19"/>
        <v>5.119035765574953</v>
      </c>
      <c r="S102" s="20">
        <f t="shared" si="20"/>
        <v>5.936341148780941E-5</v>
      </c>
    </row>
    <row r="103" spans="3:19" x14ac:dyDescent="0.25">
      <c r="C103" s="2">
        <v>0.87946818999999998</v>
      </c>
      <c r="D103">
        <v>213.823272</v>
      </c>
      <c r="E103">
        <f t="shared" si="21"/>
        <v>210.11335529783406</v>
      </c>
      <c r="F103">
        <f t="shared" si="15"/>
        <v>13.763481937009812</v>
      </c>
      <c r="G103" s="20">
        <f t="shared" si="16"/>
        <v>3.0103595880669306E-4</v>
      </c>
      <c r="I103" s="2">
        <v>0.87404329000000003</v>
      </c>
      <c r="J103">
        <v>247.77212900000001</v>
      </c>
      <c r="K103">
        <f t="shared" si="22"/>
        <v>250.18033238042639</v>
      </c>
      <c r="L103">
        <f t="shared" si="17"/>
        <v>5.7994435214970723</v>
      </c>
      <c r="M103" s="20">
        <f t="shared" si="18"/>
        <v>9.4467281604657225E-5</v>
      </c>
      <c r="O103" s="2">
        <v>0.85982057999999995</v>
      </c>
      <c r="P103">
        <v>295.88595700000002</v>
      </c>
      <c r="Q103">
        <f t="shared" si="23"/>
        <v>293.67487107404793</v>
      </c>
      <c r="R103">
        <f t="shared" si="19"/>
        <v>4.8889009719434142</v>
      </c>
      <c r="S103" s="20">
        <f t="shared" si="20"/>
        <v>5.5842201717713569E-5</v>
      </c>
    </row>
    <row r="104" spans="3:19" x14ac:dyDescent="0.25">
      <c r="C104" s="2">
        <v>0.88067333999999997</v>
      </c>
      <c r="D104">
        <v>216.04935499999999</v>
      </c>
      <c r="E104">
        <f t="shared" si="21"/>
        <v>212.67972314035126</v>
      </c>
      <c r="F104">
        <f t="shared" si="15"/>
        <v>11.354418869559789</v>
      </c>
      <c r="G104" s="20">
        <f t="shared" si="16"/>
        <v>2.4325342470797845E-4</v>
      </c>
      <c r="I104" s="2">
        <v>0.87500646000000004</v>
      </c>
      <c r="J104">
        <v>250.31933599999999</v>
      </c>
      <c r="K104">
        <f t="shared" si="22"/>
        <v>252.60124079932359</v>
      </c>
      <c r="L104">
        <f t="shared" si="17"/>
        <v>5.2070895131760713</v>
      </c>
      <c r="M104" s="20">
        <f t="shared" si="18"/>
        <v>8.3100999496385559E-5</v>
      </c>
      <c r="O104" s="2">
        <v>0.86050972999999997</v>
      </c>
      <c r="P104">
        <v>298.066731</v>
      </c>
      <c r="Q104">
        <f t="shared" si="23"/>
        <v>295.50399882387723</v>
      </c>
      <c r="R104">
        <f t="shared" si="19"/>
        <v>6.5675962065349944</v>
      </c>
      <c r="S104" s="20">
        <f t="shared" si="20"/>
        <v>7.3922974604287222E-5</v>
      </c>
    </row>
    <row r="105" spans="3:19" x14ac:dyDescent="0.25">
      <c r="C105" s="2">
        <v>0.88196551999999995</v>
      </c>
      <c r="D105">
        <v>218.59141399999999</v>
      </c>
      <c r="E105">
        <f t="shared" si="21"/>
        <v>215.62145262867625</v>
      </c>
      <c r="F105">
        <f t="shared" si="15"/>
        <v>8.8206705471551548</v>
      </c>
      <c r="G105" s="20">
        <f t="shared" si="16"/>
        <v>1.8460157524913026E-4</v>
      </c>
      <c r="I105" s="2">
        <v>0.87594300000000003</v>
      </c>
      <c r="J105">
        <v>252.94754900000001</v>
      </c>
      <c r="K105">
        <f t="shared" si="22"/>
        <v>255.07759266387075</v>
      </c>
      <c r="L105">
        <f t="shared" si="17"/>
        <v>4.5370860099958721</v>
      </c>
      <c r="M105" s="20">
        <f t="shared" si="18"/>
        <v>7.0911400241859132E-5</v>
      </c>
      <c r="O105" s="2">
        <v>0.86098803999999995</v>
      </c>
      <c r="P105">
        <v>299.69882899999999</v>
      </c>
      <c r="Q105">
        <f t="shared" si="23"/>
        <v>296.81401156148286</v>
      </c>
      <c r="R105">
        <f t="shared" si="19"/>
        <v>8.3221716535725463</v>
      </c>
      <c r="S105" s="20">
        <f t="shared" si="20"/>
        <v>9.2654512898029777E-5</v>
      </c>
    </row>
    <row r="106" spans="3:19" x14ac:dyDescent="0.25">
      <c r="C106" s="2">
        <v>0.88304015999999996</v>
      </c>
      <c r="D106">
        <v>220.73808299999999</v>
      </c>
      <c r="E106">
        <f t="shared" si="21"/>
        <v>218.22775913432545</v>
      </c>
      <c r="F106">
        <f t="shared" si="15"/>
        <v>6.3017259105751462</v>
      </c>
      <c r="G106" s="20">
        <f t="shared" si="16"/>
        <v>1.2933169717144877E-4</v>
      </c>
      <c r="I106" s="2">
        <v>0.87669847000000001</v>
      </c>
      <c r="J106">
        <v>255.86323999999999</v>
      </c>
      <c r="K106">
        <f t="shared" si="22"/>
        <v>257.16746317664564</v>
      </c>
      <c r="L106">
        <f t="shared" si="17"/>
        <v>1.7009980944996692</v>
      </c>
      <c r="M106" s="20">
        <f t="shared" si="18"/>
        <v>2.5982924835680599E-5</v>
      </c>
    </row>
    <row r="107" spans="3:19" x14ac:dyDescent="0.25">
      <c r="C107" s="2">
        <v>0.88384952999999999</v>
      </c>
      <c r="D107">
        <v>222.93245099999999</v>
      </c>
      <c r="E107">
        <f t="shared" si="21"/>
        <v>220.29220903784156</v>
      </c>
      <c r="F107">
        <f t="shared" si="15"/>
        <v>6.9708776187421817</v>
      </c>
      <c r="G107" s="20">
        <f t="shared" si="16"/>
        <v>1.4026227432291537E-4</v>
      </c>
      <c r="I107" s="2">
        <v>0.87758077999999995</v>
      </c>
      <c r="J107">
        <v>258.48482100000001</v>
      </c>
      <c r="K107">
        <f t="shared" si="22"/>
        <v>259.71757982240888</v>
      </c>
      <c r="L107">
        <f t="shared" si="17"/>
        <v>1.5196943142269004</v>
      </c>
      <c r="M107" s="20">
        <f t="shared" si="18"/>
        <v>2.2745010852479583E-5</v>
      </c>
    </row>
    <row r="108" spans="3:19" x14ac:dyDescent="0.25">
      <c r="C108" s="2">
        <v>0.88462145000000003</v>
      </c>
      <c r="D108">
        <v>225.20872600000001</v>
      </c>
      <c r="E108">
        <f t="shared" si="21"/>
        <v>222.346398620885</v>
      </c>
      <c r="F108">
        <f t="shared" si="15"/>
        <v>8.1929180252314335</v>
      </c>
      <c r="G108" s="20">
        <f t="shared" si="16"/>
        <v>1.615355749964016E-4</v>
      </c>
      <c r="I108" s="2">
        <v>0.87819060000000004</v>
      </c>
      <c r="J108">
        <v>260.84310900000003</v>
      </c>
      <c r="K108">
        <f t="shared" si="22"/>
        <v>261.55188352287774</v>
      </c>
      <c r="L108">
        <f t="shared" si="17"/>
        <v>0.50236132428053681</v>
      </c>
      <c r="M108" s="20">
        <f t="shared" si="18"/>
        <v>7.3834180808114159E-6</v>
      </c>
    </row>
    <row r="109" spans="3:19" x14ac:dyDescent="0.25">
      <c r="C109" s="2">
        <v>0.88558334999999999</v>
      </c>
      <c r="D109">
        <v>227.53828300000001</v>
      </c>
      <c r="E109">
        <f t="shared" si="21"/>
        <v>225.02816775615074</v>
      </c>
      <c r="F109">
        <f t="shared" si="15"/>
        <v>6.3006785374044822</v>
      </c>
      <c r="G109" s="20">
        <f t="shared" si="16"/>
        <v>1.2169657876953093E-4</v>
      </c>
      <c r="I109" s="2">
        <v>0.87870614999999996</v>
      </c>
      <c r="J109">
        <v>263.24450899999999</v>
      </c>
      <c r="K109">
        <f t="shared" si="22"/>
        <v>263.15009196188254</v>
      </c>
      <c r="L109">
        <f t="shared" si="17"/>
        <v>8.9145770868731076E-3</v>
      </c>
      <c r="M109" s="20">
        <f t="shared" si="18"/>
        <v>1.2864179836798412E-7</v>
      </c>
    </row>
    <row r="110" spans="3:19" x14ac:dyDescent="0.25">
      <c r="C110" s="2">
        <v>0.88654591999999999</v>
      </c>
      <c r="D110">
        <v>229.98492899999999</v>
      </c>
      <c r="E110">
        <f t="shared" si="21"/>
        <v>227.85415212938773</v>
      </c>
      <c r="F110">
        <f t="shared" si="15"/>
        <v>4.5402100723362011</v>
      </c>
      <c r="G110" s="20">
        <f t="shared" si="16"/>
        <v>8.583752618570468E-5</v>
      </c>
      <c r="I110" s="2">
        <v>0.87947114999999998</v>
      </c>
      <c r="J110">
        <v>265.62641500000001</v>
      </c>
      <c r="K110">
        <f t="shared" si="22"/>
        <v>265.6045620979931</v>
      </c>
      <c r="L110">
        <f t="shared" si="17"/>
        <v>4.7754932612372911E-4</v>
      </c>
      <c r="M110" s="20">
        <f t="shared" si="18"/>
        <v>6.7682394465996599E-9</v>
      </c>
    </row>
    <row r="111" spans="3:19" x14ac:dyDescent="0.25">
      <c r="C111" s="2">
        <v>0.8875092</v>
      </c>
      <c r="D111">
        <v>232.551523</v>
      </c>
      <c r="E111">
        <f t="shared" si="21"/>
        <v>230.83246731201095</v>
      </c>
      <c r="F111">
        <f t="shared" si="15"/>
        <v>2.9551524584075235</v>
      </c>
      <c r="G111" s="20">
        <f t="shared" si="16"/>
        <v>5.4643878268612803E-5</v>
      </c>
      <c r="I111" s="2">
        <v>0.88006591999999995</v>
      </c>
      <c r="J111">
        <v>268.03432400000003</v>
      </c>
      <c r="K111">
        <f t="shared" si="22"/>
        <v>267.58374457017925</v>
      </c>
      <c r="L111">
        <f t="shared" si="17"/>
        <v>0.20302182257761694</v>
      </c>
      <c r="M111" s="20">
        <f t="shared" si="18"/>
        <v>2.8259332351043467E-6</v>
      </c>
    </row>
    <row r="112" spans="3:19" x14ac:dyDescent="0.25">
      <c r="C112" s="2">
        <v>0.88828112999999997</v>
      </c>
      <c r="D112">
        <v>234.830656</v>
      </c>
      <c r="E112">
        <f t="shared" si="21"/>
        <v>233.33309485775027</v>
      </c>
      <c r="F112">
        <f t="shared" si="15"/>
        <v>2.2426893747763357</v>
      </c>
      <c r="G112" s="20">
        <f t="shared" si="16"/>
        <v>4.0668630024320363E-5</v>
      </c>
      <c r="I112" s="2">
        <v>0.88071215000000003</v>
      </c>
      <c r="J112">
        <v>270.44139899999999</v>
      </c>
      <c r="K112">
        <f t="shared" si="22"/>
        <v>269.80709120217784</v>
      </c>
      <c r="L112">
        <f t="shared" si="17"/>
        <v>0.40234638237798026</v>
      </c>
      <c r="M112" s="20">
        <f t="shared" si="18"/>
        <v>5.5011533694025597E-6</v>
      </c>
    </row>
    <row r="113" spans="3:13" x14ac:dyDescent="0.25">
      <c r="C113" s="2">
        <v>0.88895226000000005</v>
      </c>
      <c r="D113">
        <v>237.22008099999999</v>
      </c>
      <c r="E113">
        <f t="shared" si="21"/>
        <v>235.59325131471735</v>
      </c>
      <c r="F113">
        <f t="shared" si="15"/>
        <v>2.6465748249168262</v>
      </c>
      <c r="G113" s="20">
        <f t="shared" si="16"/>
        <v>4.7030682079653495E-5</v>
      </c>
      <c r="I113" s="2">
        <v>0.88116843</v>
      </c>
      <c r="J113">
        <v>273.16044599999998</v>
      </c>
      <c r="K113">
        <f t="shared" si="22"/>
        <v>271.42410394152995</v>
      </c>
      <c r="L113">
        <f t="shared" si="17"/>
        <v>3.0148837440119385</v>
      </c>
      <c r="M113" s="20">
        <f t="shared" si="18"/>
        <v>4.0404984437856667E-5</v>
      </c>
    </row>
    <row r="114" spans="3:13" x14ac:dyDescent="0.25">
      <c r="C114" s="2">
        <v>0.88985179000000003</v>
      </c>
      <c r="D114">
        <v>239.69752299999999</v>
      </c>
      <c r="E114">
        <f t="shared" si="21"/>
        <v>238.75361781820212</v>
      </c>
      <c r="F114">
        <f t="shared" si="15"/>
        <v>0.8909569922248769</v>
      </c>
      <c r="G114" s="20">
        <f t="shared" si="16"/>
        <v>1.5507066463535429E-5</v>
      </c>
      <c r="I114" s="2">
        <v>0.88186394000000001</v>
      </c>
      <c r="J114">
        <v>275.75716299999999</v>
      </c>
      <c r="K114">
        <f t="shared" si="22"/>
        <v>273.96658492277032</v>
      </c>
      <c r="L114">
        <f t="shared" si="17"/>
        <v>3.206169850655495</v>
      </c>
      <c r="M114" s="20">
        <f t="shared" si="18"/>
        <v>4.216313754003824E-5</v>
      </c>
    </row>
    <row r="115" spans="3:13" x14ac:dyDescent="0.25">
      <c r="C115" s="2">
        <v>0.89068756999999998</v>
      </c>
      <c r="D115">
        <v>242.08385100000001</v>
      </c>
      <c r="E115">
        <f t="shared" si="21"/>
        <v>241.83054478878756</v>
      </c>
      <c r="F115">
        <f t="shared" si="15"/>
        <v>6.4164036638804753E-2</v>
      </c>
      <c r="G115" s="20">
        <f t="shared" si="16"/>
        <v>1.0948636555091543E-6</v>
      </c>
      <c r="I115" s="2">
        <v>0.88249233000000005</v>
      </c>
      <c r="J115">
        <v>278.462039</v>
      </c>
      <c r="K115">
        <f t="shared" si="22"/>
        <v>276.34703180078543</v>
      </c>
      <c r="L115">
        <f t="shared" si="17"/>
        <v>4.473255452729477</v>
      </c>
      <c r="M115" s="20">
        <f t="shared" si="18"/>
        <v>5.7688826176628413E-5</v>
      </c>
    </row>
    <row r="116" spans="3:13" x14ac:dyDescent="0.25">
      <c r="C116" s="2">
        <v>0.89149372000000005</v>
      </c>
      <c r="D116">
        <v>244.39532</v>
      </c>
      <c r="E116">
        <f t="shared" si="21"/>
        <v>244.93272323517945</v>
      </c>
      <c r="F116">
        <f t="shared" si="15"/>
        <v>0.28880223718134351</v>
      </c>
      <c r="G116" s="20">
        <f t="shared" si="16"/>
        <v>4.8352037859218069E-6</v>
      </c>
      <c r="I116" s="2">
        <v>0.88323949999999996</v>
      </c>
      <c r="J116">
        <v>281.03639600000002</v>
      </c>
      <c r="K116">
        <f t="shared" si="22"/>
        <v>279.28436642424219</v>
      </c>
      <c r="L116">
        <f t="shared" si="17"/>
        <v>3.0696076343301653</v>
      </c>
      <c r="M116" s="20">
        <f t="shared" si="18"/>
        <v>3.8864915824335035E-5</v>
      </c>
    </row>
    <row r="117" spans="3:13" x14ac:dyDescent="0.25">
      <c r="C117" s="2">
        <v>0.89225935000000001</v>
      </c>
      <c r="D117">
        <v>246.88575399999999</v>
      </c>
      <c r="E117">
        <f t="shared" si="21"/>
        <v>248.00658067370028</v>
      </c>
      <c r="F117">
        <f t="shared" si="15"/>
        <v>1.2562524324780631</v>
      </c>
      <c r="G117" s="20">
        <f t="shared" si="16"/>
        <v>2.0610325676852048E-5</v>
      </c>
      <c r="I117" s="2">
        <v>0.88395164000000004</v>
      </c>
      <c r="J117">
        <v>283.64660700000002</v>
      </c>
      <c r="K117">
        <f t="shared" si="22"/>
        <v>282.19633044282602</v>
      </c>
      <c r="L117">
        <f t="shared" si="17"/>
        <v>2.1033020922884496</v>
      </c>
      <c r="M117" s="20">
        <f t="shared" si="18"/>
        <v>2.6142460958413141E-5</v>
      </c>
    </row>
    <row r="118" spans="3:13" x14ac:dyDescent="0.25">
      <c r="C118" s="2">
        <v>0.89291624000000003</v>
      </c>
      <c r="D118">
        <v>249.10534000000001</v>
      </c>
      <c r="E118">
        <f t="shared" si="21"/>
        <v>250.74705700767134</v>
      </c>
      <c r="F118">
        <f t="shared" si="15"/>
        <v>2.6952347332773119</v>
      </c>
      <c r="G118" s="20">
        <f t="shared" si="16"/>
        <v>4.3434069282287424E-5</v>
      </c>
      <c r="I118" s="2">
        <v>0.88440291999999998</v>
      </c>
      <c r="J118">
        <v>286.07355200000001</v>
      </c>
      <c r="K118">
        <f t="shared" si="22"/>
        <v>284.10040668908141</v>
      </c>
      <c r="L118">
        <f t="shared" si="17"/>
        <v>3.8933024180000442</v>
      </c>
      <c r="M118" s="20">
        <f t="shared" si="18"/>
        <v>4.7573239174213244E-5</v>
      </c>
    </row>
    <row r="119" spans="3:13" x14ac:dyDescent="0.25">
      <c r="C119" s="2">
        <v>0.89331179000000005</v>
      </c>
      <c r="D119">
        <v>251.88997499999999</v>
      </c>
      <c r="E119">
        <f t="shared" si="21"/>
        <v>252.44476684384728</v>
      </c>
      <c r="F119">
        <f t="shared" si="15"/>
        <v>0.3077939899994685</v>
      </c>
      <c r="G119" s="20">
        <f t="shared" si="16"/>
        <v>4.851079242749154E-6</v>
      </c>
      <c r="I119" s="2">
        <v>0.88490367000000003</v>
      </c>
      <c r="J119">
        <v>288.83035000000001</v>
      </c>
      <c r="K119">
        <f t="shared" si="22"/>
        <v>286.26823372213761</v>
      </c>
      <c r="L119">
        <f t="shared" si="17"/>
        <v>6.5644398212874844</v>
      </c>
      <c r="M119" s="20">
        <f t="shared" si="18"/>
        <v>7.8688636189953775E-5</v>
      </c>
    </row>
    <row r="120" spans="3:13" x14ac:dyDescent="0.25">
      <c r="C120" s="2">
        <v>0.89408586000000001</v>
      </c>
      <c r="D120">
        <v>254.535563</v>
      </c>
      <c r="E120">
        <f t="shared" si="21"/>
        <v>255.8739340159994</v>
      </c>
      <c r="F120">
        <f t="shared" si="15"/>
        <v>1.7912369764672651</v>
      </c>
      <c r="G120" s="20">
        <f t="shared" si="16"/>
        <v>2.7647515304480677E-5</v>
      </c>
      <c r="I120" s="2">
        <v>0.88541095999999997</v>
      </c>
      <c r="J120">
        <v>291.26277599999997</v>
      </c>
      <c r="K120">
        <f t="shared" si="22"/>
        <v>288.52499655884941</v>
      </c>
      <c r="L120">
        <f t="shared" si="17"/>
        <v>7.4954362683866984</v>
      </c>
      <c r="M120" s="20">
        <f t="shared" si="18"/>
        <v>8.8354148744657055E-5</v>
      </c>
    </row>
    <row r="121" spans="3:13" x14ac:dyDescent="0.25">
      <c r="C121" s="2">
        <v>0.89477357000000002</v>
      </c>
      <c r="D121">
        <v>257.500225</v>
      </c>
      <c r="E121">
        <f t="shared" si="21"/>
        <v>259.04324378897081</v>
      </c>
      <c r="F121">
        <f t="shared" si="15"/>
        <v>2.3809069831169518</v>
      </c>
      <c r="G121" s="20">
        <f t="shared" si="16"/>
        <v>3.590766816573227E-5</v>
      </c>
      <c r="I121" s="2">
        <v>0.88596774</v>
      </c>
      <c r="J121">
        <v>293.55804000000001</v>
      </c>
      <c r="K121">
        <f t="shared" si="22"/>
        <v>291.07420599694194</v>
      </c>
      <c r="L121">
        <f t="shared" si="17"/>
        <v>6.169431354747446</v>
      </c>
      <c r="M121" s="20">
        <f t="shared" si="18"/>
        <v>7.1590793744858602E-5</v>
      </c>
    </row>
    <row r="122" spans="3:13" x14ac:dyDescent="0.25">
      <c r="C122" s="2">
        <v>0.89525432999999999</v>
      </c>
      <c r="D122">
        <v>259.76978200000002</v>
      </c>
      <c r="E122">
        <f t="shared" si="21"/>
        <v>261.32987062300964</v>
      </c>
      <c r="F122">
        <f t="shared" si="15"/>
        <v>2.4338765116440504</v>
      </c>
      <c r="G122" s="20">
        <f t="shared" si="16"/>
        <v>3.6067935114385812E-5</v>
      </c>
      <c r="I122" s="2">
        <v>0.88618445000000001</v>
      </c>
      <c r="J122">
        <v>295.92806200000001</v>
      </c>
      <c r="K122">
        <f t="shared" si="22"/>
        <v>292.08734627608197</v>
      </c>
      <c r="L122">
        <f t="shared" si="17"/>
        <v>14.751097271951258</v>
      </c>
      <c r="M122" s="20">
        <f t="shared" si="18"/>
        <v>1.6844263509641747E-4</v>
      </c>
    </row>
    <row r="123" spans="3:13" x14ac:dyDescent="0.25">
      <c r="C123" s="2">
        <v>0.89570088000000003</v>
      </c>
      <c r="D123">
        <v>261.63004699999999</v>
      </c>
      <c r="E123">
        <f t="shared" si="21"/>
        <v>263.50771886105463</v>
      </c>
      <c r="F123">
        <f t="shared" si="15"/>
        <v>3.5256516177963833</v>
      </c>
      <c r="G123" s="20">
        <f t="shared" si="16"/>
        <v>5.1506751190577431E-5</v>
      </c>
      <c r="I123" s="2">
        <v>0.88654644999999999</v>
      </c>
      <c r="J123">
        <v>298.1728</v>
      </c>
      <c r="K123">
        <f t="shared" si="22"/>
        <v>293.80644821236177</v>
      </c>
      <c r="L123">
        <f t="shared" si="17"/>
        <v>19.065027933411507</v>
      </c>
      <c r="M123" s="20">
        <f t="shared" si="18"/>
        <v>2.1443782752804565E-4</v>
      </c>
    </row>
    <row r="124" spans="3:13" x14ac:dyDescent="0.25">
      <c r="C124" s="2">
        <v>0.89603551999999997</v>
      </c>
      <c r="D124">
        <v>263.63881900000001</v>
      </c>
      <c r="E124">
        <f t="shared" si="21"/>
        <v>265.17461653742379</v>
      </c>
      <c r="F124">
        <f t="shared" si="15"/>
        <v>2.3586740759569325</v>
      </c>
      <c r="G124" s="20">
        <f t="shared" si="16"/>
        <v>3.3935106677397791E-5</v>
      </c>
      <c r="I124" s="2">
        <v>0.88690038000000004</v>
      </c>
      <c r="J124">
        <v>300.14429100000001</v>
      </c>
      <c r="K124">
        <f t="shared" si="22"/>
        <v>295.52009976207574</v>
      </c>
      <c r="L124">
        <f t="shared" si="17"/>
        <v>21.383144604895545</v>
      </c>
      <c r="M124" s="20">
        <f t="shared" si="18"/>
        <v>2.3736211258988012E-4</v>
      </c>
    </row>
    <row r="125" spans="3:13" x14ac:dyDescent="0.25">
      <c r="C125" s="2">
        <v>0.89660021000000001</v>
      </c>
      <c r="D125">
        <v>265.84566799999999</v>
      </c>
      <c r="E125">
        <f t="shared" si="21"/>
        <v>268.05679696231221</v>
      </c>
      <c r="F125">
        <f t="shared" si="15"/>
        <v>4.8890912879758979</v>
      </c>
      <c r="G125" s="20">
        <f t="shared" si="16"/>
        <v>6.9178154313616038E-5</v>
      </c>
    </row>
    <row r="126" spans="3:13" x14ac:dyDescent="0.25">
      <c r="C126" s="2">
        <v>0.89693442000000001</v>
      </c>
      <c r="D126">
        <v>268.02435100000002</v>
      </c>
      <c r="E126">
        <f t="shared" si="21"/>
        <v>269.80457383430354</v>
      </c>
      <c r="F126">
        <f t="shared" si="15"/>
        <v>3.1691933397756413</v>
      </c>
      <c r="G126" s="20">
        <f t="shared" si="16"/>
        <v>4.4116416520210828E-5</v>
      </c>
    </row>
    <row r="127" spans="3:13" x14ac:dyDescent="0.25">
      <c r="C127" s="2">
        <v>0.89730098999999997</v>
      </c>
      <c r="D127">
        <v>270.38167399999998</v>
      </c>
      <c r="E127">
        <f t="shared" si="21"/>
        <v>271.7583024255905</v>
      </c>
      <c r="F127">
        <f t="shared" si="15"/>
        <v>1.895105822143847</v>
      </c>
      <c r="G127" s="20">
        <f t="shared" si="16"/>
        <v>2.5922624011004663E-5</v>
      </c>
    </row>
    <row r="128" spans="3:13" x14ac:dyDescent="0.25">
      <c r="C128" s="2">
        <v>0.89779653999999998</v>
      </c>
      <c r="D128">
        <v>272.916831</v>
      </c>
      <c r="E128">
        <f t="shared" si="21"/>
        <v>274.46188416276016</v>
      </c>
      <c r="F128">
        <f t="shared" si="15"/>
        <v>2.3871892757551576</v>
      </c>
      <c r="G128" s="20">
        <f t="shared" si="16"/>
        <v>3.2049865787151957E-5</v>
      </c>
    </row>
    <row r="129" spans="3:7" x14ac:dyDescent="0.25">
      <c r="C129" s="2">
        <v>0.89817451999999998</v>
      </c>
      <c r="D129">
        <v>274.95921099999998</v>
      </c>
      <c r="E129">
        <f t="shared" si="21"/>
        <v>276.57338239194144</v>
      </c>
      <c r="F129">
        <f t="shared" si="15"/>
        <v>2.6055492825622117</v>
      </c>
      <c r="G129" s="20">
        <f t="shared" si="16"/>
        <v>3.4463767056533361E-5</v>
      </c>
    </row>
    <row r="130" spans="3:7" x14ac:dyDescent="0.25">
      <c r="C130" s="2">
        <v>0.89868323999999999</v>
      </c>
      <c r="D130">
        <v>277.48129899999998</v>
      </c>
      <c r="E130">
        <f t="shared" si="21"/>
        <v>279.48436573241844</v>
      </c>
      <c r="F130">
        <f t="shared" si="15"/>
        <v>4.0122763345215686</v>
      </c>
      <c r="G130" s="20">
        <f t="shared" si="16"/>
        <v>5.2110278993574114E-5</v>
      </c>
    </row>
    <row r="131" spans="3:7" x14ac:dyDescent="0.25">
      <c r="C131" s="2">
        <v>0.89906275999999996</v>
      </c>
      <c r="D131">
        <v>279.787823</v>
      </c>
      <c r="E131">
        <f t="shared" ref="E131:E140" si="24">$X$6+$X$2*EXP((C131/F$1)*$X$3-$X$4)+D$1^2*$X$5/((-$X$7*(C131/E$1-1)^$X$8+1))</f>
        <v>281.70891889093849</v>
      </c>
      <c r="F131">
        <f t="shared" si="15"/>
        <v>3.6906094221807448</v>
      </c>
      <c r="G131" s="20">
        <f t="shared" si="16"/>
        <v>4.7145524099720955E-5</v>
      </c>
    </row>
    <row r="132" spans="3:7" x14ac:dyDescent="0.25">
      <c r="C132" s="2">
        <v>0.89951879999999995</v>
      </c>
      <c r="D132">
        <v>282.10382399999997</v>
      </c>
      <c r="E132">
        <f t="shared" si="24"/>
        <v>284.4432437089099</v>
      </c>
      <c r="F132">
        <f t="shared" ref="F132:F140" si="25">(E132-D132)^2</f>
        <v>5.4728845744362182</v>
      </c>
      <c r="G132" s="20">
        <f t="shared" ref="G132:G140" si="26">((E132-D132)/D132)^2</f>
        <v>6.8769892016559825E-5</v>
      </c>
    </row>
    <row r="133" spans="3:7" x14ac:dyDescent="0.25">
      <c r="C133" s="2">
        <v>0.89992161999999998</v>
      </c>
      <c r="D133">
        <v>284.79365899999999</v>
      </c>
      <c r="E133">
        <f t="shared" si="24"/>
        <v>286.91535389161589</v>
      </c>
      <c r="F133">
        <f t="shared" si="25"/>
        <v>4.5015892131090167</v>
      </c>
      <c r="G133" s="20">
        <f t="shared" si="26"/>
        <v>5.5501565178986249E-5</v>
      </c>
    </row>
    <row r="134" spans="3:7" x14ac:dyDescent="0.25">
      <c r="C134" s="2">
        <v>0.89995053000000003</v>
      </c>
      <c r="D134">
        <v>286.81245100000001</v>
      </c>
      <c r="E134">
        <f t="shared" si="24"/>
        <v>287.09486038889236</v>
      </c>
      <c r="F134">
        <f t="shared" si="25"/>
        <v>7.9755062934548954E-2</v>
      </c>
      <c r="G134" s="20">
        <f t="shared" si="26"/>
        <v>9.6953225132302193E-7</v>
      </c>
    </row>
    <row r="135" spans="3:7" x14ac:dyDescent="0.25">
      <c r="C135" s="2">
        <v>0.90035788000000005</v>
      </c>
      <c r="D135">
        <v>289.34889900000002</v>
      </c>
      <c r="E135">
        <f t="shared" si="24"/>
        <v>289.65430965698442</v>
      </c>
      <c r="F135">
        <f t="shared" si="25"/>
        <v>9.3275669399646877E-2</v>
      </c>
      <c r="G135" s="20">
        <f t="shared" si="26"/>
        <v>1.1141013644841432E-6</v>
      </c>
    </row>
    <row r="136" spans="3:7" x14ac:dyDescent="0.25">
      <c r="C136" s="2">
        <v>0.90057275000000003</v>
      </c>
      <c r="D136">
        <v>291.40444200000002</v>
      </c>
      <c r="E136">
        <f t="shared" si="24"/>
        <v>291.02733019061918</v>
      </c>
      <c r="F136">
        <f t="shared" si="25"/>
        <v>0.14221331677448756</v>
      </c>
      <c r="G136" s="20">
        <f t="shared" si="26"/>
        <v>1.6747420703638154E-6</v>
      </c>
    </row>
    <row r="137" spans="3:7" x14ac:dyDescent="0.25">
      <c r="C137" s="2">
        <v>0.90093767999999996</v>
      </c>
      <c r="D137">
        <v>293.47891499999997</v>
      </c>
      <c r="E137">
        <f t="shared" si="24"/>
        <v>293.39622473486094</v>
      </c>
      <c r="F137">
        <f t="shared" si="25"/>
        <v>6.8376799487639972E-3</v>
      </c>
      <c r="G137" s="20">
        <f t="shared" si="26"/>
        <v>7.93880179660099E-8</v>
      </c>
    </row>
    <row r="138" spans="3:7" x14ac:dyDescent="0.25">
      <c r="C138" s="2">
        <v>0.90113909999999997</v>
      </c>
      <c r="D138">
        <v>295.64365099999998</v>
      </c>
      <c r="E138">
        <f t="shared" si="24"/>
        <v>294.72394472541077</v>
      </c>
      <c r="F138">
        <f t="shared" si="25"/>
        <v>0.84585963151874977</v>
      </c>
      <c r="G138" s="20">
        <f t="shared" si="26"/>
        <v>9.6774555467260847E-6</v>
      </c>
    </row>
    <row r="139" spans="3:7" x14ac:dyDescent="0.25">
      <c r="C139" s="2">
        <v>0.90144206999999998</v>
      </c>
      <c r="D139">
        <v>297.67864500000002</v>
      </c>
      <c r="E139">
        <f t="shared" si="24"/>
        <v>296.74859377635022</v>
      </c>
      <c r="F139">
        <f t="shared" si="25"/>
        <v>0.86499527861248648</v>
      </c>
      <c r="G139" s="20">
        <f t="shared" si="26"/>
        <v>9.7615408635448524E-6</v>
      </c>
    </row>
    <row r="140" spans="3:7" x14ac:dyDescent="0.25">
      <c r="C140" s="2">
        <v>0.90174504</v>
      </c>
      <c r="D140">
        <v>299.713639</v>
      </c>
      <c r="E140">
        <f t="shared" si="24"/>
        <v>298.80680896904141</v>
      </c>
      <c r="F140">
        <f t="shared" si="25"/>
        <v>0.82234070504835355</v>
      </c>
      <c r="G140" s="20">
        <f t="shared" si="26"/>
        <v>9.1545873825183238E-6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77893-8F96-F042-B7DB-DBF112FF9584}">
  <dimension ref="A1:BK109"/>
  <sheetViews>
    <sheetView topLeftCell="AB1" zoomScaleNormal="100" workbookViewId="0">
      <selection activeCell="AP29" sqref="AP29"/>
    </sheetView>
  </sheetViews>
  <sheetFormatPr baseColWidth="10" defaultRowHeight="15.75" x14ac:dyDescent="0.25"/>
  <cols>
    <col min="3" max="3" width="10.875" style="2"/>
    <col min="6" max="7" width="16.5" customWidth="1"/>
    <col min="8" max="8" width="6.375" customWidth="1"/>
    <col min="9" max="9" width="10.875" style="2"/>
    <col min="12" max="13" width="16.5" customWidth="1"/>
    <col min="14" max="14" width="5.625" customWidth="1"/>
    <col min="15" max="15" width="10.875" style="2"/>
    <col min="18" max="19" width="16.5" customWidth="1"/>
    <col min="20" max="20" width="6.375" customWidth="1"/>
    <col min="21" max="21" width="10.875" style="2"/>
    <col min="24" max="25" width="16.5" customWidth="1"/>
    <col min="26" max="26" width="5.625" customWidth="1"/>
    <col min="27" max="27" width="10.875" style="2"/>
    <col min="30" max="31" width="16.5" customWidth="1"/>
    <col min="32" max="32" width="5.625" customWidth="1"/>
    <col min="33" max="33" width="10.875" style="2"/>
    <col min="36" max="37" width="16.5" customWidth="1"/>
    <col min="39" max="39" width="13.125" customWidth="1"/>
  </cols>
  <sheetData>
    <row r="1" spans="1:63" x14ac:dyDescent="0.25">
      <c r="A1" t="s">
        <v>20</v>
      </c>
      <c r="C1" t="s">
        <v>8</v>
      </c>
      <c r="D1">
        <v>0.2</v>
      </c>
      <c r="E1">
        <v>0.3</v>
      </c>
      <c r="F1">
        <f>_xlfn.XLOOKUP(D3+20,D3:D150,C3:C150,,-1,1)-AP9</f>
        <v>0.666749048027236</v>
      </c>
      <c r="I1" t="s">
        <v>1</v>
      </c>
      <c r="J1">
        <v>0.3</v>
      </c>
      <c r="K1">
        <v>0.3</v>
      </c>
      <c r="L1">
        <f>_xlfn.XLOOKUP(J3+20,J3:J150,I3:I150,,-1,1)-AP10</f>
        <v>0.71886644</v>
      </c>
      <c r="O1" t="s">
        <v>15</v>
      </c>
      <c r="P1">
        <v>0.35</v>
      </c>
      <c r="Q1">
        <v>0.3</v>
      </c>
      <c r="R1">
        <f>_xlfn.XLOOKUP(P3+20,P3:P150,O3:O150,,-1,1)-AP11</f>
        <v>0.67267374528615398</v>
      </c>
      <c r="U1" t="s">
        <v>2</v>
      </c>
      <c r="V1">
        <v>0.4</v>
      </c>
      <c r="W1">
        <v>0.3</v>
      </c>
      <c r="X1">
        <f>_xlfn.XLOOKUP(V3+20,V3:V150,U3:U150,,-1,1)-AP12</f>
        <v>0.64685063656731523</v>
      </c>
      <c r="AA1" t="s">
        <v>16</v>
      </c>
      <c r="AB1">
        <v>0.45</v>
      </c>
      <c r="AC1">
        <v>0.3</v>
      </c>
      <c r="AD1">
        <f>_xlfn.XLOOKUP(AB3+20,AB3:AB150,AA3:AA150,,-1,1)-AP13</f>
        <v>0.62642819630392621</v>
      </c>
      <c r="AG1" t="s">
        <v>3</v>
      </c>
      <c r="AH1">
        <v>0.5</v>
      </c>
      <c r="AI1">
        <v>0.3</v>
      </c>
      <c r="AJ1">
        <f>_xlfn.XLOOKUP(AH3+20,AH3:AH150,AG3:AG150,,-1,1)-AP14</f>
        <v>0.61011029810628448</v>
      </c>
      <c r="AO1" t="s">
        <v>38</v>
      </c>
    </row>
    <row r="2" spans="1:6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134</v>
      </c>
      <c r="Z2" s="1"/>
      <c r="AA2" s="3" t="s">
        <v>4</v>
      </c>
      <c r="AB2" s="1" t="s">
        <v>5</v>
      </c>
      <c r="AC2" s="1" t="s">
        <v>33</v>
      </c>
      <c r="AD2" s="1" t="s">
        <v>34</v>
      </c>
      <c r="AE2" s="1" t="s">
        <v>134</v>
      </c>
      <c r="AF2" s="1"/>
      <c r="AG2" s="3" t="s">
        <v>4</v>
      </c>
      <c r="AH2" s="1" t="s">
        <v>5</v>
      </c>
      <c r="AI2" s="1" t="s">
        <v>33</v>
      </c>
      <c r="AJ2" s="1" t="s">
        <v>34</v>
      </c>
      <c r="AK2" s="1" t="s">
        <v>134</v>
      </c>
      <c r="AO2" t="s">
        <v>29</v>
      </c>
      <c r="AP2">
        <v>359.62220245008075</v>
      </c>
      <c r="BD2" t="s">
        <v>62</v>
      </c>
      <c r="BE2" s="11" t="s">
        <v>63</v>
      </c>
      <c r="BF2" s="12">
        <v>7.73</v>
      </c>
    </row>
    <row r="3" spans="1:63" x14ac:dyDescent="0.25">
      <c r="C3" s="2">
        <v>0.49121050999999999</v>
      </c>
      <c r="D3">
        <v>195.95093900000001</v>
      </c>
      <c r="E3">
        <f t="shared" ref="E3:E34" si="0">$AP$6+$AP$2*EXP((C3/F$1)*$AP$3-$AP$4)+D$1^2*$AP$5/((-$AP$7*(C3/E$1-1)^$AP$8+1))</f>
        <v>194.49712981024749</v>
      </c>
      <c r="F3">
        <f>(E3-D3)^2</f>
        <v>2.1135611602088762</v>
      </c>
      <c r="G3" s="20">
        <f>((E3-D3)/D3)^2</f>
        <v>5.5045284615410788E-5</v>
      </c>
      <c r="I3" s="2">
        <v>0.49003985999999999</v>
      </c>
      <c r="J3">
        <v>221.59890899999999</v>
      </c>
      <c r="K3">
        <f t="shared" ref="K3:K34" si="1">$AP$6+$AP$2*EXP((I3/L$1)*$AP$3-$AP$4)+J$1^2*$AP$5/((-$AP$7*(I3/K$1-1)^$AP$8+1))</f>
        <v>221.48191286041305</v>
      </c>
      <c r="L3">
        <f>(K3-J3)^2</f>
        <v>1.3688096678247916E-2</v>
      </c>
      <c r="M3" s="20">
        <f>((K3-J3)/J3)^2</f>
        <v>2.7874547636916166E-7</v>
      </c>
      <c r="O3" s="2">
        <v>0.49050264999999998</v>
      </c>
      <c r="P3">
        <v>239.01114699999999</v>
      </c>
      <c r="Q3">
        <f t="shared" ref="Q3:Q34" si="2">$AP$6+$AP$2*EXP((O3/R$1)*$AP$3-$AP$4)+P$1^2*$AP$5/((-$AP$7*(O3/Q$1-1)^$AP$8+1))</f>
        <v>239.02219480495947</v>
      </c>
      <c r="R3">
        <f>(Q3-P3)^2</f>
        <v>1.2205399442259291E-4</v>
      </c>
      <c r="S3" s="20">
        <f>((Q3-P3)/P3)^2</f>
        <v>2.1365629099911209E-9</v>
      </c>
      <c r="U3" s="2">
        <v>0.49248111</v>
      </c>
      <c r="V3">
        <v>257.94774699999999</v>
      </c>
      <c r="W3">
        <f t="shared" ref="W3:W34" si="3">$AP$6+$AP$2*EXP((U3/X$1)*$AP$3-$AP$4)+V$1^2*$AP$5/((-$AP$7*(U3/W$1-1)^$AP$8+1))</f>
        <v>259.26101868311963</v>
      </c>
      <c r="X3">
        <f>(W3-V3)^2</f>
        <v>1.7246825136838859</v>
      </c>
      <c r="Y3" s="20">
        <f>((W3-V3)/V3)^2</f>
        <v>2.5920637722336062E-5</v>
      </c>
      <c r="AA3" s="2">
        <v>0.49129071000000002</v>
      </c>
      <c r="AB3">
        <v>280.71898599999997</v>
      </c>
      <c r="AC3">
        <f t="shared" ref="AC3:AC34" si="4">$AP$6+$AP$2*EXP((AA3/AD$1)*$AP$3-$AP$4)+AB$1^2*$AP$5/((-$AP$7*(AA3/AC$1-1)^$AP$8+1))</f>
        <v>282.19836783568763</v>
      </c>
      <c r="AD3">
        <f>(AC3-AB3)^2</f>
        <v>2.1885706157625946</v>
      </c>
      <c r="AE3" s="20">
        <f>((AC3-AB3)/AB3)^2</f>
        <v>2.7772628895340462E-5</v>
      </c>
      <c r="AG3" s="2">
        <v>0.49080138000000001</v>
      </c>
      <c r="AH3">
        <v>305.612233</v>
      </c>
      <c r="AI3">
        <f t="shared" ref="AI3:AI34" si="5">$AP$6+$AP$2*EXP((AG3/AJ$1)*$AP$3-$AP$4)+AH$1^2*$AP$5/((-$AP$7*(AG3/AI$1-1)^$AP$8+1))</f>
        <v>307.83427721611815</v>
      </c>
      <c r="AJ3">
        <f>(AI3-AH3)^2</f>
        <v>4.9374804983841214</v>
      </c>
      <c r="AK3" s="20">
        <f>((AI3-AH3)/AH3)^2</f>
        <v>5.286447518119037E-5</v>
      </c>
      <c r="AO3" t="s">
        <v>30</v>
      </c>
      <c r="AP3">
        <v>21.02177614395282</v>
      </c>
      <c r="BD3" t="s">
        <v>64</v>
      </c>
      <c r="BE3" s="11" t="s">
        <v>65</v>
      </c>
      <c r="BF3" s="12">
        <v>44.84</v>
      </c>
    </row>
    <row r="4" spans="1:63" x14ac:dyDescent="0.25">
      <c r="C4" s="2">
        <v>0.49556797000000002</v>
      </c>
      <c r="D4">
        <v>195.995586</v>
      </c>
      <c r="E4">
        <f t="shared" si="0"/>
        <v>194.49715669057701</v>
      </c>
      <c r="F4">
        <f t="shared" ref="F4:F67" si="6">(E4-D4)^2</f>
        <v>2.2452903953378538</v>
      </c>
      <c r="G4" s="20">
        <f t="shared" ref="G4:G67" si="7">((E4-D4)/D4)^2</f>
        <v>5.8449383810560085E-5</v>
      </c>
      <c r="I4" s="2">
        <v>0.49439731999999997</v>
      </c>
      <c r="J4">
        <v>221.64355599999999</v>
      </c>
      <c r="K4">
        <f t="shared" si="1"/>
        <v>221.48192257980367</v>
      </c>
      <c r="L4">
        <f t="shared" ref="L4:L67" si="8">(K4-J4)^2</f>
        <v>2.612536252436147E-2</v>
      </c>
      <c r="M4" s="20">
        <f t="shared" ref="M4:M67" si="9">((K4-J4)/J4)^2</f>
        <v>5.318046213955832E-7</v>
      </c>
      <c r="O4" s="2">
        <v>0.49485966999999997</v>
      </c>
      <c r="P4">
        <v>238.99293399999999</v>
      </c>
      <c r="Q4">
        <f t="shared" si="2"/>
        <v>239.02221975375033</v>
      </c>
      <c r="R4">
        <f t="shared" ref="R4:R67" si="10">(Q4-P4)^2</f>
        <v>8.576553727257702E-4</v>
      </c>
      <c r="S4" s="20">
        <f t="shared" ref="S4:S67" si="11">((Q4-P4)/P4)^2</f>
        <v>1.5015600005003971E-8</v>
      </c>
      <c r="U4" s="2">
        <v>0.49649531000000002</v>
      </c>
      <c r="V4">
        <v>257.99174099999999</v>
      </c>
      <c r="W4">
        <f t="shared" si="3"/>
        <v>259.26106392900653</v>
      </c>
      <c r="X4">
        <f t="shared" ref="X4:X67" si="12">(W4-V4)^2</f>
        <v>1.6111806981017283</v>
      </c>
      <c r="Y4" s="20">
        <f t="shared" ref="Y4:Y67" si="13">((W4-V4)/V4)^2</f>
        <v>2.4206535906632437E-5</v>
      </c>
      <c r="AA4" s="2">
        <v>0.49564795</v>
      </c>
      <c r="AB4">
        <v>280.73220300000003</v>
      </c>
      <c r="AC4">
        <f t="shared" si="4"/>
        <v>282.19844827051236</v>
      </c>
      <c r="AD4">
        <f t="shared" ref="AD4:AD67" si="14">(AC4-AB4)^2</f>
        <v>2.1498751932997799</v>
      </c>
      <c r="AE4" s="20">
        <f t="shared" ref="AE4:AE67" si="15">((AC4-AB4)/AB4)^2</f>
        <v>2.7279021059255669E-5</v>
      </c>
      <c r="AG4" s="2">
        <v>0.49481536999999998</v>
      </c>
      <c r="AH4">
        <v>305.62564700000001</v>
      </c>
      <c r="AI4">
        <f t="shared" si="5"/>
        <v>307.8343910777096</v>
      </c>
      <c r="AJ4">
        <f t="shared" ref="AJ4:AJ67" si="16">(AI4-AH4)^2</f>
        <v>4.8785504008171525</v>
      </c>
      <c r="AK4" s="20">
        <f t="shared" ref="AK4:AK67" si="17">((AI4-AH4)/AH4)^2</f>
        <v>5.2228939106648628E-5</v>
      </c>
      <c r="AO4" t="s">
        <v>31</v>
      </c>
      <c r="AP4">
        <v>30.021776143952742</v>
      </c>
      <c r="BD4" t="s">
        <v>66</v>
      </c>
      <c r="BE4" s="11" t="s">
        <v>67</v>
      </c>
      <c r="BF4" s="12">
        <v>0.33400000000000002</v>
      </c>
    </row>
    <row r="5" spans="1:63" x14ac:dyDescent="0.25">
      <c r="C5" s="2">
        <v>0.49958184999999999</v>
      </c>
      <c r="D5">
        <v>195.99328399999999</v>
      </c>
      <c r="E5">
        <f t="shared" si="0"/>
        <v>194.49718512638253</v>
      </c>
      <c r="F5">
        <f t="shared" si="6"/>
        <v>2.2383118396394197</v>
      </c>
      <c r="G5" s="20">
        <f t="shared" si="7"/>
        <v>5.8269086849349917E-5</v>
      </c>
      <c r="I5" s="2">
        <v>0.49875445000000002</v>
      </c>
      <c r="J5">
        <v>221.64105699999999</v>
      </c>
      <c r="K5">
        <f t="shared" si="1"/>
        <v>221.48193408900553</v>
      </c>
      <c r="L5">
        <f t="shared" si="8"/>
        <v>2.5320100803349239E-2</v>
      </c>
      <c r="M5" s="20">
        <f t="shared" si="9"/>
        <v>5.1542443683949773E-7</v>
      </c>
      <c r="O5" s="2">
        <v>0.49887355999999999</v>
      </c>
      <c r="P5">
        <v>238.99063200000001</v>
      </c>
      <c r="Q5">
        <f t="shared" si="2"/>
        <v>239.02224649452444</v>
      </c>
      <c r="R5">
        <f t="shared" si="10"/>
        <v>9.9947626403541746E-4</v>
      </c>
      <c r="S5" s="20">
        <f t="shared" si="11"/>
        <v>1.7498899194524304E-8</v>
      </c>
      <c r="U5" s="2">
        <v>0.50050908999999999</v>
      </c>
      <c r="V5">
        <v>257.973724</v>
      </c>
      <c r="W5">
        <f t="shared" si="3"/>
        <v>259.26111620859035</v>
      </c>
      <c r="X5">
        <f t="shared" si="12"/>
        <v>1.6573786987391323</v>
      </c>
      <c r="Y5" s="20">
        <f t="shared" si="13"/>
        <v>2.4904097434916307E-5</v>
      </c>
      <c r="AA5" s="2">
        <v>0.49966161999999997</v>
      </c>
      <c r="AB5">
        <v>280.69847099999998</v>
      </c>
      <c r="AC5">
        <f t="shared" si="4"/>
        <v>282.19853441760898</v>
      </c>
      <c r="AD5">
        <f t="shared" si="14"/>
        <v>2.2501902568487897</v>
      </c>
      <c r="AE5" s="20">
        <f t="shared" si="15"/>
        <v>2.8558746792444697E-5</v>
      </c>
      <c r="AG5" s="2">
        <v>0.49882925</v>
      </c>
      <c r="AH5">
        <v>305.62334499999997</v>
      </c>
      <c r="AI5">
        <f t="shared" si="5"/>
        <v>307.83452281177642</v>
      </c>
      <c r="AJ5">
        <f t="shared" si="16"/>
        <v>4.8893073152924966</v>
      </c>
      <c r="AK5" s="20">
        <f t="shared" si="17"/>
        <v>5.2344889351603943E-5</v>
      </c>
      <c r="AO5" t="s">
        <v>32</v>
      </c>
      <c r="AP5">
        <v>539.69800344215219</v>
      </c>
      <c r="BD5" t="s">
        <v>68</v>
      </c>
      <c r="BE5" s="11" t="s">
        <v>69</v>
      </c>
      <c r="BF5" s="12">
        <v>5.64</v>
      </c>
    </row>
    <row r="6" spans="1:63" x14ac:dyDescent="0.25">
      <c r="C6" s="2">
        <v>0.50359573999999996</v>
      </c>
      <c r="D6">
        <v>195.990983</v>
      </c>
      <c r="E6">
        <f t="shared" si="0"/>
        <v>194.49721762344291</v>
      </c>
      <c r="F6">
        <f t="shared" si="6"/>
        <v>2.2313350002007533</v>
      </c>
      <c r="G6" s="20">
        <f t="shared" si="7"/>
        <v>5.8088825488286712E-5</v>
      </c>
      <c r="I6" s="2">
        <v>0.50276832999999999</v>
      </c>
      <c r="J6">
        <v>221.638756</v>
      </c>
      <c r="K6">
        <f t="shared" si="1"/>
        <v>221.48194660182878</v>
      </c>
      <c r="L6">
        <f t="shared" si="8"/>
        <v>2.4589187354820068E-2</v>
      </c>
      <c r="M6" s="20">
        <f t="shared" si="9"/>
        <v>5.0055611146929898E-7</v>
      </c>
      <c r="O6" s="2">
        <v>0.50288743999999996</v>
      </c>
      <c r="P6">
        <v>238.98833099999999</v>
      </c>
      <c r="Q6">
        <f t="shared" si="2"/>
        <v>239.02227747536767</v>
      </c>
      <c r="R6">
        <f t="shared" si="10"/>
        <v>1.1523631898888462E-3</v>
      </c>
      <c r="S6" s="20">
        <f t="shared" si="11"/>
        <v>2.0176042518659616E-8</v>
      </c>
      <c r="U6" s="2">
        <v>0.50452297000000002</v>
      </c>
      <c r="V6">
        <v>257.97142300000002</v>
      </c>
      <c r="W6">
        <f t="shared" si="3"/>
        <v>259.26117669751557</v>
      </c>
      <c r="X6">
        <f t="shared" si="12"/>
        <v>1.6634646002550337</v>
      </c>
      <c r="Y6" s="20">
        <f t="shared" si="13"/>
        <v>2.4995991287043706E-5</v>
      </c>
      <c r="AA6" s="2">
        <v>0.50367603000000005</v>
      </c>
      <c r="AB6">
        <v>280.77389599999998</v>
      </c>
      <c r="AC6">
        <f t="shared" si="4"/>
        <v>282.19863408700212</v>
      </c>
      <c r="AD6">
        <f t="shared" si="14"/>
        <v>2.0298786165545182</v>
      </c>
      <c r="AE6" s="20">
        <f t="shared" si="15"/>
        <v>2.5748777356840402E-5</v>
      </c>
      <c r="AG6" s="2">
        <v>0.50284432000000001</v>
      </c>
      <c r="AH6">
        <v>305.79306200000002</v>
      </c>
      <c r="AI6">
        <f t="shared" si="5"/>
        <v>307.83467537520153</v>
      </c>
      <c r="AJ6">
        <f t="shared" si="16"/>
        <v>4.1681851738016897</v>
      </c>
      <c r="AK6" s="20">
        <f t="shared" si="17"/>
        <v>4.4575040775556528E-5</v>
      </c>
      <c r="AO6" t="s">
        <v>55</v>
      </c>
      <c r="AP6">
        <v>172.90903161664636</v>
      </c>
      <c r="BD6" t="s">
        <v>70</v>
      </c>
      <c r="BE6" s="11" t="s">
        <v>71</v>
      </c>
      <c r="BF6" t="s">
        <v>88</v>
      </c>
    </row>
    <row r="7" spans="1:63" x14ac:dyDescent="0.25">
      <c r="C7" s="2">
        <v>0.50760961999999998</v>
      </c>
      <c r="D7">
        <v>195.98868100000001</v>
      </c>
      <c r="E7">
        <f t="shared" si="0"/>
        <v>194.49725478652087</v>
      </c>
      <c r="F7">
        <f t="shared" si="6"/>
        <v>2.2243521502527379</v>
      </c>
      <c r="G7" s="20">
        <f t="shared" si="7"/>
        <v>5.7908399760070446E-5</v>
      </c>
      <c r="I7" s="2">
        <v>0.50678221999999995</v>
      </c>
      <c r="J7">
        <v>221.63645399999999</v>
      </c>
      <c r="K7">
        <f t="shared" si="1"/>
        <v>221.48196131679154</v>
      </c>
      <c r="L7">
        <f t="shared" si="8"/>
        <v>2.386798916494515E-2</v>
      </c>
      <c r="M7" s="20">
        <f t="shared" si="9"/>
        <v>4.8588494819142734E-7</v>
      </c>
      <c r="O7" s="2">
        <v>0.50690131999999999</v>
      </c>
      <c r="P7">
        <v>238.986029</v>
      </c>
      <c r="Q7">
        <f t="shared" si="2"/>
        <v>239.02231343301548</v>
      </c>
      <c r="R7">
        <f t="shared" si="10"/>
        <v>1.3165600792549605E-3</v>
      </c>
      <c r="S7" s="20">
        <f t="shared" si="11"/>
        <v>2.3051312382499835E-8</v>
      </c>
      <c r="U7" s="2">
        <v>0.50853685000000004</v>
      </c>
      <c r="V7">
        <v>257.96912099999997</v>
      </c>
      <c r="W7">
        <f t="shared" si="3"/>
        <v>259.26124676977417</v>
      </c>
      <c r="X7">
        <f t="shared" si="12"/>
        <v>1.6695890049145743</v>
      </c>
      <c r="Y7" s="20">
        <f t="shared" si="13"/>
        <v>2.5088467184813944E-5</v>
      </c>
      <c r="AA7" s="2">
        <v>0.50768992000000002</v>
      </c>
      <c r="AB7">
        <v>280.77159499999999</v>
      </c>
      <c r="AC7">
        <f t="shared" si="4"/>
        <v>282.19874946682199</v>
      </c>
      <c r="AD7">
        <f t="shared" si="14"/>
        <v>2.0367698721699958</v>
      </c>
      <c r="AE7" s="20">
        <f t="shared" si="15"/>
        <v>2.5836615614722639E-5</v>
      </c>
      <c r="AG7" s="2">
        <v>0.50685928000000002</v>
      </c>
      <c r="AH7">
        <v>305.94791199999997</v>
      </c>
      <c r="AI7">
        <f t="shared" si="5"/>
        <v>307.83485212275343</v>
      </c>
      <c r="AJ7">
        <f t="shared" si="16"/>
        <v>3.5605430268568354</v>
      </c>
      <c r="AK7" s="20">
        <f t="shared" si="17"/>
        <v>3.8038313293246845E-5</v>
      </c>
      <c r="AO7" t="s">
        <v>37</v>
      </c>
      <c r="AP7">
        <v>8.1395245728899159E-5</v>
      </c>
      <c r="BK7" t="s">
        <v>72</v>
      </c>
    </row>
    <row r="8" spans="1:63" x14ac:dyDescent="0.25">
      <c r="C8" s="2">
        <v>0.51162350000000001</v>
      </c>
      <c r="D8">
        <v>195.98638</v>
      </c>
      <c r="E8">
        <f t="shared" si="0"/>
        <v>194.49729731488867</v>
      </c>
      <c r="F8">
        <f t="shared" si="6"/>
        <v>2.2173672430983609</v>
      </c>
      <c r="G8" s="20">
        <f t="shared" si="7"/>
        <v>5.7727911391545578E-5</v>
      </c>
      <c r="I8" s="2">
        <v>0.51079609999999998</v>
      </c>
      <c r="J8">
        <v>221.634153</v>
      </c>
      <c r="K8">
        <f t="shared" si="1"/>
        <v>221.48197867000567</v>
      </c>
      <c r="L8">
        <f t="shared" si="8"/>
        <v>2.3157026709221387E-2</v>
      </c>
      <c r="M8" s="20">
        <f t="shared" si="9"/>
        <v>4.7142154603057267E-7</v>
      </c>
      <c r="O8" s="2">
        <v>0.51091520999999995</v>
      </c>
      <c r="P8">
        <v>238.98372800000001</v>
      </c>
      <c r="Q8">
        <f t="shared" si="2"/>
        <v>239.02235524071091</v>
      </c>
      <c r="R8">
        <f t="shared" si="10"/>
        <v>1.492063724937404E-3</v>
      </c>
      <c r="S8" s="20">
        <f t="shared" si="11"/>
        <v>2.6124663715140467E-8</v>
      </c>
      <c r="U8" s="2">
        <v>0.51255074</v>
      </c>
      <c r="V8">
        <v>257.96681999999998</v>
      </c>
      <c r="W8">
        <f t="shared" si="3"/>
        <v>259.26132804307781</v>
      </c>
      <c r="X8">
        <f t="shared" si="12"/>
        <v>1.6757510735931831</v>
      </c>
      <c r="Y8" s="20">
        <f t="shared" si="13"/>
        <v>2.5181512161505919E-5</v>
      </c>
      <c r="AA8" s="2">
        <v>0.51170316000000005</v>
      </c>
      <c r="AB8">
        <v>280.67585200000002</v>
      </c>
      <c r="AC8">
        <f t="shared" si="4"/>
        <v>282.19888314280558</v>
      </c>
      <c r="AD8">
        <f t="shared" si="14"/>
        <v>2.3196238619556233</v>
      </c>
      <c r="AE8" s="20">
        <f t="shared" si="15"/>
        <v>2.9444722684620939E-5</v>
      </c>
      <c r="AG8" s="2">
        <v>0.51087338000000004</v>
      </c>
      <c r="AH8">
        <v>305.97789</v>
      </c>
      <c r="AI8">
        <f t="shared" si="5"/>
        <v>307.8350569786034</v>
      </c>
      <c r="AJ8">
        <f t="shared" si="16"/>
        <v>3.4490691864148899</v>
      </c>
      <c r="AK8" s="20">
        <f t="shared" si="17"/>
        <v>3.6840186090310722E-5</v>
      </c>
      <c r="AO8" t="s">
        <v>56</v>
      </c>
      <c r="AP8">
        <v>14.275085989876644</v>
      </c>
    </row>
    <row r="9" spans="1:63" x14ac:dyDescent="0.25">
      <c r="C9" s="2">
        <v>0.51563738999999997</v>
      </c>
      <c r="D9">
        <v>195.98407800000001</v>
      </c>
      <c r="E9">
        <f t="shared" si="0"/>
        <v>194.4973460172707</v>
      </c>
      <c r="F9">
        <f t="shared" si="6"/>
        <v>2.210371988470226</v>
      </c>
      <c r="G9" s="20">
        <f t="shared" si="7"/>
        <v>5.7547145720998497E-5</v>
      </c>
      <c r="I9" s="2">
        <v>0.51480999000000005</v>
      </c>
      <c r="J9">
        <v>221.63185100000001</v>
      </c>
      <c r="K9">
        <f t="shared" si="1"/>
        <v>221.4819991878918</v>
      </c>
      <c r="L9">
        <f t="shared" si="8"/>
        <v>2.2455565592114264E-2</v>
      </c>
      <c r="M9" s="20">
        <f t="shared" si="9"/>
        <v>4.5715097573786795E-7</v>
      </c>
      <c r="O9" s="2">
        <v>0.51492908999999998</v>
      </c>
      <c r="P9">
        <v>238.981426</v>
      </c>
      <c r="Q9">
        <f t="shared" si="2"/>
        <v>239.02240393335688</v>
      </c>
      <c r="R9">
        <f t="shared" si="10"/>
        <v>1.6791910222013029E-3</v>
      </c>
      <c r="S9" s="20">
        <f t="shared" si="11"/>
        <v>2.9401657024674014E-8</v>
      </c>
      <c r="U9" s="2">
        <v>0.51656462000000003</v>
      </c>
      <c r="V9">
        <v>257.964518</v>
      </c>
      <c r="W9">
        <f t="shared" si="3"/>
        <v>259.26142242001674</v>
      </c>
      <c r="X9">
        <f t="shared" si="12"/>
        <v>1.6819610746589686</v>
      </c>
      <c r="Y9" s="20">
        <f t="shared" si="13"/>
        <v>2.5275280942815792E-5</v>
      </c>
      <c r="AA9" s="2">
        <v>0.51571736999999995</v>
      </c>
      <c r="AB9">
        <v>280.72069599999998</v>
      </c>
      <c r="AC9">
        <f t="shared" si="4"/>
        <v>282.19903821261028</v>
      </c>
      <c r="AD9">
        <f t="shared" si="14"/>
        <v>2.1854956975855191</v>
      </c>
      <c r="AE9" s="20">
        <f t="shared" si="15"/>
        <v>2.7733270774911489E-5</v>
      </c>
      <c r="AG9" s="2">
        <v>0.51488824</v>
      </c>
      <c r="AH9">
        <v>306.11702600000001</v>
      </c>
      <c r="AI9">
        <f t="shared" si="5"/>
        <v>307.83529465951079</v>
      </c>
      <c r="AJ9">
        <f t="shared" si="16"/>
        <v>2.9524471862569861</v>
      </c>
      <c r="AK9" s="20">
        <f t="shared" si="17"/>
        <v>3.1507008261851667E-5</v>
      </c>
      <c r="AN9">
        <v>0.2</v>
      </c>
      <c r="AO9" t="s">
        <v>59</v>
      </c>
      <c r="AP9">
        <v>0.16838019197276394</v>
      </c>
    </row>
    <row r="10" spans="1:63" x14ac:dyDescent="0.25">
      <c r="C10" s="2">
        <v>0.51965127</v>
      </c>
      <c r="D10">
        <v>195.98177699999999</v>
      </c>
      <c r="E10">
        <f t="shared" si="0"/>
        <v>194.49740182896048</v>
      </c>
      <c r="F10">
        <f t="shared" si="6"/>
        <v>2.2033696483985947</v>
      </c>
      <c r="G10" s="20">
        <f t="shared" si="7"/>
        <v>5.7366186481750688E-5</v>
      </c>
      <c r="I10" s="2">
        <v>0.51882386999999996</v>
      </c>
      <c r="J10">
        <v>221.62954999999999</v>
      </c>
      <c r="K10">
        <f t="shared" si="1"/>
        <v>221.48202350489063</v>
      </c>
      <c r="L10">
        <f t="shared" si="8"/>
        <v>2.1764066759252215E-2</v>
      </c>
      <c r="M10" s="20">
        <f t="shared" si="9"/>
        <v>4.4308262509462794E-7</v>
      </c>
      <c r="O10" s="2">
        <v>0.51894297</v>
      </c>
      <c r="P10">
        <v>238.97912500000001</v>
      </c>
      <c r="Q10">
        <f t="shared" si="2"/>
        <v>239.02246073822101</v>
      </c>
      <c r="R10">
        <f t="shared" si="10"/>
        <v>1.8779862071593297E-3</v>
      </c>
      <c r="S10" s="20">
        <f t="shared" si="11"/>
        <v>3.2883078174485898E-8</v>
      </c>
      <c r="U10" s="2">
        <v>0.52057850000000006</v>
      </c>
      <c r="V10">
        <v>257.96221700000001</v>
      </c>
      <c r="W10">
        <f t="shared" si="3"/>
        <v>259.26153213992376</v>
      </c>
      <c r="X10">
        <f t="shared" si="12"/>
        <v>1.6882198328350715</v>
      </c>
      <c r="Y10" s="20">
        <f t="shared" si="13"/>
        <v>2.5369785569799404E-5</v>
      </c>
      <c r="AA10" s="2">
        <v>0.51973124999999998</v>
      </c>
      <c r="AB10">
        <v>280.71839399999999</v>
      </c>
      <c r="AC10">
        <f t="shared" si="4"/>
        <v>282.19921819369642</v>
      </c>
      <c r="AD10">
        <f t="shared" si="14"/>
        <v>2.192840292636697</v>
      </c>
      <c r="AE10" s="20">
        <f t="shared" si="15"/>
        <v>2.7826927813401118E-5</v>
      </c>
      <c r="AG10" s="2">
        <v>0.51890212000000002</v>
      </c>
      <c r="AH10">
        <v>306.11472400000002</v>
      </c>
      <c r="AI10">
        <f t="shared" si="5"/>
        <v>307.83557047483771</v>
      </c>
      <c r="AJ10">
        <f t="shared" si="16"/>
        <v>2.9613125899612891</v>
      </c>
      <c r="AK10" s="20">
        <f t="shared" si="17"/>
        <v>3.1602090615384608E-5</v>
      </c>
      <c r="AN10">
        <v>0.3</v>
      </c>
      <c r="AO10" t="s">
        <v>59</v>
      </c>
      <c r="AP10">
        <v>0.11</v>
      </c>
      <c r="BD10" t="s">
        <v>73</v>
      </c>
    </row>
    <row r="11" spans="1:63" x14ac:dyDescent="0.25">
      <c r="C11" s="2">
        <v>0.52366515999999996</v>
      </c>
      <c r="D11">
        <v>195.97947500000001</v>
      </c>
      <c r="E11">
        <f t="shared" si="0"/>
        <v>194.49746583304409</v>
      </c>
      <c r="F11">
        <f t="shared" si="6"/>
        <v>2.196351170941377</v>
      </c>
      <c r="G11" s="20">
        <f t="shared" si="7"/>
        <v>5.7184799154202672E-5</v>
      </c>
      <c r="I11" s="2">
        <v>0.52283774999999999</v>
      </c>
      <c r="J11">
        <v>221.62724800000001</v>
      </c>
      <c r="K11">
        <f t="shared" si="1"/>
        <v>221.48205238520353</v>
      </c>
      <c r="L11">
        <f t="shared" si="8"/>
        <v>2.1081766556127195E-2</v>
      </c>
      <c r="M11" s="20">
        <f t="shared" si="9"/>
        <v>4.2920096769112258E-7</v>
      </c>
      <c r="O11" s="2">
        <v>0.52295685999999997</v>
      </c>
      <c r="P11">
        <v>238.976823</v>
      </c>
      <c r="Q11">
        <f t="shared" si="2"/>
        <v>239.02252711010817</v>
      </c>
      <c r="R11">
        <f t="shared" si="10"/>
        <v>2.0888656807802439E-3</v>
      </c>
      <c r="S11" s="20">
        <f t="shared" si="11"/>
        <v>3.6576230716926288E-8</v>
      </c>
      <c r="U11" s="2">
        <v>0.52459239000000002</v>
      </c>
      <c r="V11">
        <v>257.95991500000002</v>
      </c>
      <c r="W11">
        <f t="shared" si="3"/>
        <v>259.261659837742</v>
      </c>
      <c r="X11">
        <f t="shared" si="12"/>
        <v>1.6945396225878893</v>
      </c>
      <c r="Y11" s="20">
        <f t="shared" si="13"/>
        <v>2.546521093275656E-5</v>
      </c>
      <c r="AA11" s="2">
        <v>0.52374513</v>
      </c>
      <c r="AB11">
        <v>280.716093</v>
      </c>
      <c r="AC11">
        <f t="shared" si="4"/>
        <v>282.1994272709328</v>
      </c>
      <c r="AD11">
        <f t="shared" si="14"/>
        <v>2.2002805593237436</v>
      </c>
      <c r="AE11" s="20">
        <f t="shared" si="15"/>
        <v>2.7921801804931361E-5</v>
      </c>
      <c r="AG11" s="2">
        <v>0.52291728999999998</v>
      </c>
      <c r="AH11">
        <v>306.30015500000002</v>
      </c>
      <c r="AI11">
        <f t="shared" si="5"/>
        <v>307.83589091665192</v>
      </c>
      <c r="AJ11">
        <f t="shared" si="16"/>
        <v>2.358484805694657</v>
      </c>
      <c r="AK11" s="20">
        <f t="shared" si="17"/>
        <v>2.5138458874911731E-5</v>
      </c>
      <c r="AN11">
        <v>0.35</v>
      </c>
      <c r="AO11" t="s">
        <v>59</v>
      </c>
      <c r="AP11">
        <v>0.14201524471384591</v>
      </c>
      <c r="BD11" t="s">
        <v>74</v>
      </c>
      <c r="BE11">
        <f>1-2*(BF5/BF3)^2</f>
        <v>0.96835850493498143</v>
      </c>
      <c r="BG11" t="s">
        <v>75</v>
      </c>
      <c r="BH11" t="e">
        <f>-0.357+0.45*EXP(-0.0375*BF6)</f>
        <v>#VALUE!</v>
      </c>
    </row>
    <row r="12" spans="1:63" x14ac:dyDescent="0.25">
      <c r="C12" s="2">
        <v>0.52767903999999999</v>
      </c>
      <c r="D12">
        <v>195.97717399999999</v>
      </c>
      <c r="E12">
        <f t="shared" si="0"/>
        <v>194.49753928281299</v>
      </c>
      <c r="F12">
        <f t="shared" si="6"/>
        <v>2.1893188963050441</v>
      </c>
      <c r="G12" s="20">
        <f t="shared" si="7"/>
        <v>5.7003043470983597E-5</v>
      </c>
      <c r="I12" s="2">
        <v>0.52685163999999995</v>
      </c>
      <c r="J12">
        <v>221.62494699999999</v>
      </c>
      <c r="K12">
        <f t="shared" si="1"/>
        <v>221.48208674798411</v>
      </c>
      <c r="L12">
        <f t="shared" si="8"/>
        <v>2.0409051606040472E-2</v>
      </c>
      <c r="M12" s="20">
        <f t="shared" si="9"/>
        <v>4.1551387867371172E-7</v>
      </c>
      <c r="O12" s="2">
        <v>0.52697063</v>
      </c>
      <c r="P12">
        <v>238.95880600000001</v>
      </c>
      <c r="Q12">
        <f t="shared" si="2"/>
        <v>239.02260477003313</v>
      </c>
      <c r="R12">
        <f t="shared" si="10"/>
        <v>4.0702830577384998E-3</v>
      </c>
      <c r="S12" s="20">
        <f t="shared" si="11"/>
        <v>7.1281779506555251E-8</v>
      </c>
      <c r="U12" s="2">
        <v>0.52860627000000004</v>
      </c>
      <c r="V12">
        <v>257.95761399999998</v>
      </c>
      <c r="W12">
        <f t="shared" si="3"/>
        <v>259.26180861221258</v>
      </c>
      <c r="X12">
        <f t="shared" si="12"/>
        <v>1.7009235865243684</v>
      </c>
      <c r="Y12" s="20">
        <f t="shared" si="13"/>
        <v>2.5561603914114678E-5</v>
      </c>
      <c r="AA12" s="2">
        <v>0.52775901999999997</v>
      </c>
      <c r="AB12">
        <v>280.71379100000001</v>
      </c>
      <c r="AC12">
        <f t="shared" si="4"/>
        <v>282.19967033284763</v>
      </c>
      <c r="AD12">
        <f t="shared" si="14"/>
        <v>2.2078373917836784</v>
      </c>
      <c r="AE12" s="20">
        <f t="shared" si="15"/>
        <v>2.8018158359772373E-5</v>
      </c>
      <c r="AG12" s="2">
        <v>0.52693193000000005</v>
      </c>
      <c r="AH12">
        <v>306.40786000000003</v>
      </c>
      <c r="AI12">
        <f t="shared" si="5"/>
        <v>307.83626325175743</v>
      </c>
      <c r="AJ12">
        <f t="shared" si="16"/>
        <v>2.0403358496311195</v>
      </c>
      <c r="AK12" s="20">
        <f t="shared" si="17"/>
        <v>2.1732108121206735E-5</v>
      </c>
      <c r="AN12">
        <v>0.4</v>
      </c>
      <c r="AO12" t="s">
        <v>59</v>
      </c>
      <c r="AP12">
        <v>0.15963303343268478</v>
      </c>
      <c r="BD12" t="s">
        <v>76</v>
      </c>
      <c r="BE12">
        <f>0.0524*BF4^4-0.15*BF4^3+0.1659*BF4^2-0.0706*BF4+0.0119</f>
        <v>1.8898892355263992E-3</v>
      </c>
      <c r="BG12" t="s">
        <v>77</v>
      </c>
      <c r="BH12" t="e">
        <f>0.0524*(BF4-BH11)^4-0.15*(BF4-BH11)^3+0.1659*(BF4-BH11)^2-0.0706*(BF4-BH11)+0.0119</f>
        <v>#VALUE!</v>
      </c>
    </row>
    <row r="13" spans="1:63" x14ac:dyDescent="0.25">
      <c r="C13" s="2">
        <v>0.53169292000000001</v>
      </c>
      <c r="D13">
        <v>195.974872</v>
      </c>
      <c r="E13">
        <f t="shared" si="0"/>
        <v>194.497623630058</v>
      </c>
      <c r="F13">
        <f t="shared" si="6"/>
        <v>2.1822627464963067</v>
      </c>
      <c r="G13" s="20">
        <f t="shared" si="7"/>
        <v>5.6820658165925197E-5</v>
      </c>
      <c r="I13" s="2">
        <v>0.53086551999999998</v>
      </c>
      <c r="J13">
        <v>221.62264500000001</v>
      </c>
      <c r="K13">
        <f t="shared" si="1"/>
        <v>221.48212769684503</v>
      </c>
      <c r="L13">
        <f t="shared" si="8"/>
        <v>1.9745112485948367E-2</v>
      </c>
      <c r="M13" s="20">
        <f t="shared" si="9"/>
        <v>4.0200489817479537E-7</v>
      </c>
      <c r="O13" s="2">
        <v>0.53098418999999997</v>
      </c>
      <c r="P13">
        <v>238.90935899999999</v>
      </c>
      <c r="Q13">
        <f t="shared" si="2"/>
        <v>239.02269575587246</v>
      </c>
      <c r="R13">
        <f t="shared" si="10"/>
        <v>1.2845220231695221E-2</v>
      </c>
      <c r="S13" s="20">
        <f t="shared" si="11"/>
        <v>2.2504803668623096E-7</v>
      </c>
      <c r="U13" s="2">
        <v>0.53262016000000001</v>
      </c>
      <c r="V13">
        <v>257.95531199999999</v>
      </c>
      <c r="W13">
        <f t="shared" si="3"/>
        <v>259.26198210913014</v>
      </c>
      <c r="X13">
        <f t="shared" si="12"/>
        <v>1.7073867740942046</v>
      </c>
      <c r="Y13" s="20">
        <f t="shared" si="13"/>
        <v>2.5659191129527738E-5</v>
      </c>
      <c r="AA13" s="2">
        <v>0.53177289999999999</v>
      </c>
      <c r="AB13">
        <v>280.71148899999997</v>
      </c>
      <c r="AC13">
        <f t="shared" si="4"/>
        <v>282.19995310242211</v>
      </c>
      <c r="AD13">
        <f t="shared" si="14"/>
        <v>2.2155253841993536</v>
      </c>
      <c r="AE13" s="20">
        <f t="shared" si="15"/>
        <v>2.8116182560426059E-5</v>
      </c>
      <c r="AG13" s="2">
        <v>0.53094646000000001</v>
      </c>
      <c r="AH13">
        <v>306.49984999999998</v>
      </c>
      <c r="AI13">
        <f t="shared" si="5"/>
        <v>307.83669615283918</v>
      </c>
      <c r="AJ13">
        <f t="shared" si="16"/>
        <v>1.7871576363609707</v>
      </c>
      <c r="AK13" s="20">
        <f t="shared" si="17"/>
        <v>1.9024021519809476E-5</v>
      </c>
      <c r="AN13">
        <v>0.45</v>
      </c>
      <c r="AO13" t="s">
        <v>59</v>
      </c>
      <c r="AP13">
        <v>0.15767526369607374</v>
      </c>
      <c r="BD13" t="s">
        <v>78</v>
      </c>
      <c r="BE13">
        <f>1/(1+BE12*BF2)</f>
        <v>0.98560150162299009</v>
      </c>
      <c r="BG13" t="s">
        <v>79</v>
      </c>
      <c r="BH13" t="e">
        <f>1/(1+BH12*BF2)</f>
        <v>#VALUE!</v>
      </c>
    </row>
    <row r="14" spans="1:63" x14ac:dyDescent="0.25">
      <c r="C14" s="2">
        <v>0.53570680999999998</v>
      </c>
      <c r="D14">
        <v>195.97256999999999</v>
      </c>
      <c r="E14">
        <f t="shared" si="0"/>
        <v>194.49772055618325</v>
      </c>
      <c r="F14">
        <f t="shared" si="6"/>
        <v>2.1751808819265386</v>
      </c>
      <c r="G14" s="20">
        <f t="shared" si="7"/>
        <v>5.6637594711774496E-5</v>
      </c>
      <c r="I14" s="2">
        <v>0.5348794</v>
      </c>
      <c r="J14">
        <v>221.62034399999999</v>
      </c>
      <c r="K14">
        <f t="shared" si="1"/>
        <v>221.48217655542533</v>
      </c>
      <c r="L14">
        <f t="shared" si="8"/>
        <v>1.9090242740292453E-2</v>
      </c>
      <c r="M14" s="20">
        <f t="shared" si="9"/>
        <v>3.8868000652832556E-7</v>
      </c>
      <c r="O14" s="2">
        <v>0.53499850999999998</v>
      </c>
      <c r="P14">
        <v>238.969919</v>
      </c>
      <c r="Q14">
        <f t="shared" si="2"/>
        <v>239.02280250870558</v>
      </c>
      <c r="R14">
        <f t="shared" si="10"/>
        <v>2.7966654930128157E-3</v>
      </c>
      <c r="S14" s="20">
        <f t="shared" si="11"/>
        <v>4.8972700291420767E-8</v>
      </c>
      <c r="U14" s="2">
        <v>0.53663404000000003</v>
      </c>
      <c r="V14">
        <v>257.953011</v>
      </c>
      <c r="W14">
        <f t="shared" si="3"/>
        <v>259.2621846125877</v>
      </c>
      <c r="X14">
        <f t="shared" si="12"/>
        <v>1.7139355478959271</v>
      </c>
      <c r="Y14" s="20">
        <f t="shared" si="13"/>
        <v>2.5758067866746239E-5</v>
      </c>
      <c r="AA14" s="2">
        <v>0.53578678999999996</v>
      </c>
      <c r="AB14">
        <v>280.70918799999998</v>
      </c>
      <c r="AC14">
        <f t="shared" si="4"/>
        <v>282.20028228286765</v>
      </c>
      <c r="AD14">
        <f t="shared" si="14"/>
        <v>2.2233621604006326</v>
      </c>
      <c r="AE14" s="20">
        <f t="shared" si="15"/>
        <v>2.8216097947214157E-5</v>
      </c>
      <c r="AG14" s="2">
        <v>0.53496034999999997</v>
      </c>
      <c r="AH14">
        <v>306.49839800000001</v>
      </c>
      <c r="AI14">
        <f t="shared" si="5"/>
        <v>307.83719964358903</v>
      </c>
      <c r="AJ14">
        <f t="shared" si="16"/>
        <v>1.7923898408766672</v>
      </c>
      <c r="AK14" s="20">
        <f t="shared" si="17"/>
        <v>1.9079898318210672E-5</v>
      </c>
      <c r="AN14">
        <v>0.5</v>
      </c>
      <c r="AO14" t="s">
        <v>59</v>
      </c>
      <c r="AP14">
        <v>0.14907019189371554</v>
      </c>
    </row>
    <row r="15" spans="1:63" x14ac:dyDescent="0.25">
      <c r="C15" s="2">
        <v>0.53972069</v>
      </c>
      <c r="D15">
        <v>195.970269</v>
      </c>
      <c r="E15">
        <f t="shared" si="0"/>
        <v>194.49783200769303</v>
      </c>
      <c r="F15">
        <f t="shared" si="6"/>
        <v>2.1680706963139884</v>
      </c>
      <c r="G15" s="20">
        <f t="shared" si="7"/>
        <v>5.6453784620499726E-5</v>
      </c>
      <c r="I15" s="2">
        <v>0.53889328999999997</v>
      </c>
      <c r="J15">
        <v>221.618042</v>
      </c>
      <c r="K15">
        <f t="shared" si="1"/>
        <v>221.48223490834476</v>
      </c>
      <c r="L15">
        <f t="shared" si="8"/>
        <v>1.8443566143854177E-2</v>
      </c>
      <c r="M15" s="20">
        <f t="shared" si="9"/>
        <v>3.7552138191181069E-7</v>
      </c>
      <c r="O15" s="2">
        <v>0.53901217999999995</v>
      </c>
      <c r="P15">
        <v>238.93618699999999</v>
      </c>
      <c r="Q15">
        <f t="shared" si="2"/>
        <v>239.0229278488352</v>
      </c>
      <c r="R15">
        <f t="shared" si="10"/>
        <v>7.5239748566519708E-3</v>
      </c>
      <c r="S15" s="20">
        <f t="shared" si="11"/>
        <v>1.3179030949963054E-7</v>
      </c>
      <c r="U15" s="2">
        <v>0.54064791999999995</v>
      </c>
      <c r="V15">
        <v>257.95070900000002</v>
      </c>
      <c r="W15">
        <f t="shared" si="3"/>
        <v>259.26242115749199</v>
      </c>
      <c r="X15">
        <f t="shared" si="12"/>
        <v>1.7205887841122331</v>
      </c>
      <c r="Y15" s="20">
        <f t="shared" si="13"/>
        <v>2.5858518281266183E-5</v>
      </c>
      <c r="AA15" s="2">
        <v>0.53980066999999998</v>
      </c>
      <c r="AB15">
        <v>280.706886</v>
      </c>
      <c r="AC15">
        <f t="shared" si="4"/>
        <v>282.20066571602007</v>
      </c>
      <c r="AD15">
        <f t="shared" si="14"/>
        <v>2.231377839993006</v>
      </c>
      <c r="AE15" s="20">
        <f t="shared" si="15"/>
        <v>2.8318287260676982E-5</v>
      </c>
      <c r="AG15" s="2">
        <v>0.53897499000000004</v>
      </c>
      <c r="AH15">
        <v>306.60610300000002</v>
      </c>
      <c r="AI15">
        <f t="shared" si="5"/>
        <v>307.83778569775723</v>
      </c>
      <c r="AJ15">
        <f t="shared" si="16"/>
        <v>1.5170422679544731</v>
      </c>
      <c r="AK15" s="20">
        <f t="shared" si="17"/>
        <v>1.6137493889042397E-5</v>
      </c>
      <c r="BD15" t="s">
        <v>80</v>
      </c>
      <c r="BE15">
        <f>1/(AP5*10^-4*PI()*BF2*BE13*BE11)</f>
        <v>0.79943340968153109</v>
      </c>
      <c r="BG15" t="s">
        <v>81</v>
      </c>
      <c r="BH15" t="e">
        <f>1/(AP5*10^-4*PI()*BF2*BH13*BE11)</f>
        <v>#VALUE!</v>
      </c>
    </row>
    <row r="16" spans="1:63" x14ac:dyDescent="0.25">
      <c r="C16" s="2">
        <v>0.54373457000000003</v>
      </c>
      <c r="D16">
        <v>195.96796699999999</v>
      </c>
      <c r="E16">
        <f t="shared" si="0"/>
        <v>194.49796023954181</v>
      </c>
      <c r="F16">
        <f t="shared" si="6"/>
        <v>2.1609198757927417</v>
      </c>
      <c r="G16" s="20">
        <f t="shared" si="7"/>
        <v>5.6268908349005799E-5</v>
      </c>
      <c r="I16" s="2">
        <v>0.54290716999999999</v>
      </c>
      <c r="J16">
        <v>221.61574100000001</v>
      </c>
      <c r="K16">
        <f t="shared" si="1"/>
        <v>221.4823046487958</v>
      </c>
      <c r="L16">
        <f t="shared" si="8"/>
        <v>1.7805259822693348E-2</v>
      </c>
      <c r="M16" s="20">
        <f t="shared" si="9"/>
        <v>3.625326342577314E-7</v>
      </c>
      <c r="O16" s="2">
        <v>0.54302627999999997</v>
      </c>
      <c r="P16">
        <v>238.965315</v>
      </c>
      <c r="Q16">
        <f t="shared" si="2"/>
        <v>239.02307518470982</v>
      </c>
      <c r="R16">
        <f t="shared" si="10"/>
        <v>3.3362389377126172E-3</v>
      </c>
      <c r="S16" s="20">
        <f t="shared" si="11"/>
        <v>5.8423478149763432E-8</v>
      </c>
      <c r="U16" s="2">
        <v>0.54466181000000002</v>
      </c>
      <c r="V16">
        <v>257.94840799999997</v>
      </c>
      <c r="W16">
        <f t="shared" si="3"/>
        <v>259.2626976559967</v>
      </c>
      <c r="X16">
        <f t="shared" si="12"/>
        <v>1.727357299860006</v>
      </c>
      <c r="Y16" s="20">
        <f t="shared" si="13"/>
        <v>2.5960704629092123E-5</v>
      </c>
      <c r="AA16" s="2">
        <v>0.54381455000000001</v>
      </c>
      <c r="AB16">
        <v>280.70458500000001</v>
      </c>
      <c r="AC16">
        <f t="shared" si="4"/>
        <v>282.20111257816467</v>
      </c>
      <c r="AD16">
        <f t="shared" si="14"/>
        <v>2.2395947922073813</v>
      </c>
      <c r="AE16" s="20">
        <f t="shared" si="15"/>
        <v>2.8423034101093286E-5</v>
      </c>
      <c r="AG16" s="2">
        <v>0.54299037999999999</v>
      </c>
      <c r="AH16">
        <v>306.82296400000001</v>
      </c>
      <c r="AI16">
        <f t="shared" si="5"/>
        <v>307.83846814115208</v>
      </c>
      <c r="AJ16">
        <f t="shared" si="16"/>
        <v>1.0312486606969915</v>
      </c>
      <c r="AK16" s="20">
        <f t="shared" si="17"/>
        <v>1.0954376802569771E-5</v>
      </c>
    </row>
    <row r="17" spans="3:63" x14ac:dyDescent="0.25">
      <c r="C17" s="2">
        <v>0.54774845999999999</v>
      </c>
      <c r="D17">
        <v>195.965666</v>
      </c>
      <c r="E17">
        <f t="shared" si="0"/>
        <v>194.498107862887</v>
      </c>
      <c r="F17">
        <f t="shared" si="6"/>
        <v>2.1537268858065852</v>
      </c>
      <c r="G17" s="20">
        <f t="shared" si="7"/>
        <v>5.6082924712110638E-5</v>
      </c>
      <c r="I17" s="2">
        <v>0.54692105000000002</v>
      </c>
      <c r="J17">
        <v>221.613439</v>
      </c>
      <c r="K17">
        <f t="shared" si="1"/>
        <v>221.48238803558144</v>
      </c>
      <c r="L17">
        <f t="shared" si="8"/>
        <v>1.7174355275035438E-2</v>
      </c>
      <c r="M17" s="20">
        <f t="shared" si="9"/>
        <v>3.4969406076139041E-7</v>
      </c>
      <c r="O17" s="2">
        <v>0.54704016</v>
      </c>
      <c r="P17">
        <v>238.96301399999999</v>
      </c>
      <c r="Q17">
        <f t="shared" si="2"/>
        <v>239.02324847907062</v>
      </c>
      <c r="R17">
        <f t="shared" si="10"/>
        <v>3.6281924689101313E-3</v>
      </c>
      <c r="S17" s="20">
        <f t="shared" si="11"/>
        <v>6.353732739226918E-8</v>
      </c>
      <c r="U17" s="2">
        <v>0.54867569000000005</v>
      </c>
      <c r="V17">
        <v>257.94610599999999</v>
      </c>
      <c r="W17">
        <f t="shared" si="3"/>
        <v>259.26302104272099</v>
      </c>
      <c r="X17">
        <f t="shared" si="12"/>
        <v>1.7342652297448717</v>
      </c>
      <c r="Y17" s="20">
        <f t="shared" si="13"/>
        <v>2.6064990133883933E-5</v>
      </c>
      <c r="AA17" s="2">
        <v>0.54782843999999997</v>
      </c>
      <c r="AB17">
        <v>280.70228300000002</v>
      </c>
      <c r="AC17">
        <f t="shared" si="4"/>
        <v>282.20163359884418</v>
      </c>
      <c r="AD17">
        <f t="shared" si="14"/>
        <v>2.2480522182543403</v>
      </c>
      <c r="AE17" s="20">
        <f t="shared" si="15"/>
        <v>2.8530836515148931E-5</v>
      </c>
      <c r="AG17" s="2">
        <v>0.54700501999999995</v>
      </c>
      <c r="AH17">
        <v>306.93151899999998</v>
      </c>
      <c r="AI17">
        <f t="shared" si="5"/>
        <v>307.8392627990799</v>
      </c>
      <c r="AJ17">
        <f t="shared" si="16"/>
        <v>0.82399880476805343</v>
      </c>
      <c r="AK17" s="20">
        <f t="shared" si="17"/>
        <v>8.7466873774228514E-6</v>
      </c>
      <c r="AM17">
        <v>0.2</v>
      </c>
      <c r="AN17" t="s">
        <v>35</v>
      </c>
      <c r="AP17">
        <f>SUM(F3:F150)</f>
        <v>194.51670171862139</v>
      </c>
    </row>
    <row r="18" spans="3:63" x14ac:dyDescent="0.25">
      <c r="C18" s="2">
        <v>0.55176234000000002</v>
      </c>
      <c r="D18">
        <v>195.96336400000001</v>
      </c>
      <c r="E18">
        <f t="shared" si="0"/>
        <v>194.49827789937552</v>
      </c>
      <c r="F18">
        <f t="shared" si="6"/>
        <v>2.146477282243072</v>
      </c>
      <c r="G18" s="20">
        <f t="shared" si="7"/>
        <v>5.5895458645912637E-5</v>
      </c>
      <c r="I18" s="2">
        <v>0.55093493999999998</v>
      </c>
      <c r="J18">
        <v>221.61113700000001</v>
      </c>
      <c r="K18">
        <f t="shared" si="1"/>
        <v>221.4824877582586</v>
      </c>
      <c r="L18">
        <f t="shared" si="8"/>
        <v>1.6550627400640724E-2</v>
      </c>
      <c r="M18" s="20">
        <f t="shared" si="9"/>
        <v>3.3700108394867121E-7</v>
      </c>
      <c r="O18" s="2">
        <v>0.55105404000000002</v>
      </c>
      <c r="P18">
        <v>238.960712</v>
      </c>
      <c r="Q18">
        <f t="shared" si="2"/>
        <v>239.02345243754132</v>
      </c>
      <c r="R18">
        <f t="shared" si="10"/>
        <v>3.936362502876537E-3</v>
      </c>
      <c r="S18" s="20">
        <f t="shared" si="11"/>
        <v>6.8935364917673641E-8</v>
      </c>
      <c r="U18" s="2">
        <v>0.55268956999999996</v>
      </c>
      <c r="V18">
        <v>257.943804</v>
      </c>
      <c r="W18">
        <f t="shared" si="3"/>
        <v>259.26339944982311</v>
      </c>
      <c r="X18">
        <f t="shared" si="12"/>
        <v>1.7413321511938606</v>
      </c>
      <c r="Y18" s="20">
        <f t="shared" si="13"/>
        <v>2.6171668950001065E-5</v>
      </c>
      <c r="AA18" s="2">
        <v>0.55184232</v>
      </c>
      <c r="AB18">
        <v>280.69998199999998</v>
      </c>
      <c r="AC18">
        <f t="shared" si="4"/>
        <v>282.2022413114309</v>
      </c>
      <c r="AD18">
        <f t="shared" si="14"/>
        <v>2.2567830387808985</v>
      </c>
      <c r="AE18" s="20">
        <f t="shared" si="15"/>
        <v>2.8642112061887626E-5</v>
      </c>
      <c r="AG18" s="2">
        <v>0.55102010000000001</v>
      </c>
      <c r="AH18">
        <v>307.10208399999999</v>
      </c>
      <c r="AI18">
        <f t="shared" si="5"/>
        <v>307.84018865474019</v>
      </c>
      <c r="AJ18">
        <f t="shared" si="16"/>
        <v>0.54479848134914677</v>
      </c>
      <c r="AK18" s="20">
        <f t="shared" si="17"/>
        <v>5.7765742652437914E-6</v>
      </c>
      <c r="AM18">
        <v>0.3</v>
      </c>
      <c r="AN18" t="s">
        <v>35</v>
      </c>
      <c r="AP18">
        <f>SUM(L3:L150)</f>
        <v>161.04704919239106</v>
      </c>
    </row>
    <row r="19" spans="3:63" x14ac:dyDescent="0.25">
      <c r="C19" s="2">
        <v>0.55577622999999998</v>
      </c>
      <c r="D19">
        <v>195.961063</v>
      </c>
      <c r="E19">
        <f t="shared" si="0"/>
        <v>194.49847384776629</v>
      </c>
      <c r="F19">
        <f t="shared" si="6"/>
        <v>2.1391670282317055</v>
      </c>
      <c r="G19" s="20">
        <f t="shared" si="7"/>
        <v>5.5706403778410106E-5</v>
      </c>
      <c r="I19" s="2">
        <v>0.55494882000000001</v>
      </c>
      <c r="J19">
        <v>221.608836</v>
      </c>
      <c r="K19">
        <f t="shared" si="1"/>
        <v>221.48260701227002</v>
      </c>
      <c r="L19">
        <f t="shared" si="8"/>
        <v>1.5933757343333826E-2</v>
      </c>
      <c r="M19" s="20">
        <f t="shared" si="9"/>
        <v>3.2444721734373586E-7</v>
      </c>
      <c r="O19" s="2">
        <v>0.55506792999999999</v>
      </c>
      <c r="P19">
        <v>238.95841100000001</v>
      </c>
      <c r="Q19">
        <f t="shared" si="2"/>
        <v>239.02369259355731</v>
      </c>
      <c r="R19">
        <f t="shared" si="10"/>
        <v>4.261686457380732E-3</v>
      </c>
      <c r="S19" s="20">
        <f t="shared" si="11"/>
        <v>7.4634022837170088E-8</v>
      </c>
      <c r="U19" s="2">
        <v>0.55670346000000004</v>
      </c>
      <c r="V19">
        <v>257.94150300000001</v>
      </c>
      <c r="W19">
        <f t="shared" si="3"/>
        <v>259.263842403186</v>
      </c>
      <c r="X19">
        <f t="shared" si="12"/>
        <v>1.7485814972182869</v>
      </c>
      <c r="Y19" s="20">
        <f t="shared" si="13"/>
        <v>2.6281093198774197E-5</v>
      </c>
      <c r="AA19" s="2">
        <v>0.55585620000000002</v>
      </c>
      <c r="AB19">
        <v>280.69767999999999</v>
      </c>
      <c r="AC19">
        <f t="shared" si="4"/>
        <v>282.20295035573344</v>
      </c>
      <c r="AD19">
        <f t="shared" si="14"/>
        <v>2.2658388438498887</v>
      </c>
      <c r="AE19" s="20">
        <f t="shared" si="15"/>
        <v>2.875751608896253E-5</v>
      </c>
      <c r="AG19" s="2">
        <v>0.55503398000000004</v>
      </c>
      <c r="AH19">
        <v>307.099783</v>
      </c>
      <c r="AI19">
        <f t="shared" si="5"/>
        <v>307.84126715512969</v>
      </c>
      <c r="AJ19">
        <f t="shared" si="16"/>
        <v>0.54979875230838005</v>
      </c>
      <c r="AK19" s="20">
        <f t="shared" si="17"/>
        <v>5.8296801943289531E-6</v>
      </c>
      <c r="AM19">
        <v>0.35</v>
      </c>
      <c r="AN19" t="s">
        <v>35</v>
      </c>
      <c r="AP19">
        <f>SUM(R3:R150)</f>
        <v>51.36879588349894</v>
      </c>
      <c r="BD19" t="s">
        <v>82</v>
      </c>
    </row>
    <row r="20" spans="3:63" x14ac:dyDescent="0.25">
      <c r="C20" s="2">
        <v>0.55979011000000001</v>
      </c>
      <c r="D20">
        <v>195.95876100000001</v>
      </c>
      <c r="E20">
        <f t="shared" si="0"/>
        <v>194.49869975389535</v>
      </c>
      <c r="F20">
        <f t="shared" si="6"/>
        <v>2.1317788423766868</v>
      </c>
      <c r="G20" s="20">
        <f t="shared" si="7"/>
        <v>5.5515311098571708E-5</v>
      </c>
      <c r="I20" s="2">
        <v>0.55896270999999997</v>
      </c>
      <c r="J20">
        <v>221.60653400000001</v>
      </c>
      <c r="K20">
        <f t="shared" si="1"/>
        <v>221.48274958897497</v>
      </c>
      <c r="L20">
        <f t="shared" si="8"/>
        <v>1.5322580412816568E-2</v>
      </c>
      <c r="M20" s="20">
        <f t="shared" si="9"/>
        <v>3.1200875938091183E-7</v>
      </c>
      <c r="O20" s="2">
        <v>0.55908181000000001</v>
      </c>
      <c r="P20">
        <v>238.956109</v>
      </c>
      <c r="Q20">
        <f t="shared" si="2"/>
        <v>239.02397545347452</v>
      </c>
      <c r="R20">
        <f t="shared" si="10"/>
        <v>4.6058555072095077E-3</v>
      </c>
      <c r="S20" s="20">
        <f t="shared" si="11"/>
        <v>8.0662937483930856E-8</v>
      </c>
      <c r="U20" s="2">
        <v>0.56071733999999995</v>
      </c>
      <c r="V20">
        <v>257.93920100000003</v>
      </c>
      <c r="W20">
        <f t="shared" si="3"/>
        <v>259.26436104658472</v>
      </c>
      <c r="X20">
        <f t="shared" si="12"/>
        <v>1.7560491490643619</v>
      </c>
      <c r="Y20" s="20">
        <f t="shared" si="13"/>
        <v>2.6393802736831982E-5</v>
      </c>
      <c r="AA20" s="2">
        <v>0.55987008999999999</v>
      </c>
      <c r="AB20">
        <v>280.695379</v>
      </c>
      <c r="AC20">
        <f t="shared" si="4"/>
        <v>282.20377781552963</v>
      </c>
      <c r="AD20">
        <f t="shared" si="14"/>
        <v>2.2752669866911939</v>
      </c>
      <c r="AE20" s="20">
        <f t="shared" si="15"/>
        <v>2.8877649396809511E-5</v>
      </c>
      <c r="AG20" s="2">
        <v>0.55904829</v>
      </c>
      <c r="AH20">
        <v>307.16034200000001</v>
      </c>
      <c r="AI20">
        <f t="shared" si="5"/>
        <v>307.84252416890894</v>
      </c>
      <c r="AJ20">
        <f t="shared" si="16"/>
        <v>0.46537251157728282</v>
      </c>
      <c r="AK20" s="20">
        <f t="shared" si="17"/>
        <v>4.9325380264448679E-6</v>
      </c>
      <c r="AM20">
        <v>0.4</v>
      </c>
      <c r="AN20" t="s">
        <v>35</v>
      </c>
      <c r="AP20">
        <f>SUM(X3:X150)</f>
        <v>899.73755209339004</v>
      </c>
      <c r="BD20" t="s">
        <v>83</v>
      </c>
      <c r="BE20">
        <f>1/(BE13*BE11)</f>
        <v>1.0477615868709111</v>
      </c>
      <c r="BG20" t="s">
        <v>84</v>
      </c>
      <c r="BH20" t="e">
        <f>1/(BH13*BE11)</f>
        <v>#VALUE!</v>
      </c>
    </row>
    <row r="21" spans="3:63" x14ac:dyDescent="0.25">
      <c r="C21" s="2">
        <v>0.56380399000000003</v>
      </c>
      <c r="D21">
        <v>195.95645999999999</v>
      </c>
      <c r="E21">
        <f t="shared" si="0"/>
        <v>194.49896029813797</v>
      </c>
      <c r="F21">
        <f t="shared" si="6"/>
        <v>2.1243053809278756</v>
      </c>
      <c r="G21" s="20">
        <f t="shared" si="7"/>
        <v>5.5321988078970491E-5</v>
      </c>
      <c r="I21" s="2">
        <v>0.56297659</v>
      </c>
      <c r="J21">
        <v>221.60423299999999</v>
      </c>
      <c r="K21">
        <f t="shared" si="1"/>
        <v>221.4829199752439</v>
      </c>
      <c r="L21">
        <f t="shared" si="8"/>
        <v>1.4716849975471992E-2</v>
      </c>
      <c r="M21" s="20">
        <f t="shared" si="9"/>
        <v>2.9968068929018984E-7</v>
      </c>
      <c r="O21" s="2">
        <v>0.56309569000000004</v>
      </c>
      <c r="P21">
        <v>238.95380800000001</v>
      </c>
      <c r="Q21">
        <f t="shared" si="2"/>
        <v>239.02430866191924</v>
      </c>
      <c r="R21">
        <f t="shared" si="10"/>
        <v>4.9703433310490175E-3</v>
      </c>
      <c r="S21" s="20">
        <f t="shared" si="11"/>
        <v>8.7047935859662912E-8</v>
      </c>
      <c r="U21" s="2">
        <v>0.56473123000000003</v>
      </c>
      <c r="V21">
        <v>257.93689999999998</v>
      </c>
      <c r="W21">
        <f t="shared" si="3"/>
        <v>259.26496841276804</v>
      </c>
      <c r="X21">
        <f t="shared" si="12"/>
        <v>1.7637657089922782</v>
      </c>
      <c r="Y21" s="20">
        <f t="shared" si="13"/>
        <v>2.6510257298424176E-5</v>
      </c>
      <c r="AA21" s="2">
        <v>0.56388397000000001</v>
      </c>
      <c r="AB21">
        <v>280.69307700000002</v>
      </c>
      <c r="AC21">
        <f t="shared" si="4"/>
        <v>282.20474360343701</v>
      </c>
      <c r="AD21">
        <f t="shared" si="14"/>
        <v>2.2851359199467343</v>
      </c>
      <c r="AE21" s="20">
        <f t="shared" si="15"/>
        <v>2.9003381442732469E-5</v>
      </c>
      <c r="AG21" s="2">
        <v>0.56306325999999995</v>
      </c>
      <c r="AH21">
        <v>307.31519200000002</v>
      </c>
      <c r="AI21">
        <f t="shared" si="5"/>
        <v>307.84398951526362</v>
      </c>
      <c r="AJ21">
        <f t="shared" si="16"/>
        <v>0.27962681214894763</v>
      </c>
      <c r="AK21" s="20">
        <f t="shared" si="17"/>
        <v>2.9608114507035789E-6</v>
      </c>
      <c r="AM21">
        <v>0.45</v>
      </c>
      <c r="AN21" t="s">
        <v>35</v>
      </c>
      <c r="AP21">
        <f>SUM(AD3:AD150)</f>
        <v>411.11722864987149</v>
      </c>
      <c r="BD21" t="s">
        <v>85</v>
      </c>
      <c r="BE21">
        <f>(AP5*10^-4*PI()*BF2-BE20)/(AP6*10^-4*PI()*BF2)</f>
        <v>0.62602506844215455</v>
      </c>
      <c r="BG21" t="s">
        <v>86</v>
      </c>
      <c r="BH21" t="e">
        <f>(AP5*10^-4*PI()*BF2-BH20)/(AP6*10^-4*PI()*BF2)</f>
        <v>#VALUE!</v>
      </c>
      <c r="BK21" t="s">
        <v>87</v>
      </c>
    </row>
    <row r="22" spans="3:63" x14ac:dyDescent="0.25">
      <c r="C22" s="2">
        <v>0.56781788</v>
      </c>
      <c r="D22">
        <v>195.95415800000001</v>
      </c>
      <c r="E22">
        <f t="shared" si="0"/>
        <v>194.49926089083908</v>
      </c>
      <c r="F22">
        <f t="shared" si="6"/>
        <v>2.1167255982448157</v>
      </c>
      <c r="G22" s="20">
        <f t="shared" si="7"/>
        <v>5.512588760221365E-5</v>
      </c>
      <c r="I22" s="2">
        <v>0.56699047000000002</v>
      </c>
      <c r="J22">
        <v>221.60193100000001</v>
      </c>
      <c r="K22">
        <f t="shared" si="1"/>
        <v>221.48312347359814</v>
      </c>
      <c r="L22">
        <f t="shared" si="8"/>
        <v>1.4115228329730188E-2</v>
      </c>
      <c r="M22" s="20">
        <f t="shared" si="9"/>
        <v>2.8743577916269912E-7</v>
      </c>
      <c r="O22" s="2">
        <v>0.56710958</v>
      </c>
      <c r="P22">
        <v>238.95150599999999</v>
      </c>
      <c r="Q22">
        <f t="shared" si="2"/>
        <v>239.02470118699148</v>
      </c>
      <c r="R22">
        <f t="shared" si="10"/>
        <v>5.357535398718272E-3</v>
      </c>
      <c r="S22" s="20">
        <f t="shared" si="11"/>
        <v>9.3830818592461221E-8</v>
      </c>
      <c r="U22" s="2">
        <v>0.56874511000000005</v>
      </c>
      <c r="V22">
        <v>257.93459799999999</v>
      </c>
      <c r="W22">
        <f t="shared" si="3"/>
        <v>259.26567971544864</v>
      </c>
      <c r="X22">
        <f t="shared" si="12"/>
        <v>1.7717785332017133</v>
      </c>
      <c r="Y22" s="20">
        <f t="shared" si="13"/>
        <v>2.6631169293669144E-5</v>
      </c>
      <c r="AA22" s="2">
        <v>0.56789785000000004</v>
      </c>
      <c r="AB22">
        <v>280.69077600000003</v>
      </c>
      <c r="AC22">
        <f t="shared" si="4"/>
        <v>282.20587092467599</v>
      </c>
      <c r="AD22">
        <f t="shared" si="14"/>
        <v>2.2955126307788642</v>
      </c>
      <c r="AE22" s="20">
        <f t="shared" si="15"/>
        <v>2.9135562317474182E-5</v>
      </c>
      <c r="AG22" s="2">
        <v>0.56707757000000003</v>
      </c>
      <c r="AH22">
        <v>307.37575199999998</v>
      </c>
      <c r="AI22">
        <f t="shared" si="5"/>
        <v>307.84569724139863</v>
      </c>
      <c r="AJ22">
        <f t="shared" si="16"/>
        <v>0.22084852991323334</v>
      </c>
      <c r="AK22" s="20">
        <f t="shared" si="17"/>
        <v>2.337519831936293E-6</v>
      </c>
      <c r="AM22">
        <v>0.5</v>
      </c>
      <c r="AN22" t="s">
        <v>35</v>
      </c>
      <c r="AP22">
        <f>SUM(AJ3:AJ150)</f>
        <v>1140.574847684326</v>
      </c>
    </row>
    <row r="23" spans="3:63" x14ac:dyDescent="0.25">
      <c r="C23" s="2">
        <v>0.57183176000000002</v>
      </c>
      <c r="D23">
        <v>195.95185699999999</v>
      </c>
      <c r="E23">
        <f t="shared" si="0"/>
        <v>194.49960778015719</v>
      </c>
      <c r="F23">
        <f t="shared" si="6"/>
        <v>2.1090277965340163</v>
      </c>
      <c r="G23" s="20">
        <f t="shared" si="7"/>
        <v>5.4926703692620703E-5</v>
      </c>
      <c r="I23" s="2">
        <v>0.57100435999999999</v>
      </c>
      <c r="J23">
        <v>221.59962999999999</v>
      </c>
      <c r="K23">
        <f t="shared" si="1"/>
        <v>221.48336633726677</v>
      </c>
      <c r="L23">
        <f t="shared" si="8"/>
        <v>1.3517239272143381E-2</v>
      </c>
      <c r="M23" s="20">
        <f t="shared" si="9"/>
        <v>2.752643315078848E-7</v>
      </c>
      <c r="O23" s="2">
        <v>0.57112346000000003</v>
      </c>
      <c r="P23">
        <v>238.94920500000001</v>
      </c>
      <c r="Q23">
        <f t="shared" si="2"/>
        <v>239.0251635312222</v>
      </c>
      <c r="R23">
        <f t="shared" si="10"/>
        <v>5.7696984654337265E-3</v>
      </c>
      <c r="S23" s="20">
        <f t="shared" si="11"/>
        <v>1.0105130742568967E-7</v>
      </c>
      <c r="U23" s="2">
        <v>0.57275898999999997</v>
      </c>
      <c r="V23">
        <v>257.93229700000001</v>
      </c>
      <c r="W23">
        <f t="shared" si="3"/>
        <v>259.26651270689433</v>
      </c>
      <c r="X23">
        <f t="shared" si="12"/>
        <v>1.7801315525235275</v>
      </c>
      <c r="Y23" s="20">
        <f t="shared" si="13"/>
        <v>2.6757198874414392E-5</v>
      </c>
      <c r="AA23" s="2">
        <v>0.57191174</v>
      </c>
      <c r="AB23">
        <v>280.68847399999999</v>
      </c>
      <c r="AC23">
        <f t="shared" si="4"/>
        <v>282.20718679177173</v>
      </c>
      <c r="AD23">
        <f t="shared" si="14"/>
        <v>2.3064885438911356</v>
      </c>
      <c r="AE23" s="20">
        <f t="shared" si="15"/>
        <v>2.9275353170388601E-5</v>
      </c>
      <c r="AG23" s="2">
        <v>0.57109328000000004</v>
      </c>
      <c r="AH23">
        <v>307.63975900000003</v>
      </c>
      <c r="AI23">
        <f t="shared" si="5"/>
        <v>307.84768846847237</v>
      </c>
      <c r="AJ23">
        <f t="shared" si="16"/>
        <v>4.3234663859191336E-2</v>
      </c>
      <c r="AK23" s="20">
        <f t="shared" si="17"/>
        <v>4.5682215883452934E-7</v>
      </c>
    </row>
    <row r="24" spans="3:63" x14ac:dyDescent="0.25">
      <c r="C24" s="2">
        <v>0.57584564000000005</v>
      </c>
      <c r="D24">
        <v>195.949555</v>
      </c>
      <c r="E24">
        <f t="shared" si="0"/>
        <v>194.50000818288311</v>
      </c>
      <c r="F24">
        <f t="shared" si="6"/>
        <v>2.1011859750137258</v>
      </c>
      <c r="G24" s="20">
        <f t="shared" si="7"/>
        <v>5.4723760086127628E-5</v>
      </c>
      <c r="I24" s="2">
        <v>0.57501824000000001</v>
      </c>
      <c r="J24">
        <v>221.597328</v>
      </c>
      <c r="K24">
        <f t="shared" si="1"/>
        <v>221.48365592412389</v>
      </c>
      <c r="L24">
        <f t="shared" si="8"/>
        <v>1.2921340833984121E-2</v>
      </c>
      <c r="M24" s="20">
        <f t="shared" si="9"/>
        <v>2.6313495477016081E-7</v>
      </c>
      <c r="O24" s="2">
        <v>0.57513734999999999</v>
      </c>
      <c r="P24">
        <v>238.94690299999999</v>
      </c>
      <c r="Q24">
        <f t="shared" si="2"/>
        <v>239.02570798515777</v>
      </c>
      <c r="R24">
        <f t="shared" si="10"/>
        <v>6.2102256857169648E-3</v>
      </c>
      <c r="S24" s="20">
        <f t="shared" si="11"/>
        <v>1.0876885860728473E-7</v>
      </c>
      <c r="U24" s="2">
        <v>0.57677288000000004</v>
      </c>
      <c r="V24">
        <v>257.92999500000002</v>
      </c>
      <c r="W24">
        <f t="shared" si="3"/>
        <v>259.26748807352851</v>
      </c>
      <c r="X24">
        <f t="shared" si="12"/>
        <v>1.7888877217366921</v>
      </c>
      <c r="Y24" s="20">
        <f t="shared" si="13"/>
        <v>2.688929302023015E-5</v>
      </c>
      <c r="AA24" s="2">
        <v>0.57592573000000002</v>
      </c>
      <c r="AB24">
        <v>280.701888</v>
      </c>
      <c r="AC24">
        <f t="shared" si="4"/>
        <v>282.20872265438248</v>
      </c>
      <c r="AD24">
        <f t="shared" si="14"/>
        <v>2.2705506756479901</v>
      </c>
      <c r="AE24" s="20">
        <f t="shared" si="15"/>
        <v>2.8816453602590259E-5</v>
      </c>
      <c r="AG24" s="2">
        <v>0.57510879000000004</v>
      </c>
      <c r="AH24">
        <v>307.87403499999999</v>
      </c>
      <c r="AI24">
        <f t="shared" si="5"/>
        <v>307.85000922767597</v>
      </c>
      <c r="AJ24">
        <f t="shared" si="16"/>
        <v>5.7723773576580709E-4</v>
      </c>
      <c r="AK24" s="20">
        <f t="shared" si="17"/>
        <v>6.0898779284463709E-9</v>
      </c>
      <c r="AM24" t="s">
        <v>36</v>
      </c>
      <c r="AN24" t="s">
        <v>35</v>
      </c>
      <c r="AP24">
        <f>SUM(AP17:AP22)</f>
        <v>2858.3621752220988</v>
      </c>
    </row>
    <row r="25" spans="3:63" x14ac:dyDescent="0.25">
      <c r="C25" s="2">
        <v>0.57985953000000001</v>
      </c>
      <c r="D25">
        <v>195.94725399999999</v>
      </c>
      <c r="E25">
        <f t="shared" si="0"/>
        <v>194.50047042714016</v>
      </c>
      <c r="F25">
        <f t="shared" si="6"/>
        <v>2.0931827066970516</v>
      </c>
      <c r="G25" s="20">
        <f t="shared" si="7"/>
        <v>5.4516601515730879E-5</v>
      </c>
      <c r="I25" s="2">
        <v>0.57903212000000004</v>
      </c>
      <c r="J25">
        <v>221.59502699999999</v>
      </c>
      <c r="K25">
        <f t="shared" si="1"/>
        <v>221.48400087951234</v>
      </c>
      <c r="L25">
        <f t="shared" si="8"/>
        <v>1.2326799430538356E-2</v>
      </c>
      <c r="M25" s="20">
        <f t="shared" si="9"/>
        <v>2.5103270741937503E-7</v>
      </c>
      <c r="O25" s="2">
        <v>0.57915123000000002</v>
      </c>
      <c r="P25">
        <v>238.944602</v>
      </c>
      <c r="Q25">
        <f t="shared" si="2"/>
        <v>239.02634890037328</v>
      </c>
      <c r="R25">
        <f t="shared" si="10"/>
        <v>6.6825557206382086E-3</v>
      </c>
      <c r="S25" s="20">
        <f t="shared" si="11"/>
        <v>1.1704372661328773E-7</v>
      </c>
      <c r="U25" s="2">
        <v>0.58078675999999996</v>
      </c>
      <c r="V25">
        <v>257.92769399999997</v>
      </c>
      <c r="W25">
        <f t="shared" si="3"/>
        <v>259.26862988415576</v>
      </c>
      <c r="X25">
        <f t="shared" si="12"/>
        <v>1.7981090454166522</v>
      </c>
      <c r="Y25" s="20">
        <f t="shared" si="13"/>
        <v>2.702838366521843E-5</v>
      </c>
      <c r="AA25" s="2">
        <v>0.57993950999999999</v>
      </c>
      <c r="AB25">
        <v>280.68472000000003</v>
      </c>
      <c r="AC25">
        <f t="shared" si="4"/>
        <v>282.21051488023591</v>
      </c>
      <c r="AD25">
        <f t="shared" si="14"/>
        <v>2.3280500165540183</v>
      </c>
      <c r="AE25" s="20">
        <f t="shared" si="15"/>
        <v>2.9549814882616372E-5</v>
      </c>
      <c r="AG25" s="2">
        <v>0.57912375000000005</v>
      </c>
      <c r="AH25">
        <v>308.028885</v>
      </c>
      <c r="AI25">
        <f t="shared" si="5"/>
        <v>307.85271344191295</v>
      </c>
      <c r="AJ25">
        <f t="shared" si="16"/>
        <v>3.1036417878818359E-2</v>
      </c>
      <c r="AK25" s="20">
        <f t="shared" si="17"/>
        <v>3.2710614515434562E-7</v>
      </c>
      <c r="AN25" s="9" t="s">
        <v>47</v>
      </c>
      <c r="AP25">
        <f>AP24/6</f>
        <v>476.3936958703498</v>
      </c>
    </row>
    <row r="26" spans="3:63" x14ac:dyDescent="0.25">
      <c r="C26" s="2">
        <v>0.58387341000000004</v>
      </c>
      <c r="D26">
        <v>195.944952</v>
      </c>
      <c r="E26">
        <f t="shared" si="0"/>
        <v>194.50100411305775</v>
      </c>
      <c r="F26">
        <f t="shared" si="6"/>
        <v>2.0849855002050015</v>
      </c>
      <c r="G26" s="20">
        <f t="shared" si="7"/>
        <v>5.4304382547021228E-5</v>
      </c>
      <c r="I26" s="2">
        <v>0.58304601</v>
      </c>
      <c r="J26">
        <v>221.592725</v>
      </c>
      <c r="K26">
        <f t="shared" si="1"/>
        <v>221.48441134040388</v>
      </c>
      <c r="L26">
        <f t="shared" si="8"/>
        <v>1.1731848855104313E-2</v>
      </c>
      <c r="M26" s="20">
        <f t="shared" si="9"/>
        <v>2.3892162661529341E-7</v>
      </c>
      <c r="O26" s="2">
        <v>0.58316511000000004</v>
      </c>
      <c r="P26">
        <v>238.94229999999999</v>
      </c>
      <c r="Q26">
        <f t="shared" si="2"/>
        <v>239.02710302168001</v>
      </c>
      <c r="R26">
        <f t="shared" si="10"/>
        <v>7.1915524860614085E-3</v>
      </c>
      <c r="S26" s="20">
        <f t="shared" si="11"/>
        <v>1.2596113776818651E-7</v>
      </c>
      <c r="U26" s="2">
        <v>0.58480063999999998</v>
      </c>
      <c r="V26">
        <v>257.92539199999999</v>
      </c>
      <c r="W26">
        <f t="shared" si="3"/>
        <v>259.26996612721979</v>
      </c>
      <c r="X26">
        <f t="shared" si="12"/>
        <v>1.8078795835888886</v>
      </c>
      <c r="Y26" s="20">
        <f t="shared" si="13"/>
        <v>2.7175735177877136E-5</v>
      </c>
      <c r="AA26" s="2">
        <v>0.58395436000000001</v>
      </c>
      <c r="AB26">
        <v>280.82300600000002</v>
      </c>
      <c r="AC26">
        <f t="shared" si="4"/>
        <v>282.21260650689061</v>
      </c>
      <c r="AD26">
        <f t="shared" si="14"/>
        <v>1.9309895687505789</v>
      </c>
      <c r="AE26" s="20">
        <f t="shared" si="15"/>
        <v>2.4485814782741161E-5</v>
      </c>
      <c r="AG26" s="2">
        <v>0.58313806999999995</v>
      </c>
      <c r="AH26">
        <v>308.08944400000001</v>
      </c>
      <c r="AI26">
        <f t="shared" si="5"/>
        <v>307.85586376392644</v>
      </c>
      <c r="AJ26">
        <f t="shared" si="16"/>
        <v>5.4559726684188598E-2</v>
      </c>
      <c r="AK26" s="20">
        <f t="shared" si="17"/>
        <v>5.7480236875765403E-7</v>
      </c>
    </row>
    <row r="27" spans="3:63" x14ac:dyDescent="0.25">
      <c r="C27" s="2">
        <v>0.58788728999999995</v>
      </c>
      <c r="D27">
        <v>195.94264999999999</v>
      </c>
      <c r="E27">
        <f t="shared" si="0"/>
        <v>194.50162030745523</v>
      </c>
      <c r="F27">
        <f t="shared" si="6"/>
        <v>2.0765665747956445</v>
      </c>
      <c r="G27" s="20">
        <f t="shared" si="7"/>
        <v>5.4086378685986137E-5</v>
      </c>
      <c r="I27" s="2">
        <v>0.58705989000000003</v>
      </c>
      <c r="J27">
        <v>221.59042400000001</v>
      </c>
      <c r="K27">
        <f t="shared" si="1"/>
        <v>221.48489916657155</v>
      </c>
      <c r="L27">
        <f t="shared" si="8"/>
        <v>1.1135490470104505E-2</v>
      </c>
      <c r="M27" s="20">
        <f t="shared" si="9"/>
        <v>2.267813695015305E-7</v>
      </c>
      <c r="O27" s="2">
        <v>0.58717920999999995</v>
      </c>
      <c r="P27">
        <v>238.971429</v>
      </c>
      <c r="Q27">
        <f t="shared" si="2"/>
        <v>239.02798990398998</v>
      </c>
      <c r="R27">
        <f t="shared" si="10"/>
        <v>3.199135860163225E-3</v>
      </c>
      <c r="S27" s="20">
        <f t="shared" si="11"/>
        <v>5.6019692790838031E-8</v>
      </c>
      <c r="U27" s="2">
        <v>0.58881452999999995</v>
      </c>
      <c r="V27">
        <v>257.923091</v>
      </c>
      <c r="W27">
        <f t="shared" si="3"/>
        <v>259.27152930306323</v>
      </c>
      <c r="X27">
        <f t="shared" si="12"/>
        <v>1.8182858571680514</v>
      </c>
      <c r="Y27" s="20">
        <f t="shared" si="13"/>
        <v>2.7332648170796355E-5</v>
      </c>
      <c r="AA27" s="2">
        <v>0.58796868000000002</v>
      </c>
      <c r="AB27">
        <v>280.88356499999998</v>
      </c>
      <c r="AC27">
        <f t="shared" si="4"/>
        <v>282.21504591164296</v>
      </c>
      <c r="AD27">
        <f t="shared" si="14"/>
        <v>1.7728414180696324</v>
      </c>
      <c r="AE27" s="20">
        <f t="shared" si="15"/>
        <v>2.2470732625635336E-5</v>
      </c>
      <c r="AG27" s="2">
        <v>0.58715238000000003</v>
      </c>
      <c r="AH27">
        <v>308.15000400000002</v>
      </c>
      <c r="AI27">
        <f t="shared" si="5"/>
        <v>307.85953347435009</v>
      </c>
      <c r="AJ27">
        <f t="shared" si="16"/>
        <v>8.4373126271350657E-2</v>
      </c>
      <c r="AK27" s="20">
        <f t="shared" si="17"/>
        <v>8.8854573350115089E-7</v>
      </c>
      <c r="AM27" t="s">
        <v>127</v>
      </c>
      <c r="AN27" t="s">
        <v>60</v>
      </c>
      <c r="AP27">
        <f>AP24/COUNT(E3:E101,K3:K109,Q3:Q106,W3:W108,AC3:AC108,AI3:AI92)</f>
        <v>4.6705264301014688</v>
      </c>
    </row>
    <row r="28" spans="3:63" x14ac:dyDescent="0.25">
      <c r="C28" s="2">
        <v>0.59190118000000003</v>
      </c>
      <c r="D28">
        <v>195.940349</v>
      </c>
      <c r="E28">
        <f t="shared" si="0"/>
        <v>194.50233175522743</v>
      </c>
      <c r="F28">
        <f t="shared" si="6"/>
        <v>2.0678935962632847</v>
      </c>
      <c r="G28" s="20">
        <f t="shared" si="7"/>
        <v>5.3861746776772769E-5</v>
      </c>
      <c r="I28" s="2">
        <v>0.59107377999999999</v>
      </c>
      <c r="J28">
        <v>221.588122</v>
      </c>
      <c r="K28">
        <f t="shared" si="1"/>
        <v>221.48547821640318</v>
      </c>
      <c r="L28">
        <f t="shared" si="8"/>
        <v>1.0535746311070432E-2</v>
      </c>
      <c r="M28" s="20">
        <f t="shared" si="9"/>
        <v>2.145716551253556E-7</v>
      </c>
      <c r="O28" s="2">
        <v>0.59119299000000003</v>
      </c>
      <c r="P28">
        <v>238.95341199999999</v>
      </c>
      <c r="Q28">
        <f t="shared" si="2"/>
        <v>239.02903210563161</v>
      </c>
      <c r="R28">
        <f t="shared" si="10"/>
        <v>5.7184003757386635E-3</v>
      </c>
      <c r="S28" s="20">
        <f t="shared" si="11"/>
        <v>1.0014933895430908E-7</v>
      </c>
      <c r="U28" s="2">
        <v>0.59282840999999997</v>
      </c>
      <c r="V28">
        <v>257.92078900000001</v>
      </c>
      <c r="W28">
        <f t="shared" si="3"/>
        <v>259.27335709175725</v>
      </c>
      <c r="X28">
        <f t="shared" si="12"/>
        <v>1.8294404428398066</v>
      </c>
      <c r="Y28" s="20">
        <f t="shared" si="13"/>
        <v>2.7500815872336658E-5</v>
      </c>
      <c r="AA28" s="2">
        <v>0.59198287999999999</v>
      </c>
      <c r="AB28">
        <v>280.92840899999999</v>
      </c>
      <c r="AC28">
        <f t="shared" si="4"/>
        <v>282.21789019940007</v>
      </c>
      <c r="AD28">
        <f t="shared" si="14"/>
        <v>1.6627617636062846</v>
      </c>
      <c r="AE28" s="20">
        <f t="shared" si="15"/>
        <v>2.1068747085082808E-5</v>
      </c>
      <c r="AG28" s="2">
        <v>0.59116756000000004</v>
      </c>
      <c r="AH28">
        <v>308.33628399999998</v>
      </c>
      <c r="AI28">
        <f t="shared" si="5"/>
        <v>307.86380802007733</v>
      </c>
      <c r="AJ28">
        <f t="shared" si="16"/>
        <v>0.22323355160386743</v>
      </c>
      <c r="AK28" s="20">
        <f t="shared" si="17"/>
        <v>2.3480654630956095E-6</v>
      </c>
      <c r="AM28" t="s">
        <v>128</v>
      </c>
      <c r="AO28" t="s">
        <v>61</v>
      </c>
      <c r="AP28">
        <f>SQRT(AP27)</f>
        <v>2.161140076464612</v>
      </c>
    </row>
    <row r="29" spans="3:63" x14ac:dyDescent="0.25">
      <c r="C29" s="2">
        <v>0.59591506000000005</v>
      </c>
      <c r="D29">
        <v>195.93804700000001</v>
      </c>
      <c r="E29">
        <f t="shared" si="0"/>
        <v>194.50315311650053</v>
      </c>
      <c r="F29">
        <f t="shared" si="6"/>
        <v>2.0589204569042305</v>
      </c>
      <c r="G29" s="20">
        <f t="shared" si="7"/>
        <v>5.3629286473817464E-5</v>
      </c>
      <c r="I29" s="2">
        <v>0.59508766000000002</v>
      </c>
      <c r="J29">
        <v>221.58582000000001</v>
      </c>
      <c r="K29">
        <f t="shared" si="1"/>
        <v>221.48616464265984</v>
      </c>
      <c r="L29">
        <f t="shared" si="8"/>
        <v>9.931190246596654E-3</v>
      </c>
      <c r="M29" s="20">
        <f t="shared" si="9"/>
        <v>2.0226343172553241E-7</v>
      </c>
      <c r="O29" s="2">
        <v>0.59520740999999999</v>
      </c>
      <c r="P29">
        <v>239.029687</v>
      </c>
      <c r="Q29">
        <f t="shared" si="2"/>
        <v>239.03025624425524</v>
      </c>
      <c r="R29">
        <f t="shared" si="10"/>
        <v>3.2403902213040102E-7</v>
      </c>
      <c r="S29" s="20">
        <f t="shared" si="11"/>
        <v>5.6714437274625066E-12</v>
      </c>
      <c r="U29" s="2">
        <v>0.59684229</v>
      </c>
      <c r="V29">
        <v>257.91848800000002</v>
      </c>
      <c r="W29">
        <f t="shared" si="3"/>
        <v>259.27549315332641</v>
      </c>
      <c r="X29">
        <f t="shared" si="12"/>
        <v>1.8414629861543619</v>
      </c>
      <c r="Y29" s="20">
        <f t="shared" si="13"/>
        <v>2.7682037047388459E-5</v>
      </c>
      <c r="AA29" s="2">
        <v>0.59599676999999995</v>
      </c>
      <c r="AB29">
        <v>280.926108</v>
      </c>
      <c r="AC29">
        <f t="shared" si="4"/>
        <v>282.2212050614653</v>
      </c>
      <c r="AD29">
        <f t="shared" si="14"/>
        <v>1.6772763986160519</v>
      </c>
      <c r="AE29" s="20">
        <f t="shared" si="15"/>
        <v>2.1253009241900893E-5</v>
      </c>
      <c r="AG29" s="2">
        <v>0.59552587999999995</v>
      </c>
      <c r="AH29">
        <v>308.50580400000001</v>
      </c>
      <c r="AI29">
        <f t="shared" si="5"/>
        <v>307.86924584415448</v>
      </c>
      <c r="AJ29">
        <f t="shared" si="16"/>
        <v>0.40520628577346801</v>
      </c>
      <c r="AK29" s="20">
        <f t="shared" si="17"/>
        <v>4.25744940793365E-6</v>
      </c>
      <c r="AM29" t="s">
        <v>129</v>
      </c>
      <c r="AP29">
        <f>SQRT(SUM(G3:G101,M3:M109,S3:S106,Y3:Y108,AE3:AE108,AK3:AK92)/COUNT(G3:G101,M3:M109,S3:S106,Y3:Y108,AE3:AE108,AK3:AK92))</f>
        <v>7.4137070362146357E-3</v>
      </c>
    </row>
    <row r="30" spans="3:63" x14ac:dyDescent="0.25">
      <c r="C30" s="2">
        <v>0.59992895000000002</v>
      </c>
      <c r="D30">
        <v>195.93574599999999</v>
      </c>
      <c r="E30">
        <f t="shared" si="0"/>
        <v>194.50410125645186</v>
      </c>
      <c r="F30">
        <f t="shared" si="6"/>
        <v>2.0496066717290016</v>
      </c>
      <c r="G30" s="20">
        <f t="shared" si="7"/>
        <v>5.3387941579594847E-5</v>
      </c>
      <c r="I30" s="2">
        <v>0.59910154000000004</v>
      </c>
      <c r="J30">
        <v>221.583519</v>
      </c>
      <c r="K30">
        <f t="shared" si="1"/>
        <v>221.48697724980926</v>
      </c>
      <c r="L30">
        <f t="shared" si="8"/>
        <v>9.3203095298908956E-3</v>
      </c>
      <c r="M30" s="20">
        <f t="shared" si="9"/>
        <v>1.8982588148202751E-7</v>
      </c>
      <c r="O30" s="2">
        <v>0.59922151000000001</v>
      </c>
      <c r="P30">
        <v>239.05881500000001</v>
      </c>
      <c r="Q30">
        <f t="shared" si="2"/>
        <v>239.03169260589144</v>
      </c>
      <c r="R30">
        <f t="shared" si="10"/>
        <v>7.3562426218079036E-4</v>
      </c>
      <c r="S30" s="20">
        <f t="shared" si="11"/>
        <v>1.2872014484578528E-8</v>
      </c>
      <c r="U30" s="2">
        <v>0.60085617999999996</v>
      </c>
      <c r="V30">
        <v>257.91618599999998</v>
      </c>
      <c r="W30">
        <f t="shared" si="3"/>
        <v>259.27798800409573</v>
      </c>
      <c r="X30">
        <f t="shared" si="12"/>
        <v>1.8545046983592022</v>
      </c>
      <c r="Y30" s="20">
        <f t="shared" si="13"/>
        <v>2.7878585966484136E-5</v>
      </c>
      <c r="AA30" s="2">
        <v>0.60001064999999998</v>
      </c>
      <c r="AB30">
        <v>280.92380600000001</v>
      </c>
      <c r="AC30">
        <f t="shared" si="4"/>
        <v>282.22506687214951</v>
      </c>
      <c r="AD30">
        <f t="shared" si="14"/>
        <v>1.6932798573872734</v>
      </c>
      <c r="AE30" s="20">
        <f t="shared" si="15"/>
        <v>2.1456142993667616E-5</v>
      </c>
      <c r="AG30" s="2">
        <v>0.59954083999999996</v>
      </c>
      <c r="AH30">
        <v>308.66065400000002</v>
      </c>
      <c r="AI30">
        <f t="shared" si="5"/>
        <v>307.87511243312116</v>
      </c>
      <c r="AJ30">
        <f t="shared" si="16"/>
        <v>0.61707555329449815</v>
      </c>
      <c r="AK30" s="20">
        <f t="shared" si="17"/>
        <v>6.4770283385040448E-6</v>
      </c>
    </row>
    <row r="31" spans="3:63" x14ac:dyDescent="0.25">
      <c r="C31" s="2">
        <v>0.60394283000000004</v>
      </c>
      <c r="D31">
        <v>195.93344400000001</v>
      </c>
      <c r="E31">
        <f t="shared" si="0"/>
        <v>194.50519554302099</v>
      </c>
      <c r="F31">
        <f t="shared" si="6"/>
        <v>2.0398936548629512</v>
      </c>
      <c r="G31" s="20">
        <f t="shared" si="7"/>
        <v>5.3136186485849753E-5</v>
      </c>
      <c r="I31" s="2">
        <v>0.60311543000000001</v>
      </c>
      <c r="J31">
        <v>221.58121700000001</v>
      </c>
      <c r="K31">
        <f t="shared" si="1"/>
        <v>221.48793788627358</v>
      </c>
      <c r="L31">
        <f t="shared" si="8"/>
        <v>8.7009930575872568E-3</v>
      </c>
      <c r="M31" s="20">
        <f t="shared" si="9"/>
        <v>1.7721600234133845E-7</v>
      </c>
      <c r="O31" s="2">
        <v>0.60323539000000004</v>
      </c>
      <c r="P31">
        <v>239.05651399999999</v>
      </c>
      <c r="Q31">
        <f t="shared" si="2"/>
        <v>239.03337656593902</v>
      </c>
      <c r="R31">
        <f t="shared" si="10"/>
        <v>5.3534085492575609E-4</v>
      </c>
      <c r="S31" s="20">
        <f t="shared" si="11"/>
        <v>9.3676191073302985E-9</v>
      </c>
      <c r="U31" s="2">
        <v>0.60487005999999999</v>
      </c>
      <c r="V31">
        <v>257.913884</v>
      </c>
      <c r="W31">
        <f t="shared" si="3"/>
        <v>259.2809000003956</v>
      </c>
      <c r="X31">
        <f t="shared" si="12"/>
        <v>1.8687327453376061</v>
      </c>
      <c r="Y31" s="20">
        <f t="shared" si="13"/>
        <v>2.8092976270194374E-5</v>
      </c>
      <c r="AA31" s="2">
        <v>0.60402571999999999</v>
      </c>
      <c r="AB31">
        <v>281.093523</v>
      </c>
      <c r="AC31">
        <f t="shared" si="4"/>
        <v>282.2295650755097</v>
      </c>
      <c r="AD31">
        <f t="shared" si="14"/>
        <v>1.2905915973283699</v>
      </c>
      <c r="AE31" s="20">
        <f t="shared" si="15"/>
        <v>1.6333797080813382E-5</v>
      </c>
      <c r="AG31" s="2">
        <v>0.60321267000000001</v>
      </c>
      <c r="AH31">
        <v>308.832266</v>
      </c>
      <c r="AI31">
        <f t="shared" si="5"/>
        <v>307.88131243671262</v>
      </c>
      <c r="AJ31">
        <f t="shared" si="16"/>
        <v>0.90431267952897432</v>
      </c>
      <c r="AK31" s="20">
        <f t="shared" si="17"/>
        <v>9.4814177989592571E-6</v>
      </c>
      <c r="AM31" t="s">
        <v>122</v>
      </c>
      <c r="AN31" s="16">
        <f>AP3-AP4</f>
        <v>-8.9999999999999218</v>
      </c>
    </row>
    <row r="32" spans="3:63" x14ac:dyDescent="0.25">
      <c r="C32" s="2">
        <v>0.60795670999999996</v>
      </c>
      <c r="D32">
        <v>195.93114299999999</v>
      </c>
      <c r="E32">
        <f t="shared" si="0"/>
        <v>194.50645821929953</v>
      </c>
      <c r="F32">
        <f t="shared" si="6"/>
        <v>2.0297267243595174</v>
      </c>
      <c r="G32" s="20">
        <f t="shared" si="7"/>
        <v>5.2872594955163577E-5</v>
      </c>
      <c r="I32" s="2">
        <v>0.60712931000000003</v>
      </c>
      <c r="J32">
        <v>221.57891599999999</v>
      </c>
      <c r="K32">
        <f t="shared" si="1"/>
        <v>221.48907188408916</v>
      </c>
      <c r="L32">
        <f t="shared" si="8"/>
        <v>8.0719651637997086E-3</v>
      </c>
      <c r="M32" s="20">
        <f t="shared" si="9"/>
        <v>1.6440779781103561E-7</v>
      </c>
      <c r="O32" s="2">
        <v>0.60724895000000001</v>
      </c>
      <c r="P32">
        <v>239.00706700000001</v>
      </c>
      <c r="Q32">
        <f t="shared" si="2"/>
        <v>239.03534893965491</v>
      </c>
      <c r="R32">
        <f t="shared" si="10"/>
        <v>7.9986811064357473E-4</v>
      </c>
      <c r="S32" s="20">
        <f t="shared" si="11"/>
        <v>1.4002220025576667E-8</v>
      </c>
      <c r="U32" s="2">
        <v>0.60888416000000001</v>
      </c>
      <c r="V32">
        <v>257.94301300000001</v>
      </c>
      <c r="W32">
        <f t="shared" si="3"/>
        <v>259.28429671891138</v>
      </c>
      <c r="X32">
        <f t="shared" si="12"/>
        <v>1.7990420146167156</v>
      </c>
      <c r="Y32" s="20">
        <f t="shared" si="13"/>
        <v>2.7039195695139973E-5</v>
      </c>
      <c r="AA32" s="2">
        <v>0.60804024999999995</v>
      </c>
      <c r="AB32">
        <v>281.18551200000002</v>
      </c>
      <c r="AC32">
        <f t="shared" si="4"/>
        <v>282.23479949716005</v>
      </c>
      <c r="AD32">
        <f t="shared" si="14"/>
        <v>1.1010042516963752</v>
      </c>
      <c r="AE32" s="20">
        <f t="shared" si="15"/>
        <v>1.3925253693952174E-5</v>
      </c>
      <c r="AG32" s="2">
        <v>0.60722697999999997</v>
      </c>
      <c r="AH32">
        <v>308.89282500000002</v>
      </c>
      <c r="AI32">
        <f t="shared" si="5"/>
        <v>307.88914447574768</v>
      </c>
      <c r="AJ32">
        <f t="shared" si="16"/>
        <v>1.0073745947634349</v>
      </c>
      <c r="AK32" s="20">
        <f t="shared" si="17"/>
        <v>1.0557846728614414E-5</v>
      </c>
      <c r="AM32" t="s">
        <v>121</v>
      </c>
      <c r="AN32" s="15">
        <f>EXP(AN31)</f>
        <v>1.2340980408668918E-4</v>
      </c>
    </row>
    <row r="33" spans="3:40" x14ac:dyDescent="0.25">
      <c r="C33" s="2">
        <v>0.61197060000000003</v>
      </c>
      <c r="D33">
        <v>195.92884100000001</v>
      </c>
      <c r="E33">
        <f t="shared" si="0"/>
        <v>194.50791480272105</v>
      </c>
      <c r="F33">
        <f t="shared" si="6"/>
        <v>2.0190312581136434</v>
      </c>
      <c r="G33" s="20">
        <f t="shared" si="7"/>
        <v>5.2595223349740958E-5</v>
      </c>
      <c r="I33" s="2">
        <v>0.61114318999999995</v>
      </c>
      <c r="J33">
        <v>221.57661400000001</v>
      </c>
      <c r="K33">
        <f t="shared" si="1"/>
        <v>221.49040858093917</v>
      </c>
      <c r="L33">
        <f t="shared" si="8"/>
        <v>7.4313742754536401E-3</v>
      </c>
      <c r="M33" s="20">
        <f t="shared" si="9"/>
        <v>1.5136354545416974E-7</v>
      </c>
      <c r="O33" s="2">
        <v>0.61126230000000004</v>
      </c>
      <c r="P33">
        <v>238.92618899999999</v>
      </c>
      <c r="Q33">
        <f t="shared" si="2"/>
        <v>239.03765695324381</v>
      </c>
      <c r="R33">
        <f t="shared" si="10"/>
        <v>1.2425104600365866E-2</v>
      </c>
      <c r="S33" s="20">
        <f t="shared" si="11"/>
        <v>2.1765695125562317E-7</v>
      </c>
      <c r="U33" s="2">
        <v>0.61289782999999998</v>
      </c>
      <c r="V33">
        <v>257.90928100000002</v>
      </c>
      <c r="W33">
        <f t="shared" si="3"/>
        <v>259.28825523574648</v>
      </c>
      <c r="X33">
        <f t="shared" si="12"/>
        <v>1.9015699428525188</v>
      </c>
      <c r="Y33" s="20">
        <f t="shared" si="13"/>
        <v>2.8587643829813111E-5</v>
      </c>
      <c r="AA33" s="2">
        <v>0.61239834999999998</v>
      </c>
      <c r="AB33">
        <v>281.32445100000001</v>
      </c>
      <c r="AC33">
        <f t="shared" si="4"/>
        <v>282.24145276803796</v>
      </c>
      <c r="AD33">
        <f t="shared" si="14"/>
        <v>0.84089224258472395</v>
      </c>
      <c r="AE33" s="20">
        <f t="shared" si="15"/>
        <v>1.0624913082805886E-5</v>
      </c>
      <c r="AG33" s="2">
        <v>0.61124162000000004</v>
      </c>
      <c r="AH33">
        <v>309.00053000000003</v>
      </c>
      <c r="AI33">
        <f t="shared" si="5"/>
        <v>307.89824763429641</v>
      </c>
      <c r="AJ33">
        <f t="shared" si="16"/>
        <v>1.2150264137411593</v>
      </c>
      <c r="AK33" s="20">
        <f t="shared" si="17"/>
        <v>1.2725277758926986E-5</v>
      </c>
      <c r="AM33" t="s">
        <v>123</v>
      </c>
      <c r="AN33" s="15">
        <f>EXP(AN31)</f>
        <v>1.2340980408668918E-4</v>
      </c>
    </row>
    <row r="34" spans="3:40" x14ac:dyDescent="0.25">
      <c r="C34" s="2">
        <v>0.61598447999999995</v>
      </c>
      <c r="D34">
        <v>195.92653999999999</v>
      </c>
      <c r="E34">
        <f t="shared" si="0"/>
        <v>194.50959453041557</v>
      </c>
      <c r="F34">
        <f t="shared" si="6"/>
        <v>2.0077344637758112</v>
      </c>
      <c r="G34" s="20">
        <f t="shared" si="7"/>
        <v>5.2302173356271106E-5</v>
      </c>
      <c r="I34" s="2">
        <v>0.61515708000000002</v>
      </c>
      <c r="J34">
        <v>221.57431299999999</v>
      </c>
      <c r="K34">
        <f t="shared" si="1"/>
        <v>221.49198188962544</v>
      </c>
      <c r="L34">
        <f t="shared" si="8"/>
        <v>6.778411735506972E-3</v>
      </c>
      <c r="M34" s="20">
        <f t="shared" si="9"/>
        <v>1.3806675650696577E-7</v>
      </c>
      <c r="O34" s="2">
        <v>0.61527693999999999</v>
      </c>
      <c r="P34">
        <v>239.033894</v>
      </c>
      <c r="Q34">
        <f t="shared" si="2"/>
        <v>239.04035609594894</v>
      </c>
      <c r="R34">
        <f t="shared" si="10"/>
        <v>4.1758684053219012E-5</v>
      </c>
      <c r="S34" s="20">
        <f t="shared" si="11"/>
        <v>7.3084929328223505E-10</v>
      </c>
      <c r="U34" s="2">
        <v>0.61691171</v>
      </c>
      <c r="V34">
        <v>257.90697999999998</v>
      </c>
      <c r="W34">
        <f t="shared" si="3"/>
        <v>259.29286556881982</v>
      </c>
      <c r="X34">
        <f t="shared" si="12"/>
        <v>1.9206788098631042</v>
      </c>
      <c r="Y34" s="20">
        <f t="shared" si="13"/>
        <v>2.8875436158237057E-5</v>
      </c>
      <c r="AA34" s="2">
        <v>0.61606952999999998</v>
      </c>
      <c r="AB34">
        <v>281.401771</v>
      </c>
      <c r="AC34">
        <f t="shared" si="4"/>
        <v>282.24796543002992</v>
      </c>
      <c r="AD34">
        <f t="shared" si="14"/>
        <v>0.71604501341366988</v>
      </c>
      <c r="AE34" s="20">
        <f t="shared" si="15"/>
        <v>9.042461575181489E-6</v>
      </c>
      <c r="AG34" s="2">
        <v>0.61525658000000005</v>
      </c>
      <c r="AH34">
        <v>309.15537999999998</v>
      </c>
      <c r="AI34">
        <f t="shared" si="5"/>
        <v>307.90882295085351</v>
      </c>
      <c r="AJ34">
        <f t="shared" si="16"/>
        <v>1.5539044767767662</v>
      </c>
      <c r="AK34" s="20">
        <f t="shared" si="17"/>
        <v>1.6258134074154755E-5</v>
      </c>
    </row>
    <row r="35" spans="3:40" x14ac:dyDescent="0.25">
      <c r="C35" s="2">
        <v>0.61999835999999997</v>
      </c>
      <c r="D35">
        <v>195.924238</v>
      </c>
      <c r="E35">
        <f t="shared" ref="E35:E66" si="18">$AP$6+$AP$2*EXP((C35/F$1)*$AP$3-$AP$4)+D$1^2*$AP$5/((-$AP$7*(C35/E$1-1)^$AP$8+1))</f>
        <v>194.51153089952589</v>
      </c>
      <c r="F35">
        <f t="shared" si="6"/>
        <v>1.9957413517299623</v>
      </c>
      <c r="G35" s="20">
        <f t="shared" si="7"/>
        <v>5.19909703703587E-5</v>
      </c>
      <c r="I35" s="2">
        <v>0.61917096000000005</v>
      </c>
      <c r="J35">
        <v>221.572011</v>
      </c>
      <c r="K35">
        <f t="shared" ref="K35:K66" si="19">$AP$6+$AP$2*EXP((I35/L$1)*$AP$3-$AP$4)+J$1^2*$AP$5/((-$AP$7*(I35/K$1-1)^$AP$8+1))</f>
        <v>221.49383093284342</v>
      </c>
      <c r="L35">
        <f t="shared" si="8"/>
        <v>6.1121229006074265E-3</v>
      </c>
      <c r="M35" s="20">
        <f t="shared" si="9"/>
        <v>1.2449797269788734E-7</v>
      </c>
      <c r="O35" s="2">
        <v>0.61929093000000002</v>
      </c>
      <c r="P35">
        <v>239.04730799999999</v>
      </c>
      <c r="Q35">
        <f t="shared" ref="Q35:Q66" si="20">$AP$6+$AP$2*EXP((O35/R$1)*$AP$3-$AP$4)+P$1^2*$AP$5/((-$AP$7*(O35/Q$1-1)^$AP$8+1))</f>
        <v>239.04350790465423</v>
      </c>
      <c r="R35">
        <f t="shared" si="10"/>
        <v>1.4440724636810968E-5</v>
      </c>
      <c r="S35" s="20">
        <f t="shared" si="11"/>
        <v>2.5270932754337322E-10</v>
      </c>
      <c r="U35" s="2">
        <v>0.62092559999999997</v>
      </c>
      <c r="V35">
        <v>257.90467799999999</v>
      </c>
      <c r="W35">
        <f t="shared" ref="W35:W66" si="21">$AP$6+$AP$2*EXP((U35/X$1)*$AP$3-$AP$4)+V$1^2*$AP$5/((-$AP$7*(U35/W$1-1)^$AP$8+1))</f>
        <v>259.29823040693839</v>
      </c>
      <c r="X35">
        <f t="shared" si="12"/>
        <v>1.9419883108838005</v>
      </c>
      <c r="Y35" s="20">
        <f t="shared" si="13"/>
        <v>2.9196323845024368E-5</v>
      </c>
      <c r="AA35" s="2">
        <v>0.62008352</v>
      </c>
      <c r="AB35">
        <v>281.41518500000001</v>
      </c>
      <c r="AC35">
        <f t="shared" ref="AC35:AC66" si="22">$AP$6+$AP$2*EXP((AA35/AD$1)*$AP$3-$AP$4)+AB$1^2*$AP$5/((-$AP$7*(AA35/AC$1-1)^$AP$8+1))</f>
        <v>282.25618556813117</v>
      </c>
      <c r="AD35">
        <f t="shared" si="14"/>
        <v>0.70728195559694151</v>
      </c>
      <c r="AE35" s="20">
        <f t="shared" si="15"/>
        <v>8.9309472109562014E-6</v>
      </c>
      <c r="AG35" s="2">
        <v>0.61927198000000006</v>
      </c>
      <c r="AH35">
        <v>309.37309199999999</v>
      </c>
      <c r="AI35">
        <f t="shared" ref="AI35:AI66" si="23">$AP$6+$AP$2*EXP((AG35/AJ$1)*$AP$3-$AP$4)+AH$1^2*$AP$5/((-$AP$7*(AG35/AI$1-1)^$AP$8+1))</f>
        <v>307.92110248904515</v>
      </c>
      <c r="AJ35">
        <f t="shared" si="16"/>
        <v>2.1082735399228509</v>
      </c>
      <c r="AK35" s="20">
        <f t="shared" si="17"/>
        <v>2.2027331229807668E-5</v>
      </c>
    </row>
    <row r="36" spans="3:40" x14ac:dyDescent="0.25">
      <c r="C36" s="2">
        <v>0.62401225000000005</v>
      </c>
      <c r="D36">
        <v>195.92193700000001</v>
      </c>
      <c r="E36">
        <f t="shared" si="18"/>
        <v>194.51376224595441</v>
      </c>
      <c r="F36">
        <f t="shared" si="6"/>
        <v>1.982956137931396</v>
      </c>
      <c r="G36" s="20">
        <f t="shared" si="7"/>
        <v>5.1659116723654411E-5</v>
      </c>
      <c r="I36" s="2">
        <v>0.62318483999999996</v>
      </c>
      <c r="J36">
        <v>221.56970999999999</v>
      </c>
      <c r="K36">
        <f t="shared" si="19"/>
        <v>221.49600079854491</v>
      </c>
      <c r="L36">
        <f t="shared" si="8"/>
        <v>5.4330463791446805E-3</v>
      </c>
      <c r="M36" s="20">
        <f t="shared" si="9"/>
        <v>1.1066814586954067E-7</v>
      </c>
      <c r="O36" s="2">
        <v>0.62330481000000004</v>
      </c>
      <c r="P36">
        <v>239.045006</v>
      </c>
      <c r="Q36">
        <f t="shared" si="20"/>
        <v>239.04718483096215</v>
      </c>
      <c r="R36">
        <f t="shared" si="10"/>
        <v>4.7473043616292619E-6</v>
      </c>
      <c r="S36" s="20">
        <f t="shared" si="11"/>
        <v>8.3078323914755562E-11</v>
      </c>
      <c r="U36" s="2">
        <v>0.62493947999999999</v>
      </c>
      <c r="V36">
        <v>257.902377</v>
      </c>
      <c r="W36">
        <f t="shared" si="21"/>
        <v>259.30446790335151</v>
      </c>
      <c r="X36">
        <f t="shared" si="12"/>
        <v>1.9658589012610443</v>
      </c>
      <c r="Y36" s="20">
        <f t="shared" si="13"/>
        <v>2.9555727481522682E-5</v>
      </c>
      <c r="AA36" s="2">
        <v>0.62409740000000002</v>
      </c>
      <c r="AB36">
        <v>281.41288300000002</v>
      </c>
      <c r="AC36">
        <f t="shared" si="22"/>
        <v>282.26572761220405</v>
      </c>
      <c r="AD36">
        <f t="shared" si="14"/>
        <v>0.72734393256543151</v>
      </c>
      <c r="AE36" s="20">
        <f t="shared" si="15"/>
        <v>9.1844228307906939E-6</v>
      </c>
      <c r="AG36" s="2">
        <v>0.62328737999999995</v>
      </c>
      <c r="AH36">
        <v>309.59165200000001</v>
      </c>
      <c r="AI36">
        <f t="shared" si="23"/>
        <v>307.93535149713557</v>
      </c>
      <c r="AJ36">
        <f t="shared" si="16"/>
        <v>2.743331355788996</v>
      </c>
      <c r="AK36" s="20">
        <f t="shared" si="17"/>
        <v>2.8621987268540428E-5</v>
      </c>
    </row>
    <row r="37" spans="3:40" x14ac:dyDescent="0.25">
      <c r="C37" s="2">
        <v>0.62802612999999996</v>
      </c>
      <c r="D37">
        <v>195.919635</v>
      </c>
      <c r="E37">
        <f t="shared" si="18"/>
        <v>194.51633238811561</v>
      </c>
      <c r="F37">
        <f t="shared" si="6"/>
        <v>1.9692582205215368</v>
      </c>
      <c r="G37" s="20">
        <f t="shared" si="7"/>
        <v>5.1303470077532828E-5</v>
      </c>
      <c r="I37" s="2">
        <v>0.62719873000000004</v>
      </c>
      <c r="J37">
        <v>221.567408</v>
      </c>
      <c r="K37">
        <f t="shared" si="19"/>
        <v>221.49854335661911</v>
      </c>
      <c r="L37">
        <f t="shared" si="8"/>
        <v>4.742339107977331E-3</v>
      </c>
      <c r="M37" s="20">
        <f t="shared" si="9"/>
        <v>9.6600828535724494E-8</v>
      </c>
      <c r="O37" s="2">
        <v>0.62731870000000001</v>
      </c>
      <c r="P37">
        <v>239.04270500000001</v>
      </c>
      <c r="Q37">
        <f t="shared" si="20"/>
        <v>239.05146983166171</v>
      </c>
      <c r="R37">
        <f t="shared" si="10"/>
        <v>7.6822274057824954E-5</v>
      </c>
      <c r="S37" s="20">
        <f t="shared" si="11"/>
        <v>1.3444237302885866E-9</v>
      </c>
      <c r="U37" s="2">
        <v>0.62895336000000002</v>
      </c>
      <c r="V37">
        <v>257.90007500000002</v>
      </c>
      <c r="W37">
        <f t="shared" si="21"/>
        <v>259.31171369201718</v>
      </c>
      <c r="X37">
        <f t="shared" si="12"/>
        <v>1.9927237967999283</v>
      </c>
      <c r="Y37" s="20">
        <f t="shared" si="13"/>
        <v>2.9960162889765357E-5</v>
      </c>
      <c r="AA37" s="2">
        <v>0.62811128999999999</v>
      </c>
      <c r="AB37">
        <v>281.41058199999998</v>
      </c>
      <c r="AC37">
        <f t="shared" si="22"/>
        <v>282.27679667977509</v>
      </c>
      <c r="AD37">
        <f t="shared" si="14"/>
        <v>0.75032787145789981</v>
      </c>
      <c r="AE37" s="20">
        <f t="shared" si="15"/>
        <v>9.4748039012514256E-6</v>
      </c>
      <c r="AG37" s="2">
        <v>0.62730341000000001</v>
      </c>
      <c r="AH37">
        <v>309.902805</v>
      </c>
      <c r="AI37">
        <f t="shared" si="23"/>
        <v>307.95187909829974</v>
      </c>
      <c r="AJ37">
        <f t="shared" si="16"/>
        <v>3.8061118739249693</v>
      </c>
      <c r="AK37" s="20">
        <f t="shared" si="17"/>
        <v>3.9630589745531894E-5</v>
      </c>
    </row>
    <row r="38" spans="3:40" x14ac:dyDescent="0.25">
      <c r="C38" s="2">
        <v>0.63204002000000004</v>
      </c>
      <c r="D38">
        <v>195.91733400000001</v>
      </c>
      <c r="E38">
        <f t="shared" si="18"/>
        <v>194.51929141745924</v>
      </c>
      <c r="F38">
        <f t="shared" si="6"/>
        <v>1.9545230625972596</v>
      </c>
      <c r="G38" s="20">
        <f t="shared" si="7"/>
        <v>5.0920783170202057E-5</v>
      </c>
      <c r="I38" s="2">
        <v>0.63121260999999995</v>
      </c>
      <c r="J38">
        <v>221.56510700000001</v>
      </c>
      <c r="K38">
        <f t="shared" si="19"/>
        <v>221.50151816463682</v>
      </c>
      <c r="L38">
        <f t="shared" si="8"/>
        <v>4.0435399828470438E-3</v>
      </c>
      <c r="M38" s="20">
        <f t="shared" si="9"/>
        <v>8.2368092375406223E-8</v>
      </c>
      <c r="O38" s="2">
        <v>0.63133258000000003</v>
      </c>
      <c r="P38">
        <v>239.040403</v>
      </c>
      <c r="Q38">
        <f t="shared" si="20"/>
        <v>239.05645793366847</v>
      </c>
      <c r="R38">
        <f t="shared" si="10"/>
        <v>2.5776089509900349E-4</v>
      </c>
      <c r="S38" s="20">
        <f t="shared" si="11"/>
        <v>4.5110164059871607E-9</v>
      </c>
      <c r="U38" s="2">
        <v>0.63296724999999998</v>
      </c>
      <c r="V38">
        <v>257.89777400000003</v>
      </c>
      <c r="W38">
        <f t="shared" si="21"/>
        <v>259.32012326286406</v>
      </c>
      <c r="X38">
        <f t="shared" si="12"/>
        <v>2.0230774255698538</v>
      </c>
      <c r="Y38" s="20">
        <f t="shared" si="13"/>
        <v>3.0417065768717028E-5</v>
      </c>
      <c r="AA38" s="2">
        <v>0.63212517000000001</v>
      </c>
      <c r="AB38">
        <v>281.40827999999999</v>
      </c>
      <c r="AC38">
        <f t="shared" si="22"/>
        <v>282.28962780892169</v>
      </c>
      <c r="AD38">
        <f t="shared" si="14"/>
        <v>0.77677396029108636</v>
      </c>
      <c r="AE38" s="20">
        <f t="shared" si="15"/>
        <v>9.8089137296253741E-6</v>
      </c>
      <c r="AG38" s="2">
        <v>0.63131848000000002</v>
      </c>
      <c r="AH38">
        <v>310.07337100000001</v>
      </c>
      <c r="AI38">
        <f t="shared" si="23"/>
        <v>307.97103056145039</v>
      </c>
      <c r="AJ38">
        <f t="shared" si="16"/>
        <v>4.4198353195609998</v>
      </c>
      <c r="AK38" s="20">
        <f t="shared" si="17"/>
        <v>4.5970279741354683E-5</v>
      </c>
    </row>
    <row r="39" spans="3:40" x14ac:dyDescent="0.25">
      <c r="C39" s="2">
        <v>0.63605389999999995</v>
      </c>
      <c r="D39">
        <v>195.915032</v>
      </c>
      <c r="E39">
        <f t="shared" si="18"/>
        <v>194.52269649289832</v>
      </c>
      <c r="F39">
        <f t="shared" si="6"/>
        <v>1.9385981643360846</v>
      </c>
      <c r="G39" s="20">
        <f t="shared" si="7"/>
        <v>5.0507081999909524E-5</v>
      </c>
      <c r="I39" s="2">
        <v>0.63522650000000003</v>
      </c>
      <c r="J39">
        <v>221.562805</v>
      </c>
      <c r="K39">
        <f t="shared" si="19"/>
        <v>221.50499355876786</v>
      </c>
      <c r="L39">
        <f t="shared" si="8"/>
        <v>3.3421627373363288E-3</v>
      </c>
      <c r="M39" s="20">
        <f t="shared" si="9"/>
        <v>6.8082247402641806E-8</v>
      </c>
      <c r="O39" s="2">
        <v>0.63534645999999995</v>
      </c>
      <c r="P39">
        <v>239.03810200000001</v>
      </c>
      <c r="Q39">
        <f t="shared" si="20"/>
        <v>239.06225803048176</v>
      </c>
      <c r="R39">
        <f t="shared" si="10"/>
        <v>5.8351380863515311E-4</v>
      </c>
      <c r="S39" s="20">
        <f t="shared" si="11"/>
        <v>1.0212142689142588E-8</v>
      </c>
      <c r="U39" s="2">
        <v>0.63698113000000001</v>
      </c>
      <c r="V39">
        <v>257.89547199999998</v>
      </c>
      <c r="W39">
        <f t="shared" si="21"/>
        <v>259.32987460117653</v>
      </c>
      <c r="X39">
        <f t="shared" si="12"/>
        <v>2.0575108222620346</v>
      </c>
      <c r="Y39" s="20">
        <f t="shared" si="13"/>
        <v>3.0935325789470171E-5</v>
      </c>
      <c r="AA39" s="2">
        <v>0.63613894999999998</v>
      </c>
      <c r="AB39">
        <v>281.39111300000002</v>
      </c>
      <c r="AC39">
        <f t="shared" si="22"/>
        <v>282.3044901511808</v>
      </c>
      <c r="AD39">
        <f t="shared" si="14"/>
        <v>0.83425782029912154</v>
      </c>
      <c r="AE39" s="20">
        <f t="shared" si="15"/>
        <v>1.0536091458889487E-5</v>
      </c>
      <c r="AG39" s="2">
        <v>0.63533355000000002</v>
      </c>
      <c r="AH39">
        <v>310.24393600000002</v>
      </c>
      <c r="AI39">
        <f t="shared" si="23"/>
        <v>307.99321386523764</v>
      </c>
      <c r="AJ39">
        <f t="shared" si="16"/>
        <v>5.0657501279093431</v>
      </c>
      <c r="AK39" s="20">
        <f t="shared" si="17"/>
        <v>5.2630459402955262E-5</v>
      </c>
    </row>
    <row r="40" spans="3:40" x14ac:dyDescent="0.25">
      <c r="C40" s="2">
        <v>0.64006777999999998</v>
      </c>
      <c r="D40">
        <v>195.91273000000001</v>
      </c>
      <c r="E40">
        <f t="shared" si="18"/>
        <v>194.52661284504651</v>
      </c>
      <c r="F40">
        <f t="shared" si="6"/>
        <v>1.9213207672563737</v>
      </c>
      <c r="G40" s="20">
        <f t="shared" si="7"/>
        <v>5.0058123344475544E-5</v>
      </c>
      <c r="I40" s="2">
        <v>0.63924038000000005</v>
      </c>
      <c r="J40">
        <v>221.56050400000001</v>
      </c>
      <c r="K40">
        <f t="shared" si="19"/>
        <v>221.50904776610787</v>
      </c>
      <c r="L40">
        <f t="shared" si="8"/>
        <v>2.6477440063625533E-3</v>
      </c>
      <c r="M40" s="20">
        <f t="shared" si="9"/>
        <v>5.3937561073758589E-8</v>
      </c>
      <c r="O40" s="2">
        <v>0.63936035000000002</v>
      </c>
      <c r="P40">
        <v>239.03579999999999</v>
      </c>
      <c r="Q40">
        <f t="shared" si="20"/>
        <v>239.0689947190105</v>
      </c>
      <c r="R40">
        <f t="shared" si="10"/>
        <v>1.101889370186697E-3</v>
      </c>
      <c r="S40" s="20">
        <f t="shared" si="11"/>
        <v>1.9284664809310351E-8</v>
      </c>
      <c r="U40" s="2">
        <v>0.64099501999999997</v>
      </c>
      <c r="V40">
        <v>257.893171</v>
      </c>
      <c r="W40">
        <f t="shared" si="21"/>
        <v>259.3411714040198</v>
      </c>
      <c r="X40">
        <f t="shared" si="12"/>
        <v>2.096705170041528</v>
      </c>
      <c r="Y40" s="20">
        <f t="shared" si="13"/>
        <v>3.1525187748210032E-5</v>
      </c>
      <c r="AA40" s="2">
        <v>0.63981023999999997</v>
      </c>
      <c r="AB40">
        <v>281.48329899999999</v>
      </c>
      <c r="AC40">
        <f t="shared" si="22"/>
        <v>282.32012504335376</v>
      </c>
      <c r="AD40">
        <f t="shared" si="14"/>
        <v>0.70027782683512085</v>
      </c>
      <c r="AE40" s="20">
        <f t="shared" si="15"/>
        <v>8.8382261638465489E-6</v>
      </c>
      <c r="AG40" s="2">
        <v>0.63934970000000002</v>
      </c>
      <c r="AH40">
        <v>310.57165400000002</v>
      </c>
      <c r="AI40">
        <f t="shared" si="23"/>
        <v>308.01890048523069</v>
      </c>
      <c r="AJ40">
        <f t="shared" si="16"/>
        <v>6.5165505071671967</v>
      </c>
      <c r="AK40" s="20">
        <f t="shared" si="17"/>
        <v>6.7560699228597369E-5</v>
      </c>
    </row>
    <row r="41" spans="3:40" x14ac:dyDescent="0.25">
      <c r="C41" s="2">
        <v>0.64408167000000005</v>
      </c>
      <c r="D41">
        <v>195.91042899999999</v>
      </c>
      <c r="E41">
        <f t="shared" si="18"/>
        <v>194.53111483721329</v>
      </c>
      <c r="F41">
        <f t="shared" si="6"/>
        <v>1.9025075596639716</v>
      </c>
      <c r="G41" s="20">
        <f t="shared" si="7"/>
        <v>4.9569128094301157E-5</v>
      </c>
      <c r="I41" s="2">
        <v>0.64325425999999997</v>
      </c>
      <c r="J41">
        <v>221.55820199999999</v>
      </c>
      <c r="K41">
        <f t="shared" si="19"/>
        <v>221.51377027787419</v>
      </c>
      <c r="L41">
        <f t="shared" si="8"/>
        <v>1.9741779310649701E-3</v>
      </c>
      <c r="M41" s="20">
        <f t="shared" si="9"/>
        <v>4.0217088659575567E-8</v>
      </c>
      <c r="O41" s="2">
        <v>0.64337423000000005</v>
      </c>
      <c r="P41">
        <v>239.03349900000001</v>
      </c>
      <c r="Q41">
        <f t="shared" si="20"/>
        <v>239.07681033085305</v>
      </c>
      <c r="R41">
        <f t="shared" si="10"/>
        <v>1.8758713802618176E-3</v>
      </c>
      <c r="S41" s="20">
        <f t="shared" si="11"/>
        <v>3.2831106503810008E-8</v>
      </c>
      <c r="U41" s="2">
        <v>0.6450089</v>
      </c>
      <c r="V41">
        <v>257.89086900000001</v>
      </c>
      <c r="W41">
        <f t="shared" si="21"/>
        <v>259.35424633473588</v>
      </c>
      <c r="X41">
        <f t="shared" si="12"/>
        <v>2.1414732238186498</v>
      </c>
      <c r="Y41" s="20">
        <f t="shared" si="13"/>
        <v>3.2198876426667614E-5</v>
      </c>
      <c r="AA41" s="2">
        <v>0.64451223000000002</v>
      </c>
      <c r="AB41">
        <v>281.71548300000001</v>
      </c>
      <c r="AC41">
        <f t="shared" si="22"/>
        <v>282.34344126002657</v>
      </c>
      <c r="AD41">
        <f t="shared" si="14"/>
        <v>0.39433157633558458</v>
      </c>
      <c r="AE41" s="20">
        <f t="shared" si="15"/>
        <v>4.9686696413040991E-6</v>
      </c>
      <c r="AG41" s="2">
        <v>0.64336541999999997</v>
      </c>
      <c r="AH41">
        <v>310.83651099999997</v>
      </c>
      <c r="AI41">
        <f t="shared" si="23"/>
        <v>308.04861416362007</v>
      </c>
      <c r="AJ41">
        <f t="shared" si="16"/>
        <v>7.7723687702970574</v>
      </c>
      <c r="AK41" s="20">
        <f t="shared" si="17"/>
        <v>8.0443201600887557E-5</v>
      </c>
    </row>
    <row r="42" spans="3:40" x14ac:dyDescent="0.25">
      <c r="C42" s="2">
        <v>0.64809554999999996</v>
      </c>
      <c r="D42">
        <v>195.90812700000001</v>
      </c>
      <c r="E42">
        <f t="shared" si="18"/>
        <v>194.53628714082291</v>
      </c>
      <c r="F42">
        <f t="shared" si="6"/>
        <v>1.8819445992270472</v>
      </c>
      <c r="G42" s="20">
        <f t="shared" si="7"/>
        <v>4.9034520125551188E-5</v>
      </c>
      <c r="I42" s="2">
        <v>0.64726804000000004</v>
      </c>
      <c r="J42">
        <v>221.54018500000001</v>
      </c>
      <c r="K42">
        <f t="shared" si="19"/>
        <v>221.5192631441324</v>
      </c>
      <c r="L42">
        <f t="shared" si="8"/>
        <v>4.3772405294516199E-4</v>
      </c>
      <c r="M42" s="20">
        <f t="shared" si="9"/>
        <v>8.9185732513991718E-9</v>
      </c>
      <c r="O42" s="2">
        <v>0.64738810999999996</v>
      </c>
      <c r="P42">
        <v>239.03119699999999</v>
      </c>
      <c r="Q42">
        <f t="shared" si="20"/>
        <v>239.08586738145146</v>
      </c>
      <c r="R42">
        <f t="shared" si="10"/>
        <v>2.9888506080495464E-3</v>
      </c>
      <c r="S42" s="20">
        <f t="shared" si="11"/>
        <v>5.2311242506356013E-8</v>
      </c>
      <c r="U42" s="2">
        <v>0.64902278000000002</v>
      </c>
      <c r="V42">
        <v>257.88856800000002</v>
      </c>
      <c r="W42">
        <f t="shared" si="21"/>
        <v>259.36936509946554</v>
      </c>
      <c r="X42">
        <f t="shared" si="12"/>
        <v>2.1927600497854951</v>
      </c>
      <c r="Y42" s="20">
        <f t="shared" si="13"/>
        <v>3.2970605948508395E-5</v>
      </c>
      <c r="AA42" s="2">
        <v>0.64818372999999996</v>
      </c>
      <c r="AB42">
        <v>281.83909999999997</v>
      </c>
      <c r="AC42">
        <f t="shared" si="22"/>
        <v>282.36460368046721</v>
      </c>
      <c r="AD42">
        <f t="shared" si="14"/>
        <v>0.27615411818461361</v>
      </c>
      <c r="AE42" s="20">
        <f t="shared" si="15"/>
        <v>3.4765544634901E-6</v>
      </c>
      <c r="AG42" s="2">
        <v>0.64738092000000003</v>
      </c>
      <c r="AH42">
        <v>311.06993699999998</v>
      </c>
      <c r="AI42">
        <f t="shared" si="23"/>
        <v>308.08296586028234</v>
      </c>
      <c r="AJ42">
        <f t="shared" si="16"/>
        <v>8.9219965895060902</v>
      </c>
      <c r="AK42" s="20">
        <f t="shared" si="17"/>
        <v>9.2203195009222391E-5</v>
      </c>
    </row>
    <row r="43" spans="3:40" x14ac:dyDescent="0.25">
      <c r="C43" s="2">
        <v>0.65210964999999999</v>
      </c>
      <c r="D43">
        <v>195.93725599999999</v>
      </c>
      <c r="E43">
        <f t="shared" si="18"/>
        <v>194.54222652024291</v>
      </c>
      <c r="F43">
        <f t="shared" si="6"/>
        <v>1.9461072493913227</v>
      </c>
      <c r="G43" s="20">
        <f t="shared" si="7"/>
        <v>5.0691218065021626E-5</v>
      </c>
      <c r="I43" s="2">
        <v>0.65128235000000001</v>
      </c>
      <c r="J43">
        <v>221.599895</v>
      </c>
      <c r="K43">
        <f t="shared" si="19"/>
        <v>221.5256439363171</v>
      </c>
      <c r="L43">
        <f t="shared" si="8"/>
        <v>5.5132204580432779E-3</v>
      </c>
      <c r="M43" s="20">
        <f t="shared" si="9"/>
        <v>1.1227065554315485E-7</v>
      </c>
      <c r="O43" s="2">
        <v>0.65140200000000004</v>
      </c>
      <c r="P43">
        <v>239.02889500000001</v>
      </c>
      <c r="Q43">
        <f t="shared" si="20"/>
        <v>239.09635117127053</v>
      </c>
      <c r="R43">
        <f t="shared" si="10"/>
        <v>4.5503350424779005E-3</v>
      </c>
      <c r="S43" s="20">
        <f t="shared" si="11"/>
        <v>7.9642075152274091E-8</v>
      </c>
      <c r="U43" s="2">
        <v>0.65303666999999999</v>
      </c>
      <c r="V43">
        <v>257.88626599999998</v>
      </c>
      <c r="W43">
        <f t="shared" si="21"/>
        <v>259.38683076650187</v>
      </c>
      <c r="X43">
        <f t="shared" si="12"/>
        <v>2.251694618466888</v>
      </c>
      <c r="Y43" s="20">
        <f t="shared" si="13"/>
        <v>3.3857357709754258E-5</v>
      </c>
      <c r="AA43" s="2">
        <v>0.65219859000000002</v>
      </c>
      <c r="AB43">
        <v>281.979084</v>
      </c>
      <c r="AC43">
        <f t="shared" si="22"/>
        <v>282.39116764234393</v>
      </c>
      <c r="AD43">
        <f t="shared" si="14"/>
        <v>0.16981292828744005</v>
      </c>
      <c r="AE43" s="20">
        <f t="shared" si="15"/>
        <v>2.1356838339657872E-6</v>
      </c>
      <c r="AG43" s="2">
        <v>0.65105285999999996</v>
      </c>
      <c r="AH43">
        <v>311.25726400000002</v>
      </c>
      <c r="AI43">
        <f t="shared" si="23"/>
        <v>308.1190323167711</v>
      </c>
      <c r="AJ43">
        <f t="shared" si="16"/>
        <v>9.8484980976218424</v>
      </c>
      <c r="AK43" s="20">
        <f t="shared" si="17"/>
        <v>1.0165553120457485E-4</v>
      </c>
    </row>
    <row r="44" spans="3:40" x14ac:dyDescent="0.25">
      <c r="C44" s="2">
        <v>0.65612417999999995</v>
      </c>
      <c r="D44">
        <v>196.029246</v>
      </c>
      <c r="E44">
        <f t="shared" si="18"/>
        <v>194.54904317137809</v>
      </c>
      <c r="F44">
        <f t="shared" si="6"/>
        <v>2.1910004138603112</v>
      </c>
      <c r="G44" s="20">
        <f t="shared" si="7"/>
        <v>5.7016521841288217E-5</v>
      </c>
      <c r="I44" s="2">
        <v>0.65529623000000004</v>
      </c>
      <c r="J44">
        <v>221.59759399999999</v>
      </c>
      <c r="K44">
        <f t="shared" si="19"/>
        <v>221.53304395624932</v>
      </c>
      <c r="L44">
        <f t="shared" si="8"/>
        <v>4.1667081482135654E-3</v>
      </c>
      <c r="M44" s="20">
        <f t="shared" si="9"/>
        <v>8.4852179198201936E-8</v>
      </c>
      <c r="O44" s="2">
        <v>0.65541587999999995</v>
      </c>
      <c r="P44">
        <v>239.02659399999999</v>
      </c>
      <c r="Q44">
        <f t="shared" si="20"/>
        <v>239.10847265353934</v>
      </c>
      <c r="R44">
        <f t="shared" si="10"/>
        <v>6.7041139054166725E-3</v>
      </c>
      <c r="S44" s="20">
        <f t="shared" si="11"/>
        <v>1.1734077124916477E-7</v>
      </c>
      <c r="U44" s="2">
        <v>0.65705055000000001</v>
      </c>
      <c r="V44">
        <v>257.88396399999999</v>
      </c>
      <c r="W44">
        <f t="shared" si="21"/>
        <v>259.40698854570144</v>
      </c>
      <c r="X44">
        <f t="shared" si="12"/>
        <v>2.3196037668090965</v>
      </c>
      <c r="Y44" s="20">
        <f t="shared" si="13"/>
        <v>3.4879088814355321E-5</v>
      </c>
      <c r="AA44" s="2">
        <v>0.65621300999999999</v>
      </c>
      <c r="AB44">
        <v>282.05535900000001</v>
      </c>
      <c r="AC44">
        <f t="shared" si="22"/>
        <v>282.42181738266152</v>
      </c>
      <c r="AD44">
        <f t="shared" si="14"/>
        <v>0.13429174622288659</v>
      </c>
      <c r="AE44" s="20">
        <f t="shared" si="15"/>
        <v>1.6880317453731636E-6</v>
      </c>
      <c r="AG44" s="2">
        <v>0.65541256999999997</v>
      </c>
      <c r="AH44">
        <v>311.63108099999999</v>
      </c>
      <c r="AI44">
        <f t="shared" si="23"/>
        <v>308.16849377101113</v>
      </c>
      <c r="AJ44">
        <f t="shared" si="16"/>
        <v>11.989510318356794</v>
      </c>
      <c r="AK44" s="20">
        <f t="shared" si="17"/>
        <v>1.2345819223563543E-4</v>
      </c>
    </row>
    <row r="45" spans="3:40" x14ac:dyDescent="0.25">
      <c r="C45" s="2">
        <v>0.66013741999999997</v>
      </c>
      <c r="D45">
        <v>195.93265299999999</v>
      </c>
      <c r="E45">
        <f t="shared" si="18"/>
        <v>194.55685852995811</v>
      </c>
      <c r="F45">
        <f t="shared" si="6"/>
        <v>1.8928104237978225</v>
      </c>
      <c r="G45" s="20">
        <f t="shared" si="7"/>
        <v>4.9305285841769325E-5</v>
      </c>
      <c r="I45" s="2">
        <v>0.65931012</v>
      </c>
      <c r="J45">
        <v>221.595292</v>
      </c>
      <c r="K45">
        <f t="shared" si="19"/>
        <v>221.54161493592329</v>
      </c>
      <c r="L45">
        <f t="shared" si="8"/>
        <v>2.8812272078951027E-3</v>
      </c>
      <c r="M45" s="20">
        <f t="shared" si="9"/>
        <v>5.867545268797485E-8</v>
      </c>
      <c r="O45" s="2">
        <v>0.65942977000000003</v>
      </c>
      <c r="P45">
        <v>239.024292</v>
      </c>
      <c r="Q45">
        <f t="shared" si="20"/>
        <v>239.12247194839574</v>
      </c>
      <c r="R45">
        <f t="shared" si="10"/>
        <v>9.6393022669899429E-3</v>
      </c>
      <c r="S45" s="20">
        <f t="shared" si="11"/>
        <v>1.687180386390467E-7</v>
      </c>
      <c r="U45" s="2">
        <v>0.66106388999999999</v>
      </c>
      <c r="V45">
        <v>257.803087</v>
      </c>
      <c r="W45">
        <f t="shared" si="21"/>
        <v>259.43022824792689</v>
      </c>
      <c r="X45">
        <f t="shared" si="12"/>
        <v>2.6475886407050639</v>
      </c>
      <c r="Y45" s="20">
        <f t="shared" si="13"/>
        <v>3.9835867787401772E-5</v>
      </c>
      <c r="AA45" s="2">
        <v>0.66022851000000005</v>
      </c>
      <c r="AB45">
        <v>282.287936</v>
      </c>
      <c r="AC45">
        <f t="shared" si="22"/>
        <v>282.45716778270071</v>
      </c>
      <c r="AD45">
        <f t="shared" si="14"/>
        <v>2.8639396276058951E-2</v>
      </c>
      <c r="AE45" s="20">
        <f t="shared" si="15"/>
        <v>3.5940095111914007E-7</v>
      </c>
      <c r="AG45" s="2">
        <v>0.65942860999999997</v>
      </c>
      <c r="AH45">
        <v>311.943083</v>
      </c>
      <c r="AI45">
        <f t="shared" si="23"/>
        <v>308.22138726991193</v>
      </c>
      <c r="AJ45">
        <f t="shared" si="16"/>
        <v>13.851019107355789</v>
      </c>
      <c r="AK45" s="20">
        <f t="shared" si="17"/>
        <v>1.4234132633123407E-4</v>
      </c>
    </row>
    <row r="46" spans="3:40" x14ac:dyDescent="0.25">
      <c r="C46" s="2">
        <v>0.66415195000000005</v>
      </c>
      <c r="D46">
        <v>196.024643</v>
      </c>
      <c r="E46">
        <f t="shared" si="18"/>
        <v>194.56581925985424</v>
      </c>
      <c r="F46">
        <f t="shared" si="6"/>
        <v>2.1281667048128652</v>
      </c>
      <c r="G46" s="20">
        <f t="shared" si="7"/>
        <v>5.5383997778513337E-5</v>
      </c>
      <c r="I46" s="2">
        <v>0.66332400000000002</v>
      </c>
      <c r="J46">
        <v>221.59298999999999</v>
      </c>
      <c r="K46">
        <f t="shared" si="19"/>
        <v>221.55152851729042</v>
      </c>
      <c r="L46">
        <f t="shared" si="8"/>
        <v>1.7190545484755354E-3</v>
      </c>
      <c r="M46" s="20">
        <f t="shared" si="9"/>
        <v>3.5008832085061608E-8</v>
      </c>
      <c r="O46" s="2">
        <v>0.66344365000000005</v>
      </c>
      <c r="P46">
        <v>239.02199100000001</v>
      </c>
      <c r="Q46">
        <f t="shared" si="20"/>
        <v>239.13862182292621</v>
      </c>
      <c r="R46">
        <f t="shared" si="10"/>
        <v>1.3602748856441966E-2</v>
      </c>
      <c r="S46" s="20">
        <f t="shared" si="11"/>
        <v>2.3809537568693917E-7</v>
      </c>
      <c r="U46" s="2">
        <v>0.66507744999999996</v>
      </c>
      <c r="V46">
        <v>257.75364000000002</v>
      </c>
      <c r="W46">
        <f t="shared" si="21"/>
        <v>259.4570009881046</v>
      </c>
      <c r="X46">
        <f t="shared" si="12"/>
        <v>2.9014386557966034</v>
      </c>
      <c r="Y46" s="20">
        <f t="shared" si="13"/>
        <v>4.3672070122191072E-5</v>
      </c>
      <c r="AA46" s="2">
        <v>0.66424315</v>
      </c>
      <c r="AB46">
        <v>282.39564000000001</v>
      </c>
      <c r="AC46">
        <f t="shared" si="22"/>
        <v>282.49788882732162</v>
      </c>
      <c r="AD46">
        <f t="shared" si="14"/>
        <v>1.0454822688642921E-2</v>
      </c>
      <c r="AE46" s="20">
        <f t="shared" si="15"/>
        <v>1.310993979428777E-7</v>
      </c>
      <c r="AG46" s="2">
        <v>0.66344519999999996</v>
      </c>
      <c r="AH46">
        <v>312.333662</v>
      </c>
      <c r="AI46">
        <f t="shared" si="23"/>
        <v>308.28239483693056</v>
      </c>
      <c r="AJ46">
        <f t="shared" si="16"/>
        <v>16.412765626564706</v>
      </c>
      <c r="AK46" s="20">
        <f t="shared" si="17"/>
        <v>1.6824578061460285E-4</v>
      </c>
    </row>
    <row r="47" spans="3:40" x14ac:dyDescent="0.25">
      <c r="C47" s="2">
        <v>0.66816518000000003</v>
      </c>
      <c r="D47">
        <v>195.92805000000001</v>
      </c>
      <c r="E47">
        <f t="shared" si="18"/>
        <v>194.57608030886632</v>
      </c>
      <c r="F47">
        <f t="shared" si="6"/>
        <v>1.8278220457441234</v>
      </c>
      <c r="G47" s="20">
        <f t="shared" si="7"/>
        <v>4.7614659052014882E-5</v>
      </c>
      <c r="I47" s="2">
        <v>0.66733788000000005</v>
      </c>
      <c r="J47">
        <v>221.590689</v>
      </c>
      <c r="K47">
        <f t="shared" si="19"/>
        <v>221.56297960688335</v>
      </c>
      <c r="L47">
        <f t="shared" si="8"/>
        <v>7.6781046689315463E-4</v>
      </c>
      <c r="M47" s="20">
        <f t="shared" si="9"/>
        <v>1.5636912733696334E-8</v>
      </c>
      <c r="O47" s="2">
        <v>0.66745752999999997</v>
      </c>
      <c r="P47">
        <v>239.019689</v>
      </c>
      <c r="Q47">
        <f t="shared" si="20"/>
        <v>239.15723210011208</v>
      </c>
      <c r="R47">
        <f t="shared" si="10"/>
        <v>1.8918104388442498E-2</v>
      </c>
      <c r="S47" s="20">
        <f t="shared" si="11"/>
        <v>3.3113894711565682E-7</v>
      </c>
      <c r="U47" s="2">
        <v>0.66909145000000003</v>
      </c>
      <c r="V47">
        <v>257.76705299999998</v>
      </c>
      <c r="W47">
        <f t="shared" si="21"/>
        <v>259.48781738694686</v>
      </c>
      <c r="X47">
        <f t="shared" si="12"/>
        <v>2.9610300753846803</v>
      </c>
      <c r="Y47" s="20">
        <f t="shared" si="13"/>
        <v>4.4564394062121715E-5</v>
      </c>
      <c r="AA47" s="2">
        <v>0.66825822000000001</v>
      </c>
      <c r="AB47">
        <v>282.56620600000002</v>
      </c>
      <c r="AC47">
        <f t="shared" si="22"/>
        <v>282.54477536647528</v>
      </c>
      <c r="AD47">
        <f t="shared" si="14"/>
        <v>4.5927205327189345E-4</v>
      </c>
      <c r="AE47" s="20">
        <f t="shared" si="15"/>
        <v>5.7521417332840113E-9</v>
      </c>
      <c r="AG47" s="2">
        <v>0.66746081000000002</v>
      </c>
      <c r="AH47">
        <v>312.58280300000001</v>
      </c>
      <c r="AI47">
        <f t="shared" si="23"/>
        <v>308.35268977155056</v>
      </c>
      <c r="AJ47">
        <f t="shared" si="16"/>
        <v>17.893857925503063</v>
      </c>
      <c r="AK47" s="20">
        <f t="shared" si="17"/>
        <v>1.8313604133213864E-4</v>
      </c>
    </row>
    <row r="48" spans="3:40" x14ac:dyDescent="0.25">
      <c r="C48" s="2">
        <v>0.67217917999999999</v>
      </c>
      <c r="D48">
        <v>195.941464</v>
      </c>
      <c r="E48">
        <f t="shared" si="18"/>
        <v>194.58782911827907</v>
      </c>
      <c r="F48">
        <f t="shared" si="6"/>
        <v>1.8323273930116135</v>
      </c>
      <c r="G48" s="20">
        <f t="shared" si="7"/>
        <v>4.7725487918393664E-5</v>
      </c>
      <c r="I48" s="2">
        <v>0.67135177000000001</v>
      </c>
      <c r="J48">
        <v>221.58838700000001</v>
      </c>
      <c r="K48">
        <f t="shared" si="19"/>
        <v>221.57618922992793</v>
      </c>
      <c r="L48">
        <f t="shared" si="8"/>
        <v>1.4878559473127377E-4</v>
      </c>
      <c r="M48" s="20">
        <f t="shared" si="9"/>
        <v>3.0301692939844261E-9</v>
      </c>
      <c r="O48" s="2">
        <v>0.67147142000000004</v>
      </c>
      <c r="P48">
        <v>239.01738800000001</v>
      </c>
      <c r="Q48">
        <f t="shared" si="20"/>
        <v>239.1786542651156</v>
      </c>
      <c r="R48">
        <f t="shared" si="10"/>
        <v>2.6006808264330418E-2</v>
      </c>
      <c r="S48" s="20">
        <f t="shared" si="11"/>
        <v>4.5522705350797168E-7</v>
      </c>
      <c r="U48" s="2">
        <v>0.67310597999999999</v>
      </c>
      <c r="V48">
        <v>257.85904299999999</v>
      </c>
      <c r="W48">
        <f t="shared" si="21"/>
        <v>259.5232571168209</v>
      </c>
      <c r="X48">
        <f t="shared" si="12"/>
        <v>2.769608626626018</v>
      </c>
      <c r="Y48" s="20">
        <f t="shared" si="13"/>
        <v>4.165370819052783E-5</v>
      </c>
      <c r="AA48" s="2">
        <v>0.67227263999999998</v>
      </c>
      <c r="AB48">
        <v>282.64247999999998</v>
      </c>
      <c r="AC48">
        <f t="shared" si="22"/>
        <v>282.59870539699079</v>
      </c>
      <c r="AD48">
        <f t="shared" si="14"/>
        <v>1.9162158686115744E-3</v>
      </c>
      <c r="AE48" s="20">
        <f t="shared" si="15"/>
        <v>2.3986648009656674E-8</v>
      </c>
      <c r="AG48" s="2">
        <v>0.67147663000000002</v>
      </c>
      <c r="AH48">
        <v>312.86337500000002</v>
      </c>
      <c r="AI48">
        <f t="shared" si="23"/>
        <v>308.43365878846214</v>
      </c>
      <c r="AJ48">
        <f t="shared" si="16"/>
        <v>19.622385714761506</v>
      </c>
      <c r="AK48" s="20">
        <f t="shared" si="17"/>
        <v>2.0046675318608146E-4</v>
      </c>
    </row>
    <row r="49" spans="3:37" x14ac:dyDescent="0.25">
      <c r="C49" s="2">
        <v>0.67619284000000002</v>
      </c>
      <c r="D49">
        <v>195.90773200000001</v>
      </c>
      <c r="E49">
        <f t="shared" si="18"/>
        <v>194.60126950753434</v>
      </c>
      <c r="F49">
        <f t="shared" si="6"/>
        <v>1.7068442442196103</v>
      </c>
      <c r="G49" s="20">
        <f t="shared" si="7"/>
        <v>4.4472417507500384E-5</v>
      </c>
      <c r="I49" s="2">
        <v>0.67536565000000004</v>
      </c>
      <c r="J49">
        <v>221.58608599999999</v>
      </c>
      <c r="K49">
        <f t="shared" si="19"/>
        <v>221.59140765934126</v>
      </c>
      <c r="L49">
        <f t="shared" si="8"/>
        <v>2.8320058144449938E-5</v>
      </c>
      <c r="M49" s="20">
        <f t="shared" si="9"/>
        <v>5.7677863904236596E-10</v>
      </c>
      <c r="O49" s="2">
        <v>0.67548529999999996</v>
      </c>
      <c r="P49">
        <v>239.015086</v>
      </c>
      <c r="Q49">
        <f t="shared" si="20"/>
        <v>239.20328652946614</v>
      </c>
      <c r="R49">
        <f t="shared" si="10"/>
        <v>3.5419439291336924E-2</v>
      </c>
      <c r="S49" s="20">
        <f t="shared" si="11"/>
        <v>6.1999909437515978E-7</v>
      </c>
      <c r="U49" s="2">
        <v>0.67711911000000002</v>
      </c>
      <c r="V49">
        <v>257.746735</v>
      </c>
      <c r="W49">
        <f t="shared" si="21"/>
        <v>259.56395680733976</v>
      </c>
      <c r="X49">
        <f t="shared" si="12"/>
        <v>3.3022950970711946</v>
      </c>
      <c r="Y49" s="20">
        <f t="shared" si="13"/>
        <v>4.9708371405144946E-5</v>
      </c>
      <c r="AA49" s="2">
        <v>0.67628770000000005</v>
      </c>
      <c r="AB49">
        <v>282.81219700000003</v>
      </c>
      <c r="AC49">
        <f t="shared" si="22"/>
        <v>282.66071077883805</v>
      </c>
      <c r="AD49">
        <f t="shared" si="14"/>
        <v>2.2948075201934589E-2</v>
      </c>
      <c r="AE49" s="20">
        <f t="shared" si="15"/>
        <v>2.8691284587491109E-7</v>
      </c>
      <c r="AG49" s="2">
        <v>0.67549342999999995</v>
      </c>
      <c r="AH49">
        <v>313.28538400000002</v>
      </c>
      <c r="AI49">
        <f t="shared" si="23"/>
        <v>308.52688586242334</v>
      </c>
      <c r="AJ49">
        <f t="shared" si="16"/>
        <v>22.643304525320733</v>
      </c>
      <c r="AK49" s="20">
        <f t="shared" si="17"/>
        <v>2.3070634546090056E-4</v>
      </c>
    </row>
    <row r="50" spans="3:37" x14ac:dyDescent="0.25">
      <c r="C50" s="2">
        <v>0.68020727000000003</v>
      </c>
      <c r="D50">
        <v>195.98400599999999</v>
      </c>
      <c r="E50">
        <f t="shared" si="18"/>
        <v>194.61663997302566</v>
      </c>
      <c r="F50">
        <f t="shared" si="6"/>
        <v>1.8696898517235858</v>
      </c>
      <c r="G50" s="20">
        <f t="shared" si="7"/>
        <v>4.8677504948277617E-5</v>
      </c>
      <c r="I50" s="2">
        <v>0.67937952999999995</v>
      </c>
      <c r="J50">
        <v>221.58378400000001</v>
      </c>
      <c r="K50">
        <f t="shared" si="19"/>
        <v>221.60891824327757</v>
      </c>
      <c r="L50">
        <f t="shared" si="8"/>
        <v>6.3173018513571952E-4</v>
      </c>
      <c r="M50" s="20">
        <f t="shared" si="9"/>
        <v>1.2866359431253701E-8</v>
      </c>
      <c r="O50" s="2">
        <v>0.67949917999999998</v>
      </c>
      <c r="P50">
        <v>239.01278500000001</v>
      </c>
      <c r="Q50">
        <f t="shared" si="20"/>
        <v>239.23158004118108</v>
      </c>
      <c r="R50">
        <f t="shared" si="10"/>
        <v>4.7871270045425032E-2</v>
      </c>
      <c r="S50" s="20">
        <f t="shared" si="11"/>
        <v>8.3797813118393663E-7</v>
      </c>
      <c r="U50" s="2">
        <v>0.68113319999999999</v>
      </c>
      <c r="V50">
        <v>257.77586400000001</v>
      </c>
      <c r="W50">
        <f t="shared" si="21"/>
        <v>259.61068281859798</v>
      </c>
      <c r="X50">
        <f t="shared" si="12"/>
        <v>3.3665600970812379</v>
      </c>
      <c r="Y50" s="20">
        <f t="shared" si="13"/>
        <v>5.0664279300186977E-5</v>
      </c>
      <c r="AA50" s="2">
        <v>0.68030234999999994</v>
      </c>
      <c r="AB50">
        <v>282.920751</v>
      </c>
      <c r="AC50">
        <f t="shared" si="22"/>
        <v>282.73193015594802</v>
      </c>
      <c r="AD50">
        <f t="shared" si="14"/>
        <v>3.5653311148500164E-2</v>
      </c>
      <c r="AE50" s="20">
        <f t="shared" si="15"/>
        <v>4.4542056538527972E-7</v>
      </c>
      <c r="AG50" s="2">
        <v>0.67951001</v>
      </c>
      <c r="AH50">
        <v>313.67596200000003</v>
      </c>
      <c r="AI50">
        <f t="shared" si="23"/>
        <v>308.63413210755886</v>
      </c>
      <c r="AJ50">
        <f t="shared" si="16"/>
        <v>25.420048664313356</v>
      </c>
      <c r="AK50" s="20">
        <f t="shared" si="17"/>
        <v>2.5835323290406627E-4</v>
      </c>
    </row>
    <row r="51" spans="3:37" x14ac:dyDescent="0.25">
      <c r="C51" s="2">
        <v>0.68422126000000005</v>
      </c>
      <c r="D51">
        <v>195.99742000000001</v>
      </c>
      <c r="E51">
        <f t="shared" si="18"/>
        <v>194.63420177437132</v>
      </c>
      <c r="F51">
        <f t="shared" si="6"/>
        <v>1.8583639306862212</v>
      </c>
      <c r="G51" s="20">
        <f t="shared" si="7"/>
        <v>4.8376011451664743E-5</v>
      </c>
      <c r="I51" s="2">
        <v>0.68339331000000003</v>
      </c>
      <c r="J51">
        <v>221.56576799999999</v>
      </c>
      <c r="K51">
        <f t="shared" si="19"/>
        <v>221.62904080649432</v>
      </c>
      <c r="L51">
        <f t="shared" si="8"/>
        <v>4.0034480416683083E-3</v>
      </c>
      <c r="M51" s="20">
        <f t="shared" si="9"/>
        <v>8.1550921218827208E-8</v>
      </c>
      <c r="O51" s="2">
        <v>0.68351306999999994</v>
      </c>
      <c r="P51">
        <v>239.01048299999999</v>
      </c>
      <c r="Q51">
        <f t="shared" si="20"/>
        <v>239.26404537724073</v>
      </c>
      <c r="R51">
        <f t="shared" si="10"/>
        <v>6.4293879151975597E-2</v>
      </c>
      <c r="S51" s="20">
        <f t="shared" si="11"/>
        <v>1.1254746838546681E-6</v>
      </c>
      <c r="U51" s="2">
        <v>0.68514655000000002</v>
      </c>
      <c r="V51">
        <v>257.69583599999999</v>
      </c>
      <c r="W51">
        <f t="shared" si="21"/>
        <v>259.66425824594842</v>
      </c>
      <c r="X51">
        <f t="shared" si="12"/>
        <v>3.8746861383446682</v>
      </c>
      <c r="Y51" s="20">
        <f t="shared" si="13"/>
        <v>5.8347429376896948E-5</v>
      </c>
      <c r="AA51" s="2">
        <v>0.68431774000000001</v>
      </c>
      <c r="AB51">
        <v>283.138462</v>
      </c>
      <c r="AC51">
        <f t="shared" si="22"/>
        <v>282.81369799981036</v>
      </c>
      <c r="AD51">
        <f t="shared" si="14"/>
        <v>0.10547165581918018</v>
      </c>
      <c r="AE51" s="20">
        <f t="shared" si="15"/>
        <v>1.315642901399688E-6</v>
      </c>
      <c r="AG51" s="2">
        <v>0.68352583</v>
      </c>
      <c r="AH51">
        <v>313.95653399999998</v>
      </c>
      <c r="AI51">
        <f t="shared" si="23"/>
        <v>308.75741514521087</v>
      </c>
      <c r="AJ51">
        <f t="shared" si="16"/>
        <v>27.030836866223581</v>
      </c>
      <c r="AK51" s="20">
        <f t="shared" si="17"/>
        <v>2.7423345776991722E-4</v>
      </c>
    </row>
    <row r="52" spans="3:37" x14ac:dyDescent="0.25">
      <c r="C52" s="2">
        <v>0.68823557000000002</v>
      </c>
      <c r="D52">
        <v>196.05713</v>
      </c>
      <c r="E52">
        <f t="shared" si="18"/>
        <v>194.65425900572637</v>
      </c>
      <c r="F52">
        <f t="shared" si="6"/>
        <v>1.9680470265742749</v>
      </c>
      <c r="G52" s="20">
        <f t="shared" si="7"/>
        <v>5.1200026991598861E-5</v>
      </c>
      <c r="I52" s="2">
        <v>0.68740643999999995</v>
      </c>
      <c r="J52">
        <v>221.45346000000001</v>
      </c>
      <c r="K52">
        <f t="shared" si="19"/>
        <v>221.65213368410144</v>
      </c>
      <c r="L52">
        <f t="shared" si="8"/>
        <v>3.9471232754437292E-2</v>
      </c>
      <c r="M52" s="20">
        <f t="shared" si="9"/>
        <v>8.0485148584304183E-7</v>
      </c>
      <c r="O52" s="2">
        <v>0.68752694999999997</v>
      </c>
      <c r="P52">
        <v>239.00818200000001</v>
      </c>
      <c r="Q52">
        <f t="shared" si="20"/>
        <v>239.3012596833064</v>
      </c>
      <c r="R52">
        <f t="shared" si="10"/>
        <v>8.5894528452242422E-2</v>
      </c>
      <c r="S52" s="20">
        <f t="shared" si="11"/>
        <v>1.5036264714284889E-6</v>
      </c>
      <c r="U52" s="2">
        <v>0.68916043999999999</v>
      </c>
      <c r="V52">
        <v>257.693534</v>
      </c>
      <c r="W52">
        <f t="shared" si="21"/>
        <v>259.72565425488665</v>
      </c>
      <c r="X52">
        <f t="shared" si="12"/>
        <v>4.129512730320581</v>
      </c>
      <c r="Y52" s="20">
        <f t="shared" si="13"/>
        <v>6.2185877411249493E-5</v>
      </c>
      <c r="AA52" s="2">
        <v>0.68833292000000001</v>
      </c>
      <c r="AB52">
        <v>283.323893</v>
      </c>
      <c r="AC52">
        <f t="shared" si="22"/>
        <v>282.90748957006826</v>
      </c>
      <c r="AD52">
        <f t="shared" si="14"/>
        <v>0.17339181645891219</v>
      </c>
      <c r="AE52" s="20">
        <f t="shared" si="15"/>
        <v>2.1600419974140901E-6</v>
      </c>
      <c r="AG52" s="2">
        <v>0.68754219999999999</v>
      </c>
      <c r="AH52">
        <v>314.31568199999998</v>
      </c>
      <c r="AI52">
        <f t="shared" si="23"/>
        <v>308.89909848492141</v>
      </c>
      <c r="AJ52">
        <f t="shared" si="16"/>
        <v>29.33937697582093</v>
      </c>
      <c r="AK52" s="20">
        <f t="shared" si="17"/>
        <v>2.9697424583778327E-4</v>
      </c>
    </row>
    <row r="53" spans="3:37" x14ac:dyDescent="0.25">
      <c r="C53" s="2">
        <v>0.69224945000000004</v>
      </c>
      <c r="D53">
        <v>196.05482799999999</v>
      </c>
      <c r="E53">
        <f t="shared" si="18"/>
        <v>194.6771483373364</v>
      </c>
      <c r="F53">
        <f t="shared" si="6"/>
        <v>1.8980012529168395</v>
      </c>
      <c r="G53" s="20">
        <f t="shared" si="7"/>
        <v>4.9378900060290317E-5</v>
      </c>
      <c r="I53" s="2">
        <v>0.69142031999999998</v>
      </c>
      <c r="J53">
        <v>221.45115799999999</v>
      </c>
      <c r="K53">
        <f t="shared" si="19"/>
        <v>221.67861363165537</v>
      </c>
      <c r="L53">
        <f t="shared" si="8"/>
        <v>5.1736064371745265E-2</v>
      </c>
      <c r="M53" s="20">
        <f t="shared" si="9"/>
        <v>1.0549636045825153E-6</v>
      </c>
      <c r="O53" s="2">
        <v>0.69154084000000005</v>
      </c>
      <c r="P53">
        <v>239.00587999999999</v>
      </c>
      <c r="Q53">
        <f t="shared" si="20"/>
        <v>239.34387561230091</v>
      </c>
      <c r="R53">
        <f t="shared" si="10"/>
        <v>0.11424103393467053</v>
      </c>
      <c r="S53" s="20">
        <f t="shared" si="11"/>
        <v>1.9998846818095563E-6</v>
      </c>
      <c r="U53" s="2">
        <v>0.69317432000000001</v>
      </c>
      <c r="V53">
        <v>257.69123300000001</v>
      </c>
      <c r="W53">
        <f t="shared" si="21"/>
        <v>259.79594507436894</v>
      </c>
      <c r="X53">
        <f t="shared" si="12"/>
        <v>4.4298129159943782</v>
      </c>
      <c r="Y53" s="20">
        <f t="shared" si="13"/>
        <v>6.6709256151182677E-5</v>
      </c>
      <c r="AA53" s="2">
        <v>0.69234724000000003</v>
      </c>
      <c r="AB53">
        <v>283.38530200000002</v>
      </c>
      <c r="AC53">
        <f t="shared" si="22"/>
        <v>283.01498025359905</v>
      </c>
      <c r="AD53">
        <f t="shared" si="14"/>
        <v>0.13713819585746831</v>
      </c>
      <c r="AE53" s="20">
        <f t="shared" si="15"/>
        <v>1.7076693704885151E-6</v>
      </c>
      <c r="AG53" s="2">
        <v>0.69155920999999998</v>
      </c>
      <c r="AH53">
        <v>314.76827200000002</v>
      </c>
      <c r="AI53">
        <f t="shared" si="23"/>
        <v>309.06184599768028</v>
      </c>
      <c r="AJ53">
        <f t="shared" si="16"/>
        <v>32.563297719950903</v>
      </c>
      <c r="AK53" s="20">
        <f t="shared" si="17"/>
        <v>3.2865971939614766E-4</v>
      </c>
    </row>
    <row r="54" spans="3:37" x14ac:dyDescent="0.25">
      <c r="C54" s="2">
        <v>0.69626334000000001</v>
      </c>
      <c r="D54">
        <v>196.052527</v>
      </c>
      <c r="E54">
        <f t="shared" si="18"/>
        <v>194.70325714357026</v>
      </c>
      <c r="F54">
        <f t="shared" si="6"/>
        <v>1.8205291454699386</v>
      </c>
      <c r="G54" s="20">
        <f t="shared" si="7"/>
        <v>4.7364477107007442E-5</v>
      </c>
      <c r="I54" s="2">
        <v>0.69543421000000005</v>
      </c>
      <c r="J54">
        <v>221.448857</v>
      </c>
      <c r="K54">
        <f t="shared" si="19"/>
        <v>221.70893778528915</v>
      </c>
      <c r="L54">
        <f t="shared" si="8"/>
        <v>6.7642014876619791E-2</v>
      </c>
      <c r="M54" s="20">
        <f t="shared" si="9"/>
        <v>1.3793346606868512E-6</v>
      </c>
      <c r="O54" s="2">
        <v>0.69555471999999996</v>
      </c>
      <c r="P54">
        <v>239.003579</v>
      </c>
      <c r="Q54">
        <f t="shared" si="20"/>
        <v>239.39262995797372</v>
      </c>
      <c r="R54">
        <f t="shared" si="10"/>
        <v>0.15136064790027134</v>
      </c>
      <c r="S54" s="20">
        <f t="shared" si="11"/>
        <v>2.6497455363589021E-6</v>
      </c>
      <c r="U54" s="2">
        <v>0.69718820999999997</v>
      </c>
      <c r="V54">
        <v>257.68893100000003</v>
      </c>
      <c r="W54">
        <f t="shared" si="21"/>
        <v>259.87635491634865</v>
      </c>
      <c r="X54">
        <f t="shared" si="12"/>
        <v>4.7848233898139387</v>
      </c>
      <c r="Y54" s="20">
        <f t="shared" si="13"/>
        <v>7.2056702635715089E-5</v>
      </c>
      <c r="AA54" s="2">
        <v>0.69636198000000005</v>
      </c>
      <c r="AB54">
        <v>283.50872199999998</v>
      </c>
      <c r="AC54">
        <f t="shared" si="22"/>
        <v>283.13812801194337</v>
      </c>
      <c r="AD54">
        <f t="shared" si="14"/>
        <v>0.1373399039837043</v>
      </c>
      <c r="AE54" s="20">
        <f t="shared" si="15"/>
        <v>1.7086924122528474E-6</v>
      </c>
      <c r="AG54" s="2">
        <v>0.69557632999999996</v>
      </c>
      <c r="AH54">
        <v>315.23827599999998</v>
      </c>
      <c r="AI54">
        <f t="shared" si="23"/>
        <v>309.24866791943504</v>
      </c>
      <c r="AJ54">
        <f t="shared" si="16"/>
        <v>35.875404958768932</v>
      </c>
      <c r="AK54" s="20">
        <f t="shared" si="17"/>
        <v>3.6100974440742402E-4</v>
      </c>
    </row>
    <row r="55" spans="3:37" x14ac:dyDescent="0.25">
      <c r="C55" s="2">
        <v>0.70027722000000003</v>
      </c>
      <c r="D55">
        <v>196.05022500000001</v>
      </c>
      <c r="E55">
        <f t="shared" si="18"/>
        <v>194.7330211712742</v>
      </c>
      <c r="F55">
        <f t="shared" si="6"/>
        <v>1.7350259264099304</v>
      </c>
      <c r="G55" s="20">
        <f t="shared" si="7"/>
        <v>4.5141010706280148E-5</v>
      </c>
      <c r="I55" s="2">
        <v>0.69944808999999997</v>
      </c>
      <c r="J55">
        <v>221.44655499999999</v>
      </c>
      <c r="K55">
        <f t="shared" si="19"/>
        <v>221.74362594676541</v>
      </c>
      <c r="L55">
        <f t="shared" si="8"/>
        <v>8.8251147412100633E-2</v>
      </c>
      <c r="M55" s="20">
        <f t="shared" si="9"/>
        <v>1.7996270143306618E-6</v>
      </c>
      <c r="O55" s="2">
        <v>0.69956859999999998</v>
      </c>
      <c r="P55">
        <v>239.00127699999999</v>
      </c>
      <c r="Q55">
        <f t="shared" si="20"/>
        <v>239.44835493041603</v>
      </c>
      <c r="R55">
        <f t="shared" si="10"/>
        <v>0.19987867586509223</v>
      </c>
      <c r="S55" s="20">
        <f t="shared" si="11"/>
        <v>3.4991778844944984E-6</v>
      </c>
      <c r="U55" s="2">
        <v>0.70120327000000005</v>
      </c>
      <c r="V55">
        <v>257.85864800000002</v>
      </c>
      <c r="W55">
        <f t="shared" si="21"/>
        <v>259.96829719055887</v>
      </c>
      <c r="X55">
        <f t="shared" si="12"/>
        <v>4.4506197072256324</v>
      </c>
      <c r="Y55" s="20">
        <f t="shared" si="13"/>
        <v>6.6935588202731932E-5</v>
      </c>
      <c r="AA55" s="2">
        <v>0.70037788000000001</v>
      </c>
      <c r="AB55">
        <v>283.79977100000002</v>
      </c>
      <c r="AC55">
        <f t="shared" si="22"/>
        <v>283.27915332252672</v>
      </c>
      <c r="AD55">
        <f t="shared" si="14"/>
        <v>0.27104276609768957</v>
      </c>
      <c r="AE55" s="20">
        <f t="shared" si="15"/>
        <v>3.3652221550580645E-6</v>
      </c>
      <c r="AG55" s="2">
        <v>0.69959227000000002</v>
      </c>
      <c r="AH55">
        <v>315.53456299999999</v>
      </c>
      <c r="AI55">
        <f t="shared" si="23"/>
        <v>309.46294334533707</v>
      </c>
      <c r="AJ55">
        <f t="shared" si="16"/>
        <v>36.864565230889134</v>
      </c>
      <c r="AK55" s="20">
        <f t="shared" si="17"/>
        <v>3.7026719882209325E-4</v>
      </c>
    </row>
    <row r="56" spans="3:37" x14ac:dyDescent="0.25">
      <c r="C56" s="2">
        <v>0.70429143000000005</v>
      </c>
      <c r="D56">
        <v>196.095069</v>
      </c>
      <c r="E56">
        <f t="shared" si="18"/>
        <v>194.76693643975878</v>
      </c>
      <c r="F56">
        <f t="shared" si="6"/>
        <v>1.7639360975728853</v>
      </c>
      <c r="G56" s="20">
        <f t="shared" si="7"/>
        <v>4.587219288215164E-5</v>
      </c>
      <c r="I56" s="2">
        <v>0.70346196999999999</v>
      </c>
      <c r="J56">
        <v>221.444254</v>
      </c>
      <c r="K56">
        <f t="shared" si="19"/>
        <v>221.78326425843397</v>
      </c>
      <c r="L56">
        <f t="shared" si="8"/>
        <v>0.11492795532346911</v>
      </c>
      <c r="M56" s="20">
        <f t="shared" si="9"/>
        <v>2.3436720929603906E-6</v>
      </c>
      <c r="O56" s="2">
        <v>0.70358259000000001</v>
      </c>
      <c r="P56">
        <v>239.014691</v>
      </c>
      <c r="Q56">
        <f t="shared" si="20"/>
        <v>239.51199152259954</v>
      </c>
      <c r="R56">
        <f t="shared" si="10"/>
        <v>0.24730780977778061</v>
      </c>
      <c r="S56" s="20">
        <f t="shared" si="11"/>
        <v>4.3290105082480315E-6</v>
      </c>
      <c r="U56" s="2">
        <v>0.70521747999999995</v>
      </c>
      <c r="V56">
        <v>257.90349200000003</v>
      </c>
      <c r="W56">
        <f t="shared" si="21"/>
        <v>260.07329449865648</v>
      </c>
      <c r="X56">
        <f t="shared" si="12"/>
        <v>4.7080428831757821</v>
      </c>
      <c r="Y56" s="20">
        <f t="shared" si="13"/>
        <v>7.0782510973855053E-5</v>
      </c>
      <c r="AA56" s="2">
        <v>0.70439342000000005</v>
      </c>
      <c r="AB56">
        <v>284.03843599999999</v>
      </c>
      <c r="AC56">
        <f t="shared" si="22"/>
        <v>283.44049355504103</v>
      </c>
      <c r="AD56">
        <f t="shared" si="14"/>
        <v>0.35753516748349901</v>
      </c>
      <c r="AE56" s="20">
        <f t="shared" si="15"/>
        <v>4.4316406828638889E-6</v>
      </c>
      <c r="AG56" s="2">
        <v>0.70360906000000001</v>
      </c>
      <c r="AH56">
        <v>315.956571</v>
      </c>
      <c r="AI56">
        <f t="shared" si="23"/>
        <v>309.7087098862101</v>
      </c>
      <c r="AJ56">
        <f t="shared" si="16"/>
        <v>39.035768497207911</v>
      </c>
      <c r="AK56" s="20">
        <f t="shared" si="17"/>
        <v>3.9102808401670432E-4</v>
      </c>
    </row>
    <row r="57" spans="3:37" x14ac:dyDescent="0.25">
      <c r="C57" s="2">
        <v>0.70830552999999996</v>
      </c>
      <c r="D57">
        <v>196.12419800000001</v>
      </c>
      <c r="E57">
        <f t="shared" si="18"/>
        <v>194.80555715472846</v>
      </c>
      <c r="F57">
        <f t="shared" si="6"/>
        <v>1.7388136788184558</v>
      </c>
      <c r="G57" s="20">
        <f t="shared" si="7"/>
        <v>4.5205438538533271E-5</v>
      </c>
      <c r="I57" s="2">
        <v>0.70747585999999996</v>
      </c>
      <c r="J57">
        <v>221.44195199999999</v>
      </c>
      <c r="K57">
        <f t="shared" si="19"/>
        <v>221.82851320894929</v>
      </c>
      <c r="L57">
        <f t="shared" si="8"/>
        <v>0.14942956826434645</v>
      </c>
      <c r="M57" s="20">
        <f t="shared" si="9"/>
        <v>3.0473107204803269E-6</v>
      </c>
      <c r="O57" s="2">
        <v>0.70759722999999997</v>
      </c>
      <c r="P57">
        <v>239.12239500000001</v>
      </c>
      <c r="Q57">
        <f t="shared" si="20"/>
        <v>239.58461054982598</v>
      </c>
      <c r="R57">
        <f t="shared" si="10"/>
        <v>0.21364321450092388</v>
      </c>
      <c r="S57" s="20">
        <f t="shared" si="11"/>
        <v>3.7363590195153171E-6</v>
      </c>
      <c r="U57" s="2">
        <v>0.70923190000000003</v>
      </c>
      <c r="V57">
        <v>257.97976599999998</v>
      </c>
      <c r="W57">
        <f t="shared" si="21"/>
        <v>260.19314450510717</v>
      </c>
      <c r="X57">
        <f t="shared" si="12"/>
        <v>4.8990444068705248</v>
      </c>
      <c r="Y57" s="20">
        <f t="shared" si="13"/>
        <v>7.3610554138644593E-5</v>
      </c>
      <c r="AA57" s="2">
        <v>0.70840860000000005</v>
      </c>
      <c r="AB57">
        <v>284.224716</v>
      </c>
      <c r="AC57">
        <f t="shared" si="22"/>
        <v>283.62496476333678</v>
      </c>
      <c r="AD57">
        <f t="shared" si="14"/>
        <v>0.35970154587906605</v>
      </c>
      <c r="AE57" s="20">
        <f t="shared" si="15"/>
        <v>4.4526506465194477E-6</v>
      </c>
      <c r="AG57" s="2">
        <v>0.70762683000000004</v>
      </c>
      <c r="AH57">
        <v>316.520017</v>
      </c>
      <c r="AI57">
        <f t="shared" si="23"/>
        <v>309.9904830078807</v>
      </c>
      <c r="AJ57">
        <f t="shared" si="16"/>
        <v>42.634814154241369</v>
      </c>
      <c r="AK57" s="20">
        <f t="shared" si="17"/>
        <v>4.25561188848335E-4</v>
      </c>
    </row>
    <row r="58" spans="3:37" x14ac:dyDescent="0.25">
      <c r="C58" s="2">
        <v>0.71231887000000005</v>
      </c>
      <c r="D58">
        <v>196.04331999999999</v>
      </c>
      <c r="E58">
        <f t="shared" si="18"/>
        <v>194.84950578505754</v>
      </c>
      <c r="F58">
        <f t="shared" si="6"/>
        <v>1.4251923797986565</v>
      </c>
      <c r="G58" s="20">
        <f t="shared" si="7"/>
        <v>3.7082533199608687E-5</v>
      </c>
      <c r="I58" s="2">
        <v>0.71148984999999998</v>
      </c>
      <c r="J58">
        <v>221.455366</v>
      </c>
      <c r="K58">
        <f t="shared" si="19"/>
        <v>221.88011799053632</v>
      </c>
      <c r="L58">
        <f t="shared" si="8"/>
        <v>0.18041425346456774</v>
      </c>
      <c r="M58" s="20">
        <f t="shared" si="9"/>
        <v>3.6787343679266044E-6</v>
      </c>
      <c r="O58" s="2">
        <v>0.71161121999999999</v>
      </c>
      <c r="P58">
        <v>239.13580899999999</v>
      </c>
      <c r="Q58">
        <f t="shared" si="20"/>
        <v>239.66738408321748</v>
      </c>
      <c r="R58">
        <f t="shared" si="10"/>
        <v>0.28257206909768134</v>
      </c>
      <c r="S58" s="20">
        <f t="shared" si="11"/>
        <v>4.9412861462497044E-6</v>
      </c>
      <c r="U58" s="2">
        <v>0.71324578000000005</v>
      </c>
      <c r="V58">
        <v>257.977464</v>
      </c>
      <c r="W58">
        <f t="shared" si="21"/>
        <v>260.32982781585821</v>
      </c>
      <c r="X58">
        <f t="shared" si="12"/>
        <v>5.533615522159006</v>
      </c>
      <c r="Y58" s="20">
        <f t="shared" si="13"/>
        <v>8.3146781422361462E-5</v>
      </c>
      <c r="AA58" s="2">
        <v>0.71242355999999996</v>
      </c>
      <c r="AB58">
        <v>284.37956700000001</v>
      </c>
      <c r="AC58">
        <f t="shared" si="22"/>
        <v>283.83577107348032</v>
      </c>
      <c r="AD58">
        <f t="shared" si="14"/>
        <v>0.29571400969941064</v>
      </c>
      <c r="AE58" s="20">
        <f t="shared" si="15"/>
        <v>3.6565803647577334E-6</v>
      </c>
      <c r="AG58" s="2">
        <v>0.71164373999999997</v>
      </c>
      <c r="AH58">
        <v>316.95859000000002</v>
      </c>
      <c r="AI58">
        <f t="shared" si="23"/>
        <v>310.31324912385401</v>
      </c>
      <c r="AJ58">
        <f t="shared" si="16"/>
        <v>44.160555360176993</v>
      </c>
      <c r="AK58" s="20">
        <f t="shared" si="17"/>
        <v>4.3957144651442064E-4</v>
      </c>
    </row>
    <row r="59" spans="3:37" x14ac:dyDescent="0.25">
      <c r="C59" s="2">
        <v>0.71633274999999996</v>
      </c>
      <c r="D59">
        <v>196.04101900000001</v>
      </c>
      <c r="E59">
        <f t="shared" si="18"/>
        <v>194.89950879992841</v>
      </c>
      <c r="F59">
        <f t="shared" si="6"/>
        <v>1.3030455368674889</v>
      </c>
      <c r="G59" s="20">
        <f t="shared" si="7"/>
        <v>3.3905151595639275E-5</v>
      </c>
      <c r="I59" s="2">
        <v>0.71550331</v>
      </c>
      <c r="J59">
        <v>221.391053</v>
      </c>
      <c r="K59">
        <f t="shared" si="19"/>
        <v>221.93890726034334</v>
      </c>
      <c r="L59">
        <f t="shared" si="8"/>
        <v>0.30014429057635089</v>
      </c>
      <c r="M59" s="20">
        <f t="shared" si="9"/>
        <v>6.1236442789787178E-6</v>
      </c>
      <c r="O59" s="2">
        <v>0.71562499999999996</v>
      </c>
      <c r="P59">
        <v>239.11779200000001</v>
      </c>
      <c r="Q59">
        <f t="shared" si="20"/>
        <v>239.76166628443525</v>
      </c>
      <c r="R59">
        <f t="shared" si="10"/>
        <v>0.41457409415699475</v>
      </c>
      <c r="S59" s="20">
        <f t="shared" si="11"/>
        <v>7.2506739628337439E-6</v>
      </c>
      <c r="U59" s="2">
        <v>0.71726020999999995</v>
      </c>
      <c r="V59">
        <v>258.05373900000001</v>
      </c>
      <c r="W59">
        <f t="shared" si="21"/>
        <v>260.48564943901658</v>
      </c>
      <c r="X59">
        <f t="shared" si="12"/>
        <v>5.9141883833977964</v>
      </c>
      <c r="Y59" s="20">
        <f t="shared" si="13"/>
        <v>8.8812652666552655E-5</v>
      </c>
      <c r="AA59" s="2">
        <v>0.71643851999999997</v>
      </c>
      <c r="AB59">
        <v>284.53441700000002</v>
      </c>
      <c r="AC59">
        <f t="shared" si="22"/>
        <v>284.07655776862345</v>
      </c>
      <c r="AD59">
        <f t="shared" si="14"/>
        <v>0.20963507575674706</v>
      </c>
      <c r="AE59" s="20">
        <f t="shared" si="15"/>
        <v>2.5893713489090438E-6</v>
      </c>
      <c r="AG59" s="2">
        <v>0.71566138999999995</v>
      </c>
      <c r="AH59">
        <v>317.505471</v>
      </c>
      <c r="AI59">
        <f t="shared" si="23"/>
        <v>310.68296691453645</v>
      </c>
      <c r="AJ59">
        <f t="shared" si="16"/>
        <v>46.546561996166822</v>
      </c>
      <c r="AK59" s="20">
        <f t="shared" si="17"/>
        <v>4.6172690585979281E-4</v>
      </c>
    </row>
    <row r="60" spans="3:37" x14ac:dyDescent="0.25">
      <c r="C60" s="2">
        <v>0.72034664000000004</v>
      </c>
      <c r="D60">
        <v>196.03871699999999</v>
      </c>
      <c r="E60">
        <f t="shared" si="18"/>
        <v>194.95636671968361</v>
      </c>
      <c r="F60">
        <f t="shared" si="6"/>
        <v>1.1714821293009383</v>
      </c>
      <c r="G60" s="20">
        <f t="shared" si="7"/>
        <v>3.0482597024193497E-5</v>
      </c>
      <c r="I60" s="2">
        <v>0.71951805000000002</v>
      </c>
      <c r="J60">
        <v>221.51447300000001</v>
      </c>
      <c r="K60">
        <f t="shared" si="19"/>
        <v>222.00585368051713</v>
      </c>
      <c r="L60">
        <f t="shared" si="8"/>
        <v>0.24145497318547268</v>
      </c>
      <c r="M60" s="20">
        <f t="shared" si="9"/>
        <v>4.9207572528307757E-6</v>
      </c>
      <c r="O60" s="2">
        <v>0.71963920000000003</v>
      </c>
      <c r="P60">
        <v>239.161787</v>
      </c>
      <c r="Q60">
        <f t="shared" si="20"/>
        <v>239.8689939582446</v>
      </c>
      <c r="R60">
        <f t="shared" si="10"/>
        <v>0.50014168178957608</v>
      </c>
      <c r="S60" s="20">
        <f t="shared" si="11"/>
        <v>8.743986342138225E-6</v>
      </c>
      <c r="U60" s="2">
        <v>0.72127441000000003</v>
      </c>
      <c r="V60">
        <v>258.09858300000002</v>
      </c>
      <c r="W60">
        <f t="shared" si="21"/>
        <v>260.66314644407908</v>
      </c>
      <c r="X60">
        <f t="shared" si="12"/>
        <v>6.5769856587066284</v>
      </c>
      <c r="Y60" s="20">
        <f t="shared" si="13"/>
        <v>9.8731481647976928E-5</v>
      </c>
      <c r="AA60" s="2">
        <v>0.72045391999999997</v>
      </c>
      <c r="AB60">
        <v>284.75297799999998</v>
      </c>
      <c r="AC60">
        <f t="shared" si="22"/>
        <v>284.35148527496949</v>
      </c>
      <c r="AD60">
        <f t="shared" si="14"/>
        <v>0.16119640825241155</v>
      </c>
      <c r="AE60" s="20">
        <f t="shared" si="15"/>
        <v>1.9880111290952144E-6</v>
      </c>
      <c r="AG60" s="2">
        <v>0.71967937999999998</v>
      </c>
      <c r="AH60">
        <v>318.100347</v>
      </c>
      <c r="AI60">
        <f t="shared" si="23"/>
        <v>311.10627007804339</v>
      </c>
      <c r="AJ60">
        <f t="shared" si="16"/>
        <v>48.917111990245978</v>
      </c>
      <c r="AK60" s="20">
        <f t="shared" si="17"/>
        <v>4.8342880386015866E-4</v>
      </c>
    </row>
    <row r="61" spans="3:37" x14ac:dyDescent="0.25">
      <c r="C61" s="2">
        <v>0.72436051999999995</v>
      </c>
      <c r="D61">
        <v>196.036416</v>
      </c>
      <c r="E61">
        <f t="shared" si="18"/>
        <v>195.02099063603876</v>
      </c>
      <c r="F61">
        <f t="shared" si="6"/>
        <v>1.0310886697758208</v>
      </c>
      <c r="G61" s="20">
        <f t="shared" si="7"/>
        <v>2.6830113296456176E-5</v>
      </c>
      <c r="I61" s="2">
        <v>0.72353193999999998</v>
      </c>
      <c r="J61">
        <v>221.512171</v>
      </c>
      <c r="K61">
        <f t="shared" si="19"/>
        <v>222.08198651916805</v>
      </c>
      <c r="L61">
        <f t="shared" si="8"/>
        <v>0.32468972588476558</v>
      </c>
      <c r="M61" s="20">
        <f t="shared" si="9"/>
        <v>6.6171862617524058E-6</v>
      </c>
      <c r="O61" s="2">
        <v>0.72365309</v>
      </c>
      <c r="P61">
        <v>239.15948499999999</v>
      </c>
      <c r="Q61">
        <f t="shared" si="20"/>
        <v>239.99106407194205</v>
      </c>
      <c r="R61">
        <f t="shared" si="10"/>
        <v>0.69152375289201617</v>
      </c>
      <c r="S61" s="20">
        <f t="shared" si="11"/>
        <v>1.2090155398574264E-5</v>
      </c>
      <c r="U61" s="2">
        <v>0.72528904999999999</v>
      </c>
      <c r="V61">
        <v>258.20628799999997</v>
      </c>
      <c r="W61">
        <f t="shared" si="21"/>
        <v>260.86525264649731</v>
      </c>
      <c r="X61">
        <f t="shared" si="12"/>
        <v>7.0700929913227162</v>
      </c>
      <c r="Y61" s="20">
        <f t="shared" si="13"/>
        <v>1.0604531768404534E-4</v>
      </c>
      <c r="AA61" s="2">
        <v>0.72447028000000002</v>
      </c>
      <c r="AB61">
        <v>285.11127599999998</v>
      </c>
      <c r="AC61">
        <f t="shared" si="22"/>
        <v>284.66529872470733</v>
      </c>
      <c r="AD61">
        <f t="shared" si="14"/>
        <v>0.19889573007745462</v>
      </c>
      <c r="AE61" s="20">
        <f t="shared" si="15"/>
        <v>2.4467898609660378E-6</v>
      </c>
      <c r="AG61" s="2">
        <v>0.72369671000000002</v>
      </c>
      <c r="AH61">
        <v>318.600932</v>
      </c>
      <c r="AI61">
        <f t="shared" si="23"/>
        <v>311.59063135803251</v>
      </c>
      <c r="AJ61">
        <f t="shared" si="16"/>
        <v>49.144315090769801</v>
      </c>
      <c r="AK61" s="20">
        <f t="shared" si="17"/>
        <v>4.8414918265371313E-4</v>
      </c>
    </row>
    <row r="62" spans="3:37" x14ac:dyDescent="0.25">
      <c r="C62" s="2">
        <v>0.72837439999999998</v>
      </c>
      <c r="D62">
        <v>196.03411399999999</v>
      </c>
      <c r="E62">
        <f t="shared" si="18"/>
        <v>195.09441153157505</v>
      </c>
      <c r="F62">
        <f t="shared" si="6"/>
        <v>0.88304072916392573</v>
      </c>
      <c r="G62" s="20">
        <f t="shared" si="7"/>
        <v>2.2978275226916537E-5</v>
      </c>
      <c r="I62" s="2">
        <v>0.72754700000000005</v>
      </c>
      <c r="J62">
        <v>221.68188699999999</v>
      </c>
      <c r="K62">
        <f t="shared" si="19"/>
        <v>222.16854425943779</v>
      </c>
      <c r="L62">
        <f t="shared" si="8"/>
        <v>0.23683528816351559</v>
      </c>
      <c r="M62" s="20">
        <f t="shared" si="9"/>
        <v>4.8193225397900948E-6</v>
      </c>
      <c r="O62" s="2">
        <v>0.72766664999999997</v>
      </c>
      <c r="P62">
        <v>239.11088799999999</v>
      </c>
      <c r="Q62">
        <f t="shared" si="20"/>
        <v>240.12980858459122</v>
      </c>
      <c r="R62">
        <f t="shared" si="10"/>
        <v>1.0381991577037306</v>
      </c>
      <c r="S62" s="20">
        <f t="shared" si="11"/>
        <v>1.8158583505844857E-5</v>
      </c>
      <c r="U62" s="2">
        <v>0.72930304999999995</v>
      </c>
      <c r="V62">
        <v>258.21970099999999</v>
      </c>
      <c r="W62">
        <f t="shared" si="21"/>
        <v>261.09519576407354</v>
      </c>
      <c r="X62">
        <f t="shared" si="12"/>
        <v>8.2684701382144059</v>
      </c>
      <c r="Y62" s="20">
        <f t="shared" si="13"/>
        <v>1.2400706092370153E-4</v>
      </c>
      <c r="AA62" s="2">
        <v>0.72848654000000002</v>
      </c>
      <c r="AB62">
        <v>285.45470899999998</v>
      </c>
      <c r="AC62">
        <f t="shared" si="22"/>
        <v>285.02325825196658</v>
      </c>
      <c r="AD62">
        <f t="shared" si="14"/>
        <v>0.18614974797857928</v>
      </c>
      <c r="AE62" s="20">
        <f t="shared" si="15"/>
        <v>2.2844835181899438E-6</v>
      </c>
      <c r="AG62" s="2">
        <v>0.72771470000000005</v>
      </c>
      <c r="AH62">
        <v>319.195808</v>
      </c>
      <c r="AI62">
        <f t="shared" si="23"/>
        <v>312.1448631829544</v>
      </c>
      <c r="AJ62">
        <f t="shared" si="16"/>
        <v>49.715822813022264</v>
      </c>
      <c r="AK62" s="20">
        <f t="shared" si="17"/>
        <v>4.8795556264026921E-4</v>
      </c>
    </row>
    <row r="63" spans="3:37" x14ac:dyDescent="0.25">
      <c r="C63" s="2">
        <v>0.73238829000000005</v>
      </c>
      <c r="D63">
        <v>196.031813</v>
      </c>
      <c r="E63">
        <f t="shared" si="18"/>
        <v>195.17779596174006</v>
      </c>
      <c r="F63">
        <f t="shared" si="6"/>
        <v>0.7293451016382797</v>
      </c>
      <c r="G63" s="20">
        <f t="shared" si="7"/>
        <v>1.8979289813525801E-5</v>
      </c>
      <c r="I63" s="2">
        <v>0.73156098999999997</v>
      </c>
      <c r="J63">
        <v>221.695301</v>
      </c>
      <c r="K63">
        <f t="shared" si="19"/>
        <v>222.26683057324038</v>
      </c>
      <c r="L63">
        <f t="shared" si="8"/>
        <v>0.32664605308833444</v>
      </c>
      <c r="M63" s="20">
        <f t="shared" si="9"/>
        <v>6.6460627723448642E-6</v>
      </c>
      <c r="O63" s="2">
        <v>0.73168140000000004</v>
      </c>
      <c r="P63">
        <v>239.234308</v>
      </c>
      <c r="Q63">
        <f t="shared" si="20"/>
        <v>240.28747222709728</v>
      </c>
      <c r="R63">
        <f t="shared" si="10"/>
        <v>1.1091548892374192</v>
      </c>
      <c r="S63" s="20">
        <f t="shared" si="11"/>
        <v>1.9379620853881345E-5</v>
      </c>
      <c r="U63" s="2">
        <v>0.73331853999999996</v>
      </c>
      <c r="V63">
        <v>258.45227799999998</v>
      </c>
      <c r="W63">
        <f t="shared" si="21"/>
        <v>261.35682674791423</v>
      </c>
      <c r="X63">
        <f t="shared" si="12"/>
        <v>8.436403429010225</v>
      </c>
      <c r="Y63" s="20">
        <f t="shared" si="13"/>
        <v>1.2629803996764806E-4</v>
      </c>
      <c r="AA63" s="2">
        <v>0.73181620000000003</v>
      </c>
      <c r="AB63">
        <v>285.78366999999997</v>
      </c>
      <c r="AC63">
        <f t="shared" si="22"/>
        <v>285.35780546190756</v>
      </c>
      <c r="AD63">
        <f t="shared" si="14"/>
        <v>0.18136060480466359</v>
      </c>
      <c r="AE63" s="20">
        <f t="shared" si="15"/>
        <v>2.220588760145892E-6</v>
      </c>
      <c r="AG63" s="2">
        <v>0.73173213999999998</v>
      </c>
      <c r="AH63">
        <v>319.712107</v>
      </c>
      <c r="AI63">
        <f t="shared" si="23"/>
        <v>312.77867332214214</v>
      </c>
      <c r="AJ63">
        <f t="shared" si="16"/>
        <v>48.072502565253615</v>
      </c>
      <c r="AK63" s="20">
        <f t="shared" si="17"/>
        <v>4.7030388467736618E-4</v>
      </c>
    </row>
    <row r="64" spans="3:37" x14ac:dyDescent="0.25">
      <c r="C64" s="2">
        <v>0.73640216999999997</v>
      </c>
      <c r="D64">
        <v>196.02951100000001</v>
      </c>
      <c r="E64">
        <f t="shared" si="18"/>
        <v>195.27246365991383</v>
      </c>
      <c r="F64">
        <f t="shared" si="6"/>
        <v>0.57312067513157328</v>
      </c>
      <c r="G64" s="20">
        <f t="shared" si="7"/>
        <v>1.4914309890478865E-5</v>
      </c>
      <c r="I64" s="2">
        <v>0.73557488000000004</v>
      </c>
      <c r="J64">
        <v>221.693849</v>
      </c>
      <c r="K64">
        <f t="shared" si="19"/>
        <v>222.3783888148314</v>
      </c>
      <c r="L64">
        <f t="shared" si="8"/>
        <v>0.4685947580894021</v>
      </c>
      <c r="M64" s="20">
        <f t="shared" si="9"/>
        <v>9.5343291080503778E-6</v>
      </c>
      <c r="O64" s="2">
        <v>0.73569604</v>
      </c>
      <c r="P64">
        <v>239.34201300000001</v>
      </c>
      <c r="Q64">
        <f t="shared" si="20"/>
        <v>240.46648236475562</v>
      </c>
      <c r="R64">
        <f t="shared" si="10"/>
        <v>1.2644313522738893</v>
      </c>
      <c r="S64" s="20">
        <f t="shared" si="11"/>
        <v>2.2072797404912552E-5</v>
      </c>
      <c r="U64" s="2">
        <v>0.73733373000000002</v>
      </c>
      <c r="V64">
        <v>258.639409</v>
      </c>
      <c r="W64">
        <f t="shared" si="21"/>
        <v>261.65425757818997</v>
      </c>
      <c r="X64">
        <f t="shared" si="12"/>
        <v>9.0893119494140802</v>
      </c>
      <c r="Y64" s="20">
        <f t="shared" si="13"/>
        <v>1.35875642410813E-4</v>
      </c>
      <c r="AA64" s="2">
        <v>0.73583363999999996</v>
      </c>
      <c r="AB64">
        <v>286.29912000000002</v>
      </c>
      <c r="AC64">
        <f t="shared" si="22"/>
        <v>285.81292745619157</v>
      </c>
      <c r="AD64">
        <f t="shared" si="14"/>
        <v>0.23638318965492444</v>
      </c>
      <c r="AE64" s="20">
        <f t="shared" si="15"/>
        <v>2.8838758638084394E-6</v>
      </c>
      <c r="AG64" s="2">
        <v>0.73575033999999995</v>
      </c>
      <c r="AH64">
        <v>320.338414</v>
      </c>
      <c r="AI64">
        <f t="shared" si="23"/>
        <v>313.50354561714477</v>
      </c>
      <c r="AJ64">
        <f t="shared" si="16"/>
        <v>46.715425810954123</v>
      </c>
      <c r="AK64" s="20">
        <f t="shared" si="17"/>
        <v>4.5524194449678124E-4</v>
      </c>
    </row>
    <row r="65" spans="3:37" x14ac:dyDescent="0.25">
      <c r="C65" s="2">
        <v>0.74041606000000004</v>
      </c>
      <c r="D65">
        <v>196.02721</v>
      </c>
      <c r="E65">
        <f t="shared" si="18"/>
        <v>195.3799100968657</v>
      </c>
      <c r="F65">
        <f t="shared" si="6"/>
        <v>0.41899716459766967</v>
      </c>
      <c r="G65" s="20">
        <f t="shared" si="7"/>
        <v>1.0903812291064764E-5</v>
      </c>
      <c r="I65" s="2">
        <v>0.73959028000000004</v>
      </c>
      <c r="J65">
        <v>221.91156000000001</v>
      </c>
      <c r="K65">
        <f t="shared" si="19"/>
        <v>222.50499367702386</v>
      </c>
      <c r="L65">
        <f t="shared" si="8"/>
        <v>0.35216352902605075</v>
      </c>
      <c r="M65" s="20">
        <f t="shared" si="9"/>
        <v>7.1512922136409677E-6</v>
      </c>
      <c r="O65" s="2">
        <v>0.73971089000000001</v>
      </c>
      <c r="P65">
        <v>239.48114799999999</v>
      </c>
      <c r="Q65">
        <f t="shared" si="20"/>
        <v>240.66964787779284</v>
      </c>
      <c r="R65">
        <f t="shared" si="10"/>
        <v>1.4125319595136197</v>
      </c>
      <c r="S65" s="20">
        <f t="shared" si="11"/>
        <v>2.4629501402417125E-5</v>
      </c>
      <c r="U65" s="2">
        <v>0.74100555000000001</v>
      </c>
      <c r="V65">
        <v>258.81017100000003</v>
      </c>
      <c r="W65">
        <f t="shared" si="21"/>
        <v>261.96165904175677</v>
      </c>
      <c r="X65">
        <f t="shared" si="12"/>
        <v>9.9318768773357924</v>
      </c>
      <c r="Y65" s="20">
        <f t="shared" si="13"/>
        <v>1.4827524410534045E-4</v>
      </c>
      <c r="AA65" s="2">
        <v>0.73985076000000005</v>
      </c>
      <c r="AB65">
        <v>286.76912399999998</v>
      </c>
      <c r="AC65">
        <f t="shared" si="22"/>
        <v>286.33156351206645</v>
      </c>
      <c r="AD65">
        <f t="shared" si="14"/>
        <v>0.19145918060062378</v>
      </c>
      <c r="AE65" s="20">
        <f t="shared" si="15"/>
        <v>2.3281524583265529E-6</v>
      </c>
      <c r="AG65" s="2">
        <v>0.73976874999999997</v>
      </c>
      <c r="AH65">
        <v>320.99615</v>
      </c>
      <c r="AI65">
        <f t="shared" si="23"/>
        <v>314.33228646356361</v>
      </c>
      <c r="AJ65">
        <f t="shared" si="16"/>
        <v>44.407077232246579</v>
      </c>
      <c r="AK65" s="20">
        <f t="shared" si="17"/>
        <v>4.3097546091269668E-4</v>
      </c>
    </row>
    <row r="66" spans="3:37" x14ac:dyDescent="0.25">
      <c r="C66" s="2">
        <v>0.74442993999999996</v>
      </c>
      <c r="D66">
        <v>196.02490800000001</v>
      </c>
      <c r="E66">
        <f t="shared" si="18"/>
        <v>195.50182877834862</v>
      </c>
      <c r="F66">
        <f t="shared" si="6"/>
        <v>0.27361187212342003</v>
      </c>
      <c r="G66" s="20">
        <f t="shared" si="7"/>
        <v>7.120531635011758E-6</v>
      </c>
      <c r="I66" s="2">
        <v>0.74360481</v>
      </c>
      <c r="J66">
        <v>222.00354999999999</v>
      </c>
      <c r="K66">
        <f t="shared" si="19"/>
        <v>222.6485215009595</v>
      </c>
      <c r="L66">
        <f t="shared" si="8"/>
        <v>0.41598823704996818</v>
      </c>
      <c r="M66" s="20">
        <f t="shared" si="9"/>
        <v>8.4403646871353508E-6</v>
      </c>
      <c r="O66" s="2">
        <v>0.74372563999999997</v>
      </c>
      <c r="P66">
        <v>239.604568</v>
      </c>
      <c r="Q66">
        <f t="shared" si="20"/>
        <v>240.90011558224973</v>
      </c>
      <c r="R66">
        <f t="shared" si="10"/>
        <v>1.6784435378731077</v>
      </c>
      <c r="S66" s="20">
        <f t="shared" si="11"/>
        <v>2.9235905492998308E-5</v>
      </c>
      <c r="U66" s="2">
        <v>0.74536581000000002</v>
      </c>
      <c r="V66">
        <v>259.26341300000001</v>
      </c>
      <c r="W66">
        <f t="shared" si="21"/>
        <v>262.37650049004003</v>
      </c>
      <c r="X66">
        <f t="shared" si="12"/>
        <v>9.6913137206436453</v>
      </c>
      <c r="Y66" s="20">
        <f t="shared" si="13"/>
        <v>1.4417839436776058E-4</v>
      </c>
      <c r="AA66" s="2">
        <v>0.74386907000000002</v>
      </c>
      <c r="AB66">
        <v>287.41114499999998</v>
      </c>
      <c r="AC66">
        <f t="shared" si="22"/>
        <v>286.92265975747796</v>
      </c>
      <c r="AD66">
        <f t="shared" si="14"/>
        <v>0.23861783216179416</v>
      </c>
      <c r="AE66" s="20">
        <f t="shared" si="15"/>
        <v>2.8886550676654745E-6</v>
      </c>
      <c r="AG66" s="2">
        <v>0.74378683999999995</v>
      </c>
      <c r="AH66">
        <v>321.606741</v>
      </c>
      <c r="AI66">
        <f t="shared" si="23"/>
        <v>315.27948781374664</v>
      </c>
      <c r="AJ66">
        <f t="shared" si="16"/>
        <v>40.034132882953273</v>
      </c>
      <c r="AK66" s="20">
        <f t="shared" si="17"/>
        <v>3.8706164682593506E-4</v>
      </c>
    </row>
    <row r="67" spans="3:37" x14ac:dyDescent="0.25">
      <c r="C67" s="2">
        <v>0.74844372000000003</v>
      </c>
      <c r="D67">
        <v>196.00774100000001</v>
      </c>
      <c r="E67">
        <f t="shared" ref="E67:E98" si="24">$AP$6+$AP$2*EXP((C67/F$1)*$AP$3-$AP$4)+D$1^2*$AP$5/((-$AP$7*(C67/E$1-1)^$AP$8+1))</f>
        <v>195.64013730079381</v>
      </c>
      <c r="F67">
        <f t="shared" si="6"/>
        <v>0.13513247967008202</v>
      </c>
      <c r="G67" s="20">
        <f t="shared" si="7"/>
        <v>3.5173314820755827E-6</v>
      </c>
      <c r="I67" s="2">
        <v>0.74761869000000003</v>
      </c>
      <c r="J67">
        <v>222.001248</v>
      </c>
      <c r="K67">
        <f t="shared" ref="K67:K98" si="25">$AP$6+$AP$2*EXP((I67/L$1)*$AP$3-$AP$4)+J$1^2*$AP$5/((-$AP$7*(I67/K$1-1)^$AP$8+1))</f>
        <v>222.81117494121042</v>
      </c>
      <c r="L67">
        <f t="shared" si="8"/>
        <v>0.65598165009846821</v>
      </c>
      <c r="M67" s="20">
        <f t="shared" si="9"/>
        <v>1.3310085926454931E-5</v>
      </c>
      <c r="O67" s="2">
        <v>0.74808417000000005</v>
      </c>
      <c r="P67">
        <v>239.80636699999999</v>
      </c>
      <c r="Q67">
        <f t="shared" ref="Q67:Q98" si="26">$AP$6+$AP$2*EXP((O67/R$1)*$AP$3-$AP$4)+P$1^2*$AP$5/((-$AP$7*(O67/Q$1-1)^$AP$8+1))</f>
        <v>241.18541487559423</v>
      </c>
      <c r="R67">
        <f t="shared" si="10"/>
        <v>1.9017730431809832</v>
      </c>
      <c r="S67" s="20">
        <f t="shared" si="11"/>
        <v>3.307023398942617E-5</v>
      </c>
      <c r="U67" s="2">
        <v>0.74938238999999995</v>
      </c>
      <c r="V67">
        <v>259.65399200000002</v>
      </c>
      <c r="W67">
        <f t="shared" ref="W67:W98" si="27">$AP$6+$AP$2*EXP((U67/X$1)*$AP$3-$AP$4)+V$1^2*$AP$5/((-$AP$7*(U67/W$1-1)^$AP$8+1))</f>
        <v>262.81290010047599</v>
      </c>
      <c r="X67">
        <f t="shared" si="12"/>
        <v>9.9787003872526956</v>
      </c>
      <c r="Y67" s="20">
        <f t="shared" si="13"/>
        <v>1.4800758591904247E-4</v>
      </c>
      <c r="AA67" s="2">
        <v>0.74788790999999999</v>
      </c>
      <c r="AB67">
        <v>288.13174299999997</v>
      </c>
      <c r="AC67">
        <f t="shared" ref="AC67:AC98" si="28">$AP$6+$AP$2*EXP((AA67/AD$1)*$AP$3-$AP$4)+AB$1^2*$AP$5/((-$AP$7*(AA67/AC$1-1)^$AP$8+1))</f>
        <v>287.59611346678605</v>
      </c>
      <c r="AD67">
        <f t="shared" si="14"/>
        <v>0.28689899685096304</v>
      </c>
      <c r="AE67" s="20">
        <f t="shared" si="15"/>
        <v>3.4557858088813545E-6</v>
      </c>
      <c r="AG67" s="2">
        <v>0.74746234</v>
      </c>
      <c r="AH67">
        <v>322.31267000000003</v>
      </c>
      <c r="AI67">
        <f t="shared" ref="AI67:AI92" si="29">$AP$6+$AP$2*EXP((AG67/AJ$1)*$AP$3-$AP$4)+AH$1^2*$AP$5/((-$AP$7*(AG67/AI$1-1)^$AP$8+1))</f>
        <v>316.26398266394744</v>
      </c>
      <c r="AJ67">
        <f t="shared" si="16"/>
        <v>36.586618489322866</v>
      </c>
      <c r="AK67" s="20">
        <f t="shared" si="17"/>
        <v>3.5218229250229391E-4</v>
      </c>
    </row>
    <row r="68" spans="3:37" x14ac:dyDescent="0.25">
      <c r="C68" s="2">
        <v>0.75245868000000005</v>
      </c>
      <c r="D68">
        <v>196.16259099999999</v>
      </c>
      <c r="E68">
        <f t="shared" si="24"/>
        <v>195.79706775467969</v>
      </c>
      <c r="F68">
        <f t="shared" ref="F68:F101" si="30">(E68-D68)^2</f>
        <v>0.13360724286948722</v>
      </c>
      <c r="G68" s="20">
        <f t="shared" ref="G68:G101" si="31">((E68-D68)/D68)^2</f>
        <v>3.4721431617761731E-6</v>
      </c>
      <c r="I68" s="2">
        <v>0.75163257000000006</v>
      </c>
      <c r="J68">
        <v>221.99894699999999</v>
      </c>
      <c r="K68">
        <f t="shared" si="25"/>
        <v>222.99547496576687</v>
      </c>
      <c r="L68">
        <f t="shared" ref="L68:L109" si="32">(K68-J68)^2</f>
        <v>0.99306798655549045</v>
      </c>
      <c r="M68" s="20">
        <f t="shared" ref="M68:M109" si="33">((K68-J68)/J68)^2</f>
        <v>2.0150097543798243E-5</v>
      </c>
      <c r="O68" s="2">
        <v>0.75209956</v>
      </c>
      <c r="P68">
        <v>240.02322899999999</v>
      </c>
      <c r="Q68">
        <f t="shared" si="26"/>
        <v>241.4849732868837</v>
      </c>
      <c r="R68">
        <f t="shared" ref="R68:R106" si="34">(Q68-P68)^2</f>
        <v>2.1366963602371789</v>
      </c>
      <c r="S68" s="20">
        <f t="shared" ref="S68:S106" si="35">((Q68-P68)/P68)^2</f>
        <v>3.7088243216667707E-5</v>
      </c>
      <c r="U68" s="2">
        <v>0.75339919</v>
      </c>
      <c r="V68">
        <v>260.07600000000002</v>
      </c>
      <c r="W68">
        <f t="shared" si="27"/>
        <v>263.30854702282454</v>
      </c>
      <c r="X68">
        <f t="shared" ref="X68:X108" si="36">(W68-V68)^2</f>
        <v>10.449360254771664</v>
      </c>
      <c r="Y68" s="20">
        <f t="shared" ref="Y68:Y108" si="37">((W68-V68)/V68)^2</f>
        <v>1.5448600703346928E-4</v>
      </c>
      <c r="AA68" s="2">
        <v>0.75225054000000002</v>
      </c>
      <c r="AB68">
        <v>288.92986999999999</v>
      </c>
      <c r="AC68">
        <f t="shared" si="28"/>
        <v>288.43356582407966</v>
      </c>
      <c r="AD68">
        <f t="shared" ref="AD68:AD108" si="38">(AC68-AB68)^2</f>
        <v>0.24631783503595714</v>
      </c>
      <c r="AE68" s="20">
        <f t="shared" ref="AE68:AE108" si="39">((AC68-AB68)/AB68)^2</f>
        <v>2.9506043232668834E-6</v>
      </c>
      <c r="AG68" s="2">
        <v>0.75182583000000003</v>
      </c>
      <c r="AH68">
        <v>323.23651899999999</v>
      </c>
      <c r="AI68">
        <f t="shared" si="29"/>
        <v>317.60003114609901</v>
      </c>
      <c r="AJ68">
        <f t="shared" ref="AJ68:AJ92" si="40">(AI68-AH68)^2</f>
        <v>31.769995327173206</v>
      </c>
      <c r="AK68" s="20">
        <f t="shared" ref="AK68:AK92" si="41">((AI68-AH68)/AH68)^2</f>
        <v>3.0407191463341544E-4</v>
      </c>
    </row>
    <row r="69" spans="3:37" x14ac:dyDescent="0.25">
      <c r="C69" s="2">
        <v>0.75647386000000005</v>
      </c>
      <c r="D69">
        <v>196.348872</v>
      </c>
      <c r="E69">
        <f t="shared" si="24"/>
        <v>195.97507159859927</v>
      </c>
      <c r="F69">
        <f t="shared" si="30"/>
        <v>0.13972674008734595</v>
      </c>
      <c r="G69" s="20">
        <f t="shared" si="31"/>
        <v>3.624288036852318E-6</v>
      </c>
      <c r="I69" s="2">
        <v>0.75564688999999996</v>
      </c>
      <c r="J69">
        <v>222.059506</v>
      </c>
      <c r="K69">
        <f t="shared" si="25"/>
        <v>223.20428535293684</v>
      </c>
      <c r="L69">
        <f t="shared" si="32"/>
        <v>1.3105197669104829</v>
      </c>
      <c r="M69" s="20">
        <f t="shared" si="33"/>
        <v>2.6576931511746228E-5</v>
      </c>
      <c r="O69" s="2">
        <v>0.75577117000000005</v>
      </c>
      <c r="P69">
        <v>240.16341</v>
      </c>
      <c r="Q69">
        <f t="shared" si="26"/>
        <v>241.79377244754284</v>
      </c>
      <c r="R69">
        <f t="shared" si="34"/>
        <v>2.6580817103578682</v>
      </c>
      <c r="S69" s="20">
        <f t="shared" si="35"/>
        <v>4.6084475017742746E-5</v>
      </c>
      <c r="U69" s="2">
        <v>0.75741619999999998</v>
      </c>
      <c r="V69">
        <v>260.52943900000002</v>
      </c>
      <c r="W69">
        <f t="shared" si="27"/>
        <v>263.87143022047258</v>
      </c>
      <c r="X69">
        <f t="shared" si="36"/>
        <v>11.168905317715609</v>
      </c>
      <c r="Y69" s="20">
        <f t="shared" si="37"/>
        <v>1.6454966432624229E-4</v>
      </c>
      <c r="AA69" s="2">
        <v>0.75627025999999997</v>
      </c>
      <c r="AB69">
        <v>289.777038</v>
      </c>
      <c r="AC69">
        <f t="shared" si="28"/>
        <v>289.3171968121494</v>
      </c>
      <c r="AD69">
        <f t="shared" si="38"/>
        <v>0.21145391804385072</v>
      </c>
      <c r="AE69" s="20">
        <f t="shared" si="39"/>
        <v>2.5181859635119801E-6</v>
      </c>
      <c r="AG69" s="2">
        <v>0.75550251999999996</v>
      </c>
      <c r="AH69">
        <v>324.11531400000001</v>
      </c>
      <c r="AI69">
        <f t="shared" si="29"/>
        <v>318.88622264266894</v>
      </c>
      <c r="AJ69">
        <f t="shared" si="40"/>
        <v>27.343396423314509</v>
      </c>
      <c r="AK69" s="20">
        <f t="shared" si="41"/>
        <v>2.6028752642980507E-4</v>
      </c>
    </row>
    <row r="70" spans="3:37" x14ac:dyDescent="0.25">
      <c r="C70" s="2">
        <v>0.76048775000000002</v>
      </c>
      <c r="D70">
        <v>196.34657100000001</v>
      </c>
      <c r="E70">
        <f t="shared" si="24"/>
        <v>196.17689249492634</v>
      </c>
      <c r="F70">
        <f t="shared" si="30"/>
        <v>2.8790795084037639E-2</v>
      </c>
      <c r="G70" s="20">
        <f t="shared" si="31"/>
        <v>7.4680465474100299E-7</v>
      </c>
      <c r="I70" s="2">
        <v>0.75966239000000002</v>
      </c>
      <c r="J70">
        <v>222.29293200000001</v>
      </c>
      <c r="K70">
        <f t="shared" si="25"/>
        <v>223.4408954400586</v>
      </c>
      <c r="L70">
        <f t="shared" si="32"/>
        <v>1.3178200597111507</v>
      </c>
      <c r="M70" s="20">
        <f t="shared" si="33"/>
        <v>2.6668881752674459E-5</v>
      </c>
      <c r="O70" s="2">
        <v>0.75978699999999999</v>
      </c>
      <c r="P70">
        <v>240.44398200000001</v>
      </c>
      <c r="Q70">
        <f t="shared" si="26"/>
        <v>242.17460102416612</v>
      </c>
      <c r="R70">
        <f t="shared" si="34"/>
        <v>2.995042206805683</v>
      </c>
      <c r="S70" s="20">
        <f t="shared" si="35"/>
        <v>5.1805410995306476E-5</v>
      </c>
      <c r="U70" s="2">
        <v>0.76143450999999995</v>
      </c>
      <c r="V70">
        <v>261.17146100000002</v>
      </c>
      <c r="W70">
        <f t="shared" si="27"/>
        <v>264.51084811490642</v>
      </c>
      <c r="X70">
        <f t="shared" si="36"/>
        <v>11.151506303202897</v>
      </c>
      <c r="Y70" s="20">
        <f t="shared" si="37"/>
        <v>1.6348657559979831E-4</v>
      </c>
      <c r="AA70" s="2">
        <v>0.76029029000000004</v>
      </c>
      <c r="AB70">
        <v>290.670503</v>
      </c>
      <c r="AC70">
        <f t="shared" si="28"/>
        <v>290.32368064307997</v>
      </c>
      <c r="AD70">
        <f t="shared" si="38"/>
        <v>0.12028574725956402</v>
      </c>
      <c r="AE70" s="20">
        <f t="shared" si="39"/>
        <v>1.4236795480762475E-6</v>
      </c>
      <c r="AG70" s="2">
        <v>0.75918048999999999</v>
      </c>
      <c r="AH70">
        <v>325.18184300000001</v>
      </c>
      <c r="AI70">
        <f t="shared" si="29"/>
        <v>320.33995882272029</v>
      </c>
      <c r="AJ70">
        <f t="shared" si="40"/>
        <v>23.443842386191747</v>
      </c>
      <c r="AK70" s="20">
        <f t="shared" si="41"/>
        <v>2.2170537216183698E-4</v>
      </c>
    </row>
    <row r="71" spans="3:37" x14ac:dyDescent="0.25">
      <c r="C71" s="2">
        <v>0.76450163000000004</v>
      </c>
      <c r="D71">
        <v>196.344269</v>
      </c>
      <c r="E71">
        <f t="shared" si="24"/>
        <v>196.40579363282765</v>
      </c>
      <c r="F71">
        <f t="shared" si="30"/>
        <v>3.7852804445778275E-3</v>
      </c>
      <c r="G71" s="20">
        <f t="shared" si="31"/>
        <v>9.8188720863780493E-8</v>
      </c>
      <c r="I71" s="2">
        <v>0.76367885999999996</v>
      </c>
      <c r="J71">
        <v>222.66779500000001</v>
      </c>
      <c r="K71">
        <f t="shared" si="25"/>
        <v>223.70901231839784</v>
      </c>
      <c r="L71">
        <f t="shared" si="32"/>
        <v>1.0841335041315614</v>
      </c>
      <c r="M71" s="20">
        <f t="shared" si="33"/>
        <v>2.1865929782636738E-5</v>
      </c>
      <c r="O71" s="2">
        <v>0.76345958000000003</v>
      </c>
      <c r="P71">
        <v>240.724751</v>
      </c>
      <c r="Q71">
        <f t="shared" si="26"/>
        <v>242.56723450858823</v>
      </c>
      <c r="R71">
        <f t="shared" si="34"/>
        <v>3.3947454794195968</v>
      </c>
      <c r="S71" s="20">
        <f t="shared" si="35"/>
        <v>5.8582206634224565E-5</v>
      </c>
      <c r="U71" s="2">
        <v>0.76545313999999998</v>
      </c>
      <c r="V71">
        <v>261.86062800000002</v>
      </c>
      <c r="W71">
        <f t="shared" si="27"/>
        <v>265.23710191989608</v>
      </c>
      <c r="X71">
        <f t="shared" si="36"/>
        <v>11.400576131738244</v>
      </c>
      <c r="Y71" s="20">
        <f t="shared" si="37"/>
        <v>1.6625946893431627E-4</v>
      </c>
      <c r="AA71" s="2">
        <v>0.76396794999999995</v>
      </c>
      <c r="AB71">
        <v>291.69073500000002</v>
      </c>
      <c r="AC71">
        <f t="shared" si="28"/>
        <v>291.36652295118125</v>
      </c>
      <c r="AD71">
        <f t="shared" si="38"/>
        <v>0.10511345259926139</v>
      </c>
      <c r="AE71" s="20">
        <f t="shared" si="39"/>
        <v>1.2354154597867203E-6</v>
      </c>
      <c r="AG71" s="2">
        <v>0.76251597999999998</v>
      </c>
      <c r="AH71">
        <v>326.36027300000001</v>
      </c>
      <c r="AI71">
        <f t="shared" si="29"/>
        <v>321.82102515723693</v>
      </c>
      <c r="AJ71">
        <f t="shared" si="40"/>
        <v>20.604770978029229</v>
      </c>
      <c r="AK71" s="20">
        <f t="shared" si="41"/>
        <v>1.9345199652137893E-4</v>
      </c>
    </row>
    <row r="72" spans="3:37" x14ac:dyDescent="0.25">
      <c r="C72" s="2">
        <v>0.76851638</v>
      </c>
      <c r="D72">
        <v>196.46768900000001</v>
      </c>
      <c r="E72">
        <f t="shared" si="24"/>
        <v>196.66549792399218</v>
      </c>
      <c r="F72">
        <f t="shared" si="30"/>
        <v>3.9128370410940125E-2</v>
      </c>
      <c r="G72" s="20">
        <f t="shared" si="31"/>
        <v>1.0137000962781024E-6</v>
      </c>
      <c r="I72" s="2">
        <v>0.76769522999999995</v>
      </c>
      <c r="J72">
        <v>223.02694299999999</v>
      </c>
      <c r="K72">
        <f t="shared" si="25"/>
        <v>224.01280942930291</v>
      </c>
      <c r="L72">
        <f t="shared" si="32"/>
        <v>0.97193261642648232</v>
      </c>
      <c r="M72" s="20">
        <f t="shared" si="33"/>
        <v>1.9539862051630854E-5</v>
      </c>
      <c r="O72" s="2">
        <v>0.76782048000000003</v>
      </c>
      <c r="P72">
        <v>241.27228400000001</v>
      </c>
      <c r="Q72">
        <f t="shared" si="26"/>
        <v>243.09592650781426</v>
      </c>
      <c r="R72">
        <f t="shared" si="34"/>
        <v>3.3256719963070167</v>
      </c>
      <c r="S72" s="20">
        <f t="shared" si="35"/>
        <v>5.7130041895579843E-5</v>
      </c>
      <c r="U72" s="2">
        <v>0.76947241</v>
      </c>
      <c r="V72">
        <v>262.64408600000002</v>
      </c>
      <c r="W72">
        <f t="shared" si="27"/>
        <v>266.06220682145073</v>
      </c>
      <c r="X72">
        <f t="shared" si="36"/>
        <v>11.683549950034902</v>
      </c>
      <c r="Y72" s="20">
        <f t="shared" si="37"/>
        <v>1.6937120107169798E-4</v>
      </c>
      <c r="AA72" s="2">
        <v>0.76764646000000003</v>
      </c>
      <c r="AB72">
        <v>292.83668899999998</v>
      </c>
      <c r="AC72">
        <f t="shared" si="28"/>
        <v>292.54164809109375</v>
      </c>
      <c r="AD72">
        <f t="shared" si="38"/>
        <v>8.7049137928214587E-2</v>
      </c>
      <c r="AE72" s="20">
        <f t="shared" si="39"/>
        <v>1.0151109182321108E-6</v>
      </c>
      <c r="AG72" s="2">
        <v>0.76585221999999997</v>
      </c>
      <c r="AH72">
        <v>327.64870999999999</v>
      </c>
      <c r="AI72">
        <f t="shared" si="29"/>
        <v>323.4761215396228</v>
      </c>
      <c r="AJ72">
        <f t="shared" si="40"/>
        <v>17.410494459672961</v>
      </c>
      <c r="AK72" s="20">
        <f t="shared" si="41"/>
        <v>1.6217883652898008E-4</v>
      </c>
    </row>
    <row r="73" spans="3:37" x14ac:dyDescent="0.25">
      <c r="C73" s="2">
        <v>0.77253263000000005</v>
      </c>
      <c r="D73">
        <v>196.81112200000001</v>
      </c>
      <c r="E73">
        <f t="shared" si="24"/>
        <v>196.96026523531819</v>
      </c>
      <c r="F73">
        <f t="shared" si="30"/>
        <v>2.2243704641173374E-2</v>
      </c>
      <c r="G73" s="20">
        <f t="shared" si="31"/>
        <v>5.7425904623135862E-7</v>
      </c>
      <c r="I73" s="2">
        <v>0.77171106</v>
      </c>
      <c r="J73">
        <v>223.307515</v>
      </c>
      <c r="K73">
        <f t="shared" si="25"/>
        <v>224.35710943755828</v>
      </c>
      <c r="L73">
        <f t="shared" si="32"/>
        <v>1.10164848335329</v>
      </c>
      <c r="M73" s="20">
        <f t="shared" si="33"/>
        <v>2.2092067602388075E-5</v>
      </c>
      <c r="O73" s="2">
        <v>0.77183760000000001</v>
      </c>
      <c r="P73">
        <v>241.74143900000001</v>
      </c>
      <c r="Q73">
        <f t="shared" si="26"/>
        <v>243.65115186636973</v>
      </c>
      <c r="R73">
        <f t="shared" si="34"/>
        <v>3.6470032319780379</v>
      </c>
      <c r="S73" s="20">
        <f t="shared" si="35"/>
        <v>6.2407091441379886E-5</v>
      </c>
      <c r="U73" s="2">
        <v>0.77314822999999999</v>
      </c>
      <c r="V73">
        <v>263.39631100000003</v>
      </c>
      <c r="W73">
        <f t="shared" si="27"/>
        <v>266.91486143198097</v>
      </c>
      <c r="X73">
        <f t="shared" si="36"/>
        <v>12.380197142393268</v>
      </c>
      <c r="Y73" s="20">
        <f t="shared" si="37"/>
        <v>1.7844656159253088E-4</v>
      </c>
      <c r="AA73" s="2">
        <v>0.77132593999999999</v>
      </c>
      <c r="AB73">
        <v>294.12323099999998</v>
      </c>
      <c r="AC73">
        <f t="shared" si="28"/>
        <v>293.8661407017442</v>
      </c>
      <c r="AD73">
        <f t="shared" si="38"/>
        <v>6.6095421457243578E-2</v>
      </c>
      <c r="AE73" s="20">
        <f t="shared" si="39"/>
        <v>7.6403406078582815E-7</v>
      </c>
      <c r="AG73" s="2">
        <v>0.76893761000000005</v>
      </c>
      <c r="AH73">
        <v>328.93898999999999</v>
      </c>
      <c r="AI73">
        <f t="shared" si="29"/>
        <v>325.17918631372464</v>
      </c>
      <c r="AJ73">
        <f t="shared" si="40"/>
        <v>14.136123759329692</v>
      </c>
      <c r="AK73" s="20">
        <f t="shared" si="41"/>
        <v>1.3064705651504165E-4</v>
      </c>
    </row>
    <row r="74" spans="3:37" x14ac:dyDescent="0.25">
      <c r="C74" s="2">
        <v>0.77654911000000004</v>
      </c>
      <c r="D74">
        <v>197.18598499999999</v>
      </c>
      <c r="E74">
        <f t="shared" si="24"/>
        <v>197.29482918112791</v>
      </c>
      <c r="F74">
        <f t="shared" si="30"/>
        <v>1.1847055765407684E-2</v>
      </c>
      <c r="G74" s="20">
        <f t="shared" si="31"/>
        <v>3.0469010068358021E-7</v>
      </c>
      <c r="I74" s="2">
        <v>0.77572828000000005</v>
      </c>
      <c r="J74">
        <v>223.792385</v>
      </c>
      <c r="K74">
        <f t="shared" si="25"/>
        <v>224.74770395889959</v>
      </c>
      <c r="L74">
        <f t="shared" si="32"/>
        <v>0.91263431323300848</v>
      </c>
      <c r="M74" s="20">
        <f t="shared" si="33"/>
        <v>1.8222425527546978E-5</v>
      </c>
      <c r="O74" s="2">
        <v>0.77551298999999996</v>
      </c>
      <c r="P74">
        <v>242.430803</v>
      </c>
      <c r="Q74">
        <f t="shared" si="26"/>
        <v>244.22434971001593</v>
      </c>
      <c r="R74">
        <f t="shared" si="34"/>
        <v>3.2168098010089716</v>
      </c>
      <c r="S74" s="20">
        <f t="shared" si="35"/>
        <v>5.4733066816650126E-5</v>
      </c>
      <c r="U74" s="2">
        <v>0.77716901999999999</v>
      </c>
      <c r="V74">
        <v>264.39978200000002</v>
      </c>
      <c r="W74">
        <f t="shared" si="27"/>
        <v>267.96938942859708</v>
      </c>
      <c r="X74">
        <f t="shared" si="36"/>
        <v>12.742097194295363</v>
      </c>
      <c r="Y74" s="20">
        <f t="shared" si="37"/>
        <v>1.8227148337816886E-4</v>
      </c>
      <c r="AA74" s="2">
        <v>0.77466261999999997</v>
      </c>
      <c r="AB74">
        <v>295.47452800000002</v>
      </c>
      <c r="AC74">
        <f t="shared" si="28"/>
        <v>295.21221062765176</v>
      </c>
      <c r="AD74">
        <f t="shared" si="38"/>
        <v>6.8810403835697614E-2</v>
      </c>
      <c r="AE74" s="20">
        <f t="shared" si="39"/>
        <v>7.8815931283735086E-7</v>
      </c>
      <c r="AG74" s="2">
        <v>0.77177384999999998</v>
      </c>
      <c r="AH74">
        <v>330.47915799999998</v>
      </c>
      <c r="AI74">
        <f t="shared" si="29"/>
        <v>326.90684568496988</v>
      </c>
      <c r="AJ74">
        <f t="shared" si="40"/>
        <v>12.761415276115738</v>
      </c>
      <c r="AK74" s="20">
        <f t="shared" si="41"/>
        <v>1.1684515003685681E-4</v>
      </c>
    </row>
    <row r="75" spans="3:37" x14ac:dyDescent="0.25">
      <c r="C75" s="2">
        <v>0.78056590000000003</v>
      </c>
      <c r="D75">
        <v>197.60799399999999</v>
      </c>
      <c r="E75">
        <f t="shared" si="24"/>
        <v>197.67472304225552</v>
      </c>
      <c r="F75">
        <f t="shared" si="30"/>
        <v>4.4527650803404565E-3</v>
      </c>
      <c r="G75" s="20">
        <f t="shared" si="31"/>
        <v>1.1403043057256692E-7</v>
      </c>
      <c r="I75" s="2">
        <v>0.77974551000000003</v>
      </c>
      <c r="J75">
        <v>224.277254</v>
      </c>
      <c r="K75">
        <f t="shared" si="25"/>
        <v>225.19098641144609</v>
      </c>
      <c r="L75">
        <f t="shared" si="32"/>
        <v>0.83490691972708841</v>
      </c>
      <c r="M75" s="20">
        <f t="shared" si="33"/>
        <v>1.659845251660311E-5</v>
      </c>
      <c r="O75" s="2">
        <v>0.77953216000000003</v>
      </c>
      <c r="P75">
        <v>243.19939500000001</v>
      </c>
      <c r="Q75">
        <f t="shared" si="26"/>
        <v>244.93218272681341</v>
      </c>
      <c r="R75">
        <f t="shared" si="34"/>
        <v>3.0025533061951464</v>
      </c>
      <c r="S75" s="20">
        <f t="shared" si="35"/>
        <v>5.076515844356751E-5</v>
      </c>
      <c r="U75" s="2">
        <v>0.78084580999999997</v>
      </c>
      <c r="V75">
        <v>265.29429299999998</v>
      </c>
      <c r="W75">
        <f t="shared" si="27"/>
        <v>269.05998120629488</v>
      </c>
      <c r="X75">
        <f t="shared" si="36"/>
        <v>14.180407667028476</v>
      </c>
      <c r="Y75" s="20">
        <f t="shared" si="37"/>
        <v>2.014804449456157E-4</v>
      </c>
      <c r="AA75" s="2">
        <v>0.77800016000000005</v>
      </c>
      <c r="AB75">
        <v>296.951548</v>
      </c>
      <c r="AC75">
        <f t="shared" si="28"/>
        <v>296.71332624766268</v>
      </c>
      <c r="AD75">
        <f t="shared" si="38"/>
        <v>5.6749603286665444E-2</v>
      </c>
      <c r="AE75" s="20">
        <f t="shared" si="39"/>
        <v>6.4356385241380071E-7</v>
      </c>
      <c r="AG75" s="2">
        <v>0.7749606</v>
      </c>
      <c r="AH75">
        <v>332.09048100000001</v>
      </c>
      <c r="AI75">
        <f t="shared" si="29"/>
        <v>329.05330756721014</v>
      </c>
      <c r="AJ75">
        <f t="shared" si="40"/>
        <v>9.2244224608446075</v>
      </c>
      <c r="AK75" s="20">
        <f t="shared" si="41"/>
        <v>8.3642370028421149E-5</v>
      </c>
    </row>
    <row r="76" spans="3:37" x14ac:dyDescent="0.25">
      <c r="C76" s="2">
        <v>0.78458291000000002</v>
      </c>
      <c r="D76">
        <v>198.06143299999999</v>
      </c>
      <c r="E76">
        <f t="shared" si="24"/>
        <v>198.1063034662902</v>
      </c>
      <c r="F76">
        <f t="shared" si="30"/>
        <v>2.0133587451005102E-3</v>
      </c>
      <c r="G76" s="20">
        <f t="shared" si="31"/>
        <v>5.132409871527254E-8</v>
      </c>
      <c r="I76" s="2">
        <v>0.78376349999999995</v>
      </c>
      <c r="J76">
        <v>224.87213</v>
      </c>
      <c r="K76">
        <f t="shared" si="25"/>
        <v>225.69462761704568</v>
      </c>
      <c r="L76">
        <f t="shared" si="32"/>
        <v>0.67650233004582883</v>
      </c>
      <c r="M76" s="20">
        <f t="shared" si="33"/>
        <v>1.3378210639204392E-5</v>
      </c>
      <c r="O76" s="2">
        <v>0.78355262999999997</v>
      </c>
      <c r="P76">
        <v>244.15572</v>
      </c>
      <c r="Q76">
        <f t="shared" si="26"/>
        <v>245.7366485563262</v>
      </c>
      <c r="R76">
        <f t="shared" si="34"/>
        <v>2.4993351002076412</v>
      </c>
      <c r="S76" s="20">
        <f t="shared" si="35"/>
        <v>4.1926700090343998E-5</v>
      </c>
      <c r="U76" s="2">
        <v>0.78452345999999995</v>
      </c>
      <c r="V76">
        <v>266.314525</v>
      </c>
      <c r="W76">
        <f t="shared" si="27"/>
        <v>270.28778536524658</v>
      </c>
      <c r="X76">
        <f t="shared" si="36"/>
        <v>15.78679793003934</v>
      </c>
      <c r="Y76" s="20">
        <f t="shared" si="37"/>
        <v>2.22589330071838E-4</v>
      </c>
      <c r="AA76" s="2">
        <v>0.78118944000000001</v>
      </c>
      <c r="AB76">
        <v>298.40944500000001</v>
      </c>
      <c r="AC76">
        <f t="shared" si="28"/>
        <v>298.3091455362362</v>
      </c>
      <c r="AD76">
        <f t="shared" si="38"/>
        <v>1.0059982431306619E-2</v>
      </c>
      <c r="AE76" s="20">
        <f t="shared" si="39"/>
        <v>1.1297233167488372E-7</v>
      </c>
      <c r="AG76" s="2">
        <v>0.77806282999999998</v>
      </c>
      <c r="AH76">
        <v>333.98090400000001</v>
      </c>
      <c r="AI76">
        <f t="shared" si="29"/>
        <v>331.37422657928937</v>
      </c>
      <c r="AJ76">
        <f t="shared" si="40"/>
        <v>6.7947671756426704</v>
      </c>
      <c r="AK76" s="20">
        <f t="shared" si="41"/>
        <v>6.0915990225517037E-5</v>
      </c>
    </row>
    <row r="77" spans="3:37" x14ac:dyDescent="0.25">
      <c r="C77" s="2">
        <v>0.78860047</v>
      </c>
      <c r="D77">
        <v>198.593448</v>
      </c>
      <c r="E77">
        <f t="shared" si="24"/>
        <v>198.59696634056351</v>
      </c>
      <c r="F77">
        <f t="shared" si="30"/>
        <v>1.2378720320886525E-5</v>
      </c>
      <c r="G77" s="20">
        <f t="shared" si="31"/>
        <v>3.1386718947184339E-10</v>
      </c>
      <c r="I77" s="2">
        <v>0.78778201999999997</v>
      </c>
      <c r="J77">
        <v>225.545582</v>
      </c>
      <c r="K77">
        <f t="shared" si="25"/>
        <v>226.2674933638429</v>
      </c>
      <c r="L77">
        <f t="shared" si="32"/>
        <v>0.52115601724552529</v>
      </c>
      <c r="M77" s="20">
        <f t="shared" si="33"/>
        <v>1.0244696747625473E-5</v>
      </c>
      <c r="O77" s="2">
        <v>0.78723082</v>
      </c>
      <c r="P77">
        <v>245.25452899999999</v>
      </c>
      <c r="Q77">
        <f t="shared" si="26"/>
        <v>246.56897153920184</v>
      </c>
      <c r="R77">
        <f t="shared" si="34"/>
        <v>1.7277591888634045</v>
      </c>
      <c r="S77" s="20">
        <f t="shared" si="35"/>
        <v>2.8724279192867696E-5</v>
      </c>
      <c r="U77" s="2">
        <v>0.78785959000000005</v>
      </c>
      <c r="V77">
        <v>267.58639699999998</v>
      </c>
      <c r="W77">
        <f t="shared" si="27"/>
        <v>271.53523388831479</v>
      </c>
      <c r="X77">
        <f t="shared" si="36"/>
        <v>15.593312770515835</v>
      </c>
      <c r="Y77" s="20">
        <f t="shared" si="37"/>
        <v>2.1777615525504291E-4</v>
      </c>
      <c r="AA77" s="2">
        <v>0.78410345999999997</v>
      </c>
      <c r="AB77">
        <v>299.82563900000002</v>
      </c>
      <c r="AC77">
        <f t="shared" si="28"/>
        <v>299.92056259309004</v>
      </c>
      <c r="AD77">
        <f t="shared" si="38"/>
        <v>9.0104885251189055E-3</v>
      </c>
      <c r="AE77" s="20">
        <f t="shared" si="39"/>
        <v>1.0023301683653479E-7</v>
      </c>
      <c r="AG77" s="2">
        <v>0.78125177000000001</v>
      </c>
      <c r="AH77">
        <v>336.03480000000002</v>
      </c>
      <c r="AI77">
        <f t="shared" si="29"/>
        <v>334.02502864825794</v>
      </c>
      <c r="AJ77">
        <f t="shared" si="40"/>
        <v>4.0391808862831651</v>
      </c>
      <c r="AK77" s="20">
        <f t="shared" si="41"/>
        <v>3.5770481937192537E-5</v>
      </c>
    </row>
    <row r="78" spans="3:37" x14ac:dyDescent="0.25">
      <c r="C78" s="2">
        <v>0.79261930999999997</v>
      </c>
      <c r="D78">
        <v>199.31404499999999</v>
      </c>
      <c r="E78">
        <f t="shared" si="24"/>
        <v>199.15536518323739</v>
      </c>
      <c r="F78">
        <f t="shared" si="30"/>
        <v>2.5179284247812316E-2</v>
      </c>
      <c r="G78" s="20">
        <f t="shared" si="31"/>
        <v>6.3382238666905943E-7</v>
      </c>
      <c r="I78" s="2">
        <v>0.79180043</v>
      </c>
      <c r="J78">
        <v>226.20331899999999</v>
      </c>
      <c r="K78">
        <f t="shared" si="25"/>
        <v>226.91994220962431</v>
      </c>
      <c r="L78">
        <f t="shared" si="32"/>
        <v>0.51354882457225681</v>
      </c>
      <c r="M78" s="20">
        <f t="shared" si="33"/>
        <v>1.0036534776469891E-5</v>
      </c>
      <c r="O78" s="2">
        <v>0.79090945000000001</v>
      </c>
      <c r="P78">
        <v>246.41619800000001</v>
      </c>
      <c r="Q78">
        <f t="shared" si="26"/>
        <v>247.5062994247634</v>
      </c>
      <c r="R78">
        <f t="shared" si="34"/>
        <v>1.1883211162711718</v>
      </c>
      <c r="S78" s="20">
        <f t="shared" si="35"/>
        <v>1.9570202053343512E-5</v>
      </c>
      <c r="U78" s="2">
        <v>0.79153952000000005</v>
      </c>
      <c r="V78">
        <v>268.93749800000001</v>
      </c>
      <c r="W78">
        <f t="shared" si="27"/>
        <v>273.07795202700476</v>
      </c>
      <c r="X78">
        <f t="shared" si="36"/>
        <v>17.143359549739856</v>
      </c>
      <c r="Y78" s="20">
        <f t="shared" si="37"/>
        <v>2.3702448594107068E-4</v>
      </c>
      <c r="AA78" s="2">
        <v>0.78722097999999996</v>
      </c>
      <c r="AB78">
        <v>301.47480300000001</v>
      </c>
      <c r="AC78">
        <f t="shared" si="28"/>
        <v>301.82451308153929</v>
      </c>
      <c r="AD78">
        <f t="shared" si="38"/>
        <v>0.12229714113021373</v>
      </c>
      <c r="AE78" s="20">
        <f t="shared" si="39"/>
        <v>1.3455946905649732E-6</v>
      </c>
      <c r="AG78" s="2">
        <v>0.78389622999999997</v>
      </c>
      <c r="AH78">
        <v>337.946055</v>
      </c>
      <c r="AI78">
        <f t="shared" si="29"/>
        <v>336.44889267648608</v>
      </c>
      <c r="AJ78">
        <f t="shared" si="40"/>
        <v>2.2414950229495969</v>
      </c>
      <c r="AK78" s="20">
        <f t="shared" si="41"/>
        <v>1.9626507143819078E-5</v>
      </c>
    </row>
    <row r="79" spans="3:37" x14ac:dyDescent="0.25">
      <c r="C79" s="2">
        <v>0.79663923999999997</v>
      </c>
      <c r="D79">
        <v>200.19179500000001</v>
      </c>
      <c r="E79">
        <f t="shared" si="24"/>
        <v>199.79146866669066</v>
      </c>
      <c r="F79">
        <f t="shared" si="30"/>
        <v>0.16026117314090993</v>
      </c>
      <c r="G79" s="20">
        <f t="shared" si="31"/>
        <v>3.9988560450908812E-6</v>
      </c>
      <c r="I79" s="2">
        <v>0.79582014000000001</v>
      </c>
      <c r="J79">
        <v>227.04963799999999</v>
      </c>
      <c r="K79">
        <f t="shared" si="25"/>
        <v>227.66461952832978</v>
      </c>
      <c r="L79">
        <f t="shared" si="32"/>
        <v>0.37820228018684748</v>
      </c>
      <c r="M79" s="20">
        <f t="shared" si="33"/>
        <v>7.3363917743119908E-6</v>
      </c>
      <c r="O79" s="2">
        <v>0.79424622</v>
      </c>
      <c r="P79">
        <v>247.78236100000001</v>
      </c>
      <c r="Q79">
        <f t="shared" si="26"/>
        <v>248.45936420337915</v>
      </c>
      <c r="R79">
        <f t="shared" si="34"/>
        <v>0.45833333738562232</v>
      </c>
      <c r="S79" s="20">
        <f t="shared" si="35"/>
        <v>7.4651867001357596E-6</v>
      </c>
      <c r="U79" s="2">
        <v>0.79487750000000001</v>
      </c>
      <c r="V79">
        <v>270.478228</v>
      </c>
      <c r="W79">
        <f t="shared" si="27"/>
        <v>274.64798239820311</v>
      </c>
      <c r="X79">
        <f t="shared" si="36"/>
        <v>17.386851741334187</v>
      </c>
      <c r="Y79" s="20">
        <f t="shared" si="37"/>
        <v>2.3766012750557364E-4</v>
      </c>
      <c r="AA79" s="2">
        <v>0.79024284</v>
      </c>
      <c r="AB79">
        <v>303.14058599999998</v>
      </c>
      <c r="AC79">
        <f t="shared" si="28"/>
        <v>303.86707064104485</v>
      </c>
      <c r="AD79">
        <f t="shared" si="38"/>
        <v>0.52777993367408294</v>
      </c>
      <c r="AE79" s="20">
        <f t="shared" si="39"/>
        <v>5.7433423242241346E-6</v>
      </c>
      <c r="AG79" s="2">
        <v>0.78626925999999997</v>
      </c>
      <c r="AH79">
        <v>339.87862200000001</v>
      </c>
      <c r="AI79">
        <f t="shared" si="29"/>
        <v>338.81533652807809</v>
      </c>
      <c r="AJ79">
        <f t="shared" si="40"/>
        <v>1.1305759948002103</v>
      </c>
      <c r="AK79" s="20">
        <f t="shared" si="41"/>
        <v>9.7870557545289061E-6</v>
      </c>
    </row>
    <row r="80" spans="3:37" x14ac:dyDescent="0.25">
      <c r="C80" s="2">
        <v>0.80065969999999997</v>
      </c>
      <c r="D80">
        <v>201.14812000000001</v>
      </c>
      <c r="E80">
        <f t="shared" si="24"/>
        <v>200.51687077506955</v>
      </c>
      <c r="F80">
        <f t="shared" si="30"/>
        <v>0.39847558397530253</v>
      </c>
      <c r="G80" s="20">
        <f t="shared" si="31"/>
        <v>9.8484925348587381E-6</v>
      </c>
      <c r="I80" s="2">
        <v>0.79984082000000001</v>
      </c>
      <c r="J80">
        <v>228.03739300000001</v>
      </c>
      <c r="K80">
        <f t="shared" si="25"/>
        <v>228.51633939773581</v>
      </c>
      <c r="L80">
        <f t="shared" si="32"/>
        <v>0.2293896519040961</v>
      </c>
      <c r="M80" s="20">
        <f t="shared" si="33"/>
        <v>4.4112501652819527E-6</v>
      </c>
      <c r="O80" s="2">
        <v>0.79758333000000003</v>
      </c>
      <c r="P80">
        <v>249.19651999999999</v>
      </c>
      <c r="Q80">
        <f t="shared" si="26"/>
        <v>249.52329037048776</v>
      </c>
      <c r="R80">
        <f t="shared" si="34"/>
        <v>0.106778875028711</v>
      </c>
      <c r="S80" s="20">
        <f t="shared" si="35"/>
        <v>1.719496890182089E-6</v>
      </c>
      <c r="U80" s="2">
        <v>0.79796560999999999</v>
      </c>
      <c r="V80">
        <v>272.16502800000001</v>
      </c>
      <c r="W80">
        <f t="shared" si="27"/>
        <v>276.26345081633485</v>
      </c>
      <c r="X80">
        <f t="shared" si="36"/>
        <v>16.797069581454053</v>
      </c>
      <c r="Y80" s="20">
        <f t="shared" si="37"/>
        <v>2.2676127081648514E-4</v>
      </c>
      <c r="AA80" s="2">
        <v>0.79337426</v>
      </c>
      <c r="AB80">
        <v>305.10404699999998</v>
      </c>
      <c r="AC80">
        <f t="shared" si="28"/>
        <v>306.21152821198132</v>
      </c>
      <c r="AD80">
        <f t="shared" si="38"/>
        <v>1.2265146348916518</v>
      </c>
      <c r="AE80" s="20">
        <f t="shared" si="39"/>
        <v>1.3175794056742299E-5</v>
      </c>
      <c r="AG80" s="2">
        <v>0.78823061999999999</v>
      </c>
      <c r="AH80">
        <v>341.87942299999997</v>
      </c>
      <c r="AI80">
        <f t="shared" si="29"/>
        <v>340.91934690414001</v>
      </c>
      <c r="AJ80">
        <f t="shared" si="40"/>
        <v>0.92174610984170458</v>
      </c>
      <c r="AK80" s="20">
        <f t="shared" si="41"/>
        <v>7.8861564525971684E-6</v>
      </c>
    </row>
    <row r="81" spans="3:37" x14ac:dyDescent="0.25">
      <c r="C81" s="2">
        <v>0.80467973999999998</v>
      </c>
      <c r="D81">
        <v>202.041584</v>
      </c>
      <c r="E81">
        <f t="shared" si="24"/>
        <v>201.34510298500331</v>
      </c>
      <c r="F81">
        <f t="shared" si="30"/>
        <v>0.48508580425082265</v>
      </c>
      <c r="G81" s="20">
        <f t="shared" si="31"/>
        <v>1.1883299309724635E-5</v>
      </c>
      <c r="I81" s="2">
        <v>0.80386215000000005</v>
      </c>
      <c r="J81">
        <v>229.11944</v>
      </c>
      <c r="K81">
        <f t="shared" si="25"/>
        <v>229.49293179935967</v>
      </c>
      <c r="L81">
        <f t="shared" si="32"/>
        <v>0.13949612418892368</v>
      </c>
      <c r="M81" s="20">
        <f t="shared" si="33"/>
        <v>2.6572857762953621E-6</v>
      </c>
      <c r="O81" s="2">
        <v>0.80126454999999996</v>
      </c>
      <c r="P81">
        <v>250.73620299999999</v>
      </c>
      <c r="Q81">
        <f t="shared" si="26"/>
        <v>250.8428844000438</v>
      </c>
      <c r="R81">
        <f t="shared" si="34"/>
        <v>1.1380921115307731E-2</v>
      </c>
      <c r="S81" s="20">
        <f t="shared" si="35"/>
        <v>1.8102698710588076E-7</v>
      </c>
      <c r="U81" s="2">
        <v>0.80070987999999998</v>
      </c>
      <c r="V81">
        <v>273.76531799999998</v>
      </c>
      <c r="W81">
        <f t="shared" si="27"/>
        <v>277.84588083807205</v>
      </c>
      <c r="X81">
        <f t="shared" si="36"/>
        <v>16.650993075454778</v>
      </c>
      <c r="Y81" s="20">
        <f t="shared" si="37"/>
        <v>2.2216890931133737E-4</v>
      </c>
      <c r="AA81" s="2">
        <v>0.79619762000000005</v>
      </c>
      <c r="AB81">
        <v>306.97339299999999</v>
      </c>
      <c r="AC81">
        <f t="shared" si="28"/>
        <v>308.5462001243759</v>
      </c>
      <c r="AD81">
        <f t="shared" si="38"/>
        <v>2.4737222504876293</v>
      </c>
      <c r="AE81" s="20">
        <f t="shared" si="39"/>
        <v>2.6251218475866189E-5</v>
      </c>
      <c r="AG81" s="2">
        <v>0.79044300000000001</v>
      </c>
      <c r="AH81">
        <v>343.90273200000001</v>
      </c>
      <c r="AI81">
        <f t="shared" si="29"/>
        <v>343.46620446541272</v>
      </c>
      <c r="AJ81">
        <f t="shared" si="40"/>
        <v>0.19055628845286532</v>
      </c>
      <c r="AK81" s="20">
        <f t="shared" si="41"/>
        <v>1.6112095725088346E-6</v>
      </c>
    </row>
    <row r="82" spans="3:37" x14ac:dyDescent="0.25">
      <c r="C82" s="2">
        <v>0.80835760999999995</v>
      </c>
      <c r="D82">
        <v>203.09324699999999</v>
      </c>
      <c r="E82">
        <f t="shared" si="24"/>
        <v>202.20674079289432</v>
      </c>
      <c r="F82">
        <f t="shared" si="30"/>
        <v>0.78589325523687825</v>
      </c>
      <c r="G82" s="20">
        <f t="shared" si="31"/>
        <v>1.9053404848301549E-5</v>
      </c>
      <c r="I82" s="2">
        <v>0.80753958999999997</v>
      </c>
      <c r="J82">
        <v>230.10824199999999</v>
      </c>
      <c r="K82">
        <f t="shared" si="25"/>
        <v>230.51356754355578</v>
      </c>
      <c r="L82">
        <f t="shared" si="32"/>
        <v>0.16428879625879669</v>
      </c>
      <c r="M82" s="20">
        <f t="shared" si="33"/>
        <v>3.10272724047855E-6</v>
      </c>
      <c r="O82" s="2">
        <v>0.80496292999999997</v>
      </c>
      <c r="P82">
        <v>252.42878200000001</v>
      </c>
      <c r="Q82">
        <f t="shared" si="26"/>
        <v>252.3452261911828</v>
      </c>
      <c r="R82">
        <f t="shared" si="34"/>
        <v>6.9815731870980233E-3</v>
      </c>
      <c r="S82" s="20">
        <f t="shared" si="35"/>
        <v>1.0956593557671855E-7</v>
      </c>
      <c r="U82" s="2">
        <v>0.80384281999999996</v>
      </c>
      <c r="V82">
        <v>275.60447199999999</v>
      </c>
      <c r="W82">
        <f t="shared" si="27"/>
        <v>279.8411234770312</v>
      </c>
      <c r="X82">
        <f t="shared" si="36"/>
        <v>17.949215737830787</v>
      </c>
      <c r="Y82" s="20">
        <f t="shared" si="37"/>
        <v>2.3630502507206895E-4</v>
      </c>
      <c r="AA82" s="2">
        <v>0.79848412000000002</v>
      </c>
      <c r="AB82">
        <v>308.68249700000001</v>
      </c>
      <c r="AC82">
        <f t="shared" si="28"/>
        <v>310.60614456782872</v>
      </c>
      <c r="AD82">
        <f t="shared" si="38"/>
        <v>3.7004199652133085</v>
      </c>
      <c r="AE82" s="20">
        <f t="shared" si="39"/>
        <v>3.8835330554568482E-5</v>
      </c>
      <c r="AG82" s="2">
        <v>0.79258746999999996</v>
      </c>
      <c r="AH82">
        <v>346.06871100000001</v>
      </c>
      <c r="AI82">
        <f t="shared" si="29"/>
        <v>346.12397988083444</v>
      </c>
      <c r="AJ82">
        <f t="shared" si="40"/>
        <v>3.0546491886907358E-3</v>
      </c>
      <c r="AK82" s="20">
        <f t="shared" si="41"/>
        <v>2.5505666114428053E-8</v>
      </c>
    </row>
    <row r="83" spans="3:37" x14ac:dyDescent="0.25">
      <c r="C83" s="2">
        <v>0.81203729999999996</v>
      </c>
      <c r="D83">
        <v>204.41121899999999</v>
      </c>
      <c r="E83">
        <f t="shared" si="24"/>
        <v>203.18330816789398</v>
      </c>
      <c r="F83">
        <f t="shared" si="30"/>
        <v>1.5077650116032617</v>
      </c>
      <c r="G83" s="20">
        <f t="shared" si="31"/>
        <v>3.6084791878068932E-5</v>
      </c>
      <c r="I83" s="2">
        <v>0.81121971999999998</v>
      </c>
      <c r="J83">
        <v>231.489924</v>
      </c>
      <c r="K83">
        <f t="shared" si="25"/>
        <v>231.67768880096017</v>
      </c>
      <c r="L83">
        <f t="shared" si="32"/>
        <v>3.5255620479611179E-2</v>
      </c>
      <c r="M83" s="20">
        <f t="shared" si="33"/>
        <v>6.579065008528212E-7</v>
      </c>
      <c r="O83" s="2">
        <v>0.80823389999999995</v>
      </c>
      <c r="P83">
        <v>254.332133</v>
      </c>
      <c r="Q83">
        <f t="shared" si="26"/>
        <v>253.84340476310342</v>
      </c>
      <c r="R83">
        <f t="shared" si="34"/>
        <v>0.23885528954003676</v>
      </c>
      <c r="S83" s="20">
        <f t="shared" si="35"/>
        <v>3.6926011125993133E-6</v>
      </c>
      <c r="U83" s="2">
        <v>0.80648366999999999</v>
      </c>
      <c r="V83">
        <v>277.57147099999997</v>
      </c>
      <c r="W83">
        <f t="shared" si="27"/>
        <v>281.69694532923046</v>
      </c>
      <c r="X83">
        <f t="shared" si="36"/>
        <v>17.019538441139723</v>
      </c>
      <c r="Y83" s="20">
        <f t="shared" si="37"/>
        <v>2.2090122496938494E-4</v>
      </c>
      <c r="AA83" s="2">
        <v>0.80090103000000001</v>
      </c>
      <c r="AB83">
        <v>310.74533100000002</v>
      </c>
      <c r="AC83">
        <f t="shared" si="28"/>
        <v>312.96377478103113</v>
      </c>
      <c r="AD83">
        <f t="shared" si="38"/>
        <v>4.9214928095956179</v>
      </c>
      <c r="AE83" s="20">
        <f t="shared" si="39"/>
        <v>5.0966830987949465E-5</v>
      </c>
      <c r="AG83" s="2">
        <v>0.79461201999999997</v>
      </c>
      <c r="AH83">
        <v>348.22727600000002</v>
      </c>
      <c r="AI83">
        <f t="shared" si="29"/>
        <v>348.81725936226832</v>
      </c>
      <c r="AJ83">
        <f t="shared" si="40"/>
        <v>0.34808036775340701</v>
      </c>
      <c r="AK83" s="20">
        <f t="shared" si="41"/>
        <v>2.8704762500827936E-6</v>
      </c>
    </row>
    <row r="84" spans="3:37" x14ac:dyDescent="0.25">
      <c r="C84" s="2">
        <v>0.81571744000000002</v>
      </c>
      <c r="D84">
        <v>205.792901</v>
      </c>
      <c r="E84">
        <f t="shared" si="24"/>
        <v>204.29204793233265</v>
      </c>
      <c r="F84">
        <f t="shared" si="30"/>
        <v>2.2525599307264956</v>
      </c>
      <c r="G84" s="20">
        <f t="shared" si="31"/>
        <v>5.3188234619812557E-5</v>
      </c>
      <c r="I84" s="2">
        <v>0.81455650999999996</v>
      </c>
      <c r="J84">
        <v>232.85693699999999</v>
      </c>
      <c r="K84">
        <f t="shared" si="25"/>
        <v>232.87716851340431</v>
      </c>
      <c r="L84">
        <f t="shared" si="32"/>
        <v>4.0931413462942472E-4</v>
      </c>
      <c r="M84" s="20">
        <f t="shared" si="33"/>
        <v>7.5488080313747872E-9</v>
      </c>
      <c r="O84" s="2">
        <v>0.81150727</v>
      </c>
      <c r="P84">
        <v>256.09196300000002</v>
      </c>
      <c r="Q84">
        <f t="shared" si="26"/>
        <v>255.52548949889001</v>
      </c>
      <c r="R84">
        <f t="shared" si="34"/>
        <v>0.3208922274598332</v>
      </c>
      <c r="S84" s="20">
        <f t="shared" si="35"/>
        <v>4.892910813901744E-6</v>
      </c>
      <c r="U84" s="2">
        <v>0.80913332000000004</v>
      </c>
      <c r="V84">
        <v>279.54625099999998</v>
      </c>
      <c r="W84">
        <f t="shared" si="27"/>
        <v>283.73721635789536</v>
      </c>
      <c r="X84">
        <f t="shared" si="36"/>
        <v>17.564190631079146</v>
      </c>
      <c r="Y84" s="20">
        <f t="shared" si="37"/>
        <v>2.2476091809809972E-4</v>
      </c>
      <c r="AA84" s="2">
        <v>0.80331792999999996</v>
      </c>
      <c r="AB84">
        <v>312.80816600000003</v>
      </c>
      <c r="AC84">
        <f t="shared" si="28"/>
        <v>315.52336040200811</v>
      </c>
      <c r="AD84">
        <f t="shared" si="38"/>
        <v>7.372280640696018</v>
      </c>
      <c r="AE84" s="20">
        <f t="shared" si="39"/>
        <v>7.5343483373257301E-5</v>
      </c>
      <c r="AG84" s="2">
        <v>0.79641454</v>
      </c>
      <c r="AH84">
        <v>350.17663299999998</v>
      </c>
      <c r="AI84">
        <f t="shared" si="29"/>
        <v>351.37666442644991</v>
      </c>
      <c r="AJ84">
        <f t="shared" si="40"/>
        <v>1.4400754244674423</v>
      </c>
      <c r="AK84" s="20">
        <f t="shared" si="41"/>
        <v>1.1743861311425745E-5</v>
      </c>
    </row>
    <row r="85" spans="3:37" x14ac:dyDescent="0.25">
      <c r="C85" s="2">
        <v>0.81905422000000006</v>
      </c>
      <c r="D85">
        <v>207.15991399999999</v>
      </c>
      <c r="E85">
        <f t="shared" si="24"/>
        <v>205.42896536550177</v>
      </c>
      <c r="F85">
        <f t="shared" si="30"/>
        <v>2.9961831752712489</v>
      </c>
      <c r="G85" s="20">
        <f t="shared" si="31"/>
        <v>6.9816314102740288E-5</v>
      </c>
      <c r="I85" s="2">
        <v>0.81753792999999997</v>
      </c>
      <c r="J85">
        <v>234.18762699999999</v>
      </c>
      <c r="K85">
        <f t="shared" si="25"/>
        <v>234.08345908030068</v>
      </c>
      <c r="L85">
        <f t="shared" si="32"/>
        <v>1.085095549448133E-2</v>
      </c>
      <c r="M85" s="20">
        <f t="shared" si="33"/>
        <v>1.9785183853775264E-7</v>
      </c>
      <c r="O85" s="2">
        <v>0.81468898999999995</v>
      </c>
      <c r="P85">
        <v>257.958009</v>
      </c>
      <c r="Q85">
        <f t="shared" si="26"/>
        <v>257.36127647216728</v>
      </c>
      <c r="R85">
        <f t="shared" si="34"/>
        <v>0.35608970977363752</v>
      </c>
      <c r="S85" s="20">
        <f t="shared" si="35"/>
        <v>5.3513257829871403E-6</v>
      </c>
      <c r="U85" s="2">
        <v>0.81137636000000002</v>
      </c>
      <c r="V85">
        <v>281.45396799999997</v>
      </c>
      <c r="W85">
        <f t="shared" si="27"/>
        <v>285.61852494000328</v>
      </c>
      <c r="X85">
        <f t="shared" si="36"/>
        <v>17.343534506529718</v>
      </c>
      <c r="Y85" s="20">
        <f t="shared" si="37"/>
        <v>2.1893886235777244E-4</v>
      </c>
      <c r="AA85" s="2">
        <v>0.80521474999999998</v>
      </c>
      <c r="AB85">
        <v>314.66685799999999</v>
      </c>
      <c r="AC85">
        <f t="shared" si="28"/>
        <v>317.68582902786278</v>
      </c>
      <c r="AD85">
        <f t="shared" si="38"/>
        <v>9.1141860670749111</v>
      </c>
      <c r="AE85" s="20">
        <f t="shared" si="39"/>
        <v>9.204832354407304E-5</v>
      </c>
      <c r="AG85" s="2">
        <v>0.79802090999999997</v>
      </c>
      <c r="AH85">
        <v>352.26668999999998</v>
      </c>
      <c r="AI85">
        <f t="shared" si="29"/>
        <v>353.79430416461923</v>
      </c>
      <c r="AJ85">
        <f t="shared" si="40"/>
        <v>2.3336050359453733</v>
      </c>
      <c r="AK85" s="20">
        <f t="shared" si="41"/>
        <v>1.8805470169828157E-5</v>
      </c>
    </row>
    <row r="86" spans="3:37" x14ac:dyDescent="0.25">
      <c r="C86" s="2">
        <v>0.82239154999999997</v>
      </c>
      <c r="D86">
        <v>208.60635199999999</v>
      </c>
      <c r="E86">
        <f t="shared" si="24"/>
        <v>206.71056112058196</v>
      </c>
      <c r="F86">
        <f t="shared" si="30"/>
        <v>3.5940230584845869</v>
      </c>
      <c r="G86" s="20">
        <f t="shared" si="31"/>
        <v>8.2589683586552074E-5</v>
      </c>
      <c r="I86" s="2">
        <v>0.82049192000000004</v>
      </c>
      <c r="J86">
        <v>235.843963</v>
      </c>
      <c r="K86">
        <f t="shared" si="25"/>
        <v>235.423484265544</v>
      </c>
      <c r="L86">
        <f t="shared" si="32"/>
        <v>0.17680236612971725</v>
      </c>
      <c r="M86" s="20">
        <f t="shared" si="33"/>
        <v>3.1786195123793653E-6</v>
      </c>
      <c r="O86" s="2">
        <v>0.81746067</v>
      </c>
      <c r="P86">
        <v>259.72411299999999</v>
      </c>
      <c r="Q86">
        <f t="shared" si="26"/>
        <v>259.14486867678437</v>
      </c>
      <c r="R86">
        <f t="shared" si="34"/>
        <v>0.33552398597752026</v>
      </c>
      <c r="S86" s="20">
        <f t="shared" si="35"/>
        <v>4.9739226702383638E-6</v>
      </c>
      <c r="U86" s="2">
        <v>0.81383574000000003</v>
      </c>
      <c r="V86">
        <v>283.667663</v>
      </c>
      <c r="W86">
        <f t="shared" si="27"/>
        <v>287.86067270721742</v>
      </c>
      <c r="X86">
        <f t="shared" si="36"/>
        <v>17.581330404819461</v>
      </c>
      <c r="Y86" s="20">
        <f t="shared" si="37"/>
        <v>2.184902563249E-4</v>
      </c>
      <c r="AA86" s="2">
        <v>0.80674206000000004</v>
      </c>
      <c r="AB86">
        <v>316.49194599999998</v>
      </c>
      <c r="AC86">
        <f t="shared" si="28"/>
        <v>319.53265973687201</v>
      </c>
      <c r="AD86">
        <f t="shared" si="38"/>
        <v>9.2459400296022132</v>
      </c>
      <c r="AE86" s="20">
        <f t="shared" si="39"/>
        <v>9.230511056572913E-5</v>
      </c>
      <c r="AG86" s="2">
        <v>0.79961311999999996</v>
      </c>
      <c r="AH86">
        <v>354.49904299999997</v>
      </c>
      <c r="AI86">
        <f t="shared" si="29"/>
        <v>356.32565843890666</v>
      </c>
      <c r="AJ86">
        <f t="shared" si="40"/>
        <v>3.3365239616522633</v>
      </c>
      <c r="AK86" s="20">
        <f t="shared" si="41"/>
        <v>2.6549974843935057E-5</v>
      </c>
    </row>
    <row r="87" spans="3:37" x14ac:dyDescent="0.25">
      <c r="C87" s="2">
        <v>0.82561174000000004</v>
      </c>
      <c r="D87">
        <v>210.272447</v>
      </c>
      <c r="E87">
        <f t="shared" si="24"/>
        <v>208.10518279751031</v>
      </c>
      <c r="F87">
        <f t="shared" si="30"/>
        <v>4.6970341233932729</v>
      </c>
      <c r="G87" s="20">
        <f t="shared" si="31"/>
        <v>1.0623288546504233E-4</v>
      </c>
      <c r="I87" s="2">
        <v>0.82342230000000005</v>
      </c>
      <c r="J87">
        <v>237.63990999999999</v>
      </c>
      <c r="K87">
        <f t="shared" si="25"/>
        <v>236.91753484892359</v>
      </c>
      <c r="L87">
        <f t="shared" si="32"/>
        <v>0.52182585889263988</v>
      </c>
      <c r="M87" s="20">
        <f t="shared" si="33"/>
        <v>9.2403163125355816E-6</v>
      </c>
      <c r="O87" s="2">
        <v>0.82000729999999999</v>
      </c>
      <c r="P87">
        <v>261.42329899999999</v>
      </c>
      <c r="Q87">
        <f t="shared" si="26"/>
        <v>260.95560328590898</v>
      </c>
      <c r="R87">
        <f t="shared" si="34"/>
        <v>0.21873928097909756</v>
      </c>
      <c r="S87" s="20">
        <f t="shared" si="35"/>
        <v>3.2006500959165096E-6</v>
      </c>
      <c r="U87" s="2">
        <v>0.81627269999999996</v>
      </c>
      <c r="V87">
        <v>285.86460599999998</v>
      </c>
      <c r="W87">
        <f t="shared" si="27"/>
        <v>290.28673311514183</v>
      </c>
      <c r="X87">
        <f t="shared" si="36"/>
        <v>19.555208222472761</v>
      </c>
      <c r="Y87" s="20">
        <f t="shared" si="37"/>
        <v>2.3929943357183634E-4</v>
      </c>
      <c r="AA87" s="2">
        <v>0.80863476999999995</v>
      </c>
      <c r="AB87">
        <v>318.52835800000003</v>
      </c>
      <c r="AC87">
        <f t="shared" si="28"/>
        <v>321.9611555217474</v>
      </c>
      <c r="AD87">
        <f t="shared" si="38"/>
        <v>11.784098825314919</v>
      </c>
      <c r="AE87" s="20">
        <f t="shared" si="39"/>
        <v>1.1614490692953392E-4</v>
      </c>
      <c r="AG87" s="2">
        <v>0.80127682</v>
      </c>
      <c r="AH87">
        <v>356.819954</v>
      </c>
      <c r="AI87">
        <f t="shared" si="29"/>
        <v>359.12295430759718</v>
      </c>
      <c r="AJ87">
        <f t="shared" si="40"/>
        <v>5.3038104167927411</v>
      </c>
      <c r="AK87" s="20">
        <f t="shared" si="41"/>
        <v>4.1657166502974173E-5</v>
      </c>
    </row>
    <row r="88" spans="3:37" x14ac:dyDescent="0.25">
      <c r="C88" s="2">
        <v>0.82857992000000003</v>
      </c>
      <c r="D88">
        <v>211.89706100000001</v>
      </c>
      <c r="E88">
        <f t="shared" si="24"/>
        <v>209.54934201014001</v>
      </c>
      <c r="F88">
        <f t="shared" si="30"/>
        <v>5.511784455349253</v>
      </c>
      <c r="G88" s="20">
        <f t="shared" si="31"/>
        <v>1.2275589567220009E-4</v>
      </c>
      <c r="I88" s="2">
        <v>0.82635442999999997</v>
      </c>
      <c r="J88">
        <v>239.691689</v>
      </c>
      <c r="K88">
        <f t="shared" si="25"/>
        <v>238.60354647530784</v>
      </c>
      <c r="L88">
        <f t="shared" si="32"/>
        <v>1.1840541540434268</v>
      </c>
      <c r="M88" s="20">
        <f t="shared" si="33"/>
        <v>2.0609412623911129E-5</v>
      </c>
      <c r="O88" s="2">
        <v>0.82241109999999995</v>
      </c>
      <c r="P88">
        <v>263.42922600000003</v>
      </c>
      <c r="Q88">
        <f t="shared" si="26"/>
        <v>262.83523205035942</v>
      </c>
      <c r="R88">
        <f t="shared" si="34"/>
        <v>0.35282881220964618</v>
      </c>
      <c r="S88" s="20">
        <f t="shared" si="35"/>
        <v>5.0843580988960103E-6</v>
      </c>
      <c r="U88" s="2">
        <v>0.81834848000000004</v>
      </c>
      <c r="V88">
        <v>288.059911</v>
      </c>
      <c r="W88">
        <f t="shared" si="27"/>
        <v>292.5303588744847</v>
      </c>
      <c r="X88">
        <f t="shared" si="36"/>
        <v>19.984904198484816</v>
      </c>
      <c r="Y88" s="20">
        <f t="shared" si="37"/>
        <v>2.4084432991677932E-4</v>
      </c>
      <c r="AA88" s="2">
        <v>0.81030484000000003</v>
      </c>
      <c r="AB88">
        <v>320.73253</v>
      </c>
      <c r="AC88">
        <f t="shared" si="28"/>
        <v>324.24116409837438</v>
      </c>
      <c r="AD88">
        <f t="shared" si="38"/>
        <v>12.310513236275446</v>
      </c>
      <c r="AE88" s="20">
        <f t="shared" si="39"/>
        <v>1.1967133594367666E-4</v>
      </c>
      <c r="AG88" s="2">
        <v>0.80269670000000004</v>
      </c>
      <c r="AH88">
        <v>359.00670400000001</v>
      </c>
      <c r="AI88">
        <f t="shared" si="29"/>
        <v>361.64056095618184</v>
      </c>
      <c r="AJ88">
        <f t="shared" si="40"/>
        <v>6.9372024656274158</v>
      </c>
      <c r="AK88" s="20">
        <f t="shared" si="41"/>
        <v>5.3824406863176103E-5</v>
      </c>
    </row>
    <row r="89" spans="3:37" x14ac:dyDescent="0.25">
      <c r="C89" s="2">
        <v>0.83185385999999994</v>
      </c>
      <c r="D89">
        <v>213.73910799999999</v>
      </c>
      <c r="E89">
        <f t="shared" si="24"/>
        <v>211.34746158955522</v>
      </c>
      <c r="F89">
        <f t="shared" si="30"/>
        <v>5.7199725525933252</v>
      </c>
      <c r="G89" s="20">
        <f t="shared" si="31"/>
        <v>1.2520623594086658E-4</v>
      </c>
      <c r="I89" s="2">
        <v>0.82886643999999998</v>
      </c>
      <c r="J89">
        <v>241.452056</v>
      </c>
      <c r="K89">
        <f t="shared" si="25"/>
        <v>240.22467701891637</v>
      </c>
      <c r="L89">
        <f t="shared" si="32"/>
        <v>1.5064591632058946</v>
      </c>
      <c r="M89" s="20">
        <f t="shared" si="33"/>
        <v>2.5840180782377265E-5</v>
      </c>
      <c r="O89" s="2">
        <v>0.82449424999999998</v>
      </c>
      <c r="P89">
        <v>265.39243800000003</v>
      </c>
      <c r="Q89">
        <f t="shared" si="26"/>
        <v>264.61415308373313</v>
      </c>
      <c r="R89">
        <f t="shared" si="34"/>
        <v>0.60572741088857263</v>
      </c>
      <c r="S89" s="20">
        <f t="shared" si="35"/>
        <v>8.6000334220389137E-6</v>
      </c>
      <c r="U89" s="2">
        <v>0.82011966999999997</v>
      </c>
      <c r="V89">
        <v>290.26073000000002</v>
      </c>
      <c r="W89">
        <f t="shared" si="27"/>
        <v>294.58595526077568</v>
      </c>
      <c r="X89">
        <f t="shared" si="36"/>
        <v>18.707573556451816</v>
      </c>
      <c r="Y89" s="20">
        <f t="shared" si="37"/>
        <v>2.220449473236585E-4</v>
      </c>
      <c r="AA89" s="2">
        <v>0.81222077000000004</v>
      </c>
      <c r="AB89">
        <v>323.313401</v>
      </c>
      <c r="AC89">
        <f t="shared" si="28"/>
        <v>327.02688334400136</v>
      </c>
      <c r="AD89">
        <f t="shared" si="38"/>
        <v>13.78995111920986</v>
      </c>
      <c r="AE89" s="20">
        <f t="shared" si="39"/>
        <v>1.319214191742782E-4</v>
      </c>
      <c r="AG89" s="2">
        <v>0.80411138000000004</v>
      </c>
      <c r="AH89">
        <v>361.596362</v>
      </c>
      <c r="AI89">
        <f t="shared" si="29"/>
        <v>364.27497673001233</v>
      </c>
      <c r="AJ89">
        <f t="shared" si="40"/>
        <v>7.1749768718390143</v>
      </c>
      <c r="AK89" s="20">
        <f t="shared" si="41"/>
        <v>5.4874730538014051E-5</v>
      </c>
    </row>
    <row r="90" spans="3:37" x14ac:dyDescent="0.25">
      <c r="C90" s="2">
        <v>0.83512923999999999</v>
      </c>
      <c r="D90">
        <v>215.79069000000001</v>
      </c>
      <c r="E90">
        <f t="shared" si="24"/>
        <v>213.39920905162782</v>
      </c>
      <c r="F90">
        <f t="shared" si="30"/>
        <v>5.7191811264271539</v>
      </c>
      <c r="G90" s="20">
        <f t="shared" si="31"/>
        <v>1.2281981629826171E-4</v>
      </c>
      <c r="I90" s="2">
        <v>0.83107911000000001</v>
      </c>
      <c r="J90">
        <v>243.229726</v>
      </c>
      <c r="K90">
        <f t="shared" si="25"/>
        <v>241.8086048801604</v>
      </c>
      <c r="L90">
        <f t="shared" si="32"/>
        <v>2.0195852372541507</v>
      </c>
      <c r="M90" s="20">
        <f t="shared" si="33"/>
        <v>3.4137277797025592E-5</v>
      </c>
      <c r="O90" s="2">
        <v>0.82689356000000003</v>
      </c>
      <c r="P90">
        <v>267.731786</v>
      </c>
      <c r="Q90">
        <f t="shared" si="26"/>
        <v>266.85688339550603</v>
      </c>
      <c r="R90">
        <f t="shared" si="34"/>
        <v>0.76545456735032913</v>
      </c>
      <c r="S90" s="20">
        <f t="shared" si="35"/>
        <v>1.067872858700288E-5</v>
      </c>
      <c r="U90" s="2">
        <v>0.82185399000000003</v>
      </c>
      <c r="V90">
        <v>292.716655</v>
      </c>
      <c r="W90">
        <f t="shared" si="27"/>
        <v>296.73571089577649</v>
      </c>
      <c r="X90">
        <f t="shared" si="36"/>
        <v>16.152810293375758</v>
      </c>
      <c r="Y90" s="20">
        <f t="shared" si="37"/>
        <v>1.885181743296147E-4</v>
      </c>
      <c r="AA90" s="2">
        <v>0.81364771999999996</v>
      </c>
      <c r="AB90">
        <v>325.53839599999998</v>
      </c>
      <c r="AC90">
        <f t="shared" si="28"/>
        <v>329.22774072877883</v>
      </c>
      <c r="AD90">
        <f t="shared" si="38"/>
        <v>13.611264527768279</v>
      </c>
      <c r="AE90" s="20">
        <f t="shared" si="39"/>
        <v>1.2843814832587755E-4</v>
      </c>
      <c r="AG90" s="2">
        <v>0.80513049999999997</v>
      </c>
      <c r="AH90">
        <v>363.875339</v>
      </c>
      <c r="AI90">
        <f t="shared" si="29"/>
        <v>366.25450584236336</v>
      </c>
      <c r="AJ90">
        <f t="shared" si="40"/>
        <v>5.6604348638012461</v>
      </c>
      <c r="AK90" s="20">
        <f t="shared" si="41"/>
        <v>4.2750830020580068E-5</v>
      </c>
    </row>
    <row r="91" spans="3:37" x14ac:dyDescent="0.25">
      <c r="C91" s="2">
        <v>0.83805973</v>
      </c>
      <c r="D91">
        <v>217.60320100000001</v>
      </c>
      <c r="E91">
        <f t="shared" si="24"/>
        <v>215.48886685695115</v>
      </c>
      <c r="F91">
        <f t="shared" si="30"/>
        <v>4.4704088684621768</v>
      </c>
      <c r="G91" s="20">
        <f t="shared" si="31"/>
        <v>9.4409715015708422E-5</v>
      </c>
      <c r="I91" s="2">
        <v>0.83330853999999999</v>
      </c>
      <c r="J91">
        <v>245.126475</v>
      </c>
      <c r="K91">
        <f t="shared" si="25"/>
        <v>243.57401233268573</v>
      </c>
      <c r="L91">
        <f t="shared" si="32"/>
        <v>2.4101403334045481</v>
      </c>
      <c r="M91" s="20">
        <f t="shared" si="33"/>
        <v>4.0110852344351749E-5</v>
      </c>
      <c r="O91" s="2">
        <v>0.82903360999999998</v>
      </c>
      <c r="P91">
        <v>269.86344500000001</v>
      </c>
      <c r="Q91">
        <f t="shared" si="26"/>
        <v>269.05383282608125</v>
      </c>
      <c r="R91">
        <f t="shared" si="34"/>
        <v>0.65547187215746883</v>
      </c>
      <c r="S91" s="20">
        <f t="shared" si="35"/>
        <v>9.0004855614287538E-6</v>
      </c>
      <c r="U91" s="2">
        <v>0.82386559000000004</v>
      </c>
      <c r="V91">
        <v>295.59952399999997</v>
      </c>
      <c r="W91">
        <f t="shared" si="27"/>
        <v>299.41394405484999</v>
      </c>
      <c r="X91">
        <f t="shared" si="36"/>
        <v>14.549800354842015</v>
      </c>
      <c r="Y91" s="20">
        <f t="shared" si="37"/>
        <v>1.6651354751947729E-4</v>
      </c>
      <c r="AA91" s="2">
        <v>0.81501126999999995</v>
      </c>
      <c r="AB91">
        <v>327.98978899999997</v>
      </c>
      <c r="AC91">
        <f t="shared" si="28"/>
        <v>331.43789925675549</v>
      </c>
      <c r="AD91">
        <f t="shared" si="38"/>
        <v>11.889464342742567</v>
      </c>
      <c r="AE91" s="20">
        <f t="shared" si="39"/>
        <v>1.1052019483808615E-4</v>
      </c>
      <c r="AG91" s="2">
        <v>0.80605561999999997</v>
      </c>
      <c r="AH91">
        <v>365.91949099999999</v>
      </c>
      <c r="AI91">
        <f t="shared" si="29"/>
        <v>368.1132187361016</v>
      </c>
      <c r="AJ91">
        <f t="shared" si="40"/>
        <v>4.8124413801414825</v>
      </c>
      <c r="AK91" s="20">
        <f t="shared" si="41"/>
        <v>3.5941348381982422E-5</v>
      </c>
    </row>
    <row r="92" spans="3:37" x14ac:dyDescent="0.25">
      <c r="C92" s="2">
        <v>0.84107613000000003</v>
      </c>
      <c r="D92">
        <v>219.63437500000001</v>
      </c>
      <c r="E92">
        <f t="shared" si="24"/>
        <v>217.93879904652823</v>
      </c>
      <c r="F92">
        <f t="shared" si="30"/>
        <v>2.8749778139917166</v>
      </c>
      <c r="G92" s="20">
        <f t="shared" si="31"/>
        <v>5.9598300068527047E-5</v>
      </c>
      <c r="I92" s="2">
        <v>0.83534262000000004</v>
      </c>
      <c r="J92">
        <v>246.87279599999999</v>
      </c>
      <c r="K92">
        <f t="shared" si="25"/>
        <v>245.35436056563753</v>
      </c>
      <c r="L92">
        <f t="shared" si="32"/>
        <v>2.30564616832751</v>
      </c>
      <c r="M92" s="20">
        <f t="shared" si="33"/>
        <v>3.7830857758500575E-5</v>
      </c>
      <c r="O92" s="2">
        <v>0.83107209999999998</v>
      </c>
      <c r="P92">
        <v>272.137247</v>
      </c>
      <c r="Q92">
        <f t="shared" si="26"/>
        <v>271.34070853326284</v>
      </c>
      <c r="R92">
        <f t="shared" si="34"/>
        <v>0.63447352899198717</v>
      </c>
      <c r="S92" s="20">
        <f t="shared" si="35"/>
        <v>8.5671729319342427E-6</v>
      </c>
      <c r="U92" s="2">
        <v>0.82540362</v>
      </c>
      <c r="V92">
        <v>298.17454900000001</v>
      </c>
      <c r="W92">
        <f t="shared" si="27"/>
        <v>301.60717008662448</v>
      </c>
      <c r="X92">
        <f t="shared" si="36"/>
        <v>11.782887524338923</v>
      </c>
      <c r="Y92" s="20">
        <f t="shared" si="37"/>
        <v>1.3252889898661939E-4</v>
      </c>
      <c r="AA92" s="2">
        <v>0.81618807999999998</v>
      </c>
      <c r="AB92">
        <v>330.15153299999997</v>
      </c>
      <c r="AC92">
        <f t="shared" si="28"/>
        <v>333.43413441568958</v>
      </c>
      <c r="AD92">
        <f t="shared" si="38"/>
        <v>10.775472054287446</v>
      </c>
      <c r="AE92" s="20">
        <f t="shared" si="39"/>
        <v>9.8857510272982606E-5</v>
      </c>
      <c r="AG92" s="2">
        <v>0.80691566000000003</v>
      </c>
      <c r="AH92">
        <v>368.11134700000002</v>
      </c>
      <c r="AI92">
        <f t="shared" si="29"/>
        <v>369.8957656564279</v>
      </c>
      <c r="AJ92">
        <f t="shared" si="40"/>
        <v>3.1841499414078602</v>
      </c>
      <c r="AK92" s="20">
        <f t="shared" si="41"/>
        <v>2.3498227327757022E-5</v>
      </c>
    </row>
    <row r="93" spans="3:37" x14ac:dyDescent="0.25">
      <c r="C93" s="2">
        <v>0.84369905999999995</v>
      </c>
      <c r="D93">
        <v>221.65879200000001</v>
      </c>
      <c r="E93">
        <f t="shared" si="24"/>
        <v>220.36352808959475</v>
      </c>
      <c r="F93">
        <f t="shared" si="30"/>
        <v>1.677708597598309</v>
      </c>
      <c r="G93" s="20">
        <f t="shared" si="31"/>
        <v>3.4146532287049718E-5</v>
      </c>
      <c r="I93" s="2">
        <v>0.83761487999999995</v>
      </c>
      <c r="J93">
        <v>248.977338</v>
      </c>
      <c r="K93">
        <f t="shared" si="25"/>
        <v>247.56363819419096</v>
      </c>
      <c r="L93">
        <f t="shared" si="32"/>
        <v>1.998547140944533</v>
      </c>
      <c r="M93" s="20">
        <f t="shared" si="33"/>
        <v>3.2239979586636167E-5</v>
      </c>
      <c r="O93" s="2">
        <v>0.83280343000000001</v>
      </c>
      <c r="P93">
        <v>274.15848599999998</v>
      </c>
      <c r="Q93">
        <f t="shared" si="26"/>
        <v>273.4493302462775</v>
      </c>
      <c r="R93">
        <f t="shared" si="34"/>
        <v>0.502901883037705</v>
      </c>
      <c r="S93" s="20">
        <f t="shared" si="35"/>
        <v>6.690828152260704E-6</v>
      </c>
      <c r="U93" s="2">
        <v>0.82699871999999996</v>
      </c>
      <c r="V93">
        <v>300.82856600000002</v>
      </c>
      <c r="W93">
        <f t="shared" si="27"/>
        <v>304.02652589428635</v>
      </c>
      <c r="X93">
        <f t="shared" si="36"/>
        <v>10.226947485463819</v>
      </c>
      <c r="Y93" s="20">
        <f t="shared" si="37"/>
        <v>1.1300765912012339E-4</v>
      </c>
      <c r="AA93" s="2">
        <v>0.81755186000000002</v>
      </c>
      <c r="AB93">
        <v>332.636056</v>
      </c>
      <c r="AC93">
        <f t="shared" si="28"/>
        <v>335.85604111676184</v>
      </c>
      <c r="AD93">
        <f t="shared" si="38"/>
        <v>10.368304152167809</v>
      </c>
      <c r="AE93" s="20">
        <f t="shared" si="39"/>
        <v>9.3706363271439189E-5</v>
      </c>
    </row>
    <row r="94" spans="3:37" x14ac:dyDescent="0.25">
      <c r="C94" s="2">
        <v>0.84606490999999995</v>
      </c>
      <c r="D94">
        <v>223.93893800000001</v>
      </c>
      <c r="E94">
        <f t="shared" si="24"/>
        <v>222.83135725236053</v>
      </c>
      <c r="F94">
        <f t="shared" si="30"/>
        <v>1.226735112541617</v>
      </c>
      <c r="G94" s="20">
        <f t="shared" si="31"/>
        <v>2.4461977792539914E-5</v>
      </c>
      <c r="I94" s="2">
        <v>0.83988951999999995</v>
      </c>
      <c r="J94">
        <v>251.42676399999999</v>
      </c>
      <c r="K94">
        <f t="shared" si="25"/>
        <v>250.04586426791371</v>
      </c>
      <c r="L94">
        <f t="shared" si="32"/>
        <v>1.9068840700759524</v>
      </c>
      <c r="M94" s="20">
        <f t="shared" si="33"/>
        <v>3.0164857574261279E-5</v>
      </c>
      <c r="O94" s="2">
        <v>0.83454123000000002</v>
      </c>
      <c r="P94">
        <v>276.30963000000003</v>
      </c>
      <c r="Q94">
        <f t="shared" si="26"/>
        <v>275.73697857068333</v>
      </c>
      <c r="R94">
        <f t="shared" si="34"/>
        <v>0.32792965949845132</v>
      </c>
      <c r="S94" s="20">
        <f t="shared" si="35"/>
        <v>4.295252066767581E-6</v>
      </c>
      <c r="U94" s="2">
        <v>0.82836385999999995</v>
      </c>
      <c r="V94">
        <v>303.51024999999998</v>
      </c>
      <c r="W94">
        <f t="shared" si="27"/>
        <v>306.22322032489285</v>
      </c>
      <c r="X94">
        <f t="shared" si="36"/>
        <v>7.3602079837492971</v>
      </c>
      <c r="Y94" s="20">
        <f t="shared" si="37"/>
        <v>7.9899371271917237E-5</v>
      </c>
      <c r="AA94" s="2">
        <v>0.81882345999999995</v>
      </c>
      <c r="AB94">
        <v>335.149767</v>
      </c>
      <c r="AC94">
        <f t="shared" si="28"/>
        <v>338.22489234571691</v>
      </c>
      <c r="AD94">
        <f t="shared" si="38"/>
        <v>9.456395891870562</v>
      </c>
      <c r="AE94" s="20">
        <f t="shared" si="39"/>
        <v>8.4187536632799069E-5</v>
      </c>
    </row>
    <row r="95" spans="3:37" x14ac:dyDescent="0.25">
      <c r="C95" s="2">
        <v>0.84830828000000003</v>
      </c>
      <c r="D95">
        <v>226.15435299999999</v>
      </c>
      <c r="E95">
        <f t="shared" si="24"/>
        <v>225.46429642827269</v>
      </c>
      <c r="F95">
        <f t="shared" si="30"/>
        <v>0.47617807218402997</v>
      </c>
      <c r="G95" s="20">
        <f t="shared" si="31"/>
        <v>9.3102102700542732E-6</v>
      </c>
      <c r="I95" s="2">
        <v>0.84216256</v>
      </c>
      <c r="J95">
        <v>253.64385999999999</v>
      </c>
      <c r="K95">
        <f t="shared" si="25"/>
        <v>252.84477436096029</v>
      </c>
      <c r="L95">
        <f t="shared" si="32"/>
        <v>0.63853785851949008</v>
      </c>
      <c r="M95" s="20">
        <f t="shared" si="33"/>
        <v>9.9251697661600775E-6</v>
      </c>
      <c r="O95" s="2">
        <v>0.83606084999999997</v>
      </c>
      <c r="P95">
        <v>278.40851500000002</v>
      </c>
      <c r="Q95">
        <f t="shared" si="26"/>
        <v>277.89294554794606</v>
      </c>
      <c r="R95">
        <f t="shared" si="34"/>
        <v>0.26581185989122763</v>
      </c>
      <c r="S95" s="20">
        <f t="shared" si="35"/>
        <v>3.4293303775319811E-6</v>
      </c>
      <c r="U95" s="2">
        <v>0.82961525000000003</v>
      </c>
      <c r="V95">
        <v>306.09541400000001</v>
      </c>
      <c r="W95">
        <f t="shared" si="27"/>
        <v>308.34666381379066</v>
      </c>
      <c r="X95">
        <f t="shared" si="36"/>
        <v>5.0681257240924387</v>
      </c>
      <c r="Y95" s="20">
        <f t="shared" si="37"/>
        <v>5.4092086510889886E-5</v>
      </c>
      <c r="AA95" s="2">
        <v>0.81993985999999996</v>
      </c>
      <c r="AB95">
        <v>337.64870300000001</v>
      </c>
      <c r="AC95">
        <f t="shared" si="28"/>
        <v>340.3973985223152</v>
      </c>
      <c r="AD95">
        <f t="shared" si="38"/>
        <v>7.5553270743955645</v>
      </c>
      <c r="AE95" s="20">
        <f t="shared" si="39"/>
        <v>6.6270935048316364E-5</v>
      </c>
    </row>
    <row r="96" spans="3:37" x14ac:dyDescent="0.25">
      <c r="C96" s="2">
        <v>0.85035097000000004</v>
      </c>
      <c r="D96">
        <v>228.31664799999999</v>
      </c>
      <c r="E96">
        <f t="shared" si="24"/>
        <v>228.15667382475314</v>
      </c>
      <c r="F96">
        <f t="shared" si="30"/>
        <v>2.5591736745908165E-2</v>
      </c>
      <c r="G96" s="20">
        <f t="shared" si="31"/>
        <v>4.9093568382334936E-7</v>
      </c>
      <c r="I96" s="2">
        <v>0.84415046999999999</v>
      </c>
      <c r="J96">
        <v>256.091206</v>
      </c>
      <c r="K96">
        <f t="shared" si="25"/>
        <v>255.60027925137462</v>
      </c>
      <c r="L96">
        <f t="shared" si="32"/>
        <v>0.24100907251589085</v>
      </c>
      <c r="M96" s="20">
        <f t="shared" si="33"/>
        <v>3.6748876035345851E-6</v>
      </c>
      <c r="O96" s="2">
        <v>0.83783271000000004</v>
      </c>
      <c r="P96">
        <v>280.70801499999999</v>
      </c>
      <c r="Q96">
        <f t="shared" si="26"/>
        <v>280.61057638733939</v>
      </c>
      <c r="R96">
        <f t="shared" si="34"/>
        <v>9.4942832372217345E-3</v>
      </c>
      <c r="S96" s="20">
        <f t="shared" si="35"/>
        <v>1.2049043085462118E-7</v>
      </c>
      <c r="U96" s="2">
        <v>0.83077942999999999</v>
      </c>
      <c r="V96">
        <v>308.62435699999997</v>
      </c>
      <c r="W96">
        <f t="shared" si="27"/>
        <v>310.42284331153735</v>
      </c>
      <c r="X96">
        <f t="shared" si="36"/>
        <v>3.234553012787309</v>
      </c>
      <c r="Y96" s="20">
        <f t="shared" si="37"/>
        <v>3.3958920572240496E-5</v>
      </c>
      <c r="AA96" s="2">
        <v>0.82098671999999995</v>
      </c>
      <c r="AB96">
        <v>340.05368900000002</v>
      </c>
      <c r="AC96">
        <f t="shared" si="28"/>
        <v>342.51733041417594</v>
      </c>
      <c r="AD96">
        <f t="shared" si="38"/>
        <v>6.0695290176427497</v>
      </c>
      <c r="AE96" s="20">
        <f t="shared" si="39"/>
        <v>5.2487998332255739E-5</v>
      </c>
    </row>
    <row r="97" spans="3:31" x14ac:dyDescent="0.25">
      <c r="C97" s="2">
        <v>0.85241551000000004</v>
      </c>
      <c r="D97">
        <v>230.61428100000001</v>
      </c>
      <c r="E97">
        <f t="shared" si="24"/>
        <v>231.21970718265726</v>
      </c>
      <c r="F97">
        <f t="shared" si="30"/>
        <v>0.36654086264693497</v>
      </c>
      <c r="G97" s="20">
        <f t="shared" si="31"/>
        <v>6.8920751118936677E-6</v>
      </c>
      <c r="I97" s="2">
        <v>0.84574249999999995</v>
      </c>
      <c r="J97">
        <v>258.29661800000002</v>
      </c>
      <c r="K97">
        <f t="shared" si="25"/>
        <v>258.04884806744201</v>
      </c>
      <c r="L97">
        <f t="shared" si="32"/>
        <v>6.138993947980316E-2</v>
      </c>
      <c r="M97" s="20">
        <f t="shared" si="33"/>
        <v>9.2015240519522895E-7</v>
      </c>
      <c r="O97" s="2">
        <v>0.83947737</v>
      </c>
      <c r="P97">
        <v>283.15446500000002</v>
      </c>
      <c r="Q97">
        <f t="shared" si="26"/>
        <v>283.35196561906019</v>
      </c>
      <c r="R97">
        <f t="shared" si="34"/>
        <v>3.9006494529153904E-2</v>
      </c>
      <c r="S97" s="20">
        <f t="shared" si="35"/>
        <v>4.8650812075858496E-7</v>
      </c>
      <c r="U97" s="2">
        <v>0.83192750000000004</v>
      </c>
      <c r="V97">
        <v>311.00922600000001</v>
      </c>
      <c r="W97">
        <f t="shared" si="27"/>
        <v>312.57161651055412</v>
      </c>
      <c r="X97">
        <f t="shared" si="36"/>
        <v>2.4410641074695318</v>
      </c>
      <c r="Y97" s="20">
        <f t="shared" si="37"/>
        <v>2.5236704362820674E-5</v>
      </c>
      <c r="AA97" s="2">
        <v>0.82186539000000003</v>
      </c>
      <c r="AB97">
        <v>342.29124400000001</v>
      </c>
      <c r="AC97">
        <f t="shared" si="28"/>
        <v>344.36125849606429</v>
      </c>
      <c r="AD97">
        <f t="shared" si="38"/>
        <v>4.2849600139162911</v>
      </c>
      <c r="AE97" s="20">
        <f t="shared" si="39"/>
        <v>3.6572545929321641E-5</v>
      </c>
    </row>
    <row r="98" spans="3:31" x14ac:dyDescent="0.25">
      <c r="C98" s="2">
        <v>0.85409703999999997</v>
      </c>
      <c r="D98">
        <v>232.806172</v>
      </c>
      <c r="E98">
        <f t="shared" si="24"/>
        <v>234.01752403894582</v>
      </c>
      <c r="F98">
        <f t="shared" si="30"/>
        <v>1.4673737622581924</v>
      </c>
      <c r="G98" s="20">
        <f t="shared" si="31"/>
        <v>2.7073959168180238E-5</v>
      </c>
      <c r="I98" s="2">
        <v>0.84727794000000001</v>
      </c>
      <c r="J98">
        <v>260.61221499999999</v>
      </c>
      <c r="K98">
        <f t="shared" si="25"/>
        <v>260.64543043800023</v>
      </c>
      <c r="L98">
        <f t="shared" si="32"/>
        <v>1.1032653215478365E-3</v>
      </c>
      <c r="M98" s="20">
        <f t="shared" si="33"/>
        <v>1.6243904688147958E-8</v>
      </c>
      <c r="O98" s="2">
        <v>0.84095187999999998</v>
      </c>
      <c r="P98">
        <v>285.642516</v>
      </c>
      <c r="Q98">
        <f t="shared" si="26"/>
        <v>286.01000372604892</v>
      </c>
      <c r="R98">
        <f t="shared" si="34"/>
        <v>0.13504722879660688</v>
      </c>
      <c r="S98" s="20">
        <f t="shared" si="35"/>
        <v>1.6551599808328959E-6</v>
      </c>
      <c r="U98" s="2">
        <v>0.83279038999999999</v>
      </c>
      <c r="V98">
        <v>313.61695400000002</v>
      </c>
      <c r="W98">
        <f t="shared" si="27"/>
        <v>314.25681338534969</v>
      </c>
      <c r="X98">
        <f t="shared" si="36"/>
        <v>0.40942003302005281</v>
      </c>
      <c r="Y98" s="20">
        <f t="shared" si="37"/>
        <v>4.1626512234955996E-6</v>
      </c>
      <c r="AA98" s="2">
        <v>0.82281413000000003</v>
      </c>
      <c r="AB98">
        <v>344.72911399999998</v>
      </c>
      <c r="AC98">
        <f t="shared" si="28"/>
        <v>346.42124519734114</v>
      </c>
      <c r="AD98">
        <f t="shared" si="38"/>
        <v>2.86330798901521</v>
      </c>
      <c r="AE98" s="20">
        <f t="shared" si="39"/>
        <v>2.4094179343417616E-5</v>
      </c>
    </row>
    <row r="99" spans="3:31" x14ac:dyDescent="0.25">
      <c r="C99" s="2">
        <v>0.85570546000000003</v>
      </c>
      <c r="D99">
        <v>235.19396800000001</v>
      </c>
      <c r="E99">
        <f>$AP$6+$AP$2*EXP((C99/F$1)*$AP$3-$AP$4)+D$1^2*$AP$5/((-$AP$7*(C99/E$1-1)^$AP$8+1))</f>
        <v>236.99736684184376</v>
      </c>
      <c r="F99">
        <f t="shared" si="30"/>
        <v>3.2522473827633593</v>
      </c>
      <c r="G99" s="20">
        <f t="shared" si="31"/>
        <v>5.8793757178994374E-5</v>
      </c>
      <c r="I99" s="2">
        <v>0.84893116999999996</v>
      </c>
      <c r="J99">
        <v>263.38034399999998</v>
      </c>
      <c r="K99">
        <f t="shared" ref="K99:K109" si="42">$AP$6+$AP$2*EXP((I99/L$1)*$AP$3-$AP$4)+J$1^2*$AP$5/((-$AP$7*(I99/K$1-1)^$AP$8+1))</f>
        <v>263.7382828493117</v>
      </c>
      <c r="L99">
        <f t="shared" si="32"/>
        <v>0.12812021984659974</v>
      </c>
      <c r="M99" s="20">
        <f t="shared" si="33"/>
        <v>1.8469322046890194E-6</v>
      </c>
      <c r="O99" s="2">
        <v>0.84214758000000001</v>
      </c>
      <c r="P99">
        <v>288.005405</v>
      </c>
      <c r="Q99">
        <f t="shared" ref="Q99:Q106" si="43">$AP$6+$AP$2*EXP((O99/R$1)*$AP$3-$AP$4)+P$1^2*$AP$5/((-$AP$7*(O99/Q$1-1)^$AP$8+1))</f>
        <v>288.31940517882242</v>
      </c>
      <c r="R99">
        <f t="shared" si="34"/>
        <v>9.8596112300515112E-2</v>
      </c>
      <c r="S99" s="20">
        <f t="shared" si="35"/>
        <v>1.188662370117258E-6</v>
      </c>
      <c r="U99" s="2">
        <v>0.83387381999999999</v>
      </c>
      <c r="V99">
        <v>316.12822599999998</v>
      </c>
      <c r="W99">
        <f t="shared" ref="W99:W108" si="44">$AP$6+$AP$2*EXP((U99/X$1)*$AP$3-$AP$4)+V$1^2*$AP$5/((-$AP$7*(U99/W$1-1)^$AP$8+1))</f>
        <v>316.46306342119061</v>
      </c>
      <c r="X99">
        <f t="shared" si="36"/>
        <v>0.11211609862958971</v>
      </c>
      <c r="Y99" s="20">
        <f t="shared" si="37"/>
        <v>1.1218671424958675E-6</v>
      </c>
      <c r="AA99" s="2">
        <v>0.82364561000000003</v>
      </c>
      <c r="AB99">
        <v>347.08303699999999</v>
      </c>
      <c r="AC99">
        <f t="shared" ref="AC99:AC108" si="45">$AP$6+$AP$2*EXP((AA99/AD$1)*$AP$3-$AP$4)+AB$1^2*$AP$5/((-$AP$7*(AA99/AC$1-1)^$AP$8+1))</f>
        <v>348.28790321574832</v>
      </c>
      <c r="AD99">
        <f t="shared" si="38"/>
        <v>1.4517025978516891</v>
      </c>
      <c r="AE99" s="20">
        <f t="shared" si="39"/>
        <v>1.2050661189262852E-5</v>
      </c>
    </row>
    <row r="100" spans="3:31" x14ac:dyDescent="0.25">
      <c r="C100" s="2">
        <v>0.85726267</v>
      </c>
      <c r="D100">
        <v>237.548867</v>
      </c>
      <c r="E100">
        <f>$AP$6+$AP$2*EXP((C100/F$1)*$AP$3-$AP$4)+D$1^2*$AP$5/((-$AP$7*(C100/E$1-1)^$AP$8+1))</f>
        <v>240.21861883982777</v>
      </c>
      <c r="F100">
        <f t="shared" si="30"/>
        <v>7.1275748862637522</v>
      </c>
      <c r="G100" s="20">
        <f t="shared" si="31"/>
        <v>1.2630945527609299E-4</v>
      </c>
      <c r="I100" s="2">
        <v>0.85052642000000001</v>
      </c>
      <c r="J100">
        <v>266.05411700000002</v>
      </c>
      <c r="K100">
        <f t="shared" si="42"/>
        <v>267.06131345327361</v>
      </c>
      <c r="L100">
        <f t="shared" si="32"/>
        <v>1.0144446954869055</v>
      </c>
      <c r="M100" s="20">
        <f t="shared" si="33"/>
        <v>1.4331393086260703E-5</v>
      </c>
      <c r="O100" s="2">
        <v>0.84341805999999997</v>
      </c>
      <c r="P100">
        <v>290.35567900000001</v>
      </c>
      <c r="Q100">
        <f t="shared" si="43"/>
        <v>290.93969523565568</v>
      </c>
      <c r="R100">
        <f t="shared" si="34"/>
        <v>0.34107496350941618</v>
      </c>
      <c r="S100" s="20">
        <f t="shared" si="35"/>
        <v>4.0456582331957244E-6</v>
      </c>
      <c r="U100" s="2">
        <v>0.83483320999999999</v>
      </c>
      <c r="V100">
        <v>318.84222799999998</v>
      </c>
      <c r="W100">
        <f t="shared" si="44"/>
        <v>318.50547198439068</v>
      </c>
      <c r="X100">
        <f t="shared" si="36"/>
        <v>0.11340461404904865</v>
      </c>
      <c r="Y100" s="20">
        <f t="shared" si="37"/>
        <v>1.115524349498383E-6</v>
      </c>
      <c r="AA100" s="2">
        <v>0.82450811999999996</v>
      </c>
      <c r="AB100">
        <v>349.63529499999999</v>
      </c>
      <c r="AC100">
        <f t="shared" si="45"/>
        <v>350.28713710017524</v>
      </c>
      <c r="AD100">
        <f t="shared" si="38"/>
        <v>0.42489812356089185</v>
      </c>
      <c r="AE100" s="20">
        <f t="shared" si="39"/>
        <v>3.4757959948652712E-6</v>
      </c>
    </row>
    <row r="101" spans="3:31" x14ac:dyDescent="0.25">
      <c r="C101" s="2">
        <v>0.85887579999999997</v>
      </c>
      <c r="D101">
        <v>239.811137</v>
      </c>
      <c r="E101">
        <f>$AP$6+$AP$2*EXP((C101/F$1)*$AP$3-$AP$4)+D$1^2*$AP$5/((-$AP$7*(C101/E$1-1)^$AP$8+1))</f>
        <v>243.97502536543533</v>
      </c>
      <c r="F101">
        <f t="shared" si="30"/>
        <v>17.337966319807673</v>
      </c>
      <c r="G101" s="20">
        <f t="shared" si="31"/>
        <v>3.0148066087517611E-4</v>
      </c>
      <c r="I101" s="2">
        <v>0.85194844999999997</v>
      </c>
      <c r="J101">
        <v>268.55517099999997</v>
      </c>
      <c r="K101">
        <f t="shared" si="42"/>
        <v>270.34982091193933</v>
      </c>
      <c r="L101">
        <f t="shared" si="32"/>
        <v>3.2207683064239503</v>
      </c>
      <c r="M101" s="20">
        <f t="shared" si="33"/>
        <v>4.4657298342637781E-5</v>
      </c>
      <c r="O101" s="2">
        <v>0.84476443999999995</v>
      </c>
      <c r="P101">
        <v>293.322542</v>
      </c>
      <c r="Q101">
        <f t="shared" si="43"/>
        <v>293.92284628051186</v>
      </c>
      <c r="R101">
        <f t="shared" si="34"/>
        <v>0.36036522920086661</v>
      </c>
      <c r="S101" s="20">
        <f t="shared" si="35"/>
        <v>4.1884371231839219E-6</v>
      </c>
      <c r="U101" s="2">
        <v>0.83560097</v>
      </c>
      <c r="V101">
        <v>321.049509</v>
      </c>
      <c r="W101">
        <f t="shared" si="44"/>
        <v>320.20333746517326</v>
      </c>
      <c r="X101">
        <f t="shared" si="36"/>
        <v>0.7160062663510367</v>
      </c>
      <c r="Y101" s="20">
        <f t="shared" si="37"/>
        <v>6.9466081746609152E-6</v>
      </c>
      <c r="AA101" s="2">
        <v>0.82486459999999995</v>
      </c>
      <c r="AB101">
        <v>351.56322499999999</v>
      </c>
      <c r="AC101">
        <f t="shared" si="45"/>
        <v>351.13272832607544</v>
      </c>
      <c r="AD101">
        <f t="shared" si="38"/>
        <v>0.18532738626010162</v>
      </c>
      <c r="AE101" s="20">
        <f t="shared" si="39"/>
        <v>1.4994525298987963E-6</v>
      </c>
    </row>
    <row r="102" spans="3:31" x14ac:dyDescent="0.25">
      <c r="I102" s="2">
        <v>0.85325766000000003</v>
      </c>
      <c r="J102">
        <v>271.065718</v>
      </c>
      <c r="K102">
        <f t="shared" si="42"/>
        <v>273.69264971478049</v>
      </c>
      <c r="L102">
        <f t="shared" si="32"/>
        <v>6.9007702341195269</v>
      </c>
      <c r="M102" s="20">
        <f t="shared" si="33"/>
        <v>9.3917900793046697E-5</v>
      </c>
      <c r="O102" s="2">
        <v>0.84578491</v>
      </c>
      <c r="P102">
        <v>295.797686</v>
      </c>
      <c r="Q102">
        <f t="shared" si="43"/>
        <v>296.33955644747977</v>
      </c>
      <c r="R102">
        <f t="shared" si="34"/>
        <v>0.29362358185192228</v>
      </c>
      <c r="S102" s="20">
        <f t="shared" si="35"/>
        <v>3.355841093019536E-6</v>
      </c>
      <c r="U102" s="2">
        <v>0.83637008999999995</v>
      </c>
      <c r="V102">
        <v>323.45435099999997</v>
      </c>
      <c r="W102">
        <f t="shared" si="44"/>
        <v>321.96359852447944</v>
      </c>
      <c r="X102">
        <f t="shared" si="36"/>
        <v>2.2223429432706099</v>
      </c>
      <c r="Y102" s="20">
        <f t="shared" si="37"/>
        <v>2.1241495185309372E-5</v>
      </c>
      <c r="AA102" s="2">
        <v>0.82530924999999999</v>
      </c>
      <c r="AB102">
        <v>353.91856000000001</v>
      </c>
      <c r="AC102">
        <f t="shared" si="45"/>
        <v>352.20368705539488</v>
      </c>
      <c r="AD102">
        <f t="shared" si="38"/>
        <v>2.9407892161386808</v>
      </c>
      <c r="AE102" s="20">
        <f t="shared" si="39"/>
        <v>2.3477790374305747E-5</v>
      </c>
    </row>
    <row r="103" spans="3:31" x14ac:dyDescent="0.25">
      <c r="I103" s="2">
        <v>0.85417377000000005</v>
      </c>
      <c r="J103">
        <v>273.56561699999997</v>
      </c>
      <c r="K103">
        <f t="shared" si="42"/>
        <v>276.23646434829755</v>
      </c>
      <c r="L103">
        <f t="shared" si="32"/>
        <v>7.133425557908164</v>
      </c>
      <c r="M103" s="20">
        <f t="shared" si="33"/>
        <v>9.531804116601386E-5</v>
      </c>
      <c r="O103" s="2">
        <v>0.84672747999999998</v>
      </c>
      <c r="P103">
        <v>298.64265899999998</v>
      </c>
      <c r="Q103">
        <f t="shared" si="43"/>
        <v>298.70228528093344</v>
      </c>
      <c r="R103">
        <f t="shared" si="34"/>
        <v>3.5552933779556053E-3</v>
      </c>
      <c r="S103" s="20">
        <f t="shared" si="35"/>
        <v>3.9863163094124869E-8</v>
      </c>
      <c r="U103" s="2">
        <v>0.83688819000000003</v>
      </c>
      <c r="V103">
        <v>325.83838400000002</v>
      </c>
      <c r="W103">
        <f t="shared" si="44"/>
        <v>323.18427952113325</v>
      </c>
      <c r="X103">
        <f t="shared" si="36"/>
        <v>7.0442705847406515</v>
      </c>
      <c r="Y103" s="20">
        <f t="shared" si="37"/>
        <v>6.6348566385184937E-5</v>
      </c>
      <c r="AA103" s="2">
        <v>0.82605932999999998</v>
      </c>
      <c r="AB103">
        <v>356.33558900000003</v>
      </c>
      <c r="AC103">
        <f t="shared" si="45"/>
        <v>354.05208230975035</v>
      </c>
      <c r="AD103">
        <f t="shared" si="38"/>
        <v>5.2144028044150508</v>
      </c>
      <c r="AE103" s="20">
        <f t="shared" si="39"/>
        <v>4.1066356916386958E-5</v>
      </c>
    </row>
    <row r="104" spans="3:31" x14ac:dyDescent="0.25">
      <c r="I104" s="2">
        <v>0.85527089999999995</v>
      </c>
      <c r="J104">
        <v>276.30199099999999</v>
      </c>
      <c r="K104">
        <f t="shared" si="42"/>
        <v>279.53403501491033</v>
      </c>
      <c r="L104">
        <f t="shared" si="32"/>
        <v>10.446108514317771</v>
      </c>
      <c r="M104" s="20">
        <f t="shared" si="33"/>
        <v>1.3683163115690839E-4</v>
      </c>
      <c r="O104" s="2">
        <v>0.84775712000000003</v>
      </c>
      <c r="P104">
        <v>301.17845399999999</v>
      </c>
      <c r="Q104">
        <f t="shared" si="43"/>
        <v>301.43911969742902</v>
      </c>
      <c r="R104">
        <f t="shared" si="34"/>
        <v>6.7946605816164241E-2</v>
      </c>
      <c r="S104" s="20">
        <f t="shared" si="35"/>
        <v>7.4906579774223461E-7</v>
      </c>
      <c r="U104" s="2">
        <v>0.83752185000000001</v>
      </c>
      <c r="V104">
        <v>328.81344300000001</v>
      </c>
      <c r="W104">
        <f t="shared" si="44"/>
        <v>324.71697590454596</v>
      </c>
      <c r="X104">
        <f t="shared" si="36"/>
        <v>16.781042664137701</v>
      </c>
      <c r="Y104" s="20">
        <f t="shared" si="37"/>
        <v>1.5521004050342369E-4</v>
      </c>
      <c r="AA104" s="2">
        <v>0.82659210999999999</v>
      </c>
      <c r="AB104">
        <v>358.65296999999998</v>
      </c>
      <c r="AC104">
        <f t="shared" si="45"/>
        <v>355.39773149832416</v>
      </c>
      <c r="AD104">
        <f t="shared" si="38"/>
        <v>10.596577702792633</v>
      </c>
      <c r="AE104" s="20">
        <f t="shared" si="39"/>
        <v>8.2379047077587981E-5</v>
      </c>
    </row>
    <row r="105" spans="3:31" x14ac:dyDescent="0.25">
      <c r="I105" s="2">
        <v>0.85629487000000004</v>
      </c>
      <c r="J105">
        <v>279.28815200000003</v>
      </c>
      <c r="K105">
        <f t="shared" si="42"/>
        <v>282.88977450304401</v>
      </c>
      <c r="L105">
        <f t="shared" si="32"/>
        <v>12.971684654432813</v>
      </c>
      <c r="M105" s="20">
        <f t="shared" si="33"/>
        <v>1.6629965854897711E-4</v>
      </c>
      <c r="O105" s="2">
        <v>0.84838864999999997</v>
      </c>
      <c r="P105">
        <v>303.84359799999999</v>
      </c>
      <c r="Q105">
        <f t="shared" si="43"/>
        <v>303.20457928338431</v>
      </c>
      <c r="R105">
        <f t="shared" si="34"/>
        <v>0.40834492018515156</v>
      </c>
      <c r="S105" s="20">
        <f t="shared" si="35"/>
        <v>4.4231022276023147E-6</v>
      </c>
      <c r="U105" s="2">
        <v>0.83792897</v>
      </c>
      <c r="V105">
        <v>331.27257600000002</v>
      </c>
      <c r="W105">
        <f t="shared" si="44"/>
        <v>325.72555267374662</v>
      </c>
      <c r="X105">
        <f t="shared" si="36"/>
        <v>30.769467781999282</v>
      </c>
      <c r="Y105" s="20">
        <f t="shared" si="37"/>
        <v>2.8038128040725954E-4</v>
      </c>
      <c r="AA105" s="2">
        <v>0.82693457000000004</v>
      </c>
      <c r="AB105">
        <v>360.74272100000002</v>
      </c>
      <c r="AC105">
        <f t="shared" si="45"/>
        <v>356.27741118214828</v>
      </c>
      <c r="AD105">
        <f t="shared" si="38"/>
        <v>19.938991769403074</v>
      </c>
      <c r="AE105" s="20">
        <f t="shared" si="39"/>
        <v>1.5321738315145236E-4</v>
      </c>
    </row>
    <row r="106" spans="3:31" x14ac:dyDescent="0.25">
      <c r="I106" s="2">
        <v>0.85723417000000002</v>
      </c>
      <c r="J106">
        <v>282.12074899999999</v>
      </c>
      <c r="K106">
        <f t="shared" si="42"/>
        <v>286.23536725217855</v>
      </c>
      <c r="L106">
        <f t="shared" si="32"/>
        <v>16.930083361160939</v>
      </c>
      <c r="M106" s="20">
        <f t="shared" si="33"/>
        <v>2.1271055471095579E-4</v>
      </c>
      <c r="O106" s="2">
        <v>0.84904826</v>
      </c>
      <c r="P106">
        <v>306.53746599999999</v>
      </c>
      <c r="Q106">
        <f t="shared" si="43"/>
        <v>305.12405262454376</v>
      </c>
      <c r="R106">
        <f t="shared" si="34"/>
        <v>1.9977373699185736</v>
      </c>
      <c r="S106" s="20">
        <f t="shared" si="35"/>
        <v>2.1260391995331539E-5</v>
      </c>
      <c r="U106" s="2">
        <v>0.83828599999999998</v>
      </c>
      <c r="V106">
        <v>333.27953500000001</v>
      </c>
      <c r="W106">
        <f t="shared" si="44"/>
        <v>326.6258425514788</v>
      </c>
      <c r="X106">
        <f t="shared" si="36"/>
        <v>44.271623199508205</v>
      </c>
      <c r="Y106" s="20">
        <f t="shared" si="37"/>
        <v>3.9857325387401788E-4</v>
      </c>
      <c r="AA106" s="2">
        <v>0.82745504999999997</v>
      </c>
      <c r="AB106">
        <v>363.47220499999997</v>
      </c>
      <c r="AC106">
        <f t="shared" si="45"/>
        <v>357.63692399133265</v>
      </c>
      <c r="AD106">
        <f t="shared" si="38"/>
        <v>34.050504450113529</v>
      </c>
      <c r="AE106" s="20">
        <f t="shared" si="39"/>
        <v>2.5773959336903771E-4</v>
      </c>
    </row>
    <row r="107" spans="3:31" x14ac:dyDescent="0.25">
      <c r="I107" s="2">
        <v>0.85774178000000001</v>
      </c>
      <c r="J107">
        <v>284.251645</v>
      </c>
      <c r="K107">
        <f t="shared" si="42"/>
        <v>288.16148082558607</v>
      </c>
      <c r="L107">
        <f t="shared" si="32"/>
        <v>15.286816183036319</v>
      </c>
      <c r="M107" s="20">
        <f t="shared" si="33"/>
        <v>1.8919561654210068E-4</v>
      </c>
      <c r="U107" s="2">
        <v>0.83871720000000005</v>
      </c>
      <c r="V107">
        <v>336.46184</v>
      </c>
      <c r="W107">
        <f t="shared" si="44"/>
        <v>327.73335410076623</v>
      </c>
      <c r="X107">
        <f t="shared" si="36"/>
        <v>76.18646609312259</v>
      </c>
      <c r="Y107" s="20">
        <f t="shared" si="37"/>
        <v>6.7298626081283626E-4</v>
      </c>
      <c r="AA107" s="2">
        <v>0.82793053000000005</v>
      </c>
      <c r="AB107">
        <v>365.79600699999997</v>
      </c>
      <c r="AC107">
        <f t="shared" si="45"/>
        <v>358.90318104907101</v>
      </c>
      <c r="AD107">
        <f t="shared" si="38"/>
        <v>47.511049589799804</v>
      </c>
      <c r="AE107" s="20">
        <f t="shared" si="39"/>
        <v>3.5507222685232019E-4</v>
      </c>
    </row>
    <row r="108" spans="3:31" x14ac:dyDescent="0.25">
      <c r="I108" s="2">
        <v>0.85853562999999999</v>
      </c>
      <c r="J108">
        <v>286.43306200000001</v>
      </c>
      <c r="K108">
        <f t="shared" si="42"/>
        <v>291.35695000811438</v>
      </c>
      <c r="L108">
        <f t="shared" si="32"/>
        <v>24.244673116452546</v>
      </c>
      <c r="M108" s="20">
        <f t="shared" si="33"/>
        <v>2.9550854371845328E-4</v>
      </c>
      <c r="U108" s="2">
        <v>0.83898265000000005</v>
      </c>
      <c r="V108">
        <v>338.58579600000002</v>
      </c>
      <c r="W108">
        <f t="shared" si="44"/>
        <v>328.42638461298446</v>
      </c>
      <c r="X108">
        <f t="shared" si="36"/>
        <v>103.21363973062127</v>
      </c>
      <c r="Y108" s="20">
        <f t="shared" si="37"/>
        <v>9.0032564978920139E-4</v>
      </c>
      <c r="AA108" s="2">
        <v>0.82842393000000003</v>
      </c>
      <c r="AB108">
        <v>368.06347799999998</v>
      </c>
      <c r="AC108">
        <f t="shared" si="45"/>
        <v>360.24226472296544</v>
      </c>
      <c r="AD108">
        <f t="shared" si="38"/>
        <v>61.171377124861223</v>
      </c>
      <c r="AE108" s="20">
        <f t="shared" si="39"/>
        <v>4.5154683899273498E-4</v>
      </c>
    </row>
    <row r="109" spans="3:31" x14ac:dyDescent="0.25">
      <c r="I109" s="2">
        <v>0.85932582000000002</v>
      </c>
      <c r="J109">
        <v>289.12265500000001</v>
      </c>
      <c r="K109">
        <f t="shared" si="42"/>
        <v>294.78177893840547</v>
      </c>
      <c r="L109">
        <f t="shared" si="32"/>
        <v>32.025683750233696</v>
      </c>
      <c r="M109" s="20">
        <f t="shared" si="33"/>
        <v>3.8311941778050042E-4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9ED4D-09B1-E043-A4A9-2F7E1445BE82}">
  <dimension ref="A1:BI100"/>
  <sheetViews>
    <sheetView topLeftCell="K1" workbookViewId="0">
      <selection activeCell="X22" sqref="X22"/>
    </sheetView>
  </sheetViews>
  <sheetFormatPr baseColWidth="10" defaultRowHeight="15.75" x14ac:dyDescent="0.25"/>
  <cols>
    <col min="3" max="3" width="10.875" style="2"/>
    <col min="6" max="7" width="16.625" customWidth="1"/>
    <col min="8" max="8" width="6.375" customWidth="1"/>
    <col min="9" max="9" width="10.875" style="2"/>
    <col min="12" max="13" width="16.625" customWidth="1"/>
    <col min="14" max="14" width="5.625" customWidth="1"/>
    <col min="15" max="15" width="10.875" style="2"/>
    <col min="18" max="19" width="16.625" customWidth="1"/>
    <col min="21" max="21" width="13.625" customWidth="1"/>
    <col min="60" max="60" width="10.875" style="2"/>
  </cols>
  <sheetData>
    <row r="1" spans="1:61" x14ac:dyDescent="0.25">
      <c r="A1" t="s">
        <v>21</v>
      </c>
      <c r="C1" t="s">
        <v>1</v>
      </c>
      <c r="D1">
        <v>0.3</v>
      </c>
      <c r="E1">
        <v>0.3</v>
      </c>
      <c r="F1">
        <f>_xlfn.XLOOKUP(D3+20,D3:D150,C3:C150,,-1,1)-X9</f>
        <v>0.41368107174894808</v>
      </c>
      <c r="I1" t="s">
        <v>2</v>
      </c>
      <c r="J1">
        <v>0.4</v>
      </c>
      <c r="K1">
        <v>0.3</v>
      </c>
      <c r="L1">
        <f>_xlfn.XLOOKUP(J3+20,J3:J150,I3:I150,,-1,1)-X10</f>
        <v>0.49083379996424625</v>
      </c>
      <c r="O1" t="s">
        <v>3</v>
      </c>
      <c r="P1">
        <v>0.5</v>
      </c>
      <c r="Q1">
        <v>0.3</v>
      </c>
      <c r="R1">
        <f>_xlfn.XLOOKUP(P3+20,P3:P150,O3:O150,,-1,1)-X11</f>
        <v>0.77024941999999996</v>
      </c>
      <c r="W1" t="s">
        <v>38</v>
      </c>
      <c r="BG1" s="4" t="s">
        <v>13</v>
      </c>
      <c r="BH1" s="32" t="s">
        <v>3</v>
      </c>
      <c r="BI1" s="32"/>
    </row>
    <row r="2" spans="1:61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W2" t="s">
        <v>29</v>
      </c>
      <c r="X2">
        <v>2430.1289592164039</v>
      </c>
      <c r="AJ2" t="s">
        <v>62</v>
      </c>
      <c r="AK2" s="11" t="s">
        <v>63</v>
      </c>
      <c r="AL2" s="12">
        <v>9.39</v>
      </c>
      <c r="BH2" s="3" t="s">
        <v>4</v>
      </c>
      <c r="BI2" s="1" t="s">
        <v>5</v>
      </c>
    </row>
    <row r="3" spans="1:61" x14ac:dyDescent="0.25">
      <c r="C3" s="2">
        <v>0.50122902000000003</v>
      </c>
      <c r="D3">
        <v>228.269498</v>
      </c>
      <c r="E3">
        <f t="shared" ref="E3:E34" si="0">$X$6+$X$2*EXP((C3/F$1)*$X$3-$X$4)++D$1^2*$X$5/((-$X$7*(C3/E$1-1)^$X$8+1))</f>
        <v>228.19879123999377</v>
      </c>
      <c r="F3">
        <f>(E3-D3)^2</f>
        <v>4.9994459105788414E-3</v>
      </c>
      <c r="G3" s="20">
        <f>((E3-D3)/D3)^2</f>
        <v>9.5945830536490429E-8</v>
      </c>
      <c r="I3" s="2">
        <v>0.50094760000000005</v>
      </c>
      <c r="J3">
        <v>251.15225899999999</v>
      </c>
      <c r="K3">
        <f t="shared" ref="K3:K34" si="1">$X$6+$X$2*EXP((I3/L$1)*$X$3-$X$4)++J$1^2*$X$5/((-$X$7*(I3/K$1-1)^$X$8+1))</f>
        <v>253.82285326934743</v>
      </c>
      <c r="L3">
        <f>(K3-J3)^2</f>
        <v>7.1320737514714239</v>
      </c>
      <c r="M3" s="20">
        <f>((K3-J3)/J3)^2</f>
        <v>1.130685044700981E-4</v>
      </c>
      <c r="O3" s="2">
        <v>0.50142982999999997</v>
      </c>
      <c r="P3">
        <v>283.68812800000001</v>
      </c>
      <c r="Q3">
        <f t="shared" ref="Q3:Q34" si="2">$X$6+$X$2*EXP((O3/R$1)*$X$3-$X$4)++P$1^2*$X$5/((-$X$7*(O3/Q$1-1)^$X$8+1))</f>
        <v>287.03623119910083</v>
      </c>
      <c r="R3">
        <f>(Q3-P3)^2</f>
        <v>11.209795031829142</v>
      </c>
      <c r="S3" s="20">
        <f>((Q3-P3)/P3)^2</f>
        <v>1.3928852798293406E-4</v>
      </c>
      <c r="W3" t="s">
        <v>30</v>
      </c>
      <c r="X3">
        <v>4.2527892989731928</v>
      </c>
      <c r="AJ3" t="s">
        <v>64</v>
      </c>
      <c r="AK3" s="11" t="s">
        <v>65</v>
      </c>
      <c r="AL3">
        <v>35.799999999999997</v>
      </c>
      <c r="BH3" s="2">
        <v>0.50050161999999998</v>
      </c>
      <c r="BI3">
        <v>280.49303800000001</v>
      </c>
    </row>
    <row r="4" spans="1:61" x14ac:dyDescent="0.25">
      <c r="C4" s="2">
        <v>0.50588694999999995</v>
      </c>
      <c r="D4">
        <v>228.17163199999999</v>
      </c>
      <c r="E4">
        <f t="shared" si="0"/>
        <v>228.23506224767891</v>
      </c>
      <c r="F4">
        <f t="shared" ref="F4:F67" si="3">(E4-D4)^2</f>
        <v>4.0233963206095201E-3</v>
      </c>
      <c r="G4" s="20">
        <f t="shared" ref="G4:G67" si="4">((E4-D4)/D4)^2</f>
        <v>7.7280427706334913E-8</v>
      </c>
      <c r="I4" s="2">
        <v>0.50560565000000002</v>
      </c>
      <c r="J4">
        <v>251.081084</v>
      </c>
      <c r="K4">
        <f t="shared" si="1"/>
        <v>253.83649143191357</v>
      </c>
      <c r="L4">
        <f t="shared" ref="L4:L67" si="5">(K4-J4)^2</f>
        <v>7.5922701158445234</v>
      </c>
      <c r="M4" s="20">
        <f t="shared" ref="M4:M67" si="6">((K4-J4)/J4)^2</f>
        <v>1.2043248868740305E-4</v>
      </c>
      <c r="O4" s="2">
        <v>0.50572936000000002</v>
      </c>
      <c r="P4">
        <v>283.66143799999998</v>
      </c>
      <c r="Q4">
        <f t="shared" si="2"/>
        <v>287.03809210298408</v>
      </c>
      <c r="R4">
        <f t="shared" ref="R4:R67" si="7">(Q4-P4)^2</f>
        <v>11.401792931199392</v>
      </c>
      <c r="S4" s="20">
        <f t="shared" ref="S4:S67" si="8">((Q4-P4)/P4)^2</f>
        <v>1.4170088057789294E-4</v>
      </c>
      <c r="W4" t="s">
        <v>31</v>
      </c>
      <c r="X4">
        <v>13.2527892989732</v>
      </c>
      <c r="AJ4" t="s">
        <v>66</v>
      </c>
      <c r="AK4" s="11" t="s">
        <v>67</v>
      </c>
      <c r="AL4">
        <v>0.25</v>
      </c>
      <c r="BH4" s="2">
        <v>0.50362881999999998</v>
      </c>
      <c r="BI4">
        <v>280.52973800000001</v>
      </c>
    </row>
    <row r="5" spans="1:61" x14ac:dyDescent="0.25">
      <c r="C5" s="2">
        <v>0.51054513000000001</v>
      </c>
      <c r="D5">
        <v>228.12714800000001</v>
      </c>
      <c r="E5">
        <f t="shared" si="0"/>
        <v>228.27313365805753</v>
      </c>
      <c r="F5">
        <f t="shared" si="3"/>
        <v>2.1311812358488988E-2</v>
      </c>
      <c r="G5" s="20">
        <f t="shared" si="4"/>
        <v>4.0951182002951381E-7</v>
      </c>
      <c r="I5" s="2">
        <v>0.51026413000000004</v>
      </c>
      <c r="J5">
        <v>251.09887800000001</v>
      </c>
      <c r="K5">
        <f t="shared" si="1"/>
        <v>253.8507275729983</v>
      </c>
      <c r="L5">
        <f t="shared" si="5"/>
        <v>7.5726760724108253</v>
      </c>
      <c r="M5" s="20">
        <f t="shared" si="6"/>
        <v>1.2010465377962968E-4</v>
      </c>
      <c r="O5" s="2">
        <v>0.51002901</v>
      </c>
      <c r="P5">
        <v>283.66143799999998</v>
      </c>
      <c r="Q5">
        <f t="shared" si="2"/>
        <v>287.04004763696787</v>
      </c>
      <c r="R5">
        <f t="shared" si="7"/>
        <v>11.415003079012328</v>
      </c>
      <c r="S5" s="20">
        <f t="shared" si="8"/>
        <v>1.4186505559746684E-4</v>
      </c>
      <c r="W5" t="s">
        <v>32</v>
      </c>
      <c r="X5">
        <v>371.91611440976953</v>
      </c>
      <c r="AJ5" t="s">
        <v>68</v>
      </c>
      <c r="AK5" s="11" t="s">
        <v>69</v>
      </c>
      <c r="AL5">
        <v>3.95</v>
      </c>
      <c r="BH5" s="2">
        <v>0.50630107999999996</v>
      </c>
      <c r="BI5">
        <v>280.611513</v>
      </c>
    </row>
    <row r="6" spans="1:61" x14ac:dyDescent="0.25">
      <c r="C6" s="2">
        <v>0.51484452000000003</v>
      </c>
      <c r="D6">
        <v>228.073767</v>
      </c>
      <c r="E6">
        <f t="shared" si="0"/>
        <v>228.30994867987329</v>
      </c>
      <c r="F6">
        <f t="shared" si="3"/>
        <v>5.5781785907766029E-2</v>
      </c>
      <c r="G6" s="20">
        <f t="shared" si="4"/>
        <v>1.0723628077532935E-6</v>
      </c>
      <c r="I6" s="2">
        <v>0.51456411999999996</v>
      </c>
      <c r="J6">
        <v>251.170053</v>
      </c>
      <c r="K6">
        <f t="shared" si="1"/>
        <v>253.86442593475525</v>
      </c>
      <c r="L6">
        <f t="shared" si="5"/>
        <v>7.2596455115416214</v>
      </c>
      <c r="M6" s="20">
        <f t="shared" si="6"/>
        <v>1.1507465993642329E-4</v>
      </c>
      <c r="O6" s="2">
        <v>0.51432865999999999</v>
      </c>
      <c r="P6">
        <v>283.66143799999998</v>
      </c>
      <c r="Q6">
        <f t="shared" si="2"/>
        <v>287.04211057638901</v>
      </c>
      <c r="R6">
        <f t="shared" si="7"/>
        <v>11.428947068748851</v>
      </c>
      <c r="S6" s="20">
        <f t="shared" si="8"/>
        <v>1.4203835076572304E-4</v>
      </c>
      <c r="W6" t="s">
        <v>55</v>
      </c>
      <c r="X6">
        <v>193.98838625605856</v>
      </c>
      <c r="AJ6" t="s">
        <v>70</v>
      </c>
      <c r="AK6" s="11" t="s">
        <v>71</v>
      </c>
      <c r="AL6">
        <v>23.5</v>
      </c>
      <c r="BH6" s="2">
        <v>0.51027453</v>
      </c>
      <c r="BI6">
        <v>280.69714599999998</v>
      </c>
    </row>
    <row r="7" spans="1:61" x14ac:dyDescent="0.25">
      <c r="C7" s="2">
        <v>0.51914442999999999</v>
      </c>
      <c r="D7">
        <v>228.12714800000001</v>
      </c>
      <c r="E7">
        <f t="shared" si="0"/>
        <v>228.34845626053038</v>
      </c>
      <c r="F7">
        <f t="shared" si="3"/>
        <v>4.8977346178981765E-2</v>
      </c>
      <c r="G7" s="20">
        <f t="shared" si="4"/>
        <v>9.4111199163131161E-7</v>
      </c>
      <c r="I7" s="2">
        <v>0.51886376999999995</v>
      </c>
      <c r="J7">
        <v>251.170053</v>
      </c>
      <c r="K7">
        <f t="shared" si="1"/>
        <v>253.87868712724622</v>
      </c>
      <c r="L7">
        <f t="shared" si="5"/>
        <v>7.3366988352829337</v>
      </c>
      <c r="M7" s="20">
        <f t="shared" si="6"/>
        <v>1.1629605359984746E-4</v>
      </c>
      <c r="O7" s="2">
        <v>0.51862869</v>
      </c>
      <c r="P7">
        <v>283.74151000000001</v>
      </c>
      <c r="Q7">
        <f t="shared" si="2"/>
        <v>287.04429619995699</v>
      </c>
      <c r="R7">
        <f t="shared" si="7"/>
        <v>10.908396682626293</v>
      </c>
      <c r="S7" s="20">
        <f t="shared" si="8"/>
        <v>1.354924735757757E-4</v>
      </c>
      <c r="W7" t="s">
        <v>37</v>
      </c>
      <c r="X7">
        <v>8.4637047883815699E-4</v>
      </c>
      <c r="AQ7" t="s">
        <v>72</v>
      </c>
      <c r="BH7" s="2">
        <v>0.51304327999999999</v>
      </c>
      <c r="BI7">
        <v>280.79501099999999</v>
      </c>
    </row>
    <row r="8" spans="1:61" x14ac:dyDescent="0.25">
      <c r="C8" s="2">
        <v>0.52344407999999998</v>
      </c>
      <c r="D8">
        <v>228.12714800000001</v>
      </c>
      <c r="E8">
        <f t="shared" si="0"/>
        <v>228.38873063929435</v>
      </c>
      <c r="F8">
        <f t="shared" si="3"/>
        <v>6.8425477180195982E-2</v>
      </c>
      <c r="G8" s="20">
        <f t="shared" si="4"/>
        <v>1.3148127069206571E-6</v>
      </c>
      <c r="I8" s="2">
        <v>0.52316368000000002</v>
      </c>
      <c r="J8">
        <v>251.223434</v>
      </c>
      <c r="K8">
        <f t="shared" si="1"/>
        <v>253.89354332629765</v>
      </c>
      <c r="L8">
        <f t="shared" si="5"/>
        <v>7.1294838143816825</v>
      </c>
      <c r="M8" s="20">
        <f t="shared" si="6"/>
        <v>1.1296340950120226E-4</v>
      </c>
      <c r="O8" s="2">
        <v>0.52292799999999995</v>
      </c>
      <c r="P8">
        <v>283.67033500000002</v>
      </c>
      <c r="Q8">
        <f t="shared" si="2"/>
        <v>287.04662162790805</v>
      </c>
      <c r="R8">
        <f t="shared" si="7"/>
        <v>11.399311393790576</v>
      </c>
      <c r="S8" s="20">
        <f t="shared" si="8"/>
        <v>1.4166115365941685E-4</v>
      </c>
      <c r="W8" t="s">
        <v>56</v>
      </c>
      <c r="X8">
        <v>11.408847213254685</v>
      </c>
      <c r="BH8" s="2">
        <v>0.51571537000000001</v>
      </c>
      <c r="BI8">
        <v>280.84008699999998</v>
      </c>
    </row>
    <row r="9" spans="1:61" x14ac:dyDescent="0.25">
      <c r="C9" s="2">
        <v>0.52774381999999997</v>
      </c>
      <c r="D9">
        <v>228.14494199999999</v>
      </c>
      <c r="E9">
        <f t="shared" si="0"/>
        <v>228.43086055028934</v>
      </c>
      <c r="F9">
        <f t="shared" si="3"/>
        <v>8.1749417399564955E-2</v>
      </c>
      <c r="G9" s="20">
        <f t="shared" si="4"/>
        <v>1.5705905374145052E-6</v>
      </c>
      <c r="I9" s="2">
        <v>0.52746353999999995</v>
      </c>
      <c r="J9">
        <v>251.26791800000001</v>
      </c>
      <c r="K9">
        <f t="shared" si="1"/>
        <v>253.90902638045381</v>
      </c>
      <c r="L9">
        <f t="shared" si="5"/>
        <v>6.975453477303299</v>
      </c>
      <c r="M9" s="20">
        <f t="shared" si="6"/>
        <v>1.1048373921664484E-4</v>
      </c>
      <c r="O9" s="2">
        <v>0.52722760999999996</v>
      </c>
      <c r="P9">
        <v>283.66143799999998</v>
      </c>
      <c r="Q9">
        <f t="shared" si="2"/>
        <v>287.0491081123144</v>
      </c>
      <c r="R9">
        <f t="shared" si="7"/>
        <v>11.476308789868424</v>
      </c>
      <c r="S9" s="20">
        <f t="shared" si="8"/>
        <v>1.4262695973527939E-4</v>
      </c>
      <c r="V9">
        <v>0.3</v>
      </c>
      <c r="W9" t="s">
        <v>59</v>
      </c>
      <c r="X9">
        <v>0.37105778825105196</v>
      </c>
      <c r="BH9" s="2">
        <v>0.52079629999999999</v>
      </c>
      <c r="BI9">
        <v>280.74155999999999</v>
      </c>
    </row>
    <row r="10" spans="1:61" x14ac:dyDescent="0.25">
      <c r="C10" s="2">
        <v>0.53204359000000001</v>
      </c>
      <c r="D10">
        <v>228.17163199999999</v>
      </c>
      <c r="E10">
        <f t="shared" si="0"/>
        <v>228.47493585528355</v>
      </c>
      <c r="F10">
        <f t="shared" si="3"/>
        <v>9.1993228629870208E-2</v>
      </c>
      <c r="G10" s="20">
        <f t="shared" si="4"/>
        <v>1.7669837838709395E-6</v>
      </c>
      <c r="I10" s="2">
        <v>0.53176319000000005</v>
      </c>
      <c r="J10">
        <v>251.26791800000001</v>
      </c>
      <c r="K10">
        <f t="shared" si="1"/>
        <v>253.92517153284297</v>
      </c>
      <c r="L10">
        <f t="shared" si="5"/>
        <v>7.0609963378063814</v>
      </c>
      <c r="M10" s="20">
        <f t="shared" si="6"/>
        <v>1.1183864683984388E-4</v>
      </c>
      <c r="O10" s="2">
        <v>0.53152725999999995</v>
      </c>
      <c r="P10">
        <v>283.66143799999998</v>
      </c>
      <c r="Q10">
        <f t="shared" si="2"/>
        <v>287.05177973673136</v>
      </c>
      <c r="R10">
        <f t="shared" si="7"/>
        <v>11.494417091822793</v>
      </c>
      <c r="S10" s="20">
        <f t="shared" si="8"/>
        <v>1.4285200875591923E-4</v>
      </c>
      <c r="V10">
        <v>0.4</v>
      </c>
      <c r="W10" t="s">
        <v>59</v>
      </c>
      <c r="X10">
        <v>0.28681338003575374</v>
      </c>
      <c r="AJ10" t="s">
        <v>73</v>
      </c>
      <c r="BH10" s="2">
        <v>0.52356457000000001</v>
      </c>
      <c r="BI10">
        <v>280.74155999999999</v>
      </c>
    </row>
    <row r="11" spans="1:61" x14ac:dyDescent="0.25">
      <c r="C11" s="2">
        <v>0.53634349999999997</v>
      </c>
      <c r="D11">
        <v>228.22501299999999</v>
      </c>
      <c r="E11">
        <f t="shared" si="0"/>
        <v>228.52105333945332</v>
      </c>
      <c r="F11">
        <f t="shared" si="3"/>
        <v>8.7639882583641263E-2</v>
      </c>
      <c r="G11" s="20">
        <f t="shared" si="4"/>
        <v>1.682578387127253E-6</v>
      </c>
      <c r="I11" s="2">
        <v>0.53606310000000001</v>
      </c>
      <c r="J11">
        <v>251.32129900000001</v>
      </c>
      <c r="K11">
        <f t="shared" si="1"/>
        <v>253.94201981036369</v>
      </c>
      <c r="L11">
        <f t="shared" si="5"/>
        <v>6.8681775658732569</v>
      </c>
      <c r="M11" s="20">
        <f t="shared" si="6"/>
        <v>1.0873839615922881E-4</v>
      </c>
      <c r="O11" s="2">
        <v>0.53582708000000001</v>
      </c>
      <c r="P11">
        <v>283.697025</v>
      </c>
      <c r="Q11">
        <f t="shared" si="2"/>
        <v>287.05466483494462</v>
      </c>
      <c r="R11">
        <f t="shared" si="7"/>
        <v>11.27374526120694</v>
      </c>
      <c r="S11" s="20">
        <f t="shared" si="8"/>
        <v>1.4007436238158623E-4</v>
      </c>
      <c r="V11">
        <v>0.5</v>
      </c>
      <c r="W11" t="s">
        <v>59</v>
      </c>
      <c r="X11">
        <v>0</v>
      </c>
      <c r="AJ11" t="s">
        <v>74</v>
      </c>
      <c r="AK11">
        <f>1-2*(AL5/AL3)^2</f>
        <v>0.97565228925439285</v>
      </c>
      <c r="AM11" t="s">
        <v>75</v>
      </c>
      <c r="AN11">
        <f>-0.357+0.45*EXP(-0.0375*AL6)</f>
        <v>-0.17058085936973211</v>
      </c>
      <c r="BH11" s="2">
        <v>0.52643189000000001</v>
      </c>
      <c r="BI11">
        <v>280.74155999999999</v>
      </c>
    </row>
    <row r="12" spans="1:61" x14ac:dyDescent="0.25">
      <c r="C12" s="2">
        <v>0.54064336000000002</v>
      </c>
      <c r="D12">
        <v>228.269498</v>
      </c>
      <c r="E12">
        <f t="shared" si="0"/>
        <v>228.56931212081417</v>
      </c>
      <c r="F12">
        <f t="shared" si="3"/>
        <v>8.9888507039577334E-2</v>
      </c>
      <c r="G12" s="20">
        <f t="shared" si="4"/>
        <v>1.7250766620653107E-6</v>
      </c>
      <c r="I12" s="2">
        <v>0.54036295999999995</v>
      </c>
      <c r="J12">
        <v>251.36578399999999</v>
      </c>
      <c r="K12">
        <f t="shared" si="1"/>
        <v>253.9596130869019</v>
      </c>
      <c r="L12">
        <f t="shared" si="5"/>
        <v>6.7279493320583734</v>
      </c>
      <c r="M12" s="20">
        <f t="shared" si="6"/>
        <v>1.0648057557764193E-4</v>
      </c>
      <c r="O12" s="2">
        <v>0.54012716000000005</v>
      </c>
      <c r="P12">
        <v>283.78599400000002</v>
      </c>
      <c r="Q12">
        <f t="shared" si="2"/>
        <v>287.0577963624703</v>
      </c>
      <c r="R12">
        <f t="shared" si="7"/>
        <v>10.70469069906612</v>
      </c>
      <c r="S12" s="20">
        <f t="shared" si="8"/>
        <v>1.3292057411863652E-4</v>
      </c>
      <c r="AJ12" t="s">
        <v>76</v>
      </c>
      <c r="AK12">
        <f>0.0524*AL4^4-0.15*AL4^3+0.1659*AL4^2-0.0706*AL4+0.0119</f>
        <v>2.479687500000001E-3</v>
      </c>
      <c r="AM12" t="s">
        <v>77</v>
      </c>
      <c r="AN12">
        <f>0.0524*(AL4-AN11)^4-0.15*(AL4-AN11)^3+0.1659*(AL4-AN11)^2-0.0706*(AL4-AN11)+0.0119</f>
        <v>2.0329486351611629E-3</v>
      </c>
      <c r="BH12" s="2">
        <v>0.53210155999999997</v>
      </c>
      <c r="BI12">
        <v>281.14977399999998</v>
      </c>
    </row>
    <row r="13" spans="1:61" x14ac:dyDescent="0.25">
      <c r="C13" s="2">
        <v>0.54494339999999997</v>
      </c>
      <c r="D13">
        <v>228.34957</v>
      </c>
      <c r="E13">
        <f t="shared" si="0"/>
        <v>228.61982194680328</v>
      </c>
      <c r="F13">
        <f t="shared" si="3"/>
        <v>7.3036114750965414E-2</v>
      </c>
      <c r="G13" s="20">
        <f t="shared" si="4"/>
        <v>1.400674641450717E-6</v>
      </c>
      <c r="I13" s="2">
        <v>0.54466261000000005</v>
      </c>
      <c r="J13">
        <v>251.36578399999999</v>
      </c>
      <c r="K13">
        <f t="shared" si="1"/>
        <v>253.97799792358722</v>
      </c>
      <c r="L13">
        <f t="shared" si="5"/>
        <v>6.8236615825830116</v>
      </c>
      <c r="M13" s="20">
        <f t="shared" si="6"/>
        <v>1.0799537526216585E-4</v>
      </c>
      <c r="O13" s="2">
        <v>0.54442714999999997</v>
      </c>
      <c r="P13">
        <v>283.857169</v>
      </c>
      <c r="Q13">
        <f t="shared" si="2"/>
        <v>287.061212235055</v>
      </c>
      <c r="R13">
        <f t="shared" si="7"/>
        <v>10.265893052101687</v>
      </c>
      <c r="S13" s="20">
        <f t="shared" si="8"/>
        <v>1.2740808888790349E-4</v>
      </c>
      <c r="AJ13" t="s">
        <v>78</v>
      </c>
      <c r="AK13">
        <f>1/(1+AK12*AL2)</f>
        <v>0.97724555491842868</v>
      </c>
      <c r="AM13" t="s">
        <v>79</v>
      </c>
      <c r="AN13">
        <f>1/(1+AN12*AL2)</f>
        <v>0.98126819107836738</v>
      </c>
      <c r="BH13" s="2">
        <v>0.53594584999999995</v>
      </c>
      <c r="BI13">
        <v>281.10469899999998</v>
      </c>
    </row>
    <row r="14" spans="1:61" x14ac:dyDescent="0.25">
      <c r="C14" s="2">
        <v>0.54924313000000002</v>
      </c>
      <c r="D14">
        <v>228.36736300000001</v>
      </c>
      <c r="E14">
        <f t="shared" si="0"/>
        <v>228.67269044495436</v>
      </c>
      <c r="F14">
        <f t="shared" si="3"/>
        <v>9.3224848642347799E-2</v>
      </c>
      <c r="G14" s="20">
        <f t="shared" si="4"/>
        <v>1.7875722858774389E-6</v>
      </c>
      <c r="I14" s="2">
        <v>0.54896217999999997</v>
      </c>
      <c r="J14">
        <v>251.34799000000001</v>
      </c>
      <c r="K14">
        <f t="shared" si="1"/>
        <v>253.99722684392796</v>
      </c>
      <c r="L14">
        <f t="shared" si="5"/>
        <v>7.0184558552253344</v>
      </c>
      <c r="M14" s="20">
        <f t="shared" si="6"/>
        <v>1.1109403463886838E-4</v>
      </c>
      <c r="O14" s="2">
        <v>0.54872679999999996</v>
      </c>
      <c r="P14">
        <v>283.857169</v>
      </c>
      <c r="Q14">
        <f t="shared" si="2"/>
        <v>287.06495640930029</v>
      </c>
      <c r="R14">
        <f t="shared" si="7"/>
        <v>10.289900063265497</v>
      </c>
      <c r="S14" s="20">
        <f t="shared" si="8"/>
        <v>1.2770603543739195E-4</v>
      </c>
      <c r="U14">
        <v>0.3</v>
      </c>
      <c r="V14" t="s">
        <v>35</v>
      </c>
      <c r="X14">
        <f>SUM(F3:F150)</f>
        <v>82.657458062688832</v>
      </c>
      <c r="BH14" s="2">
        <v>0.53943156000000003</v>
      </c>
      <c r="BI14">
        <v>281.092465</v>
      </c>
    </row>
    <row r="15" spans="1:61" x14ac:dyDescent="0.25">
      <c r="C15" s="2">
        <v>0.55354300000000001</v>
      </c>
      <c r="D15">
        <v>228.41184799999999</v>
      </c>
      <c r="E15">
        <f t="shared" si="0"/>
        <v>228.72804342261793</v>
      </c>
      <c r="F15">
        <f t="shared" si="3"/>
        <v>9.997954528453612E-2</v>
      </c>
      <c r="G15" s="20">
        <f t="shared" si="4"/>
        <v>1.9163459011411129E-6</v>
      </c>
      <c r="I15" s="2">
        <v>0.55326224999999996</v>
      </c>
      <c r="J15">
        <v>251.436959</v>
      </c>
      <c r="K15">
        <f t="shared" si="1"/>
        <v>254.01735997158232</v>
      </c>
      <c r="L15">
        <f t="shared" si="5"/>
        <v>6.6584691741429873</v>
      </c>
      <c r="M15" s="20">
        <f t="shared" si="6"/>
        <v>1.0532128823753171E-4</v>
      </c>
      <c r="O15" s="2">
        <v>0.55302709000000005</v>
      </c>
      <c r="P15">
        <v>283.99062199999997</v>
      </c>
      <c r="Q15">
        <f t="shared" si="2"/>
        <v>287.06908087691244</v>
      </c>
      <c r="R15">
        <f t="shared" si="7"/>
        <v>9.4769090568411478</v>
      </c>
      <c r="S15" s="20">
        <f t="shared" si="8"/>
        <v>1.1750564079887126E-4</v>
      </c>
      <c r="U15">
        <v>0.4</v>
      </c>
      <c r="V15" t="s">
        <v>35</v>
      </c>
      <c r="X15">
        <f>SUM(L3:L150)</f>
        <v>576.33240387937974</v>
      </c>
      <c r="AJ15" t="s">
        <v>80</v>
      </c>
      <c r="AK15">
        <f>1/(X5*10^-4*PI()*AL2*AK13*AK11)</f>
        <v>0.95596230454184894</v>
      </c>
      <c r="AM15" t="s">
        <v>81</v>
      </c>
      <c r="AN15">
        <f>1/(X5*10^-4*PI()*AL2*AN13*AK11)</f>
        <v>0.95204340798660414</v>
      </c>
      <c r="BH15" s="2">
        <v>0.54428281000000001</v>
      </c>
      <c r="BI15">
        <v>281.10469899999998</v>
      </c>
    </row>
    <row r="16" spans="1:61" x14ac:dyDescent="0.25">
      <c r="C16" s="2">
        <v>0.55784290000000003</v>
      </c>
      <c r="D16">
        <v>228.46522899999999</v>
      </c>
      <c r="E16">
        <f t="shared" si="0"/>
        <v>228.78600750110314</v>
      </c>
      <c r="F16">
        <f t="shared" si="3"/>
        <v>0.10289884676998295</v>
      </c>
      <c r="G16" s="20">
        <f t="shared" si="4"/>
        <v>1.9713797105891942E-6</v>
      </c>
      <c r="I16" s="2">
        <v>0.55756203000000004</v>
      </c>
      <c r="J16">
        <v>251.463649</v>
      </c>
      <c r="K16">
        <f t="shared" si="1"/>
        <v>254.03845707299118</v>
      </c>
      <c r="L16">
        <f t="shared" si="5"/>
        <v>6.6296366127405273</v>
      </c>
      <c r="M16" s="20">
        <f t="shared" si="6"/>
        <v>1.0484296575956814E-4</v>
      </c>
      <c r="O16" s="2">
        <v>0.55732704</v>
      </c>
      <c r="P16">
        <v>284.05290000000002</v>
      </c>
      <c r="Q16">
        <f t="shared" si="2"/>
        <v>287.0736436866149</v>
      </c>
      <c r="R16">
        <f t="shared" si="7"/>
        <v>9.1248924202236452</v>
      </c>
      <c r="S16" s="20">
        <f t="shared" si="8"/>
        <v>1.1309132644866689E-4</v>
      </c>
      <c r="U16">
        <v>0.5</v>
      </c>
      <c r="V16" t="s">
        <v>35</v>
      </c>
      <c r="X16">
        <f>SUM(R3:R150)</f>
        <v>930.57320071124718</v>
      </c>
      <c r="BH16" s="2">
        <v>0.54776897999999996</v>
      </c>
      <c r="BI16">
        <v>281.19033100000001</v>
      </c>
    </row>
    <row r="17" spans="3:61" x14ac:dyDescent="0.25">
      <c r="C17" s="2">
        <v>0.56214255000000002</v>
      </c>
      <c r="D17">
        <v>228.46522899999999</v>
      </c>
      <c r="E17">
        <f t="shared" si="0"/>
        <v>228.84671465321486</v>
      </c>
      <c r="F17">
        <f t="shared" si="3"/>
        <v>0.14553130360877356</v>
      </c>
      <c r="G17" s="20">
        <f t="shared" si="4"/>
        <v>2.7881503845349634E-6</v>
      </c>
      <c r="I17" s="2">
        <v>0.56150319000000004</v>
      </c>
      <c r="J17">
        <v>251.517031</v>
      </c>
      <c r="K17">
        <f t="shared" si="1"/>
        <v>254.05870222031743</v>
      </c>
      <c r="L17">
        <f t="shared" si="5"/>
        <v>6.4600925921898718</v>
      </c>
      <c r="M17" s="20">
        <f t="shared" si="6"/>
        <v>1.0211838718637022E-4</v>
      </c>
      <c r="O17" s="2">
        <v>0.56162668999999998</v>
      </c>
      <c r="P17">
        <v>284.05290000000002</v>
      </c>
      <c r="Q17">
        <f t="shared" si="2"/>
        <v>287.07871263224052</v>
      </c>
      <c r="R17">
        <f t="shared" si="7"/>
        <v>9.1555420854261946</v>
      </c>
      <c r="S17" s="20">
        <f t="shared" si="8"/>
        <v>1.1347118969892086E-4</v>
      </c>
      <c r="U17" t="s">
        <v>36</v>
      </c>
      <c r="V17" t="s">
        <v>35</v>
      </c>
      <c r="X17">
        <f>SUM(X14:X16)</f>
        <v>1589.5630626533157</v>
      </c>
      <c r="BH17" s="2">
        <v>0.55161378000000005</v>
      </c>
      <c r="BI17">
        <v>281.25149699999997</v>
      </c>
    </row>
    <row r="18" spans="3:61" x14ac:dyDescent="0.25">
      <c r="C18" s="2">
        <v>0.56644220000000001</v>
      </c>
      <c r="D18">
        <v>228.46522899999999</v>
      </c>
      <c r="E18">
        <f t="shared" si="0"/>
        <v>228.9103128296498</v>
      </c>
      <c r="F18">
        <f t="shared" si="3"/>
        <v>0.19809961541573523</v>
      </c>
      <c r="G18" s="20">
        <f t="shared" si="4"/>
        <v>3.7952763783551541E-6</v>
      </c>
      <c r="I18" s="2">
        <v>0.56652161999999995</v>
      </c>
      <c r="J18">
        <v>251.78564</v>
      </c>
      <c r="K18">
        <f t="shared" si="1"/>
        <v>254.08583468836565</v>
      </c>
      <c r="L18">
        <f t="shared" si="5"/>
        <v>5.2908956043855504</v>
      </c>
      <c r="M18" s="20">
        <f t="shared" si="6"/>
        <v>8.3457866334494523E-5</v>
      </c>
      <c r="O18" s="2">
        <v>0.56592633999999997</v>
      </c>
      <c r="P18">
        <v>284.05290000000002</v>
      </c>
      <c r="Q18">
        <f t="shared" si="2"/>
        <v>287.08436595256074</v>
      </c>
      <c r="R18">
        <f t="shared" si="7"/>
        <v>9.1897858215348887</v>
      </c>
      <c r="S18" s="20">
        <f t="shared" si="8"/>
        <v>1.1389559684376646E-4</v>
      </c>
      <c r="V18" s="9" t="s">
        <v>47</v>
      </c>
      <c r="X18">
        <f>X17/3</f>
        <v>529.85435421777186</v>
      </c>
      <c r="BH18" s="2">
        <v>0.55562007000000002</v>
      </c>
      <c r="BI18">
        <v>281.48392799999999</v>
      </c>
    </row>
    <row r="19" spans="3:61" x14ac:dyDescent="0.25">
      <c r="C19" s="2">
        <v>0.57074201999999996</v>
      </c>
      <c r="D19">
        <v>228.50081700000001</v>
      </c>
      <c r="E19">
        <f t="shared" si="0"/>
        <v>228.97695881392059</v>
      </c>
      <c r="F19">
        <f t="shared" si="3"/>
        <v>0.22671102696357767</v>
      </c>
      <c r="G19" s="20">
        <f t="shared" si="4"/>
        <v>4.3420730913758982E-6</v>
      </c>
      <c r="I19" s="2">
        <v>0.57046293999999997</v>
      </c>
      <c r="J19">
        <v>251.872906</v>
      </c>
      <c r="K19">
        <f t="shared" si="1"/>
        <v>254.10828892416447</v>
      </c>
      <c r="L19">
        <f t="shared" si="5"/>
        <v>4.996936817646092</v>
      </c>
      <c r="M19" s="20">
        <f t="shared" si="6"/>
        <v>7.8766391978394632E-5</v>
      </c>
      <c r="O19" s="2">
        <v>0.57022620000000002</v>
      </c>
      <c r="P19">
        <v>284.09738499999997</v>
      </c>
      <c r="Q19">
        <f t="shared" si="2"/>
        <v>287.09069332715501</v>
      </c>
      <c r="R19">
        <f t="shared" si="7"/>
        <v>8.9598947414156704</v>
      </c>
      <c r="S19" s="20">
        <f t="shared" si="8"/>
        <v>1.110116186822524E-4</v>
      </c>
      <c r="AJ19" t="s">
        <v>82</v>
      </c>
      <c r="BH19" s="2">
        <v>0.55874743999999998</v>
      </c>
      <c r="BI19">
        <v>281.55732699999999</v>
      </c>
    </row>
    <row r="20" spans="3:61" x14ac:dyDescent="0.25">
      <c r="C20" s="2">
        <v>0.57504239999999995</v>
      </c>
      <c r="D20">
        <v>228.652063</v>
      </c>
      <c r="E20">
        <f t="shared" si="0"/>
        <v>229.04682377285289</v>
      </c>
      <c r="F20">
        <f t="shared" si="3"/>
        <v>0.15583606778341164</v>
      </c>
      <c r="G20" s="20">
        <f t="shared" si="4"/>
        <v>2.9806963299458294E-6</v>
      </c>
      <c r="I20" s="2">
        <v>0.57476305999999999</v>
      </c>
      <c r="J20">
        <v>251.97077100000001</v>
      </c>
      <c r="K20">
        <f t="shared" si="1"/>
        <v>254.13403063435794</v>
      </c>
      <c r="L20">
        <f t="shared" si="5"/>
        <v>4.6796922456423964</v>
      </c>
      <c r="M20" s="20">
        <f t="shared" si="6"/>
        <v>7.3708396506084645E-5</v>
      </c>
      <c r="O20" s="2">
        <v>0.57452632000000003</v>
      </c>
      <c r="P20">
        <v>284.19524999999999</v>
      </c>
      <c r="Q20">
        <f t="shared" si="2"/>
        <v>287.09779720566155</v>
      </c>
      <c r="R20">
        <f t="shared" si="7"/>
        <v>8.4247802810937458</v>
      </c>
      <c r="S20" s="20">
        <f t="shared" si="8"/>
        <v>1.0430976174545279E-4</v>
      </c>
      <c r="U20" t="s">
        <v>127</v>
      </c>
      <c r="V20" t="s">
        <v>60</v>
      </c>
      <c r="X20">
        <f>X17/COUNT(Q3:Q100,K3:K89,E3:E88)</f>
        <v>5.8655463566543018</v>
      </c>
      <c r="AJ20" t="s">
        <v>83</v>
      </c>
      <c r="AK20">
        <f>1/(AK13*AK11)</f>
        <v>1.0488206473712149</v>
      </c>
      <c r="AM20" t="s">
        <v>84</v>
      </c>
      <c r="AN20">
        <f>1/(AN13*AK11)</f>
        <v>1.04452108492767</v>
      </c>
      <c r="BH20" s="2">
        <v>0.56173490000000004</v>
      </c>
      <c r="BI20">
        <v>281.56642699999998</v>
      </c>
    </row>
    <row r="21" spans="3:61" x14ac:dyDescent="0.25">
      <c r="C21" s="2">
        <v>0.57934333000000005</v>
      </c>
      <c r="D21">
        <v>228.92067299999999</v>
      </c>
      <c r="E21">
        <f t="shared" si="0"/>
        <v>229.12008424909416</v>
      </c>
      <c r="F21">
        <f t="shared" si="3"/>
        <v>3.9764846265296659E-2</v>
      </c>
      <c r="G21" s="20">
        <f t="shared" si="4"/>
        <v>7.588034201983503E-7</v>
      </c>
      <c r="I21" s="2">
        <v>0.57906347999999996</v>
      </c>
      <c r="J21">
        <v>252.13091499999999</v>
      </c>
      <c r="K21">
        <f t="shared" si="1"/>
        <v>254.16117497882419</v>
      </c>
      <c r="L21">
        <f t="shared" si="5"/>
        <v>4.1219555816152607</v>
      </c>
      <c r="M21" s="20">
        <f t="shared" si="6"/>
        <v>6.4841209563114635E-5</v>
      </c>
      <c r="O21" s="2">
        <v>0.57846748000000003</v>
      </c>
      <c r="P21">
        <v>284.24863199999999</v>
      </c>
      <c r="Q21">
        <f t="shared" si="2"/>
        <v>287.10508918439427</v>
      </c>
      <c r="R21">
        <f t="shared" si="7"/>
        <v>8.1593476462777392</v>
      </c>
      <c r="S21" s="20">
        <f t="shared" si="8"/>
        <v>1.0098541884289453E-4</v>
      </c>
      <c r="U21" t="s">
        <v>128</v>
      </c>
      <c r="W21" t="s">
        <v>61</v>
      </c>
      <c r="X21">
        <f>SQRT(X20)</f>
        <v>2.421889005849422</v>
      </c>
      <c r="AJ21" t="s">
        <v>85</v>
      </c>
      <c r="AK21">
        <f>(X5*10^-4*PI()*AL2-AK20)/(X6*10^-4*PI()*AL2)</f>
        <v>8.4429428474843915E-2</v>
      </c>
      <c r="AM21" t="s">
        <v>86</v>
      </c>
      <c r="AN21">
        <f>(X5*10^-4*PI()*AL2-AN20)/(X6*10^-4*PI()*AL2)</f>
        <v>9.1942768874906086E-2</v>
      </c>
      <c r="AQ21" t="s">
        <v>87</v>
      </c>
      <c r="BH21" s="2">
        <v>0.56571921999999997</v>
      </c>
      <c r="BI21">
        <v>281.610117</v>
      </c>
    </row>
    <row r="22" spans="3:61" x14ac:dyDescent="0.25">
      <c r="C22" s="2">
        <v>0.58364320000000003</v>
      </c>
      <c r="D22">
        <v>228.965157</v>
      </c>
      <c r="E22">
        <f t="shared" si="0"/>
        <v>229.19689960165107</v>
      </c>
      <c r="F22">
        <f t="shared" si="3"/>
        <v>5.3704633420003617E-2</v>
      </c>
      <c r="G22" s="20">
        <f t="shared" si="4"/>
        <v>1.0244079970909927E-6</v>
      </c>
      <c r="I22" s="2">
        <v>0.58336354999999995</v>
      </c>
      <c r="J22">
        <v>252.21988400000001</v>
      </c>
      <c r="K22">
        <f t="shared" si="1"/>
        <v>254.18983548587326</v>
      </c>
      <c r="L22">
        <f t="shared" si="5"/>
        <v>3.8807088566942363</v>
      </c>
      <c r="M22" s="20">
        <f t="shared" si="6"/>
        <v>6.1003172115438104E-5</v>
      </c>
      <c r="O22" s="2">
        <v>0.58312702999999999</v>
      </c>
      <c r="P22">
        <v>284.48884700000002</v>
      </c>
      <c r="Q22">
        <f t="shared" si="2"/>
        <v>287.11481799973865</v>
      </c>
      <c r="R22">
        <f t="shared" si="7"/>
        <v>6.8957236914682829</v>
      </c>
      <c r="S22" s="20">
        <f t="shared" si="8"/>
        <v>8.5201915945220874E-5</v>
      </c>
      <c r="U22" t="s">
        <v>129</v>
      </c>
      <c r="X22">
        <f>SQRT(SUM(G3:G88,M3:M89,S3:S100)/COUNT(G3:G88,M3:M89,S3:S100))</f>
        <v>8.5590472184286573E-3</v>
      </c>
      <c r="BH22" s="2">
        <v>0.56884668000000005</v>
      </c>
      <c r="BI22">
        <v>281.70412499999998</v>
      </c>
    </row>
    <row r="23" spans="3:61" x14ac:dyDescent="0.25">
      <c r="C23" s="2">
        <v>0.58794369000000002</v>
      </c>
      <c r="D23">
        <v>229.141392</v>
      </c>
      <c r="E23">
        <f t="shared" si="0"/>
        <v>229.27749968353919</v>
      </c>
      <c r="F23">
        <f t="shared" si="3"/>
        <v>1.8525301518405413E-2</v>
      </c>
      <c r="G23" s="20">
        <f t="shared" si="4"/>
        <v>3.528240584311509E-7</v>
      </c>
      <c r="I23" s="2">
        <v>0.58766362000000005</v>
      </c>
      <c r="J23">
        <v>252.30714900000001</v>
      </c>
      <c r="K23">
        <f t="shared" si="1"/>
        <v>254.22014500004104</v>
      </c>
      <c r="L23">
        <f t="shared" si="5"/>
        <v>3.6595536961729942</v>
      </c>
      <c r="M23" s="20">
        <f t="shared" si="6"/>
        <v>5.7486916103486417E-5</v>
      </c>
      <c r="O23" s="2">
        <v>0.58742709999999998</v>
      </c>
      <c r="P23">
        <v>284.57781599999998</v>
      </c>
      <c r="Q23">
        <f t="shared" si="2"/>
        <v>287.12501854211763</v>
      </c>
      <c r="R23">
        <f t="shared" si="7"/>
        <v>6.488240790570595</v>
      </c>
      <c r="S23" s="20">
        <f t="shared" si="8"/>
        <v>8.0117036197296495E-5</v>
      </c>
      <c r="BH23" s="2">
        <v>0.57197416999999995</v>
      </c>
      <c r="BI23">
        <v>281.80199099999999</v>
      </c>
    </row>
    <row r="24" spans="3:61" x14ac:dyDescent="0.25">
      <c r="C24" s="2">
        <v>0.59224337999999999</v>
      </c>
      <c r="D24">
        <v>229.15028799999999</v>
      </c>
      <c r="E24">
        <f t="shared" si="0"/>
        <v>229.36207204965768</v>
      </c>
      <c r="F24">
        <f t="shared" si="3"/>
        <v>4.4852483689412852E-2</v>
      </c>
      <c r="G24" s="20">
        <f t="shared" si="4"/>
        <v>8.5417269052882368E-7</v>
      </c>
      <c r="I24" s="2">
        <v>0.59196433000000004</v>
      </c>
      <c r="J24">
        <v>252.529571</v>
      </c>
      <c r="K24">
        <f t="shared" si="1"/>
        <v>254.25225366385843</v>
      </c>
      <c r="L24">
        <f t="shared" si="5"/>
        <v>2.9676355603583469</v>
      </c>
      <c r="M24" s="20">
        <f t="shared" si="6"/>
        <v>4.6535682161413404E-5</v>
      </c>
      <c r="O24" s="2">
        <v>0.59208724000000001</v>
      </c>
      <c r="P24">
        <v>284.942588</v>
      </c>
      <c r="Q24">
        <f t="shared" si="2"/>
        <v>287.13760316890898</v>
      </c>
      <c r="R24">
        <f t="shared" si="7"/>
        <v>4.8180915917405214</v>
      </c>
      <c r="S24" s="20">
        <f t="shared" si="8"/>
        <v>5.9341746325586658E-5</v>
      </c>
      <c r="U24" t="s">
        <v>122</v>
      </c>
      <c r="V24" s="16">
        <f>X3-X4</f>
        <v>-9.0000000000000071</v>
      </c>
      <c r="BH24" s="2">
        <v>0.57490622000000002</v>
      </c>
      <c r="BI24">
        <v>281.899857</v>
      </c>
    </row>
    <row r="25" spans="3:61" x14ac:dyDescent="0.25">
      <c r="C25" s="2">
        <v>0.59654346000000003</v>
      </c>
      <c r="D25">
        <v>229.23925700000001</v>
      </c>
      <c r="E25">
        <f t="shared" si="0"/>
        <v>229.45086922896581</v>
      </c>
      <c r="F25">
        <f t="shared" si="3"/>
        <v>4.4779735447876327E-2</v>
      </c>
      <c r="G25" s="20">
        <f t="shared" si="4"/>
        <v>8.5212545550223376E-7</v>
      </c>
      <c r="I25" s="2">
        <v>0.59626506000000001</v>
      </c>
      <c r="J25">
        <v>252.75369599999999</v>
      </c>
      <c r="K25">
        <f t="shared" si="1"/>
        <v>254.28631871930727</v>
      </c>
      <c r="L25">
        <f t="shared" si="5"/>
        <v>2.3489323997368534</v>
      </c>
      <c r="M25" s="20">
        <f t="shared" si="6"/>
        <v>3.6768464065348829E-5</v>
      </c>
      <c r="O25" s="2">
        <v>0.59602900000000003</v>
      </c>
      <c r="P25">
        <v>285.12052499999999</v>
      </c>
      <c r="Q25">
        <f t="shared" si="2"/>
        <v>287.14966960160689</v>
      </c>
      <c r="R25">
        <f t="shared" si="7"/>
        <v>4.1174278142304317</v>
      </c>
      <c r="S25" s="20">
        <f t="shared" si="8"/>
        <v>5.0648784794871098E-5</v>
      </c>
      <c r="U25" t="s">
        <v>121</v>
      </c>
      <c r="V25" s="15">
        <f>EXP(V24)</f>
        <v>1.2340980408667867E-4</v>
      </c>
      <c r="BH25" s="2">
        <v>0.58037687000000004</v>
      </c>
      <c r="BI25">
        <v>282.11167799999998</v>
      </c>
    </row>
    <row r="26" spans="3:61" x14ac:dyDescent="0.25">
      <c r="C26" s="2">
        <v>0.60084378999999999</v>
      </c>
      <c r="D26">
        <v>229.381607</v>
      </c>
      <c r="E26">
        <f t="shared" si="0"/>
        <v>229.54413557468152</v>
      </c>
      <c r="F26">
        <f t="shared" si="3"/>
        <v>2.6415537588005321E-2</v>
      </c>
      <c r="G26" s="20">
        <f t="shared" si="4"/>
        <v>5.0204456692426267E-7</v>
      </c>
      <c r="I26" s="2">
        <v>0.60056556000000005</v>
      </c>
      <c r="J26">
        <v>252.931634</v>
      </c>
      <c r="K26">
        <f t="shared" si="1"/>
        <v>254.32251747756453</v>
      </c>
      <c r="L26">
        <f t="shared" si="5"/>
        <v>1.9345568481619975</v>
      </c>
      <c r="M26" s="20">
        <f t="shared" si="6"/>
        <v>3.0239541145759354E-5</v>
      </c>
      <c r="O26" s="2">
        <v>0.60033018000000005</v>
      </c>
      <c r="P26">
        <v>285.44081299999999</v>
      </c>
      <c r="Q26">
        <f t="shared" si="2"/>
        <v>287.16453539542789</v>
      </c>
      <c r="R26">
        <f t="shared" si="7"/>
        <v>2.9712188964996935</v>
      </c>
      <c r="S26" s="20">
        <f t="shared" si="8"/>
        <v>3.6467207576549613E-5</v>
      </c>
      <c r="U26" t="s">
        <v>123</v>
      </c>
      <c r="V26" s="15">
        <f>EXP(V24)</f>
        <v>1.2340980408667867E-4</v>
      </c>
      <c r="BH26" s="2">
        <v>0.58386309999999997</v>
      </c>
      <c r="BI26">
        <v>282.20954399999999</v>
      </c>
    </row>
    <row r="27" spans="3:61" x14ac:dyDescent="0.25">
      <c r="C27" s="2">
        <v>0.60514374000000004</v>
      </c>
      <c r="D27">
        <v>229.44388499999999</v>
      </c>
      <c r="E27">
        <f t="shared" si="0"/>
        <v>229.64212150793867</v>
      </c>
      <c r="F27">
        <f t="shared" si="3"/>
        <v>3.9297713079719909E-2</v>
      </c>
      <c r="G27" s="20">
        <f t="shared" si="4"/>
        <v>7.4647334088037082E-7</v>
      </c>
      <c r="I27" s="2">
        <v>0.60486614000000005</v>
      </c>
      <c r="J27">
        <v>253.12566200000001</v>
      </c>
      <c r="K27">
        <f t="shared" si="1"/>
        <v>254.36105185017533</v>
      </c>
      <c r="L27">
        <f t="shared" si="5"/>
        <v>1.5261880819162084</v>
      </c>
      <c r="M27" s="20">
        <f t="shared" si="6"/>
        <v>2.3819668060033034E-5</v>
      </c>
      <c r="O27" s="2">
        <v>0.60463085000000005</v>
      </c>
      <c r="P27">
        <v>285.654338</v>
      </c>
      <c r="Q27">
        <f t="shared" si="2"/>
        <v>287.18141587676507</v>
      </c>
      <c r="R27">
        <f t="shared" si="7"/>
        <v>2.3319668417053352</v>
      </c>
      <c r="S27" s="20">
        <f t="shared" si="8"/>
        <v>2.8578585098749676E-5</v>
      </c>
      <c r="BH27" s="2">
        <v>0.58689458000000005</v>
      </c>
      <c r="BI27">
        <v>282.389185</v>
      </c>
    </row>
    <row r="28" spans="3:61" x14ac:dyDescent="0.25">
      <c r="C28" s="2">
        <v>0.60944365</v>
      </c>
      <c r="D28">
        <v>229.497266</v>
      </c>
      <c r="E28">
        <f t="shared" si="0"/>
        <v>229.74511791005963</v>
      </c>
      <c r="F28">
        <f t="shared" si="3"/>
        <v>6.1430569320210515E-2</v>
      </c>
      <c r="G28" s="20">
        <f t="shared" si="4"/>
        <v>1.1663516496157798E-6</v>
      </c>
      <c r="I28" s="2">
        <v>0.60916698000000002</v>
      </c>
      <c r="J28">
        <v>253.374774</v>
      </c>
      <c r="K28">
        <f t="shared" si="1"/>
        <v>254.40214534788777</v>
      </c>
      <c r="L28">
        <f t="shared" si="5"/>
        <v>1.0554918864607237</v>
      </c>
      <c r="M28" s="20">
        <f t="shared" si="6"/>
        <v>1.6440997018759438E-5</v>
      </c>
      <c r="O28" s="2">
        <v>0.60893153</v>
      </c>
      <c r="P28">
        <v>285.867863</v>
      </c>
      <c r="Q28">
        <f t="shared" si="2"/>
        <v>287.20059481314695</v>
      </c>
      <c r="R28">
        <f t="shared" si="7"/>
        <v>1.7761740857739559</v>
      </c>
      <c r="S28" s="20">
        <f t="shared" si="8"/>
        <v>2.173476051226795E-5</v>
      </c>
      <c r="BH28" s="2">
        <v>0.59200929000000002</v>
      </c>
      <c r="BI28">
        <v>282.633849</v>
      </c>
    </row>
    <row r="29" spans="3:61" x14ac:dyDescent="0.25">
      <c r="C29" s="2">
        <v>0.61374474000000001</v>
      </c>
      <c r="D29">
        <v>229.79975999999999</v>
      </c>
      <c r="E29">
        <f t="shared" si="0"/>
        <v>229.8534612208621</v>
      </c>
      <c r="F29">
        <f t="shared" si="3"/>
        <v>2.8838211220810397E-3</v>
      </c>
      <c r="G29" s="20">
        <f t="shared" si="4"/>
        <v>5.4609622810044239E-8</v>
      </c>
      <c r="I29" s="2">
        <v>0.61346825999999999</v>
      </c>
      <c r="J29">
        <v>253.71455900000001</v>
      </c>
      <c r="K29">
        <f t="shared" si="1"/>
        <v>254.4460466108556</v>
      </c>
      <c r="L29">
        <f t="shared" si="5"/>
        <v>0.53507412483522643</v>
      </c>
      <c r="M29" s="20">
        <f t="shared" si="6"/>
        <v>8.3123375597181175E-6</v>
      </c>
      <c r="O29" s="2">
        <v>0.61323211</v>
      </c>
      <c r="P29">
        <v>286.06359400000002</v>
      </c>
      <c r="Q29">
        <f t="shared" si="2"/>
        <v>287.22238955337986</v>
      </c>
      <c r="R29">
        <f t="shared" si="7"/>
        <v>1.3428071345328716</v>
      </c>
      <c r="S29" s="20">
        <f t="shared" si="8"/>
        <v>1.6409239687451085E-5</v>
      </c>
      <c r="BH29" s="2">
        <v>0.59549598999999998</v>
      </c>
      <c r="BI29">
        <v>282.82958000000002</v>
      </c>
    </row>
    <row r="30" spans="3:61" x14ac:dyDescent="0.25">
      <c r="C30" s="2">
        <v>0.61804537000000004</v>
      </c>
      <c r="D30">
        <v>230.00438800000001</v>
      </c>
      <c r="E30">
        <f t="shared" si="0"/>
        <v>229.96743981735511</v>
      </c>
      <c r="F30">
        <f t="shared" si="3"/>
        <v>1.3651682007602879E-3</v>
      </c>
      <c r="G30" s="20">
        <f t="shared" si="4"/>
        <v>2.5805597583758068E-8</v>
      </c>
      <c r="I30" s="2">
        <v>0.61776947999999998</v>
      </c>
      <c r="J30">
        <v>254.04374300000001</v>
      </c>
      <c r="K30">
        <f t="shared" si="1"/>
        <v>254.49302452636437</v>
      </c>
      <c r="L30">
        <f t="shared" si="5"/>
        <v>0.20185388993228845</v>
      </c>
      <c r="M30" s="20">
        <f t="shared" si="6"/>
        <v>3.1276641876908311E-6</v>
      </c>
      <c r="O30" s="2">
        <v>0.61753347000000003</v>
      </c>
      <c r="P30">
        <v>286.41946899999999</v>
      </c>
      <c r="Q30">
        <f t="shared" si="2"/>
        <v>287.24716312920282</v>
      </c>
      <c r="R30">
        <f t="shared" si="7"/>
        <v>0.68507757151682358</v>
      </c>
      <c r="S30" s="20">
        <f t="shared" si="8"/>
        <v>8.3509268413512495E-6</v>
      </c>
      <c r="BH30" s="2">
        <v>0.59862364999999995</v>
      </c>
      <c r="BI30">
        <v>282.96414499999997</v>
      </c>
    </row>
    <row r="31" spans="3:61" x14ac:dyDescent="0.25">
      <c r="C31" s="2">
        <v>0.62234586999999997</v>
      </c>
      <c r="D31">
        <v>230.18232599999999</v>
      </c>
      <c r="E31">
        <f t="shared" si="0"/>
        <v>230.08741476285098</v>
      </c>
      <c r="F31">
        <f t="shared" si="3"/>
        <v>9.0081429371548487E-3</v>
      </c>
      <c r="G31" s="20">
        <f t="shared" si="4"/>
        <v>1.7001659735562586E-7</v>
      </c>
      <c r="I31" s="2">
        <v>0.62207003000000005</v>
      </c>
      <c r="J31">
        <v>254.23057700000001</v>
      </c>
      <c r="K31">
        <f t="shared" si="1"/>
        <v>254.54337544609106</v>
      </c>
      <c r="L31">
        <f t="shared" si="5"/>
        <v>9.7842867876976214E-2</v>
      </c>
      <c r="M31" s="20">
        <f t="shared" si="6"/>
        <v>1.51381780020025E-6</v>
      </c>
      <c r="O31" s="2">
        <v>0.62147551000000001</v>
      </c>
      <c r="P31">
        <v>286.65798100000001</v>
      </c>
      <c r="Q31">
        <f t="shared" si="2"/>
        <v>287.27282266520734</v>
      </c>
      <c r="R31">
        <f t="shared" si="7"/>
        <v>0.3780302732749305</v>
      </c>
      <c r="S31" s="20">
        <f t="shared" si="8"/>
        <v>4.6004308256403361E-6</v>
      </c>
      <c r="BH31" s="2">
        <v>0.60132819000000004</v>
      </c>
      <c r="BI31">
        <v>283.07424400000002</v>
      </c>
    </row>
    <row r="32" spans="3:61" x14ac:dyDescent="0.25">
      <c r="C32" s="2">
        <v>0.62664573999999995</v>
      </c>
      <c r="D32">
        <v>230.22681</v>
      </c>
      <c r="E32">
        <f t="shared" si="0"/>
        <v>230.21375122985583</v>
      </c>
      <c r="F32">
        <f t="shared" si="3"/>
        <v>1.7053147767826014E-4</v>
      </c>
      <c r="G32" s="20">
        <f t="shared" si="4"/>
        <v>3.2173089218551474E-9</v>
      </c>
      <c r="I32" s="2">
        <v>0.62637047999999995</v>
      </c>
      <c r="J32">
        <v>254.399618</v>
      </c>
      <c r="K32">
        <f t="shared" si="1"/>
        <v>254.59744238258077</v>
      </c>
      <c r="L32">
        <f t="shared" si="5"/>
        <v>3.9134486343459854E-2</v>
      </c>
      <c r="M32" s="20">
        <f t="shared" si="6"/>
        <v>6.0468156468555961E-7</v>
      </c>
      <c r="O32" s="2">
        <v>0.62613578999999997</v>
      </c>
      <c r="P32">
        <v>287.05114700000001</v>
      </c>
      <c r="Q32">
        <f t="shared" si="2"/>
        <v>287.30729180966352</v>
      </c>
      <c r="R32">
        <f t="shared" si="7"/>
        <v>6.5610163517555969E-2</v>
      </c>
      <c r="S32" s="20">
        <f t="shared" si="8"/>
        <v>7.9625568671591731E-7</v>
      </c>
      <c r="BH32" s="2">
        <v>0.60526915000000003</v>
      </c>
      <c r="BI32">
        <v>283.086477</v>
      </c>
    </row>
    <row r="33" spans="3:61" x14ac:dyDescent="0.25">
      <c r="C33" s="2">
        <v>0.63094678999999998</v>
      </c>
      <c r="D33">
        <v>230.52040700000001</v>
      </c>
      <c r="E33">
        <f t="shared" si="0"/>
        <v>230.34691425740715</v>
      </c>
      <c r="F33">
        <f t="shared" si="3"/>
        <v>3.0099731732391017E-2</v>
      </c>
      <c r="G33" s="20">
        <f t="shared" si="4"/>
        <v>5.6642689924316479E-7</v>
      </c>
      <c r="I33" s="2">
        <v>0.63067200999999995</v>
      </c>
      <c r="J33">
        <v>254.79107999999999</v>
      </c>
      <c r="K33">
        <f t="shared" si="1"/>
        <v>254.65561593552056</v>
      </c>
      <c r="L33">
        <f t="shared" si="5"/>
        <v>1.8350512765288745E-2</v>
      </c>
      <c r="M33" s="20">
        <f t="shared" si="6"/>
        <v>2.826700298804704E-7</v>
      </c>
      <c r="O33" s="2">
        <v>0.63043676000000004</v>
      </c>
      <c r="P33">
        <v>287.32695000000001</v>
      </c>
      <c r="Q33">
        <f t="shared" si="2"/>
        <v>287.34360484758884</v>
      </c>
      <c r="R33">
        <f t="shared" si="7"/>
        <v>2.7738394820698496E-4</v>
      </c>
      <c r="S33" s="20">
        <f t="shared" si="8"/>
        <v>3.3599173924551596E-9</v>
      </c>
      <c r="BH33" s="2">
        <v>0.60839721000000002</v>
      </c>
      <c r="BI33">
        <v>283.302818</v>
      </c>
    </row>
    <row r="34" spans="3:61" x14ac:dyDescent="0.25">
      <c r="C34" s="2">
        <v>0.63524716999999997</v>
      </c>
      <c r="D34">
        <v>230.67165399999999</v>
      </c>
      <c r="E34">
        <f t="shared" si="0"/>
        <v>230.4872907987268</v>
      </c>
      <c r="F34">
        <f t="shared" si="3"/>
        <v>3.3989789983697276E-2</v>
      </c>
      <c r="G34" s="20">
        <f t="shared" si="4"/>
        <v>6.387928137568339E-7</v>
      </c>
      <c r="I34" s="2">
        <v>0.63497267999999996</v>
      </c>
      <c r="J34">
        <v>255.004605</v>
      </c>
      <c r="K34">
        <f t="shared" si="1"/>
        <v>254.7182856971915</v>
      </c>
      <c r="L34">
        <f t="shared" si="5"/>
        <v>8.1978743160741857E-2</v>
      </c>
      <c r="M34" s="20">
        <f t="shared" si="6"/>
        <v>1.26068100517698E-6</v>
      </c>
      <c r="O34" s="2">
        <v>0.63473793999999994</v>
      </c>
      <c r="P34">
        <v>287.64723800000002</v>
      </c>
      <c r="Q34">
        <f t="shared" si="2"/>
        <v>287.38482312583869</v>
      </c>
      <c r="R34">
        <f t="shared" si="7"/>
        <v>6.8861566181102771E-2</v>
      </c>
      <c r="S34" s="20">
        <f t="shared" si="8"/>
        <v>8.3225512746896352E-7</v>
      </c>
      <c r="BH34" s="2">
        <v>0.61152470999999997</v>
      </c>
      <c r="BI34">
        <v>283.40454099999999</v>
      </c>
    </row>
    <row r="35" spans="3:61" x14ac:dyDescent="0.25">
      <c r="C35" s="2">
        <v>0.63954767000000001</v>
      </c>
      <c r="D35">
        <v>230.849591</v>
      </c>
      <c r="E35">
        <f t="shared" ref="E35:E66" si="9">$X$6+$X$2*EXP((C35/F$1)*$X$3-$X$4)++D$1^2*$X$5/((-$X$7*(C35/E$1-1)^$X$8+1))</f>
        <v>230.63538362321972</v>
      </c>
      <c r="F35">
        <f t="shared" si="3"/>
        <v>4.5884800267088799E-2</v>
      </c>
      <c r="G35" s="20">
        <f t="shared" si="4"/>
        <v>8.6101482002081305E-7</v>
      </c>
      <c r="I35" s="2">
        <v>0.63927361000000005</v>
      </c>
      <c r="J35">
        <v>255.271512</v>
      </c>
      <c r="K35">
        <f t="shared" ref="K35:K66" si="10">$X$6+$X$2*EXP((I35/L$1)*$X$3-$X$4)++J$1^2*$X$5/((-$X$7*(I35/K$1-1)^$X$8+1))</f>
        <v>254.78592805174355</v>
      </c>
      <c r="L35">
        <f t="shared" si="5"/>
        <v>0.23579177080432046</v>
      </c>
      <c r="M35" s="20">
        <f t="shared" si="6"/>
        <v>3.6184613864659902E-6</v>
      </c>
      <c r="O35" s="2">
        <v>0.63939846</v>
      </c>
      <c r="P35">
        <v>288.09208100000001</v>
      </c>
      <c r="Q35">
        <f t="shared" ref="Q35:Q66" si="11">$X$6+$X$2*EXP((O35/R$1)*$X$3-$X$4)++P$1^2*$X$5/((-$X$7*(O35/Q$1-1)^$X$8+1))</f>
        <v>287.435759177443</v>
      </c>
      <c r="R35">
        <f t="shared" si="7"/>
        <v>0.43075833476454745</v>
      </c>
      <c r="S35" s="20">
        <f t="shared" si="8"/>
        <v>5.190044099573273E-6</v>
      </c>
      <c r="BH35" s="2">
        <v>0.61934454000000005</v>
      </c>
      <c r="BI35">
        <v>283.88163600000001</v>
      </c>
    </row>
    <row r="36" spans="3:61" x14ac:dyDescent="0.25">
      <c r="C36" s="2">
        <v>0.64384894000000004</v>
      </c>
      <c r="D36">
        <v>231.18767299999999</v>
      </c>
      <c r="E36">
        <f t="shared" si="9"/>
        <v>230.79173457368034</v>
      </c>
      <c r="F36">
        <f t="shared" si="3"/>
        <v>0.15676723743647733</v>
      </c>
      <c r="G36" s="20">
        <f t="shared" si="4"/>
        <v>2.9330938409155961E-6</v>
      </c>
      <c r="I36" s="2">
        <v>0.64357500000000001</v>
      </c>
      <c r="J36">
        <v>255.63628299999999</v>
      </c>
      <c r="K36">
        <f t="shared" si="10"/>
        <v>254.85905884093947</v>
      </c>
      <c r="L36">
        <f t="shared" si="5"/>
        <v>0.60407739342733768</v>
      </c>
      <c r="M36" s="20">
        <f t="shared" si="6"/>
        <v>9.2437373050891945E-6</v>
      </c>
      <c r="O36" s="2">
        <v>0.64334077000000001</v>
      </c>
      <c r="P36">
        <v>288.38567799999998</v>
      </c>
      <c r="Q36">
        <f t="shared" si="11"/>
        <v>287.48459338988431</v>
      </c>
      <c r="R36">
        <f t="shared" si="7"/>
        <v>0.81195347458731704</v>
      </c>
      <c r="S36" s="20">
        <f t="shared" si="8"/>
        <v>9.7630107586898302E-6</v>
      </c>
      <c r="BH36" s="2">
        <v>0.62247202999999995</v>
      </c>
      <c r="BI36">
        <v>283.97950100000003</v>
      </c>
    </row>
    <row r="37" spans="3:61" x14ac:dyDescent="0.25">
      <c r="C37" s="2">
        <v>0.64814961000000004</v>
      </c>
      <c r="D37">
        <v>231.40119799999999</v>
      </c>
      <c r="E37">
        <f t="shared" si="9"/>
        <v>230.95685341840067</v>
      </c>
      <c r="F37">
        <f t="shared" si="3"/>
        <v>0.1974421071966786</v>
      </c>
      <c r="G37" s="20">
        <f t="shared" si="4"/>
        <v>3.6873008313785488E-6</v>
      </c>
      <c r="I37" s="2">
        <v>0.64787592999999999</v>
      </c>
      <c r="J37">
        <v>255.90319</v>
      </c>
      <c r="K37">
        <f t="shared" si="10"/>
        <v>254.93822957691432</v>
      </c>
      <c r="L37">
        <f t="shared" si="5"/>
        <v>0.93114861812167715</v>
      </c>
      <c r="M37" s="20">
        <f t="shared" si="6"/>
        <v>1.4218952510023619E-5</v>
      </c>
      <c r="O37" s="2">
        <v>0.64764195999999996</v>
      </c>
      <c r="P37">
        <v>288.70596599999999</v>
      </c>
      <c r="Q37">
        <f t="shared" si="11"/>
        <v>287.54464472886184</v>
      </c>
      <c r="R37">
        <f t="shared" si="7"/>
        <v>1.3486670947979269</v>
      </c>
      <c r="S37" s="20">
        <f t="shared" si="8"/>
        <v>1.6180548686822625E-5</v>
      </c>
      <c r="BH37" s="2">
        <v>0.62559940000000003</v>
      </c>
      <c r="BI37">
        <v>284.05290000000002</v>
      </c>
    </row>
    <row r="38" spans="3:61" x14ac:dyDescent="0.25">
      <c r="C38" s="2">
        <v>0.65245001999999996</v>
      </c>
      <c r="D38">
        <v>231.561341</v>
      </c>
      <c r="E38">
        <f t="shared" si="9"/>
        <v>231.13135549555437</v>
      </c>
      <c r="F38">
        <f t="shared" si="3"/>
        <v>0.1848875340333587</v>
      </c>
      <c r="G38" s="20">
        <f t="shared" si="4"/>
        <v>3.4480655869449063E-6</v>
      </c>
      <c r="I38" s="2">
        <v>0.65217749999999997</v>
      </c>
      <c r="J38">
        <v>256.30354899999998</v>
      </c>
      <c r="K38">
        <f t="shared" si="10"/>
        <v>255.02408992670522</v>
      </c>
      <c r="L38">
        <f t="shared" si="5"/>
        <v>1.6370155202362853</v>
      </c>
      <c r="M38" s="20">
        <f t="shared" si="6"/>
        <v>2.4919742892568652E-5</v>
      </c>
      <c r="O38" s="2">
        <v>0.65194403000000001</v>
      </c>
      <c r="P38">
        <v>289.21308699999997</v>
      </c>
      <c r="Q38">
        <f t="shared" si="11"/>
        <v>287.61264113120836</v>
      </c>
      <c r="R38">
        <f t="shared" si="7"/>
        <v>2.5614269789321309</v>
      </c>
      <c r="S38" s="20">
        <f t="shared" si="8"/>
        <v>3.062288457697011E-5</v>
      </c>
      <c r="BH38" s="2">
        <v>0.62905310000000003</v>
      </c>
      <c r="BI38">
        <v>284.069211</v>
      </c>
    </row>
    <row r="39" spans="3:61" x14ac:dyDescent="0.25">
      <c r="C39" s="2">
        <v>0.65675090999999997</v>
      </c>
      <c r="D39">
        <v>231.81935100000001</v>
      </c>
      <c r="E39">
        <f t="shared" si="9"/>
        <v>231.31592676320952</v>
      </c>
      <c r="F39">
        <f t="shared" si="3"/>
        <v>0.25343596218809111</v>
      </c>
      <c r="G39" s="20">
        <f t="shared" si="4"/>
        <v>4.7159464974795338E-6</v>
      </c>
      <c r="I39" s="2">
        <v>0.65647838000000003</v>
      </c>
      <c r="J39">
        <v>256.56155799999999</v>
      </c>
      <c r="K39">
        <f t="shared" si="10"/>
        <v>255.11731055598079</v>
      </c>
      <c r="L39">
        <f t="shared" si="5"/>
        <v>2.0858506795559841</v>
      </c>
      <c r="M39" s="20">
        <f t="shared" si="6"/>
        <v>3.1688380683955454E-5</v>
      </c>
      <c r="O39" s="2">
        <v>0.65624590000000005</v>
      </c>
      <c r="P39">
        <v>289.675725</v>
      </c>
      <c r="Q39">
        <f t="shared" si="11"/>
        <v>287.68955733698004</v>
      </c>
      <c r="R39">
        <f t="shared" si="7"/>
        <v>3.9448619856261513</v>
      </c>
      <c r="S39" s="20">
        <f t="shared" si="8"/>
        <v>4.701187886798614E-5</v>
      </c>
      <c r="BH39" s="2">
        <v>0.63495047999999998</v>
      </c>
      <c r="BI39">
        <v>284.50552900000002</v>
      </c>
    </row>
    <row r="40" spans="3:61" x14ac:dyDescent="0.25">
      <c r="C40" s="2">
        <v>0.66105221999999997</v>
      </c>
      <c r="D40">
        <v>232.16632899999999</v>
      </c>
      <c r="E40">
        <f t="shared" si="9"/>
        <v>231.51127815683088</v>
      </c>
      <c r="F40">
        <f t="shared" si="3"/>
        <v>0.42909160713655814</v>
      </c>
      <c r="G40" s="20">
        <f t="shared" si="4"/>
        <v>7.9607053782786566E-6</v>
      </c>
      <c r="I40" s="2">
        <v>0.66077965000000005</v>
      </c>
      <c r="J40">
        <v>256.89963999999998</v>
      </c>
      <c r="K40">
        <f t="shared" si="10"/>
        <v>255.21868735697768</v>
      </c>
      <c r="L40">
        <f t="shared" si="5"/>
        <v>2.8256017880836377</v>
      </c>
      <c r="M40" s="20">
        <f t="shared" si="6"/>
        <v>4.281381867107765E-5</v>
      </c>
      <c r="O40" s="2">
        <v>0.66090603999999997</v>
      </c>
      <c r="P40">
        <v>290.04049700000002</v>
      </c>
      <c r="Q40">
        <f t="shared" si="11"/>
        <v>287.78423136480308</v>
      </c>
      <c r="R40">
        <f t="shared" si="7"/>
        <v>5.0907346165706491</v>
      </c>
      <c r="S40" s="20">
        <f t="shared" si="8"/>
        <v>6.0515019320070126E-5</v>
      </c>
      <c r="BH40" s="2">
        <v>0.63807773999999995</v>
      </c>
      <c r="BI40">
        <v>284.554462</v>
      </c>
    </row>
    <row r="41" spans="3:61" x14ac:dyDescent="0.25">
      <c r="C41" s="2">
        <v>0.66535268000000003</v>
      </c>
      <c r="D41">
        <v>232.33536899999999</v>
      </c>
      <c r="E41">
        <f t="shared" si="9"/>
        <v>231.71812080038413</v>
      </c>
      <c r="F41">
        <f t="shared" si="3"/>
        <v>0.38099533992901818</v>
      </c>
      <c r="G41" s="20">
        <f t="shared" si="4"/>
        <v>7.0581194918404378E-6</v>
      </c>
      <c r="I41" s="2">
        <v>0.66508062000000001</v>
      </c>
      <c r="J41">
        <v>257.17544299999997</v>
      </c>
      <c r="K41">
        <f t="shared" si="10"/>
        <v>255.329061680504</v>
      </c>
      <c r="L41">
        <f t="shared" si="5"/>
        <v>3.4091239769836994</v>
      </c>
      <c r="M41" s="20">
        <f t="shared" si="6"/>
        <v>5.1544674561668086E-5</v>
      </c>
      <c r="O41" s="2">
        <v>0.66484829999999995</v>
      </c>
      <c r="P41">
        <v>290.325197</v>
      </c>
      <c r="Q41">
        <f t="shared" si="11"/>
        <v>287.87466990823901</v>
      </c>
      <c r="R41">
        <f t="shared" si="7"/>
        <v>6.005083027454571</v>
      </c>
      <c r="S41" s="20">
        <f t="shared" si="8"/>
        <v>7.1244207131417701E-5</v>
      </c>
      <c r="BH41" s="2">
        <v>0.64084695000000003</v>
      </c>
      <c r="BI41">
        <v>284.75019300000002</v>
      </c>
    </row>
    <row r="42" spans="3:61" x14ac:dyDescent="0.25">
      <c r="C42" s="2">
        <v>0.66965368999999997</v>
      </c>
      <c r="D42">
        <v>232.620069</v>
      </c>
      <c r="E42">
        <f t="shared" si="9"/>
        <v>231.93735743049061</v>
      </c>
      <c r="F42">
        <f t="shared" si="3"/>
        <v>0.46609508714197972</v>
      </c>
      <c r="G42" s="20">
        <f t="shared" si="4"/>
        <v>8.6135100518328959E-6</v>
      </c>
      <c r="I42" s="2">
        <v>0.66938206</v>
      </c>
      <c r="J42">
        <v>257.54911099999998</v>
      </c>
      <c r="K42">
        <f t="shared" si="10"/>
        <v>255.4494048624201</v>
      </c>
      <c r="L42">
        <f t="shared" si="5"/>
        <v>4.4087658641906451</v>
      </c>
      <c r="M42" s="20">
        <f t="shared" si="6"/>
        <v>6.6465599321000035E-5</v>
      </c>
      <c r="O42" s="2">
        <v>0.66915038000000004</v>
      </c>
      <c r="P42">
        <v>290.83231899999998</v>
      </c>
      <c r="Q42">
        <f t="shared" si="11"/>
        <v>287.98550474024489</v>
      </c>
      <c r="R42">
        <f t="shared" si="7"/>
        <v>8.1043514295449341</v>
      </c>
      <c r="S42" s="20">
        <f t="shared" si="8"/>
        <v>9.5814873960445545E-5</v>
      </c>
      <c r="BH42" s="2">
        <v>0.64355101000000003</v>
      </c>
      <c r="BI42">
        <v>284.762426</v>
      </c>
    </row>
    <row r="43" spans="3:61" x14ac:dyDescent="0.25">
      <c r="C43" s="2">
        <v>0.67395444999999998</v>
      </c>
      <c r="D43">
        <v>232.85138799999999</v>
      </c>
      <c r="E43">
        <f t="shared" si="9"/>
        <v>232.16985777611637</v>
      </c>
      <c r="F43">
        <f t="shared" si="3"/>
        <v>0.46448344606684699</v>
      </c>
      <c r="G43" s="20">
        <f t="shared" si="4"/>
        <v>8.5666806691664646E-6</v>
      </c>
      <c r="I43" s="2">
        <v>0.67368362000000004</v>
      </c>
      <c r="J43">
        <v>257.94947100000002</v>
      </c>
      <c r="K43">
        <f t="shared" si="10"/>
        <v>255.58076437297876</v>
      </c>
      <c r="L43">
        <f t="shared" si="5"/>
        <v>5.6107710848944059</v>
      </c>
      <c r="M43" s="20">
        <f t="shared" si="6"/>
        <v>8.4324401428426905E-5</v>
      </c>
      <c r="O43" s="2">
        <v>0.67345219999999995</v>
      </c>
      <c r="P43">
        <v>291.28605900000002</v>
      </c>
      <c r="Q43">
        <f t="shared" si="11"/>
        <v>288.1104946450638</v>
      </c>
      <c r="R43">
        <f t="shared" si="7"/>
        <v>10.084208972341539</v>
      </c>
      <c r="S43" s="20">
        <f t="shared" si="8"/>
        <v>1.1885088977923474E-4</v>
      </c>
      <c r="BH43" s="2">
        <v>0.65055689999999999</v>
      </c>
      <c r="BI43">
        <v>285.22728799999999</v>
      </c>
    </row>
    <row r="44" spans="3:61" x14ac:dyDescent="0.25">
      <c r="C44" s="2">
        <v>0.67825511999999999</v>
      </c>
      <c r="D44">
        <v>233.06491299999999</v>
      </c>
      <c r="E44">
        <f t="shared" si="9"/>
        <v>232.41661809575146</v>
      </c>
      <c r="F44">
        <f t="shared" si="3"/>
        <v>0.42028628287461095</v>
      </c>
      <c r="G44" s="20">
        <f t="shared" si="4"/>
        <v>7.7373353731035598E-6</v>
      </c>
      <c r="I44" s="2">
        <v>0.67798513999999999</v>
      </c>
      <c r="J44">
        <v>258.34093300000001</v>
      </c>
      <c r="K44">
        <f t="shared" si="10"/>
        <v>255.72430682113094</v>
      </c>
      <c r="L44">
        <f t="shared" si="5"/>
        <v>6.8467325599429447</v>
      </c>
      <c r="M44" s="20">
        <f t="shared" si="6"/>
        <v>1.0258808355013637E-4</v>
      </c>
      <c r="O44" s="2">
        <v>0.67775395000000005</v>
      </c>
      <c r="P44">
        <v>291.72370899999999</v>
      </c>
      <c r="Q44">
        <f t="shared" si="11"/>
        <v>288.25135000388445</v>
      </c>
      <c r="R44">
        <f t="shared" si="7"/>
        <v>12.057276997904459</v>
      </c>
      <c r="S44" s="20">
        <f t="shared" si="8"/>
        <v>1.4167909861055578E-4</v>
      </c>
      <c r="BH44" s="2">
        <v>0.65368444000000003</v>
      </c>
      <c r="BI44">
        <v>285.33738699999998</v>
      </c>
    </row>
    <row r="45" spans="3:61" x14ac:dyDescent="0.25">
      <c r="C45" s="2">
        <v>0.68255694</v>
      </c>
      <c r="D45">
        <v>233.518654</v>
      </c>
      <c r="E45">
        <f t="shared" si="9"/>
        <v>232.67879277879751</v>
      </c>
      <c r="F45">
        <f t="shared" si="3"/>
        <v>0.70536687087972605</v>
      </c>
      <c r="G45" s="20">
        <f t="shared" si="4"/>
        <v>1.2935162851279241E-5</v>
      </c>
      <c r="I45" s="2">
        <v>0.68228633000000005</v>
      </c>
      <c r="J45">
        <v>258.66122100000001</v>
      </c>
      <c r="K45">
        <f t="shared" si="10"/>
        <v>255.88132133894763</v>
      </c>
      <c r="L45">
        <f t="shared" si="5"/>
        <v>7.7278421255191541</v>
      </c>
      <c r="M45" s="20">
        <f t="shared" si="6"/>
        <v>1.1550361969904861E-4</v>
      </c>
      <c r="O45" s="2">
        <v>0.68205521000000002</v>
      </c>
      <c r="P45">
        <v>292.06008700000001</v>
      </c>
      <c r="Q45">
        <f t="shared" si="11"/>
        <v>288.40995665025991</v>
      </c>
      <c r="R45">
        <f t="shared" si="7"/>
        <v>13.323451570093752</v>
      </c>
      <c r="S45" s="20">
        <f t="shared" si="8"/>
        <v>1.5619687009493384E-4</v>
      </c>
      <c r="BH45" s="2">
        <v>0.65645313000000005</v>
      </c>
      <c r="BI45">
        <v>285.42301900000001</v>
      </c>
    </row>
    <row r="46" spans="3:61" x14ac:dyDescent="0.25">
      <c r="C46" s="2">
        <v>0.68685753000000005</v>
      </c>
      <c r="D46">
        <v>233.71438499999999</v>
      </c>
      <c r="E46">
        <f t="shared" si="9"/>
        <v>232.95741165066258</v>
      </c>
      <c r="F46">
        <f t="shared" si="3"/>
        <v>0.57300865160710324</v>
      </c>
      <c r="G46" s="20">
        <f t="shared" si="4"/>
        <v>1.0490357569467792E-5</v>
      </c>
      <c r="I46" s="2">
        <v>0.68694692999999996</v>
      </c>
      <c r="J46">
        <v>259.12385799999998</v>
      </c>
      <c r="K46">
        <f t="shared" si="10"/>
        <v>256.06835599414529</v>
      </c>
      <c r="L46">
        <f t="shared" si="5"/>
        <v>9.3360925077820429</v>
      </c>
      <c r="M46" s="20">
        <f t="shared" si="6"/>
        <v>1.3904338884732957E-4</v>
      </c>
      <c r="O46" s="2">
        <v>0.68635672000000003</v>
      </c>
      <c r="P46">
        <v>292.44984699999998</v>
      </c>
      <c r="Q46">
        <f t="shared" si="11"/>
        <v>288.58846324860804</v>
      </c>
      <c r="R46">
        <f t="shared" si="7"/>
        <v>14.910284475513697</v>
      </c>
      <c r="S46" s="20">
        <f t="shared" si="8"/>
        <v>1.743344165095024E-4</v>
      </c>
      <c r="BH46" s="2">
        <v>0.65915771999999995</v>
      </c>
      <c r="BI46">
        <v>285.54535099999998</v>
      </c>
    </row>
    <row r="47" spans="3:61" x14ac:dyDescent="0.25">
      <c r="C47" s="2">
        <v>0.69115870999999995</v>
      </c>
      <c r="D47">
        <v>234.034672</v>
      </c>
      <c r="E47">
        <f t="shared" si="9"/>
        <v>233.25387266988557</v>
      </c>
      <c r="F47">
        <f t="shared" si="3"/>
        <v>0.60964759390714829</v>
      </c>
      <c r="G47" s="20">
        <f t="shared" si="4"/>
        <v>1.113059701107915E-5</v>
      </c>
      <c r="I47" s="2">
        <v>0.69088936999999995</v>
      </c>
      <c r="J47">
        <v>259.44414599999999</v>
      </c>
      <c r="K47">
        <f t="shared" si="10"/>
        <v>256.24177013387077</v>
      </c>
      <c r="L47">
        <f t="shared" si="5"/>
        <v>10.255211187966848</v>
      </c>
      <c r="M47" s="20">
        <f t="shared" si="6"/>
        <v>1.5235505088437824E-4</v>
      </c>
      <c r="O47" s="2">
        <v>0.69065858999999996</v>
      </c>
      <c r="P47">
        <v>292.91418700000003</v>
      </c>
      <c r="Q47">
        <f t="shared" si="11"/>
        <v>288.7892489497965</v>
      </c>
      <c r="R47">
        <f t="shared" si="7"/>
        <v>17.015113918016858</v>
      </c>
      <c r="S47" s="20">
        <f t="shared" si="8"/>
        <v>1.9831430737471506E-4</v>
      </c>
      <c r="BH47" s="2">
        <v>0.66609434999999995</v>
      </c>
      <c r="BI47">
        <v>286.07137899999998</v>
      </c>
    </row>
    <row r="48" spans="3:61" x14ac:dyDescent="0.25">
      <c r="C48" s="2">
        <v>0.69545946999999997</v>
      </c>
      <c r="D48">
        <v>234.26599100000001</v>
      </c>
      <c r="E48">
        <f t="shared" si="9"/>
        <v>233.56951122987923</v>
      </c>
      <c r="F48">
        <f t="shared" si="3"/>
        <v>0.48508407018750643</v>
      </c>
      <c r="G48" s="20">
        <f t="shared" si="4"/>
        <v>8.8389061346112035E-6</v>
      </c>
      <c r="I48" s="2">
        <v>0.69554981000000005</v>
      </c>
      <c r="J48">
        <v>259.871196</v>
      </c>
      <c r="K48">
        <f t="shared" si="10"/>
        <v>256.46673634899696</v>
      </c>
      <c r="L48">
        <f t="shared" si="5"/>
        <v>11.590345515307723</v>
      </c>
      <c r="M48" s="20">
        <f t="shared" si="6"/>
        <v>1.71624819065571E-4</v>
      </c>
      <c r="O48" s="2">
        <v>0.69496049999999998</v>
      </c>
      <c r="P48">
        <v>293.38572199999999</v>
      </c>
      <c r="Q48">
        <f t="shared" si="11"/>
        <v>289.01495062643488</v>
      </c>
      <c r="R48">
        <f t="shared" si="7"/>
        <v>19.103642399976199</v>
      </c>
      <c r="S48" s="20">
        <f t="shared" si="8"/>
        <v>2.219413538743418E-4</v>
      </c>
      <c r="BH48" s="2">
        <v>0.66906604000000003</v>
      </c>
      <c r="BI48">
        <v>286.08361200000002</v>
      </c>
    </row>
    <row r="49" spans="3:61" x14ac:dyDescent="0.25">
      <c r="C49" s="2">
        <v>0.69976052</v>
      </c>
      <c r="D49">
        <v>234.55958799999999</v>
      </c>
      <c r="E49">
        <f t="shared" si="9"/>
        <v>233.90591697680998</v>
      </c>
      <c r="F49">
        <f t="shared" si="3"/>
        <v>0.42728580655828041</v>
      </c>
      <c r="G49" s="20">
        <f t="shared" si="4"/>
        <v>7.7662628739558267E-6</v>
      </c>
      <c r="I49" s="2">
        <v>0.69949225000000004</v>
      </c>
      <c r="J49">
        <v>260.19148300000001</v>
      </c>
      <c r="K49">
        <f t="shared" si="10"/>
        <v>256.67572227928275</v>
      </c>
      <c r="L49">
        <f t="shared" si="5"/>
        <v>12.3605734453383</v>
      </c>
      <c r="M49" s="20">
        <f t="shared" si="6"/>
        <v>1.8257969052279841E-4</v>
      </c>
      <c r="O49" s="2">
        <v>0.69926222999999998</v>
      </c>
      <c r="P49">
        <v>293.81996500000002</v>
      </c>
      <c r="Q49">
        <f t="shared" si="11"/>
        <v>289.26851787045723</v>
      </c>
      <c r="R49">
        <f t="shared" si="7"/>
        <v>20.715670973023336</v>
      </c>
      <c r="S49" s="20">
        <f t="shared" si="8"/>
        <v>2.3995864404384736E-4</v>
      </c>
      <c r="BH49" s="2">
        <v>0.67225526999999996</v>
      </c>
      <c r="BI49">
        <v>286.20594399999999</v>
      </c>
    </row>
    <row r="50" spans="3:61" x14ac:dyDescent="0.25">
      <c r="C50" s="2">
        <v>0.70406234000000001</v>
      </c>
      <c r="D50">
        <v>235.013329</v>
      </c>
      <c r="E50">
        <f t="shared" si="9"/>
        <v>234.26482449471993</v>
      </c>
      <c r="F50">
        <f t="shared" si="3"/>
        <v>0.56025899442455807</v>
      </c>
      <c r="G50" s="20">
        <f t="shared" si="4"/>
        <v>1.0143874060744546E-5</v>
      </c>
      <c r="I50" s="2">
        <v>0.70379424000000002</v>
      </c>
      <c r="J50">
        <v>260.68081100000001</v>
      </c>
      <c r="K50">
        <f t="shared" si="10"/>
        <v>256.92543986349403</v>
      </c>
      <c r="L50">
        <f t="shared" si="5"/>
        <v>14.10281237290215</v>
      </c>
      <c r="M50" s="20">
        <f t="shared" si="6"/>
        <v>2.0753320883079384E-4</v>
      </c>
      <c r="O50" s="2">
        <v>0.70356421999999996</v>
      </c>
      <c r="P50">
        <v>294.31099699999999</v>
      </c>
      <c r="Q50">
        <f t="shared" si="11"/>
        <v>289.55329510322349</v>
      </c>
      <c r="R50">
        <f t="shared" si="7"/>
        <v>22.635727338590666</v>
      </c>
      <c r="S50" s="20">
        <f t="shared" si="8"/>
        <v>2.6132530991297232E-4</v>
      </c>
      <c r="BH50" s="2">
        <v>0.67900192000000004</v>
      </c>
      <c r="BI50">
        <v>286.76867099999998</v>
      </c>
    </row>
    <row r="51" spans="3:61" x14ac:dyDescent="0.25">
      <c r="C51" s="2">
        <v>0.70836326999999999</v>
      </c>
      <c r="D51">
        <v>235.280235</v>
      </c>
      <c r="E51">
        <f t="shared" si="9"/>
        <v>234.6479523252317</v>
      </c>
      <c r="F51">
        <f t="shared" si="3"/>
        <v>0.39978138081216247</v>
      </c>
      <c r="G51" s="20">
        <f t="shared" si="4"/>
        <v>7.2219033684314072E-6</v>
      </c>
      <c r="I51" s="2">
        <v>0.70809593000000004</v>
      </c>
      <c r="J51">
        <v>261.10786100000001</v>
      </c>
      <c r="K51">
        <f t="shared" si="10"/>
        <v>257.2001818228718</v>
      </c>
      <c r="L51">
        <f t="shared" si="5"/>
        <v>15.269956551361451</v>
      </c>
      <c r="M51" s="20">
        <f t="shared" si="6"/>
        <v>2.2397415525003388E-4</v>
      </c>
      <c r="O51" s="2">
        <v>0.70786625999999997</v>
      </c>
      <c r="P51">
        <v>294.80922099999998</v>
      </c>
      <c r="Q51">
        <f t="shared" si="11"/>
        <v>289.8729929859856</v>
      </c>
      <c r="R51">
        <f t="shared" si="7"/>
        <v>24.366347006340302</v>
      </c>
      <c r="S51" s="20">
        <f t="shared" si="8"/>
        <v>2.8035499513102751E-4</v>
      </c>
      <c r="BH51" s="2">
        <v>0.68284769000000001</v>
      </c>
      <c r="BI51">
        <v>287.03394400000002</v>
      </c>
    </row>
    <row r="52" spans="3:61" x14ac:dyDescent="0.25">
      <c r="C52" s="2">
        <v>0.71266470999999998</v>
      </c>
      <c r="D52">
        <v>235.65390400000001</v>
      </c>
      <c r="E52">
        <f t="shared" si="9"/>
        <v>235.05747075238602</v>
      </c>
      <c r="F52">
        <f t="shared" si="3"/>
        <v>0.35573261885936791</v>
      </c>
      <c r="G52" s="20">
        <f t="shared" si="4"/>
        <v>6.4058152887444777E-6</v>
      </c>
      <c r="I52" s="2">
        <v>0.71239757999999997</v>
      </c>
      <c r="J52">
        <v>261.52601399999998</v>
      </c>
      <c r="K52">
        <f t="shared" si="10"/>
        <v>257.50275217674357</v>
      </c>
      <c r="L52">
        <f t="shared" si="5"/>
        <v>16.186635698472454</v>
      </c>
      <c r="M52" s="20">
        <f t="shared" si="6"/>
        <v>2.3666105880411004E-4</v>
      </c>
      <c r="O52" s="2">
        <v>0.71216884999999996</v>
      </c>
      <c r="P52">
        <v>295.42310600000002</v>
      </c>
      <c r="Q52">
        <f t="shared" si="11"/>
        <v>290.23183795509613</v>
      </c>
      <c r="R52">
        <f t="shared" si="7"/>
        <v>26.949263914040287</v>
      </c>
      <c r="S52" s="20">
        <f t="shared" si="8"/>
        <v>3.0878627444435637E-4</v>
      </c>
      <c r="BH52" s="2">
        <v>0.68669301999999999</v>
      </c>
      <c r="BI52">
        <v>287.20520900000002</v>
      </c>
    </row>
    <row r="53" spans="3:61" x14ac:dyDescent="0.25">
      <c r="C53" s="2">
        <v>0.71696559000000004</v>
      </c>
      <c r="D53">
        <v>235.911913</v>
      </c>
      <c r="E53">
        <f t="shared" si="9"/>
        <v>235.49554174325311</v>
      </c>
      <c r="F53">
        <f t="shared" si="3"/>
        <v>0.17336502344498037</v>
      </c>
      <c r="G53" s="20">
        <f t="shared" si="4"/>
        <v>3.1150264458559996E-6</v>
      </c>
      <c r="I53" s="2">
        <v>0.71669974999999997</v>
      </c>
      <c r="J53">
        <v>262.05092999999999</v>
      </c>
      <c r="K53">
        <f t="shared" si="10"/>
        <v>257.83632876348685</v>
      </c>
      <c r="L53">
        <f t="shared" si="5"/>
        <v>17.762863582818145</v>
      </c>
      <c r="M53" s="20">
        <f t="shared" si="6"/>
        <v>2.5866732378979274E-4</v>
      </c>
      <c r="O53" s="2">
        <v>0.71647028000000001</v>
      </c>
      <c r="P53">
        <v>295.79677500000003</v>
      </c>
      <c r="Q53">
        <f t="shared" si="11"/>
        <v>290.63438541363308</v>
      </c>
      <c r="R53">
        <f t="shared" si="7"/>
        <v>26.650266241429843</v>
      </c>
      <c r="S53" s="20">
        <f t="shared" si="8"/>
        <v>3.0458932797829358E-4</v>
      </c>
      <c r="BH53" s="2">
        <v>0.69356474999999995</v>
      </c>
      <c r="BI53">
        <v>287.60052899999999</v>
      </c>
    </row>
    <row r="54" spans="3:61" x14ac:dyDescent="0.25">
      <c r="C54" s="2">
        <v>0.72126732999999998</v>
      </c>
      <c r="D54">
        <v>236.34786</v>
      </c>
      <c r="E54">
        <f t="shared" si="9"/>
        <v>235.9648237938041</v>
      </c>
      <c r="F54">
        <f t="shared" si="3"/>
        <v>0.14671673525694534</v>
      </c>
      <c r="G54" s="20">
        <f t="shared" si="4"/>
        <v>2.6264933514205382E-6</v>
      </c>
      <c r="I54" s="2">
        <v>0.72100134999999999</v>
      </c>
      <c r="J54">
        <v>262.46018600000002</v>
      </c>
      <c r="K54">
        <f t="shared" si="10"/>
        <v>258.20435355556714</v>
      </c>
      <c r="L54">
        <f t="shared" si="5"/>
        <v>18.112109795087569</v>
      </c>
      <c r="M54" s="20">
        <f t="shared" si="6"/>
        <v>2.629312327830128E-4</v>
      </c>
      <c r="O54" s="2">
        <v>0.72077232000000002</v>
      </c>
      <c r="P54">
        <v>296.29500000000002</v>
      </c>
      <c r="Q54">
        <f t="shared" si="11"/>
        <v>291.08610387827736</v>
      </c>
      <c r="R54">
        <f t="shared" si="7"/>
        <v>27.132598806897366</v>
      </c>
      <c r="S54" s="20">
        <f t="shared" si="8"/>
        <v>3.0905996255357204E-4</v>
      </c>
      <c r="BH54" s="2">
        <v>0.69633402</v>
      </c>
      <c r="BI54">
        <v>287.808493</v>
      </c>
    </row>
    <row r="55" spans="3:61" x14ac:dyDescent="0.25">
      <c r="C55" s="2">
        <v>0.72556889000000002</v>
      </c>
      <c r="D55">
        <v>236.74821900000001</v>
      </c>
      <c r="E55">
        <f t="shared" si="9"/>
        <v>236.46800321008487</v>
      </c>
      <c r="F55">
        <f t="shared" si="3"/>
        <v>7.8520888917761683E-2</v>
      </c>
      <c r="G55" s="20">
        <f t="shared" si="4"/>
        <v>1.4009149383610334E-6</v>
      </c>
      <c r="I55" s="2">
        <v>0.72530309000000004</v>
      </c>
      <c r="J55">
        <v>262.89613300000002</v>
      </c>
      <c r="K55">
        <f t="shared" si="10"/>
        <v>258.61086338556555</v>
      </c>
      <c r="L55">
        <f t="shared" si="5"/>
        <v>18.363535668395343</v>
      </c>
      <c r="M55" s="20">
        <f t="shared" si="6"/>
        <v>2.6569776843663942E-4</v>
      </c>
      <c r="O55" s="2">
        <v>0.72507485999999999</v>
      </c>
      <c r="P55">
        <v>296.89998700000001</v>
      </c>
      <c r="Q55">
        <f t="shared" si="11"/>
        <v>291.59301167992896</v>
      </c>
      <c r="R55">
        <f t="shared" si="7"/>
        <v>28.163987047843186</v>
      </c>
      <c r="S55" s="20">
        <f t="shared" si="8"/>
        <v>3.1950214543442665E-4</v>
      </c>
      <c r="BH55" s="2">
        <v>0.70294920000000005</v>
      </c>
      <c r="BI55">
        <v>288.31005499999998</v>
      </c>
    </row>
    <row r="56" spans="3:61" x14ac:dyDescent="0.25">
      <c r="C56" s="2">
        <v>0.72987038000000004</v>
      </c>
      <c r="D56">
        <v>237.130785</v>
      </c>
      <c r="E56">
        <f t="shared" si="9"/>
        <v>237.00820605711934</v>
      </c>
      <c r="F56">
        <f t="shared" si="3"/>
        <v>1.5025597237741321E-2</v>
      </c>
      <c r="G56" s="20">
        <f t="shared" si="4"/>
        <v>2.6721194324844538E-7</v>
      </c>
      <c r="I56" s="2">
        <v>0.72960541999999995</v>
      </c>
      <c r="J56">
        <v>263.456636</v>
      </c>
      <c r="K56">
        <f t="shared" si="10"/>
        <v>259.0604197683831</v>
      </c>
      <c r="L56">
        <f t="shared" si="5"/>
        <v>19.326717155131934</v>
      </c>
      <c r="M56" s="20">
        <f t="shared" si="6"/>
        <v>2.7844524544192123E-4</v>
      </c>
      <c r="O56" s="2">
        <v>0.72937660000000004</v>
      </c>
      <c r="P56">
        <v>297.33593400000001</v>
      </c>
      <c r="Q56">
        <f t="shared" si="11"/>
        <v>292.16176982802267</v>
      </c>
      <c r="R56">
        <f t="shared" si="7"/>
        <v>26.771974878573936</v>
      </c>
      <c r="S56" s="20">
        <f t="shared" si="8"/>
        <v>3.0282073714174134E-4</v>
      </c>
      <c r="BH56" s="2">
        <v>0.70529459000000005</v>
      </c>
      <c r="BI56">
        <v>288.334521</v>
      </c>
    </row>
    <row r="57" spans="3:61" x14ac:dyDescent="0.25">
      <c r="C57" s="2">
        <v>0.73417266000000003</v>
      </c>
      <c r="D57">
        <v>237.682391</v>
      </c>
      <c r="E57">
        <f t="shared" si="9"/>
        <v>237.58904161139125</v>
      </c>
      <c r="F57">
        <f t="shared" si="3"/>
        <v>8.7141083536261751E-3</v>
      </c>
      <c r="G57" s="20">
        <f t="shared" si="4"/>
        <v>1.5425133820649062E-7</v>
      </c>
      <c r="I57" s="2">
        <v>0.73390710999999997</v>
      </c>
      <c r="J57">
        <v>263.88368600000001</v>
      </c>
      <c r="K57">
        <f t="shared" si="10"/>
        <v>259.55801641824917</v>
      </c>
      <c r="L57">
        <f t="shared" si="5"/>
        <v>18.711417330484526</v>
      </c>
      <c r="M57" s="20">
        <f t="shared" si="6"/>
        <v>2.6870862188006019E-4</v>
      </c>
      <c r="O57" s="2">
        <v>0.73367943999999996</v>
      </c>
      <c r="P57">
        <v>298.003199</v>
      </c>
      <c r="Q57">
        <f t="shared" si="11"/>
        <v>292.80040419798752</v>
      </c>
      <c r="R57">
        <f t="shared" si="7"/>
        <v>27.069073751848048</v>
      </c>
      <c r="S57" s="20">
        <f t="shared" si="8"/>
        <v>3.048116367916172E-4</v>
      </c>
      <c r="BH57" s="2">
        <v>0.70995397999999998</v>
      </c>
      <c r="BI57">
        <v>288.542486</v>
      </c>
    </row>
    <row r="58" spans="3:61" x14ac:dyDescent="0.25">
      <c r="C58" s="2">
        <v>0.73847443999999995</v>
      </c>
      <c r="D58">
        <v>238.12723500000001</v>
      </c>
      <c r="E58">
        <f t="shared" si="9"/>
        <v>238.21426809765342</v>
      </c>
      <c r="F58">
        <f t="shared" si="3"/>
        <v>7.5747600871468703E-3</v>
      </c>
      <c r="G58" s="20">
        <f t="shared" si="4"/>
        <v>1.335828619246513E-7</v>
      </c>
      <c r="I58" s="2">
        <v>0.73820936000000004</v>
      </c>
      <c r="J58">
        <v>264.42639500000001</v>
      </c>
      <c r="K58">
        <f t="shared" si="10"/>
        <v>260.1096355004197</v>
      </c>
      <c r="L58">
        <f t="shared" si="5"/>
        <v>18.634412577216885</v>
      </c>
      <c r="M58" s="20">
        <f t="shared" si="6"/>
        <v>2.6650545228411397E-4</v>
      </c>
      <c r="O58" s="2">
        <v>0.73798160000000002</v>
      </c>
      <c r="P58">
        <v>298.52811500000001</v>
      </c>
      <c r="Q58">
        <f t="shared" si="11"/>
        <v>293.51753780108038</v>
      </c>
      <c r="R58">
        <f t="shared" si="7"/>
        <v>25.105883866333325</v>
      </c>
      <c r="S58" s="20">
        <f t="shared" si="8"/>
        <v>2.8171179973889861E-4</v>
      </c>
      <c r="BH58" s="2">
        <v>0.71272323999999998</v>
      </c>
      <c r="BI58">
        <v>288.75045</v>
      </c>
    </row>
    <row r="59" spans="3:61" x14ac:dyDescent="0.25">
      <c r="C59" s="2">
        <v>0.74277625999999997</v>
      </c>
      <c r="D59">
        <v>238.580975</v>
      </c>
      <c r="E59">
        <f t="shared" si="9"/>
        <v>238.88839688603767</v>
      </c>
      <c r="F59">
        <f t="shared" si="3"/>
        <v>9.4508216014960109E-2</v>
      </c>
      <c r="G59" s="20">
        <f t="shared" si="4"/>
        <v>1.6603435032164207E-6</v>
      </c>
      <c r="I59" s="2">
        <v>0.74287048</v>
      </c>
      <c r="J59">
        <v>264.99579499999999</v>
      </c>
      <c r="K59">
        <f t="shared" si="10"/>
        <v>260.77595909387367</v>
      </c>
      <c r="L59">
        <f t="shared" si="5"/>
        <v>17.807015074632943</v>
      </c>
      <c r="M59" s="20">
        <f t="shared" si="6"/>
        <v>2.5357892785798117E-4</v>
      </c>
      <c r="O59" s="2">
        <v>0.74228362999999997</v>
      </c>
      <c r="P59">
        <v>299.02634</v>
      </c>
      <c r="Q59">
        <f t="shared" si="11"/>
        <v>294.32342661496807</v>
      </c>
      <c r="R59">
        <f t="shared" si="7"/>
        <v>22.117394307112523</v>
      </c>
      <c r="S59" s="20">
        <f t="shared" si="8"/>
        <v>2.4735179716324474E-4</v>
      </c>
      <c r="BH59" s="2">
        <v>0.71565555999999997</v>
      </c>
      <c r="BI59">
        <v>288.90423900000002</v>
      </c>
    </row>
    <row r="60" spans="3:61" x14ac:dyDescent="0.25">
      <c r="C60" s="2">
        <v>0.74707919</v>
      </c>
      <c r="D60">
        <v>239.26603499999999</v>
      </c>
      <c r="E60">
        <f t="shared" si="9"/>
        <v>239.616661900487</v>
      </c>
      <c r="F60">
        <f t="shared" si="3"/>
        <v>0.12293922334513101</v>
      </c>
      <c r="G60" s="20">
        <f t="shared" si="4"/>
        <v>2.1474762018683889E-6</v>
      </c>
      <c r="I60" s="2">
        <v>0.74717268000000003</v>
      </c>
      <c r="J60">
        <v>265.529608</v>
      </c>
      <c r="K60">
        <f t="shared" si="10"/>
        <v>261.46267868636318</v>
      </c>
      <c r="L60">
        <f t="shared" si="5"/>
        <v>16.539914042118454</v>
      </c>
      <c r="M60" s="20">
        <f t="shared" si="6"/>
        <v>2.3458883556881516E-4</v>
      </c>
      <c r="O60" s="2">
        <v>0.74658579000000003</v>
      </c>
      <c r="P60">
        <v>299.54955200000001</v>
      </c>
      <c r="Q60">
        <f t="shared" si="11"/>
        <v>295.22986315819441</v>
      </c>
      <c r="R60">
        <f t="shared" si="7"/>
        <v>18.659711690019812</v>
      </c>
      <c r="S60" s="20">
        <f t="shared" si="8"/>
        <v>2.0795414458364814E-4</v>
      </c>
      <c r="BH60" s="2">
        <v>0.72409456000000005</v>
      </c>
      <c r="BI60">
        <v>289.53337499999998</v>
      </c>
    </row>
    <row r="61" spans="3:61" x14ac:dyDescent="0.25">
      <c r="C61" s="2">
        <v>0.75138126999999999</v>
      </c>
      <c r="D61">
        <v>239.773156</v>
      </c>
      <c r="E61">
        <f t="shared" si="9"/>
        <v>240.40450151692272</v>
      </c>
      <c r="F61">
        <f t="shared" si="3"/>
        <v>0.39859716173841792</v>
      </c>
      <c r="G61" s="20">
        <f t="shared" si="4"/>
        <v>6.9331896902840851E-6</v>
      </c>
      <c r="I61" s="2">
        <v>0.75183396999999996</v>
      </c>
      <c r="J61">
        <v>266.13459499999999</v>
      </c>
      <c r="K61">
        <f t="shared" si="10"/>
        <v>262.29516881858785</v>
      </c>
      <c r="L61">
        <f t="shared" si="5"/>
        <v>14.74119340251298</v>
      </c>
      <c r="M61" s="20">
        <f t="shared" si="6"/>
        <v>2.0812774521809988E-4</v>
      </c>
      <c r="O61" s="2">
        <v>0.75088847000000003</v>
      </c>
      <c r="P61">
        <v>300.18293399999999</v>
      </c>
      <c r="Q61">
        <f t="shared" si="11"/>
        <v>296.25056373233986</v>
      </c>
      <c r="R61">
        <f t="shared" si="7"/>
        <v>15.463535921977424</v>
      </c>
      <c r="S61" s="20">
        <f t="shared" si="8"/>
        <v>1.716077160843414E-4</v>
      </c>
      <c r="BH61" s="2">
        <v>0.72722246000000001</v>
      </c>
      <c r="BI61">
        <v>289.71687300000002</v>
      </c>
    </row>
    <row r="62" spans="3:61" x14ac:dyDescent="0.25">
      <c r="C62" s="2">
        <v>0.75568427999999999</v>
      </c>
      <c r="D62">
        <v>240.476009</v>
      </c>
      <c r="E62">
        <f t="shared" si="9"/>
        <v>241.2588735136838</v>
      </c>
      <c r="F62">
        <f t="shared" si="3"/>
        <v>0.61287684678535803</v>
      </c>
      <c r="G62" s="20">
        <f t="shared" si="4"/>
        <v>1.0598141255418245E-5</v>
      </c>
      <c r="I62" s="2">
        <v>0.75613613000000002</v>
      </c>
      <c r="J62">
        <v>266.65951100000001</v>
      </c>
      <c r="K62">
        <f t="shared" si="10"/>
        <v>263.15648679584518</v>
      </c>
      <c r="L62">
        <f t="shared" si="5"/>
        <v>12.271178574894554</v>
      </c>
      <c r="M62" s="20">
        <f t="shared" si="6"/>
        <v>1.7257271013111462E-4</v>
      </c>
      <c r="O62" s="2">
        <v>0.75519117999999996</v>
      </c>
      <c r="P62">
        <v>300.823509</v>
      </c>
      <c r="Q62">
        <f t="shared" si="11"/>
        <v>297.40129620508407</v>
      </c>
      <c r="R62">
        <f t="shared" si="7"/>
        <v>11.711540413686341</v>
      </c>
      <c r="S62" s="20">
        <f t="shared" si="8"/>
        <v>1.2941674593879726E-4</v>
      </c>
      <c r="BH62" s="2">
        <v>0.73031756000000003</v>
      </c>
      <c r="BI62">
        <v>289.76172800000001</v>
      </c>
    </row>
    <row r="63" spans="3:61" x14ac:dyDescent="0.25">
      <c r="C63" s="2">
        <v>0.75998745999999995</v>
      </c>
      <c r="D63">
        <v>241.21445</v>
      </c>
      <c r="E63">
        <f t="shared" si="9"/>
        <v>242.18732830976199</v>
      </c>
      <c r="F63">
        <f t="shared" si="3"/>
        <v>0.94649220560535685</v>
      </c>
      <c r="G63" s="20">
        <f t="shared" si="4"/>
        <v>1.6267109886430215E-5</v>
      </c>
      <c r="I63" s="2">
        <v>0.76007959000000003</v>
      </c>
      <c r="J63">
        <v>267.19332300000002</v>
      </c>
      <c r="K63">
        <f t="shared" si="10"/>
        <v>264.03527249310059</v>
      </c>
      <c r="L63">
        <f t="shared" si="5"/>
        <v>9.9732830041277367</v>
      </c>
      <c r="M63" s="20">
        <f t="shared" si="6"/>
        <v>1.3969695521490766E-4</v>
      </c>
      <c r="O63" s="2">
        <v>0.75949359999999999</v>
      </c>
      <c r="P63">
        <v>301.40180500000002</v>
      </c>
      <c r="Q63">
        <f t="shared" si="11"/>
        <v>298.70055837946421</v>
      </c>
      <c r="R63">
        <f t="shared" si="7"/>
        <v>7.2967333049561471</v>
      </c>
      <c r="S63" s="20">
        <f t="shared" si="8"/>
        <v>8.032241829178876E-5</v>
      </c>
      <c r="BH63" s="2">
        <v>0.73696536000000001</v>
      </c>
      <c r="BI63">
        <v>290.36523299999999</v>
      </c>
    </row>
    <row r="64" spans="3:61" x14ac:dyDescent="0.25">
      <c r="C64" s="2">
        <v>0.76357268</v>
      </c>
      <c r="D64">
        <v>241.85332199999999</v>
      </c>
      <c r="E64">
        <f t="shared" si="9"/>
        <v>243.02383610482198</v>
      </c>
      <c r="F64">
        <f t="shared" si="3"/>
        <v>1.3701032695872246</v>
      </c>
      <c r="G64" s="20">
        <f t="shared" si="4"/>
        <v>2.3423359749377371E-5</v>
      </c>
      <c r="I64" s="2">
        <v>0.76402334999999999</v>
      </c>
      <c r="J64">
        <v>267.78941400000002</v>
      </c>
      <c r="K64">
        <f t="shared" si="10"/>
        <v>265.0110956379645</v>
      </c>
      <c r="L64">
        <f t="shared" si="5"/>
        <v>7.7190529208237368</v>
      </c>
      <c r="M64" s="20">
        <f t="shared" si="6"/>
        <v>1.0764087231966284E-4</v>
      </c>
      <c r="O64" s="2">
        <v>0.76307839</v>
      </c>
      <c r="P64">
        <v>301.951708</v>
      </c>
      <c r="Q64">
        <f t="shared" si="11"/>
        <v>299.91230855925488</v>
      </c>
      <c r="R64">
        <f t="shared" si="7"/>
        <v>4.1591500789114866</v>
      </c>
      <c r="S64" s="20">
        <f t="shared" si="8"/>
        <v>4.5617303570285195E-5</v>
      </c>
      <c r="BH64" s="2">
        <v>0.74009285000000002</v>
      </c>
      <c r="BI64">
        <v>290.463098</v>
      </c>
    </row>
    <row r="65" spans="3:61" x14ac:dyDescent="0.25">
      <c r="C65" s="2">
        <v>0.76715807000000003</v>
      </c>
      <c r="D65">
        <v>242.527781</v>
      </c>
      <c r="E65">
        <f t="shared" si="9"/>
        <v>243.92397211642276</v>
      </c>
      <c r="F65">
        <f t="shared" si="3"/>
        <v>1.9493496335778213</v>
      </c>
      <c r="G65" s="20">
        <f t="shared" si="4"/>
        <v>3.3141087420359119E-5</v>
      </c>
      <c r="I65" s="2">
        <v>0.76760823</v>
      </c>
      <c r="J65">
        <v>268.35711099999997</v>
      </c>
      <c r="K65">
        <f t="shared" si="10"/>
        <v>265.99331501183087</v>
      </c>
      <c r="L65">
        <f t="shared" si="5"/>
        <v>5.58753147368434</v>
      </c>
      <c r="M65" s="20">
        <f t="shared" si="6"/>
        <v>7.7587858806438549E-5</v>
      </c>
      <c r="O65" s="2">
        <v>0.76702296000000003</v>
      </c>
      <c r="P65">
        <v>302.71683999999999</v>
      </c>
      <c r="Q65">
        <f t="shared" si="11"/>
        <v>301.40021537255848</v>
      </c>
      <c r="R65">
        <f t="shared" si="7"/>
        <v>1.7335004095855029</v>
      </c>
      <c r="S65" s="20">
        <f t="shared" si="8"/>
        <v>1.8916935634272546E-5</v>
      </c>
      <c r="BH65" s="2">
        <v>0.74563237999999998</v>
      </c>
      <c r="BI65">
        <v>291.08699200000001</v>
      </c>
    </row>
    <row r="66" spans="3:61" x14ac:dyDescent="0.25">
      <c r="C66" s="2">
        <v>0.77110318</v>
      </c>
      <c r="D66">
        <v>243.406868</v>
      </c>
      <c r="E66">
        <f t="shared" si="9"/>
        <v>244.99617385511232</v>
      </c>
      <c r="F66">
        <f t="shared" si="3"/>
        <v>2.5258931010942858</v>
      </c>
      <c r="G66" s="20">
        <f t="shared" si="4"/>
        <v>4.2633335357388083E-5</v>
      </c>
      <c r="I66" s="2">
        <v>0.77119391000000004</v>
      </c>
      <c r="J66">
        <v>269.09384799999998</v>
      </c>
      <c r="K66">
        <f t="shared" si="10"/>
        <v>267.07838356854734</v>
      </c>
      <c r="L66">
        <f t="shared" si="5"/>
        <v>4.062096874450722</v>
      </c>
      <c r="M66" s="20">
        <f t="shared" si="6"/>
        <v>5.6097400672324463E-5</v>
      </c>
      <c r="O66" s="2">
        <v>0.77024941999999996</v>
      </c>
      <c r="P66">
        <v>303.35400800000002</v>
      </c>
      <c r="Q66">
        <f t="shared" si="11"/>
        <v>302.75323269839998</v>
      </c>
      <c r="R66">
        <f t="shared" si="7"/>
        <v>0.36093096301261651</v>
      </c>
      <c r="S66" s="20">
        <f t="shared" si="8"/>
        <v>3.9221542142541713E-6</v>
      </c>
      <c r="BH66" s="2">
        <v>0.74911890999999997</v>
      </c>
      <c r="BI66">
        <v>291.24602299999998</v>
      </c>
    </row>
    <row r="67" spans="3:61" x14ac:dyDescent="0.25">
      <c r="C67" s="2">
        <v>0.77465342000000004</v>
      </c>
      <c r="D67">
        <v>244.37125700000001</v>
      </c>
      <c r="E67">
        <f t="shared" ref="E67:E88" si="12">$X$6+$X$2*EXP((C67/F$1)*$X$3-$X$4)++D$1^2*$X$5/((-$X$7*(C67/E$1-1)^$X$8+1))</f>
        <v>246.04288265294772</v>
      </c>
      <c r="F67">
        <f t="shared" si="3"/>
        <v>2.7943323235928603</v>
      </c>
      <c r="G67" s="20">
        <f t="shared" si="4"/>
        <v>4.679266807575287E-5</v>
      </c>
      <c r="I67" s="2">
        <v>0.77442056000000004</v>
      </c>
      <c r="J67">
        <v>269.76830699999999</v>
      </c>
      <c r="K67">
        <f t="shared" ref="K67:K89" si="13">$X$6+$X$2*EXP((I67/L$1)*$X$3-$X$4)++J$1^2*$X$5/((-$X$7*(I67/K$1-1)^$X$8+1))</f>
        <v>268.15370744596288</v>
      </c>
      <c r="L67">
        <f t="shared" si="5"/>
        <v>2.6069317198968447</v>
      </c>
      <c r="M67" s="20">
        <f t="shared" si="6"/>
        <v>3.5821832888926638E-5</v>
      </c>
      <c r="O67" s="2">
        <v>0.77347630999999994</v>
      </c>
      <c r="P67">
        <v>304.08014500000002</v>
      </c>
      <c r="Q67">
        <f t="shared" ref="Q67:Q98" si="14">$X$6+$X$2*EXP((O67/R$1)*$X$3-$X$4)++P$1^2*$X$5/((-$X$7*(O67/Q$1-1)^$X$8+1))</f>
        <v>304.24461022001282</v>
      </c>
      <c r="R67">
        <f t="shared" si="7"/>
        <v>2.7048808593858949E-2</v>
      </c>
      <c r="S67" s="20">
        <f t="shared" si="8"/>
        <v>2.9253107918148203E-7</v>
      </c>
      <c r="BH67" s="2">
        <v>0.75501615</v>
      </c>
      <c r="BI67">
        <v>291.65357599999999</v>
      </c>
    </row>
    <row r="68" spans="3:61" x14ac:dyDescent="0.25">
      <c r="C68" s="2">
        <v>0.77792304999999995</v>
      </c>
      <c r="D68">
        <v>245.29092199999999</v>
      </c>
      <c r="E68">
        <f t="shared" si="12"/>
        <v>247.08359617295085</v>
      </c>
      <c r="F68">
        <f t="shared" ref="F68:F88" si="15">(E68-D68)^2</f>
        <v>3.2136806903650266</v>
      </c>
      <c r="G68" s="20">
        <f t="shared" ref="G68:G88" si="16">((E68-D68)/D68)^2</f>
        <v>5.3412114582105458E-5</v>
      </c>
      <c r="I68" s="2">
        <v>0.77764717999999999</v>
      </c>
      <c r="J68">
        <v>270.43936000000002</v>
      </c>
      <c r="K68">
        <f t="shared" si="13"/>
        <v>269.33462447416304</v>
      </c>
      <c r="L68">
        <f t="shared" ref="L68:L89" si="17">(K68-J68)^2</f>
        <v>1.2204405820463224</v>
      </c>
      <c r="M68" s="20">
        <f t="shared" ref="M68:M89" si="18">((K68-J68)/J68)^2</f>
        <v>1.6686945262809486E-5</v>
      </c>
      <c r="O68" s="2">
        <v>0.77670391999999999</v>
      </c>
      <c r="P68">
        <v>304.955826</v>
      </c>
      <c r="Q68">
        <f t="shared" si="14"/>
        <v>305.89170422069628</v>
      </c>
      <c r="R68">
        <f t="shared" ref="R68:R100" si="19">(Q68-P68)^2</f>
        <v>0.87586804397363771</v>
      </c>
      <c r="S68" s="20">
        <f t="shared" ref="S68:S100" si="20">((Q68-P68)/P68)^2</f>
        <v>9.4181328451687325E-6</v>
      </c>
      <c r="BH68" s="2">
        <v>0.7582757</v>
      </c>
      <c r="BI68">
        <v>291.937387</v>
      </c>
    </row>
    <row r="69" spans="3:61" x14ac:dyDescent="0.25">
      <c r="C69" s="2">
        <v>0.78115139</v>
      </c>
      <c r="D69">
        <v>246.31955300000001</v>
      </c>
      <c r="E69">
        <f t="shared" si="12"/>
        <v>248.19176322474982</v>
      </c>
      <c r="F69">
        <f t="shared" si="15"/>
        <v>3.5051711256577232</v>
      </c>
      <c r="G69" s="20">
        <f t="shared" si="16"/>
        <v>5.777120815429015E-5</v>
      </c>
      <c r="I69" s="2">
        <v>0.78123370999999997</v>
      </c>
      <c r="J69">
        <v>271.35233199999999</v>
      </c>
      <c r="K69">
        <f t="shared" si="13"/>
        <v>270.78762830170581</v>
      </c>
      <c r="L69">
        <f t="shared" si="17"/>
        <v>0.31889026686712574</v>
      </c>
      <c r="M69" s="20">
        <f t="shared" si="18"/>
        <v>4.3308600254918191E-6</v>
      </c>
      <c r="O69" s="2">
        <v>0.78002055000000003</v>
      </c>
      <c r="P69">
        <v>306.01628799999997</v>
      </c>
      <c r="Q69">
        <f t="shared" si="14"/>
        <v>307.76713069979985</v>
      </c>
      <c r="R69">
        <f t="shared" si="19"/>
        <v>3.0654501594425168</v>
      </c>
      <c r="S69" s="20">
        <f t="shared" si="20"/>
        <v>3.2734459452414206E-5</v>
      </c>
      <c r="BH69" s="2">
        <v>0.76277247000000004</v>
      </c>
      <c r="BI69">
        <v>292.28970299999997</v>
      </c>
    </row>
    <row r="70" spans="3:61" x14ac:dyDescent="0.25">
      <c r="C70" s="2">
        <v>0.78473886000000004</v>
      </c>
      <c r="D70">
        <v>247.428256</v>
      </c>
      <c r="E70">
        <f t="shared" si="12"/>
        <v>249.52871776258715</v>
      </c>
      <c r="F70">
        <f t="shared" si="15"/>
        <v>4.4119396160906943</v>
      </c>
      <c r="G70" s="20">
        <f t="shared" si="16"/>
        <v>7.2066092006218437E-5</v>
      </c>
      <c r="I70" s="2">
        <v>0.78446196999999995</v>
      </c>
      <c r="J70">
        <v>272.36316900000003</v>
      </c>
      <c r="K70">
        <f t="shared" si="13"/>
        <v>272.23929793991584</v>
      </c>
      <c r="L70">
        <f t="shared" si="17"/>
        <v>1.5344039526379557E-2</v>
      </c>
      <c r="M70" s="20">
        <f t="shared" si="18"/>
        <v>2.0684401125062051E-7</v>
      </c>
      <c r="O70" s="2">
        <v>0.78288376000000004</v>
      </c>
      <c r="P70">
        <v>307.14692200000002</v>
      </c>
      <c r="Q70">
        <f t="shared" si="14"/>
        <v>309.55452302969786</v>
      </c>
      <c r="R70">
        <f t="shared" si="19"/>
        <v>5.7965427182021179</v>
      </c>
      <c r="S70" s="20">
        <f t="shared" si="20"/>
        <v>6.1443607437882357E-5</v>
      </c>
      <c r="BH70" s="2">
        <v>0.76511918000000001</v>
      </c>
      <c r="BI70">
        <v>292.59167600000001</v>
      </c>
    </row>
    <row r="71" spans="3:61" x14ac:dyDescent="0.25">
      <c r="C71" s="2">
        <v>0.78760967000000004</v>
      </c>
      <c r="D71">
        <v>248.71319299999999</v>
      </c>
      <c r="E71">
        <f t="shared" si="12"/>
        <v>250.68850332932868</v>
      </c>
      <c r="F71">
        <f t="shared" si="15"/>
        <v>3.9018508971526282</v>
      </c>
      <c r="G71" s="20">
        <f t="shared" si="16"/>
        <v>6.3077289569575572E-5</v>
      </c>
      <c r="I71" s="2">
        <v>0.78770655999999994</v>
      </c>
      <c r="J71">
        <v>273.29341299999999</v>
      </c>
      <c r="K71">
        <f t="shared" si="13"/>
        <v>273.85539847469619</v>
      </c>
      <c r="L71">
        <f t="shared" si="17"/>
        <v>0.31582767376951382</v>
      </c>
      <c r="M71" s="20">
        <f t="shared" si="18"/>
        <v>4.2285537257972607E-6</v>
      </c>
      <c r="O71" s="2">
        <v>0.78572251000000004</v>
      </c>
      <c r="P71">
        <v>308.502994</v>
      </c>
      <c r="Q71">
        <f t="shared" si="14"/>
        <v>311.50038454070886</v>
      </c>
      <c r="R71">
        <f t="shared" si="19"/>
        <v>8.9843500535309744</v>
      </c>
      <c r="S71" s="20">
        <f t="shared" si="20"/>
        <v>9.4399109713159065E-5</v>
      </c>
      <c r="BH71" s="2">
        <v>0.77020496999999999</v>
      </c>
      <c r="BI71">
        <v>293.50916599999999</v>
      </c>
    </row>
    <row r="72" spans="3:61" x14ac:dyDescent="0.25">
      <c r="C72" s="2">
        <v>0.79082355000000004</v>
      </c>
      <c r="D72">
        <v>249.94012000000001</v>
      </c>
      <c r="E72">
        <f t="shared" si="12"/>
        <v>252.0940771540819</v>
      </c>
      <c r="F72">
        <f t="shared" si="15"/>
        <v>4.6395314216205721</v>
      </c>
      <c r="G72" s="20">
        <f t="shared" si="16"/>
        <v>7.4268075864244236E-5</v>
      </c>
      <c r="I72" s="2">
        <v>0.79094041999999998</v>
      </c>
      <c r="J72">
        <v>274.37125700000001</v>
      </c>
      <c r="K72">
        <f t="shared" si="13"/>
        <v>275.64566984727247</v>
      </c>
      <c r="L72">
        <f t="shared" si="17"/>
        <v>1.624128105293094</v>
      </c>
      <c r="M72" s="20">
        <f t="shared" si="18"/>
        <v>2.157461507408433E-5</v>
      </c>
      <c r="O72" s="2">
        <v>0.78824059999999996</v>
      </c>
      <c r="P72">
        <v>309.94011999999998</v>
      </c>
      <c r="Q72">
        <f t="shared" si="14"/>
        <v>313.38868222485593</v>
      </c>
      <c r="R72">
        <f t="shared" si="19"/>
        <v>11.892581418703406</v>
      </c>
      <c r="S72" s="20">
        <f t="shared" si="20"/>
        <v>1.2379997006215393E-4</v>
      </c>
      <c r="BH72" s="2">
        <v>0.77255193</v>
      </c>
      <c r="BI72">
        <v>293.86392899999998</v>
      </c>
    </row>
    <row r="73" spans="3:61" x14ac:dyDescent="0.25">
      <c r="C73" s="2">
        <v>0.79370037999999998</v>
      </c>
      <c r="D73">
        <v>251.37724600000001</v>
      </c>
      <c r="E73">
        <f t="shared" si="12"/>
        <v>253.46048080517795</v>
      </c>
      <c r="F73">
        <f t="shared" si="15"/>
        <v>4.3398672535047602</v>
      </c>
      <c r="G73" s="20">
        <f t="shared" si="16"/>
        <v>6.8679087730107397E-5</v>
      </c>
      <c r="I73" s="2">
        <v>0.79345677999999997</v>
      </c>
      <c r="J73">
        <v>275.44910199999998</v>
      </c>
      <c r="K73">
        <f t="shared" si="13"/>
        <v>277.18006517165111</v>
      </c>
      <c r="L73">
        <f t="shared" si="17"/>
        <v>2.9962335016125263</v>
      </c>
      <c r="M73" s="20">
        <f t="shared" si="18"/>
        <v>3.9490527411599904E-5</v>
      </c>
      <c r="O73" s="2">
        <v>0.79039994000000002</v>
      </c>
      <c r="P73">
        <v>311.37724600000001</v>
      </c>
      <c r="Q73">
        <f t="shared" si="14"/>
        <v>315.14321124934702</v>
      </c>
      <c r="R73">
        <f t="shared" si="19"/>
        <v>14.182494259289248</v>
      </c>
      <c r="S73" s="20">
        <f t="shared" si="20"/>
        <v>1.4627795160867583E-4</v>
      </c>
      <c r="BH73" s="2">
        <v>0.77799636000000005</v>
      </c>
      <c r="BI73">
        <v>294.75695200000001</v>
      </c>
    </row>
    <row r="74" spans="3:61" x14ac:dyDescent="0.25">
      <c r="C74" s="2">
        <v>0.79620212999999995</v>
      </c>
      <c r="D74">
        <v>252.895118</v>
      </c>
      <c r="E74">
        <f t="shared" si="12"/>
        <v>254.7424478320718</v>
      </c>
      <c r="F74">
        <f t="shared" si="15"/>
        <v>3.4126275084624513</v>
      </c>
      <c r="G74" s="20">
        <f t="shared" si="16"/>
        <v>5.3359038592377349E-5</v>
      </c>
      <c r="I74" s="2">
        <v>0.79597401000000001</v>
      </c>
      <c r="J74">
        <v>276.70658700000001</v>
      </c>
      <c r="K74">
        <f t="shared" si="13"/>
        <v>278.85529807418266</v>
      </c>
      <c r="L74">
        <f t="shared" si="17"/>
        <v>4.6169592803151263</v>
      </c>
      <c r="M74" s="20">
        <f t="shared" si="18"/>
        <v>6.0299963461544473E-5</v>
      </c>
      <c r="O74" s="2">
        <v>0.79220139000000001</v>
      </c>
      <c r="P74">
        <v>312.994012</v>
      </c>
      <c r="Q74">
        <f t="shared" si="14"/>
        <v>316.71206861100109</v>
      </c>
      <c r="R74">
        <f t="shared" si="19"/>
        <v>13.8239449626089</v>
      </c>
      <c r="S74" s="20">
        <f t="shared" si="20"/>
        <v>1.4111069735635689E-4</v>
      </c>
      <c r="BH74" s="2">
        <v>0.78076738000000001</v>
      </c>
      <c r="BI74">
        <v>295.33191299999999</v>
      </c>
    </row>
    <row r="75" spans="3:61" x14ac:dyDescent="0.25">
      <c r="C75" s="2">
        <v>0.79881508000000001</v>
      </c>
      <c r="D75">
        <v>254.563829</v>
      </c>
      <c r="E75">
        <f t="shared" si="12"/>
        <v>256.18606859206204</v>
      </c>
      <c r="F75">
        <f t="shared" si="15"/>
        <v>2.6316612940536279</v>
      </c>
      <c r="G75" s="20">
        <f t="shared" si="16"/>
        <v>4.0610337939345106E-5</v>
      </c>
      <c r="I75" s="2">
        <v>0.79883490000000001</v>
      </c>
      <c r="J75">
        <v>278.30986799999999</v>
      </c>
      <c r="K75">
        <f t="shared" si="13"/>
        <v>280.95239845329081</v>
      </c>
      <c r="L75">
        <f t="shared" si="17"/>
        <v>6.9829671965693718</v>
      </c>
      <c r="M75" s="20">
        <f t="shared" si="18"/>
        <v>9.0153541384327236E-5</v>
      </c>
      <c r="O75" s="2">
        <v>0.79400285000000004</v>
      </c>
      <c r="P75">
        <v>314.61077799999998</v>
      </c>
      <c r="Q75">
        <f t="shared" si="14"/>
        <v>318.38530855467866</v>
      </c>
      <c r="R75">
        <f t="shared" si="19"/>
        <v>14.24708090820292</v>
      </c>
      <c r="S75" s="20">
        <f t="shared" si="20"/>
        <v>1.4393907162441462E-4</v>
      </c>
      <c r="BH75" s="2">
        <v>0.78497004000000004</v>
      </c>
      <c r="BI75">
        <v>296.661475</v>
      </c>
    </row>
    <row r="76" spans="3:61" x14ac:dyDescent="0.25">
      <c r="C76" s="2">
        <v>0.80103778000000003</v>
      </c>
      <c r="D76">
        <v>256.36458199999998</v>
      </c>
      <c r="E76">
        <f t="shared" si="12"/>
        <v>257.50832627553956</v>
      </c>
      <c r="F76">
        <f t="shared" si="15"/>
        <v>1.3081509678295473</v>
      </c>
      <c r="G76" s="20">
        <f t="shared" si="16"/>
        <v>1.9904066619859671E-5</v>
      </c>
      <c r="I76" s="2">
        <v>0.80187288000000001</v>
      </c>
      <c r="J76">
        <v>280.39885399999997</v>
      </c>
      <c r="K76">
        <f t="shared" si="13"/>
        <v>283.43807777984932</v>
      </c>
      <c r="L76">
        <f t="shared" si="17"/>
        <v>9.2368811840017777</v>
      </c>
      <c r="M76" s="20">
        <f t="shared" si="18"/>
        <v>1.1748242126941699E-4</v>
      </c>
      <c r="O76" s="2">
        <v>0.79581241000000003</v>
      </c>
      <c r="P76">
        <v>316.44110999999998</v>
      </c>
      <c r="Q76">
        <f t="shared" si="14"/>
        <v>320.18042924977851</v>
      </c>
      <c r="R76">
        <f t="shared" si="19"/>
        <v>13.982508451764284</v>
      </c>
      <c r="S76" s="20">
        <f t="shared" si="20"/>
        <v>1.3963660847210284E-4</v>
      </c>
      <c r="BH76" s="2">
        <v>0.78710420999999997</v>
      </c>
      <c r="BI76">
        <v>297.36526900000001</v>
      </c>
    </row>
    <row r="77" spans="3:61" x14ac:dyDescent="0.25">
      <c r="C77" s="2">
        <v>0.80306509000000004</v>
      </c>
      <c r="D77">
        <v>258.17443500000002</v>
      </c>
      <c r="E77">
        <f t="shared" si="12"/>
        <v>258.79870819091053</v>
      </c>
      <c r="F77">
        <f t="shared" si="15"/>
        <v>0.38971701688959581</v>
      </c>
      <c r="G77" s="20">
        <f t="shared" si="16"/>
        <v>5.8468627467116153E-6</v>
      </c>
      <c r="I77" s="2">
        <v>0.80429170999999999</v>
      </c>
      <c r="J77">
        <v>282.34311700000001</v>
      </c>
      <c r="K77">
        <f t="shared" si="13"/>
        <v>285.63731523461433</v>
      </c>
      <c r="L77">
        <f t="shared" si="17"/>
        <v>10.851742008936153</v>
      </c>
      <c r="M77" s="20">
        <f t="shared" si="18"/>
        <v>1.3612724350509632E-4</v>
      </c>
      <c r="O77" s="2">
        <v>0.79729141999999997</v>
      </c>
      <c r="P77">
        <v>318.05284399999999</v>
      </c>
      <c r="Q77">
        <f t="shared" si="14"/>
        <v>321.73999085969115</v>
      </c>
      <c r="R77">
        <f t="shared" si="19"/>
        <v>13.59505196493034</v>
      </c>
      <c r="S77" s="20">
        <f t="shared" si="20"/>
        <v>1.3439475045978825E-4</v>
      </c>
      <c r="BH77" s="2">
        <v>0.78918695999999999</v>
      </c>
      <c r="BI77">
        <v>298.06509699999998</v>
      </c>
    </row>
    <row r="78" spans="3:61" x14ac:dyDescent="0.25">
      <c r="C78" s="2">
        <v>0.80525614000000001</v>
      </c>
      <c r="D78">
        <v>260.07538299999999</v>
      </c>
      <c r="E78">
        <f t="shared" si="12"/>
        <v>260.29417408544549</v>
      </c>
      <c r="F78">
        <f t="shared" si="15"/>
        <v>4.7869539070421234E-2</v>
      </c>
      <c r="G78" s="20">
        <f t="shared" si="16"/>
        <v>7.0771883232244568E-7</v>
      </c>
      <c r="I78" s="2">
        <v>0.80648412000000003</v>
      </c>
      <c r="J78">
        <v>284.52878299999998</v>
      </c>
      <c r="K78">
        <f t="shared" si="13"/>
        <v>287.82437827569191</v>
      </c>
      <c r="L78">
        <f t="shared" si="17"/>
        <v>10.860948221163017</v>
      </c>
      <c r="M78" s="20">
        <f t="shared" si="18"/>
        <v>1.3415761552562695E-4</v>
      </c>
      <c r="O78" s="2">
        <v>0.79906345000000001</v>
      </c>
      <c r="P78">
        <v>319.92395599999998</v>
      </c>
      <c r="Q78">
        <f t="shared" si="14"/>
        <v>323.72742687913205</v>
      </c>
      <c r="R78">
        <f t="shared" si="19"/>
        <v>14.466390728405743</v>
      </c>
      <c r="S78" s="20">
        <f t="shared" si="20"/>
        <v>1.4134051458843602E-4</v>
      </c>
      <c r="BH78" s="2">
        <v>0.79229201000000005</v>
      </c>
      <c r="BI78">
        <v>299.30938800000001</v>
      </c>
    </row>
    <row r="79" spans="3:61" x14ac:dyDescent="0.25">
      <c r="C79" s="2">
        <v>0.80725131999999999</v>
      </c>
      <c r="D79">
        <v>261.88545599999998</v>
      </c>
      <c r="E79">
        <f t="shared" si="12"/>
        <v>261.75762362495055</v>
      </c>
      <c r="F79">
        <f t="shared" si="15"/>
        <v>1.6341116110776179E-2</v>
      </c>
      <c r="G79" s="20">
        <f t="shared" si="16"/>
        <v>2.382642890698041E-7</v>
      </c>
      <c r="I79" s="2">
        <v>0.80848149999999996</v>
      </c>
      <c r="J79">
        <v>286.79926499999999</v>
      </c>
      <c r="K79">
        <f t="shared" si="13"/>
        <v>289.99864698025328</v>
      </c>
      <c r="L79">
        <f t="shared" si="17"/>
        <v>10.23604505556948</v>
      </c>
      <c r="M79" s="20">
        <f t="shared" si="18"/>
        <v>1.2444461854921587E-4</v>
      </c>
      <c r="O79" s="2">
        <v>0.80064146999999997</v>
      </c>
      <c r="P79">
        <v>322.076999</v>
      </c>
      <c r="Q79">
        <f t="shared" si="14"/>
        <v>325.61566242513629</v>
      </c>
      <c r="R79">
        <f t="shared" si="19"/>
        <v>12.522138836397314</v>
      </c>
      <c r="S79" s="20">
        <f t="shared" si="20"/>
        <v>1.2071440350101725E-4</v>
      </c>
      <c r="BH79" s="2">
        <v>0.79401566999999995</v>
      </c>
      <c r="BI79">
        <v>300.08291400000002</v>
      </c>
    </row>
    <row r="80" spans="3:61" x14ac:dyDescent="0.25">
      <c r="C80" s="2">
        <v>0.80882522000000001</v>
      </c>
      <c r="D80">
        <v>263.41317400000003</v>
      </c>
      <c r="E80">
        <f t="shared" si="12"/>
        <v>262.9880378964628</v>
      </c>
      <c r="F80">
        <f t="shared" si="15"/>
        <v>0.18074070653081578</v>
      </c>
      <c r="G80" s="20">
        <f t="shared" si="16"/>
        <v>2.6048396433615881E-6</v>
      </c>
      <c r="I80" s="2">
        <v>0.81028363999999997</v>
      </c>
      <c r="J80">
        <v>289.11237599999998</v>
      </c>
      <c r="K80">
        <f t="shared" si="13"/>
        <v>292.12780790546458</v>
      </c>
      <c r="L80">
        <f t="shared" si="17"/>
        <v>9.0928295764938394</v>
      </c>
      <c r="M80" s="20">
        <f t="shared" si="18"/>
        <v>1.0878416576821756E-4</v>
      </c>
      <c r="O80" s="2">
        <v>0.80224304000000002</v>
      </c>
      <c r="P80">
        <v>324.19720100000001</v>
      </c>
      <c r="Q80">
        <f t="shared" si="14"/>
        <v>327.65635963005298</v>
      </c>
      <c r="R80">
        <f t="shared" si="19"/>
        <v>11.96577842786993</v>
      </c>
      <c r="S80" s="20">
        <f t="shared" si="20"/>
        <v>1.1384722118685995E-4</v>
      </c>
      <c r="BH80" s="2">
        <v>0.79669299999999998</v>
      </c>
      <c r="BI80">
        <v>301.40817800000002</v>
      </c>
    </row>
    <row r="81" spans="3:61" x14ac:dyDescent="0.25">
      <c r="C81" s="2">
        <v>0.81026706999999998</v>
      </c>
      <c r="D81">
        <v>264.85029900000001</v>
      </c>
      <c r="E81">
        <f t="shared" si="12"/>
        <v>264.17990393749517</v>
      </c>
      <c r="F81">
        <f t="shared" si="15"/>
        <v>0.44942953983086542</v>
      </c>
      <c r="G81" s="20">
        <f t="shared" si="16"/>
        <v>6.4070878518838671E-6</v>
      </c>
      <c r="I81" s="2">
        <v>0.81205304</v>
      </c>
      <c r="J81">
        <v>291.29760099999999</v>
      </c>
      <c r="K81">
        <f t="shared" si="13"/>
        <v>294.39156877390053</v>
      </c>
      <c r="L81">
        <f t="shared" si="17"/>
        <v>9.5726365859350917</v>
      </c>
      <c r="M81" s="20">
        <f t="shared" si="18"/>
        <v>1.1281263824151903E-4</v>
      </c>
      <c r="O81" s="2">
        <v>0.80355547000000005</v>
      </c>
      <c r="P81">
        <v>326.276184</v>
      </c>
      <c r="Q81">
        <f t="shared" si="14"/>
        <v>329.42975437317381</v>
      </c>
      <c r="R81">
        <f t="shared" si="19"/>
        <v>9.945006098559583</v>
      </c>
      <c r="S81" s="20">
        <f t="shared" si="20"/>
        <v>9.3418804479152774E-5</v>
      </c>
      <c r="BH81" s="2">
        <v>0.79838629000000005</v>
      </c>
      <c r="BI81">
        <v>302.36564199999998</v>
      </c>
    </row>
    <row r="82" spans="3:61" x14ac:dyDescent="0.25">
      <c r="C82" s="2">
        <v>0.81157486000000001</v>
      </c>
      <c r="D82">
        <v>266.32793800000002</v>
      </c>
      <c r="E82">
        <f t="shared" si="12"/>
        <v>265.31920567612121</v>
      </c>
      <c r="F82">
        <f t="shared" si="15"/>
        <v>1.0175409012379304</v>
      </c>
      <c r="G82" s="20">
        <f t="shared" si="16"/>
        <v>1.4345590247110446E-5</v>
      </c>
      <c r="I82" s="2">
        <v>0.81369148999999996</v>
      </c>
      <c r="J82">
        <v>293.52827600000001</v>
      </c>
      <c r="K82">
        <f t="shared" si="13"/>
        <v>296.65893760213822</v>
      </c>
      <c r="L82">
        <f t="shared" si="17"/>
        <v>9.8010420671026353</v>
      </c>
      <c r="M82" s="20">
        <f t="shared" si="18"/>
        <v>1.1375549003146369E-4</v>
      </c>
      <c r="O82" s="2">
        <v>0.80478439999999996</v>
      </c>
      <c r="P82">
        <v>328.69769700000001</v>
      </c>
      <c r="Q82">
        <f t="shared" si="14"/>
        <v>331.17938504541394</v>
      </c>
      <c r="R82">
        <f t="shared" si="19"/>
        <v>6.1587755547504237</v>
      </c>
      <c r="S82" s="20">
        <f t="shared" si="20"/>
        <v>5.7003438675684038E-5</v>
      </c>
      <c r="BH82" s="2">
        <v>0.79992728999999996</v>
      </c>
      <c r="BI82">
        <v>303.49597699999998</v>
      </c>
    </row>
    <row r="83" spans="3:61" x14ac:dyDescent="0.25">
      <c r="C83" s="2">
        <v>0.81326697999999997</v>
      </c>
      <c r="D83">
        <v>268.10634599999997</v>
      </c>
      <c r="E83">
        <f t="shared" si="12"/>
        <v>266.88338263885436</v>
      </c>
      <c r="F83">
        <f t="shared" si="15"/>
        <v>1.4956393827045837</v>
      </c>
      <c r="G83" s="20">
        <f t="shared" si="16"/>
        <v>2.0807155118757865E-5</v>
      </c>
      <c r="I83" s="2">
        <v>0.81490633000000001</v>
      </c>
      <c r="J83">
        <v>295.63520799999998</v>
      </c>
      <c r="K83">
        <f t="shared" si="13"/>
        <v>298.45776597120425</v>
      </c>
      <c r="L83">
        <f t="shared" si="17"/>
        <v>7.9668335008087983</v>
      </c>
      <c r="M83" s="20">
        <f t="shared" si="18"/>
        <v>9.1153517605492999E-5</v>
      </c>
      <c r="O83" s="2">
        <v>0.80628074000000005</v>
      </c>
      <c r="P83">
        <v>330.99687699999998</v>
      </c>
      <c r="Q83">
        <f t="shared" si="14"/>
        <v>333.4351798472602</v>
      </c>
      <c r="R83">
        <f t="shared" si="19"/>
        <v>5.9453207749572847</v>
      </c>
      <c r="S83" s="20">
        <f t="shared" si="20"/>
        <v>5.4265961111042603E-5</v>
      </c>
      <c r="BH83" s="2">
        <v>0.80326218999999999</v>
      </c>
      <c r="BI83">
        <v>306.09851600000002</v>
      </c>
    </row>
    <row r="84" spans="3:61" x14ac:dyDescent="0.25">
      <c r="C84" s="2">
        <v>0.81497998000000005</v>
      </c>
      <c r="D84">
        <v>270.17339600000003</v>
      </c>
      <c r="E84">
        <f t="shared" si="12"/>
        <v>268.58125202850675</v>
      </c>
      <c r="F84">
        <f t="shared" si="15"/>
        <v>2.5349224259623679</v>
      </c>
      <c r="G84" s="20">
        <f t="shared" si="16"/>
        <v>3.4727978982131873E-5</v>
      </c>
      <c r="I84" s="2">
        <v>0.81592633999999997</v>
      </c>
      <c r="J84">
        <v>297.86936600000001</v>
      </c>
      <c r="K84">
        <f t="shared" si="13"/>
        <v>300.0526371725478</v>
      </c>
      <c r="L84">
        <f t="shared" si="17"/>
        <v>4.7666730128782051</v>
      </c>
      <c r="M84" s="20">
        <f t="shared" si="18"/>
        <v>5.3723423348764574E-5</v>
      </c>
      <c r="O84" s="2">
        <v>0.80724441999999996</v>
      </c>
      <c r="P84">
        <v>333.12894999999997</v>
      </c>
      <c r="Q84">
        <f t="shared" si="14"/>
        <v>334.96624434113988</v>
      </c>
      <c r="R84">
        <f t="shared" si="19"/>
        <v>3.3756504959847331</v>
      </c>
      <c r="S84" s="20">
        <f t="shared" si="20"/>
        <v>3.0418144799039227E-5</v>
      </c>
      <c r="BH84" s="2">
        <v>0.80465971000000003</v>
      </c>
      <c r="BI84">
        <v>307.71507300000002</v>
      </c>
    </row>
    <row r="85" spans="3:61" x14ac:dyDescent="0.25">
      <c r="C85" s="2">
        <v>0.81674997999999999</v>
      </c>
      <c r="D85">
        <v>272.483024</v>
      </c>
      <c r="E85">
        <f t="shared" si="12"/>
        <v>270.47115956457986</v>
      </c>
      <c r="F85">
        <f t="shared" si="15"/>
        <v>4.0475985065083844</v>
      </c>
      <c r="G85" s="20">
        <f t="shared" si="16"/>
        <v>5.4515315035857558E-5</v>
      </c>
      <c r="I85" s="2">
        <v>0.81694619999999996</v>
      </c>
      <c r="J85">
        <v>300.07090099999999</v>
      </c>
      <c r="K85">
        <f t="shared" si="13"/>
        <v>301.73055248104185</v>
      </c>
      <c r="L85">
        <f t="shared" si="17"/>
        <v>2.7544430385244478</v>
      </c>
      <c r="M85" s="20">
        <f t="shared" si="18"/>
        <v>3.0590461646166292E-5</v>
      </c>
      <c r="O85" s="2">
        <v>0.80848494999999998</v>
      </c>
      <c r="P85">
        <v>335.64935200000002</v>
      </c>
      <c r="Q85">
        <f t="shared" si="14"/>
        <v>337.03424965689379</v>
      </c>
      <c r="R85">
        <f t="shared" si="19"/>
        <v>1.9179415200698546</v>
      </c>
      <c r="S85" s="20">
        <f t="shared" si="20"/>
        <v>1.7024083267024421E-5</v>
      </c>
      <c r="BH85" s="2">
        <v>0.80585019999999996</v>
      </c>
      <c r="BI85">
        <v>309.27004899999997</v>
      </c>
    </row>
    <row r="86" spans="3:61" x14ac:dyDescent="0.25">
      <c r="C86" s="2">
        <v>0.81815937000000005</v>
      </c>
      <c r="D86">
        <v>274.40542199999999</v>
      </c>
      <c r="E86">
        <f t="shared" si="12"/>
        <v>272.08626872033335</v>
      </c>
      <c r="F86">
        <f t="shared" si="15"/>
        <v>5.3784719345885161</v>
      </c>
      <c r="G86" s="20">
        <f t="shared" si="16"/>
        <v>7.1428828938760659E-5</v>
      </c>
      <c r="I86" s="2">
        <v>0.81813005000000005</v>
      </c>
      <c r="J86">
        <v>302.41597300000001</v>
      </c>
      <c r="K86">
        <f t="shared" si="13"/>
        <v>303.79117765298605</v>
      </c>
      <c r="L86">
        <f t="shared" si="17"/>
        <v>1.8911878375944609</v>
      </c>
      <c r="M86" s="20">
        <f t="shared" si="18"/>
        <v>2.0678794352387596E-5</v>
      </c>
      <c r="O86" s="2">
        <v>0.80966950999999998</v>
      </c>
      <c r="P86">
        <v>338.143889</v>
      </c>
      <c r="Q86">
        <f t="shared" si="14"/>
        <v>339.11816096796133</v>
      </c>
      <c r="R86">
        <f t="shared" si="19"/>
        <v>0.94920586755524039</v>
      </c>
      <c r="S86" s="20">
        <f t="shared" si="20"/>
        <v>8.3015144425165678E-6</v>
      </c>
      <c r="BH86" s="2">
        <v>0.80868682000000003</v>
      </c>
      <c r="BI86">
        <v>312.76524999999998</v>
      </c>
    </row>
    <row r="87" spans="3:61" x14ac:dyDescent="0.25">
      <c r="C87" s="2">
        <v>0.81956912000000004</v>
      </c>
      <c r="D87">
        <v>276.399809</v>
      </c>
      <c r="E87">
        <f t="shared" si="12"/>
        <v>273.81091680399845</v>
      </c>
      <c r="F87">
        <f t="shared" si="15"/>
        <v>6.7023628025177402</v>
      </c>
      <c r="G87" s="20">
        <f t="shared" si="16"/>
        <v>8.7730873919084141E-5</v>
      </c>
      <c r="I87" s="2">
        <v>0.81892248000000001</v>
      </c>
      <c r="J87">
        <v>304.64730900000001</v>
      </c>
      <c r="K87">
        <f t="shared" si="13"/>
        <v>305.24348395652169</v>
      </c>
      <c r="L87">
        <f t="shared" si="17"/>
        <v>0.35542457878362604</v>
      </c>
      <c r="M87" s="20">
        <f t="shared" si="18"/>
        <v>3.8295942715512819E-6</v>
      </c>
      <c r="O87" s="2">
        <v>0.81085383</v>
      </c>
      <c r="P87">
        <v>340.58748800000001</v>
      </c>
      <c r="Q87">
        <f t="shared" si="14"/>
        <v>341.31653712821071</v>
      </c>
      <c r="R87">
        <f t="shared" si="19"/>
        <v>0.53151263134478766</v>
      </c>
      <c r="S87" s="20">
        <f t="shared" si="20"/>
        <v>4.5820118818492468E-6</v>
      </c>
      <c r="BH87" s="2">
        <v>0.80961890999999997</v>
      </c>
      <c r="BI87">
        <v>314.130267</v>
      </c>
    </row>
    <row r="88" spans="3:61" x14ac:dyDescent="0.25">
      <c r="C88" s="2">
        <v>0.82078311000000004</v>
      </c>
      <c r="D88">
        <v>278.32798200000002</v>
      </c>
      <c r="E88">
        <f t="shared" si="12"/>
        <v>275.3927812819328</v>
      </c>
      <c r="F88">
        <f t="shared" si="15"/>
        <v>8.6154032553423345</v>
      </c>
      <c r="G88" s="20">
        <f t="shared" si="16"/>
        <v>1.1121461644849678E-4</v>
      </c>
      <c r="I88" s="2">
        <v>0.81980191999999996</v>
      </c>
      <c r="J88">
        <v>306.67805800000002</v>
      </c>
      <c r="K88">
        <f t="shared" si="13"/>
        <v>306.92892829812507</v>
      </c>
      <c r="L88">
        <f t="shared" si="17"/>
        <v>6.2935906481351861E-2</v>
      </c>
      <c r="M88" s="20">
        <f t="shared" si="18"/>
        <v>6.6916479248754291E-7</v>
      </c>
      <c r="O88" s="2">
        <v>0.81175823999999996</v>
      </c>
      <c r="P88">
        <v>342.580397</v>
      </c>
      <c r="Q88">
        <f t="shared" si="14"/>
        <v>343.07821111185274</v>
      </c>
      <c r="R88">
        <f t="shared" si="19"/>
        <v>0.24781888995972565</v>
      </c>
      <c r="S88" s="20">
        <f t="shared" si="20"/>
        <v>2.1115889988631219E-6</v>
      </c>
      <c r="BH88" s="2">
        <v>0.81155412000000005</v>
      </c>
      <c r="BI88">
        <v>316.83788299999998</v>
      </c>
    </row>
    <row r="89" spans="3:61" x14ac:dyDescent="0.25">
      <c r="I89" s="2">
        <v>0.82016111000000003</v>
      </c>
      <c r="J89">
        <v>308.323353</v>
      </c>
      <c r="K89">
        <f t="shared" si="13"/>
        <v>307.6408092524066</v>
      </c>
      <c r="L89">
        <f t="shared" si="17"/>
        <v>0.46586596737884228</v>
      </c>
      <c r="M89" s="20">
        <f t="shared" si="18"/>
        <v>4.900587464977728E-6</v>
      </c>
      <c r="O89" s="2">
        <v>0.81266527</v>
      </c>
      <c r="P89">
        <v>344.84354000000002</v>
      </c>
      <c r="Q89">
        <f t="shared" si="14"/>
        <v>344.92187048324172</v>
      </c>
      <c r="R89">
        <f t="shared" si="19"/>
        <v>6.1356646048782793E-3</v>
      </c>
      <c r="S89" s="20">
        <f t="shared" si="20"/>
        <v>5.1596164920250131E-8</v>
      </c>
      <c r="BH89" s="2">
        <v>0.81215062999999998</v>
      </c>
      <c r="BI89">
        <v>318.088503</v>
      </c>
    </row>
    <row r="90" spans="3:61" x14ac:dyDescent="0.25">
      <c r="O90" s="2">
        <v>0.81351817999999998</v>
      </c>
      <c r="P90">
        <v>347.16435300000001</v>
      </c>
      <c r="Q90">
        <f t="shared" si="14"/>
        <v>346.73000177181581</v>
      </c>
      <c r="R90">
        <f t="shared" si="19"/>
        <v>0.18866098942512136</v>
      </c>
      <c r="S90" s="20">
        <f t="shared" si="20"/>
        <v>1.5653514406688328E-6</v>
      </c>
      <c r="BH90" s="2">
        <v>0.81289350000000005</v>
      </c>
      <c r="BI90">
        <v>319.56436600000001</v>
      </c>
    </row>
    <row r="91" spans="3:61" x14ac:dyDescent="0.25">
      <c r="O91" s="2">
        <v>0.81436702999999999</v>
      </c>
      <c r="P91">
        <v>349.51734699999997</v>
      </c>
      <c r="Q91">
        <f t="shared" si="14"/>
        <v>348.605516436247</v>
      </c>
      <c r="R91">
        <f t="shared" si="19"/>
        <v>0.83143497699406188</v>
      </c>
      <c r="S91" s="20">
        <f t="shared" si="20"/>
        <v>6.8059823753615508E-6</v>
      </c>
      <c r="BH91" s="2">
        <v>0.81448823000000004</v>
      </c>
      <c r="BI91">
        <v>322.335329</v>
      </c>
    </row>
    <row r="92" spans="3:61" x14ac:dyDescent="0.25">
      <c r="O92" s="2">
        <v>0.81527055999999998</v>
      </c>
      <c r="P92">
        <v>351.62778700000001</v>
      </c>
      <c r="Q92">
        <f t="shared" si="14"/>
        <v>350.69025291981416</v>
      </c>
      <c r="R92">
        <f t="shared" si="19"/>
        <v>0.87897015150993829</v>
      </c>
      <c r="S92" s="20">
        <f t="shared" si="20"/>
        <v>7.1089875318516728E-6</v>
      </c>
      <c r="BH92" s="2">
        <v>0.81557133000000004</v>
      </c>
      <c r="BI92">
        <v>323.77245499999998</v>
      </c>
    </row>
    <row r="93" spans="3:61" x14ac:dyDescent="0.25">
      <c r="O93" s="2">
        <v>0.81609653999999998</v>
      </c>
      <c r="P93">
        <v>354.15554200000003</v>
      </c>
      <c r="Q93">
        <f t="shared" si="14"/>
        <v>352.68076565480123</v>
      </c>
      <c r="R93">
        <f t="shared" si="19"/>
        <v>2.1749652683579028</v>
      </c>
      <c r="S93" s="20">
        <f t="shared" si="20"/>
        <v>1.734060484408438E-5</v>
      </c>
      <c r="BH93" s="2">
        <v>0.81629483999999997</v>
      </c>
      <c r="BI93">
        <v>325.02994000000001</v>
      </c>
    </row>
    <row r="94" spans="3:61" x14ac:dyDescent="0.25">
      <c r="O94" s="2">
        <v>0.81672098999999998</v>
      </c>
      <c r="P94">
        <v>356.29117200000002</v>
      </c>
      <c r="Q94">
        <f t="shared" si="14"/>
        <v>354.24240778695446</v>
      </c>
      <c r="R94">
        <f t="shared" si="19"/>
        <v>4.1974348006561861</v>
      </c>
      <c r="S94" s="20">
        <f t="shared" si="20"/>
        <v>3.3065404153474287E-5</v>
      </c>
      <c r="BH94" s="2">
        <v>0.81737183999999996</v>
      </c>
      <c r="BI94">
        <v>327.49178899999998</v>
      </c>
    </row>
    <row r="95" spans="3:61" x14ac:dyDescent="0.25">
      <c r="O95" s="2">
        <v>0.81717043</v>
      </c>
      <c r="P95">
        <v>358.08383199999997</v>
      </c>
      <c r="Q95">
        <f t="shared" si="14"/>
        <v>355.39806272827315</v>
      </c>
      <c r="R95">
        <f t="shared" si="19"/>
        <v>7.2133565809520475</v>
      </c>
      <c r="S95" s="20">
        <f t="shared" si="20"/>
        <v>5.6255886976362437E-5</v>
      </c>
      <c r="BH95" s="2">
        <v>0.81796884999999997</v>
      </c>
      <c r="BI95">
        <v>328.84660500000001</v>
      </c>
    </row>
    <row r="96" spans="3:61" x14ac:dyDescent="0.25">
      <c r="O96" s="2">
        <v>0.81789822999999995</v>
      </c>
      <c r="P96">
        <v>360.23952100000002</v>
      </c>
      <c r="Q96">
        <f t="shared" si="14"/>
        <v>357.32825940053999</v>
      </c>
      <c r="R96">
        <f t="shared" si="19"/>
        <v>8.4754441004905914</v>
      </c>
      <c r="S96" s="20">
        <f t="shared" si="20"/>
        <v>6.5310010092649464E-5</v>
      </c>
      <c r="BH96" s="2">
        <v>0.81877045999999998</v>
      </c>
      <c r="BI96">
        <v>330.65820500000001</v>
      </c>
    </row>
    <row r="97" spans="15:61" x14ac:dyDescent="0.25">
      <c r="O97" s="2">
        <v>0.81826471000000001</v>
      </c>
      <c r="P97">
        <v>361.85628700000001</v>
      </c>
      <c r="Q97">
        <f t="shared" si="14"/>
        <v>358.32879365057624</v>
      </c>
      <c r="R97">
        <f t="shared" si="19"/>
        <v>12.443209330228887</v>
      </c>
      <c r="S97" s="20">
        <f t="shared" si="20"/>
        <v>9.5029875890611886E-5</v>
      </c>
      <c r="BH97" s="2">
        <v>0.81977646000000004</v>
      </c>
      <c r="BI97">
        <v>333.18276300000002</v>
      </c>
    </row>
    <row r="98" spans="15:61" x14ac:dyDescent="0.25">
      <c r="O98" s="2">
        <v>0.81899730999999998</v>
      </c>
      <c r="P98">
        <v>364.15410600000001</v>
      </c>
      <c r="Q98">
        <f t="shared" si="14"/>
        <v>360.38899806125477</v>
      </c>
      <c r="R98">
        <f t="shared" si="19"/>
        <v>14.176037790402471</v>
      </c>
      <c r="S98" s="20">
        <f t="shared" si="20"/>
        <v>1.0690165773753197E-4</v>
      </c>
      <c r="BH98" s="2">
        <v>0.82040270999999998</v>
      </c>
      <c r="BI98">
        <v>334.81363700000003</v>
      </c>
    </row>
    <row r="99" spans="15:61" x14ac:dyDescent="0.25">
      <c r="O99" s="2">
        <v>0.81968750000000001</v>
      </c>
      <c r="P99">
        <v>366.23759999999999</v>
      </c>
      <c r="Q99">
        <f>$X$6+$X$2*EXP((O99/R$1)*$X$3-$X$4)++P$1^2*$X$5/((-$X$7*(O99/Q$1-1)^$X$8+1))</f>
        <v>362.40670790608357</v>
      </c>
      <c r="R99">
        <f t="shared" si="19"/>
        <v>14.675734235231319</v>
      </c>
      <c r="S99" s="20">
        <f t="shared" si="20"/>
        <v>1.0941427317826275E-4</v>
      </c>
      <c r="BH99" s="2">
        <v>0.82083203999999999</v>
      </c>
      <c r="BI99">
        <v>336.13416100000001</v>
      </c>
    </row>
    <row r="100" spans="15:61" x14ac:dyDescent="0.25">
      <c r="O100" s="2">
        <v>0.82020327999999998</v>
      </c>
      <c r="P100">
        <v>368.12012800000002</v>
      </c>
      <c r="Q100">
        <f>$X$6+$X$2*EXP((O100/R$1)*$X$3-$X$4)++P$1^2*$X$5/((-$X$7*(O100/Q$1-1)^$X$8+1))</f>
        <v>363.9656860332999</v>
      </c>
      <c r="R100">
        <f t="shared" si="19"/>
        <v>17.259388054679157</v>
      </c>
      <c r="S100" s="20">
        <f t="shared" si="20"/>
        <v>1.2736387524048506E-4</v>
      </c>
    </row>
  </sheetData>
  <mergeCells count="1">
    <mergeCell ref="BH1:BI1"/>
  </mergeCells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535E8-3EBF-D34E-B527-F17405CD0BBB}">
  <dimension ref="A1:AQ138"/>
  <sheetViews>
    <sheetView topLeftCell="R1" workbookViewId="0">
      <selection activeCell="Y23" sqref="Y23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8" max="19" width="16.875" customWidth="1"/>
    <col min="22" max="22" width="14.875" customWidth="1"/>
  </cols>
  <sheetData>
    <row r="1" spans="1:43" x14ac:dyDescent="0.25">
      <c r="A1" t="s">
        <v>22</v>
      </c>
      <c r="C1" t="s">
        <v>1</v>
      </c>
      <c r="D1">
        <v>0.3</v>
      </c>
      <c r="E1">
        <v>0.3</v>
      </c>
      <c r="F1">
        <f>_xlfn.XLOOKUP(D3+20,D3:D150,C3:C150,,-1,1)-Y9</f>
        <v>0.69387833024417434</v>
      </c>
      <c r="I1" t="s">
        <v>2</v>
      </c>
      <c r="J1">
        <v>0.4</v>
      </c>
      <c r="K1">
        <v>0.3</v>
      </c>
      <c r="L1">
        <f>_xlfn.XLOOKUP(J3+20,J3:J150,I3:I150,,-1,1)-Y10</f>
        <v>0.69659271125423028</v>
      </c>
      <c r="O1" t="s">
        <v>3</v>
      </c>
      <c r="P1">
        <v>0.5</v>
      </c>
      <c r="Q1">
        <v>0.3</v>
      </c>
      <c r="R1">
        <f>_xlfn.XLOOKUP(P3+20,P3:P150,O3:O150,,-1,1)-Y11</f>
        <v>0.68276590038034779</v>
      </c>
      <c r="T1">
        <f>_xlfn.XLOOKUP(0.1,T3:T150,O3:O150,,-1,1)-0.08</f>
        <v>0.74545660000000002</v>
      </c>
      <c r="X1" t="s">
        <v>38</v>
      </c>
    </row>
    <row r="2" spans="1:4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T2" t="s">
        <v>54</v>
      </c>
      <c r="X2" t="s">
        <v>29</v>
      </c>
      <c r="Y2">
        <v>1103.0258062671244</v>
      </c>
      <c r="AJ2" t="s">
        <v>62</v>
      </c>
      <c r="AK2" s="11" t="s">
        <v>63</v>
      </c>
      <c r="AL2" s="12">
        <v>9.26</v>
      </c>
    </row>
    <row r="3" spans="1:43" x14ac:dyDescent="0.25">
      <c r="C3" s="2">
        <v>0.50022199000000001</v>
      </c>
      <c r="D3">
        <v>179.23995099999999</v>
      </c>
      <c r="E3">
        <f t="shared" ref="E3:E34" si="0">$Y$6+$Y$2*EXP((C3/F$1)*$Y$3-$Y$4)+D$1^2*$Y$5/((-$Y$7*(C3/E$1-1)^$Y$8+1))</f>
        <v>181.11787457047291</v>
      </c>
      <c r="F3">
        <f>(E3-D3)^2</f>
        <v>3.5265969365377452</v>
      </c>
      <c r="G3" s="20">
        <f>((E3-D3)/D3)^2</f>
        <v>1.0977063913773947E-4</v>
      </c>
      <c r="I3" s="2">
        <v>0.50043932000000002</v>
      </c>
      <c r="J3">
        <v>202.79690099999999</v>
      </c>
      <c r="K3">
        <f t="shared" ref="K3:K34" si="1">$Y$6+$Y$2*EXP((I3/L$1)*$Y$3-$Y$4)+J$1^2*$Y$5/((-$Y$7*(I3/K$1-1)^$Y$8+1))</f>
        <v>205.36090057439708</v>
      </c>
      <c r="L3">
        <f>(K3-J3)^2</f>
        <v>6.5740938175084436</v>
      </c>
      <c r="M3" s="20">
        <f>((K3-J3)/J3)^2</f>
        <v>1.5985023138645154E-4</v>
      </c>
      <c r="O3" s="2">
        <v>0.49929329</v>
      </c>
      <c r="P3">
        <v>235.932131</v>
      </c>
      <c r="Q3">
        <f t="shared" ref="Q3:Q34" si="2">$Y$6+$Y$2*EXP((O3/R$1)*$Y$3-$Y$4)+P$1^2*$Y$5/((-$Y$7*(O3/Q$1-1)^$Y$8+1))</f>
        <v>236.5305119009391</v>
      </c>
      <c r="R3">
        <f>(Q3-P3)^2</f>
        <v>0.35805970260869524</v>
      </c>
      <c r="S3" s="20">
        <f>((Q3-P3)/P3)^2</f>
        <v>6.4325217872522712E-6</v>
      </c>
      <c r="T3">
        <f>(P4-P3)/(O4-O3)/10^4</f>
        <v>1.5018275428387887E-3</v>
      </c>
      <c r="X3" t="s">
        <v>30</v>
      </c>
      <c r="Y3">
        <v>25.103956799699418</v>
      </c>
      <c r="AJ3" t="s">
        <v>64</v>
      </c>
      <c r="AK3" s="11" t="s">
        <v>65</v>
      </c>
      <c r="AL3" s="12">
        <v>58</v>
      </c>
    </row>
    <row r="4" spans="1:43" x14ac:dyDescent="0.25">
      <c r="C4" s="2">
        <v>0.50327569000000005</v>
      </c>
      <c r="D4">
        <v>179.071156</v>
      </c>
      <c r="E4">
        <f t="shared" si="0"/>
        <v>181.11793321647247</v>
      </c>
      <c r="F4">
        <f t="shared" ref="F4:F67" si="3">(E4-D4)^2</f>
        <v>4.1892969738707659</v>
      </c>
      <c r="G4" s="20">
        <f t="shared" ref="G4:G67" si="4">((E4-D4)/D4)^2</f>
        <v>1.3064412171585958E-4</v>
      </c>
      <c r="I4" s="2">
        <v>0.50378469999999997</v>
      </c>
      <c r="J4">
        <v>202.77946</v>
      </c>
      <c r="K4">
        <f t="shared" si="1"/>
        <v>205.36100255231008</v>
      </c>
      <c r="L4">
        <f t="shared" ref="L4:L67" si="5">(K4-J4)^2</f>
        <v>6.6643619493876569</v>
      </c>
      <c r="M4" s="20">
        <f t="shared" ref="M4:M67" si="6">((K4-J4)/J4)^2</f>
        <v>1.6207299277090528E-4</v>
      </c>
      <c r="O4" s="2">
        <v>0.50234657000000005</v>
      </c>
      <c r="P4">
        <v>235.97798599999999</v>
      </c>
      <c r="Q4">
        <f t="shared" si="2"/>
        <v>236.53065029140296</v>
      </c>
      <c r="R4">
        <f t="shared" ref="R4:R67" si="7">(Q4-P4)^2</f>
        <v>0.3054378189919541</v>
      </c>
      <c r="S4" s="20">
        <f t="shared" ref="S4:S67" si="8">((Q4-P4)/P4)^2</f>
        <v>5.4850403841983454E-6</v>
      </c>
      <c r="T4">
        <f t="shared" ref="T4:T67" si="9">(P5-P4)/(O5-O4)/10^4</f>
        <v>-1.4547812587962158E-4</v>
      </c>
      <c r="X4" t="s">
        <v>31</v>
      </c>
      <c r="Y4">
        <v>34.10395679969939</v>
      </c>
      <c r="AJ4" t="s">
        <v>66</v>
      </c>
      <c r="AK4" s="11" t="s">
        <v>67</v>
      </c>
      <c r="AL4" s="12">
        <v>0.251</v>
      </c>
    </row>
    <row r="5" spans="1:43" x14ac:dyDescent="0.25">
      <c r="C5" s="2">
        <v>0.50662119999999999</v>
      </c>
      <c r="D5">
        <v>178.984555</v>
      </c>
      <c r="E5">
        <f t="shared" si="0"/>
        <v>181.11800440899256</v>
      </c>
      <c r="F5">
        <f t="shared" si="3"/>
        <v>4.5516063807307088</v>
      </c>
      <c r="G5" s="20">
        <f t="shared" si="4"/>
        <v>1.4208020824424967E-4</v>
      </c>
      <c r="I5" s="2">
        <v>0.50683807999999997</v>
      </c>
      <c r="J5">
        <v>202.77501799999999</v>
      </c>
      <c r="K5">
        <f t="shared" si="1"/>
        <v>205.36110546672791</v>
      </c>
      <c r="L5">
        <f t="shared" si="5"/>
        <v>6.6878483855672188</v>
      </c>
      <c r="M5" s="20">
        <f t="shared" si="6"/>
        <v>1.6265129364171463E-4</v>
      </c>
      <c r="O5" s="2">
        <v>0.50539995000000004</v>
      </c>
      <c r="P5">
        <v>235.973544</v>
      </c>
      <c r="Q5">
        <f t="shared" si="2"/>
        <v>236.53080273273815</v>
      </c>
      <c r="R5">
        <f t="shared" si="7"/>
        <v>0.31053729521292711</v>
      </c>
      <c r="S5" s="20">
        <f t="shared" si="8"/>
        <v>5.5768265303846538E-6</v>
      </c>
      <c r="T5">
        <f t="shared" si="9"/>
        <v>-1.3809252454595597E-3</v>
      </c>
      <c r="X5" t="s">
        <v>32</v>
      </c>
      <c r="Y5">
        <v>346.32472986885523</v>
      </c>
      <c r="AJ5" t="s">
        <v>68</v>
      </c>
      <c r="AK5" s="11" t="s">
        <v>69</v>
      </c>
      <c r="AL5" s="12">
        <v>5.64</v>
      </c>
    </row>
    <row r="6" spans="1:43" x14ac:dyDescent="0.25">
      <c r="C6" s="2">
        <v>0.50967457999999999</v>
      </c>
      <c r="D6">
        <v>178.98011299999999</v>
      </c>
      <c r="E6">
        <f t="shared" si="0"/>
        <v>181.11807631755192</v>
      </c>
      <c r="F6">
        <f t="shared" si="3"/>
        <v>4.5708871471976797</v>
      </c>
      <c r="G6" s="20">
        <f t="shared" si="4"/>
        <v>1.4268914742717031E-4</v>
      </c>
      <c r="I6" s="2">
        <v>0.51018342999999999</v>
      </c>
      <c r="J6">
        <v>202.77015</v>
      </c>
      <c r="K6">
        <f t="shared" si="1"/>
        <v>205.36123000026197</v>
      </c>
      <c r="L6">
        <f t="shared" si="5"/>
        <v>6.7136955677575605</v>
      </c>
      <c r="M6" s="20">
        <f t="shared" si="6"/>
        <v>1.6328774798665373E-4</v>
      </c>
      <c r="O6" s="2">
        <v>0.50845340999999999</v>
      </c>
      <c r="P6">
        <v>235.931378</v>
      </c>
      <c r="Q6">
        <f t="shared" si="2"/>
        <v>236.53097045600126</v>
      </c>
      <c r="R6">
        <f t="shared" si="7"/>
        <v>0.35951111329362423</v>
      </c>
      <c r="S6" s="20">
        <f t="shared" si="8"/>
        <v>6.458637522669537E-6</v>
      </c>
      <c r="T6">
        <f t="shared" si="9"/>
        <v>6.0425038564043985E-5</v>
      </c>
      <c r="X6" t="s">
        <v>55</v>
      </c>
      <c r="Y6">
        <v>149.94814361012234</v>
      </c>
      <c r="AJ6" t="s">
        <v>70</v>
      </c>
      <c r="AK6" s="11" t="s">
        <v>71</v>
      </c>
      <c r="AL6" s="12">
        <v>29.7</v>
      </c>
    </row>
    <row r="7" spans="1:43" x14ac:dyDescent="0.25">
      <c r="C7" s="2">
        <v>0.51272795999999998</v>
      </c>
      <c r="D7">
        <v>178.97567100000001</v>
      </c>
      <c r="E7">
        <f t="shared" si="0"/>
        <v>181.1181554603325</v>
      </c>
      <c r="F7">
        <f t="shared" si="3"/>
        <v>4.5902396627662316</v>
      </c>
      <c r="G7" s="20">
        <f t="shared" si="4"/>
        <v>1.4330038678805708E-4</v>
      </c>
      <c r="I7" s="2">
        <v>0.51323680999999999</v>
      </c>
      <c r="J7">
        <v>202.76570799999999</v>
      </c>
      <c r="K7">
        <f t="shared" si="1"/>
        <v>205.36135537144469</v>
      </c>
      <c r="L7">
        <f t="shared" si="5"/>
        <v>6.7373852768877729</v>
      </c>
      <c r="M7" s="20">
        <f t="shared" si="6"/>
        <v>1.6387109899997231E-4</v>
      </c>
      <c r="O7" s="2">
        <v>0.51150678000000005</v>
      </c>
      <c r="P7">
        <v>235.933223</v>
      </c>
      <c r="Q7">
        <f t="shared" si="2"/>
        <v>236.53115477707991</v>
      </c>
      <c r="R7">
        <f t="shared" si="7"/>
        <v>0.35752241004193569</v>
      </c>
      <c r="S7" s="20">
        <f t="shared" si="8"/>
        <v>6.4228099020147099E-6</v>
      </c>
      <c r="T7">
        <f t="shared" si="9"/>
        <v>8.8408683007358264E-4</v>
      </c>
      <c r="X7" t="s">
        <v>37</v>
      </c>
      <c r="Y7">
        <v>2.2894899314714051E-4</v>
      </c>
      <c r="AQ7" t="s">
        <v>72</v>
      </c>
    </row>
    <row r="8" spans="1:43" x14ac:dyDescent="0.25">
      <c r="C8" s="2">
        <v>0.51578133999999998</v>
      </c>
      <c r="D8">
        <v>178.971228</v>
      </c>
      <c r="E8">
        <f t="shared" si="0"/>
        <v>181.11824248750747</v>
      </c>
      <c r="F8">
        <f t="shared" si="3"/>
        <v>4.6096712095669927</v>
      </c>
      <c r="G8" s="20">
        <f t="shared" si="4"/>
        <v>1.4391415562390301E-4</v>
      </c>
      <c r="I8" s="2">
        <v>0.51629018999999998</v>
      </c>
      <c r="J8">
        <v>202.76126600000001</v>
      </c>
      <c r="K8">
        <f t="shared" si="1"/>
        <v>205.36149289851113</v>
      </c>
      <c r="L8">
        <f t="shared" si="5"/>
        <v>6.761179923740781</v>
      </c>
      <c r="M8" s="20">
        <f t="shared" si="6"/>
        <v>1.6445705345213203E-4</v>
      </c>
      <c r="O8" s="2">
        <v>0.51456009999999996</v>
      </c>
      <c r="P8">
        <v>235.960217</v>
      </c>
      <c r="Q8">
        <f t="shared" si="2"/>
        <v>236.531357123855</v>
      </c>
      <c r="R8">
        <f t="shared" si="7"/>
        <v>0.32620104107710757</v>
      </c>
      <c r="S8" s="20">
        <f t="shared" si="8"/>
        <v>5.8587878059065813E-6</v>
      </c>
      <c r="T8">
        <f t="shared" si="9"/>
        <v>-1.4551087647161792E-4</v>
      </c>
      <c r="X8" t="s">
        <v>56</v>
      </c>
      <c r="Y8">
        <v>7.2404441721412125</v>
      </c>
    </row>
    <row r="9" spans="1:43" x14ac:dyDescent="0.25">
      <c r="C9" s="2">
        <v>0.51883477</v>
      </c>
      <c r="D9">
        <v>178.94163699999999</v>
      </c>
      <c r="E9">
        <f t="shared" si="0"/>
        <v>181.11833810508688</v>
      </c>
      <c r="F9">
        <f t="shared" si="3"/>
        <v>4.7380277008864953</v>
      </c>
      <c r="G9" s="20">
        <f t="shared" si="4"/>
        <v>1.479703780511305E-4</v>
      </c>
      <c r="I9" s="2">
        <v>0.51934349000000002</v>
      </c>
      <c r="J9">
        <v>202.80083400000001</v>
      </c>
      <c r="K9">
        <f t="shared" si="1"/>
        <v>205.36164360438616</v>
      </c>
      <c r="L9">
        <f t="shared" si="5"/>
        <v>6.557745829916354</v>
      </c>
      <c r="M9" s="20">
        <f t="shared" si="6"/>
        <v>1.5944654262805186E-4</v>
      </c>
      <c r="O9" s="2">
        <v>0.51761347999999996</v>
      </c>
      <c r="P9">
        <v>235.95577399999999</v>
      </c>
      <c r="Q9">
        <f t="shared" si="2"/>
        <v>236.53157903911176</v>
      </c>
      <c r="R9">
        <f t="shared" si="7"/>
        <v>0.33155144306650769</v>
      </c>
      <c r="S9" s="20">
        <f t="shared" si="8"/>
        <v>5.9551088473605018E-6</v>
      </c>
      <c r="T9">
        <f t="shared" si="9"/>
        <v>-5.5731315910070346E-4</v>
      </c>
      <c r="W9">
        <v>0.3</v>
      </c>
      <c r="X9" t="s">
        <v>59</v>
      </c>
      <c r="Y9">
        <v>0.13141748975582565</v>
      </c>
    </row>
    <row r="10" spans="1:43" x14ac:dyDescent="0.25">
      <c r="C10" s="2">
        <v>0.52188818000000003</v>
      </c>
      <c r="D10">
        <v>178.92462</v>
      </c>
      <c r="E10">
        <f t="shared" si="0"/>
        <v>181.11844307417192</v>
      </c>
      <c r="F10">
        <f t="shared" si="3"/>
        <v>4.8128596807691189</v>
      </c>
      <c r="G10" s="20">
        <f t="shared" si="4"/>
        <v>1.5033600074491421E-4</v>
      </c>
      <c r="I10" s="2">
        <v>0.52239681999999998</v>
      </c>
      <c r="J10">
        <v>202.82154</v>
      </c>
      <c r="K10">
        <f t="shared" si="1"/>
        <v>205.36180859869532</v>
      </c>
      <c r="L10">
        <f t="shared" si="5"/>
        <v>6.4529645535174858</v>
      </c>
      <c r="M10" s="20">
        <f t="shared" si="6"/>
        <v>1.5686683264185203E-4</v>
      </c>
      <c r="O10" s="2">
        <v>0.52066688000000005</v>
      </c>
      <c r="P10">
        <v>235.93875700000001</v>
      </c>
      <c r="Q10">
        <f t="shared" si="2"/>
        <v>236.53182217295691</v>
      </c>
      <c r="R10">
        <f t="shared" si="7"/>
        <v>0.3517262993743952</v>
      </c>
      <c r="S10" s="20">
        <f t="shared" si="8"/>
        <v>6.3183876649566878E-6</v>
      </c>
      <c r="T10">
        <f t="shared" si="9"/>
        <v>1.295942095437761E-3</v>
      </c>
      <c r="W10">
        <v>0.4</v>
      </c>
      <c r="X10" t="s">
        <v>59</v>
      </c>
      <c r="Y10">
        <v>0.13553025874576977</v>
      </c>
      <c r="AJ10" t="s">
        <v>73</v>
      </c>
    </row>
    <row r="11" spans="1:43" x14ac:dyDescent="0.25">
      <c r="C11" s="2">
        <v>0.52494149000000001</v>
      </c>
      <c r="D11">
        <v>178.95161400000001</v>
      </c>
      <c r="E11">
        <f t="shared" si="0"/>
        <v>181.11855821836073</v>
      </c>
      <c r="F11">
        <f t="shared" si="3"/>
        <v>4.6956472454869775</v>
      </c>
      <c r="G11" s="20">
        <f t="shared" si="4"/>
        <v>1.466304691722643E-4</v>
      </c>
      <c r="I11" s="2">
        <v>0.52545030999999998</v>
      </c>
      <c r="J11">
        <v>202.75962899999999</v>
      </c>
      <c r="K11">
        <f t="shared" si="1"/>
        <v>205.3619890776591</v>
      </c>
      <c r="L11">
        <f t="shared" si="5"/>
        <v>6.7722779737939485</v>
      </c>
      <c r="M11" s="20">
        <f t="shared" si="6"/>
        <v>1.64729659214525E-4</v>
      </c>
      <c r="O11" s="2">
        <v>0.52372017999999998</v>
      </c>
      <c r="P11">
        <v>235.97832600000001</v>
      </c>
      <c r="Q11">
        <f t="shared" si="2"/>
        <v>236.53208829265344</v>
      </c>
      <c r="R11">
        <f t="shared" si="7"/>
        <v>0.3066526767647843</v>
      </c>
      <c r="S11" s="20">
        <f t="shared" si="8"/>
        <v>5.5068408838156289E-6</v>
      </c>
      <c r="T11">
        <f t="shared" si="9"/>
        <v>1.0900009825430756E-3</v>
      </c>
      <c r="W11">
        <v>0.5</v>
      </c>
      <c r="X11" t="s">
        <v>59</v>
      </c>
      <c r="Y11">
        <v>0.14406174961965224</v>
      </c>
      <c r="AJ11" t="s">
        <v>74</v>
      </c>
      <c r="AK11">
        <f>1-2*(AL5/AL3)^2</f>
        <v>0.98108822829964326</v>
      </c>
      <c r="AM11" t="s">
        <v>75</v>
      </c>
      <c r="AN11">
        <f>-0.357+0.45*EXP(-0.0375*AL6)</f>
        <v>-0.20925355682003938</v>
      </c>
    </row>
    <row r="12" spans="1:43" x14ac:dyDescent="0.25">
      <c r="C12" s="2">
        <v>0.52799492000000003</v>
      </c>
      <c r="D12">
        <v>178.922023</v>
      </c>
      <c r="E12">
        <f t="shared" si="0"/>
        <v>181.11868444225576</v>
      </c>
      <c r="F12">
        <f t="shared" si="3"/>
        <v>4.8253214918931544</v>
      </c>
      <c r="G12" s="20">
        <f t="shared" si="4"/>
        <v>1.5072963729842603E-4</v>
      </c>
      <c r="I12" s="2">
        <v>0.52850359000000002</v>
      </c>
      <c r="J12">
        <v>202.80548400000001</v>
      </c>
      <c r="K12">
        <f t="shared" si="1"/>
        <v>205.36218629621359</v>
      </c>
      <c r="L12">
        <f t="shared" si="5"/>
        <v>6.5367266314638259</v>
      </c>
      <c r="M12" s="20">
        <f t="shared" si="6"/>
        <v>1.5892818881470421E-4</v>
      </c>
      <c r="O12" s="2">
        <v>0.52677348000000002</v>
      </c>
      <c r="P12">
        <v>236.011607</v>
      </c>
      <c r="Q12">
        <f t="shared" si="2"/>
        <v>236.53237931830677</v>
      </c>
      <c r="R12">
        <f t="shared" si="7"/>
        <v>0.27120380751460621</v>
      </c>
      <c r="S12" s="20">
        <f t="shared" si="8"/>
        <v>4.8688798599696638E-6</v>
      </c>
      <c r="T12">
        <f t="shared" si="9"/>
        <v>-1.4551087647161792E-4</v>
      </c>
      <c r="AJ12" t="s">
        <v>76</v>
      </c>
      <c r="AK12">
        <f>0.0524*AL4^4-0.15*AL4^3+0.1659*AL4^2-0.0706*AL4+0.0119</f>
        <v>2.4672604524524008E-3</v>
      </c>
      <c r="AM12" t="s">
        <v>77</v>
      </c>
      <c r="AN12">
        <f>0.0524*(AL4-AN11)^4-0.15*(AL4-AN11)^3+0.1659*(AL4-AN11)^2-0.0706*(AL4-AN11)+0.0119</f>
        <v>2.2760566275989158E-3</v>
      </c>
    </row>
    <row r="13" spans="1:43" x14ac:dyDescent="0.25">
      <c r="C13" s="2">
        <v>0.53104837999999999</v>
      </c>
      <c r="D13">
        <v>178.87985699999999</v>
      </c>
      <c r="E13">
        <f t="shared" si="0"/>
        <v>181.11882271449019</v>
      </c>
      <c r="F13">
        <f t="shared" si="3"/>
        <v>5.0129674706626384</v>
      </c>
      <c r="G13" s="20">
        <f t="shared" si="4"/>
        <v>1.5666500915728087E-4</v>
      </c>
      <c r="I13" s="2">
        <v>0.53155697000000002</v>
      </c>
      <c r="J13">
        <v>202.801042</v>
      </c>
      <c r="K13">
        <f t="shared" si="1"/>
        <v>205.36240164682289</v>
      </c>
      <c r="L13">
        <f t="shared" si="5"/>
        <v>6.560563240372697</v>
      </c>
      <c r="M13" s="20">
        <f t="shared" si="6"/>
        <v>1.5951471858635194E-4</v>
      </c>
      <c r="O13" s="2">
        <v>0.52982686000000001</v>
      </c>
      <c r="P13">
        <v>236.00716399999999</v>
      </c>
      <c r="Q13">
        <f t="shared" si="2"/>
        <v>236.53269731627304</v>
      </c>
      <c r="R13">
        <f t="shared" si="7"/>
        <v>0.27618526651295494</v>
      </c>
      <c r="S13" s="20">
        <f t="shared" si="8"/>
        <v>4.9584979092568974E-6</v>
      </c>
      <c r="T13">
        <f t="shared" si="9"/>
        <v>-1.4547764943171742E-4</v>
      </c>
      <c r="AJ13" t="s">
        <v>78</v>
      </c>
      <c r="AK13">
        <f>1/(1+AK12*AL2)</f>
        <v>0.97766348677080672</v>
      </c>
      <c r="AM13" t="s">
        <v>79</v>
      </c>
      <c r="AN13">
        <f>1/(1+AN12*AL2)</f>
        <v>0.97935875634939695</v>
      </c>
    </row>
    <row r="14" spans="1:43" x14ac:dyDescent="0.25">
      <c r="C14" s="2">
        <v>0.53410175999999998</v>
      </c>
      <c r="D14">
        <v>178.875415</v>
      </c>
      <c r="E14">
        <f t="shared" si="0"/>
        <v>181.11897408320502</v>
      </c>
      <c r="F14">
        <f t="shared" si="3"/>
        <v>5.0335573598317218</v>
      </c>
      <c r="G14" s="20">
        <f t="shared" si="4"/>
        <v>1.5731629630275179E-4</v>
      </c>
      <c r="I14" s="2">
        <v>0.53461035999999995</v>
      </c>
      <c r="J14">
        <v>202.79660000000001</v>
      </c>
      <c r="K14">
        <f t="shared" si="1"/>
        <v>205.362636600911</v>
      </c>
      <c r="L14">
        <f t="shared" si="5"/>
        <v>6.5845438372148308</v>
      </c>
      <c r="M14" s="20">
        <f t="shared" si="6"/>
        <v>1.6010480069676337E-4</v>
      </c>
      <c r="O14" s="2">
        <v>0.53288025000000006</v>
      </c>
      <c r="P14">
        <v>236.00272200000001</v>
      </c>
      <c r="Q14">
        <f t="shared" si="2"/>
        <v>236.5330444945767</v>
      </c>
      <c r="R14">
        <f t="shared" si="7"/>
        <v>0.28124194825404786</v>
      </c>
      <c r="S14" s="20">
        <f t="shared" si="8"/>
        <v>5.0494732249035317E-6</v>
      </c>
      <c r="T14">
        <f t="shared" si="9"/>
        <v>-1.4547812588055242E-4</v>
      </c>
      <c r="V14">
        <v>0.3</v>
      </c>
      <c r="W14" t="s">
        <v>35</v>
      </c>
      <c r="Y14">
        <f>SUM(F3:F150)</f>
        <v>835.52906399696644</v>
      </c>
    </row>
    <row r="15" spans="1:43" x14ac:dyDescent="0.25">
      <c r="C15" s="2">
        <v>0.53715513999999998</v>
      </c>
      <c r="D15">
        <v>178.87097199999999</v>
      </c>
      <c r="E15">
        <f t="shared" si="0"/>
        <v>181.11913969442358</v>
      </c>
      <c r="F15">
        <f t="shared" si="3"/>
        <v>5.0542579822498617</v>
      </c>
      <c r="G15" s="20">
        <f t="shared" si="4"/>
        <v>1.5797111069091609E-4</v>
      </c>
      <c r="I15" s="2">
        <v>0.53766345000000004</v>
      </c>
      <c r="J15">
        <v>202.937647</v>
      </c>
      <c r="K15">
        <f t="shared" si="1"/>
        <v>205.36289271972487</v>
      </c>
      <c r="L15">
        <f t="shared" si="5"/>
        <v>5.8818168010438034</v>
      </c>
      <c r="M15" s="20">
        <f t="shared" si="6"/>
        <v>1.4281908700482799E-4</v>
      </c>
      <c r="O15" s="2">
        <v>0.53593363000000005</v>
      </c>
      <c r="P15">
        <v>235.99827999999999</v>
      </c>
      <c r="Q15">
        <f t="shared" si="2"/>
        <v>236.53342323353837</v>
      </c>
      <c r="R15">
        <f t="shared" si="7"/>
        <v>0.2863782804019106</v>
      </c>
      <c r="S15" s="20">
        <f t="shared" si="8"/>
        <v>5.1418854994079055E-6</v>
      </c>
      <c r="T15">
        <f t="shared" si="9"/>
        <v>-1.4551087647068708E-4</v>
      </c>
      <c r="V15">
        <v>0.4</v>
      </c>
      <c r="W15" t="s">
        <v>35</v>
      </c>
      <c r="Y15">
        <f>SUM(L3:L150)</f>
        <v>461.33875357042012</v>
      </c>
      <c r="AJ15" t="s">
        <v>80</v>
      </c>
      <c r="AK15">
        <f>1/(Y5*10^-4*PI()*AL2*AK13*AK11)</f>
        <v>1.0348041838690518</v>
      </c>
      <c r="AM15" t="s">
        <v>81</v>
      </c>
      <c r="AN15">
        <f>1/(Y5*10^-4*PI()*AL2*AN13*AK11)</f>
        <v>1.0330129382796926</v>
      </c>
    </row>
    <row r="16" spans="1:43" x14ac:dyDescent="0.25">
      <c r="C16" s="2">
        <v>0.54020851999999997</v>
      </c>
      <c r="D16">
        <v>178.86653000000001</v>
      </c>
      <c r="E16">
        <f t="shared" si="0"/>
        <v>181.11932078787734</v>
      </c>
      <c r="F16">
        <f t="shared" si="3"/>
        <v>5.0750663339449638</v>
      </c>
      <c r="G16" s="20">
        <f t="shared" si="4"/>
        <v>1.5862935542548565E-4</v>
      </c>
      <c r="I16" s="2">
        <v>0.54071683000000004</v>
      </c>
      <c r="J16">
        <v>202.93320499999999</v>
      </c>
      <c r="K16">
        <f t="shared" si="1"/>
        <v>205.36317176069994</v>
      </c>
      <c r="L16">
        <f t="shared" si="5"/>
        <v>5.9047384581066318</v>
      </c>
      <c r="M16" s="20">
        <f t="shared" si="6"/>
        <v>1.4338193501700316E-4</v>
      </c>
      <c r="O16" s="2">
        <v>0.53898701000000004</v>
      </c>
      <c r="P16">
        <v>235.99383700000001</v>
      </c>
      <c r="Q16">
        <f t="shared" si="2"/>
        <v>236.53383609854475</v>
      </c>
      <c r="R16">
        <f t="shared" si="7"/>
        <v>0.2915990264291321</v>
      </c>
      <c r="S16" s="20">
        <f t="shared" si="8"/>
        <v>5.2358204699963534E-6</v>
      </c>
      <c r="T16">
        <f t="shared" si="9"/>
        <v>-1.4547812588055242E-4</v>
      </c>
      <c r="V16">
        <v>0.5</v>
      </c>
      <c r="W16" t="s">
        <v>35</v>
      </c>
      <c r="Y16">
        <f>SUM(R3:R150)</f>
        <v>1895.5722486023699</v>
      </c>
    </row>
    <row r="17" spans="3:43" x14ac:dyDescent="0.25">
      <c r="C17" s="2">
        <v>0.54326189999999996</v>
      </c>
      <c r="D17">
        <v>178.862088</v>
      </c>
      <c r="E17">
        <f t="shared" si="0"/>
        <v>181.11951870927206</v>
      </c>
      <c r="F17">
        <f t="shared" si="3"/>
        <v>5.0959934071645439</v>
      </c>
      <c r="G17" s="20">
        <f t="shared" si="4"/>
        <v>1.5929137637183484E-4</v>
      </c>
      <c r="I17" s="2">
        <v>0.54377021000000003</v>
      </c>
      <c r="J17">
        <v>202.928763</v>
      </c>
      <c r="K17">
        <f t="shared" si="1"/>
        <v>205.36347553815909</v>
      </c>
      <c r="L17">
        <f t="shared" si="5"/>
        <v>5.9278251434690779</v>
      </c>
      <c r="M17" s="20">
        <f t="shared" si="6"/>
        <v>1.439488396531711E-4</v>
      </c>
      <c r="O17" s="2">
        <v>0.54204039000000004</v>
      </c>
      <c r="P17">
        <v>235.989395</v>
      </c>
      <c r="Q17">
        <f t="shared" si="2"/>
        <v>236.53428585007924</v>
      </c>
      <c r="R17">
        <f t="shared" si="7"/>
        <v>0.29690603850007824</v>
      </c>
      <c r="S17" s="20">
        <f t="shared" si="8"/>
        <v>5.3313114783821207E-6</v>
      </c>
      <c r="T17">
        <f t="shared" si="9"/>
        <v>-1.4551087647161792E-4</v>
      </c>
      <c r="V17" t="s">
        <v>36</v>
      </c>
      <c r="W17" t="s">
        <v>35</v>
      </c>
      <c r="Y17">
        <f>SUM(Y14:Y16)</f>
        <v>3192.4400661697564</v>
      </c>
    </row>
    <row r="18" spans="3:43" x14ac:dyDescent="0.25">
      <c r="C18" s="2">
        <v>0.54631532999999999</v>
      </c>
      <c r="D18">
        <v>178.83249599999999</v>
      </c>
      <c r="E18">
        <f t="shared" si="0"/>
        <v>181.11973492369114</v>
      </c>
      <c r="F18">
        <f t="shared" si="3"/>
        <v>5.231461894047845</v>
      </c>
      <c r="G18" s="20">
        <f t="shared" si="4"/>
        <v>1.6357999478859797E-4</v>
      </c>
      <c r="I18" s="2">
        <v>0.54682341999999995</v>
      </c>
      <c r="J18">
        <v>203.01234099999999</v>
      </c>
      <c r="K18">
        <f t="shared" si="1"/>
        <v>205.36380601027989</v>
      </c>
      <c r="L18">
        <f t="shared" si="5"/>
        <v>5.5293876945706284</v>
      </c>
      <c r="M18" s="20">
        <f t="shared" si="6"/>
        <v>1.3416281537033107E-4</v>
      </c>
      <c r="O18" s="2">
        <v>0.54509377000000003</v>
      </c>
      <c r="P18">
        <v>235.98495199999999</v>
      </c>
      <c r="Q18">
        <f t="shared" si="2"/>
        <v>236.53477546064093</v>
      </c>
      <c r="R18">
        <f t="shared" si="7"/>
        <v>0.30230583787117588</v>
      </c>
      <c r="S18" s="20">
        <f t="shared" si="8"/>
        <v>5.4284758912453165E-6</v>
      </c>
      <c r="T18">
        <f t="shared" si="9"/>
        <v>2.3255699701631824E-3</v>
      </c>
      <c r="W18" s="9" t="s">
        <v>47</v>
      </c>
      <c r="Y18">
        <f>Y17/3</f>
        <v>1064.1466887232521</v>
      </c>
    </row>
    <row r="19" spans="3:43" x14ac:dyDescent="0.25">
      <c r="C19" s="2">
        <v>0.54936879999999999</v>
      </c>
      <c r="D19">
        <v>178.78404399999999</v>
      </c>
      <c r="E19">
        <f t="shared" si="0"/>
        <v>181.11997101911368</v>
      </c>
      <c r="F19">
        <f t="shared" si="3"/>
        <v>5.4565550386253365</v>
      </c>
      <c r="G19" s="20">
        <f t="shared" si="4"/>
        <v>1.7071081157851787E-4</v>
      </c>
      <c r="I19" s="2">
        <v>0.54987675000000003</v>
      </c>
      <c r="J19">
        <v>203.03304800000001</v>
      </c>
      <c r="K19">
        <f t="shared" si="1"/>
        <v>205.36416533598737</v>
      </c>
      <c r="L19">
        <f t="shared" si="5"/>
        <v>5.4341080341407961</v>
      </c>
      <c r="M19" s="20">
        <f t="shared" si="6"/>
        <v>1.3182409526923847E-4</v>
      </c>
      <c r="O19" s="2">
        <v>0.54814700000000005</v>
      </c>
      <c r="P19">
        <v>236.05595700000001</v>
      </c>
      <c r="Q19">
        <f t="shared" si="2"/>
        <v>236.53530810480203</v>
      </c>
      <c r="R19">
        <f t="shared" si="7"/>
        <v>0.22977748167491782</v>
      </c>
      <c r="S19" s="20">
        <f t="shared" si="8"/>
        <v>4.1236095448222595E-6</v>
      </c>
      <c r="T19">
        <f t="shared" si="9"/>
        <v>2.7374140658516233E-3</v>
      </c>
      <c r="AJ19" t="s">
        <v>82</v>
      </c>
    </row>
    <row r="20" spans="3:43" x14ac:dyDescent="0.25">
      <c r="C20" s="2">
        <v>0.55242217999999998</v>
      </c>
      <c r="D20">
        <v>178.77960100000001</v>
      </c>
      <c r="E20">
        <f t="shared" si="0"/>
        <v>181.12022871102573</v>
      </c>
      <c r="F20">
        <f t="shared" si="3"/>
        <v>5.4785380816214913</v>
      </c>
      <c r="G20" s="20">
        <f t="shared" si="4"/>
        <v>1.7140708034009685E-4</v>
      </c>
      <c r="I20" s="2">
        <v>0.55293018000000005</v>
      </c>
      <c r="J20">
        <v>203.003457</v>
      </c>
      <c r="K20">
        <f t="shared" si="1"/>
        <v>205.36455580771366</v>
      </c>
      <c r="L20">
        <f t="shared" si="5"/>
        <v>5.5747875797868653</v>
      </c>
      <c r="M20" s="20">
        <f t="shared" si="6"/>
        <v>1.3527621908600331E-4</v>
      </c>
      <c r="O20" s="2">
        <v>0.55120020999999997</v>
      </c>
      <c r="P20">
        <v>236.13953599999999</v>
      </c>
      <c r="Q20">
        <f t="shared" si="2"/>
        <v>236.53588725135987</v>
      </c>
      <c r="R20">
        <f t="shared" si="7"/>
        <v>0.15709431445453831</v>
      </c>
      <c r="S20" s="20">
        <f t="shared" si="8"/>
        <v>2.8172348771623894E-6</v>
      </c>
      <c r="T20">
        <f t="shared" si="9"/>
        <v>4.722369601814296E-4</v>
      </c>
      <c r="V20" t="s">
        <v>127</v>
      </c>
      <c r="W20" t="s">
        <v>60</v>
      </c>
      <c r="Y20">
        <f>Y17/COUNT(Q3:Q138,K3:K134,E3:E133)</f>
        <v>8.0011029227312189</v>
      </c>
      <c r="AJ20" t="s">
        <v>83</v>
      </c>
      <c r="AK20">
        <f>1/(AK13*AK11)</f>
        <v>1.0425635557389565</v>
      </c>
      <c r="AM20" t="s">
        <v>84</v>
      </c>
      <c r="AN20">
        <f>1/(AN13*AK11)</f>
        <v>1.0407588786802868</v>
      </c>
    </row>
    <row r="21" spans="3:43" x14ac:dyDescent="0.25">
      <c r="C21" s="2">
        <v>0.55547541</v>
      </c>
      <c r="D21">
        <v>178.85149000000001</v>
      </c>
      <c r="E21">
        <f t="shared" si="0"/>
        <v>181.12050986889693</v>
      </c>
      <c r="F21">
        <f t="shared" si="3"/>
        <v>5.1484511654489911</v>
      </c>
      <c r="G21" s="20">
        <f t="shared" si="4"/>
        <v>1.6095018215389026E-4</v>
      </c>
      <c r="I21" s="2">
        <v>0.55598329999999996</v>
      </c>
      <c r="J21">
        <v>203.13733300000001</v>
      </c>
      <c r="K21">
        <f t="shared" si="1"/>
        <v>205.36497983794092</v>
      </c>
      <c r="L21">
        <f t="shared" si="5"/>
        <v>4.9624104345881328</v>
      </c>
      <c r="M21" s="20">
        <f t="shared" si="6"/>
        <v>1.2025778178392979E-4</v>
      </c>
      <c r="O21" s="2">
        <v>0.55425354999999998</v>
      </c>
      <c r="P21">
        <v>236.153955</v>
      </c>
      <c r="Q21">
        <f t="shared" si="2"/>
        <v>236.53651665039183</v>
      </c>
      <c r="R21">
        <f t="shared" si="7"/>
        <v>0.14635341635052493</v>
      </c>
      <c r="S21" s="20">
        <f t="shared" si="8"/>
        <v>2.6242935801025372E-6</v>
      </c>
      <c r="T21">
        <f t="shared" si="9"/>
        <v>-1.5868176206085187E-3</v>
      </c>
      <c r="V21" t="s">
        <v>128</v>
      </c>
      <c r="X21" t="s">
        <v>61</v>
      </c>
      <c r="Y21">
        <f>SQRT(Y20)</f>
        <v>2.8286220890623084</v>
      </c>
      <c r="AJ21" t="s">
        <v>85</v>
      </c>
      <c r="AK21">
        <f>(Y5*10^-4*PI()*AL2-AK20)/(Y6*10^-4*PI()*AL2)</f>
        <v>-8.0384786944048756E-2</v>
      </c>
      <c r="AM21" t="s">
        <v>86</v>
      </c>
      <c r="AN21">
        <f>(Y5*10^-4*PI()*AL2-AN20)/(Y6*10^-4*PI()*AL2)</f>
        <v>-7.6247672406128716E-2</v>
      </c>
      <c r="AQ21" t="s">
        <v>87</v>
      </c>
    </row>
    <row r="22" spans="3:43" x14ac:dyDescent="0.25">
      <c r="C22" s="2">
        <v>0.55852871999999998</v>
      </c>
      <c r="D22">
        <v>178.884771</v>
      </c>
      <c r="E22">
        <f t="shared" si="0"/>
        <v>181.12081655584916</v>
      </c>
      <c r="F22">
        <f t="shared" si="3"/>
        <v>4.9998997278327764</v>
      </c>
      <c r="G22" s="20">
        <f t="shared" si="4"/>
        <v>1.5624803202832444E-4</v>
      </c>
      <c r="I22" s="2">
        <v>0.55903658000000001</v>
      </c>
      <c r="J22">
        <v>203.183189</v>
      </c>
      <c r="K22">
        <f t="shared" si="1"/>
        <v>205.36544014925155</v>
      </c>
      <c r="L22">
        <f t="shared" si="5"/>
        <v>4.7622200784097366</v>
      </c>
      <c r="M22" s="20">
        <f t="shared" si="6"/>
        <v>1.1535433423282495E-4</v>
      </c>
      <c r="O22" s="2">
        <v>0.55730701999999999</v>
      </c>
      <c r="P22">
        <v>236.105502</v>
      </c>
      <c r="Q22">
        <f t="shared" si="2"/>
        <v>236.53720032001064</v>
      </c>
      <c r="R22">
        <f t="shared" si="7"/>
        <v>0.18636343950000828</v>
      </c>
      <c r="S22" s="20">
        <f t="shared" si="8"/>
        <v>3.3430933362805113E-6</v>
      </c>
      <c r="T22">
        <f t="shared" si="9"/>
        <v>1.7077755979654924E-3</v>
      </c>
      <c r="V22" t="s">
        <v>129</v>
      </c>
      <c r="Y22">
        <f>SQRT(SUM(G3:G133,M3:M134,S3:S138)/COUNT(G3:G133,M3:M134,S3:S138))</f>
        <v>1.246243513940499E-2</v>
      </c>
    </row>
    <row r="23" spans="3:43" x14ac:dyDescent="0.25">
      <c r="C23" s="2">
        <v>0.56158231000000003</v>
      </c>
      <c r="D23">
        <v>178.772561</v>
      </c>
      <c r="E23">
        <f t="shared" si="0"/>
        <v>181.12115102126242</v>
      </c>
      <c r="F23">
        <f t="shared" si="3"/>
        <v>5.5158750879734351</v>
      </c>
      <c r="G23" s="20">
        <f t="shared" si="4"/>
        <v>1.7258883583382386E-4</v>
      </c>
      <c r="I23" s="2">
        <v>0.56208996</v>
      </c>
      <c r="J23">
        <v>203.17874599999999</v>
      </c>
      <c r="K23">
        <f t="shared" si="1"/>
        <v>205.36593960507935</v>
      </c>
      <c r="L23">
        <f t="shared" si="5"/>
        <v>4.7838158661000385</v>
      </c>
      <c r="M23" s="20">
        <f t="shared" si="6"/>
        <v>1.1588251275630551E-4</v>
      </c>
      <c r="O23" s="2">
        <v>0.56036028999999998</v>
      </c>
      <c r="P23">
        <v>236.157645</v>
      </c>
      <c r="Q23">
        <f t="shared" si="2"/>
        <v>236.53794251326488</v>
      </c>
      <c r="R23">
        <f t="shared" si="7"/>
        <v>0.14462619859545026</v>
      </c>
      <c r="S23" s="20">
        <f t="shared" si="8"/>
        <v>2.593241437418349E-6</v>
      </c>
      <c r="T23">
        <f t="shared" si="9"/>
        <v>1.0899974126436028E-3</v>
      </c>
    </row>
    <row r="24" spans="3:43" x14ac:dyDescent="0.25">
      <c r="C24" s="2">
        <v>0.56463549000000002</v>
      </c>
      <c r="D24">
        <v>178.86959899999999</v>
      </c>
      <c r="E24">
        <f t="shared" si="0"/>
        <v>181.12151561152186</v>
      </c>
      <c r="F24">
        <f t="shared" si="3"/>
        <v>5.071128425248113</v>
      </c>
      <c r="G24" s="20">
        <f t="shared" si="4"/>
        <v>1.5850083058428023E-4</v>
      </c>
      <c r="I24" s="2">
        <v>0.56514333999999999</v>
      </c>
      <c r="J24">
        <v>203.17430400000001</v>
      </c>
      <c r="K24">
        <f t="shared" si="1"/>
        <v>205.3664812847297</v>
      </c>
      <c r="L24">
        <f t="shared" si="5"/>
        <v>4.805641247684858</v>
      </c>
      <c r="M24" s="20">
        <f t="shared" si="6"/>
        <v>1.1641629811955661E-4</v>
      </c>
      <c r="O24" s="2">
        <v>0.56341359999999996</v>
      </c>
      <c r="P24">
        <v>236.19092599999999</v>
      </c>
      <c r="Q24">
        <f t="shared" si="2"/>
        <v>236.53874795779689</v>
      </c>
      <c r="R24">
        <f t="shared" si="7"/>
        <v>0.12098011432566551</v>
      </c>
      <c r="S24" s="20">
        <f t="shared" si="8"/>
        <v>2.1686405439661445E-6</v>
      </c>
      <c r="T24">
        <f t="shared" si="9"/>
        <v>1.0899682310948375E-3</v>
      </c>
      <c r="V24" t="s">
        <v>122</v>
      </c>
      <c r="W24" s="16">
        <f>Y3-Y4</f>
        <v>-8.9999999999999716</v>
      </c>
    </row>
    <row r="25" spans="3:43" x14ac:dyDescent="0.25">
      <c r="C25" s="2">
        <v>0.56768892999999998</v>
      </c>
      <c r="D25">
        <v>178.83372</v>
      </c>
      <c r="E25">
        <f t="shared" si="0"/>
        <v>181.12191304723794</v>
      </c>
      <c r="F25">
        <f t="shared" si="3"/>
        <v>5.2358274214280476</v>
      </c>
      <c r="G25" s="20">
        <f t="shared" si="4"/>
        <v>1.6371425724799921E-4</v>
      </c>
      <c r="I25" s="2">
        <v>0.56819671999999999</v>
      </c>
      <c r="J25">
        <v>203.16986199999999</v>
      </c>
      <c r="K25">
        <f t="shared" si="1"/>
        <v>205.36706852741787</v>
      </c>
      <c r="L25">
        <f t="shared" si="5"/>
        <v>4.8277165241277213</v>
      </c>
      <c r="M25" s="20">
        <f t="shared" si="6"/>
        <v>1.169561840030224E-4</v>
      </c>
      <c r="O25" s="2">
        <v>0.5664669</v>
      </c>
      <c r="P25">
        <v>236.22420600000001</v>
      </c>
      <c r="Q25">
        <f t="shared" si="2"/>
        <v>236.53962169098827</v>
      </c>
      <c r="R25">
        <f t="shared" si="7"/>
        <v>9.9487058121601621E-2</v>
      </c>
      <c r="S25" s="20">
        <f t="shared" si="8"/>
        <v>1.7828622645669406E-6</v>
      </c>
      <c r="T25">
        <f t="shared" si="9"/>
        <v>2.663623025122033E-4</v>
      </c>
      <c r="V25" t="s">
        <v>121</v>
      </c>
      <c r="W25" s="15">
        <f>EXP(W24)</f>
        <v>1.2340980408668306E-4</v>
      </c>
    </row>
    <row r="26" spans="3:43" x14ac:dyDescent="0.25">
      <c r="C26" s="2">
        <v>0.57074230999999997</v>
      </c>
      <c r="D26">
        <v>178.82927799999999</v>
      </c>
      <c r="E26">
        <f t="shared" si="0"/>
        <v>181.1223461733945</v>
      </c>
      <c r="F26">
        <f t="shared" si="3"/>
        <v>5.2581616478348643</v>
      </c>
      <c r="G26" s="20">
        <f t="shared" si="4"/>
        <v>1.6442077346911656E-4</v>
      </c>
      <c r="I26" s="2">
        <v>0.57125009999999998</v>
      </c>
      <c r="J26">
        <v>203.16541900000001</v>
      </c>
      <c r="K26">
        <f t="shared" si="1"/>
        <v>205.36770493946506</v>
      </c>
      <c r="L26">
        <f t="shared" si="5"/>
        <v>4.850063359165425</v>
      </c>
      <c r="M26" s="20">
        <f t="shared" si="6"/>
        <v>1.1750269721048321E-4</v>
      </c>
      <c r="O26" s="2">
        <v>0.56952026</v>
      </c>
      <c r="P26">
        <v>236.232339</v>
      </c>
      <c r="Q26">
        <f t="shared" si="2"/>
        <v>236.54056919401677</v>
      </c>
      <c r="R26">
        <f t="shared" si="7"/>
        <v>9.5005852503617177E-2</v>
      </c>
      <c r="S26" s="20">
        <f t="shared" si="8"/>
        <v>1.7024393902009189E-6</v>
      </c>
      <c r="T26">
        <f t="shared" si="9"/>
        <v>1.9136594983728565E-3</v>
      </c>
      <c r="V26" t="s">
        <v>123</v>
      </c>
      <c r="W26" s="15">
        <f>EXP(W24)</f>
        <v>1.2340980408668306E-4</v>
      </c>
    </row>
    <row r="27" spans="3:43" x14ac:dyDescent="0.25">
      <c r="C27" s="2">
        <v>0.57379568999999997</v>
      </c>
      <c r="D27">
        <v>178.824836</v>
      </c>
      <c r="E27">
        <f t="shared" si="0"/>
        <v>181.12281814556727</v>
      </c>
      <c r="F27">
        <f t="shared" si="3"/>
        <v>5.2807219413459103</v>
      </c>
      <c r="G27" s="20">
        <f t="shared" si="4"/>
        <v>1.6513442907446641E-4</v>
      </c>
      <c r="I27" s="2">
        <v>0.57430342000000001</v>
      </c>
      <c r="J27">
        <v>203.19241299999999</v>
      </c>
      <c r="K27">
        <f t="shared" si="1"/>
        <v>205.36839440407954</v>
      </c>
      <c r="L27">
        <f t="shared" si="5"/>
        <v>4.7348950709000119</v>
      </c>
      <c r="M27" s="20">
        <f t="shared" si="6"/>
        <v>1.1468203308881668E-4</v>
      </c>
      <c r="O27" s="2">
        <v>0.57257351999999995</v>
      </c>
      <c r="P27">
        <v>236.29076800000001</v>
      </c>
      <c r="Q27">
        <f t="shared" si="2"/>
        <v>236.54159632198053</v>
      </c>
      <c r="R27">
        <f t="shared" si="7"/>
        <v>6.2914847107563787E-2</v>
      </c>
      <c r="S27" s="20">
        <f t="shared" si="8"/>
        <v>1.126833209495167E-6</v>
      </c>
      <c r="T27">
        <f t="shared" si="9"/>
        <v>-1.4547812588054713E-4</v>
      </c>
    </row>
    <row r="28" spans="3:43" x14ac:dyDescent="0.25">
      <c r="C28" s="2">
        <v>0.57684906999999996</v>
      </c>
      <c r="D28">
        <v>178.820393</v>
      </c>
      <c r="E28">
        <f t="shared" si="0"/>
        <v>181.12333240322255</v>
      </c>
      <c r="F28">
        <f t="shared" si="3"/>
        <v>5.3035298949150462</v>
      </c>
      <c r="G28" s="20">
        <f t="shared" si="4"/>
        <v>1.6585590225131093E-4</v>
      </c>
      <c r="I28" s="2">
        <v>0.57735661999999999</v>
      </c>
      <c r="J28">
        <v>203.28227899999999</v>
      </c>
      <c r="K28">
        <f t="shared" si="1"/>
        <v>205.36914111711923</v>
      </c>
      <c r="L28">
        <f t="shared" si="5"/>
        <v>4.354993495867391</v>
      </c>
      <c r="M28" s="20">
        <f t="shared" si="6"/>
        <v>1.053873462776638E-4</v>
      </c>
      <c r="O28" s="2">
        <v>0.57562690000000005</v>
      </c>
      <c r="P28">
        <v>236.286326</v>
      </c>
      <c r="Q28">
        <f t="shared" si="2"/>
        <v>236.54270954446781</v>
      </c>
      <c r="R28">
        <f t="shared" si="7"/>
        <v>6.5732521873877042E-2</v>
      </c>
      <c r="S28" s="20">
        <f t="shared" si="8"/>
        <v>1.1773432969285275E-6</v>
      </c>
      <c r="T28">
        <f t="shared" si="9"/>
        <v>-1.4547812588055242E-4</v>
      </c>
    </row>
    <row r="29" spans="3:43" x14ac:dyDescent="0.25">
      <c r="C29" s="2">
        <v>0.57990259</v>
      </c>
      <c r="D29">
        <v>178.74590699999999</v>
      </c>
      <c r="E29">
        <f t="shared" si="0"/>
        <v>181.12389273363624</v>
      </c>
      <c r="F29">
        <f t="shared" si="3"/>
        <v>5.6548161493775391</v>
      </c>
      <c r="G29" s="20">
        <f t="shared" si="4"/>
        <v>1.7698900093307326E-4</v>
      </c>
      <c r="I29" s="2">
        <v>0.58040997000000005</v>
      </c>
      <c r="J29">
        <v>203.29041100000001</v>
      </c>
      <c r="K29">
        <f t="shared" si="1"/>
        <v>205.36994970615024</v>
      </c>
      <c r="L29">
        <f t="shared" si="5"/>
        <v>4.3244812303769766</v>
      </c>
      <c r="M29" s="20">
        <f t="shared" si="6"/>
        <v>1.0464060180362164E-4</v>
      </c>
      <c r="O29" s="2">
        <v>0.57868028000000005</v>
      </c>
      <c r="P29">
        <v>236.28188399999999</v>
      </c>
      <c r="Q29">
        <f t="shared" si="2"/>
        <v>236.54391575174304</v>
      </c>
      <c r="R29">
        <f t="shared" si="7"/>
        <v>6.8660638921532513E-2</v>
      </c>
      <c r="S29" s="20">
        <f t="shared" si="8"/>
        <v>1.229835401558552E-6</v>
      </c>
      <c r="T29">
        <f t="shared" si="9"/>
        <v>-1.4551087647068708E-4</v>
      </c>
    </row>
    <row r="30" spans="3:43" x14ac:dyDescent="0.25">
      <c r="C30" s="2">
        <v>0.58295600999999997</v>
      </c>
      <c r="D30">
        <v>178.72260299999999</v>
      </c>
      <c r="E30">
        <f t="shared" si="0"/>
        <v>181.12450320831638</v>
      </c>
      <c r="F30">
        <f t="shared" si="3"/>
        <v>5.7691246107103229</v>
      </c>
      <c r="G30" s="20">
        <f t="shared" si="4"/>
        <v>1.8061381142233231E-4</v>
      </c>
      <c r="I30" s="2">
        <v>0.58346323</v>
      </c>
      <c r="J30">
        <v>203.34884099999999</v>
      </c>
      <c r="K30">
        <f t="shared" si="1"/>
        <v>205.37082504850113</v>
      </c>
      <c r="L30">
        <f t="shared" si="5"/>
        <v>4.0884194923930561</v>
      </c>
      <c r="M30" s="20">
        <f t="shared" si="6"/>
        <v>9.8871710430173913E-5</v>
      </c>
      <c r="O30" s="2">
        <v>0.58173366000000004</v>
      </c>
      <c r="P30">
        <v>236.27744100000001</v>
      </c>
      <c r="Q30">
        <f t="shared" si="2"/>
        <v>236.54522245745369</v>
      </c>
      <c r="R30">
        <f t="shared" si="7"/>
        <v>7.1706908956016849E-2</v>
      </c>
      <c r="S30" s="20">
        <f t="shared" si="8"/>
        <v>1.2844478755050305E-6</v>
      </c>
      <c r="T30">
        <f t="shared" si="9"/>
        <v>-1.4547812588055242E-4</v>
      </c>
    </row>
    <row r="31" spans="3:43" x14ac:dyDescent="0.25">
      <c r="C31" s="2">
        <v>0.58600923999999999</v>
      </c>
      <c r="D31">
        <v>178.79360800000001</v>
      </c>
      <c r="E31">
        <f t="shared" si="0"/>
        <v>181.12516830669358</v>
      </c>
      <c r="F31">
        <f t="shared" si="3"/>
        <v>5.4361734637490375</v>
      </c>
      <c r="G31" s="20">
        <f t="shared" si="4"/>
        <v>1.7005497015007504E-4</v>
      </c>
      <c r="I31" s="2">
        <v>0.58651660000000005</v>
      </c>
      <c r="J31">
        <v>203.350686</v>
      </c>
      <c r="K31">
        <f t="shared" si="1"/>
        <v>205.37177255555929</v>
      </c>
      <c r="L31">
        <f t="shared" si="5"/>
        <v>4.0847908650625282</v>
      </c>
      <c r="M31" s="20">
        <f t="shared" si="6"/>
        <v>9.8782165513177657E-5</v>
      </c>
      <c r="O31" s="2">
        <v>0.58478704000000004</v>
      </c>
      <c r="P31">
        <v>236.272999</v>
      </c>
      <c r="Q31">
        <f t="shared" si="2"/>
        <v>236.54663781594229</v>
      </c>
      <c r="R31">
        <f t="shared" si="7"/>
        <v>7.4878201590299315E-2</v>
      </c>
      <c r="S31" s="20">
        <f t="shared" si="8"/>
        <v>1.3413039929396658E-6</v>
      </c>
      <c r="T31">
        <f t="shared" si="9"/>
        <v>1.7077755979654924E-3</v>
      </c>
    </row>
    <row r="32" spans="3:43" x14ac:dyDescent="0.25">
      <c r="C32" s="2">
        <v>0.58906261000000004</v>
      </c>
      <c r="D32">
        <v>178.79545200000001</v>
      </c>
      <c r="E32">
        <f t="shared" si="0"/>
        <v>181.12589303506039</v>
      </c>
      <c r="F32">
        <f t="shared" si="3"/>
        <v>5.4309554178932702</v>
      </c>
      <c r="G32" s="20">
        <f t="shared" si="4"/>
        <v>1.6988823434578533E-4</v>
      </c>
      <c r="I32" s="2">
        <v>0.58956989000000004</v>
      </c>
      <c r="J32">
        <v>203.390254</v>
      </c>
      <c r="K32">
        <f t="shared" si="1"/>
        <v>205.37279797601656</v>
      </c>
      <c r="L32">
        <f t="shared" si="5"/>
        <v>3.9304806168395423</v>
      </c>
      <c r="M32" s="20">
        <f t="shared" si="6"/>
        <v>9.5013514242882807E-5</v>
      </c>
      <c r="O32" s="2">
        <v>0.58784031000000003</v>
      </c>
      <c r="P32">
        <v>236.325142</v>
      </c>
      <c r="Q32">
        <f t="shared" si="2"/>
        <v>236.54817062697612</v>
      </c>
      <c r="R32">
        <f t="shared" si="7"/>
        <v>4.9741768450851757E-2</v>
      </c>
      <c r="S32" s="20">
        <f t="shared" si="8"/>
        <v>8.9063829872507577E-7</v>
      </c>
      <c r="T32">
        <f t="shared" si="9"/>
        <v>1.9136594983719256E-3</v>
      </c>
    </row>
    <row r="33" spans="3:20" x14ac:dyDescent="0.25">
      <c r="C33" s="2">
        <v>0.59211599000000004</v>
      </c>
      <c r="D33">
        <v>178.79101</v>
      </c>
      <c r="E33">
        <f t="shared" si="0"/>
        <v>181.12668277907989</v>
      </c>
      <c r="F33">
        <f t="shared" si="3"/>
        <v>5.4553673309347568</v>
      </c>
      <c r="G33" s="20">
        <f t="shared" si="4"/>
        <v>1.7066035439298032E-4</v>
      </c>
      <c r="I33" s="2">
        <v>0.59262318999999997</v>
      </c>
      <c r="J33">
        <v>203.429822</v>
      </c>
      <c r="K33">
        <f t="shared" si="1"/>
        <v>205.37390764084554</v>
      </c>
      <c r="L33">
        <f t="shared" si="5"/>
        <v>3.7794689789418263</v>
      </c>
      <c r="M33" s="20">
        <f t="shared" si="6"/>
        <v>9.1327495265535236E-5</v>
      </c>
      <c r="O33" s="2">
        <v>0.59089356999999998</v>
      </c>
      <c r="P33">
        <v>236.38357099999999</v>
      </c>
      <c r="Q33">
        <f t="shared" si="2"/>
        <v>236.54983056192114</v>
      </c>
      <c r="R33">
        <f t="shared" si="7"/>
        <v>2.7642241930213224E-2</v>
      </c>
      <c r="S33" s="20">
        <f t="shared" si="8"/>
        <v>4.9469632644111265E-7</v>
      </c>
      <c r="T33">
        <f t="shared" si="9"/>
        <v>4.7226971120154111E-4</v>
      </c>
    </row>
    <row r="34" spans="3:20" x14ac:dyDescent="0.25">
      <c r="C34" s="2">
        <v>0.59516937000000003</v>
      </c>
      <c r="D34">
        <v>178.78656799999999</v>
      </c>
      <c r="E34">
        <f t="shared" si="0"/>
        <v>181.1275434752192</v>
      </c>
      <c r="F34">
        <f t="shared" si="3"/>
        <v>5.4801661755778062</v>
      </c>
      <c r="G34" s="20">
        <f t="shared" si="4"/>
        <v>1.714446559552397E-4</v>
      </c>
      <c r="I34" s="2">
        <v>0.59567641999999998</v>
      </c>
      <c r="J34">
        <v>203.50082599999999</v>
      </c>
      <c r="K34">
        <f t="shared" si="1"/>
        <v>205.37510836665689</v>
      </c>
      <c r="L34">
        <f t="shared" si="5"/>
        <v>3.5129343899609884</v>
      </c>
      <c r="M34" s="20">
        <f t="shared" si="6"/>
        <v>8.4827698865858582E-5</v>
      </c>
      <c r="O34" s="2">
        <v>0.59394690999999999</v>
      </c>
      <c r="P34">
        <v>236.39799099999999</v>
      </c>
      <c r="Q34">
        <f t="shared" si="2"/>
        <v>236.55162815089781</v>
      </c>
      <c r="R34">
        <f t="shared" si="7"/>
        <v>2.3604374136000139E-2</v>
      </c>
      <c r="S34" s="20">
        <f t="shared" si="8"/>
        <v>4.2238153763723333E-7</v>
      </c>
      <c r="T34">
        <f t="shared" si="9"/>
        <v>3.3551903261518092E-3</v>
      </c>
    </row>
    <row r="35" spans="3:20" x14ac:dyDescent="0.25">
      <c r="C35" s="2">
        <v>0.59822266000000002</v>
      </c>
      <c r="D35">
        <v>178.82613599999999</v>
      </c>
      <c r="E35">
        <f t="shared" ref="E35:E66" si="10">$Y$6+$Y$2*EXP((C35/F$1)*$Y$3-$Y$4)+D$1^2*$Y$5/((-$Y$7*(C35/E$1-1)^$Y$8+1))</f>
        <v>181.12848161576656</v>
      </c>
      <c r="F35">
        <f t="shared" si="3"/>
        <v>5.3007953344395426</v>
      </c>
      <c r="G35" s="20">
        <f t="shared" si="4"/>
        <v>1.6575973779896355E-4</v>
      </c>
      <c r="I35" s="2">
        <v>0.59872966000000005</v>
      </c>
      <c r="J35">
        <v>203.571831</v>
      </c>
      <c r="K35">
        <f t="shared" ref="K35:K66" si="11">$Y$6+$Y$2*EXP((I35/L$1)*$Y$3-$Y$4)+J$1^2*$Y$5/((-$Y$7*(I35/K$1-1)^$Y$8+1))</f>
        <v>205.37640762877729</v>
      </c>
      <c r="L35">
        <f t="shared" si="5"/>
        <v>3.2564968091291857</v>
      </c>
      <c r="M35" s="20">
        <f t="shared" si="6"/>
        <v>7.8580591082233326E-5</v>
      </c>
      <c r="O35" s="2">
        <v>0.59700008999999998</v>
      </c>
      <c r="P35">
        <v>236.50043099999999</v>
      </c>
      <c r="Q35">
        <f t="shared" ref="Q35:Q66" si="12">$Y$6+$Y$2*EXP((O35/R$1)*$Y$3-$Y$4)+P$1^2*$Y$5/((-$Y$7*(O35/Q$1-1)^$Y$8+1))</f>
        <v>236.5535746566554</v>
      </c>
      <c r="R35">
        <f t="shared" si="7"/>
        <v>2.8242482427078661E-3</v>
      </c>
      <c r="S35" s="20">
        <f t="shared" si="8"/>
        <v>5.0493909128609886E-8</v>
      </c>
      <c r="T35">
        <f t="shared" si="9"/>
        <v>8.8408683007355044E-4</v>
      </c>
    </row>
    <row r="36" spans="3:20" x14ac:dyDescent="0.25">
      <c r="C36" s="2">
        <v>0.60127600999999997</v>
      </c>
      <c r="D36">
        <v>178.84055499999999</v>
      </c>
      <c r="E36">
        <f t="shared" si="10"/>
        <v>181.12950441111914</v>
      </c>
      <c r="F36">
        <f t="shared" si="3"/>
        <v>5.2392894066626949</v>
      </c>
      <c r="G36" s="20">
        <f t="shared" si="4"/>
        <v>1.6380998504124432E-4</v>
      </c>
      <c r="I36" s="2">
        <v>0.60178295999999998</v>
      </c>
      <c r="J36">
        <v>203.60511199999999</v>
      </c>
      <c r="K36">
        <f t="shared" si="11"/>
        <v>205.37781355639697</v>
      </c>
      <c r="L36">
        <f t="shared" si="5"/>
        <v>3.1424708080522805</v>
      </c>
      <c r="M36" s="20">
        <f t="shared" si="6"/>
        <v>7.5804309543526643E-5</v>
      </c>
      <c r="O36" s="2">
        <v>0.60005341000000001</v>
      </c>
      <c r="P36">
        <v>236.52742499999999</v>
      </c>
      <c r="Q36">
        <f t="shared" si="12"/>
        <v>236.555682707063</v>
      </c>
      <c r="R36">
        <f t="shared" si="7"/>
        <v>7.9849800845862835E-4</v>
      </c>
      <c r="S36" s="20">
        <f t="shared" si="8"/>
        <v>1.4272854210262249E-8</v>
      </c>
      <c r="T36">
        <f t="shared" si="9"/>
        <v>-1.4547812587962158E-4</v>
      </c>
    </row>
    <row r="37" spans="3:20" x14ac:dyDescent="0.25">
      <c r="C37" s="2">
        <v>0.60432927999999997</v>
      </c>
      <c r="D37">
        <v>178.892698</v>
      </c>
      <c r="E37">
        <f t="shared" si="10"/>
        <v>181.13061969248531</v>
      </c>
      <c r="F37">
        <f t="shared" si="3"/>
        <v>5.0082935016963388</v>
      </c>
      <c r="G37" s="20">
        <f t="shared" si="4"/>
        <v>1.56496469316371E-4</v>
      </c>
      <c r="I37" s="2">
        <v>0.60483626999999995</v>
      </c>
      <c r="J37">
        <v>203.63839300000001</v>
      </c>
      <c r="K37">
        <f t="shared" si="11"/>
        <v>205.37933495838544</v>
      </c>
      <c r="L37">
        <f t="shared" si="5"/>
        <v>3.0308789024669118</v>
      </c>
      <c r="M37" s="20">
        <f t="shared" si="6"/>
        <v>7.3088535912376544E-5</v>
      </c>
      <c r="O37" s="2">
        <v>0.60310679</v>
      </c>
      <c r="P37">
        <v>236.52298300000001</v>
      </c>
      <c r="Q37">
        <f t="shared" si="12"/>
        <v>236.55796583485736</v>
      </c>
      <c r="R37">
        <f t="shared" si="7"/>
        <v>1.2237987346562951E-3</v>
      </c>
      <c r="S37" s="20">
        <f t="shared" si="8"/>
        <v>2.1875767782030264E-8</v>
      </c>
      <c r="T37">
        <f t="shared" si="9"/>
        <v>1.7077428461945232E-3</v>
      </c>
    </row>
    <row r="38" spans="3:20" x14ac:dyDescent="0.25">
      <c r="C38" s="2">
        <v>0.60738250000000005</v>
      </c>
      <c r="D38">
        <v>178.969989</v>
      </c>
      <c r="E38">
        <f t="shared" si="10"/>
        <v>181.13183613431963</v>
      </c>
      <c r="F38">
        <f t="shared" si="3"/>
        <v>4.6735830321659924</v>
      </c>
      <c r="G38" s="20">
        <f t="shared" si="4"/>
        <v>1.4591150603675488E-4</v>
      </c>
      <c r="I38" s="2">
        <v>0.60788958999999998</v>
      </c>
      <c r="J38">
        <v>203.66538600000001</v>
      </c>
      <c r="K38">
        <f t="shared" si="11"/>
        <v>205.38098146075271</v>
      </c>
      <c r="L38">
        <f t="shared" si="5"/>
        <v>2.943267784955252</v>
      </c>
      <c r="M38" s="20">
        <f t="shared" si="6"/>
        <v>7.0957013404911789E-5</v>
      </c>
      <c r="O38" s="2">
        <v>0.60616006</v>
      </c>
      <c r="P38">
        <v>236.57512500000001</v>
      </c>
      <c r="Q38">
        <f t="shared" si="12"/>
        <v>236.56043873058397</v>
      </c>
      <c r="R38">
        <f t="shared" si="7"/>
        <v>2.1568650936069152E-4</v>
      </c>
      <c r="S38" s="20">
        <f t="shared" si="8"/>
        <v>3.8537614269174036E-9</v>
      </c>
      <c r="T38">
        <f t="shared" si="9"/>
        <v>2.5314913435651783E-3</v>
      </c>
    </row>
    <row r="39" spans="3:20" x14ac:dyDescent="0.25">
      <c r="C39" s="2">
        <v>0.61043572999999995</v>
      </c>
      <c r="D39">
        <v>179.04099400000001</v>
      </c>
      <c r="E39">
        <f t="shared" si="10"/>
        <v>181.13316330445596</v>
      </c>
      <c r="F39">
        <f t="shared" si="3"/>
        <v>4.3771723985076951</v>
      </c>
      <c r="G39" s="20">
        <f t="shared" si="4"/>
        <v>1.3654905263096536E-4</v>
      </c>
      <c r="I39" s="2">
        <v>0.61094296999999997</v>
      </c>
      <c r="J39">
        <v>203.660944</v>
      </c>
      <c r="K39">
        <f t="shared" si="11"/>
        <v>205.38276359763893</v>
      </c>
      <c r="L39">
        <f t="shared" si="5"/>
        <v>2.9646627268134758</v>
      </c>
      <c r="M39" s="20">
        <f t="shared" si="6"/>
        <v>7.1475925637334281E-5</v>
      </c>
      <c r="O39" s="2">
        <v>0.60921327999999997</v>
      </c>
      <c r="P39">
        <v>236.65241700000001</v>
      </c>
      <c r="Q39">
        <f t="shared" si="12"/>
        <v>236.5631176296086</v>
      </c>
      <c r="R39">
        <f t="shared" si="7"/>
        <v>7.9743775523032651E-3</v>
      </c>
      <c r="S39" s="20">
        <f t="shared" si="8"/>
        <v>1.4238849673084715E-7</v>
      </c>
      <c r="T39">
        <f t="shared" si="9"/>
        <v>1.7077428461935924E-3</v>
      </c>
    </row>
    <row r="40" spans="3:20" x14ac:dyDescent="0.25">
      <c r="C40" s="2">
        <v>0.61348910999999995</v>
      </c>
      <c r="D40">
        <v>179.036551</v>
      </c>
      <c r="E40">
        <f t="shared" si="10"/>
        <v>181.13461179157457</v>
      </c>
      <c r="F40">
        <f t="shared" si="3"/>
        <v>4.4018590851425028</v>
      </c>
      <c r="G40" s="20">
        <f t="shared" si="4"/>
        <v>1.373259871947126E-4</v>
      </c>
      <c r="I40" s="2">
        <v>0.61399627000000001</v>
      </c>
      <c r="J40">
        <v>203.700512</v>
      </c>
      <c r="K40">
        <f t="shared" si="11"/>
        <v>205.38469275619647</v>
      </c>
      <c r="L40">
        <f t="shared" si="5"/>
        <v>2.8364648195425088</v>
      </c>
      <c r="M40" s="20">
        <f t="shared" si="6"/>
        <v>6.8358600083198869E-5</v>
      </c>
      <c r="O40" s="2">
        <v>0.61226654999999996</v>
      </c>
      <c r="P40">
        <v>236.70455899999999</v>
      </c>
      <c r="Q40">
        <f t="shared" si="12"/>
        <v>236.56602034702081</v>
      </c>
      <c r="R40">
        <f t="shared" si="7"/>
        <v>1.9192958369285321E-2</v>
      </c>
      <c r="S40" s="20">
        <f t="shared" si="8"/>
        <v>3.4255371041058272E-7</v>
      </c>
      <c r="T40">
        <f t="shared" si="9"/>
        <v>2.6633042396113758E-4</v>
      </c>
    </row>
    <row r="41" spans="3:20" x14ac:dyDescent="0.25">
      <c r="C41" s="2">
        <v>0.61654246999999995</v>
      </c>
      <c r="D41">
        <v>179.04468299999999</v>
      </c>
      <c r="E41">
        <f t="shared" si="10"/>
        <v>181.13619312117862</v>
      </c>
      <c r="F41">
        <f t="shared" si="3"/>
        <v>4.3744145869926445</v>
      </c>
      <c r="G41" s="20">
        <f t="shared" si="4"/>
        <v>1.364573974556671E-4</v>
      </c>
      <c r="I41" s="2">
        <v>0.61704946000000005</v>
      </c>
      <c r="J41">
        <v>203.790378</v>
      </c>
      <c r="K41">
        <f t="shared" si="11"/>
        <v>205.38678144063329</v>
      </c>
      <c r="L41">
        <f t="shared" si="5"/>
        <v>2.5485039452657787</v>
      </c>
      <c r="M41" s="20">
        <f t="shared" si="6"/>
        <v>6.1364607470514176E-5</v>
      </c>
      <c r="O41" s="2">
        <v>0.61531990000000003</v>
      </c>
      <c r="P41">
        <v>236.71269100000001</v>
      </c>
      <c r="Q41">
        <f t="shared" si="12"/>
        <v>236.56916634124372</v>
      </c>
      <c r="R41">
        <f t="shared" si="7"/>
        <v>2.0599327671109922E-2</v>
      </c>
      <c r="S41" s="20">
        <f t="shared" si="8"/>
        <v>3.6762916744962818E-7</v>
      </c>
      <c r="T41">
        <f t="shared" si="9"/>
        <v>-1.4547764943265355E-4</v>
      </c>
    </row>
    <row r="42" spans="3:20" x14ac:dyDescent="0.25">
      <c r="C42" s="2">
        <v>0.61959573999999995</v>
      </c>
      <c r="D42">
        <v>179.09682599999999</v>
      </c>
      <c r="E42">
        <f t="shared" si="10"/>
        <v>181.13792004541244</v>
      </c>
      <c r="F42">
        <f t="shared" si="3"/>
        <v>4.1660649022181602</v>
      </c>
      <c r="G42" s="20">
        <f t="shared" si="4"/>
        <v>1.2988238442891904E-4</v>
      </c>
      <c r="I42" s="2">
        <v>0.62010255999999997</v>
      </c>
      <c r="J42">
        <v>203.93142599999999</v>
      </c>
      <c r="K42">
        <f t="shared" si="11"/>
        <v>205.38904336342605</v>
      </c>
      <c r="L42">
        <f t="shared" si="5"/>
        <v>2.1246483781611589</v>
      </c>
      <c r="M42" s="20">
        <f t="shared" si="6"/>
        <v>5.1087982682471779E-5</v>
      </c>
      <c r="O42" s="2">
        <v>0.61837328999999996</v>
      </c>
      <c r="P42">
        <v>236.708249</v>
      </c>
      <c r="Q42">
        <f t="shared" si="12"/>
        <v>236.57257686945979</v>
      </c>
      <c r="R42">
        <f t="shared" si="7"/>
        <v>1.8406927005317191E-2</v>
      </c>
      <c r="S42" s="20">
        <f t="shared" si="8"/>
        <v>3.2851447061921723E-7</v>
      </c>
      <c r="T42">
        <f t="shared" si="9"/>
        <v>-1.4547812587962158E-4</v>
      </c>
    </row>
    <row r="43" spans="3:20" x14ac:dyDescent="0.25">
      <c r="C43" s="2">
        <v>0.62264896999999997</v>
      </c>
      <c r="D43">
        <v>179.16783000000001</v>
      </c>
      <c r="E43">
        <f t="shared" si="10"/>
        <v>181.13980670813527</v>
      </c>
      <c r="F43">
        <f t="shared" si="3"/>
        <v>3.888692137427971</v>
      </c>
      <c r="G43" s="20">
        <f t="shared" si="4"/>
        <v>1.2113886339477084E-4</v>
      </c>
      <c r="I43" s="2">
        <v>0.62315593999999996</v>
      </c>
      <c r="J43">
        <v>203.926984</v>
      </c>
      <c r="K43">
        <f t="shared" si="11"/>
        <v>205.39149383378432</v>
      </c>
      <c r="L43">
        <f t="shared" si="5"/>
        <v>2.144789053250975</v>
      </c>
      <c r="M43" s="20">
        <f t="shared" si="6"/>
        <v>5.1574519667005348E-5</v>
      </c>
      <c r="O43" s="2">
        <v>0.62142666999999996</v>
      </c>
      <c r="P43">
        <v>236.70380700000001</v>
      </c>
      <c r="Q43">
        <f t="shared" si="12"/>
        <v>236.57627523231668</v>
      </c>
      <c r="R43">
        <f t="shared" si="7"/>
        <v>1.6264351768436575E-2</v>
      </c>
      <c r="S43" s="20">
        <f t="shared" si="8"/>
        <v>2.9028612155287307E-7</v>
      </c>
      <c r="T43">
        <f t="shared" si="9"/>
        <v>5.3317349229736639E-3</v>
      </c>
    </row>
    <row r="44" spans="3:20" x14ac:dyDescent="0.25">
      <c r="C44" s="2">
        <v>0.62570216000000001</v>
      </c>
      <c r="D44">
        <v>179.263983</v>
      </c>
      <c r="E44">
        <f t="shared" si="10"/>
        <v>181.14186870471224</v>
      </c>
      <c r="F44">
        <f t="shared" si="3"/>
        <v>3.526454719962592</v>
      </c>
      <c r="G44" s="20">
        <f t="shared" si="4"/>
        <v>1.097367840472162E-4</v>
      </c>
      <c r="I44" s="2">
        <v>0.62620924</v>
      </c>
      <c r="J44">
        <v>203.96566799999999</v>
      </c>
      <c r="K44">
        <f t="shared" si="11"/>
        <v>205.39414904078916</v>
      </c>
      <c r="L44">
        <f t="shared" si="5"/>
        <v>2.0405580838940973</v>
      </c>
      <c r="M44" s="20">
        <f t="shared" si="6"/>
        <v>4.9049526267808389E-5</v>
      </c>
      <c r="O44" s="2">
        <v>0.62477165999999995</v>
      </c>
      <c r="P44">
        <v>236.88215299999999</v>
      </c>
      <c r="Q44">
        <f t="shared" si="12"/>
        <v>236.58068764027951</v>
      </c>
      <c r="R44">
        <f t="shared" si="7"/>
        <v>9.0881363111399174E-2</v>
      </c>
      <c r="S44" s="20">
        <f t="shared" si="8"/>
        <v>1.6196088790071672E-6</v>
      </c>
      <c r="T44">
        <f t="shared" si="9"/>
        <v>7.3322565692309437E-4</v>
      </c>
    </row>
    <row r="45" spans="3:20" x14ac:dyDescent="0.25">
      <c r="C45" s="2">
        <v>0.62875548000000003</v>
      </c>
      <c r="D45">
        <v>179.290977</v>
      </c>
      <c r="E45">
        <f t="shared" si="10"/>
        <v>181.14412340229896</v>
      </c>
      <c r="F45">
        <f t="shared" si="3"/>
        <v>3.4341515883535827</v>
      </c>
      <c r="G45" s="20">
        <f t="shared" si="4"/>
        <v>1.0683230383028062E-4</v>
      </c>
      <c r="I45" s="2">
        <v>0.62926230999999999</v>
      </c>
      <c r="J45">
        <v>204.11840599999999</v>
      </c>
      <c r="K45">
        <f t="shared" si="11"/>
        <v>205.39702687340753</v>
      </c>
      <c r="L45">
        <f t="shared" si="5"/>
        <v>1.6348713379134427</v>
      </c>
      <c r="M45" s="20">
        <f t="shared" si="6"/>
        <v>3.9239118602802291E-5</v>
      </c>
      <c r="O45" s="2">
        <v>0.62753302</v>
      </c>
      <c r="P45">
        <v>236.9024</v>
      </c>
      <c r="Q45">
        <f t="shared" si="12"/>
        <v>236.58464000591425</v>
      </c>
      <c r="R45">
        <f t="shared" si="7"/>
        <v>0.10097141384137437</v>
      </c>
      <c r="S45" s="20">
        <f t="shared" si="8"/>
        <v>1.7991174525922146E-6</v>
      </c>
      <c r="T45">
        <f t="shared" si="9"/>
        <v>4.7226816447513135E-4</v>
      </c>
    </row>
    <row r="46" spans="3:20" x14ac:dyDescent="0.25">
      <c r="C46" s="2">
        <v>0.63180864999999997</v>
      </c>
      <c r="D46">
        <v>179.393418</v>
      </c>
      <c r="E46">
        <f t="shared" si="10"/>
        <v>181.14658966106765</v>
      </c>
      <c r="F46">
        <f t="shared" si="3"/>
        <v>3.073610873170717</v>
      </c>
      <c r="G46" s="20">
        <f t="shared" si="4"/>
        <v>9.5507147595161196E-5</v>
      </c>
      <c r="I46" s="2">
        <v>0.63231552999999996</v>
      </c>
      <c r="J46">
        <v>204.195697</v>
      </c>
      <c r="K46">
        <f t="shared" si="11"/>
        <v>205.40014749573504</v>
      </c>
      <c r="L46">
        <f t="shared" si="5"/>
        <v>1.4507009966763968</v>
      </c>
      <c r="M46" s="20">
        <f t="shared" si="6"/>
        <v>3.4792428020832009E-5</v>
      </c>
      <c r="O46" s="2">
        <v>0.63058636999999995</v>
      </c>
      <c r="P46">
        <v>236.91682</v>
      </c>
      <c r="Q46">
        <f t="shared" si="12"/>
        <v>236.58936611817586</v>
      </c>
      <c r="R46">
        <f t="shared" si="7"/>
        <v>0.10722604472169853</v>
      </c>
      <c r="S46" s="20">
        <f t="shared" si="8"/>
        <v>1.9103304440886315E-6</v>
      </c>
      <c r="T46">
        <f t="shared" si="9"/>
        <v>3.5611301078223093E-3</v>
      </c>
    </row>
    <row r="47" spans="3:20" x14ac:dyDescent="0.25">
      <c r="C47" s="2">
        <v>0.63486197</v>
      </c>
      <c r="D47">
        <v>179.420411</v>
      </c>
      <c r="E47">
        <f t="shared" si="10"/>
        <v>181.14928882330901</v>
      </c>
      <c r="F47">
        <f t="shared" si="3"/>
        <v>2.9890185279296855</v>
      </c>
      <c r="G47" s="20">
        <f t="shared" si="4"/>
        <v>9.2850642381903415E-5</v>
      </c>
      <c r="I47" s="2">
        <v>0.63536873000000005</v>
      </c>
      <c r="J47">
        <v>204.285563</v>
      </c>
      <c r="K47">
        <f t="shared" si="11"/>
        <v>205.40353251772666</v>
      </c>
      <c r="L47">
        <f t="shared" si="5"/>
        <v>1.2498558425659891</v>
      </c>
      <c r="M47" s="20">
        <f t="shared" si="6"/>
        <v>2.9949154967921908E-5</v>
      </c>
      <c r="O47" s="2">
        <v>0.63363952999999995</v>
      </c>
      <c r="P47">
        <v>237.02554699999999</v>
      </c>
      <c r="Q47">
        <f t="shared" si="12"/>
        <v>236.59449870571325</v>
      </c>
      <c r="R47">
        <f t="shared" si="7"/>
        <v>0.1858026320075076</v>
      </c>
      <c r="S47" s="20">
        <f t="shared" si="8"/>
        <v>3.307208281161855E-6</v>
      </c>
      <c r="T47">
        <f t="shared" si="9"/>
        <v>3.1492738718323886E-3</v>
      </c>
    </row>
    <row r="48" spans="3:20" x14ac:dyDescent="0.25">
      <c r="C48" s="2">
        <v>0.63791534999999999</v>
      </c>
      <c r="D48">
        <v>179.41596899999999</v>
      </c>
      <c r="E48">
        <f t="shared" si="10"/>
        <v>181.15224419294702</v>
      </c>
      <c r="F48">
        <f t="shared" si="3"/>
        <v>3.0146515456432583</v>
      </c>
      <c r="G48" s="20">
        <f t="shared" si="4"/>
        <v>9.3651541576677617E-5</v>
      </c>
      <c r="I48" s="2">
        <v>0.63842204999999996</v>
      </c>
      <c r="J48">
        <v>204.312557</v>
      </c>
      <c r="K48">
        <f t="shared" si="11"/>
        <v>205.40720604255853</v>
      </c>
      <c r="L48">
        <f t="shared" si="5"/>
        <v>1.1982565263743055</v>
      </c>
      <c r="M48" s="20">
        <f t="shared" si="6"/>
        <v>2.8705141029104004E-5</v>
      </c>
      <c r="O48" s="2">
        <v>0.63669271000000005</v>
      </c>
      <c r="P48">
        <v>237.1217</v>
      </c>
      <c r="Q48">
        <f t="shared" si="12"/>
        <v>236.6000756958328</v>
      </c>
      <c r="R48">
        <f t="shared" si="7"/>
        <v>0.27209191469792016</v>
      </c>
      <c r="S48" s="20">
        <f t="shared" si="8"/>
        <v>4.8391940437853349E-6</v>
      </c>
      <c r="T48">
        <f t="shared" si="9"/>
        <v>2.1196102513716167E-3</v>
      </c>
    </row>
    <row r="49" spans="3:20" x14ac:dyDescent="0.25">
      <c r="C49" s="2">
        <v>0.64096865000000003</v>
      </c>
      <c r="D49">
        <v>179.45553699999999</v>
      </c>
      <c r="E49">
        <f t="shared" si="10"/>
        <v>181.15548150375616</v>
      </c>
      <c r="F49">
        <f t="shared" si="3"/>
        <v>2.8898113158508156</v>
      </c>
      <c r="G49" s="20">
        <f t="shared" si="4"/>
        <v>8.9733738498524529E-5</v>
      </c>
      <c r="I49" s="2">
        <v>0.64176708000000005</v>
      </c>
      <c r="J49">
        <v>204.47204199999999</v>
      </c>
      <c r="K49">
        <f t="shared" si="11"/>
        <v>205.41159281608657</v>
      </c>
      <c r="L49">
        <f t="shared" si="5"/>
        <v>0.88275573600895885</v>
      </c>
      <c r="M49" s="20">
        <f t="shared" si="6"/>
        <v>2.1114105141387362E-5</v>
      </c>
      <c r="O49" s="2">
        <v>0.63974595999999995</v>
      </c>
      <c r="P49">
        <v>237.18641700000001</v>
      </c>
      <c r="Q49">
        <f t="shared" si="12"/>
        <v>236.60613867311923</v>
      </c>
      <c r="R49">
        <f t="shared" si="7"/>
        <v>0.33672293664754921</v>
      </c>
      <c r="S49" s="20">
        <f t="shared" si="8"/>
        <v>5.9853985100508069E-6</v>
      </c>
      <c r="T49">
        <f t="shared" si="9"/>
        <v>5.2087413938795932E-3</v>
      </c>
    </row>
    <row r="50" spans="3:20" x14ac:dyDescent="0.25">
      <c r="C50" s="2">
        <v>0.64402168000000004</v>
      </c>
      <c r="D50">
        <v>179.627137</v>
      </c>
      <c r="E50">
        <f t="shared" si="10"/>
        <v>181.15902916905918</v>
      </c>
      <c r="F50">
        <f t="shared" si="3"/>
        <v>2.3466936176248283</v>
      </c>
      <c r="G50" s="20">
        <f t="shared" si="4"/>
        <v>7.2729817254822275E-5</v>
      </c>
      <c r="I50" s="2">
        <v>0.64452841999999999</v>
      </c>
      <c r="J50">
        <v>204.504864</v>
      </c>
      <c r="K50">
        <f t="shared" si="11"/>
        <v>205.41552582700123</v>
      </c>
      <c r="L50">
        <f t="shared" si="5"/>
        <v>0.82930496315722679</v>
      </c>
      <c r="M50" s="20">
        <f t="shared" si="6"/>
        <v>1.9829281622925209E-5</v>
      </c>
      <c r="O50" s="2">
        <v>0.64279902</v>
      </c>
      <c r="P50">
        <v>237.34544299999999</v>
      </c>
      <c r="Q50">
        <f t="shared" si="12"/>
        <v>236.61273285848529</v>
      </c>
      <c r="R50">
        <f t="shared" si="7"/>
        <v>0.53686415147849353</v>
      </c>
      <c r="S50" s="20">
        <f t="shared" si="8"/>
        <v>9.5302130590746624E-6</v>
      </c>
      <c r="T50">
        <f t="shared" si="9"/>
        <v>2.1196102513715395E-3</v>
      </c>
    </row>
    <row r="51" spans="3:20" x14ac:dyDescent="0.25">
      <c r="C51" s="2">
        <v>0.64707482000000005</v>
      </c>
      <c r="D51">
        <v>179.74843899999999</v>
      </c>
      <c r="E51">
        <f t="shared" si="10"/>
        <v>181.16291938143058</v>
      </c>
      <c r="F51">
        <f t="shared" si="3"/>
        <v>2.0007547494520361</v>
      </c>
      <c r="G51" s="20">
        <f t="shared" si="4"/>
        <v>6.1924655829698246E-5</v>
      </c>
      <c r="I51" s="2">
        <v>0.64758165000000001</v>
      </c>
      <c r="J51">
        <v>204.57586800000001</v>
      </c>
      <c r="K51">
        <f t="shared" si="11"/>
        <v>205.42023325960099</v>
      </c>
      <c r="L51">
        <f t="shared" si="5"/>
        <v>0.71295269162102526</v>
      </c>
      <c r="M51" s="20">
        <f t="shared" si="6"/>
        <v>1.7035383227507693E-5</v>
      </c>
      <c r="O51" s="2">
        <v>0.64585227000000001</v>
      </c>
      <c r="P51">
        <v>237.41015999999999</v>
      </c>
      <c r="Q51">
        <f t="shared" si="12"/>
        <v>236.6199096208282</v>
      </c>
      <c r="R51">
        <f t="shared" si="7"/>
        <v>0.62449566178116533</v>
      </c>
      <c r="S51" s="20">
        <f t="shared" si="8"/>
        <v>1.1079772020743075E-5</v>
      </c>
      <c r="T51">
        <f t="shared" si="9"/>
        <v>4.3849058828544108E-3</v>
      </c>
    </row>
    <row r="52" spans="3:20" x14ac:dyDescent="0.25">
      <c r="C52" s="2">
        <v>0.65012798999999999</v>
      </c>
      <c r="D52">
        <v>179.85087899999999</v>
      </c>
      <c r="E52">
        <f t="shared" si="10"/>
        <v>181.16718730446715</v>
      </c>
      <c r="F52">
        <f t="shared" si="3"/>
        <v>1.7326675524092008</v>
      </c>
      <c r="G52" s="20">
        <f t="shared" si="4"/>
        <v>5.3566110517396221E-5</v>
      </c>
      <c r="I52" s="2">
        <v>0.65063499999999996</v>
      </c>
      <c r="J52">
        <v>204.59028699999999</v>
      </c>
      <c r="K52">
        <f t="shared" si="11"/>
        <v>205.42535177248917</v>
      </c>
      <c r="L52">
        <f t="shared" si="5"/>
        <v>0.69733317425239894</v>
      </c>
      <c r="M52" s="20">
        <f t="shared" si="6"/>
        <v>1.6659819941156754E-5</v>
      </c>
      <c r="O52" s="2">
        <v>0.64890537999999998</v>
      </c>
      <c r="P52">
        <v>237.54403600000001</v>
      </c>
      <c r="Q52">
        <f t="shared" si="12"/>
        <v>236.62772406213742</v>
      </c>
      <c r="R52">
        <f t="shared" si="7"/>
        <v>0.83962756746949119</v>
      </c>
      <c r="S52" s="20">
        <f t="shared" si="8"/>
        <v>1.4879845680130756E-5</v>
      </c>
      <c r="T52">
        <f t="shared" si="9"/>
        <v>3.1493066245679804E-3</v>
      </c>
    </row>
    <row r="53" spans="3:20" x14ac:dyDescent="0.25">
      <c r="C53" s="2">
        <v>0.65318103999999999</v>
      </c>
      <c r="D53">
        <v>180.01619199999999</v>
      </c>
      <c r="E53">
        <f t="shared" si="10"/>
        <v>181.17187181186293</v>
      </c>
      <c r="F53">
        <f t="shared" si="3"/>
        <v>1.3355958275475575</v>
      </c>
      <c r="G53" s="20">
        <f t="shared" si="4"/>
        <v>4.1214678130780007E-5</v>
      </c>
      <c r="I53" s="2">
        <v>0.65368817000000001</v>
      </c>
      <c r="J53">
        <v>204.69272799999999</v>
      </c>
      <c r="K53">
        <f t="shared" si="11"/>
        <v>205.43091972420422</v>
      </c>
      <c r="L53">
        <f t="shared" si="5"/>
        <v>0.54492702168361062</v>
      </c>
      <c r="M53" s="20">
        <f t="shared" si="6"/>
        <v>1.3005693534255405E-5</v>
      </c>
      <c r="O53" s="2">
        <v>0.65195855999999996</v>
      </c>
      <c r="P53">
        <v>237.64018999999999</v>
      </c>
      <c r="Q53">
        <f t="shared" si="12"/>
        <v>236.63623848287506</v>
      </c>
      <c r="R53">
        <f t="shared" si="7"/>
        <v>1.0079186487374527</v>
      </c>
      <c r="S53" s="20">
        <f t="shared" si="8"/>
        <v>1.7847841431520902E-5</v>
      </c>
      <c r="T53">
        <f t="shared" si="9"/>
        <v>1.7077428461945232E-3</v>
      </c>
    </row>
    <row r="54" spans="3:20" x14ac:dyDescent="0.25">
      <c r="C54" s="2">
        <v>0.65623429</v>
      </c>
      <c r="D54">
        <v>180.08090899999999</v>
      </c>
      <c r="E54">
        <f t="shared" si="10"/>
        <v>181.17701681491369</v>
      </c>
      <c r="F54">
        <f t="shared" si="3"/>
        <v>1.2014523419148724</v>
      </c>
      <c r="G54" s="20">
        <f t="shared" si="4"/>
        <v>3.704854868567864E-5</v>
      </c>
      <c r="I54" s="2">
        <v>0.65644941999999995</v>
      </c>
      <c r="J54">
        <v>204.770444</v>
      </c>
      <c r="K54">
        <f t="shared" si="11"/>
        <v>205.43637829066449</v>
      </c>
      <c r="L54">
        <f t="shared" si="5"/>
        <v>0.44346847948282431</v>
      </c>
      <c r="M54" s="20">
        <f t="shared" si="6"/>
        <v>1.0576164883406135E-5</v>
      </c>
      <c r="O54" s="2">
        <v>0.65501182999999996</v>
      </c>
      <c r="P54">
        <v>237.69233199999999</v>
      </c>
      <c r="Q54">
        <f t="shared" si="12"/>
        <v>236.64552137573278</v>
      </c>
      <c r="R54">
        <f t="shared" si="7"/>
        <v>1.0958124830787044</v>
      </c>
      <c r="S54" s="20">
        <f t="shared" si="8"/>
        <v>1.9395719751865394E-5</v>
      </c>
      <c r="T54">
        <f t="shared" si="9"/>
        <v>-1.4547812587962158E-4</v>
      </c>
    </row>
    <row r="55" spans="3:20" x14ac:dyDescent="0.25">
      <c r="C55" s="2">
        <v>0.65928755999999999</v>
      </c>
      <c r="D55">
        <v>180.13305199999999</v>
      </c>
      <c r="E55">
        <f t="shared" si="10"/>
        <v>181.18267025788757</v>
      </c>
      <c r="F55">
        <f t="shared" si="3"/>
        <v>1.1016984872909441</v>
      </c>
      <c r="G55" s="20">
        <f t="shared" si="4"/>
        <v>3.3952826829757293E-5</v>
      </c>
      <c r="I55" s="2">
        <v>0.66008635000000004</v>
      </c>
      <c r="J55">
        <v>204.96634299999999</v>
      </c>
      <c r="K55">
        <f t="shared" si="11"/>
        <v>205.44424206385051</v>
      </c>
      <c r="L55">
        <f t="shared" si="5"/>
        <v>0.22838751522919856</v>
      </c>
      <c r="M55" s="20">
        <f t="shared" si="6"/>
        <v>5.4363480606609366E-6</v>
      </c>
      <c r="O55" s="2">
        <v>0.65806520999999996</v>
      </c>
      <c r="P55">
        <v>237.68789000000001</v>
      </c>
      <c r="Q55">
        <f t="shared" si="12"/>
        <v>236.65564861162028</v>
      </c>
      <c r="R55">
        <f t="shared" si="7"/>
        <v>1.0655222838841147</v>
      </c>
      <c r="S55" s="20">
        <f t="shared" si="8"/>
        <v>1.8860292598550765E-5</v>
      </c>
      <c r="T55">
        <f t="shared" si="9"/>
        <v>6.7814484513594613E-4</v>
      </c>
    </row>
    <row r="56" spans="3:20" x14ac:dyDescent="0.25">
      <c r="C56" s="2">
        <v>0.66234075999999997</v>
      </c>
      <c r="D56">
        <v>180.22291799999999</v>
      </c>
      <c r="E56">
        <f t="shared" si="10"/>
        <v>181.18888549835128</v>
      </c>
      <c r="F56">
        <f t="shared" si="3"/>
        <v>0.93309320787104955</v>
      </c>
      <c r="G56" s="20">
        <f t="shared" si="4"/>
        <v>2.8727973661491715E-5</v>
      </c>
      <c r="I56" s="2">
        <v>0.66313940000000005</v>
      </c>
      <c r="J56">
        <v>205.13165599999999</v>
      </c>
      <c r="K56">
        <f t="shared" si="11"/>
        <v>205.45149447965338</v>
      </c>
      <c r="L56">
        <f t="shared" si="5"/>
        <v>0.10229665306698839</v>
      </c>
      <c r="M56" s="20">
        <f t="shared" si="6"/>
        <v>2.4310620993417288E-6</v>
      </c>
      <c r="O56" s="2">
        <v>0.66111854000000003</v>
      </c>
      <c r="P56">
        <v>237.708596</v>
      </c>
      <c r="Q56">
        <f t="shared" si="12"/>
        <v>236.66670360649417</v>
      </c>
      <c r="R56">
        <f t="shared" si="7"/>
        <v>1.0855397596453138</v>
      </c>
      <c r="S56" s="20">
        <f t="shared" si="8"/>
        <v>1.9211264922516839E-5</v>
      </c>
      <c r="T56">
        <f t="shared" si="9"/>
        <v>3.5611511969531888E-3</v>
      </c>
    </row>
    <row r="57" spans="3:20" x14ac:dyDescent="0.25">
      <c r="C57" s="2">
        <v>0.66539398000000005</v>
      </c>
      <c r="D57">
        <v>180.300209</v>
      </c>
      <c r="E57">
        <f t="shared" si="10"/>
        <v>181.19572219341862</v>
      </c>
      <c r="F57">
        <f t="shared" si="3"/>
        <v>0.80194387958681956</v>
      </c>
      <c r="G57" s="20">
        <f t="shared" si="4"/>
        <v>2.4668998406144731E-5</v>
      </c>
      <c r="I57" s="2">
        <v>0.66590059999999995</v>
      </c>
      <c r="J57">
        <v>205.234521</v>
      </c>
      <c r="K57">
        <f t="shared" si="11"/>
        <v>205.45861704115055</v>
      </c>
      <c r="L57">
        <f t="shared" si="5"/>
        <v>5.0219035659346975E-2</v>
      </c>
      <c r="M57" s="20">
        <f t="shared" si="6"/>
        <v>1.1922505862594342E-6</v>
      </c>
      <c r="O57" s="2">
        <v>0.66417170999999997</v>
      </c>
      <c r="P57">
        <v>237.81732400000001</v>
      </c>
      <c r="Q57">
        <f t="shared" si="12"/>
        <v>236.67877890438729</v>
      </c>
      <c r="R57">
        <f t="shared" si="7"/>
        <v>1.2962849347437941</v>
      </c>
      <c r="S57" s="20">
        <f t="shared" si="8"/>
        <v>2.2919941129162776E-5</v>
      </c>
      <c r="T57">
        <f t="shared" si="9"/>
        <v>3.149273871831572E-3</v>
      </c>
    </row>
    <row r="58" spans="3:20" x14ac:dyDescent="0.25">
      <c r="C58" s="2">
        <v>0.66844727000000004</v>
      </c>
      <c r="D58">
        <v>180.339777</v>
      </c>
      <c r="E58">
        <f t="shared" si="10"/>
        <v>181.20324660689704</v>
      </c>
      <c r="F58">
        <f t="shared" si="3"/>
        <v>0.74557976203493104</v>
      </c>
      <c r="G58" s="20">
        <f t="shared" si="4"/>
        <v>2.292509026996665E-5</v>
      </c>
      <c r="I58" s="2">
        <v>0.66895397000000001</v>
      </c>
      <c r="J58">
        <v>205.236366</v>
      </c>
      <c r="K58">
        <f t="shared" si="11"/>
        <v>205.46717577113148</v>
      </c>
      <c r="L58">
        <f t="shared" si="5"/>
        <v>5.3273150449764252E-2</v>
      </c>
      <c r="M58" s="20">
        <f t="shared" si="6"/>
        <v>1.2647356141853566E-6</v>
      </c>
      <c r="O58" s="2">
        <v>0.66722488999999996</v>
      </c>
      <c r="P58">
        <v>237.913477</v>
      </c>
      <c r="Q58">
        <f t="shared" si="12"/>
        <v>236.69197830977669</v>
      </c>
      <c r="R58">
        <f t="shared" si="7"/>
        <v>1.4920590502172706</v>
      </c>
      <c r="S58" s="20">
        <f t="shared" si="8"/>
        <v>2.6360152785835621E-5</v>
      </c>
      <c r="T58">
        <f t="shared" si="9"/>
        <v>5.0027677059484334E-3</v>
      </c>
    </row>
    <row r="59" spans="3:20" x14ac:dyDescent="0.25">
      <c r="C59" s="2">
        <v>0.67120844999999996</v>
      </c>
      <c r="D59">
        <v>180.455217</v>
      </c>
      <c r="E59">
        <f t="shared" si="10"/>
        <v>181.21070432992201</v>
      </c>
      <c r="F59">
        <f t="shared" si="3"/>
        <v>0.57076110567268024</v>
      </c>
      <c r="G59" s="20">
        <f t="shared" si="4"/>
        <v>1.7527318813633916E-5</v>
      </c>
      <c r="I59" s="2">
        <v>0.67200718000000004</v>
      </c>
      <c r="J59">
        <v>205.31994399999999</v>
      </c>
      <c r="K59">
        <f t="shared" si="11"/>
        <v>205.47651974821525</v>
      </c>
      <c r="L59">
        <f t="shared" si="5"/>
        <v>2.4515964929168667E-2</v>
      </c>
      <c r="M59" s="20">
        <f t="shared" si="6"/>
        <v>5.8154954079623076E-7</v>
      </c>
      <c r="O59" s="2">
        <v>0.67027795999999995</v>
      </c>
      <c r="P59">
        <v>238.066215</v>
      </c>
      <c r="Q59">
        <f t="shared" si="12"/>
        <v>236.70641579270784</v>
      </c>
      <c r="R59">
        <f t="shared" si="7"/>
        <v>1.8490538841523749</v>
      </c>
      <c r="S59" s="20">
        <f t="shared" si="8"/>
        <v>3.2625263875254262E-5</v>
      </c>
      <c r="T59">
        <f t="shared" si="9"/>
        <v>4.7968124097228981E-3</v>
      </c>
    </row>
    <row r="60" spans="3:20" x14ac:dyDescent="0.25">
      <c r="C60" s="2">
        <v>0.67455337000000004</v>
      </c>
      <c r="D60">
        <v>180.67040299999999</v>
      </c>
      <c r="E60">
        <f t="shared" si="10"/>
        <v>181.22065897408751</v>
      </c>
      <c r="F60">
        <f t="shared" si="3"/>
        <v>0.3027816370190054</v>
      </c>
      <c r="G60" s="20">
        <f t="shared" si="4"/>
        <v>9.2758882123283909E-6</v>
      </c>
      <c r="I60" s="2">
        <v>0.67506027000000002</v>
      </c>
      <c r="J60">
        <v>205.46639500000001</v>
      </c>
      <c r="K60">
        <f t="shared" si="11"/>
        <v>205.48672768664773</v>
      </c>
      <c r="L60">
        <f t="shared" si="5"/>
        <v>4.1341814631436349E-4</v>
      </c>
      <c r="M60" s="20">
        <f t="shared" si="6"/>
        <v>9.792823636064286E-9</v>
      </c>
      <c r="O60" s="2">
        <v>0.67333105000000004</v>
      </c>
      <c r="P60">
        <v>238.21266600000001</v>
      </c>
      <c r="Q60">
        <f t="shared" si="12"/>
        <v>236.72221911080732</v>
      </c>
      <c r="R60">
        <f t="shared" si="7"/>
        <v>2.2214319295041869</v>
      </c>
      <c r="S60" s="20">
        <f t="shared" si="8"/>
        <v>3.914743490353242E-5</v>
      </c>
      <c r="T60">
        <f t="shared" si="9"/>
        <v>4.7968124097221409E-3</v>
      </c>
    </row>
    <row r="61" spans="3:20" x14ac:dyDescent="0.25">
      <c r="C61" s="2">
        <v>0.67760644000000003</v>
      </c>
      <c r="D61">
        <v>180.82942800000001</v>
      </c>
      <c r="E61">
        <f t="shared" si="10"/>
        <v>181.23072025633215</v>
      </c>
      <c r="F61">
        <f t="shared" si="3"/>
        <v>0.1610354749921408</v>
      </c>
      <c r="G61" s="20">
        <f t="shared" si="4"/>
        <v>4.9247403915603844E-6</v>
      </c>
      <c r="I61" s="2">
        <v>0.67811350000000004</v>
      </c>
      <c r="J61">
        <v>205.53739999999999</v>
      </c>
      <c r="K61">
        <f t="shared" si="11"/>
        <v>205.49788769269256</v>
      </c>
      <c r="L61">
        <f t="shared" si="5"/>
        <v>1.561222428757027E-3</v>
      </c>
      <c r="M61" s="20">
        <f t="shared" si="6"/>
        <v>3.6955838861555438E-8</v>
      </c>
      <c r="O61" s="2">
        <v>0.67638414000000002</v>
      </c>
      <c r="P61">
        <v>238.359117</v>
      </c>
      <c r="Q61">
        <f t="shared" si="12"/>
        <v>236.73952949163231</v>
      </c>
      <c r="R61">
        <f t="shared" si="7"/>
        <v>2.6230636972606516</v>
      </c>
      <c r="S61" s="20">
        <f t="shared" si="8"/>
        <v>4.6168450716754767E-5</v>
      </c>
      <c r="T61">
        <f t="shared" si="9"/>
        <v>4.1790037731892962E-3</v>
      </c>
    </row>
    <row r="62" spans="3:20" x14ac:dyDescent="0.25">
      <c r="C62" s="2">
        <v>0.68095147</v>
      </c>
      <c r="D62">
        <v>180.98802900000001</v>
      </c>
      <c r="E62">
        <f t="shared" si="10"/>
        <v>181.24293576238853</v>
      </c>
      <c r="F62">
        <f t="shared" si="3"/>
        <v>6.4977457511394873E-2</v>
      </c>
      <c r="G62" s="20">
        <f t="shared" si="4"/>
        <v>1.9836407111540744E-6</v>
      </c>
      <c r="I62" s="2">
        <v>0.68116673000000005</v>
      </c>
      <c r="J62">
        <v>205.60840400000001</v>
      </c>
      <c r="K62">
        <f t="shared" si="11"/>
        <v>205.51009604367093</v>
      </c>
      <c r="L62">
        <f t="shared" si="5"/>
        <v>9.6644542776003137E-3</v>
      </c>
      <c r="M62" s="20">
        <f t="shared" si="6"/>
        <v>2.2861020434406476E-7</v>
      </c>
      <c r="O62" s="2">
        <v>0.67943726000000004</v>
      </c>
      <c r="P62">
        <v>238.486707</v>
      </c>
      <c r="Q62">
        <f t="shared" si="12"/>
        <v>236.75850420751726</v>
      </c>
      <c r="R62">
        <f t="shared" si="7"/>
        <v>2.9866848919451172</v>
      </c>
      <c r="S62" s="20">
        <f t="shared" si="8"/>
        <v>5.251230129993265E-5</v>
      </c>
      <c r="T62">
        <f t="shared" si="9"/>
        <v>2.5314585912578607E-3</v>
      </c>
    </row>
    <row r="63" spans="3:20" x14ac:dyDescent="0.25">
      <c r="C63" s="2">
        <v>0.68342084999999997</v>
      </c>
      <c r="D63">
        <v>181.015872</v>
      </c>
      <c r="E63">
        <f t="shared" si="10"/>
        <v>181.25283725983667</v>
      </c>
      <c r="F63">
        <f t="shared" si="3"/>
        <v>5.6152534369458447E-2</v>
      </c>
      <c r="G63" s="20">
        <f t="shared" si="4"/>
        <v>1.7137049407819166E-6</v>
      </c>
      <c r="I63" s="2">
        <v>0.68421973999999997</v>
      </c>
      <c r="J63">
        <v>205.79886500000001</v>
      </c>
      <c r="K63">
        <f t="shared" si="11"/>
        <v>205.52345902904213</v>
      </c>
      <c r="L63">
        <f t="shared" si="5"/>
        <v>7.5848448839250932E-2</v>
      </c>
      <c r="M63" s="20">
        <f t="shared" si="6"/>
        <v>1.7908563576624131E-6</v>
      </c>
      <c r="O63" s="2">
        <v>0.68249048000000001</v>
      </c>
      <c r="P63">
        <v>238.563998</v>
      </c>
      <c r="Q63">
        <f t="shared" si="12"/>
        <v>236.77931848338403</v>
      </c>
      <c r="R63">
        <f t="shared" si="7"/>
        <v>3.1850809770285999</v>
      </c>
      <c r="S63" s="20">
        <f t="shared" si="8"/>
        <v>5.5964247628243704E-5</v>
      </c>
      <c r="T63">
        <f t="shared" si="9"/>
        <v>1.7077755979654924E-3</v>
      </c>
    </row>
    <row r="64" spans="3:20" x14ac:dyDescent="0.25">
      <c r="C64" s="2">
        <v>0.68676588999999999</v>
      </c>
      <c r="D64">
        <v>181.16818499999999</v>
      </c>
      <c r="E64">
        <f t="shared" si="10"/>
        <v>181.26757782249311</v>
      </c>
      <c r="F64">
        <f t="shared" si="3"/>
        <v>9.8789331631479304E-3</v>
      </c>
      <c r="G64" s="20">
        <f t="shared" si="4"/>
        <v>3.0098592022984516E-7</v>
      </c>
      <c r="I64" s="2">
        <v>0.68727267999999997</v>
      </c>
      <c r="J64">
        <v>206.02076299999999</v>
      </c>
      <c r="K64">
        <f t="shared" si="11"/>
        <v>205.53809618412126</v>
      </c>
      <c r="L64">
        <f t="shared" si="5"/>
        <v>0.23296725515051181</v>
      </c>
      <c r="M64" s="20">
        <f t="shared" si="6"/>
        <v>5.4887430512359784E-6</v>
      </c>
      <c r="O64" s="2">
        <v>0.68554375000000001</v>
      </c>
      <c r="P64">
        <v>238.616141</v>
      </c>
      <c r="Q64">
        <f t="shared" si="12"/>
        <v>236.80216645092406</v>
      </c>
      <c r="R64">
        <f t="shared" si="7"/>
        <v>3.2905036646952479</v>
      </c>
      <c r="S64" s="20">
        <f t="shared" si="8"/>
        <v>5.7791337157440804E-5</v>
      </c>
      <c r="T64">
        <f t="shared" si="9"/>
        <v>6.7814262414240775E-4</v>
      </c>
    </row>
    <row r="65" spans="3:20" x14ac:dyDescent="0.25">
      <c r="C65" s="2">
        <v>0.69011093999999995</v>
      </c>
      <c r="D65">
        <v>181.32049900000001</v>
      </c>
      <c r="E65">
        <f t="shared" si="10"/>
        <v>181.28401440501344</v>
      </c>
      <c r="F65">
        <f t="shared" si="3"/>
        <v>1.3311256713344358E-3</v>
      </c>
      <c r="G65" s="20">
        <f t="shared" si="4"/>
        <v>4.0487899651547923E-8</v>
      </c>
      <c r="I65" s="2">
        <v>0.68974197999999998</v>
      </c>
      <c r="J65">
        <v>206.08633</v>
      </c>
      <c r="K65">
        <f t="shared" si="11"/>
        <v>205.55095743988315</v>
      </c>
      <c r="L65">
        <f t="shared" si="5"/>
        <v>0.28662377812607537</v>
      </c>
      <c r="M65" s="20">
        <f t="shared" si="6"/>
        <v>6.7486024556373823E-6</v>
      </c>
      <c r="O65" s="2">
        <v>0.68859709000000002</v>
      </c>
      <c r="P65">
        <v>238.63684699999999</v>
      </c>
      <c r="Q65">
        <f t="shared" si="12"/>
        <v>236.82726466528538</v>
      </c>
      <c r="R65">
        <f t="shared" si="7"/>
        <v>3.2745882261111614</v>
      </c>
      <c r="S65" s="20">
        <f t="shared" si="8"/>
        <v>5.7501833322416196E-5</v>
      </c>
      <c r="T65">
        <f t="shared" si="9"/>
        <v>7.0913378863071133E-3</v>
      </c>
    </row>
    <row r="66" spans="3:20" x14ac:dyDescent="0.25">
      <c r="C66" s="2">
        <v>0.69287208</v>
      </c>
      <c r="D66">
        <v>181.45480000000001</v>
      </c>
      <c r="E66">
        <f t="shared" si="10"/>
        <v>181.29900471591213</v>
      </c>
      <c r="F66">
        <f t="shared" si="3"/>
        <v>2.4272170544020956E-2</v>
      </c>
      <c r="G66" s="20">
        <f t="shared" si="4"/>
        <v>7.3717685771159346E-7</v>
      </c>
      <c r="I66" s="2">
        <v>0.69337912999999995</v>
      </c>
      <c r="J66">
        <v>206.169059</v>
      </c>
      <c r="K66">
        <f t="shared" si="11"/>
        <v>205.57174053378944</v>
      </c>
      <c r="L66">
        <f t="shared" si="5"/>
        <v>0.35678935007614382</v>
      </c>
      <c r="M66" s="20">
        <f t="shared" si="6"/>
        <v>8.3939215327082212E-6</v>
      </c>
      <c r="O66" s="2">
        <v>0.69165003999999997</v>
      </c>
      <c r="P66">
        <v>238.853342</v>
      </c>
      <c r="Q66">
        <f t="shared" si="12"/>
        <v>236.8548497240597</v>
      </c>
      <c r="R66">
        <f t="shared" si="7"/>
        <v>3.9939713769930139</v>
      </c>
      <c r="S66" s="20">
        <f t="shared" si="8"/>
        <v>7.0007134820620429E-5</v>
      </c>
      <c r="T66">
        <f t="shared" si="9"/>
        <v>3.5611301078232399E-3</v>
      </c>
    </row>
    <row r="67" spans="3:20" x14ac:dyDescent="0.25">
      <c r="C67" s="2">
        <v>0.69592518999999997</v>
      </c>
      <c r="D67">
        <v>181.58867699999999</v>
      </c>
      <c r="E67">
        <f t="shared" ref="E67:E98" si="13">$Y$6+$Y$2*EXP((C67/F$1)*$Y$3-$Y$4)+D$1^2*$Y$5/((-$Y$7*(C67/E$1-1)^$Y$8+1))</f>
        <v>181.31724364296659</v>
      </c>
      <c r="F67">
        <f t="shared" si="3"/>
        <v>7.3676067310422283E-2</v>
      </c>
      <c r="G67" s="20">
        <f t="shared" si="4"/>
        <v>2.2343381812339402E-6</v>
      </c>
      <c r="I67" s="2">
        <v>0.69643233000000004</v>
      </c>
      <c r="J67">
        <v>206.258925</v>
      </c>
      <c r="K67">
        <f t="shared" ref="K67:K98" si="14">$Y$6+$Y$2*EXP((I67/L$1)*$Y$3-$Y$4)+J$1^2*$Y$5/((-$Y$7*(I67/K$1-1)^$Y$8+1))</f>
        <v>205.59105614888034</v>
      </c>
      <c r="L67">
        <f t="shared" si="5"/>
        <v>0.44604880229589988</v>
      </c>
      <c r="M67" s="20">
        <f t="shared" si="6"/>
        <v>1.0484720985685311E-5</v>
      </c>
      <c r="O67" s="2">
        <v>0.69470319999999997</v>
      </c>
      <c r="P67">
        <v>238.96206900000001</v>
      </c>
      <c r="Q67">
        <f t="shared" ref="Q67:Q98" si="15">$Y$6+$Y$2*EXP((O67/R$1)*$Y$3-$Y$4)+P$1^2*$Y$5/((-$Y$7*(O67/Q$1-1)^$Y$8+1))</f>
        <v>236.88519492448268</v>
      </c>
      <c r="R67">
        <f t="shared" si="7"/>
        <v>4.3134059255559984</v>
      </c>
      <c r="S67" s="20">
        <f t="shared" si="8"/>
        <v>7.5537462368753045E-5</v>
      </c>
      <c r="T67">
        <f t="shared" si="9"/>
        <v>2.2966170252486681E-3</v>
      </c>
    </row>
    <row r="68" spans="3:20" x14ac:dyDescent="0.25">
      <c r="C68" s="2">
        <v>0.69927008000000002</v>
      </c>
      <c r="D68">
        <v>181.82272399999999</v>
      </c>
      <c r="E68">
        <f t="shared" si="13"/>
        <v>181.33945379283622</v>
      </c>
      <c r="F68">
        <f t="shared" ref="F68:F131" si="16">(E68-D68)^2</f>
        <v>0.23355009313211297</v>
      </c>
      <c r="G68" s="20">
        <f t="shared" ref="G68:G131" si="17">((E68-D68)/D68)^2</f>
        <v>7.0645373402937673E-6</v>
      </c>
      <c r="I68" s="2">
        <v>0.69948537</v>
      </c>
      <c r="J68">
        <v>206.43052499999999</v>
      </c>
      <c r="K68">
        <f t="shared" si="14"/>
        <v>205.61226857377474</v>
      </c>
      <c r="L68">
        <f t="shared" ref="L68:L131" si="18">(K68-J68)^2</f>
        <v>0.66954357905891304</v>
      </c>
      <c r="M68" s="20">
        <f t="shared" ref="M68:M131" si="19">((K68-J68)/J68)^2</f>
        <v>1.5711983535434302E-5</v>
      </c>
      <c r="O68" s="2">
        <v>0.69775642999999998</v>
      </c>
      <c r="P68">
        <v>239.03219000000001</v>
      </c>
      <c r="Q68">
        <f t="shared" si="15"/>
        <v>236.91859792812676</v>
      </c>
      <c r="R68">
        <f t="shared" ref="R68:R131" si="20">(Q68-P68)^2</f>
        <v>4.4672714462854843</v>
      </c>
      <c r="S68" s="20">
        <f t="shared" ref="S68:S131" si="21">((Q68-P68)/P68)^2</f>
        <v>7.8186101955358991E-5</v>
      </c>
      <c r="T68">
        <f t="shared" ref="T68:T131" si="22">(P69-P68)/(O69-O68)/10^4</f>
        <v>3.3552013153532669E-3</v>
      </c>
    </row>
    <row r="69" spans="3:20" x14ac:dyDescent="0.25">
      <c r="C69" s="2">
        <v>0.70203125</v>
      </c>
      <c r="D69">
        <v>181.938163</v>
      </c>
      <c r="E69">
        <f t="shared" si="13"/>
        <v>181.35973843463435</v>
      </c>
      <c r="F69">
        <f t="shared" si="16"/>
        <v>0.33457497781844253</v>
      </c>
      <c r="G69" s="20">
        <f t="shared" si="17"/>
        <v>1.0107548805379913E-5</v>
      </c>
      <c r="I69" s="2">
        <v>0.70253843000000005</v>
      </c>
      <c r="J69">
        <v>206.58955</v>
      </c>
      <c r="K69">
        <f t="shared" si="14"/>
        <v>205.63558036958315</v>
      </c>
      <c r="L69">
        <f t="shared" si="18"/>
        <v>0.91005805575766163</v>
      </c>
      <c r="M69" s="20">
        <f t="shared" si="19"/>
        <v>2.1323200916963868E-5</v>
      </c>
      <c r="O69" s="2">
        <v>0.70080960000000003</v>
      </c>
      <c r="P69">
        <v>239.13462999999999</v>
      </c>
      <c r="Q69">
        <f t="shared" si="15"/>
        <v>236.95539014797936</v>
      </c>
      <c r="R69">
        <f t="shared" si="20"/>
        <v>4.7490863326348931</v>
      </c>
      <c r="S69" s="20">
        <f t="shared" si="21"/>
        <v>8.3047223923889637E-5</v>
      </c>
      <c r="T69">
        <f t="shared" si="22"/>
        <v>4.7968124097230724E-3</v>
      </c>
    </row>
    <row r="70" spans="3:20" x14ac:dyDescent="0.25">
      <c r="C70" s="2">
        <v>0.70508428999999995</v>
      </c>
      <c r="D70">
        <v>182.10976299999999</v>
      </c>
      <c r="E70">
        <f t="shared" si="13"/>
        <v>181.38444957692954</v>
      </c>
      <c r="F70">
        <f t="shared" si="16"/>
        <v>0.52607956168616798</v>
      </c>
      <c r="G70" s="20">
        <f t="shared" si="17"/>
        <v>1.5862987110086746E-5</v>
      </c>
      <c r="I70" s="2">
        <v>0.70559161000000004</v>
      </c>
      <c r="J70">
        <v>206.68570299999999</v>
      </c>
      <c r="K70">
        <f t="shared" si="14"/>
        <v>205.66121644880312</v>
      </c>
      <c r="L70">
        <f t="shared" si="18"/>
        <v>1.0495726935832623</v>
      </c>
      <c r="M70" s="20">
        <f t="shared" si="19"/>
        <v>2.4569235920253783E-5</v>
      </c>
      <c r="O70" s="2">
        <v>0.70386269000000001</v>
      </c>
      <c r="P70">
        <v>239.281081</v>
      </c>
      <c r="Q70">
        <f t="shared" si="15"/>
        <v>236.99594206127651</v>
      </c>
      <c r="R70">
        <f t="shared" si="20"/>
        <v>5.2218599692703265</v>
      </c>
      <c r="S70" s="20">
        <f t="shared" si="21"/>
        <v>9.1202868394786322E-5</v>
      </c>
      <c r="T70">
        <f t="shared" si="22"/>
        <v>4.5908748485145329E-3</v>
      </c>
    </row>
    <row r="71" spans="3:20" x14ac:dyDescent="0.25">
      <c r="C71" s="2">
        <v>0.70842919999999998</v>
      </c>
      <c r="D71">
        <v>182.33123599999999</v>
      </c>
      <c r="E71">
        <f t="shared" si="13"/>
        <v>181.41458293408752</v>
      </c>
      <c r="F71">
        <f t="shared" si="16"/>
        <v>0.84025284324673166</v>
      </c>
      <c r="G71" s="20">
        <f t="shared" si="17"/>
        <v>2.527480645981889E-5</v>
      </c>
      <c r="I71" s="2">
        <v>0.70864464999999999</v>
      </c>
      <c r="J71">
        <v>206.857303</v>
      </c>
      <c r="K71">
        <f t="shared" si="14"/>
        <v>205.68942373972811</v>
      </c>
      <c r="L71">
        <f t="shared" si="18"/>
        <v>1.3639419665732138</v>
      </c>
      <c r="M71" s="20">
        <f t="shared" si="19"/>
        <v>3.1875292307158508E-5</v>
      </c>
      <c r="O71" s="2">
        <v>0.70691579000000004</v>
      </c>
      <c r="P71">
        <v>239.421245</v>
      </c>
      <c r="Q71">
        <f t="shared" si="15"/>
        <v>237.04066830759086</v>
      </c>
      <c r="R71">
        <f t="shared" si="20"/>
        <v>5.6671453884416216</v>
      </c>
      <c r="S71" s="20">
        <f t="shared" si="21"/>
        <v>9.8864183692019489E-5</v>
      </c>
      <c r="T71">
        <f t="shared" si="22"/>
        <v>1.2669570628497111E-3</v>
      </c>
    </row>
    <row r="72" spans="3:20" x14ac:dyDescent="0.25">
      <c r="C72" s="2">
        <v>0.71119038000000001</v>
      </c>
      <c r="D72">
        <v>182.446676</v>
      </c>
      <c r="E72">
        <f t="shared" si="13"/>
        <v>181.44213833070432</v>
      </c>
      <c r="F72">
        <f t="shared" si="16"/>
        <v>1.0090959290339814</v>
      </c>
      <c r="G72" s="20">
        <f t="shared" si="17"/>
        <v>3.0315207373910548E-5</v>
      </c>
      <c r="I72" s="2">
        <v>0.71169769000000005</v>
      </c>
      <c r="J72">
        <v>207.02890300000001</v>
      </c>
      <c r="K72">
        <f t="shared" si="14"/>
        <v>205.72048051783287</v>
      </c>
      <c r="L72">
        <f t="shared" si="18"/>
        <v>1.7119693918404342</v>
      </c>
      <c r="M72" s="20">
        <f t="shared" si="19"/>
        <v>3.9942388717606658E-5</v>
      </c>
      <c r="O72" s="2">
        <v>0.70996908999999997</v>
      </c>
      <c r="P72">
        <v>239.45992899999999</v>
      </c>
      <c r="Q72">
        <f t="shared" si="15"/>
        <v>237.0900333701361</v>
      </c>
      <c r="R72">
        <f t="shared" si="20"/>
        <v>5.616405296447966</v>
      </c>
      <c r="S72" s="20">
        <f t="shared" si="21"/>
        <v>9.794736148662628E-5</v>
      </c>
      <c r="T72">
        <f t="shared" si="22"/>
        <v>4.5798256523092344E-3</v>
      </c>
    </row>
    <row r="73" spans="3:20" x14ac:dyDescent="0.25">
      <c r="C73" s="2">
        <v>0.71424323999999995</v>
      </c>
      <c r="D73">
        <v>182.70629700000001</v>
      </c>
      <c r="E73">
        <f t="shared" si="13"/>
        <v>181.47574365850019</v>
      </c>
      <c r="F73">
        <f t="shared" si="16"/>
        <v>1.5142615262763572</v>
      </c>
      <c r="G73" s="20">
        <f t="shared" si="17"/>
        <v>4.5362173658356918E-5</v>
      </c>
      <c r="I73" s="2">
        <v>0.71475082000000001</v>
      </c>
      <c r="J73">
        <v>207.150205</v>
      </c>
      <c r="K73">
        <f t="shared" si="14"/>
        <v>205.75469625294829</v>
      </c>
      <c r="L73">
        <f t="shared" si="18"/>
        <v>1.9474446630978255</v>
      </c>
      <c r="M73" s="20">
        <f t="shared" si="19"/>
        <v>4.5383124355208655E-5</v>
      </c>
      <c r="O73" s="2">
        <v>0.71331412999999999</v>
      </c>
      <c r="P73">
        <v>239.61312599999999</v>
      </c>
      <c r="Q73">
        <f t="shared" si="15"/>
        <v>237.15004798608692</v>
      </c>
      <c r="R73">
        <f t="shared" si="20"/>
        <v>6.0667533026219846</v>
      </c>
      <c r="S73" s="20">
        <f t="shared" si="21"/>
        <v>1.0566596539049751E-4</v>
      </c>
      <c r="T73">
        <f t="shared" si="22"/>
        <v>5.8956758825221781E-3</v>
      </c>
    </row>
    <row r="74" spans="3:20" x14ac:dyDescent="0.25">
      <c r="C74" s="2">
        <v>0.71758805999999997</v>
      </c>
      <c r="D74">
        <v>182.97806700000001</v>
      </c>
      <c r="E74">
        <f t="shared" si="13"/>
        <v>181.51677461961043</v>
      </c>
      <c r="F74">
        <f t="shared" si="16"/>
        <v>2.1353754209846438</v>
      </c>
      <c r="G74" s="20">
        <f t="shared" si="17"/>
        <v>6.3778774314286055E-5</v>
      </c>
      <c r="I74" s="2">
        <v>0.71780385999999996</v>
      </c>
      <c r="J74">
        <v>207.32180500000001</v>
      </c>
      <c r="K74">
        <f t="shared" si="14"/>
        <v>205.7924122049788</v>
      </c>
      <c r="L74">
        <f t="shared" si="18"/>
        <v>2.3390423214627871</v>
      </c>
      <c r="M74" s="20">
        <f t="shared" si="19"/>
        <v>5.4418694295520571E-5</v>
      </c>
      <c r="O74" s="2">
        <v>0.71665909000000005</v>
      </c>
      <c r="P74">
        <v>239.81033400000001</v>
      </c>
      <c r="Q74">
        <f t="shared" si="15"/>
        <v>237.21700306705378</v>
      </c>
      <c r="R74">
        <f t="shared" si="20"/>
        <v>6.7253653277757657</v>
      </c>
      <c r="S74" s="20">
        <f t="shared" si="21"/>
        <v>1.1694457843584337E-4</v>
      </c>
      <c r="T74">
        <f t="shared" si="22"/>
        <v>4.4328360653022106E-4</v>
      </c>
    </row>
    <row r="75" spans="3:20" x14ac:dyDescent="0.25">
      <c r="C75" s="2">
        <v>0.72034911000000001</v>
      </c>
      <c r="D75">
        <v>183.15637899999999</v>
      </c>
      <c r="E75">
        <f t="shared" si="13"/>
        <v>181.55433698421592</v>
      </c>
      <c r="F75">
        <f t="shared" si="16"/>
        <v>2.5665386203374694</v>
      </c>
      <c r="G75" s="20">
        <f t="shared" si="17"/>
        <v>7.6507446253671837E-5</v>
      </c>
      <c r="I75" s="2">
        <v>0.72085690000000002</v>
      </c>
      <c r="J75">
        <v>207.493405</v>
      </c>
      <c r="K75">
        <f t="shared" si="14"/>
        <v>205.83401147862963</v>
      </c>
      <c r="L75">
        <f t="shared" si="18"/>
        <v>2.7535868587659289</v>
      </c>
      <c r="M75" s="20">
        <f t="shared" si="19"/>
        <v>6.3957309388141447E-5</v>
      </c>
      <c r="O75" s="2">
        <v>0.71971244000000001</v>
      </c>
      <c r="P75">
        <v>239.823869</v>
      </c>
      <c r="Q75">
        <f t="shared" si="15"/>
        <v>237.28490509993185</v>
      </c>
      <c r="R75">
        <f t="shared" si="20"/>
        <v>6.4463376858492918</v>
      </c>
      <c r="S75" s="20">
        <f t="shared" si="21"/>
        <v>1.1208003085915658E-4</v>
      </c>
      <c r="T75">
        <f t="shared" si="22"/>
        <v>8.2801209728537144E-3</v>
      </c>
    </row>
    <row r="76" spans="3:20" x14ac:dyDescent="0.25">
      <c r="C76" s="2">
        <v>0.72340214000000003</v>
      </c>
      <c r="D76">
        <v>183.33426600000001</v>
      </c>
      <c r="E76">
        <f t="shared" si="13"/>
        <v>181.60019907099004</v>
      </c>
      <c r="F76">
        <f t="shared" si="16"/>
        <v>3.0069881142860675</v>
      </c>
      <c r="G76" s="20">
        <f t="shared" si="17"/>
        <v>8.9463198935671166E-5</v>
      </c>
      <c r="I76" s="2">
        <v>0.72391006000000002</v>
      </c>
      <c r="J76">
        <v>207.60213200000001</v>
      </c>
      <c r="K76">
        <f t="shared" si="14"/>
        <v>205.87992147279928</v>
      </c>
      <c r="L76">
        <f t="shared" si="18"/>
        <v>2.9660091000010156</v>
      </c>
      <c r="M76" s="20">
        <f t="shared" si="19"/>
        <v>6.8819079706193664E-5</v>
      </c>
      <c r="O76" s="2">
        <v>0.72247338999999999</v>
      </c>
      <c r="P76">
        <v>240.05247900000001</v>
      </c>
      <c r="Q76">
        <f t="shared" si="15"/>
        <v>237.35250439361573</v>
      </c>
      <c r="R76">
        <f t="shared" si="20"/>
        <v>7.2898628751199128</v>
      </c>
      <c r="S76" s="20">
        <f t="shared" si="21"/>
        <v>1.2650478960399706E-4</v>
      </c>
      <c r="T76">
        <f t="shared" si="22"/>
        <v>7.5968402638181701E-3</v>
      </c>
    </row>
    <row r="77" spans="3:20" x14ac:dyDescent="0.25">
      <c r="C77" s="2">
        <v>0.72674689000000003</v>
      </c>
      <c r="D77">
        <v>183.637473</v>
      </c>
      <c r="E77">
        <f t="shared" si="13"/>
        <v>181.65625303508804</v>
      </c>
      <c r="F77">
        <f t="shared" si="16"/>
        <v>3.925232549365739</v>
      </c>
      <c r="G77" s="20">
        <f t="shared" si="17"/>
        <v>1.1639726498793984E-4</v>
      </c>
      <c r="I77" s="2">
        <v>0.72696296000000005</v>
      </c>
      <c r="J77">
        <v>207.84289200000001</v>
      </c>
      <c r="K77">
        <f t="shared" si="14"/>
        <v>205.93061002152012</v>
      </c>
      <c r="L77">
        <f t="shared" si="18"/>
        <v>3.6568223652189324</v>
      </c>
      <c r="M77" s="20">
        <f t="shared" si="19"/>
        <v>8.4651276422804432E-5</v>
      </c>
      <c r="O77" s="2">
        <v>0.72523437999999996</v>
      </c>
      <c r="P77">
        <v>240.262227</v>
      </c>
      <c r="Q77">
        <f t="shared" si="15"/>
        <v>237.42661181544918</v>
      </c>
      <c r="R77">
        <f t="shared" si="20"/>
        <v>8.0407134748551687</v>
      </c>
      <c r="S77" s="20">
        <f t="shared" si="21"/>
        <v>1.3929117121386385E-4</v>
      </c>
      <c r="T77">
        <f t="shared" si="22"/>
        <v>6.2451942336783414E-3</v>
      </c>
    </row>
    <row r="78" spans="3:20" x14ac:dyDescent="0.25">
      <c r="C78" s="2">
        <v>0.73009162000000005</v>
      </c>
      <c r="D78">
        <v>183.95325399999999</v>
      </c>
      <c r="E78">
        <f t="shared" si="13"/>
        <v>181.71911869421956</v>
      </c>
      <c r="F78">
        <f t="shared" si="16"/>
        <v>4.9913605645346015</v>
      </c>
      <c r="G78" s="20">
        <f t="shared" si="17"/>
        <v>1.4750406678430353E-4</v>
      </c>
      <c r="I78" s="2">
        <v>0.73001587000000001</v>
      </c>
      <c r="J78">
        <v>208.083651</v>
      </c>
      <c r="K78">
        <f t="shared" si="14"/>
        <v>205.98660878455553</v>
      </c>
      <c r="L78">
        <f t="shared" si="18"/>
        <v>4.397586053356271</v>
      </c>
      <c r="M78" s="20">
        <f t="shared" si="19"/>
        <v>1.015636798922107E-4</v>
      </c>
      <c r="O78" s="2">
        <v>0.72857932000000003</v>
      </c>
      <c r="P78">
        <v>240.471125</v>
      </c>
      <c r="Q78">
        <f t="shared" si="15"/>
        <v>237.52606501345286</v>
      </c>
      <c r="R78">
        <f t="shared" si="20"/>
        <v>8.6733783243610176</v>
      </c>
      <c r="S78" s="20">
        <f t="shared" si="21"/>
        <v>1.4999003967335457E-4</v>
      </c>
      <c r="T78">
        <f t="shared" si="22"/>
        <v>4.3849386363417559E-3</v>
      </c>
    </row>
    <row r="79" spans="3:20" x14ac:dyDescent="0.25">
      <c r="C79" s="2">
        <v>0.73256063999999999</v>
      </c>
      <c r="D79">
        <v>184.16342700000001</v>
      </c>
      <c r="E79">
        <f t="shared" si="13"/>
        <v>181.77039131803306</v>
      </c>
      <c r="F79">
        <f t="shared" si="16"/>
        <v>5.7266197751670243</v>
      </c>
      <c r="G79" s="20">
        <f t="shared" si="17"/>
        <v>1.6884630956663958E-4</v>
      </c>
      <c r="I79" s="2">
        <v>0.73306895000000005</v>
      </c>
      <c r="J79">
        <v>208.23010199999999</v>
      </c>
      <c r="K79">
        <f t="shared" si="14"/>
        <v>206.04850915420613</v>
      </c>
      <c r="L79">
        <f t="shared" si="18"/>
        <v>4.7593473448189449</v>
      </c>
      <c r="M79" s="20">
        <f t="shared" si="19"/>
        <v>1.0976411439464308E-4</v>
      </c>
      <c r="O79" s="2">
        <v>0.73163243</v>
      </c>
      <c r="P79">
        <v>240.60500200000001</v>
      </c>
      <c r="Q79">
        <f t="shared" si="15"/>
        <v>237.62714277296715</v>
      </c>
      <c r="R79">
        <f t="shared" si="20"/>
        <v>8.8676455760247777</v>
      </c>
      <c r="S79" s="20">
        <f t="shared" si="21"/>
        <v>1.5317892709819801E-4</v>
      </c>
      <c r="T79">
        <f t="shared" si="22"/>
        <v>1.676016093810387E-3</v>
      </c>
    </row>
    <row r="80" spans="3:20" x14ac:dyDescent="0.25">
      <c r="C80" s="2">
        <v>0.73561359000000004</v>
      </c>
      <c r="D80">
        <v>184.37903700000001</v>
      </c>
      <c r="E80">
        <f t="shared" si="13"/>
        <v>181.84013449454454</v>
      </c>
      <c r="F80">
        <f t="shared" si="16"/>
        <v>6.4460259322080526</v>
      </c>
      <c r="G80" s="20">
        <f t="shared" si="17"/>
        <v>1.8961337288859277E-4</v>
      </c>
      <c r="I80" s="2">
        <v>0.73612200000000005</v>
      </c>
      <c r="J80">
        <v>208.39541399999999</v>
      </c>
      <c r="K80">
        <f t="shared" si="14"/>
        <v>206.1169626294743</v>
      </c>
      <c r="L80">
        <f t="shared" si="18"/>
        <v>5.1913406478503816</v>
      </c>
      <c r="M80" s="20">
        <f t="shared" si="19"/>
        <v>1.1953723677903289E-4</v>
      </c>
      <c r="O80" s="2">
        <v>0.73439374000000002</v>
      </c>
      <c r="P80">
        <v>240.65128200000001</v>
      </c>
      <c r="Q80">
        <f t="shared" si="15"/>
        <v>237.72798906077921</v>
      </c>
      <c r="R80">
        <f t="shared" si="20"/>
        <v>8.5456416084981885</v>
      </c>
      <c r="S80" s="20">
        <f t="shared" si="21"/>
        <v>1.4755988768868844E-4</v>
      </c>
      <c r="T80">
        <f t="shared" si="22"/>
        <v>5.0027513199786067E-3</v>
      </c>
    </row>
    <row r="81" spans="3:20" x14ac:dyDescent="0.25">
      <c r="C81" s="2">
        <v>0.73866624999999997</v>
      </c>
      <c r="D81">
        <v>184.745541</v>
      </c>
      <c r="E81">
        <f t="shared" si="13"/>
        <v>181.9176340239847</v>
      </c>
      <c r="F81">
        <f t="shared" si="16"/>
        <v>7.9970578649959947</v>
      </c>
      <c r="G81" s="20">
        <f t="shared" si="17"/>
        <v>2.3430540563840928E-4</v>
      </c>
      <c r="I81" s="2">
        <v>0.73888319999999996</v>
      </c>
      <c r="J81">
        <v>208.49827999999999</v>
      </c>
      <c r="K81">
        <f t="shared" si="14"/>
        <v>206.18512339344039</v>
      </c>
      <c r="L81">
        <f t="shared" si="18"/>
        <v>5.350693486470333</v>
      </c>
      <c r="M81" s="20">
        <f t="shared" si="19"/>
        <v>1.2308499715541659E-4</v>
      </c>
      <c r="O81" s="2">
        <v>0.73744681999999995</v>
      </c>
      <c r="P81">
        <v>240.80402000000001</v>
      </c>
      <c r="Q81">
        <f t="shared" si="15"/>
        <v>237.85106652633195</v>
      </c>
      <c r="R81">
        <f t="shared" si="20"/>
        <v>8.7199342176482642</v>
      </c>
      <c r="S81" s="20">
        <f t="shared" si="21"/>
        <v>1.5037849812697983E-4</v>
      </c>
      <c r="T81">
        <f t="shared" si="22"/>
        <v>7.6802788159486095E-3</v>
      </c>
    </row>
    <row r="82" spans="3:20" x14ac:dyDescent="0.25">
      <c r="C82" s="2">
        <v>0.74171914000000005</v>
      </c>
      <c r="D82">
        <v>184.99258699999999</v>
      </c>
      <c r="E82">
        <f t="shared" si="13"/>
        <v>182.00379066069519</v>
      </c>
      <c r="F82">
        <f t="shared" si="16"/>
        <v>8.9329035578417635</v>
      </c>
      <c r="G82" s="20">
        <f t="shared" si="17"/>
        <v>2.6102613553228654E-4</v>
      </c>
      <c r="I82" s="2">
        <v>0.74193619</v>
      </c>
      <c r="J82">
        <v>208.69502800000001</v>
      </c>
      <c r="K82">
        <f t="shared" si="14"/>
        <v>206.26814458760308</v>
      </c>
      <c r="L82">
        <f t="shared" si="18"/>
        <v>5.8897630973673802</v>
      </c>
      <c r="M82" s="20">
        <f t="shared" si="19"/>
        <v>1.3523017862752344E-4</v>
      </c>
      <c r="O82" s="2">
        <v>0.74049973000000002</v>
      </c>
      <c r="P82">
        <v>241.03849199999999</v>
      </c>
      <c r="Q82">
        <f t="shared" si="15"/>
        <v>237.98763802028776</v>
      </c>
      <c r="R82">
        <f t="shared" si="20"/>
        <v>9.3077100055259496</v>
      </c>
      <c r="S82" s="20">
        <f t="shared" si="21"/>
        <v>1.6020277720716472E-4</v>
      </c>
      <c r="T82">
        <f t="shared" si="22"/>
        <v>8.7101603086950467E-3</v>
      </c>
    </row>
    <row r="83" spans="3:20" x14ac:dyDescent="0.25">
      <c r="C83" s="2">
        <v>0.74477190999999998</v>
      </c>
      <c r="D83">
        <v>185.30250599999999</v>
      </c>
      <c r="E83">
        <f t="shared" si="13"/>
        <v>182.09958563634211</v>
      </c>
      <c r="F83">
        <f t="shared" si="16"/>
        <v>10.258698855934336</v>
      </c>
      <c r="G83" s="20">
        <f t="shared" si="17"/>
        <v>2.987649841308799E-4</v>
      </c>
      <c r="I83" s="2">
        <v>0.74498902</v>
      </c>
      <c r="J83">
        <v>208.973511</v>
      </c>
      <c r="K83">
        <f t="shared" si="14"/>
        <v>206.36007362882572</v>
      </c>
      <c r="L83">
        <f t="shared" si="18"/>
        <v>6.8300548930503595</v>
      </c>
      <c r="M83" s="20">
        <f t="shared" si="19"/>
        <v>1.5640178857592542E-4</v>
      </c>
      <c r="O83" s="2">
        <v>0.74355258999999996</v>
      </c>
      <c r="P83">
        <v>241.30440100000001</v>
      </c>
      <c r="Q83">
        <f t="shared" si="15"/>
        <v>238.13925621712264</v>
      </c>
      <c r="R83">
        <f t="shared" si="20"/>
        <v>10.018141496575877</v>
      </c>
      <c r="S83" s="20">
        <f t="shared" si="21"/>
        <v>1.7205079185284529E-4</v>
      </c>
      <c r="T83">
        <f t="shared" si="22"/>
        <v>4.3849058828533205E-3</v>
      </c>
    </row>
    <row r="84" spans="3:20" x14ac:dyDescent="0.25">
      <c r="C84" s="2">
        <v>0.74782472</v>
      </c>
      <c r="D84">
        <v>185.59356299999999</v>
      </c>
      <c r="E84">
        <f t="shared" si="13"/>
        <v>182.2061291374886</v>
      </c>
      <c r="F84">
        <f t="shared" si="16"/>
        <v>11.474708172888811</v>
      </c>
      <c r="G84" s="20">
        <f t="shared" si="17"/>
        <v>3.3313159988246902E-4</v>
      </c>
      <c r="I84" s="2">
        <v>0.74804203999999996</v>
      </c>
      <c r="J84">
        <v>209.15768499999999</v>
      </c>
      <c r="K84">
        <f t="shared" si="14"/>
        <v>206.46192161155145</v>
      </c>
      <c r="L84">
        <f t="shared" si="18"/>
        <v>7.2671402464995563</v>
      </c>
      <c r="M84" s="20">
        <f t="shared" si="19"/>
        <v>1.6611769217533625E-4</v>
      </c>
      <c r="O84" s="2">
        <v>0.74660570000000004</v>
      </c>
      <c r="P84">
        <v>241.438277</v>
      </c>
      <c r="Q84">
        <f t="shared" si="15"/>
        <v>238.30766820679077</v>
      </c>
      <c r="R84">
        <f t="shared" si="20"/>
        <v>9.8007114161189754</v>
      </c>
      <c r="S84" s="20">
        <f t="shared" si="21"/>
        <v>1.6813005506354452E-4</v>
      </c>
      <c r="T84">
        <f t="shared" si="22"/>
        <v>5.0027677059484334E-3</v>
      </c>
    </row>
    <row r="85" spans="3:20" x14ac:dyDescent="0.25">
      <c r="C85" s="2">
        <v>0.75087747000000005</v>
      </c>
      <c r="D85">
        <v>185.90976900000001</v>
      </c>
      <c r="E85">
        <f t="shared" si="13"/>
        <v>182.32465134378845</v>
      </c>
      <c r="F85">
        <f t="shared" si="16"/>
        <v>12.853068608879909</v>
      </c>
      <c r="G85" s="20">
        <f t="shared" si="17"/>
        <v>3.7187964122794122E-4</v>
      </c>
      <c r="I85" s="2">
        <v>0.75167892999999997</v>
      </c>
      <c r="J85">
        <v>209.372446</v>
      </c>
      <c r="K85">
        <f t="shared" si="14"/>
        <v>206.59774287415172</v>
      </c>
      <c r="L85">
        <f t="shared" si="18"/>
        <v>7.6989774365921955</v>
      </c>
      <c r="M85" s="20">
        <f t="shared" si="19"/>
        <v>1.7562809609979985E-4</v>
      </c>
      <c r="O85" s="2">
        <v>0.74965877000000003</v>
      </c>
      <c r="P85">
        <v>241.591015</v>
      </c>
      <c r="Q85">
        <f t="shared" si="15"/>
        <v>238.49479379233736</v>
      </c>
      <c r="R85">
        <f t="shared" si="20"/>
        <v>9.5865857667798799</v>
      </c>
      <c r="S85" s="20">
        <f t="shared" si="21"/>
        <v>1.6424887560705979E-4</v>
      </c>
      <c r="T85">
        <f t="shared" si="22"/>
        <v>3.9730244928176846E-3</v>
      </c>
    </row>
    <row r="86" spans="3:20" x14ac:dyDescent="0.25">
      <c r="C86" s="2">
        <v>0.75393023999999997</v>
      </c>
      <c r="D86">
        <v>186.21968799999999</v>
      </c>
      <c r="E86">
        <f t="shared" si="13"/>
        <v>182.45653212450742</v>
      </c>
      <c r="F86">
        <f t="shared" si="16"/>
        <v>14.161342143254267</v>
      </c>
      <c r="G86" s="20">
        <f t="shared" si="17"/>
        <v>4.0836943221333089E-4</v>
      </c>
      <c r="I86" s="2">
        <v>0.75443996000000002</v>
      </c>
      <c r="J86">
        <v>209.563332</v>
      </c>
      <c r="K86">
        <f t="shared" si="14"/>
        <v>206.71260473780407</v>
      </c>
      <c r="L86">
        <f t="shared" si="18"/>
        <v>8.1266459234271125</v>
      </c>
      <c r="M86" s="20">
        <f t="shared" si="19"/>
        <v>1.8504644582213948E-4</v>
      </c>
      <c r="O86" s="2">
        <v>0.75271191000000004</v>
      </c>
      <c r="P86">
        <v>241.71231700000001</v>
      </c>
      <c r="Q86">
        <f t="shared" si="15"/>
        <v>238.70280155326844</v>
      </c>
      <c r="R86">
        <f t="shared" si="20"/>
        <v>9.0571832241159189</v>
      </c>
      <c r="S86" s="20">
        <f t="shared" si="21"/>
        <v>1.5502280493445188E-4</v>
      </c>
      <c r="T86">
        <f t="shared" si="22"/>
        <v>8.9161567589518126E-3</v>
      </c>
    </row>
    <row r="87" spans="3:20" x14ac:dyDescent="0.25">
      <c r="C87" s="2">
        <v>0.75698303</v>
      </c>
      <c r="D87">
        <v>186.517032</v>
      </c>
      <c r="E87">
        <f t="shared" si="13"/>
        <v>182.6033086787161</v>
      </c>
      <c r="F87">
        <f t="shared" si="16"/>
        <v>15.317230235561453</v>
      </c>
      <c r="G87" s="20">
        <f t="shared" si="17"/>
        <v>4.4029448770954396E-4</v>
      </c>
      <c r="I87" s="2">
        <v>0.75749294</v>
      </c>
      <c r="J87">
        <v>209.766368</v>
      </c>
      <c r="K87">
        <f t="shared" si="14"/>
        <v>206.85279543943307</v>
      </c>
      <c r="L87">
        <f t="shared" si="18"/>
        <v>8.4889050656885576</v>
      </c>
      <c r="M87" s="20">
        <f t="shared" si="19"/>
        <v>1.9292120211195725E-4</v>
      </c>
      <c r="O87" s="2">
        <v>0.75576474999999999</v>
      </c>
      <c r="P87">
        <v>241.98451299999999</v>
      </c>
      <c r="Q87">
        <f t="shared" si="15"/>
        <v>238.93407939788341</v>
      </c>
      <c r="R87">
        <f t="shared" si="20"/>
        <v>9.305145160921958</v>
      </c>
      <c r="S87" s="20">
        <f t="shared" si="21"/>
        <v>1.5890882209099698E-4</v>
      </c>
      <c r="T87">
        <f t="shared" si="22"/>
        <v>9.5340686121964148E-3</v>
      </c>
    </row>
    <row r="88" spans="3:20" x14ac:dyDescent="0.25">
      <c r="C88" s="2">
        <v>0.76032750000000004</v>
      </c>
      <c r="D88">
        <v>186.964845</v>
      </c>
      <c r="E88">
        <f t="shared" si="13"/>
        <v>182.78324417503231</v>
      </c>
      <c r="F88">
        <f t="shared" si="16"/>
        <v>17.485785459370451</v>
      </c>
      <c r="G88" s="20">
        <f t="shared" si="17"/>
        <v>5.0022482147335002E-4</v>
      </c>
      <c r="I88" s="2">
        <v>0.76083772000000005</v>
      </c>
      <c r="J88">
        <v>210.05699999999999</v>
      </c>
      <c r="K88">
        <f t="shared" si="14"/>
        <v>207.0240819863667</v>
      </c>
      <c r="L88">
        <f t="shared" si="18"/>
        <v>9.1985916774213159</v>
      </c>
      <c r="M88" s="20">
        <f t="shared" si="19"/>
        <v>2.0847165960467023E-4</v>
      </c>
      <c r="O88" s="2">
        <v>0.75881756</v>
      </c>
      <c r="P88">
        <v>242.27556999999999</v>
      </c>
      <c r="Q88">
        <f t="shared" si="15"/>
        <v>239.19134362009243</v>
      </c>
      <c r="R88">
        <f t="shared" si="20"/>
        <v>9.512452362517708</v>
      </c>
      <c r="S88" s="20">
        <f t="shared" si="21"/>
        <v>1.620590343832773E-4</v>
      </c>
      <c r="T88">
        <f t="shared" si="22"/>
        <v>6.4444364377220882E-3</v>
      </c>
    </row>
    <row r="89" spans="3:20" x14ac:dyDescent="0.25">
      <c r="C89" s="2">
        <v>0.76308838999999995</v>
      </c>
      <c r="D89">
        <v>187.231178</v>
      </c>
      <c r="E89">
        <f t="shared" si="13"/>
        <v>182.94859430844542</v>
      </c>
      <c r="F89">
        <f t="shared" si="16"/>
        <v>18.340523075169237</v>
      </c>
      <c r="G89" s="20">
        <f t="shared" si="17"/>
        <v>5.2318511339418414E-4</v>
      </c>
      <c r="I89" s="2">
        <v>0.76359882000000001</v>
      </c>
      <c r="J89">
        <v>210.21016299999999</v>
      </c>
      <c r="K89">
        <f t="shared" si="14"/>
        <v>207.18100025024418</v>
      </c>
      <c r="L89">
        <f t="shared" si="18"/>
        <v>9.1758269645081949</v>
      </c>
      <c r="M89" s="20">
        <f t="shared" si="19"/>
        <v>2.0765280271401178E-4</v>
      </c>
      <c r="O89" s="2">
        <v>0.76187055000000004</v>
      </c>
      <c r="P89">
        <v>242.472318</v>
      </c>
      <c r="Q89">
        <f t="shared" si="15"/>
        <v>239.4776317093461</v>
      </c>
      <c r="R89">
        <f t="shared" si="20"/>
        <v>8.9681459794304299</v>
      </c>
      <c r="S89" s="20">
        <f t="shared" si="21"/>
        <v>1.5253810273610545E-4</v>
      </c>
      <c r="T89">
        <f t="shared" si="22"/>
        <v>3.7671053407311583E-3</v>
      </c>
    </row>
    <row r="90" spans="3:20" x14ac:dyDescent="0.25">
      <c r="C90" s="2">
        <v>0.76614101000000001</v>
      </c>
      <c r="D90">
        <v>187.61654300000001</v>
      </c>
      <c r="E90">
        <f t="shared" si="13"/>
        <v>183.15115622452822</v>
      </c>
      <c r="F90">
        <f t="shared" si="16"/>
        <v>19.939679054558308</v>
      </c>
      <c r="G90" s="20">
        <f t="shared" si="17"/>
        <v>5.6646868268785187E-4</v>
      </c>
      <c r="I90" s="2">
        <v>0.76665176999999995</v>
      </c>
      <c r="J90">
        <v>210.42577399999999</v>
      </c>
      <c r="K90">
        <f t="shared" si="14"/>
        <v>207.37270258757783</v>
      </c>
      <c r="L90">
        <f t="shared" si="18"/>
        <v>9.3212450493494199</v>
      </c>
      <c r="M90" s="20">
        <f t="shared" si="19"/>
        <v>2.1051161294877857E-4</v>
      </c>
      <c r="O90" s="2">
        <v>0.76492369000000004</v>
      </c>
      <c r="P90">
        <v>242.587333</v>
      </c>
      <c r="Q90">
        <f t="shared" si="15"/>
        <v>239.79631967286463</v>
      </c>
      <c r="R90">
        <f t="shared" si="20"/>
        <v>7.7897553922472715</v>
      </c>
      <c r="S90" s="20">
        <f t="shared" si="21"/>
        <v>1.3236939403139572E-4</v>
      </c>
      <c r="T90">
        <f t="shared" si="22"/>
        <v>5.7748932486806912E-3</v>
      </c>
    </row>
    <row r="91" spans="3:20" x14ac:dyDescent="0.25">
      <c r="C91" s="2">
        <v>0.76919360999999997</v>
      </c>
      <c r="D91">
        <v>188.01448300000001</v>
      </c>
      <c r="E91">
        <f t="shared" si="13"/>
        <v>183.37676283778032</v>
      </c>
      <c r="F91">
        <f t="shared" si="16"/>
        <v>21.508448303059062</v>
      </c>
      <c r="G91" s="20">
        <f t="shared" si="17"/>
        <v>6.0845220640643241E-4</v>
      </c>
      <c r="I91" s="2">
        <v>0.76970486000000005</v>
      </c>
      <c r="J91">
        <v>210.572225</v>
      </c>
      <c r="K91">
        <f t="shared" si="14"/>
        <v>207.58563028099272</v>
      </c>
      <c r="L91">
        <f t="shared" si="18"/>
        <v>8.9197480156022095</v>
      </c>
      <c r="M91" s="20">
        <f t="shared" si="19"/>
        <v>2.0116406984136228E-4</v>
      </c>
      <c r="O91" s="2">
        <v>0.76768477999999996</v>
      </c>
      <c r="P91">
        <v>242.74678299999999</v>
      </c>
      <c r="Q91">
        <f t="shared" si="15"/>
        <v>240.11554729655319</v>
      </c>
      <c r="R91">
        <f t="shared" si="20"/>
        <v>6.9234013270932024</v>
      </c>
      <c r="S91" s="20">
        <f t="shared" si="21"/>
        <v>1.1749314818446758E-4</v>
      </c>
      <c r="T91">
        <f t="shared" si="22"/>
        <v>9.4411806035169105E-3</v>
      </c>
    </row>
    <row r="92" spans="3:20" x14ac:dyDescent="0.25">
      <c r="C92" s="2">
        <v>0.77224630000000005</v>
      </c>
      <c r="D92">
        <v>188.36212499999999</v>
      </c>
      <c r="E92">
        <f t="shared" si="13"/>
        <v>183.62808648453148</v>
      </c>
      <c r="F92">
        <f t="shared" si="16"/>
        <v>22.411120665939315</v>
      </c>
      <c r="G92" s="20">
        <f t="shared" si="17"/>
        <v>6.3164987042024009E-4</v>
      </c>
      <c r="I92" s="2">
        <v>0.77275755999999995</v>
      </c>
      <c r="J92">
        <v>210.91358</v>
      </c>
      <c r="K92">
        <f t="shared" si="14"/>
        <v>207.82216139904966</v>
      </c>
      <c r="L92">
        <f t="shared" si="18"/>
        <v>9.5568689663017192</v>
      </c>
      <c r="M92" s="20">
        <f t="shared" si="19"/>
        <v>2.1483574623680957E-4</v>
      </c>
      <c r="O92" s="2">
        <v>0.77102950999999997</v>
      </c>
      <c r="P92">
        <v>243.06256500000001</v>
      </c>
      <c r="Q92">
        <f t="shared" si="15"/>
        <v>240.54632739188594</v>
      </c>
      <c r="R92">
        <f t="shared" si="20"/>
        <v>6.3314517004876052</v>
      </c>
      <c r="S92" s="20">
        <f t="shared" si="21"/>
        <v>1.0716849823710223E-4</v>
      </c>
      <c r="T92">
        <f t="shared" si="22"/>
        <v>9.6291468344134636E-3</v>
      </c>
    </row>
    <row r="93" spans="3:20" x14ac:dyDescent="0.25">
      <c r="C93" s="2">
        <v>0.77529881</v>
      </c>
      <c r="D93">
        <v>188.80407500000001</v>
      </c>
      <c r="E93">
        <f t="shared" si="13"/>
        <v>183.90807689990254</v>
      </c>
      <c r="F93">
        <f t="shared" si="16"/>
        <v>23.970797396158058</v>
      </c>
      <c r="G93" s="20">
        <f t="shared" si="17"/>
        <v>6.7244962254101547E-4</v>
      </c>
      <c r="I93" s="2">
        <v>0.77581043999999999</v>
      </c>
      <c r="J93">
        <v>211.16691299999999</v>
      </c>
      <c r="K93">
        <f t="shared" si="14"/>
        <v>208.08503463287803</v>
      </c>
      <c r="L93">
        <f t="shared" si="18"/>
        <v>9.4979742697343141</v>
      </c>
      <c r="M93" s="20">
        <f t="shared" si="19"/>
        <v>2.1299982493616396E-4</v>
      </c>
      <c r="O93" s="2">
        <v>0.77437423000000005</v>
      </c>
      <c r="P93">
        <v>243.38463300000001</v>
      </c>
      <c r="Q93">
        <f t="shared" si="15"/>
        <v>241.03123301822501</v>
      </c>
      <c r="R93">
        <f t="shared" si="20"/>
        <v>5.5384914742185636</v>
      </c>
      <c r="S93" s="20">
        <f t="shared" si="21"/>
        <v>9.3498616273005478E-5</v>
      </c>
      <c r="T93">
        <f t="shared" si="22"/>
        <v>4.8639692301004839E-3</v>
      </c>
    </row>
    <row r="94" spans="3:20" x14ac:dyDescent="0.25">
      <c r="C94" s="2">
        <v>0.77835136000000005</v>
      </c>
      <c r="D94">
        <v>189.22716399999999</v>
      </c>
      <c r="E94">
        <f t="shared" si="13"/>
        <v>184.22007140844991</v>
      </c>
      <c r="F94">
        <f t="shared" si="16"/>
        <v>25.070976220355661</v>
      </c>
      <c r="G94" s="20">
        <f t="shared" si="17"/>
        <v>7.0017126587785031E-4</v>
      </c>
      <c r="I94" s="2">
        <v>0.77886336</v>
      </c>
      <c r="J94">
        <v>211.401385</v>
      </c>
      <c r="K94">
        <f t="shared" si="14"/>
        <v>208.37724953671466</v>
      </c>
      <c r="L94">
        <f t="shared" si="18"/>
        <v>9.1453953003000823</v>
      </c>
      <c r="M94" s="20">
        <f t="shared" si="19"/>
        <v>2.0463825584643523E-4</v>
      </c>
      <c r="O94" s="2">
        <v>0.77713536999999999</v>
      </c>
      <c r="P94">
        <v>243.518934</v>
      </c>
      <c r="Q94">
        <f t="shared" si="15"/>
        <v>241.47723839388792</v>
      </c>
      <c r="R94">
        <f t="shared" si="20"/>
        <v>4.168520948017397</v>
      </c>
      <c r="S94" s="20">
        <f t="shared" si="21"/>
        <v>7.0293718899469847E-5</v>
      </c>
      <c r="T94">
        <f t="shared" si="22"/>
        <v>4.4085456836978308E-3</v>
      </c>
    </row>
    <row r="95" spans="3:20" x14ac:dyDescent="0.25">
      <c r="C95" s="2">
        <v>0.78140394999999996</v>
      </c>
      <c r="D95">
        <v>189.63139100000001</v>
      </c>
      <c r="E95">
        <f t="shared" si="13"/>
        <v>184.56777688068564</v>
      </c>
      <c r="F95">
        <f t="shared" si="16"/>
        <v>25.640187949319799</v>
      </c>
      <c r="G95" s="20">
        <f t="shared" si="17"/>
        <v>7.1301840916109926E-4</v>
      </c>
      <c r="I95" s="2">
        <v>0.78191630999999995</v>
      </c>
      <c r="J95">
        <v>211.616996</v>
      </c>
      <c r="K95">
        <f t="shared" si="14"/>
        <v>208.7021629927097</v>
      </c>
      <c r="L95">
        <f t="shared" si="18"/>
        <v>8.4962514603890025</v>
      </c>
      <c r="M95" s="20">
        <f t="shared" si="19"/>
        <v>1.8972574524127629E-4</v>
      </c>
      <c r="O95" s="2">
        <v>0.77989653000000003</v>
      </c>
      <c r="P95">
        <v>243.64066099999999</v>
      </c>
      <c r="Q95">
        <f t="shared" si="15"/>
        <v>241.96925191367592</v>
      </c>
      <c r="R95">
        <f t="shared" si="20"/>
        <v>2.7936083338466813</v>
      </c>
      <c r="S95" s="20">
        <f t="shared" si="21"/>
        <v>4.7061523194430544E-5</v>
      </c>
      <c r="T95">
        <f t="shared" si="22"/>
        <v>1.0945276458084087E-2</v>
      </c>
    </row>
    <row r="96" spans="3:20" x14ac:dyDescent="0.25">
      <c r="C96" s="2">
        <v>0.78474838000000002</v>
      </c>
      <c r="D96">
        <v>190.09806499999999</v>
      </c>
      <c r="E96">
        <f t="shared" si="13"/>
        <v>184.9946294516084</v>
      </c>
      <c r="F96">
        <f t="shared" si="16"/>
        <v>26.045054396586941</v>
      </c>
      <c r="G96" s="20">
        <f t="shared" si="17"/>
        <v>7.2072548051912576E-4</v>
      </c>
      <c r="I96" s="2">
        <v>0.78496895</v>
      </c>
      <c r="J96">
        <v>211.99607399999999</v>
      </c>
      <c r="K96">
        <f t="shared" si="14"/>
        <v>209.06347881665164</v>
      </c>
      <c r="L96">
        <f t="shared" si="18"/>
        <v>8.6001145093979687</v>
      </c>
      <c r="M96" s="20">
        <f t="shared" si="19"/>
        <v>1.9135886986062315E-4</v>
      </c>
      <c r="O96" s="2">
        <v>0.78324115999999999</v>
      </c>
      <c r="P96">
        <v>244.00674000000001</v>
      </c>
      <c r="Q96">
        <f t="shared" si="15"/>
        <v>242.63383949908774</v>
      </c>
      <c r="R96">
        <f t="shared" si="20"/>
        <v>1.8848557854051506</v>
      </c>
      <c r="S96" s="20">
        <f t="shared" si="21"/>
        <v>3.1657344449782599E-5</v>
      </c>
      <c r="T96">
        <f t="shared" si="22"/>
        <v>9.4411507057366451E-3</v>
      </c>
    </row>
    <row r="97" spans="3:20" x14ac:dyDescent="0.25">
      <c r="C97" s="2">
        <v>0.78750891000000001</v>
      </c>
      <c r="D97">
        <v>190.546728</v>
      </c>
      <c r="E97">
        <f t="shared" si="13"/>
        <v>185.38730702756899</v>
      </c>
      <c r="F97">
        <f t="shared" si="16"/>
        <v>26.619624770760925</v>
      </c>
      <c r="G97" s="20">
        <f t="shared" si="17"/>
        <v>7.3316029642509449E-4</v>
      </c>
      <c r="I97" s="2">
        <v>0.78802190999999999</v>
      </c>
      <c r="J97">
        <v>212.205397</v>
      </c>
      <c r="K97">
        <f t="shared" si="14"/>
        <v>209.46545005967045</v>
      </c>
      <c r="L97">
        <f t="shared" si="18"/>
        <v>7.5073092358213165</v>
      </c>
      <c r="M97" s="20">
        <f t="shared" si="19"/>
        <v>1.6671376334125043E-4</v>
      </c>
      <c r="O97" s="2">
        <v>0.78658589000000001</v>
      </c>
      <c r="P97">
        <v>244.32252099999999</v>
      </c>
      <c r="Q97">
        <f t="shared" si="15"/>
        <v>243.38274199509533</v>
      </c>
      <c r="R97">
        <f t="shared" si="20"/>
        <v>0.88318457805960204</v>
      </c>
      <c r="S97" s="20">
        <f t="shared" si="21"/>
        <v>1.479532382704021E-5</v>
      </c>
      <c r="T97">
        <f t="shared" si="22"/>
        <v>7.3690787067054384E-3</v>
      </c>
    </row>
    <row r="98" spans="3:20" x14ac:dyDescent="0.25">
      <c r="C98" s="2">
        <v>0.79026931</v>
      </c>
      <c r="D98">
        <v>191.05826200000001</v>
      </c>
      <c r="E98">
        <f t="shared" si="13"/>
        <v>185.82053528063267</v>
      </c>
      <c r="F98">
        <f t="shared" si="16"/>
        <v>27.433781186774606</v>
      </c>
      <c r="G98" s="20">
        <f t="shared" si="17"/>
        <v>7.5154333006789047E-4</v>
      </c>
      <c r="I98" s="2">
        <v>0.79107483999999995</v>
      </c>
      <c r="J98">
        <v>212.433582</v>
      </c>
      <c r="K98">
        <f t="shared" si="14"/>
        <v>209.91269862378709</v>
      </c>
      <c r="L98">
        <f t="shared" si="18"/>
        <v>6.3548529964665876</v>
      </c>
      <c r="M98" s="20">
        <f t="shared" si="19"/>
        <v>1.4081832183961374E-4</v>
      </c>
      <c r="O98" s="2">
        <v>0.78934689999999996</v>
      </c>
      <c r="P98">
        <v>244.525982</v>
      </c>
      <c r="Q98">
        <f t="shared" si="15"/>
        <v>244.07215301177663</v>
      </c>
      <c r="R98">
        <f t="shared" si="20"/>
        <v>0.2059607505518424</v>
      </c>
      <c r="S98" s="20">
        <f t="shared" si="21"/>
        <v>3.4445654600030253E-6</v>
      </c>
      <c r="T98">
        <f t="shared" si="22"/>
        <v>8.7101560836594129E-3</v>
      </c>
    </row>
    <row r="99" spans="3:20" x14ac:dyDescent="0.25">
      <c r="C99" s="2">
        <v>0.79361369000000004</v>
      </c>
      <c r="D99">
        <v>191.55637300000001</v>
      </c>
      <c r="E99">
        <f t="shared" ref="E99:E130" si="23">$Y$6+$Y$2*EXP((C99/F$1)*$Y$3-$Y$4)+D$1^2*$Y$5/((-$Y$7*(C99/E$1-1)^$Y$8+1))</f>
        <v>186.40587141327353</v>
      </c>
      <c r="F99">
        <f t="shared" si="16"/>
        <v>26.52766659487196</v>
      </c>
      <c r="G99" s="20">
        <f t="shared" si="17"/>
        <v>7.2294596794449551E-4</v>
      </c>
      <c r="I99" s="2">
        <v>0.79412755999999995</v>
      </c>
      <c r="J99">
        <v>212.76864900000001</v>
      </c>
      <c r="K99">
        <f t="shared" ref="K99:K130" si="24">$Y$6+$Y$2*EXP((I99/L$1)*$Y$3-$Y$4)+J$1^2*$Y$5/((-$Y$7*(I99/K$1-1)^$Y$8+1))</f>
        <v>210.41039440647529</v>
      </c>
      <c r="L99">
        <f t="shared" si="18"/>
        <v>5.5613647278804406</v>
      </c>
      <c r="M99" s="20">
        <f t="shared" si="19"/>
        <v>1.2284743870531194E-4</v>
      </c>
      <c r="O99" s="2">
        <v>0.79239974999999996</v>
      </c>
      <c r="P99">
        <v>244.79189</v>
      </c>
      <c r="Q99">
        <f t="shared" ref="Q99:Q130" si="25">$Y$6+$Y$2*EXP((O99/R$1)*$Y$3-$Y$4)+P$1^2*$Y$5/((-$Y$7*(O99/Q$1-1)^$Y$8+1))</f>
        <v>244.91820549298558</v>
      </c>
      <c r="R99">
        <f t="shared" si="20"/>
        <v>1.5955603768190864E-2</v>
      </c>
      <c r="S99" s="20">
        <f t="shared" si="21"/>
        <v>2.6626813221268104E-7</v>
      </c>
      <c r="T99">
        <f t="shared" si="22"/>
        <v>1.200605373674065E-2</v>
      </c>
    </row>
    <row r="100" spans="3:20" x14ac:dyDescent="0.25">
      <c r="C100" s="2">
        <v>0.79666605000000001</v>
      </c>
      <c r="D100">
        <v>192.07377</v>
      </c>
      <c r="E100">
        <f t="shared" si="23"/>
        <v>187.00463136889471</v>
      </c>
      <c r="F100">
        <f t="shared" si="16"/>
        <v>25.696166461364008</v>
      </c>
      <c r="G100" s="20">
        <f t="shared" si="17"/>
        <v>6.9651779344992513E-4</v>
      </c>
      <c r="I100" s="2">
        <v>0.79718029999999995</v>
      </c>
      <c r="J100">
        <v>213.09114299999999</v>
      </c>
      <c r="K100">
        <f t="shared" si="24"/>
        <v>210.96437410987969</v>
      </c>
      <c r="L100">
        <f t="shared" si="18"/>
        <v>4.5231459119835451</v>
      </c>
      <c r="M100" s="20">
        <f t="shared" si="19"/>
        <v>9.9611573411643938E-5</v>
      </c>
      <c r="O100" s="2">
        <v>0.79545241</v>
      </c>
      <c r="P100">
        <v>245.15839399999999</v>
      </c>
      <c r="Q100">
        <f t="shared" si="25"/>
        <v>245.86217857112922</v>
      </c>
      <c r="R100">
        <f t="shared" si="20"/>
        <v>0.49531272255955905</v>
      </c>
      <c r="S100" s="20">
        <f t="shared" si="21"/>
        <v>8.2411144970781694E-6</v>
      </c>
      <c r="T100">
        <f t="shared" si="22"/>
        <v>8.7101560836603444E-3</v>
      </c>
    </row>
    <row r="101" spans="3:20" x14ac:dyDescent="0.25">
      <c r="C101" s="2">
        <v>0.79971837000000001</v>
      </c>
      <c r="D101">
        <v>192.61631600000001</v>
      </c>
      <c r="E101">
        <f t="shared" si="23"/>
        <v>187.67235626463406</v>
      </c>
      <c r="F101">
        <f t="shared" si="16"/>
        <v>24.442737864919764</v>
      </c>
      <c r="G101" s="20">
        <f t="shared" si="17"/>
        <v>6.5881534442311057E-4</v>
      </c>
      <c r="I101" s="2">
        <v>0.80023312999999996</v>
      </c>
      <c r="J101">
        <v>213.36962500000001</v>
      </c>
      <c r="K101">
        <f t="shared" si="24"/>
        <v>211.58113019395114</v>
      </c>
      <c r="L101">
        <f t="shared" si="18"/>
        <v>3.1987136712637989</v>
      </c>
      <c r="M101" s="20">
        <f t="shared" si="19"/>
        <v>7.0260328928430793E-5</v>
      </c>
      <c r="O101" s="2">
        <v>0.79850525999999999</v>
      </c>
      <c r="P101">
        <v>245.42430200000001</v>
      </c>
      <c r="Q101">
        <f t="shared" si="25"/>
        <v>246.91571982839264</v>
      </c>
      <c r="R101">
        <f t="shared" si="20"/>
        <v>2.2243271388473813</v>
      </c>
      <c r="S101" s="20">
        <f t="shared" si="21"/>
        <v>3.6928658520667645E-5</v>
      </c>
      <c r="T101">
        <f t="shared" si="22"/>
        <v>9.2795852592425666E-3</v>
      </c>
    </row>
    <row r="102" spans="3:20" x14ac:dyDescent="0.25">
      <c r="C102" s="2">
        <v>0.80277069999999995</v>
      </c>
      <c r="D102">
        <v>193.15257399999999</v>
      </c>
      <c r="E102">
        <f t="shared" si="23"/>
        <v>188.41706913681909</v>
      </c>
      <c r="F102">
        <f t="shared" si="16"/>
        <v>22.425006309209884</v>
      </c>
      <c r="G102" s="20">
        <f t="shared" si="17"/>
        <v>6.0107902576507282E-4</v>
      </c>
      <c r="I102" s="2">
        <v>0.8032859</v>
      </c>
      <c r="J102">
        <v>213.67954399999999</v>
      </c>
      <c r="K102">
        <f t="shared" si="24"/>
        <v>212.26786064939557</v>
      </c>
      <c r="L102">
        <f t="shared" si="18"/>
        <v>1.9928498823737224</v>
      </c>
      <c r="M102" s="20">
        <f t="shared" si="19"/>
        <v>4.3646426175813974E-5</v>
      </c>
      <c r="O102" s="2">
        <v>0.80184999999999995</v>
      </c>
      <c r="P102">
        <v>245.73468</v>
      </c>
      <c r="Q102">
        <f t="shared" si="25"/>
        <v>248.21103101241408</v>
      </c>
      <c r="R102">
        <f t="shared" si="20"/>
        <v>6.1323143366842645</v>
      </c>
      <c r="S102" s="20">
        <f t="shared" si="21"/>
        <v>1.0155270702478287E-4</v>
      </c>
      <c r="T102">
        <f t="shared" si="22"/>
        <v>7.564795363998714E-3</v>
      </c>
    </row>
    <row r="103" spans="3:20" x14ac:dyDescent="0.25">
      <c r="C103" s="2">
        <v>0.80582290999999995</v>
      </c>
      <c r="D103">
        <v>193.745418</v>
      </c>
      <c r="E103">
        <f t="shared" si="23"/>
        <v>189.2476807111004</v>
      </c>
      <c r="F103">
        <f t="shared" si="16"/>
        <v>20.229640719957924</v>
      </c>
      <c r="G103" s="20">
        <f t="shared" si="17"/>
        <v>5.3892122576989793E-4</v>
      </c>
      <c r="I103" s="2">
        <v>0.80633860999999996</v>
      </c>
      <c r="J103">
        <v>214.02089899999999</v>
      </c>
      <c r="K103">
        <f t="shared" si="24"/>
        <v>213.03262631866917</v>
      </c>
      <c r="L103">
        <f t="shared" si="18"/>
        <v>0.97668289266479358</v>
      </c>
      <c r="M103" s="20">
        <f t="shared" si="19"/>
        <v>2.1322651696521024E-5</v>
      </c>
      <c r="O103" s="2">
        <v>0.80461099999999997</v>
      </c>
      <c r="P103">
        <v>245.943544</v>
      </c>
      <c r="Q103">
        <f t="shared" si="25"/>
        <v>249.40447179122904</v>
      </c>
      <c r="R103">
        <f t="shared" si="20"/>
        <v>11.978021176101517</v>
      </c>
      <c r="S103" s="20">
        <f t="shared" si="21"/>
        <v>1.9802235580024147E-4</v>
      </c>
      <c r="T103">
        <f t="shared" si="22"/>
        <v>1.1209074214264623E-2</v>
      </c>
    </row>
    <row r="104" spans="3:20" x14ac:dyDescent="0.25">
      <c r="C104" s="2">
        <v>0.80887525000000005</v>
      </c>
      <c r="D104">
        <v>194.27538899999999</v>
      </c>
      <c r="E104">
        <f t="shared" si="23"/>
        <v>190.17424960811798</v>
      </c>
      <c r="F104">
        <f t="shared" si="16"/>
        <v>16.819344311646383</v>
      </c>
      <c r="G104" s="20">
        <f t="shared" si="17"/>
        <v>4.4562904232759381E-4</v>
      </c>
      <c r="I104" s="2">
        <v>0.80909938999999997</v>
      </c>
      <c r="J104">
        <v>214.33752899999999</v>
      </c>
      <c r="K104">
        <f t="shared" si="24"/>
        <v>213.79894970499419</v>
      </c>
      <c r="L104">
        <f t="shared" si="18"/>
        <v>0.29006765700894804</v>
      </c>
      <c r="M104" s="20">
        <f t="shared" si="19"/>
        <v>6.313975142060129E-6</v>
      </c>
      <c r="O104" s="2">
        <v>0.80737179000000003</v>
      </c>
      <c r="P104">
        <v>246.25300300000001</v>
      </c>
      <c r="Q104">
        <f t="shared" si="25"/>
        <v>250.72290152047924</v>
      </c>
      <c r="R104">
        <f t="shared" si="20"/>
        <v>19.979992783382443</v>
      </c>
      <c r="S104" s="20">
        <f t="shared" si="21"/>
        <v>3.294824269968717E-4</v>
      </c>
      <c r="T104">
        <f t="shared" si="22"/>
        <v>1.0785488421959883E-2</v>
      </c>
    </row>
    <row r="105" spans="3:20" x14ac:dyDescent="0.25">
      <c r="C105" s="2">
        <v>0.81192735999999999</v>
      </c>
      <c r="D105">
        <v>194.92481799999999</v>
      </c>
      <c r="E105">
        <f t="shared" si="23"/>
        <v>191.20781557887148</v>
      </c>
      <c r="F105">
        <f t="shared" si="16"/>
        <v>13.816106998675224</v>
      </c>
      <c r="G105" s="20">
        <f t="shared" si="17"/>
        <v>3.6362305661346694E-4</v>
      </c>
      <c r="I105" s="2">
        <v>0.81186027999999999</v>
      </c>
      <c r="J105">
        <v>214.60297800000001</v>
      </c>
      <c r="K105">
        <f t="shared" si="24"/>
        <v>214.64387902751997</v>
      </c>
      <c r="L105">
        <f t="shared" si="18"/>
        <v>1.6728940521889201E-3</v>
      </c>
      <c r="M105" s="20">
        <f t="shared" si="19"/>
        <v>3.6324274462801454E-8</v>
      </c>
      <c r="O105" s="2">
        <v>0.81013261999999997</v>
      </c>
      <c r="P105">
        <v>246.55077199999999</v>
      </c>
      <c r="Q105">
        <f t="shared" si="25"/>
        <v>252.17969983420733</v>
      </c>
      <c r="R105">
        <f t="shared" si="20"/>
        <v>31.684828562714042</v>
      </c>
      <c r="S105" s="20">
        <f t="shared" si="21"/>
        <v>5.2124107063848267E-4</v>
      </c>
      <c r="T105">
        <f t="shared" si="22"/>
        <v>2.2593797381116869E-2</v>
      </c>
    </row>
    <row r="106" spans="3:20" x14ac:dyDescent="0.25">
      <c r="C106" s="2">
        <v>0.81497951000000002</v>
      </c>
      <c r="D106">
        <v>195.555385</v>
      </c>
      <c r="E106">
        <f t="shared" si="23"/>
        <v>192.36091416018951</v>
      </c>
      <c r="F106">
        <f t="shared" si="16"/>
        <v>10.204643946399552</v>
      </c>
      <c r="G106" s="20">
        <f t="shared" si="17"/>
        <v>2.6684452526861893E-4</v>
      </c>
      <c r="I106" s="2">
        <v>0.81520466999999996</v>
      </c>
      <c r="J106">
        <v>215.088514</v>
      </c>
      <c r="K106">
        <f t="shared" si="24"/>
        <v>215.78438476778933</v>
      </c>
      <c r="L106">
        <f t="shared" si="18"/>
        <v>0.48423612546371175</v>
      </c>
      <c r="M106" s="20">
        <f t="shared" si="19"/>
        <v>1.0467012618299783E-5</v>
      </c>
      <c r="O106" s="2">
        <v>0.81230912</v>
      </c>
      <c r="P106">
        <v>247.04252600000001</v>
      </c>
      <c r="Q106">
        <f t="shared" si="25"/>
        <v>253.43526261256025</v>
      </c>
      <c r="R106">
        <f t="shared" si="20"/>
        <v>40.867081397568192</v>
      </c>
      <c r="S106" s="20">
        <f t="shared" si="21"/>
        <v>6.6962272544750386E-4</v>
      </c>
      <c r="T106">
        <f t="shared" si="22"/>
        <v>2.8568794923948433E-2</v>
      </c>
    </row>
    <row r="107" spans="3:20" x14ac:dyDescent="0.25">
      <c r="C107" s="2">
        <v>0.81773965000000004</v>
      </c>
      <c r="D107">
        <v>196.204354</v>
      </c>
      <c r="E107">
        <f t="shared" si="23"/>
        <v>193.51816709793741</v>
      </c>
      <c r="F107">
        <f t="shared" si="16"/>
        <v>7.2156000728126006</v>
      </c>
      <c r="G107" s="20">
        <f t="shared" si="17"/>
        <v>1.8743693456658151E-4</v>
      </c>
      <c r="I107" s="2">
        <v>0.81767312999999997</v>
      </c>
      <c r="J107">
        <v>215.58701500000001</v>
      </c>
      <c r="K107">
        <f t="shared" si="24"/>
        <v>216.71725490087567</v>
      </c>
      <c r="L107">
        <f t="shared" si="18"/>
        <v>1.2774422335314335</v>
      </c>
      <c r="M107" s="20">
        <f t="shared" si="19"/>
        <v>2.7485020901183272E-5</v>
      </c>
      <c r="O107" s="2">
        <v>0.81477717999999999</v>
      </c>
      <c r="P107">
        <v>247.74762100000001</v>
      </c>
      <c r="Q107">
        <f t="shared" si="25"/>
        <v>254.98403807320472</v>
      </c>
      <c r="R107">
        <f t="shared" si="20"/>
        <v>52.365732057368561</v>
      </c>
      <c r="S107" s="20">
        <f t="shared" si="21"/>
        <v>8.5315549731719293E-4</v>
      </c>
      <c r="T107">
        <f t="shared" si="22"/>
        <v>3.8990624138246464E-2</v>
      </c>
    </row>
    <row r="108" spans="3:20" x14ac:dyDescent="0.25">
      <c r="C108" s="2">
        <v>0.82020753999999996</v>
      </c>
      <c r="D108">
        <v>196.99206699999999</v>
      </c>
      <c r="E108">
        <f t="shared" si="23"/>
        <v>194.65457259574174</v>
      </c>
      <c r="F108">
        <f t="shared" si="16"/>
        <v>5.4638800899386375</v>
      </c>
      <c r="G108" s="20">
        <f t="shared" si="17"/>
        <v>1.4080033412053005E-4</v>
      </c>
      <c r="I108" s="2">
        <v>0.82014127999999997</v>
      </c>
      <c r="J108">
        <v>216.248099</v>
      </c>
      <c r="K108">
        <f t="shared" si="24"/>
        <v>217.73535950539457</v>
      </c>
      <c r="L108">
        <f t="shared" si="18"/>
        <v>2.2119438109065217</v>
      </c>
      <c r="M108" s="20">
        <f t="shared" si="19"/>
        <v>4.7300909768389595E-5</v>
      </c>
      <c r="O108" s="2">
        <v>0.81695298000000005</v>
      </c>
      <c r="P108">
        <v>248.595979</v>
      </c>
      <c r="Q108">
        <f t="shared" si="25"/>
        <v>256.46916427464919</v>
      </c>
      <c r="R108">
        <f t="shared" si="20"/>
        <v>61.987046368952811</v>
      </c>
      <c r="S108" s="20">
        <f t="shared" si="21"/>
        <v>1.0030272769050064E-3</v>
      </c>
      <c r="T108">
        <f t="shared" si="22"/>
        <v>4.5821995638955414E-2</v>
      </c>
    </row>
    <row r="109" spans="3:20" x14ac:dyDescent="0.25">
      <c r="C109" s="2">
        <v>0.82296722</v>
      </c>
      <c r="D109">
        <v>197.87906699999999</v>
      </c>
      <c r="E109">
        <f t="shared" si="23"/>
        <v>196.05050179442691</v>
      </c>
      <c r="F109">
        <f t="shared" si="16"/>
        <v>3.3436507110325384</v>
      </c>
      <c r="G109" s="20">
        <f t="shared" si="17"/>
        <v>8.5392788424384751E-5</v>
      </c>
      <c r="I109" s="2">
        <v>0.82231723000000001</v>
      </c>
      <c r="J109">
        <v>217.02277900000001</v>
      </c>
      <c r="K109">
        <f t="shared" si="24"/>
        <v>218.70999187672106</v>
      </c>
      <c r="L109">
        <f t="shared" si="18"/>
        <v>2.8466872913733154</v>
      </c>
      <c r="M109" s="20">
        <f t="shared" si="19"/>
        <v>6.0440649377860096E-5</v>
      </c>
      <c r="O109" s="2">
        <v>0.81890664000000002</v>
      </c>
      <c r="P109">
        <v>249.491185</v>
      </c>
      <c r="Q109">
        <f t="shared" si="25"/>
        <v>257.90627708926604</v>
      </c>
      <c r="R109">
        <f t="shared" si="20"/>
        <v>70.813774870827871</v>
      </c>
      <c r="S109" s="20">
        <f t="shared" si="21"/>
        <v>1.1376464983034662E-3</v>
      </c>
      <c r="T109">
        <f t="shared" si="22"/>
        <v>4.7562233130972395E-2</v>
      </c>
    </row>
    <row r="110" spans="3:20" x14ac:dyDescent="0.25">
      <c r="C110" s="2">
        <v>0.82529582000000001</v>
      </c>
      <c r="D110">
        <v>198.92827500000001</v>
      </c>
      <c r="E110">
        <f t="shared" si="23"/>
        <v>197.34094976033484</v>
      </c>
      <c r="F110">
        <f t="shared" si="16"/>
        <v>2.51960141647811</v>
      </c>
      <c r="G110" s="20">
        <f t="shared" si="17"/>
        <v>6.3670580650499435E-5</v>
      </c>
      <c r="I110" s="2">
        <v>0.82450747000000002</v>
      </c>
      <c r="J110">
        <v>217.848062</v>
      </c>
      <c r="K110">
        <f t="shared" si="24"/>
        <v>219.77014820190382</v>
      </c>
      <c r="L110">
        <f t="shared" si="18"/>
        <v>3.6944153675490661</v>
      </c>
      <c r="M110" s="20">
        <f t="shared" si="19"/>
        <v>7.7846361842497357E-5</v>
      </c>
      <c r="O110" s="2">
        <v>0.82097226000000001</v>
      </c>
      <c r="P110">
        <v>250.47363999999999</v>
      </c>
      <c r="Q110">
        <f t="shared" si="25"/>
        <v>259.54074017827702</v>
      </c>
      <c r="R110">
        <f t="shared" si="20"/>
        <v>82.21230564291136</v>
      </c>
      <c r="S110" s="20">
        <f t="shared" si="21"/>
        <v>1.3104268222155237E-3</v>
      </c>
      <c r="T110">
        <f t="shared" si="22"/>
        <v>5.8055765098523338E-2</v>
      </c>
    </row>
    <row r="111" spans="3:20" x14ac:dyDescent="0.25">
      <c r="C111" s="2">
        <v>0.8274939</v>
      </c>
      <c r="D111">
        <v>199.979185</v>
      </c>
      <c r="E111">
        <f t="shared" si="23"/>
        <v>198.66224586062046</v>
      </c>
      <c r="F111">
        <f t="shared" si="16"/>
        <v>1.7343286968297293</v>
      </c>
      <c r="G111" s="20">
        <f t="shared" si="17"/>
        <v>4.3367243842812234E-5</v>
      </c>
      <c r="I111" s="2">
        <v>0.82640559999999996</v>
      </c>
      <c r="J111">
        <v>218.75131300000001</v>
      </c>
      <c r="K111">
        <f t="shared" si="24"/>
        <v>220.75810756128658</v>
      </c>
      <c r="L111">
        <f t="shared" si="18"/>
        <v>4.0272244112093514</v>
      </c>
      <c r="M111" s="20">
        <f t="shared" si="19"/>
        <v>8.4159761064051249E-5</v>
      </c>
      <c r="O111" s="2">
        <v>0.82272210000000001</v>
      </c>
      <c r="P111">
        <v>251.48952299999999</v>
      </c>
      <c r="Q111">
        <f t="shared" si="25"/>
        <v>261.02454768196901</v>
      </c>
      <c r="R111">
        <f t="shared" si="20"/>
        <v>90.916695685758413</v>
      </c>
      <c r="S111" s="20">
        <f t="shared" si="21"/>
        <v>1.4374867452767305E-3</v>
      </c>
      <c r="T111">
        <f t="shared" si="22"/>
        <v>8.9705553382606246E-2</v>
      </c>
    </row>
    <row r="112" spans="3:20" x14ac:dyDescent="0.25">
      <c r="C112" s="2">
        <v>0.82953544000000001</v>
      </c>
      <c r="D112">
        <v>201.14013399999999</v>
      </c>
      <c r="E112">
        <f t="shared" si="23"/>
        <v>199.98657115412169</v>
      </c>
      <c r="F112">
        <f t="shared" si="16"/>
        <v>1.3307072393908381</v>
      </c>
      <c r="G112" s="20">
        <f t="shared" si="17"/>
        <v>3.2891603728075928E-5</v>
      </c>
      <c r="I112" s="2">
        <v>0.82862327000000002</v>
      </c>
      <c r="J112">
        <v>219.76415700000001</v>
      </c>
      <c r="K112">
        <f t="shared" si="24"/>
        <v>222.0001438460277</v>
      </c>
      <c r="L112">
        <f t="shared" si="18"/>
        <v>4.9996371756088376</v>
      </c>
      <c r="M112" s="20">
        <f t="shared" si="19"/>
        <v>1.0352011974556734E-4</v>
      </c>
      <c r="O112" s="2">
        <v>0.82417940999999995</v>
      </c>
      <c r="P112">
        <v>252.79681099999999</v>
      </c>
      <c r="Q112">
        <f t="shared" si="25"/>
        <v>262.33435840230072</v>
      </c>
      <c r="R112">
        <f t="shared" si="20"/>
        <v>90.964810451133431</v>
      </c>
      <c r="S112" s="20">
        <f t="shared" si="21"/>
        <v>1.4234107346596668E-3</v>
      </c>
      <c r="T112">
        <f t="shared" si="22"/>
        <v>0.10755611929313207</v>
      </c>
    </row>
    <row r="113" spans="3:20" x14ac:dyDescent="0.25">
      <c r="C113" s="2">
        <v>0.83113826000000002</v>
      </c>
      <c r="D113">
        <v>202.13105999999999</v>
      </c>
      <c r="E113">
        <f t="shared" si="23"/>
        <v>201.09661715146186</v>
      </c>
      <c r="F113">
        <f t="shared" si="16"/>
        <v>1.0700720068916894</v>
      </c>
      <c r="G113" s="20">
        <f t="shared" si="17"/>
        <v>2.6190687340026656E-5</v>
      </c>
      <c r="I113" s="2">
        <v>0.83037311999999996</v>
      </c>
      <c r="J113">
        <v>220.78004000000001</v>
      </c>
      <c r="K113">
        <f t="shared" si="24"/>
        <v>223.05177051910499</v>
      </c>
      <c r="L113">
        <f t="shared" si="18"/>
        <v>5.16075955143297</v>
      </c>
      <c r="M113" s="20">
        <f t="shared" si="19"/>
        <v>1.0587514293248526E-4</v>
      </c>
      <c r="O113" s="2">
        <v>0.82545659999999998</v>
      </c>
      <c r="P113">
        <v>254.17050699999999</v>
      </c>
      <c r="Q113">
        <f t="shared" si="25"/>
        <v>263.54072837858348</v>
      </c>
      <c r="R113">
        <f t="shared" si="20"/>
        <v>87.801048683663154</v>
      </c>
      <c r="S113" s="20">
        <f t="shared" si="21"/>
        <v>1.3590936790621013E-3</v>
      </c>
      <c r="T113">
        <f t="shared" si="22"/>
        <v>9.2024433828086449E-2</v>
      </c>
    </row>
    <row r="114" spans="3:20" x14ac:dyDescent="0.25">
      <c r="C114" s="2">
        <v>0.83291113999999999</v>
      </c>
      <c r="D114">
        <v>203.468954</v>
      </c>
      <c r="E114">
        <f t="shared" si="23"/>
        <v>202.40132900028686</v>
      </c>
      <c r="F114">
        <f t="shared" si="16"/>
        <v>1.1398231400124654</v>
      </c>
      <c r="G114" s="20">
        <f t="shared" si="17"/>
        <v>2.7532215779148811E-5</v>
      </c>
      <c r="I114" s="2">
        <v>0.83212297000000002</v>
      </c>
      <c r="J114">
        <v>221.79592299999999</v>
      </c>
      <c r="K114">
        <f t="shared" si="24"/>
        <v>224.17101745923736</v>
      </c>
      <c r="L114">
        <f t="shared" si="18"/>
        <v>5.6410736903000744</v>
      </c>
      <c r="M114" s="20">
        <f t="shared" si="19"/>
        <v>1.1467127872454304E-4</v>
      </c>
      <c r="O114" s="2">
        <v>0.82682765000000003</v>
      </c>
      <c r="P114">
        <v>255.432208</v>
      </c>
      <c r="Q114">
        <f t="shared" si="25"/>
        <v>264.89964048909042</v>
      </c>
      <c r="R114">
        <f t="shared" si="20"/>
        <v>89.632277935484694</v>
      </c>
      <c r="S114" s="20">
        <f t="shared" si="21"/>
        <v>1.3737671235486419E-3</v>
      </c>
      <c r="T114">
        <f t="shared" si="22"/>
        <v>0.12512390883596028</v>
      </c>
    </row>
    <row r="115" spans="3:20" x14ac:dyDescent="0.25">
      <c r="C115" s="2">
        <v>0.83469846000000003</v>
      </c>
      <c r="D115">
        <v>204.77962099999999</v>
      </c>
      <c r="E115">
        <f t="shared" si="23"/>
        <v>203.803664002197</v>
      </c>
      <c r="F115">
        <f t="shared" si="16"/>
        <v>0.95249206156063682</v>
      </c>
      <c r="G115" s="20">
        <f t="shared" si="17"/>
        <v>2.2713700504317524E-5</v>
      </c>
      <c r="I115" s="2">
        <v>0.8336789</v>
      </c>
      <c r="J115">
        <v>222.975359</v>
      </c>
      <c r="K115">
        <f t="shared" si="24"/>
        <v>225.2265620149239</v>
      </c>
      <c r="L115">
        <f t="shared" si="18"/>
        <v>5.0679150144024678</v>
      </c>
      <c r="M115" s="20">
        <f t="shared" si="19"/>
        <v>1.0193318157525635E-4</v>
      </c>
      <c r="O115" s="2">
        <v>0.82809350000000004</v>
      </c>
      <c r="P115">
        <v>257.01608900000002</v>
      </c>
      <c r="Q115">
        <f t="shared" si="25"/>
        <v>266.21589041320004</v>
      </c>
      <c r="R115">
        <f t="shared" si="20"/>
        <v>84.636346042317101</v>
      </c>
      <c r="S115" s="20">
        <f t="shared" si="21"/>
        <v>1.281257097607809E-3</v>
      </c>
      <c r="T115">
        <f t="shared" si="22"/>
        <v>0.17269971110103507</v>
      </c>
    </row>
    <row r="116" spans="3:20" x14ac:dyDescent="0.25">
      <c r="C116" s="2">
        <v>0.83663860000000001</v>
      </c>
      <c r="D116">
        <v>206.27854199999999</v>
      </c>
      <c r="E116">
        <f t="shared" si="23"/>
        <v>205.43154389416469</v>
      </c>
      <c r="F116">
        <f t="shared" si="16"/>
        <v>0.71740579128858117</v>
      </c>
      <c r="G116" s="20">
        <f t="shared" si="17"/>
        <v>1.6859969009520311E-5</v>
      </c>
      <c r="I116" s="2">
        <v>0.83508254999999998</v>
      </c>
      <c r="J116">
        <v>224.156237</v>
      </c>
      <c r="K116">
        <f t="shared" si="24"/>
        <v>226.23034976276068</v>
      </c>
      <c r="L116">
        <f t="shared" si="18"/>
        <v>4.3019437526467295</v>
      </c>
      <c r="M116" s="20">
        <f t="shared" si="19"/>
        <v>8.5617604612464983E-5</v>
      </c>
      <c r="O116" s="2">
        <v>0.82899692999999997</v>
      </c>
      <c r="P116">
        <v>258.57630999999998</v>
      </c>
      <c r="Q116">
        <f t="shared" si="25"/>
        <v>267.19305700090149</v>
      </c>
      <c r="R116">
        <f t="shared" si="20"/>
        <v>74.248328877545205</v>
      </c>
      <c r="S116" s="20">
        <f t="shared" si="21"/>
        <v>1.1104761005212575E-3</v>
      </c>
      <c r="T116">
        <f t="shared" si="22"/>
        <v>0.16188008746833613</v>
      </c>
    </row>
    <row r="117" spans="3:20" x14ac:dyDescent="0.25">
      <c r="C117" s="2">
        <v>0.83833446</v>
      </c>
      <c r="D117">
        <v>207.571879</v>
      </c>
      <c r="E117">
        <f t="shared" si="23"/>
        <v>206.95060968255319</v>
      </c>
      <c r="F117">
        <f t="shared" si="16"/>
        <v>0.38597556480081635</v>
      </c>
      <c r="G117" s="20">
        <f t="shared" si="17"/>
        <v>8.9582417440451848E-6</v>
      </c>
      <c r="I117" s="2">
        <v>0.83672497999999995</v>
      </c>
      <c r="J117">
        <v>225.81202200000001</v>
      </c>
      <c r="K117">
        <f t="shared" si="24"/>
        <v>227.47049361062523</v>
      </c>
      <c r="L117">
        <f t="shared" si="18"/>
        <v>2.7505280832497885</v>
      </c>
      <c r="M117" s="20">
        <f t="shared" si="19"/>
        <v>5.3941368990731515E-5</v>
      </c>
      <c r="O117" s="2">
        <v>0.83003501999999996</v>
      </c>
      <c r="P117">
        <v>260.25677100000001</v>
      </c>
      <c r="Q117">
        <f t="shared" si="25"/>
        <v>268.35626396002129</v>
      </c>
      <c r="R117">
        <f t="shared" si="20"/>
        <v>65.60178620943428</v>
      </c>
      <c r="S117" s="20">
        <f t="shared" si="21"/>
        <v>9.6852668312707557E-4</v>
      </c>
      <c r="T117">
        <f t="shared" si="22"/>
        <v>0.34129593113241019</v>
      </c>
    </row>
    <row r="118" spans="3:20" x14ac:dyDescent="0.25">
      <c r="C118" s="2">
        <v>0.83971293000000002</v>
      </c>
      <c r="D118">
        <v>208.981875</v>
      </c>
      <c r="E118">
        <f t="shared" si="23"/>
        <v>208.25556007165352</v>
      </c>
      <c r="F118">
        <f t="shared" si="16"/>
        <v>0.52753337513895626</v>
      </c>
      <c r="G118" s="20">
        <f t="shared" si="17"/>
        <v>1.2079047756607365E-5</v>
      </c>
      <c r="I118" s="2">
        <v>0.83838727999999996</v>
      </c>
      <c r="J118">
        <v>227.44201699999999</v>
      </c>
      <c r="K118">
        <f t="shared" si="24"/>
        <v>228.8018485671127</v>
      </c>
      <c r="L118">
        <f t="shared" si="18"/>
        <v>1.8491418909162001</v>
      </c>
      <c r="M118" s="20">
        <f t="shared" si="19"/>
        <v>3.5746114415166733E-5</v>
      </c>
      <c r="O118" s="2">
        <v>0.83050665000000001</v>
      </c>
      <c r="P118">
        <v>261.86642499999999</v>
      </c>
      <c r="Q118">
        <f t="shared" si="25"/>
        <v>268.89943277276569</v>
      </c>
      <c r="R118">
        <f t="shared" si="20"/>
        <v>49.463198331782749</v>
      </c>
      <c r="S118" s="20">
        <f t="shared" si="21"/>
        <v>7.2131100167943728E-4</v>
      </c>
      <c r="T118">
        <f t="shared" si="22"/>
        <v>0.32695315407932624</v>
      </c>
    </row>
    <row r="119" spans="3:20" x14ac:dyDescent="0.25">
      <c r="C119" s="2">
        <v>0.84125099999999997</v>
      </c>
      <c r="D119">
        <v>210.52560099999999</v>
      </c>
      <c r="E119">
        <f t="shared" si="23"/>
        <v>209.79013176703484</v>
      </c>
      <c r="F119">
        <f t="shared" si="16"/>
        <v>0.54091499263835852</v>
      </c>
      <c r="G119" s="20">
        <f t="shared" si="17"/>
        <v>1.220447739576603E-5</v>
      </c>
      <c r="I119" s="2">
        <v>0.83955438000000004</v>
      </c>
      <c r="J119">
        <v>228.83009100000001</v>
      </c>
      <c r="K119">
        <f t="shared" si="24"/>
        <v>229.78491705198178</v>
      </c>
      <c r="L119">
        <f t="shared" si="18"/>
        <v>0.91169278954309152</v>
      </c>
      <c r="M119" s="20">
        <f t="shared" si="19"/>
        <v>1.741094138457359E-5</v>
      </c>
      <c r="O119" s="2">
        <v>0.83107083999999998</v>
      </c>
      <c r="P119">
        <v>263.71106200000003</v>
      </c>
      <c r="Q119">
        <f t="shared" si="25"/>
        <v>269.56157141304647</v>
      </c>
      <c r="R119">
        <f t="shared" si="20"/>
        <v>34.228460392144981</v>
      </c>
      <c r="S119" s="20">
        <f t="shared" si="21"/>
        <v>4.9218760158442512E-4</v>
      </c>
      <c r="T119">
        <f t="shared" si="22"/>
        <v>0.2388941070433229</v>
      </c>
    </row>
    <row r="120" spans="3:20" x14ac:dyDescent="0.25">
      <c r="C120" s="2">
        <v>0.84256677999999996</v>
      </c>
      <c r="D120">
        <v>211.924162</v>
      </c>
      <c r="E120">
        <f t="shared" si="23"/>
        <v>211.17209431982724</v>
      </c>
      <c r="F120">
        <f t="shared" si="16"/>
        <v>0.565605795560433</v>
      </c>
      <c r="G120" s="20">
        <f t="shared" si="17"/>
        <v>1.2593687190056493E-5</v>
      </c>
      <c r="I120" s="2">
        <v>0.84076638999999997</v>
      </c>
      <c r="J120">
        <v>230.305848</v>
      </c>
      <c r="K120">
        <f t="shared" si="24"/>
        <v>230.8501005648364</v>
      </c>
      <c r="L120">
        <f t="shared" si="18"/>
        <v>0.29621085433099792</v>
      </c>
      <c r="M120" s="20">
        <f t="shared" si="19"/>
        <v>5.5845866915615752E-6</v>
      </c>
      <c r="O120" s="2">
        <v>0.83191404999999996</v>
      </c>
      <c r="P120">
        <v>265.72544099999999</v>
      </c>
      <c r="Q120">
        <f t="shared" si="25"/>
        <v>270.57687384458262</v>
      </c>
      <c r="R120">
        <f t="shared" si="20"/>
        <v>23.536400645495132</v>
      </c>
      <c r="S120" s="20">
        <f t="shared" si="21"/>
        <v>3.3332951867986256E-4</v>
      </c>
      <c r="T120">
        <f t="shared" si="22"/>
        <v>0.25940256981561038</v>
      </c>
    </row>
    <row r="121" spans="3:20" x14ac:dyDescent="0.25">
      <c r="C121" s="2">
        <v>0.84412997999999995</v>
      </c>
      <c r="D121">
        <v>213.537488</v>
      </c>
      <c r="E121">
        <f t="shared" si="23"/>
        <v>212.90135757680139</v>
      </c>
      <c r="F121">
        <f t="shared" si="16"/>
        <v>0.40466191531884044</v>
      </c>
      <c r="G121" s="20">
        <f t="shared" si="17"/>
        <v>8.8745036791700611E-6</v>
      </c>
      <c r="I121" s="2">
        <v>0.84199281000000004</v>
      </c>
      <c r="J121">
        <v>231.77616800000001</v>
      </c>
      <c r="K121">
        <f t="shared" si="24"/>
        <v>231.9759053466608</v>
      </c>
      <c r="L121">
        <f t="shared" si="18"/>
        <v>3.989500765108963E-2</v>
      </c>
      <c r="M121" s="20">
        <f t="shared" si="19"/>
        <v>7.4264454624258538E-7</v>
      </c>
      <c r="O121" s="2">
        <v>0.83278026000000005</v>
      </c>
      <c r="P121">
        <v>267.97241200000002</v>
      </c>
      <c r="Q121">
        <f t="shared" si="25"/>
        <v>271.65284498041439</v>
      </c>
      <c r="R121">
        <f t="shared" si="20"/>
        <v>13.545586923321775</v>
      </c>
      <c r="S121" s="20">
        <f t="shared" si="21"/>
        <v>1.8863299353307172E-4</v>
      </c>
      <c r="T121">
        <f t="shared" si="22"/>
        <v>0.29581219698905142</v>
      </c>
    </row>
    <row r="122" spans="3:20" x14ac:dyDescent="0.25">
      <c r="C122" s="2">
        <v>0.84546118000000003</v>
      </c>
      <c r="D122">
        <v>214.90168499999999</v>
      </c>
      <c r="E122">
        <f t="shared" si="23"/>
        <v>214.45272564475212</v>
      </c>
      <c r="F122">
        <f t="shared" si="16"/>
        <v>0.20156450266457884</v>
      </c>
      <c r="G122" s="20">
        <f t="shared" si="17"/>
        <v>4.3644991161101194E-6</v>
      </c>
      <c r="I122" s="2">
        <v>0.84329845999999997</v>
      </c>
      <c r="J122">
        <v>233.28589099999999</v>
      </c>
      <c r="K122">
        <f t="shared" si="24"/>
        <v>233.22988732386486</v>
      </c>
      <c r="L122">
        <f t="shared" si="18"/>
        <v>3.1364117406489918E-3</v>
      </c>
      <c r="M122" s="20">
        <f t="shared" si="19"/>
        <v>5.763099576293637E-8</v>
      </c>
      <c r="O122" s="2">
        <v>0.83336811</v>
      </c>
      <c r="P122">
        <v>269.711344</v>
      </c>
      <c r="Q122">
        <f t="shared" si="25"/>
        <v>272.402624971975</v>
      </c>
      <c r="R122">
        <f t="shared" si="20"/>
        <v>7.2429932701147246</v>
      </c>
      <c r="S122" s="20">
        <f t="shared" si="21"/>
        <v>9.9567970584732597E-5</v>
      </c>
      <c r="T122">
        <f t="shared" si="22"/>
        <v>0.28513290939580543</v>
      </c>
    </row>
    <row r="123" spans="3:20" x14ac:dyDescent="0.25">
      <c r="C123" s="2">
        <v>0.84656883000000005</v>
      </c>
      <c r="D123">
        <v>216.26967300000001</v>
      </c>
      <c r="E123">
        <f t="shared" si="23"/>
        <v>215.80150573314361</v>
      </c>
      <c r="F123">
        <f t="shared" si="16"/>
        <v>0.21918058975578944</v>
      </c>
      <c r="G123" s="20">
        <f t="shared" si="17"/>
        <v>4.686092359609734E-6</v>
      </c>
      <c r="I123" s="2">
        <v>0.84480193000000003</v>
      </c>
      <c r="J123">
        <v>235.025273</v>
      </c>
      <c r="K123">
        <f t="shared" si="24"/>
        <v>234.74820527782214</v>
      </c>
      <c r="L123">
        <f t="shared" si="18"/>
        <v>7.6766522672828505E-2</v>
      </c>
      <c r="M123" s="20">
        <f t="shared" si="19"/>
        <v>1.3897693739012587E-6</v>
      </c>
      <c r="O123" s="2">
        <v>0.8339704</v>
      </c>
      <c r="P123">
        <v>271.42867100000001</v>
      </c>
      <c r="Q123">
        <f t="shared" si="25"/>
        <v>273.18765668027373</v>
      </c>
      <c r="R123">
        <f t="shared" si="20"/>
        <v>3.0940306234080173</v>
      </c>
      <c r="S123" s="20">
        <f t="shared" si="21"/>
        <v>4.1996506735463902E-5</v>
      </c>
      <c r="T123">
        <f t="shared" si="22"/>
        <v>0.22346774993974669</v>
      </c>
    </row>
    <row r="124" spans="3:20" x14ac:dyDescent="0.25">
      <c r="C124" s="2">
        <v>0.84796811000000005</v>
      </c>
      <c r="D124">
        <v>217.818533</v>
      </c>
      <c r="E124">
        <f t="shared" si="23"/>
        <v>217.58419360688541</v>
      </c>
      <c r="F124">
        <f t="shared" si="16"/>
        <v>5.4914951165316882E-2</v>
      </c>
      <c r="G124" s="20">
        <f t="shared" si="17"/>
        <v>1.1574465485253171E-6</v>
      </c>
      <c r="I124" s="2">
        <v>0.84598867</v>
      </c>
      <c r="J124">
        <v>236.508239</v>
      </c>
      <c r="K124">
        <f t="shared" si="24"/>
        <v>236.00561745337126</v>
      </c>
      <c r="L124">
        <f t="shared" si="18"/>
        <v>0.25262841913547207</v>
      </c>
      <c r="M124" s="20">
        <f t="shared" si="19"/>
        <v>4.5163714729337051E-6</v>
      </c>
      <c r="O124" s="2">
        <v>0.83467566999999998</v>
      </c>
      <c r="P124">
        <v>273.00472200000002</v>
      </c>
      <c r="Q124">
        <f t="shared" si="25"/>
        <v>274.12907839607089</v>
      </c>
      <c r="R124">
        <f t="shared" si="20"/>
        <v>1.264177305385497</v>
      </c>
      <c r="S124" s="20">
        <f t="shared" si="21"/>
        <v>1.696163338191273E-5</v>
      </c>
      <c r="T124">
        <f t="shared" si="22"/>
        <v>0.24782251947870437</v>
      </c>
    </row>
    <row r="125" spans="3:20" x14ac:dyDescent="0.25">
      <c r="C125" s="2">
        <v>0.84924608000000001</v>
      </c>
      <c r="D125">
        <v>219.35969299999999</v>
      </c>
      <c r="E125">
        <f t="shared" si="23"/>
        <v>219.29276746074066</v>
      </c>
      <c r="F125">
        <f t="shared" si="16"/>
        <v>4.4790278051521186E-3</v>
      </c>
      <c r="G125" s="20">
        <f t="shared" si="17"/>
        <v>9.3082941565728579E-8</v>
      </c>
      <c r="I125" s="2">
        <v>0.84735850000000001</v>
      </c>
      <c r="J125">
        <v>238.39800700000001</v>
      </c>
      <c r="K125">
        <f t="shared" si="24"/>
        <v>237.52491098167064</v>
      </c>
      <c r="L125">
        <f t="shared" si="18"/>
        <v>0.76229665722258777</v>
      </c>
      <c r="M125" s="20">
        <f t="shared" si="19"/>
        <v>1.3412779175717058E-5</v>
      </c>
      <c r="O125" s="2">
        <v>0.83540082000000004</v>
      </c>
      <c r="P125">
        <v>274.801807</v>
      </c>
      <c r="Q125">
        <f t="shared" si="25"/>
        <v>275.12259460772884</v>
      </c>
      <c r="R125">
        <f t="shared" si="20"/>
        <v>0.10290468927239602</v>
      </c>
      <c r="S125" s="20">
        <f t="shared" si="21"/>
        <v>1.3626866376126083E-6</v>
      </c>
      <c r="T125">
        <f t="shared" si="22"/>
        <v>0.28334594207102837</v>
      </c>
    </row>
    <row r="126" spans="3:20" x14ac:dyDescent="0.25">
      <c r="C126" s="2">
        <v>0.85075761999999999</v>
      </c>
      <c r="D126">
        <v>221.19981899999999</v>
      </c>
      <c r="E126">
        <f t="shared" si="23"/>
        <v>221.41786739428687</v>
      </c>
      <c r="F126">
        <f t="shared" si="16"/>
        <v>4.7545102251087483E-2</v>
      </c>
      <c r="G126" s="20">
        <f t="shared" si="17"/>
        <v>9.7170905818818826E-7</v>
      </c>
      <c r="I126" s="2">
        <v>0.84868816999999996</v>
      </c>
      <c r="J126">
        <v>240.05441999999999</v>
      </c>
      <c r="K126">
        <f t="shared" si="24"/>
        <v>239.07256170066449</v>
      </c>
      <c r="L126">
        <f t="shared" si="18"/>
        <v>0.96404571997399913</v>
      </c>
      <c r="M126" s="20">
        <f t="shared" si="19"/>
        <v>1.6729317255137246E-5</v>
      </c>
      <c r="O126" s="2">
        <v>0.83605644999999995</v>
      </c>
      <c r="P126">
        <v>276.65950800000002</v>
      </c>
      <c r="Q126">
        <f t="shared" si="25"/>
        <v>276.04374407701607</v>
      </c>
      <c r="R126">
        <f t="shared" si="20"/>
        <v>0.37916520884857735</v>
      </c>
      <c r="S126" s="20">
        <f t="shared" si="21"/>
        <v>4.953786443071155E-6</v>
      </c>
      <c r="T126">
        <f t="shared" si="22"/>
        <v>0.23333289906050436</v>
      </c>
    </row>
    <row r="127" spans="3:20" x14ac:dyDescent="0.25">
      <c r="C127" s="2">
        <v>0.85207283</v>
      </c>
      <c r="D127">
        <v>222.89083400000001</v>
      </c>
      <c r="E127">
        <f t="shared" si="23"/>
        <v>223.36352856408317</v>
      </c>
      <c r="F127">
        <f t="shared" si="16"/>
        <v>0.22344015091376479</v>
      </c>
      <c r="G127" s="20">
        <f t="shared" si="17"/>
        <v>4.4975582576314254E-6</v>
      </c>
      <c r="I127" s="2">
        <v>0.85010752999999994</v>
      </c>
      <c r="J127">
        <v>241.71365</v>
      </c>
      <c r="K127">
        <f t="shared" si="24"/>
        <v>240.80785876283201</v>
      </c>
      <c r="L127">
        <f t="shared" si="18"/>
        <v>0.82045776533031611</v>
      </c>
      <c r="M127" s="20">
        <f t="shared" si="19"/>
        <v>1.4042805375562722E-5</v>
      </c>
      <c r="O127" s="2">
        <v>0.83674725999999999</v>
      </c>
      <c r="P127">
        <v>278.27139499999998</v>
      </c>
      <c r="Q127">
        <f t="shared" si="25"/>
        <v>277.03843312710086</v>
      </c>
      <c r="R127">
        <f t="shared" si="20"/>
        <v>1.520194980022918</v>
      </c>
      <c r="S127" s="20">
        <f t="shared" si="21"/>
        <v>1.9631892338193065E-5</v>
      </c>
      <c r="T127">
        <f t="shared" si="22"/>
        <v>0.31160276309054896</v>
      </c>
    </row>
    <row r="128" spans="3:20" x14ac:dyDescent="0.25">
      <c r="C128" s="2">
        <v>0.85353754999999998</v>
      </c>
      <c r="D128">
        <v>224.48608899999999</v>
      </c>
      <c r="E128">
        <f t="shared" si="23"/>
        <v>225.64176164305161</v>
      </c>
      <c r="F128">
        <f t="shared" si="16"/>
        <v>1.3355792578979089</v>
      </c>
      <c r="G128" s="20">
        <f t="shared" si="17"/>
        <v>2.6502741353967694E-5</v>
      </c>
      <c r="I128" s="2">
        <v>0.85146513999999995</v>
      </c>
      <c r="J128">
        <v>243.40799799999999</v>
      </c>
      <c r="K128">
        <f t="shared" si="24"/>
        <v>242.55215819460696</v>
      </c>
      <c r="L128">
        <f t="shared" si="18"/>
        <v>0.73246177249518263</v>
      </c>
      <c r="M128" s="20">
        <f t="shared" si="19"/>
        <v>1.236275534802961E-5</v>
      </c>
      <c r="O128" s="2">
        <v>0.83733356000000003</v>
      </c>
      <c r="P128">
        <v>280.098322</v>
      </c>
      <c r="Q128">
        <f t="shared" si="25"/>
        <v>277.90251390189684</v>
      </c>
      <c r="R128">
        <f t="shared" si="20"/>
        <v>4.8215732036954044</v>
      </c>
      <c r="S128" s="20">
        <f t="shared" si="21"/>
        <v>6.1456489739682634E-5</v>
      </c>
      <c r="T128">
        <f t="shared" si="22"/>
        <v>0.3385868177774618</v>
      </c>
    </row>
    <row r="129" spans="3:20" x14ac:dyDescent="0.25">
      <c r="C129" s="2">
        <v>0.85489103</v>
      </c>
      <c r="D129">
        <v>226.322474</v>
      </c>
      <c r="E129">
        <f t="shared" si="23"/>
        <v>227.85664974134426</v>
      </c>
      <c r="F129">
        <f t="shared" si="16"/>
        <v>2.3536952053291991</v>
      </c>
      <c r="G129" s="20">
        <f t="shared" si="17"/>
        <v>4.5950988552831735E-5</v>
      </c>
      <c r="I129" s="2">
        <v>0.85263389999999994</v>
      </c>
      <c r="J129">
        <v>245.07431600000001</v>
      </c>
      <c r="K129">
        <f t="shared" si="24"/>
        <v>244.12319759149523</v>
      </c>
      <c r="L129">
        <f t="shared" si="18"/>
        <v>0.90462622699667128</v>
      </c>
      <c r="M129" s="20">
        <f t="shared" si="19"/>
        <v>1.5061685546749805E-5</v>
      </c>
      <c r="O129" s="2">
        <v>0.83785061999999999</v>
      </c>
      <c r="P129">
        <v>281.849019</v>
      </c>
      <c r="Q129">
        <f t="shared" si="25"/>
        <v>278.68002794406794</v>
      </c>
      <c r="R129">
        <f t="shared" si="20"/>
        <v>10.042504312577353</v>
      </c>
      <c r="S129" s="20">
        <f t="shared" si="21"/>
        <v>1.2641801644915892E-4</v>
      </c>
      <c r="T129">
        <f t="shared" si="22"/>
        <v>0.2424022424017849</v>
      </c>
    </row>
    <row r="130" spans="3:20" x14ac:dyDescent="0.25">
      <c r="C130" s="2">
        <v>0.85627534000000005</v>
      </c>
      <c r="D130">
        <v>228.167012</v>
      </c>
      <c r="E130">
        <f t="shared" si="23"/>
        <v>230.23662237729184</v>
      </c>
      <c r="F130">
        <f t="shared" si="16"/>
        <v>4.2832871137940627</v>
      </c>
      <c r="G130" s="20">
        <f t="shared" si="17"/>
        <v>8.2275679269345085E-5</v>
      </c>
      <c r="I130" s="2">
        <v>0.85415664000000002</v>
      </c>
      <c r="J130">
        <v>247.103588</v>
      </c>
      <c r="K130">
        <f t="shared" si="24"/>
        <v>246.27114651402098</v>
      </c>
      <c r="L130">
        <f t="shared" si="18"/>
        <v>0.69295882757895588</v>
      </c>
      <c r="M130" s="20">
        <f t="shared" si="19"/>
        <v>1.1348783957642659E-5</v>
      </c>
      <c r="O130" s="2">
        <v>0.83871397999999997</v>
      </c>
      <c r="P130">
        <v>283.941823</v>
      </c>
      <c r="Q130">
        <f t="shared" si="25"/>
        <v>280.01140229173836</v>
      </c>
      <c r="R130">
        <f t="shared" si="20"/>
        <v>15.448206943931899</v>
      </c>
      <c r="S130" s="20">
        <f t="shared" si="21"/>
        <v>1.9161051844982218E-4</v>
      </c>
      <c r="T130">
        <f t="shared" si="22"/>
        <v>0.41504793851186461</v>
      </c>
    </row>
    <row r="131" spans="3:20" x14ac:dyDescent="0.25">
      <c r="C131" s="2">
        <v>0.85765986000000005</v>
      </c>
      <c r="D131">
        <v>229.90089399999999</v>
      </c>
      <c r="E131">
        <f>$Y$6+$Y$2*EXP((C131/F$1)*$Y$3-$Y$4)+D$1^2*$Y$5/((-$Y$7*(C131/E$1-1)^$Y$8+1))</f>
        <v>232.73881019489502</v>
      </c>
      <c r="F131">
        <f t="shared" si="16"/>
        <v>8.0537683292474842</v>
      </c>
      <c r="G131" s="20">
        <f t="shared" si="17"/>
        <v>1.5237643639687704E-4</v>
      </c>
      <c r="I131" s="2">
        <v>0.85521795</v>
      </c>
      <c r="J131">
        <v>248.51263700000001</v>
      </c>
      <c r="K131">
        <f>$Y$6+$Y$2*EXP((I131/L$1)*$Y$3-$Y$4)+J$1^2*$Y$5/((-$Y$7*(I131/K$1-1)^$Y$8+1))</f>
        <v>247.83896706525374</v>
      </c>
      <c r="L131">
        <f t="shared" si="18"/>
        <v>0.45383118098104608</v>
      </c>
      <c r="M131" s="20">
        <f t="shared" si="19"/>
        <v>7.3484776188695978E-6</v>
      </c>
      <c r="O131" s="2">
        <v>0.83909259000000003</v>
      </c>
      <c r="P131">
        <v>285.51323600000001</v>
      </c>
      <c r="Q131">
        <f t="shared" ref="Q131:Q138" si="26">$Y$6+$Y$2*EXP((O131/R$1)*$Y$3-$Y$4)+P$1^2*$Y$5/((-$Y$7*(O131/Q$1-1)^$Y$8+1))</f>
        <v>280.60860296013971</v>
      </c>
      <c r="R131">
        <f t="shared" si="20"/>
        <v>24.05542525568929</v>
      </c>
      <c r="S131" s="20">
        <f t="shared" si="21"/>
        <v>2.950941133745183E-4</v>
      </c>
      <c r="T131">
        <f t="shared" si="22"/>
        <v>0.21722429241585159</v>
      </c>
    </row>
    <row r="132" spans="3:20" x14ac:dyDescent="0.25">
      <c r="C132" s="2">
        <v>0.85887117999999996</v>
      </c>
      <c r="D132">
        <v>231.49126799999999</v>
      </c>
      <c r="E132">
        <f>$Y$6+$Y$2*EXP((C132/F$1)*$Y$3-$Y$4)+D$1^2*$Y$5/((-$Y$7*(C132/E$1-1)^$Y$8+1))</f>
        <v>235.03283670854884</v>
      </c>
      <c r="F132">
        <f>(E132-D132)^2</f>
        <v>12.54270891737238</v>
      </c>
      <c r="G132" s="20">
        <f t="shared" ref="G132:G133" si="27">((E132-D132)/D132)^2</f>
        <v>2.3405725964791493E-4</v>
      </c>
      <c r="I132" s="2">
        <v>0.85650994000000003</v>
      </c>
      <c r="J132">
        <v>250.24690899999999</v>
      </c>
      <c r="K132">
        <f>$Y$6+$Y$2*EXP((I132/L$1)*$Y$3-$Y$4)+J$1^2*$Y$5/((-$Y$7*(I132/K$1-1)^$Y$8+1))</f>
        <v>249.82973078214033</v>
      </c>
      <c r="L132">
        <f>(K132-J132)^2</f>
        <v>0.17403766545655966</v>
      </c>
      <c r="M132" s="20">
        <f t="shared" ref="M132:M134" si="28">((K132-J132)/J132)^2</f>
        <v>2.7791104374595004E-6</v>
      </c>
      <c r="O132" s="2">
        <v>0.83992182000000004</v>
      </c>
      <c r="P132">
        <v>287.314525</v>
      </c>
      <c r="Q132">
        <f t="shared" si="26"/>
        <v>281.94575803505143</v>
      </c>
      <c r="R132">
        <f t="shared" ref="R132:R138" si="29">(Q132-P132)^2</f>
        <v>28.823658723923156</v>
      </c>
      <c r="S132" s="20">
        <f t="shared" ref="S132:S138" si="30">((Q132-P132)/P132)^2</f>
        <v>3.4916760417406814E-4</v>
      </c>
      <c r="T132">
        <f t="shared" ref="T132:T138" si="31">(P133-P132)/(O133-O132)/10^4</f>
        <v>0.37202034910178639</v>
      </c>
    </row>
    <row r="133" spans="3:20" x14ac:dyDescent="0.25">
      <c r="C133" s="2">
        <v>0.85973569000000005</v>
      </c>
      <c r="D133">
        <v>232.98980299999999</v>
      </c>
      <c r="E133">
        <f>$Y$6+$Y$2*EXP((C133/F$1)*$Y$3-$Y$4)+D$1^2*$Y$5/((-$Y$7*(C133/E$1-1)^$Y$8+1))</f>
        <v>236.73245334437783</v>
      </c>
      <c r="F133">
        <f>(E133-D133)^2</f>
        <v>14.007431600271532</v>
      </c>
      <c r="G133" s="20">
        <f t="shared" si="27"/>
        <v>2.580386030649138E-4</v>
      </c>
      <c r="I133" s="2">
        <v>0.85789422999999998</v>
      </c>
      <c r="J133">
        <v>252.10066800000001</v>
      </c>
      <c r="K133">
        <f>$Y$6+$Y$2*EXP((I133/L$1)*$Y$3-$Y$4)+J$1^2*$Y$5/((-$Y$7*(I133/K$1-1)^$Y$8+1))</f>
        <v>252.06743155514599</v>
      </c>
      <c r="L133">
        <f>(K133-J133)^2</f>
        <v>1.1046612665347182E-3</v>
      </c>
      <c r="M133" s="20">
        <f t="shared" si="28"/>
        <v>1.7381255091863999E-8</v>
      </c>
      <c r="O133" s="2">
        <v>0.84047123000000001</v>
      </c>
      <c r="P133">
        <v>289.35844200000003</v>
      </c>
      <c r="Q133">
        <f t="shared" si="26"/>
        <v>282.85423389521304</v>
      </c>
      <c r="R133">
        <f t="shared" si="29"/>
        <v>42.304723070376674</v>
      </c>
      <c r="S133" s="20">
        <f t="shared" si="30"/>
        <v>5.0526188935134096E-4</v>
      </c>
      <c r="T133">
        <f t="shared" si="31"/>
        <v>0.33718552875698504</v>
      </c>
    </row>
    <row r="134" spans="3:20" x14ac:dyDescent="0.25">
      <c r="I134" s="2">
        <v>0.85922911999999996</v>
      </c>
      <c r="J134">
        <v>254.112989</v>
      </c>
      <c r="K134">
        <f>$Y$6+$Y$2*EXP((I134/L$1)*$Y$3-$Y$4)+J$1^2*$Y$5/((-$Y$7*(I134/K$1-1)^$Y$8+1))</f>
        <v>254.33292975985501</v>
      </c>
      <c r="L134">
        <f>(K134-J134)^2</f>
        <v>4.8373937845597736E-2</v>
      </c>
      <c r="M134" s="20">
        <f t="shared" si="28"/>
        <v>7.4913090330426083E-7</v>
      </c>
      <c r="O134" s="2">
        <v>0.84101022999999997</v>
      </c>
      <c r="P134">
        <v>291.17587200000003</v>
      </c>
      <c r="Q134">
        <f t="shared" si="26"/>
        <v>283.76336598804619</v>
      </c>
      <c r="R134">
        <f t="shared" si="29"/>
        <v>54.945245377251787</v>
      </c>
      <c r="S134" s="20">
        <f t="shared" si="30"/>
        <v>6.4806616474643198E-4</v>
      </c>
      <c r="T134">
        <f t="shared" si="31"/>
        <v>0.27196936366560731</v>
      </c>
    </row>
    <row r="135" spans="3:20" x14ac:dyDescent="0.25">
      <c r="O135" s="2">
        <v>0.84175575000000002</v>
      </c>
      <c r="P135">
        <v>293.20345800000001</v>
      </c>
      <c r="Q135">
        <f t="shared" si="26"/>
        <v>285.05066725508425</v>
      </c>
      <c r="R135">
        <f t="shared" si="29"/>
        <v>66.467996930384118</v>
      </c>
      <c r="S135" s="20">
        <f t="shared" si="30"/>
        <v>7.7316896855523229E-4</v>
      </c>
      <c r="T135">
        <f t="shared" si="31"/>
        <v>0.28746940095744788</v>
      </c>
    </row>
    <row r="136" spans="3:20" x14ac:dyDescent="0.25">
      <c r="O136" s="2">
        <v>0.84252864999999999</v>
      </c>
      <c r="P136">
        <v>295.42530900000003</v>
      </c>
      <c r="Q136">
        <f t="shared" si="26"/>
        <v>286.42273650065715</v>
      </c>
      <c r="R136">
        <f t="shared" si="29"/>
        <v>81.046311605924629</v>
      </c>
      <c r="S136" s="20">
        <f t="shared" si="30"/>
        <v>9.2861962610885605E-4</v>
      </c>
      <c r="T136">
        <f t="shared" si="31"/>
        <v>0.36269618691720584</v>
      </c>
    </row>
    <row r="137" spans="3:20" x14ac:dyDescent="0.25">
      <c r="O137" s="2">
        <v>0.84307991000000004</v>
      </c>
      <c r="P137">
        <v>297.42470800000001</v>
      </c>
      <c r="Q137">
        <f t="shared" si="26"/>
        <v>287.42526124170234</v>
      </c>
      <c r="R137">
        <f t="shared" si="29"/>
        <v>99.988935472029695</v>
      </c>
      <c r="S137" s="20">
        <f t="shared" si="30"/>
        <v>1.1303107471134172E-3</v>
      </c>
      <c r="T137">
        <f t="shared" si="31"/>
        <v>0.30159242271481723</v>
      </c>
    </row>
    <row r="138" spans="3:20" x14ac:dyDescent="0.25">
      <c r="O138" s="2">
        <v>0.84378412000000003</v>
      </c>
      <c r="P138">
        <v>299.54855199999997</v>
      </c>
      <c r="Q138">
        <f t="shared" si="26"/>
        <v>288.7356353127949</v>
      </c>
      <c r="R138">
        <f t="shared" si="29"/>
        <v>116.91916728443796</v>
      </c>
      <c r="S138" s="20">
        <f t="shared" si="30"/>
        <v>1.3030205481578156E-3</v>
      </c>
      <c r="T138">
        <f t="shared" si="31"/>
        <v>3.5500615015129695E-2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DD0F4-32BE-2248-8994-AD5C3DD27B21}">
  <dimension ref="A1:AU115"/>
  <sheetViews>
    <sheetView topLeftCell="O1" workbookViewId="0">
      <selection activeCell="AD25" sqref="AD25"/>
    </sheetView>
  </sheetViews>
  <sheetFormatPr baseColWidth="10" defaultRowHeight="15.75" x14ac:dyDescent="0.25"/>
  <cols>
    <col min="3" max="3" width="10.875" style="2"/>
    <col min="6" max="7" width="16.5" customWidth="1"/>
    <col min="8" max="8" width="6.375" customWidth="1"/>
    <col min="9" max="9" width="10.875" style="2"/>
    <col min="12" max="13" width="16.5" customWidth="1"/>
    <col min="14" max="14" width="5.625" customWidth="1"/>
    <col min="15" max="15" width="10.875" style="2"/>
    <col min="18" max="19" width="16.5" customWidth="1"/>
    <col min="20" max="20" width="5.625" customWidth="1"/>
    <col min="21" max="21" width="10.875" style="2"/>
    <col min="24" max="25" width="16.5" customWidth="1"/>
    <col min="27" max="27" width="14.875" customWidth="1"/>
  </cols>
  <sheetData>
    <row r="1" spans="1:47" x14ac:dyDescent="0.25">
      <c r="A1" t="s">
        <v>23</v>
      </c>
      <c r="C1" t="s">
        <v>8</v>
      </c>
      <c r="D1">
        <v>0.2</v>
      </c>
      <c r="E1">
        <v>0.3</v>
      </c>
      <c r="F1">
        <f>_xlfn.XLOOKUP(D3+20,D3:D150,C3:C150,,-1,1)-AD9</f>
        <v>0.23740499203147797</v>
      </c>
      <c r="I1" t="s">
        <v>24</v>
      </c>
      <c r="J1">
        <v>0.25</v>
      </c>
      <c r="K1">
        <v>0.3</v>
      </c>
      <c r="L1">
        <f>_xlfn.XLOOKUP(J3+20,J3:J150,I3:I150,,-1,1)-AD10</f>
        <v>0.22699952908152432</v>
      </c>
      <c r="O1" t="s">
        <v>1</v>
      </c>
      <c r="P1">
        <v>0.3</v>
      </c>
      <c r="Q1">
        <v>0.3</v>
      </c>
      <c r="R1">
        <f>_xlfn.XLOOKUP(P3+20,P3:P150,O3:O150,,-1,1)-AD11</f>
        <v>0.21781719007557709</v>
      </c>
      <c r="U1" t="s">
        <v>15</v>
      </c>
      <c r="V1">
        <v>0.35</v>
      </c>
      <c r="W1">
        <v>0.3</v>
      </c>
      <c r="X1">
        <f>_xlfn.XLOOKUP(V3+20,V3:V150,U3:U150,,-1,1)-AD12</f>
        <v>0.20892295904874497</v>
      </c>
      <c r="AC1" t="s">
        <v>38</v>
      </c>
      <c r="AN1" t="s">
        <v>91</v>
      </c>
      <c r="AO1" s="11" t="s">
        <v>90</v>
      </c>
      <c r="AP1" s="12">
        <v>79</v>
      </c>
    </row>
    <row r="2" spans="1:47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134</v>
      </c>
      <c r="AC2" t="s">
        <v>29</v>
      </c>
      <c r="AD2">
        <v>5083.7814555920313</v>
      </c>
      <c r="AN2" t="s">
        <v>62</v>
      </c>
      <c r="AO2" s="11" t="s">
        <v>63</v>
      </c>
      <c r="AP2" s="13">
        <f>AP3^2/AP1</f>
        <v>7.9557582278481016</v>
      </c>
    </row>
    <row r="3" spans="1:47" x14ac:dyDescent="0.25">
      <c r="C3" s="2">
        <v>0.44023329999999999</v>
      </c>
      <c r="D3">
        <v>219.936958</v>
      </c>
      <c r="E3">
        <f t="shared" ref="E3:E34" si="0">$AD$6+$AD$2*EXP((C3/F$1)*$AD$3-$AD$4)+D$1^2*$AD$5/((-$AD$7*(C3/E$1-1)^$AD$8+1))</f>
        <v>216.35031789138429</v>
      </c>
      <c r="F3">
        <f>(E3-D3)^2</f>
        <v>12.86398726873092</v>
      </c>
      <c r="G3" s="20">
        <f>((E3-D3)/D3)^2</f>
        <v>2.6593725014282036E-4</v>
      </c>
      <c r="I3" s="2">
        <v>0.44124434000000001</v>
      </c>
      <c r="J3">
        <v>230.92895100000001</v>
      </c>
      <c r="K3">
        <f t="shared" ref="K3:K34" si="1">$AD$6+$AD$2*EXP((I3/L$1)*$AD$3-$AD$4)+J$1^2*$AD$5/((-$AD$7*(I3/K$1-1)^$AD$8+1))</f>
        <v>227.61652096327805</v>
      </c>
      <c r="L3">
        <f>(K3-J3)^2</f>
        <v>10.972192748177866</v>
      </c>
      <c r="M3" s="20">
        <f>((K3-J3)/J3)^2</f>
        <v>2.0574849289492218E-4</v>
      </c>
      <c r="O3" s="2">
        <v>0.44084536000000002</v>
      </c>
      <c r="P3">
        <v>244.64601999999999</v>
      </c>
      <c r="Q3">
        <f t="shared" ref="Q3:Q34" si="2">$AD$6+$AD$2*EXP((O3/R$1)*$AD$3-$AD$4)+P$1^2*$AD$5/((-$AD$7*(O3/Q$1-1)^$AD$8+1))</f>
        <v>241.2868696222541</v>
      </c>
      <c r="R3">
        <f>(Q3-P3)^2</f>
        <v>11.283891260310362</v>
      </c>
      <c r="S3" s="20">
        <f>((Q3-P3)/P3)^2</f>
        <v>1.8853091815910412E-4</v>
      </c>
      <c r="U3" s="2">
        <v>0.44144132000000003</v>
      </c>
      <c r="V3">
        <v>260.497568</v>
      </c>
      <c r="W3">
        <f t="shared" ref="W3:W34" si="3">$AD$6+$AD$2*EXP((U3/X$1)*$AD$3-$AD$4)+V$1^2*$AD$5/((-$AD$7*(U3/W$1-1)^$AD$8+1))</f>
        <v>257.51722962674137</v>
      </c>
      <c r="X3">
        <f t="shared" ref="X3:X34" si="4">(W3-V3)^2</f>
        <v>8.8824168191179123</v>
      </c>
      <c r="Y3" s="20">
        <f>((W3-V3)/V3)^2</f>
        <v>1.30895224701027E-4</v>
      </c>
      <c r="AC3" t="s">
        <v>30</v>
      </c>
      <c r="AD3">
        <v>1.8895056315569616</v>
      </c>
      <c r="AN3" t="s">
        <v>64</v>
      </c>
      <c r="AO3" s="11" t="s">
        <v>65</v>
      </c>
      <c r="AP3" s="12">
        <v>25.07</v>
      </c>
    </row>
    <row r="4" spans="1:47" x14ac:dyDescent="0.25">
      <c r="C4" s="2">
        <v>0.44372683000000002</v>
      </c>
      <c r="D4">
        <v>219.99041500000001</v>
      </c>
      <c r="E4">
        <f t="shared" si="0"/>
        <v>216.43919645106129</v>
      </c>
      <c r="F4">
        <f t="shared" ref="F4:F67" si="5">(E4-D4)^2</f>
        <v>12.611153182326433</v>
      </c>
      <c r="G4" s="20">
        <f t="shared" ref="G4:G67" si="6">((E4-D4)/D4)^2</f>
        <v>2.6058372198708952E-4</v>
      </c>
      <c r="I4" s="2">
        <v>0.4444824</v>
      </c>
      <c r="J4">
        <v>230.91558699999999</v>
      </c>
      <c r="K4">
        <f t="shared" si="1"/>
        <v>227.71849843350148</v>
      </c>
      <c r="L4">
        <f t="shared" ref="L4:L67" si="7">(K4-J4)^2</f>
        <v>10.221375302035483</v>
      </c>
      <c r="M4" s="20">
        <f t="shared" ref="M4:M67" si="8">((K4-J4)/J4)^2</f>
        <v>1.9169149145282737E-4</v>
      </c>
      <c r="O4" s="2">
        <v>0.44406487</v>
      </c>
      <c r="P4">
        <v>244.74758800000001</v>
      </c>
      <c r="Q4">
        <f t="shared" si="2"/>
        <v>241.40986667121936</v>
      </c>
      <c r="R4">
        <f t="shared" ref="R4:R67" si="9">(Q4-P4)^2</f>
        <v>11.140383668597238</v>
      </c>
      <c r="S4" s="20">
        <f t="shared" ref="S4:S67" si="10">((Q4-P4)/P4)^2</f>
        <v>1.8597874252509835E-4</v>
      </c>
      <c r="U4" s="2">
        <v>0.44518766999999998</v>
      </c>
      <c r="V4">
        <v>260.444006</v>
      </c>
      <c r="W4">
        <f t="shared" si="3"/>
        <v>257.69430751214531</v>
      </c>
      <c r="X4">
        <f t="shared" si="4"/>
        <v>7.5608417741103517</v>
      </c>
      <c r="Y4" s="20">
        <f t="shared" ref="Y4:Y67" si="11">((W4-V4)/V4)^2</f>
        <v>1.1146574321065252E-4</v>
      </c>
      <c r="AC4" t="s">
        <v>31</v>
      </c>
      <c r="AD4">
        <v>10.889505631556965</v>
      </c>
      <c r="AN4" t="s">
        <v>66</v>
      </c>
      <c r="AO4" s="11" t="s">
        <v>67</v>
      </c>
      <c r="AP4" s="12">
        <v>0.25</v>
      </c>
      <c r="AQ4" t="s">
        <v>92</v>
      </c>
    </row>
    <row r="5" spans="1:47" x14ac:dyDescent="0.25">
      <c r="C5" s="2">
        <v>0.44721955000000002</v>
      </c>
      <c r="D5">
        <v>219.99041500000001</v>
      </c>
      <c r="E5">
        <f t="shared" si="0"/>
        <v>216.5305594720775</v>
      </c>
      <c r="F5">
        <f t="shared" si="5"/>
        <v>11.970600274095977</v>
      </c>
      <c r="G5" s="20">
        <f t="shared" si="6"/>
        <v>2.4734800448028224E-4</v>
      </c>
      <c r="I5" s="2">
        <v>0.44797512</v>
      </c>
      <c r="J5">
        <v>230.91558699999999</v>
      </c>
      <c r="K5">
        <f t="shared" si="1"/>
        <v>227.83162148874001</v>
      </c>
      <c r="L5">
        <f t="shared" si="7"/>
        <v>9.5108432746410028</v>
      </c>
      <c r="M5" s="20">
        <f t="shared" si="8"/>
        <v>1.7836618639049143E-4</v>
      </c>
      <c r="O5" s="2">
        <v>0.44730292999999999</v>
      </c>
      <c r="P5">
        <v>244.73422400000001</v>
      </c>
      <c r="Q5">
        <f t="shared" si="2"/>
        <v>241.53708627951784</v>
      </c>
      <c r="R5">
        <f t="shared" si="9"/>
        <v>10.221689603729958</v>
      </c>
      <c r="S5" s="20">
        <f t="shared" si="10"/>
        <v>1.7066060341755325E-4</v>
      </c>
      <c r="U5" s="2">
        <v>0.44842594000000002</v>
      </c>
      <c r="V5">
        <v>260.444006</v>
      </c>
      <c r="W5">
        <f t="shared" si="3"/>
        <v>257.85227975420287</v>
      </c>
      <c r="X5">
        <f t="shared" si="4"/>
        <v>6.7170449331537023</v>
      </c>
      <c r="Y5" s="20">
        <f t="shared" si="11"/>
        <v>9.9026064560307997E-5</v>
      </c>
      <c r="AC5" t="s">
        <v>32</v>
      </c>
      <c r="AD5">
        <v>474.12054441264013</v>
      </c>
      <c r="AN5" t="s">
        <v>68</v>
      </c>
      <c r="AO5" s="11" t="s">
        <v>69</v>
      </c>
      <c r="AP5" s="12">
        <v>3.3</v>
      </c>
      <c r="AQ5" t="s">
        <v>92</v>
      </c>
    </row>
    <row r="6" spans="1:47" x14ac:dyDescent="0.25">
      <c r="C6" s="2">
        <v>0.45045903999999998</v>
      </c>
      <c r="D6">
        <v>220.070705</v>
      </c>
      <c r="E6">
        <f t="shared" si="0"/>
        <v>216.61759898964334</v>
      </c>
      <c r="F6">
        <f t="shared" si="5"/>
        <v>11.923941118761311</v>
      </c>
      <c r="G6" s="20">
        <f t="shared" si="6"/>
        <v>2.4620414107166805E-4</v>
      </c>
      <c r="I6" s="2">
        <v>0.45121338</v>
      </c>
      <c r="J6">
        <v>230.91558699999999</v>
      </c>
      <c r="K6">
        <f t="shared" si="1"/>
        <v>227.93948216729891</v>
      </c>
      <c r="L6">
        <f t="shared" si="7"/>
        <v>8.8571999752267381</v>
      </c>
      <c r="M6" s="20">
        <f t="shared" si="8"/>
        <v>1.6610777152552549E-4</v>
      </c>
      <c r="O6" s="2">
        <v>0.45054128999999998</v>
      </c>
      <c r="P6">
        <v>244.740906</v>
      </c>
      <c r="Q6">
        <f t="shared" si="2"/>
        <v>241.66794235311016</v>
      </c>
      <c r="R6">
        <f t="shared" si="9"/>
        <v>9.4431055751064559</v>
      </c>
      <c r="S6" s="20">
        <f t="shared" si="10"/>
        <v>1.5765281085605395E-4</v>
      </c>
      <c r="U6" s="2">
        <v>0.45166420000000002</v>
      </c>
      <c r="V6">
        <v>260.444006</v>
      </c>
      <c r="W6">
        <f t="shared" si="3"/>
        <v>258.01494643658901</v>
      </c>
      <c r="X6">
        <f t="shared" si="4"/>
        <v>5.9003303625983783</v>
      </c>
      <c r="Y6" s="20">
        <f t="shared" si="11"/>
        <v>8.6985646400832635E-5</v>
      </c>
      <c r="AC6" t="s">
        <v>55</v>
      </c>
      <c r="AD6">
        <v>194.20124630371146</v>
      </c>
      <c r="AN6" t="s">
        <v>70</v>
      </c>
      <c r="AO6" s="11" t="s">
        <v>71</v>
      </c>
      <c r="AP6" t="s">
        <v>88</v>
      </c>
    </row>
    <row r="7" spans="1:47" x14ac:dyDescent="0.25">
      <c r="C7" s="2">
        <v>0.45369638000000001</v>
      </c>
      <c r="D7">
        <v>220.01046199999999</v>
      </c>
      <c r="E7">
        <f t="shared" si="0"/>
        <v>216.70685179333253</v>
      </c>
      <c r="F7">
        <f t="shared" si="5"/>
        <v>10.913840397597401</v>
      </c>
      <c r="G7" s="20">
        <f t="shared" si="6"/>
        <v>2.2547112533464835E-4</v>
      </c>
      <c r="I7" s="2">
        <v>0.45445164999999998</v>
      </c>
      <c r="J7">
        <v>230.91558699999999</v>
      </c>
      <c r="K7">
        <f t="shared" si="1"/>
        <v>228.05029008582812</v>
      </c>
      <c r="L7">
        <f t="shared" si="7"/>
        <v>8.2099264063628077</v>
      </c>
      <c r="M7" s="20">
        <f t="shared" si="8"/>
        <v>1.5396881447452937E-4</v>
      </c>
      <c r="O7" s="2">
        <v>0.45377946000000002</v>
      </c>
      <c r="P7">
        <v>244.73422400000001</v>
      </c>
      <c r="Q7">
        <f t="shared" si="2"/>
        <v>241.80251853494272</v>
      </c>
      <c r="R7">
        <f t="shared" si="9"/>
        <v>8.5948969338467887</v>
      </c>
      <c r="S7" s="20">
        <f t="shared" si="10"/>
        <v>1.4349978857768514E-4</v>
      </c>
      <c r="U7" s="2">
        <v>0.45490246000000001</v>
      </c>
      <c r="V7">
        <v>260.444006</v>
      </c>
      <c r="W7">
        <f t="shared" si="3"/>
        <v>258.18244757308685</v>
      </c>
      <c r="X7">
        <f t="shared" si="4"/>
        <v>5.1146465183419023</v>
      </c>
      <c r="Y7" s="20">
        <f t="shared" si="11"/>
        <v>7.5402698860714925E-5</v>
      </c>
      <c r="AC7" t="s">
        <v>37</v>
      </c>
      <c r="AD7">
        <v>1.6838087894180014E-3</v>
      </c>
      <c r="AU7" t="s">
        <v>72</v>
      </c>
    </row>
    <row r="8" spans="1:47" x14ac:dyDescent="0.25">
      <c r="C8" s="2">
        <v>0.45693475</v>
      </c>
      <c r="D8">
        <v>220.017144</v>
      </c>
      <c r="E8">
        <f t="shared" si="0"/>
        <v>216.7984636810553</v>
      </c>
      <c r="F8">
        <f t="shared" si="5"/>
        <v>10.359902995561995</v>
      </c>
      <c r="G8" s="20">
        <f t="shared" si="6"/>
        <v>2.1401422616335869E-4</v>
      </c>
      <c r="I8" s="2">
        <v>0.45768990999999998</v>
      </c>
      <c r="J8">
        <v>230.91558699999999</v>
      </c>
      <c r="K8">
        <f t="shared" si="1"/>
        <v>228.16412507310338</v>
      </c>
      <c r="L8">
        <f t="shared" si="7"/>
        <v>7.5705427351616068</v>
      </c>
      <c r="M8" s="20">
        <f t="shared" si="8"/>
        <v>1.4197782442461552E-4</v>
      </c>
      <c r="O8" s="2">
        <v>0.45701792000000002</v>
      </c>
      <c r="P8">
        <v>244.74758800000001</v>
      </c>
      <c r="Q8">
        <f t="shared" si="2"/>
        <v>241.94094116170913</v>
      </c>
      <c r="R8">
        <f t="shared" si="9"/>
        <v>7.8772664748881587</v>
      </c>
      <c r="S8" s="20">
        <f t="shared" si="10"/>
        <v>1.3150391917509988E-4</v>
      </c>
      <c r="U8" s="2">
        <v>0.45814073</v>
      </c>
      <c r="V8">
        <v>260.444006</v>
      </c>
      <c r="W8">
        <f t="shared" si="3"/>
        <v>258.35492738414882</v>
      </c>
      <c r="X8">
        <f t="shared" si="4"/>
        <v>4.3642494632066766</v>
      </c>
      <c r="Y8" s="20">
        <f t="shared" si="11"/>
        <v>6.4339966964890437E-5</v>
      </c>
      <c r="AC8" t="s">
        <v>56</v>
      </c>
      <c r="AD8">
        <v>0</v>
      </c>
    </row>
    <row r="9" spans="1:47" x14ac:dyDescent="0.25">
      <c r="C9" s="2">
        <v>0.46017300999999999</v>
      </c>
      <c r="D9">
        <v>220.017144</v>
      </c>
      <c r="E9">
        <f t="shared" si="0"/>
        <v>216.89246424778256</v>
      </c>
      <c r="F9">
        <f t="shared" si="5"/>
        <v>9.7636235539176806</v>
      </c>
      <c r="G9" s="20">
        <f t="shared" si="6"/>
        <v>2.0169632286491136E-4</v>
      </c>
      <c r="I9" s="2">
        <v>0.46092817000000003</v>
      </c>
      <c r="J9">
        <v>230.91558699999999</v>
      </c>
      <c r="K9">
        <f t="shared" si="1"/>
        <v>228.28107017937037</v>
      </c>
      <c r="L9">
        <f t="shared" si="7"/>
        <v>6.9406788781803677</v>
      </c>
      <c r="M9" s="20">
        <f t="shared" si="8"/>
        <v>1.3016536880204192E-4</v>
      </c>
      <c r="O9" s="2">
        <v>0.46025721000000003</v>
      </c>
      <c r="P9">
        <v>244.81440900000001</v>
      </c>
      <c r="Q9">
        <f t="shared" si="2"/>
        <v>242.08334460335647</v>
      </c>
      <c r="R9">
        <f t="shared" si="9"/>
        <v>7.4587127386139782</v>
      </c>
      <c r="S9" s="20">
        <f t="shared" si="10"/>
        <v>1.2444857566934261E-4</v>
      </c>
      <c r="U9" s="2">
        <v>0.46137898999999999</v>
      </c>
      <c r="V9">
        <v>260.444006</v>
      </c>
      <c r="W9">
        <f t="shared" si="3"/>
        <v>258.53253275505836</v>
      </c>
      <c r="X9">
        <f t="shared" si="4"/>
        <v>3.6537299661277478</v>
      </c>
      <c r="Y9" s="20">
        <f t="shared" si="11"/>
        <v>5.3865130144636929E-5</v>
      </c>
      <c r="AB9">
        <v>0.2</v>
      </c>
      <c r="AC9" t="s">
        <v>59</v>
      </c>
      <c r="AD9">
        <v>0.46753046796852199</v>
      </c>
    </row>
    <row r="10" spans="1:47" x14ac:dyDescent="0.25">
      <c r="C10" s="2">
        <v>0.46341126999999999</v>
      </c>
      <c r="D10">
        <v>220.017144</v>
      </c>
      <c r="E10">
        <f t="shared" si="0"/>
        <v>216.98891900999399</v>
      </c>
      <c r="F10">
        <f t="shared" si="5"/>
        <v>9.1701465900968966</v>
      </c>
      <c r="G10" s="20">
        <f t="shared" si="6"/>
        <v>1.8943631297753163E-4</v>
      </c>
      <c r="I10" s="2">
        <v>0.46416644000000001</v>
      </c>
      <c r="J10">
        <v>230.91558699999999</v>
      </c>
      <c r="K10">
        <f t="shared" si="1"/>
        <v>228.40121075312493</v>
      </c>
      <c r="L10">
        <f t="shared" si="7"/>
        <v>6.3220879108495103</v>
      </c>
      <c r="M10" s="20">
        <f t="shared" si="8"/>
        <v>1.1856432475239378E-4</v>
      </c>
      <c r="O10" s="2">
        <v>0.46349638999999998</v>
      </c>
      <c r="P10">
        <v>244.874548</v>
      </c>
      <c r="Q10">
        <f t="shared" si="2"/>
        <v>242.22980128560928</v>
      </c>
      <c r="R10">
        <f t="shared" si="9"/>
        <v>6.9946851832805104</v>
      </c>
      <c r="S10" s="20">
        <f t="shared" si="10"/>
        <v>1.1664896179520754E-4</v>
      </c>
      <c r="U10" s="2">
        <v>0.46461724999999998</v>
      </c>
      <c r="V10">
        <v>260.444006</v>
      </c>
      <c r="W10">
        <f t="shared" si="3"/>
        <v>258.71541655793106</v>
      </c>
      <c r="X10">
        <f t="shared" si="4"/>
        <v>2.9880214592322001</v>
      </c>
      <c r="Y10" s="20">
        <f t="shared" si="11"/>
        <v>4.4050919544852596E-5</v>
      </c>
      <c r="AB10">
        <v>0.25</v>
      </c>
      <c r="AC10" t="s">
        <v>59</v>
      </c>
      <c r="AD10">
        <v>0.44738072091847569</v>
      </c>
      <c r="AN10" t="s">
        <v>73</v>
      </c>
    </row>
    <row r="11" spans="1:47" x14ac:dyDescent="0.25">
      <c r="C11" s="2">
        <v>0.46664953999999997</v>
      </c>
      <c r="D11">
        <v>220.017144</v>
      </c>
      <c r="E11">
        <f t="shared" si="0"/>
        <v>217.08789235216628</v>
      </c>
      <c r="F11">
        <f t="shared" si="5"/>
        <v>8.5805152163365843</v>
      </c>
      <c r="G11" s="20">
        <f t="shared" si="6"/>
        <v>1.772557450483716E-4</v>
      </c>
      <c r="I11" s="2">
        <v>0.46740470000000001</v>
      </c>
      <c r="J11">
        <v>230.91558699999999</v>
      </c>
      <c r="K11">
        <f t="shared" si="1"/>
        <v>228.52463334661931</v>
      </c>
      <c r="L11">
        <f t="shared" si="7"/>
        <v>5.7166593726144077</v>
      </c>
      <c r="M11" s="20">
        <f t="shared" si="8"/>
        <v>1.0721012866497678E-4</v>
      </c>
      <c r="O11" s="2">
        <v>0.46673476000000003</v>
      </c>
      <c r="P11">
        <v>244.88122999999999</v>
      </c>
      <c r="Q11">
        <f t="shared" si="2"/>
        <v>242.38039342110102</v>
      </c>
      <c r="R11">
        <f t="shared" si="9"/>
        <v>6.2541835943591009</v>
      </c>
      <c r="S11" s="20">
        <f t="shared" si="10"/>
        <v>1.0429407341329317E-4</v>
      </c>
      <c r="U11" s="2">
        <v>0.46785552000000002</v>
      </c>
      <c r="V11">
        <v>260.444006</v>
      </c>
      <c r="W11">
        <f t="shared" si="3"/>
        <v>258.9037362578764</v>
      </c>
      <c r="X11">
        <f t="shared" si="4"/>
        <v>2.3724308785014965</v>
      </c>
      <c r="Y11" s="20">
        <f t="shared" si="11"/>
        <v>3.4975572692656511E-5</v>
      </c>
      <c r="AB11">
        <v>0.3</v>
      </c>
      <c r="AC11" t="s">
        <v>59</v>
      </c>
      <c r="AD11">
        <v>0.42727208992442289</v>
      </c>
      <c r="AN11" t="s">
        <v>74</v>
      </c>
      <c r="AO11">
        <f>1-2*(AP5/AP3)^2</f>
        <v>0.96534633222429933</v>
      </c>
      <c r="AQ11" t="s">
        <v>75</v>
      </c>
      <c r="AR11" t="e">
        <f>-0.357+0.45*EXP(-0.0375*AP6)</f>
        <v>#VALUE!</v>
      </c>
    </row>
    <row r="12" spans="1:47" x14ac:dyDescent="0.25">
      <c r="C12" s="2">
        <v>0.46988688000000001</v>
      </c>
      <c r="D12">
        <v>219.95700500000001</v>
      </c>
      <c r="E12">
        <f t="shared" si="0"/>
        <v>217.18942018498055</v>
      </c>
      <c r="F12">
        <f t="shared" si="5"/>
        <v>7.6595257083263046</v>
      </c>
      <c r="G12" s="20">
        <f t="shared" si="6"/>
        <v>1.5831653752604769E-4</v>
      </c>
      <c r="I12" s="2">
        <v>0.47064296999999999</v>
      </c>
      <c r="J12">
        <v>230.91558699999999</v>
      </c>
      <c r="K12">
        <f t="shared" si="1"/>
        <v>228.65142840175261</v>
      </c>
      <c r="L12">
        <f t="shared" si="7"/>
        <v>5.1264141580175275</v>
      </c>
      <c r="M12" s="20">
        <f t="shared" si="8"/>
        <v>9.6140680360262023E-5</v>
      </c>
      <c r="O12" s="2">
        <v>0.46997302000000002</v>
      </c>
      <c r="P12">
        <v>244.88122999999999</v>
      </c>
      <c r="Q12">
        <f t="shared" si="2"/>
        <v>242.53527063511348</v>
      </c>
      <c r="R12">
        <f t="shared" si="9"/>
        <v>5.5035253416987215</v>
      </c>
      <c r="S12" s="20">
        <f t="shared" si="10"/>
        <v>9.1776179473967802E-5</v>
      </c>
      <c r="U12" s="2">
        <v>0.47109378000000002</v>
      </c>
      <c r="V12">
        <v>260.444006</v>
      </c>
      <c r="W12">
        <f t="shared" si="3"/>
        <v>259.09765222956287</v>
      </c>
      <c r="X12">
        <f t="shared" si="4"/>
        <v>1.8126684751702851</v>
      </c>
      <c r="Y12" s="20">
        <f t="shared" si="11"/>
        <v>2.6723272992067131E-5</v>
      </c>
      <c r="AB12">
        <v>0.35</v>
      </c>
      <c r="AC12" t="s">
        <v>59</v>
      </c>
      <c r="AD12">
        <v>0.41781243095125503</v>
      </c>
      <c r="AN12" t="s">
        <v>76</v>
      </c>
      <c r="AO12">
        <f>0.0524*AP4^4-0.15*AP4^3+0.1659*AP4^2-0.0706*AP4+0.0119</f>
        <v>2.479687500000001E-3</v>
      </c>
      <c r="AQ12" t="s">
        <v>77</v>
      </c>
      <c r="AR12" t="e">
        <f>0.0524*(AP4-AR11)^4-0.15*(AP4-AR11)^3+0.1659*(AP4-AR11)^2-0.0706*(AP4-AR11)+0.0119</f>
        <v>#VALUE!</v>
      </c>
    </row>
    <row r="13" spans="1:47" x14ac:dyDescent="0.25">
      <c r="C13" s="2">
        <v>0.47312596000000001</v>
      </c>
      <c r="D13">
        <v>220.01046199999999</v>
      </c>
      <c r="E13">
        <f t="shared" si="0"/>
        <v>217.29365469277064</v>
      </c>
      <c r="F13">
        <f t="shared" si="5"/>
        <v>7.3810419446147657</v>
      </c>
      <c r="G13" s="20">
        <f t="shared" si="6"/>
        <v>1.5248636344003123E-4</v>
      </c>
      <c r="I13" s="2">
        <v>0.47388122999999999</v>
      </c>
      <c r="J13">
        <v>230.91558699999999</v>
      </c>
      <c r="K13">
        <f t="shared" si="1"/>
        <v>228.78168726483068</v>
      </c>
      <c r="L13">
        <f t="shared" si="7"/>
        <v>4.553528079755643</v>
      </c>
      <c r="M13" s="20">
        <f t="shared" si="8"/>
        <v>8.5396784991043664E-5</v>
      </c>
      <c r="O13" s="2">
        <v>0.47321128000000001</v>
      </c>
      <c r="P13">
        <v>244.88122999999999</v>
      </c>
      <c r="Q13">
        <f t="shared" si="2"/>
        <v>242.69456019402773</v>
      </c>
      <c r="R13">
        <f t="shared" si="9"/>
        <v>4.7815248403507526</v>
      </c>
      <c r="S13" s="20">
        <f t="shared" si="10"/>
        <v>7.9736179023719443E-5</v>
      </c>
      <c r="U13" s="2">
        <v>0.47433205000000001</v>
      </c>
      <c r="V13">
        <v>260.444006</v>
      </c>
      <c r="W13">
        <f t="shared" si="3"/>
        <v>259.29733200999715</v>
      </c>
      <c r="X13">
        <f t="shared" si="4"/>
        <v>1.3148612393490626</v>
      </c>
      <c r="Y13" s="20">
        <f t="shared" si="11"/>
        <v>1.9384347621818632E-5</v>
      </c>
      <c r="AN13" t="s">
        <v>78</v>
      </c>
      <c r="AO13">
        <f>1/(1+AO12*AP2)</f>
        <v>0.98065386239128483</v>
      </c>
      <c r="AQ13" t="s">
        <v>79</v>
      </c>
      <c r="AR13" t="e">
        <f>1/(1+AR12*AP2)</f>
        <v>#VALUE!</v>
      </c>
    </row>
    <row r="14" spans="1:47" x14ac:dyDescent="0.25">
      <c r="C14" s="2">
        <v>0.47636433</v>
      </c>
      <c r="D14">
        <v>220.017144</v>
      </c>
      <c r="E14">
        <f t="shared" si="0"/>
        <v>217.40058753683135</v>
      </c>
      <c r="F14">
        <f t="shared" si="5"/>
        <v>6.8463677249496309</v>
      </c>
      <c r="G14" s="20">
        <f t="shared" si="6"/>
        <v>1.4143183496144368E-4</v>
      </c>
      <c r="I14" s="2">
        <v>0.47711948999999998</v>
      </c>
      <c r="J14">
        <v>230.91558699999999</v>
      </c>
      <c r="K14">
        <f t="shared" si="1"/>
        <v>228.9155049684164</v>
      </c>
      <c r="L14">
        <f t="shared" si="7"/>
        <v>4.0003281330635332</v>
      </c>
      <c r="M14" s="20">
        <f t="shared" si="8"/>
        <v>7.5022082984757142E-5</v>
      </c>
      <c r="O14" s="2">
        <v>0.47644955</v>
      </c>
      <c r="P14">
        <v>244.88122999999999</v>
      </c>
      <c r="Q14">
        <f t="shared" si="2"/>
        <v>242.85838831555532</v>
      </c>
      <c r="R14">
        <f t="shared" si="9"/>
        <v>4.0918884803269551</v>
      </c>
      <c r="S14" s="20">
        <f t="shared" si="10"/>
        <v>6.8235879412164996E-5</v>
      </c>
      <c r="U14" s="2">
        <v>0.47757031</v>
      </c>
      <c r="V14">
        <v>260.444006</v>
      </c>
      <c r="W14">
        <f t="shared" si="3"/>
        <v>259.50294564818944</v>
      </c>
      <c r="X14">
        <f t="shared" si="4"/>
        <v>0.88559458574982086</v>
      </c>
      <c r="Y14" s="20">
        <f t="shared" si="11"/>
        <v>1.305588208735513E-5</v>
      </c>
    </row>
    <row r="15" spans="1:47" x14ac:dyDescent="0.25">
      <c r="C15" s="2">
        <v>0.47960259</v>
      </c>
      <c r="D15">
        <v>220.017144</v>
      </c>
      <c r="E15">
        <f t="shared" si="0"/>
        <v>217.51030853694741</v>
      </c>
      <c r="F15">
        <f t="shared" si="5"/>
        <v>6.284224038818123</v>
      </c>
      <c r="G15" s="20">
        <f t="shared" si="6"/>
        <v>1.2981910595890472E-4</v>
      </c>
      <c r="I15" s="2">
        <v>0.48035776000000002</v>
      </c>
      <c r="J15">
        <v>230.91558699999999</v>
      </c>
      <c r="K15">
        <f t="shared" si="1"/>
        <v>229.0529791749095</v>
      </c>
      <c r="L15">
        <f t="shared" si="7"/>
        <v>3.4693079100883346</v>
      </c>
      <c r="M15" s="20">
        <f t="shared" si="8"/>
        <v>6.5063339124382693E-5</v>
      </c>
      <c r="O15" s="2">
        <v>0.47968780999999999</v>
      </c>
      <c r="P15">
        <v>244.88122999999999</v>
      </c>
      <c r="Q15">
        <f t="shared" si="2"/>
        <v>243.02688327410863</v>
      </c>
      <c r="R15">
        <f t="shared" si="9"/>
        <v>3.4386017798240096</v>
      </c>
      <c r="S15" s="20">
        <f t="shared" si="10"/>
        <v>5.7341742699639465E-5</v>
      </c>
      <c r="U15" s="2">
        <v>0.48080856999999999</v>
      </c>
      <c r="V15">
        <v>260.444006</v>
      </c>
      <c r="W15">
        <f t="shared" si="3"/>
        <v>259.71467012410204</v>
      </c>
      <c r="X15">
        <f t="shared" si="4"/>
        <v>0.53193081987184354</v>
      </c>
      <c r="Y15" s="20">
        <f t="shared" si="11"/>
        <v>7.8419924586562845E-6</v>
      </c>
      <c r="AA15">
        <v>0.2</v>
      </c>
      <c r="AB15" t="s">
        <v>35</v>
      </c>
      <c r="AD15">
        <f>SUM(F3:F150)</f>
        <v>462.50443465179916</v>
      </c>
      <c r="AN15" t="s">
        <v>80</v>
      </c>
      <c r="AO15">
        <f>1/(AD5*10^-4*PI()*AP2*AO13*AO11)</f>
        <v>0.89141693860231253</v>
      </c>
      <c r="AQ15" t="s">
        <v>81</v>
      </c>
      <c r="AR15" t="e">
        <f>1/(AD5*10^-4*PI()*AP2*AR13*AO11)</f>
        <v>#VALUE!</v>
      </c>
    </row>
    <row r="16" spans="1:47" x14ac:dyDescent="0.25">
      <c r="C16" s="2">
        <v>0.48284085999999998</v>
      </c>
      <c r="D16">
        <v>220.017144</v>
      </c>
      <c r="E16">
        <f t="shared" si="0"/>
        <v>217.62289451859311</v>
      </c>
      <c r="F16">
        <f t="shared" si="5"/>
        <v>5.7324305792171524</v>
      </c>
      <c r="G16" s="20">
        <f t="shared" si="6"/>
        <v>1.1842019128672174E-4</v>
      </c>
      <c r="I16" s="2">
        <v>0.48359602000000002</v>
      </c>
      <c r="J16">
        <v>230.91558699999999</v>
      </c>
      <c r="K16">
        <f t="shared" si="1"/>
        <v>229.19420892414163</v>
      </c>
      <c r="L16">
        <f t="shared" si="7"/>
        <v>2.9631424800458088</v>
      </c>
      <c r="M16" s="20">
        <f t="shared" si="8"/>
        <v>5.557072161063273E-5</v>
      </c>
      <c r="O16" s="2">
        <v>0.48292606999999999</v>
      </c>
      <c r="P16">
        <v>244.88122999999999</v>
      </c>
      <c r="Q16">
        <f t="shared" si="2"/>
        <v>243.20017853770415</v>
      </c>
      <c r="R16">
        <f t="shared" si="9"/>
        <v>2.8259340188869846</v>
      </c>
      <c r="S16" s="20">
        <f t="shared" si="10"/>
        <v>4.7124962927655179E-5</v>
      </c>
      <c r="U16" s="2">
        <v>0.48404683999999998</v>
      </c>
      <c r="V16">
        <v>260.444006</v>
      </c>
      <c r="W16">
        <f t="shared" si="3"/>
        <v>259.93268773500398</v>
      </c>
      <c r="X16">
        <f t="shared" si="4"/>
        <v>0.26144636811854099</v>
      </c>
      <c r="Y16" s="20">
        <f t="shared" si="11"/>
        <v>3.8543742353989497E-6</v>
      </c>
      <c r="AA16">
        <v>0.25</v>
      </c>
      <c r="AB16" t="s">
        <v>35</v>
      </c>
      <c r="AD16">
        <f>SUM(L3:L150)</f>
        <v>254.5876169421129</v>
      </c>
    </row>
    <row r="17" spans="3:47" x14ac:dyDescent="0.25">
      <c r="C17" s="2">
        <v>0.48607911999999998</v>
      </c>
      <c r="D17">
        <v>220.017144</v>
      </c>
      <c r="E17">
        <f t="shared" si="0"/>
        <v>217.73841957723491</v>
      </c>
      <c r="F17">
        <f t="shared" si="5"/>
        <v>5.1925849949061131</v>
      </c>
      <c r="G17" s="20">
        <f t="shared" si="6"/>
        <v>1.0726809507273917E-4</v>
      </c>
      <c r="I17" s="2">
        <v>0.48683428000000001</v>
      </c>
      <c r="J17">
        <v>230.91558699999999</v>
      </c>
      <c r="K17">
        <f t="shared" si="1"/>
        <v>229.33929725267174</v>
      </c>
      <c r="L17">
        <f t="shared" si="7"/>
        <v>2.4846893675321469</v>
      </c>
      <c r="M17" s="20">
        <f t="shared" si="8"/>
        <v>4.6597820409193917E-5</v>
      </c>
      <c r="O17" s="2">
        <v>0.48616433999999997</v>
      </c>
      <c r="P17">
        <v>244.88122999999999</v>
      </c>
      <c r="Q17">
        <f t="shared" si="2"/>
        <v>243.37841142188063</v>
      </c>
      <c r="R17">
        <f t="shared" si="9"/>
        <v>2.2584636787406946</v>
      </c>
      <c r="S17" s="20">
        <f t="shared" si="10"/>
        <v>3.7661890342375805E-5</v>
      </c>
      <c r="U17" s="2">
        <v>0.48728510000000003</v>
      </c>
      <c r="V17">
        <v>260.444006</v>
      </c>
      <c r="W17">
        <f t="shared" si="3"/>
        <v>260.15718414655868</v>
      </c>
      <c r="X17">
        <f t="shared" si="4"/>
        <v>8.2266775611516629E-2</v>
      </c>
      <c r="Y17" s="20">
        <f t="shared" si="11"/>
        <v>1.212818302385473E-6</v>
      </c>
      <c r="AA17">
        <v>0.3</v>
      </c>
      <c r="AB17" t="s">
        <v>35</v>
      </c>
      <c r="AD17">
        <f>SUM(R3:R150)</f>
        <v>454.6047387269694</v>
      </c>
    </row>
    <row r="18" spans="3:47" x14ac:dyDescent="0.25">
      <c r="C18" s="2">
        <v>0.48931738000000002</v>
      </c>
      <c r="D18">
        <v>220.017144</v>
      </c>
      <c r="E18">
        <f t="shared" si="0"/>
        <v>217.85696079936486</v>
      </c>
      <c r="F18">
        <f t="shared" si="5"/>
        <v>4.6663914603063024</v>
      </c>
      <c r="G18" s="20">
        <f t="shared" si="6"/>
        <v>9.6398022045242457E-5</v>
      </c>
      <c r="I18" s="2">
        <v>0.49007255</v>
      </c>
      <c r="J18">
        <v>230.91558699999999</v>
      </c>
      <c r="K18">
        <f t="shared" si="1"/>
        <v>229.48835004839029</v>
      </c>
      <c r="L18">
        <f t="shared" si="7"/>
        <v>2.0370053160401493</v>
      </c>
      <c r="M18" s="20">
        <f t="shared" si="8"/>
        <v>3.820196163341295E-5</v>
      </c>
      <c r="O18" s="2">
        <v>0.48940260000000002</v>
      </c>
      <c r="P18">
        <v>244.88122999999999</v>
      </c>
      <c r="Q18">
        <f t="shared" si="2"/>
        <v>243.56172147971517</v>
      </c>
      <c r="R18">
        <f t="shared" si="9"/>
        <v>1.7411027351042176</v>
      </c>
      <c r="S18" s="20">
        <f t="shared" si="10"/>
        <v>2.9034436507240561E-5</v>
      </c>
      <c r="U18" s="2">
        <v>0.49052398000000003</v>
      </c>
      <c r="V18">
        <v>260.48409900000001</v>
      </c>
      <c r="W18">
        <f t="shared" si="3"/>
        <v>260.38839750300502</v>
      </c>
      <c r="X18">
        <f t="shared" si="4"/>
        <v>9.1587765270822671E-3</v>
      </c>
      <c r="Y18" s="20">
        <f t="shared" si="11"/>
        <v>1.3498174171962167E-7</v>
      </c>
      <c r="AA18">
        <v>0.35</v>
      </c>
      <c r="AB18" t="s">
        <v>35</v>
      </c>
      <c r="AD18">
        <f>SUM(X3:X150)</f>
        <v>945.63081081638211</v>
      </c>
    </row>
    <row r="19" spans="3:47" x14ac:dyDescent="0.25">
      <c r="C19" s="2">
        <v>0.49255565000000001</v>
      </c>
      <c r="D19">
        <v>220.017144</v>
      </c>
      <c r="E19">
        <f t="shared" si="0"/>
        <v>217.97859731238293</v>
      </c>
      <c r="F19">
        <f t="shared" si="5"/>
        <v>4.1556725975945321</v>
      </c>
      <c r="G19" s="20">
        <f t="shared" si="6"/>
        <v>8.5847623818819619E-5</v>
      </c>
      <c r="I19" s="2">
        <v>0.49331080999999999</v>
      </c>
      <c r="J19">
        <v>230.91558699999999</v>
      </c>
      <c r="K19">
        <f t="shared" si="1"/>
        <v>229.6414746926321</v>
      </c>
      <c r="L19">
        <f t="shared" si="7"/>
        <v>1.6233621717863194</v>
      </c>
      <c r="M19" s="20">
        <f t="shared" si="8"/>
        <v>3.0444505429308641E-5</v>
      </c>
      <c r="O19" s="2">
        <v>0.49264086000000001</v>
      </c>
      <c r="P19">
        <v>244.88122999999999</v>
      </c>
      <c r="Q19">
        <f t="shared" si="2"/>
        <v>243.7502539145423</v>
      </c>
      <c r="R19">
        <f t="shared" si="9"/>
        <v>1.2791069058771987</v>
      </c>
      <c r="S19" s="20">
        <f t="shared" si="10"/>
        <v>2.1330245192246773E-5</v>
      </c>
      <c r="U19" s="2">
        <v>0.49376274999999997</v>
      </c>
      <c r="V19">
        <v>260.517405</v>
      </c>
      <c r="W19">
        <f t="shared" si="3"/>
        <v>260.62647565088764</v>
      </c>
      <c r="X19">
        <f t="shared" si="4"/>
        <v>1.1896406885054561E-2</v>
      </c>
      <c r="Y19" s="20">
        <f t="shared" si="11"/>
        <v>1.7528401907734873E-7</v>
      </c>
      <c r="AN19" t="s">
        <v>82</v>
      </c>
    </row>
    <row r="20" spans="3:47" x14ac:dyDescent="0.25">
      <c r="C20" s="2">
        <v>0.49579391</v>
      </c>
      <c r="D20">
        <v>220.017144</v>
      </c>
      <c r="E20">
        <f t="shared" si="0"/>
        <v>218.10340916812194</v>
      </c>
      <c r="F20">
        <f t="shared" si="5"/>
        <v>3.6623810067433449</v>
      </c>
      <c r="G20" s="20">
        <f t="shared" si="6"/>
        <v>7.5657237081208843E-5</v>
      </c>
      <c r="I20" s="2">
        <v>0.49654907999999998</v>
      </c>
      <c r="J20">
        <v>230.91558699999999</v>
      </c>
      <c r="K20">
        <f t="shared" si="1"/>
        <v>229.79878339243501</v>
      </c>
      <c r="L20">
        <f t="shared" si="7"/>
        <v>1.2472502978701432</v>
      </c>
      <c r="M20" s="20">
        <f t="shared" si="8"/>
        <v>2.3390910004654569E-5</v>
      </c>
      <c r="O20" s="2">
        <v>0.49587913</v>
      </c>
      <c r="P20">
        <v>244.88122999999999</v>
      </c>
      <c r="Q20">
        <f t="shared" si="2"/>
        <v>243.94415811551622</v>
      </c>
      <c r="R20">
        <f t="shared" si="9"/>
        <v>0.87810371668996601</v>
      </c>
      <c r="S20" s="20">
        <f t="shared" si="10"/>
        <v>1.4643160391957396E-5</v>
      </c>
      <c r="U20" s="2">
        <v>0.49700132000000002</v>
      </c>
      <c r="V20">
        <v>260.53745199999997</v>
      </c>
      <c r="W20">
        <f t="shared" si="3"/>
        <v>260.87161525098759</v>
      </c>
      <c r="X20">
        <f t="shared" si="4"/>
        <v>0.11166507831061172</v>
      </c>
      <c r="Y20" s="20">
        <f t="shared" si="11"/>
        <v>1.645042232084265E-6</v>
      </c>
      <c r="AA20" t="s">
        <v>46</v>
      </c>
      <c r="AB20" t="s">
        <v>35</v>
      </c>
      <c r="AD20">
        <f>SUM(AD15:AD18)</f>
        <v>2117.3276011372636</v>
      </c>
      <c r="AN20" t="s">
        <v>83</v>
      </c>
      <c r="AO20">
        <f>1/(AO13*AO11)</f>
        <v>1.0563336288656269</v>
      </c>
      <c r="AQ20" t="s">
        <v>84</v>
      </c>
      <c r="AR20" t="e">
        <f>1/(AR13*AO11)</f>
        <v>#VALUE!</v>
      </c>
    </row>
    <row r="21" spans="3:47" x14ac:dyDescent="0.25">
      <c r="C21" s="2">
        <v>0.49903217999999999</v>
      </c>
      <c r="D21">
        <v>220.017144</v>
      </c>
      <c r="E21">
        <f t="shared" si="0"/>
        <v>218.23148005049208</v>
      </c>
      <c r="F21">
        <f t="shared" si="5"/>
        <v>3.1885957405722261</v>
      </c>
      <c r="G21" s="20">
        <f t="shared" si="6"/>
        <v>6.5869810775127621E-5</v>
      </c>
      <c r="I21" s="2">
        <v>0.49978734000000002</v>
      </c>
      <c r="J21">
        <v>230.91558699999999</v>
      </c>
      <c r="K21">
        <f t="shared" si="1"/>
        <v>229.96038947689212</v>
      </c>
      <c r="L21">
        <f t="shared" si="7"/>
        <v>0.91240230815140977</v>
      </c>
      <c r="M21" s="20">
        <f t="shared" si="8"/>
        <v>1.7111176733694187E-5</v>
      </c>
      <c r="O21" s="2">
        <v>0.49911738999999999</v>
      </c>
      <c r="P21">
        <v>244.88122999999999</v>
      </c>
      <c r="Q21">
        <f t="shared" si="2"/>
        <v>244.14358590606747</v>
      </c>
      <c r="R21">
        <f t="shared" si="9"/>
        <v>0.54411880931352308</v>
      </c>
      <c r="S21" s="20">
        <f t="shared" si="10"/>
        <v>9.0736650416341937E-6</v>
      </c>
      <c r="U21" s="2">
        <v>0.50023958000000002</v>
      </c>
      <c r="V21">
        <v>260.53745199999997</v>
      </c>
      <c r="W21">
        <f t="shared" si="3"/>
        <v>261.12401659011317</v>
      </c>
      <c r="X21">
        <f t="shared" si="4"/>
        <v>0.34405801837466443</v>
      </c>
      <c r="Y21" s="20">
        <f t="shared" si="11"/>
        <v>5.0686389968685498E-6</v>
      </c>
      <c r="AB21" s="9" t="s">
        <v>47</v>
      </c>
      <c r="AD21">
        <f>AD20/4</f>
        <v>529.33190028431591</v>
      </c>
      <c r="AN21" t="s">
        <v>85</v>
      </c>
      <c r="AO21">
        <f>(AD5*10^-4*PI()*AP2-AO20)/(AD6*10^-4*PI()*AP2)</f>
        <v>0.2650933563183771</v>
      </c>
      <c r="AQ21" t="s">
        <v>86</v>
      </c>
      <c r="AR21" t="e">
        <f>(AD5*10^-4*PI()*AP2-AR20)/(AD6*10^-4*PI()*AP2)</f>
        <v>#VALUE!</v>
      </c>
      <c r="AU21" t="s">
        <v>87</v>
      </c>
    </row>
    <row r="22" spans="3:47" x14ac:dyDescent="0.25">
      <c r="C22" s="2">
        <v>0.50227043999999998</v>
      </c>
      <c r="D22">
        <v>220.017144</v>
      </c>
      <c r="E22">
        <f t="shared" si="0"/>
        <v>218.36289424593494</v>
      </c>
      <c r="F22">
        <f t="shared" si="5"/>
        <v>2.7365422488243212</v>
      </c>
      <c r="G22" s="20">
        <f t="shared" si="6"/>
        <v>5.6531318101758359E-5</v>
      </c>
      <c r="I22" s="2">
        <v>0.50302559999999996</v>
      </c>
      <c r="J22">
        <v>230.91558699999999</v>
      </c>
      <c r="K22">
        <f t="shared" si="1"/>
        <v>230.12641084846334</v>
      </c>
      <c r="L22">
        <f t="shared" si="7"/>
        <v>0.62279899815419926</v>
      </c>
      <c r="M22" s="20">
        <f t="shared" si="8"/>
        <v>1.1679961385209166E-5</v>
      </c>
      <c r="O22" s="2">
        <v>0.50235554999999998</v>
      </c>
      <c r="P22">
        <v>244.874548</v>
      </c>
      <c r="Q22">
        <f t="shared" si="2"/>
        <v>244.34868883337467</v>
      </c>
      <c r="R22">
        <f t="shared" si="9"/>
        <v>0.27652786312389505</v>
      </c>
      <c r="S22" s="20">
        <f t="shared" si="10"/>
        <v>4.6115997068678958E-6</v>
      </c>
      <c r="U22" s="2">
        <v>0.50347805000000001</v>
      </c>
      <c r="V22">
        <v>260.550816</v>
      </c>
      <c r="W22">
        <f t="shared" si="3"/>
        <v>261.38393640014829</v>
      </c>
      <c r="X22">
        <f t="shared" si="4"/>
        <v>0.69408960114324492</v>
      </c>
      <c r="Y22" s="20">
        <f t="shared" si="11"/>
        <v>1.0224231222688475E-5</v>
      </c>
    </row>
    <row r="23" spans="3:47" x14ac:dyDescent="0.25">
      <c r="C23" s="2">
        <v>0.50550870000000003</v>
      </c>
      <c r="D23">
        <v>220.017144</v>
      </c>
      <c r="E23">
        <f t="shared" si="0"/>
        <v>218.49773944329874</v>
      </c>
      <c r="F23">
        <f t="shared" si="5"/>
        <v>2.308590206924555</v>
      </c>
      <c r="G23" s="20">
        <f t="shared" si="6"/>
        <v>4.7690711667369701E-5</v>
      </c>
      <c r="I23" s="2">
        <v>0.50626386999999995</v>
      </c>
      <c r="J23">
        <v>230.91558699999999</v>
      </c>
      <c r="K23">
        <f t="shared" si="1"/>
        <v>230.29696867232431</v>
      </c>
      <c r="L23">
        <f t="shared" si="7"/>
        <v>0.38268863533625064</v>
      </c>
      <c r="M23" s="20">
        <f t="shared" si="8"/>
        <v>7.1769358918896681E-6</v>
      </c>
      <c r="O23" s="2">
        <v>0.50559392000000003</v>
      </c>
      <c r="P23">
        <v>244.88122999999999</v>
      </c>
      <c r="Q23">
        <f t="shared" si="2"/>
        <v>244.5596486917357</v>
      </c>
      <c r="R23">
        <f t="shared" si="9"/>
        <v>0.1034145378249693</v>
      </c>
      <c r="S23" s="20">
        <f t="shared" si="10"/>
        <v>1.7245293869605987E-6</v>
      </c>
      <c r="U23" s="2">
        <v>0.50671692000000002</v>
      </c>
      <c r="V23">
        <v>260.59090900000001</v>
      </c>
      <c r="W23">
        <f t="shared" si="3"/>
        <v>261.65161508052057</v>
      </c>
      <c r="X23">
        <f t="shared" si="4"/>
        <v>1.1250973892532901</v>
      </c>
      <c r="Y23" s="20">
        <f t="shared" si="11"/>
        <v>1.6568057583895376E-5</v>
      </c>
      <c r="AA23" t="s">
        <v>127</v>
      </c>
      <c r="AB23" t="s">
        <v>60</v>
      </c>
      <c r="AD23">
        <f>AD20/COUNT(W3:W115,Q3:Q107,K3:K105,E3:E104)</f>
        <v>5.0055026031613794</v>
      </c>
    </row>
    <row r="24" spans="3:47" x14ac:dyDescent="0.25">
      <c r="C24" s="2">
        <v>0.50874808999999999</v>
      </c>
      <c r="D24">
        <v>220.09064699999999</v>
      </c>
      <c r="E24">
        <f t="shared" si="0"/>
        <v>218.63615412845903</v>
      </c>
      <c r="F24">
        <f t="shared" si="5"/>
        <v>2.115549513363479</v>
      </c>
      <c r="G24" s="20">
        <f t="shared" si="6"/>
        <v>4.367370336402627E-5</v>
      </c>
      <c r="I24" s="2">
        <v>0.50950213</v>
      </c>
      <c r="J24">
        <v>230.91558699999999</v>
      </c>
      <c r="K24">
        <f t="shared" si="1"/>
        <v>230.47218582256602</v>
      </c>
      <c r="L24">
        <f t="shared" si="7"/>
        <v>0.19660460414983047</v>
      </c>
      <c r="M24" s="20">
        <f t="shared" si="8"/>
        <v>3.6871192654934273E-6</v>
      </c>
      <c r="O24" s="2">
        <v>0.50883217999999997</v>
      </c>
      <c r="P24">
        <v>244.88122999999999</v>
      </c>
      <c r="Q24">
        <f t="shared" si="2"/>
        <v>244.77661138387586</v>
      </c>
      <c r="R24">
        <f t="shared" si="9"/>
        <v>1.0945054839727663E-2</v>
      </c>
      <c r="S24" s="20">
        <f t="shared" si="10"/>
        <v>1.8251852312053095E-7</v>
      </c>
      <c r="U24" s="2">
        <v>0.50995509000000006</v>
      </c>
      <c r="V24">
        <v>260.584227</v>
      </c>
      <c r="W24">
        <f t="shared" si="3"/>
        <v>261.92719024417556</v>
      </c>
      <c r="X24">
        <f t="shared" si="4"/>
        <v>1.8035502752065564</v>
      </c>
      <c r="Y24" s="20">
        <f t="shared" si="11"/>
        <v>2.656024054164546E-5</v>
      </c>
      <c r="AA24" t="s">
        <v>128</v>
      </c>
      <c r="AC24" t="s">
        <v>61</v>
      </c>
      <c r="AD24">
        <f>SQRT(AD23)</f>
        <v>2.2372980586326401</v>
      </c>
    </row>
    <row r="25" spans="3:47" x14ac:dyDescent="0.25">
      <c r="C25" s="2">
        <v>0.51198635000000003</v>
      </c>
      <c r="D25">
        <v>220.09064699999999</v>
      </c>
      <c r="E25">
        <f t="shared" si="0"/>
        <v>218.77813367823197</v>
      </c>
      <c r="F25">
        <f t="shared" si="5"/>
        <v>1.7226912198185298</v>
      </c>
      <c r="G25" s="20">
        <f t="shared" si="6"/>
        <v>3.5563481188653449E-5</v>
      </c>
      <c r="I25" s="2">
        <v>0.51274039000000005</v>
      </c>
      <c r="J25">
        <v>230.91558699999999</v>
      </c>
      <c r="K25">
        <f t="shared" si="1"/>
        <v>230.65219013183233</v>
      </c>
      <c r="L25">
        <f t="shared" si="7"/>
        <v>6.9377910160531991E-2</v>
      </c>
      <c r="M25" s="20">
        <f t="shared" si="8"/>
        <v>1.3011120988683633E-6</v>
      </c>
      <c r="O25" s="2">
        <v>0.51207044999999995</v>
      </c>
      <c r="P25">
        <v>244.88122999999999</v>
      </c>
      <c r="Q25">
        <f t="shared" si="2"/>
        <v>244.99975589213597</v>
      </c>
      <c r="R25">
        <f t="shared" si="9"/>
        <v>1.404838710662938E-2</v>
      </c>
      <c r="S25" s="20">
        <f t="shared" si="10"/>
        <v>2.3426934852994337E-7</v>
      </c>
      <c r="U25" s="2">
        <v>0.51319488000000002</v>
      </c>
      <c r="V25">
        <v>260.684459</v>
      </c>
      <c r="W25">
        <f t="shared" si="3"/>
        <v>262.21109932391244</v>
      </c>
      <c r="X25">
        <f t="shared" si="4"/>
        <v>2.3306306785954538</v>
      </c>
      <c r="Y25" s="20">
        <f t="shared" si="11"/>
        <v>3.4295976814757773E-5</v>
      </c>
      <c r="AA25" t="s">
        <v>129</v>
      </c>
      <c r="AD25">
        <f>SQRT(SUM(G3:G104,M3:M105,S3:S107,Y3:Y115)/COUNT(G3:G104,M3:M105,S3:S107,Y3:Y115))</f>
        <v>8.6705550667117125E-3</v>
      </c>
    </row>
    <row r="26" spans="3:47" x14ac:dyDescent="0.25">
      <c r="C26" s="2">
        <v>0.51540949999999996</v>
      </c>
      <c r="D26">
        <v>220.14880299999999</v>
      </c>
      <c r="E26">
        <f t="shared" si="0"/>
        <v>218.93225196212634</v>
      </c>
      <c r="F26">
        <f t="shared" si="5"/>
        <v>1.4799964277514375</v>
      </c>
      <c r="G26" s="20">
        <f t="shared" si="6"/>
        <v>3.0537115397936767E-5</v>
      </c>
      <c r="I26" s="2">
        <v>0.51597866000000003</v>
      </c>
      <c r="J26">
        <v>230.91558699999999</v>
      </c>
      <c r="K26">
        <f t="shared" si="1"/>
        <v>230.83711297028074</v>
      </c>
      <c r="L26">
        <f t="shared" si="7"/>
        <v>6.1581733403770515E-3</v>
      </c>
      <c r="M26" s="20">
        <f t="shared" si="8"/>
        <v>1.15490273799734E-7</v>
      </c>
      <c r="O26" s="2">
        <v>0.51530871</v>
      </c>
      <c r="P26">
        <v>244.88122999999999</v>
      </c>
      <c r="Q26">
        <f t="shared" si="2"/>
        <v>245.22925693457063</v>
      </c>
      <c r="R26">
        <f t="shared" si="9"/>
        <v>0.12112274718663679</v>
      </c>
      <c r="S26" s="20">
        <f t="shared" si="10"/>
        <v>2.0198295263504102E-6</v>
      </c>
      <c r="U26" s="2">
        <v>0.51643313999999996</v>
      </c>
      <c r="V26">
        <v>260.684459</v>
      </c>
      <c r="W26">
        <f t="shared" si="3"/>
        <v>262.50331013224735</v>
      </c>
      <c r="X26">
        <f t="shared" si="4"/>
        <v>3.3082194412774526</v>
      </c>
      <c r="Y26" s="20">
        <f t="shared" si="11"/>
        <v>4.8681508528222851E-5</v>
      </c>
    </row>
    <row r="27" spans="3:47" x14ac:dyDescent="0.25">
      <c r="C27" s="2">
        <v>0.51839323000000004</v>
      </c>
      <c r="D27">
        <v>220.119708</v>
      </c>
      <c r="E27">
        <f t="shared" si="0"/>
        <v>219.0700545501704</v>
      </c>
      <c r="F27">
        <f t="shared" si="5"/>
        <v>1.1017723647391926</v>
      </c>
      <c r="G27" s="20">
        <f t="shared" si="6"/>
        <v>2.2739139129458043E-5</v>
      </c>
      <c r="I27" s="2">
        <v>0.51921691999999997</v>
      </c>
      <c r="J27">
        <v>230.91558699999999</v>
      </c>
      <c r="K27">
        <f t="shared" si="1"/>
        <v>231.02708756091553</v>
      </c>
      <c r="L27">
        <f t="shared" si="7"/>
        <v>1.2432375084481074E-2</v>
      </c>
      <c r="M27" s="20">
        <f t="shared" si="8"/>
        <v>2.331565422287705E-7</v>
      </c>
      <c r="O27" s="2">
        <v>0.51854697000000005</v>
      </c>
      <c r="P27">
        <v>244.88122999999999</v>
      </c>
      <c r="Q27">
        <f t="shared" si="2"/>
        <v>245.46529630325935</v>
      </c>
      <c r="R27">
        <f t="shared" si="9"/>
        <v>0.34113344660305761</v>
      </c>
      <c r="S27" s="20">
        <f t="shared" si="10"/>
        <v>5.6887035992736817E-6</v>
      </c>
      <c r="U27" s="2">
        <v>0.51967140999999994</v>
      </c>
      <c r="V27">
        <v>260.684459</v>
      </c>
      <c r="W27">
        <f t="shared" si="3"/>
        <v>262.80420638922612</v>
      </c>
      <c r="X27">
        <f t="shared" si="4"/>
        <v>4.4933289941309518</v>
      </c>
      <c r="Y27" s="20">
        <f t="shared" si="11"/>
        <v>6.6120775127127222E-5</v>
      </c>
      <c r="AA27" t="s">
        <v>122</v>
      </c>
      <c r="AB27" s="16">
        <f>AD3-AD4</f>
        <v>-9.0000000000000036</v>
      </c>
    </row>
    <row r="28" spans="3:47" x14ac:dyDescent="0.25">
      <c r="C28" s="2">
        <v>0.52170145000000001</v>
      </c>
      <c r="D28">
        <v>220.110589</v>
      </c>
      <c r="E28">
        <f t="shared" si="0"/>
        <v>219.22671839885803</v>
      </c>
      <c r="F28">
        <f t="shared" si="5"/>
        <v>0.78122723956308293</v>
      </c>
      <c r="G28" s="20">
        <f t="shared" si="6"/>
        <v>1.6124843409545176E-5</v>
      </c>
      <c r="I28" s="2">
        <v>0.52245518000000002</v>
      </c>
      <c r="J28">
        <v>230.91558699999999</v>
      </c>
      <c r="K28">
        <f t="shared" si="1"/>
        <v>231.22225250292141</v>
      </c>
      <c r="L28">
        <f t="shared" si="7"/>
        <v>9.40437306820468E-2</v>
      </c>
      <c r="M28" s="20">
        <f t="shared" si="8"/>
        <v>1.7636944602395726E-6</v>
      </c>
      <c r="O28" s="2">
        <v>0.52178524000000004</v>
      </c>
      <c r="P28">
        <v>244.88122999999999</v>
      </c>
      <c r="Q28">
        <f t="shared" si="2"/>
        <v>245.70806103085616</v>
      </c>
      <c r="R28">
        <f t="shared" si="9"/>
        <v>0.6836495535866759</v>
      </c>
      <c r="S28" s="20">
        <f t="shared" si="10"/>
        <v>1.1400464290022243E-5</v>
      </c>
      <c r="U28" s="2">
        <v>0.52291049000000001</v>
      </c>
      <c r="V28">
        <v>260.73791599999998</v>
      </c>
      <c r="W28">
        <f t="shared" si="3"/>
        <v>263.11412395338766</v>
      </c>
      <c r="X28">
        <f t="shared" si="4"/>
        <v>5.6463642377428531</v>
      </c>
      <c r="Y28" s="20">
        <f t="shared" si="11"/>
        <v>8.3053991732433174E-5</v>
      </c>
      <c r="AA28" t="s">
        <v>121</v>
      </c>
      <c r="AB28" s="15">
        <f>EXP(AB27)</f>
        <v>1.234098040866791E-4</v>
      </c>
    </row>
    <row r="29" spans="3:47" x14ac:dyDescent="0.25">
      <c r="C29" s="2">
        <v>0.52494012000000001</v>
      </c>
      <c r="D29">
        <v>220.13731799999999</v>
      </c>
      <c r="E29">
        <f t="shared" si="0"/>
        <v>219.38413676715638</v>
      </c>
      <c r="F29">
        <f t="shared" si="5"/>
        <v>0.56728196950782939</v>
      </c>
      <c r="G29" s="20">
        <f t="shared" si="6"/>
        <v>1.1706084051926627E-5</v>
      </c>
      <c r="I29" s="2">
        <v>0.52569345000000001</v>
      </c>
      <c r="J29">
        <v>230.91558699999999</v>
      </c>
      <c r="K29">
        <f t="shared" si="1"/>
        <v>231.42275023093944</v>
      </c>
      <c r="L29">
        <f t="shared" si="7"/>
        <v>0.25721454281694645</v>
      </c>
      <c r="M29" s="20">
        <f t="shared" si="8"/>
        <v>4.8237969822044235E-6</v>
      </c>
      <c r="O29" s="2">
        <v>0.52502349999999998</v>
      </c>
      <c r="P29">
        <v>244.88122999999999</v>
      </c>
      <c r="Q29">
        <f t="shared" si="2"/>
        <v>245.95774119768723</v>
      </c>
      <c r="R29">
        <f t="shared" si="9"/>
        <v>1.1588763587460138</v>
      </c>
      <c r="S29" s="20">
        <f t="shared" si="10"/>
        <v>1.9325293895273351E-5</v>
      </c>
      <c r="U29" s="2">
        <v>0.52615007999999996</v>
      </c>
      <c r="V29">
        <v>260.82478300000002</v>
      </c>
      <c r="W29">
        <f t="shared" si="3"/>
        <v>263.43330562234678</v>
      </c>
      <c r="X29">
        <f t="shared" si="4"/>
        <v>6.8043902712947881</v>
      </c>
      <c r="Y29" s="20">
        <f t="shared" si="11"/>
        <v>1.000210721403839E-4</v>
      </c>
      <c r="AA29" t="s">
        <v>123</v>
      </c>
      <c r="AB29" s="15">
        <f>EXP(AB27)</f>
        <v>1.234098040866791E-4</v>
      </c>
    </row>
    <row r="30" spans="3:47" x14ac:dyDescent="0.25">
      <c r="C30" s="2">
        <v>0.52817910000000001</v>
      </c>
      <c r="D30">
        <v>220.18409299999999</v>
      </c>
      <c r="E30">
        <f t="shared" si="0"/>
        <v>219.54568125076446</v>
      </c>
      <c r="F30">
        <f t="shared" si="5"/>
        <v>0.40756956156196938</v>
      </c>
      <c r="G30" s="20">
        <f t="shared" si="6"/>
        <v>8.4067834599096837E-6</v>
      </c>
      <c r="I30" s="2">
        <v>0.52893171000000005</v>
      </c>
      <c r="J30">
        <v>230.91558699999999</v>
      </c>
      <c r="K30">
        <f t="shared" si="1"/>
        <v>231.62872518851103</v>
      </c>
      <c r="L30">
        <f t="shared" si="7"/>
        <v>0.50856607591280567</v>
      </c>
      <c r="M30" s="20">
        <f t="shared" si="8"/>
        <v>9.5376391838996281E-6</v>
      </c>
      <c r="O30" s="2">
        <v>0.52826176999999996</v>
      </c>
      <c r="P30">
        <v>244.88122999999999</v>
      </c>
      <c r="Q30">
        <f t="shared" si="2"/>
        <v>246.21453538428332</v>
      </c>
      <c r="R30">
        <f t="shared" si="9"/>
        <v>1.7777032477589318</v>
      </c>
      <c r="S30" s="20">
        <f t="shared" si="10"/>
        <v>2.9644782605365633E-5</v>
      </c>
      <c r="U30" s="2">
        <v>0.52938865000000002</v>
      </c>
      <c r="V30">
        <v>260.84483</v>
      </c>
      <c r="W30">
        <f t="shared" si="3"/>
        <v>263.76187231782342</v>
      </c>
      <c r="X30">
        <f t="shared" si="4"/>
        <v>8.5091358839726077</v>
      </c>
      <c r="Y30" s="20">
        <f t="shared" si="11"/>
        <v>1.2506073949467215E-4</v>
      </c>
    </row>
    <row r="31" spans="3:47" x14ac:dyDescent="0.25">
      <c r="C31" s="2">
        <v>0.53141735999999995</v>
      </c>
      <c r="D31">
        <v>220.18409299999999</v>
      </c>
      <c r="E31">
        <f t="shared" si="0"/>
        <v>219.71140701222518</v>
      </c>
      <c r="F31">
        <f t="shared" si="5"/>
        <v>0.22343204303864758</v>
      </c>
      <c r="G31" s="20">
        <f t="shared" si="6"/>
        <v>4.608648390308058E-6</v>
      </c>
      <c r="I31" s="2">
        <v>0.53216998000000004</v>
      </c>
      <c r="J31">
        <v>230.91558699999999</v>
      </c>
      <c r="K31">
        <f t="shared" si="1"/>
        <v>231.84032831045118</v>
      </c>
      <c r="L31">
        <f t="shared" si="7"/>
        <v>0.85514649125499587</v>
      </c>
      <c r="M31" s="20">
        <f t="shared" si="8"/>
        <v>1.6037402157288803E-5</v>
      </c>
      <c r="O31" s="2">
        <v>0.53150003000000001</v>
      </c>
      <c r="P31">
        <v>244.88122999999999</v>
      </c>
      <c r="Q31">
        <f t="shared" si="2"/>
        <v>246.47864465577948</v>
      </c>
      <c r="R31">
        <f t="shared" si="9"/>
        <v>2.5517335824991005</v>
      </c>
      <c r="S31" s="20">
        <f t="shared" si="10"/>
        <v>4.2552426798656951E-5</v>
      </c>
      <c r="U31" s="2">
        <v>0.53237338000000001</v>
      </c>
      <c r="V31">
        <v>260.90496899999999</v>
      </c>
      <c r="W31">
        <f t="shared" si="3"/>
        <v>264.073326966595</v>
      </c>
      <c r="X31">
        <f t="shared" si="4"/>
        <v>10.03849220448607</v>
      </c>
      <c r="Y31" s="20">
        <f t="shared" si="11"/>
        <v>1.4747003564433842E-4</v>
      </c>
    </row>
    <row r="32" spans="3:47" x14ac:dyDescent="0.25">
      <c r="C32" s="2">
        <v>0.53465562</v>
      </c>
      <c r="D32">
        <v>220.18409299999999</v>
      </c>
      <c r="E32">
        <f t="shared" si="0"/>
        <v>219.88145959244397</v>
      </c>
      <c r="F32">
        <f t="shared" si="5"/>
        <v>9.1586979368965538E-2</v>
      </c>
      <c r="G32" s="20">
        <f t="shared" si="6"/>
        <v>1.8891300428602801E-6</v>
      </c>
      <c r="I32" s="2">
        <v>0.53540823999999998</v>
      </c>
      <c r="J32">
        <v>230.91558699999999</v>
      </c>
      <c r="K32">
        <f t="shared" si="1"/>
        <v>232.05771204090283</v>
      </c>
      <c r="L32">
        <f t="shared" si="7"/>
        <v>1.3044496090573146</v>
      </c>
      <c r="M32" s="20">
        <f t="shared" si="8"/>
        <v>2.4463624873989211E-5</v>
      </c>
      <c r="O32" s="2">
        <v>0.53473828999999995</v>
      </c>
      <c r="P32">
        <v>244.88122999999999</v>
      </c>
      <c r="Q32">
        <f t="shared" si="2"/>
        <v>246.7502782180826</v>
      </c>
      <c r="R32">
        <f t="shared" si="9"/>
        <v>3.4933412415177831</v>
      </c>
      <c r="S32" s="20">
        <f t="shared" si="10"/>
        <v>5.8254571904340734E-5</v>
      </c>
      <c r="U32" s="2">
        <v>0.53637836999999999</v>
      </c>
      <c r="V32">
        <v>261.12547899999998</v>
      </c>
      <c r="W32">
        <f t="shared" si="3"/>
        <v>264.50467594432644</v>
      </c>
      <c r="X32">
        <f t="shared" si="4"/>
        <v>11.418971988545231</v>
      </c>
      <c r="Y32" s="20">
        <f t="shared" si="11"/>
        <v>1.6746671768490051E-4</v>
      </c>
    </row>
    <row r="33" spans="3:25" x14ac:dyDescent="0.25">
      <c r="C33" s="2">
        <v>0.53789388999999999</v>
      </c>
      <c r="D33">
        <v>220.18409299999999</v>
      </c>
      <c r="E33">
        <f t="shared" si="0"/>
        <v>220.05595250314533</v>
      </c>
      <c r="F33">
        <f t="shared" si="5"/>
        <v>1.6419986934157936E-2</v>
      </c>
      <c r="G33" s="20">
        <f t="shared" si="6"/>
        <v>3.3868887078070889E-7</v>
      </c>
      <c r="I33" s="2">
        <v>0.53864650000000003</v>
      </c>
      <c r="J33">
        <v>230.91558699999999</v>
      </c>
      <c r="K33">
        <f t="shared" si="1"/>
        <v>232.28103497585349</v>
      </c>
      <c r="L33">
        <f t="shared" si="7"/>
        <v>1.8644481747624175</v>
      </c>
      <c r="M33" s="20">
        <f t="shared" si="8"/>
        <v>3.4965828060881116E-5</v>
      </c>
      <c r="O33" s="2">
        <v>0.53797768000000001</v>
      </c>
      <c r="P33">
        <v>244.954734</v>
      </c>
      <c r="Q33">
        <f t="shared" si="2"/>
        <v>247.02974929692957</v>
      </c>
      <c r="R33">
        <f t="shared" si="9"/>
        <v>4.3056884824916875</v>
      </c>
      <c r="S33" s="20">
        <f t="shared" si="10"/>
        <v>7.1758100033570457E-5</v>
      </c>
      <c r="U33" s="2">
        <v>0.53910986999999999</v>
      </c>
      <c r="V33">
        <v>261.26580300000001</v>
      </c>
      <c r="W33">
        <f t="shared" si="3"/>
        <v>264.80795718269559</v>
      </c>
      <c r="X33">
        <f t="shared" si="4"/>
        <v>12.546856253987814</v>
      </c>
      <c r="Y33" s="20">
        <f t="shared" si="11"/>
        <v>1.8381027502829532E-4</v>
      </c>
    </row>
    <row r="34" spans="3:25" x14ac:dyDescent="0.25">
      <c r="C34" s="2">
        <v>0.54113215000000003</v>
      </c>
      <c r="D34">
        <v>220.18409299999999</v>
      </c>
      <c r="E34">
        <f t="shared" si="0"/>
        <v>220.23500058219292</v>
      </c>
      <c r="F34">
        <f t="shared" si="5"/>
        <v>2.5915819247303656E-3</v>
      </c>
      <c r="G34" s="20">
        <f t="shared" si="6"/>
        <v>5.345558185534798E-8</v>
      </c>
      <c r="I34" s="2">
        <v>0.54188477000000002</v>
      </c>
      <c r="J34">
        <v>230.91558699999999</v>
      </c>
      <c r="K34">
        <f t="shared" si="1"/>
        <v>232.51046010011882</v>
      </c>
      <c r="L34">
        <f t="shared" si="7"/>
        <v>2.5436202054826542</v>
      </c>
      <c r="M34" s="20">
        <f t="shared" si="8"/>
        <v>4.77030083007928E-5</v>
      </c>
      <c r="O34" s="2">
        <v>0.54121717000000003</v>
      </c>
      <c r="P34">
        <v>245.034919</v>
      </c>
      <c r="Q34">
        <f t="shared" si="2"/>
        <v>247.31719412983605</v>
      </c>
      <c r="R34">
        <f t="shared" si="9"/>
        <v>5.2087797682681662</v>
      </c>
      <c r="S34" s="20">
        <f t="shared" si="10"/>
        <v>8.6752108405167559E-5</v>
      </c>
      <c r="U34" s="2">
        <v>0.54235323000000002</v>
      </c>
      <c r="V34">
        <v>261.60001399999999</v>
      </c>
      <c r="W34">
        <f t="shared" si="3"/>
        <v>265.17793694446749</v>
      </c>
      <c r="X34">
        <f t="shared" si="4"/>
        <v>12.801532596547002</v>
      </c>
      <c r="Y34" s="20">
        <f t="shared" si="11"/>
        <v>1.8706237354857683E-4</v>
      </c>
    </row>
    <row r="35" spans="3:25" x14ac:dyDescent="0.25">
      <c r="C35" s="2">
        <v>0.54437042000000002</v>
      </c>
      <c r="D35">
        <v>220.18409299999999</v>
      </c>
      <c r="E35">
        <f t="shared" ref="E35:E66" si="12">$AD$6+$AD$2*EXP((C35/F$1)*$AD$3-$AD$4)+D$1^2*$AD$5/((-$AD$7*(C35/E$1-1)^$AD$8+1))</f>
        <v>220.41872387782479</v>
      </c>
      <c r="F35">
        <f t="shared" si="5"/>
        <v>5.5051648828835634E-2</v>
      </c>
      <c r="G35" s="20">
        <f t="shared" si="6"/>
        <v>1.1355295744887061E-6</v>
      </c>
      <c r="I35" s="2">
        <v>0.54512313000000001</v>
      </c>
      <c r="J35">
        <v>230.922269</v>
      </c>
      <c r="K35">
        <f t="shared" ref="K35:K66" si="13">$AD$6+$AD$2*EXP((I35/L$1)*$AD$3-$AD$4)+J$1^2*$AD$5/((-$AD$7*(I35/K$1-1)^$AD$8+1))</f>
        <v>232.74616007416327</v>
      </c>
      <c r="L35">
        <f t="shared" si="7"/>
        <v>3.3265786504124497</v>
      </c>
      <c r="M35" s="20">
        <f t="shared" si="8"/>
        <v>6.23829867124685E-5</v>
      </c>
      <c r="O35" s="2">
        <v>0.54445940999999998</v>
      </c>
      <c r="P35">
        <v>245.29552200000001</v>
      </c>
      <c r="Q35">
        <f t="shared" ref="Q35:Q66" si="14">$AD$6+$AD$2*EXP((O35/R$1)*$AD$3-$AD$4)+P$1^2*$AD$5/((-$AD$7*(O35/Q$1-1)^$AD$8+1))</f>
        <v>247.61308573387717</v>
      </c>
      <c r="R35">
        <f t="shared" si="9"/>
        <v>5.3711016605826671</v>
      </c>
      <c r="S35" s="20">
        <f t="shared" si="10"/>
        <v>8.9265600829190715E-5</v>
      </c>
      <c r="U35" s="2">
        <v>0.54559557000000003</v>
      </c>
      <c r="V35">
        <v>261.86719499999998</v>
      </c>
      <c r="W35">
        <f t="shared" ref="W35:W66" si="15">$AD$6+$AD$2*EXP((U35/X$1)*$AD$3-$AD$4)+V$1^2*$AD$5/((-$AD$7*(U35/W$1-1)^$AD$8+1))</f>
        <v>265.55880849482935</v>
      </c>
      <c r="X35">
        <f t="shared" ref="X35:X66" si="16">(W35-V35)^2</f>
        <v>13.628010195206306</v>
      </c>
      <c r="Y35" s="20">
        <f t="shared" si="11"/>
        <v>1.9873312295862064E-4</v>
      </c>
    </row>
    <row r="36" spans="3:25" x14ac:dyDescent="0.25">
      <c r="C36" s="2">
        <v>0.54760867999999996</v>
      </c>
      <c r="D36">
        <v>220.18409299999999</v>
      </c>
      <c r="E36">
        <f t="shared" si="12"/>
        <v>220.60724330263673</v>
      </c>
      <c r="F36">
        <f t="shared" si="5"/>
        <v>0.17905617862156636</v>
      </c>
      <c r="G36" s="20">
        <f t="shared" si="6"/>
        <v>3.6933241900144819E-6</v>
      </c>
      <c r="I36" s="2">
        <v>0.54836333000000004</v>
      </c>
      <c r="J36">
        <v>231.04922999999999</v>
      </c>
      <c r="K36">
        <f t="shared" si="13"/>
        <v>232.9884393225295</v>
      </c>
      <c r="L36">
        <f t="shared" si="7"/>
        <v>3.7605327965853497</v>
      </c>
      <c r="M36" s="20">
        <f t="shared" si="8"/>
        <v>7.0443403286662179E-5</v>
      </c>
      <c r="O36" s="2">
        <v>0.54770021999999996</v>
      </c>
      <c r="P36">
        <v>245.46257499999999</v>
      </c>
      <c r="Q36">
        <f t="shared" si="14"/>
        <v>247.91728147033331</v>
      </c>
      <c r="R36">
        <f t="shared" si="9"/>
        <v>6.0255838554962695</v>
      </c>
      <c r="S36" s="20">
        <f t="shared" si="10"/>
        <v>1.0000657710533382E-4</v>
      </c>
      <c r="U36" s="2">
        <v>0.54883740999999997</v>
      </c>
      <c r="V36">
        <v>262.101069</v>
      </c>
      <c r="W36">
        <f t="shared" si="15"/>
        <v>265.9509526475365</v>
      </c>
      <c r="X36">
        <f t="shared" si="16"/>
        <v>14.821604099568953</v>
      </c>
      <c r="Y36" s="20">
        <f t="shared" si="11"/>
        <v>2.1575338795199841E-4</v>
      </c>
    </row>
    <row r="37" spans="3:25" x14ac:dyDescent="0.25">
      <c r="C37" s="2">
        <v>0.55084694000000001</v>
      </c>
      <c r="D37">
        <v>220.18409299999999</v>
      </c>
      <c r="E37">
        <f t="shared" si="12"/>
        <v>220.80068465012593</v>
      </c>
      <c r="F37">
        <f t="shared" si="5"/>
        <v>0.38018526300502997</v>
      </c>
      <c r="G37" s="20">
        <f t="shared" si="6"/>
        <v>7.8419378730914837E-6</v>
      </c>
      <c r="I37" s="2">
        <v>0.55160363999999995</v>
      </c>
      <c r="J37">
        <v>231.182872</v>
      </c>
      <c r="K37">
        <f t="shared" si="13"/>
        <v>233.23735053677188</v>
      </c>
      <c r="L37">
        <f t="shared" si="7"/>
        <v>4.2208820580563318</v>
      </c>
      <c r="M37" s="20">
        <f t="shared" si="8"/>
        <v>7.8975413353196989E-5</v>
      </c>
      <c r="O37" s="2">
        <v>0.55094164999999995</v>
      </c>
      <c r="P37">
        <v>245.66972100000001</v>
      </c>
      <c r="Q37">
        <f t="shared" si="14"/>
        <v>248.2302111545593</v>
      </c>
      <c r="R37">
        <f t="shared" si="9"/>
        <v>6.5561098315950543</v>
      </c>
      <c r="S37" s="20">
        <f t="shared" si="10"/>
        <v>1.0862829305989171E-4</v>
      </c>
      <c r="U37" s="2">
        <v>0.55208077</v>
      </c>
      <c r="V37">
        <v>262.43517600000001</v>
      </c>
      <c r="W37">
        <f t="shared" si="15"/>
        <v>266.35495652496314</v>
      </c>
      <c r="X37">
        <f t="shared" si="16"/>
        <v>15.364679363880231</v>
      </c>
      <c r="Y37" s="20">
        <f t="shared" si="11"/>
        <v>2.2308964349424109E-4</v>
      </c>
    </row>
    <row r="38" spans="3:25" x14ac:dyDescent="0.25">
      <c r="C38" s="2">
        <v>0.55408520999999999</v>
      </c>
      <c r="D38">
        <v>220.18409299999999</v>
      </c>
      <c r="E38">
        <f t="shared" si="12"/>
        <v>220.9991770442428</v>
      </c>
      <c r="F38">
        <f t="shared" si="5"/>
        <v>0.66436199917921357</v>
      </c>
      <c r="G38" s="20">
        <f t="shared" si="6"/>
        <v>1.3703544113274374E-5</v>
      </c>
      <c r="I38" s="2">
        <v>0.55484557999999995</v>
      </c>
      <c r="J38">
        <v>231.423429</v>
      </c>
      <c r="K38">
        <f t="shared" si="13"/>
        <v>233.49319706904515</v>
      </c>
      <c r="L38">
        <f t="shared" si="7"/>
        <v>4.2839398596389033</v>
      </c>
      <c r="M38" s="20">
        <f t="shared" si="8"/>
        <v>7.9988714420369537E-5</v>
      </c>
      <c r="O38" s="2">
        <v>0.55418511999999998</v>
      </c>
      <c r="P38">
        <v>246.01051000000001</v>
      </c>
      <c r="Q38">
        <f t="shared" si="14"/>
        <v>248.5522702621594</v>
      </c>
      <c r="R38">
        <f t="shared" si="9"/>
        <v>6.4605452302925492</v>
      </c>
      <c r="S38" s="20">
        <f t="shared" si="10"/>
        <v>1.0674851659828226E-4</v>
      </c>
      <c r="U38" s="2">
        <v>0.55532577000000005</v>
      </c>
      <c r="V38">
        <v>262.87619599999999</v>
      </c>
      <c r="W38">
        <f t="shared" si="15"/>
        <v>266.77120005410978</v>
      </c>
      <c r="X38">
        <f t="shared" si="16"/>
        <v>15.171056581531705</v>
      </c>
      <c r="Y38" s="20">
        <f t="shared" si="11"/>
        <v>2.1953982055731718E-4</v>
      </c>
    </row>
    <row r="39" spans="3:25" x14ac:dyDescent="0.25">
      <c r="C39" s="2">
        <v>0.55732347000000004</v>
      </c>
      <c r="D39">
        <v>220.18409299999999</v>
      </c>
      <c r="E39">
        <f t="shared" si="12"/>
        <v>221.20285111747211</v>
      </c>
      <c r="F39">
        <f t="shared" si="5"/>
        <v>1.0378681019153326</v>
      </c>
      <c r="G39" s="20">
        <f t="shared" si="6"/>
        <v>2.1407713469355959E-5</v>
      </c>
      <c r="I39" s="2">
        <v>0.55808537000000003</v>
      </c>
      <c r="J39">
        <v>231.52366000000001</v>
      </c>
      <c r="K39">
        <f t="shared" si="13"/>
        <v>233.75586503543232</v>
      </c>
      <c r="L39">
        <f t="shared" si="7"/>
        <v>4.9827393202093839</v>
      </c>
      <c r="M39" s="20">
        <f t="shared" si="8"/>
        <v>9.2955995956110193E-5</v>
      </c>
      <c r="O39" s="2">
        <v>0.55742796999999999</v>
      </c>
      <c r="P39">
        <v>246.311205</v>
      </c>
      <c r="Q39">
        <f t="shared" si="14"/>
        <v>248.88345536778974</v>
      </c>
      <c r="R39">
        <f t="shared" si="9"/>
        <v>6.6164719545944273</v>
      </c>
      <c r="S39" s="20">
        <f t="shared" si="10"/>
        <v>1.0905815299686951E-4</v>
      </c>
      <c r="U39" s="2">
        <v>0.55857056000000005</v>
      </c>
      <c r="V39">
        <v>263.30385200000001</v>
      </c>
      <c r="W39">
        <f t="shared" si="15"/>
        <v>267.19981232102356</v>
      </c>
      <c r="X39">
        <f t="shared" si="16"/>
        <v>15.178506822989933</v>
      </c>
      <c r="Y39" s="20">
        <f t="shared" si="11"/>
        <v>2.1893471232784626E-4</v>
      </c>
    </row>
    <row r="40" spans="3:25" x14ac:dyDescent="0.25">
      <c r="C40" s="2">
        <v>0.56056172999999998</v>
      </c>
      <c r="D40">
        <v>220.18409299999999</v>
      </c>
      <c r="E40">
        <f t="shared" si="12"/>
        <v>221.41184277556462</v>
      </c>
      <c r="F40">
        <f t="shared" si="5"/>
        <v>1.5073695113990049</v>
      </c>
      <c r="G40" s="20">
        <f t="shared" si="6"/>
        <v>3.109194177267958E-5</v>
      </c>
      <c r="I40" s="2">
        <v>0.56132464999999998</v>
      </c>
      <c r="J40">
        <v>231.59048200000001</v>
      </c>
      <c r="K40">
        <f t="shared" si="13"/>
        <v>234.02566981273532</v>
      </c>
      <c r="L40">
        <f t="shared" si="7"/>
        <v>5.9301396832945708</v>
      </c>
      <c r="M40" s="20">
        <f t="shared" si="8"/>
        <v>1.1056648671972919E-4</v>
      </c>
      <c r="O40" s="2">
        <v>0.56067082000000001</v>
      </c>
      <c r="P40">
        <v>246.61190099999999</v>
      </c>
      <c r="Q40">
        <f t="shared" si="14"/>
        <v>249.22408927118911</v>
      </c>
      <c r="R40">
        <f t="shared" si="9"/>
        <v>6.8235275641380353</v>
      </c>
      <c r="S40" s="20">
        <f t="shared" si="10"/>
        <v>1.1219690796097106E-4</v>
      </c>
      <c r="U40" s="2">
        <v>0.56181638</v>
      </c>
      <c r="V40">
        <v>263.79832900000002</v>
      </c>
      <c r="W40">
        <f t="shared" si="15"/>
        <v>267.64133118474018</v>
      </c>
      <c r="X40">
        <f t="shared" si="16"/>
        <v>14.768665791917625</v>
      </c>
      <c r="Y40" s="20">
        <f t="shared" si="11"/>
        <v>2.1222531274871047E-4</v>
      </c>
    </row>
    <row r="41" spans="3:25" x14ac:dyDescent="0.25">
      <c r="C41" s="2">
        <v>0.56379999999999997</v>
      </c>
      <c r="D41">
        <v>220.18409299999999</v>
      </c>
      <c r="E41">
        <f t="shared" si="12"/>
        <v>221.62629152245182</v>
      </c>
      <c r="F41">
        <f t="shared" si="5"/>
        <v>2.0799365781622483</v>
      </c>
      <c r="G41" s="20">
        <f t="shared" si="6"/>
        <v>4.2902066474110128E-5</v>
      </c>
      <c r="I41" s="2">
        <v>0.56456638999999997</v>
      </c>
      <c r="J41">
        <v>231.81767400000001</v>
      </c>
      <c r="K41">
        <f t="shared" si="13"/>
        <v>234.30306170854811</v>
      </c>
      <c r="L41">
        <f t="shared" si="7"/>
        <v>6.1771520618019906</v>
      </c>
      <c r="M41" s="20">
        <f t="shared" si="8"/>
        <v>1.1494635511498445E-4</v>
      </c>
      <c r="O41" s="2">
        <v>0.56391449999999999</v>
      </c>
      <c r="P41">
        <v>246.96605400000001</v>
      </c>
      <c r="Q41">
        <f t="shared" si="14"/>
        <v>249.5745324884052</v>
      </c>
      <c r="R41">
        <f t="shared" si="9"/>
        <v>6.8041600244725871</v>
      </c>
      <c r="S41" s="20">
        <f t="shared" si="10"/>
        <v>1.1155781351998422E-4</v>
      </c>
      <c r="U41" s="2">
        <v>0.56480763</v>
      </c>
      <c r="V41">
        <v>264.28612399999997</v>
      </c>
      <c r="W41">
        <f t="shared" si="15"/>
        <v>268.05985877144599</v>
      </c>
      <c r="X41">
        <f t="shared" si="16"/>
        <v>14.241074125220711</v>
      </c>
      <c r="Y41" s="20">
        <f t="shared" si="11"/>
        <v>2.0388910695237129E-4</v>
      </c>
    </row>
    <row r="42" spans="3:25" x14ac:dyDescent="0.25">
      <c r="C42" s="2">
        <v>0.56704019999999999</v>
      </c>
      <c r="D42">
        <v>220.31115700000001</v>
      </c>
      <c r="E42">
        <f t="shared" si="12"/>
        <v>221.84647202632297</v>
      </c>
      <c r="F42">
        <f t="shared" si="5"/>
        <v>2.3571922300530783</v>
      </c>
      <c r="G42" s="20">
        <f t="shared" si="6"/>
        <v>4.8564846273660427E-5</v>
      </c>
      <c r="I42" s="2">
        <v>0.56780790999999997</v>
      </c>
      <c r="J42">
        <v>232.03150199999999</v>
      </c>
      <c r="K42">
        <f t="shared" si="13"/>
        <v>234.58802096222729</v>
      </c>
      <c r="L42">
        <f t="shared" si="7"/>
        <v>6.5357892042277559</v>
      </c>
      <c r="M42" s="20">
        <f t="shared" si="8"/>
        <v>1.2139593207785878E-4</v>
      </c>
      <c r="O42" s="2">
        <v>0.56715826999999996</v>
      </c>
      <c r="P42">
        <v>247.32688899999999</v>
      </c>
      <c r="Q42">
        <f t="shared" si="14"/>
        <v>249.9349866798967</v>
      </c>
      <c r="R42">
        <f t="shared" si="9"/>
        <v>6.8021735078825571</v>
      </c>
      <c r="S42" s="20">
        <f t="shared" si="10"/>
        <v>1.112000637134551E-4</v>
      </c>
      <c r="U42" s="2">
        <v>0.56779745999999998</v>
      </c>
      <c r="V42">
        <v>264.68026500000002</v>
      </c>
      <c r="W42">
        <f t="shared" si="15"/>
        <v>268.4896564063672</v>
      </c>
      <c r="X42">
        <f t="shared" si="16"/>
        <v>14.511462886904146</v>
      </c>
      <c r="Y42" s="20">
        <f t="shared" si="11"/>
        <v>2.0714195647440086E-4</v>
      </c>
    </row>
    <row r="43" spans="3:25" x14ac:dyDescent="0.25">
      <c r="C43" s="2">
        <v>0.57028029999999996</v>
      </c>
      <c r="D43">
        <v>220.43143599999999</v>
      </c>
      <c r="E43">
        <f t="shared" si="12"/>
        <v>222.07239749537075</v>
      </c>
      <c r="F43">
        <f t="shared" si="5"/>
        <v>2.6927546292894418</v>
      </c>
      <c r="G43" s="20">
        <f t="shared" si="6"/>
        <v>5.5417856205832811E-5</v>
      </c>
      <c r="I43" s="2">
        <v>0.57105035999999998</v>
      </c>
      <c r="J43">
        <v>232.30546899999999</v>
      </c>
      <c r="K43">
        <f t="shared" si="13"/>
        <v>234.88085874498145</v>
      </c>
      <c r="L43">
        <f t="shared" si="7"/>
        <v>6.6326323385556929</v>
      </c>
      <c r="M43" s="20">
        <f t="shared" si="8"/>
        <v>1.2290429378340549E-4</v>
      </c>
      <c r="O43" s="2">
        <v>0.57040325999999997</v>
      </c>
      <c r="P43">
        <v>247.767909</v>
      </c>
      <c r="Q43">
        <f t="shared" si="14"/>
        <v>250.30586909213696</v>
      </c>
      <c r="R43">
        <f t="shared" si="9"/>
        <v>6.4412414292798257</v>
      </c>
      <c r="S43" s="20">
        <f t="shared" si="10"/>
        <v>1.0492511798315116E-4</v>
      </c>
      <c r="U43" s="2">
        <v>0.57078943000000004</v>
      </c>
      <c r="V43">
        <v>265.21483599999999</v>
      </c>
      <c r="W43">
        <f t="shared" si="15"/>
        <v>268.93155473057186</v>
      </c>
      <c r="X43">
        <f t="shared" si="16"/>
        <v>13.813998122183772</v>
      </c>
      <c r="Y43" s="20">
        <f t="shared" si="11"/>
        <v>1.9639198663329421E-4</v>
      </c>
    </row>
    <row r="44" spans="3:25" x14ac:dyDescent="0.25">
      <c r="C44" s="2">
        <v>0.57351938000000002</v>
      </c>
      <c r="D44">
        <v>220.48478800000001</v>
      </c>
      <c r="E44">
        <f t="shared" si="12"/>
        <v>222.30415096530049</v>
      </c>
      <c r="F44">
        <f t="shared" si="5"/>
        <v>3.3100815995069732</v>
      </c>
      <c r="G44" s="20">
        <f t="shared" si="6"/>
        <v>6.8089702602842895E-5</v>
      </c>
      <c r="I44" s="2">
        <v>0.57429342000000005</v>
      </c>
      <c r="J44">
        <v>232.619529</v>
      </c>
      <c r="K44">
        <f t="shared" si="13"/>
        <v>235.18176509284456</v>
      </c>
      <c r="L44">
        <f t="shared" si="7"/>
        <v>6.5650537954753432</v>
      </c>
      <c r="M44" s="20">
        <f t="shared" si="8"/>
        <v>1.2132378340552261E-4</v>
      </c>
      <c r="O44" s="2">
        <v>0.57364866999999997</v>
      </c>
      <c r="P44">
        <v>248.235658</v>
      </c>
      <c r="Q44">
        <f t="shared" si="14"/>
        <v>250.68739003038746</v>
      </c>
      <c r="R44">
        <f t="shared" si="9"/>
        <v>6.0109899488278229</v>
      </c>
      <c r="S44" s="20">
        <f t="shared" si="10"/>
        <v>9.7547842717495538E-5</v>
      </c>
      <c r="U44" s="2">
        <v>0.57378048999999998</v>
      </c>
      <c r="V44">
        <v>265.68916200000001</v>
      </c>
      <c r="W44">
        <f t="shared" si="15"/>
        <v>269.38543387494525</v>
      </c>
      <c r="X44">
        <f t="shared" si="16"/>
        <v>13.662425773511194</v>
      </c>
      <c r="Y44" s="20">
        <f t="shared" si="11"/>
        <v>1.9354418941199374E-4</v>
      </c>
    </row>
    <row r="45" spans="3:25" x14ac:dyDescent="0.25">
      <c r="C45" s="2">
        <v>0.57676008999999995</v>
      </c>
      <c r="D45">
        <v>220.64515900000001</v>
      </c>
      <c r="E45">
        <f t="shared" si="12"/>
        <v>222.54207789832219</v>
      </c>
      <c r="F45">
        <f t="shared" si="5"/>
        <v>3.5983013068118486</v>
      </c>
      <c r="G45" s="20">
        <f t="shared" si="6"/>
        <v>7.3910938999059581E-5</v>
      </c>
      <c r="I45" s="2">
        <v>0.57748586999999996</v>
      </c>
      <c r="J45">
        <v>232.83279999999999</v>
      </c>
      <c r="K45">
        <f t="shared" si="13"/>
        <v>235.48601624099402</v>
      </c>
      <c r="L45">
        <f t="shared" si="7"/>
        <v>7.039556421474475</v>
      </c>
      <c r="M45" s="20">
        <f t="shared" si="8"/>
        <v>1.2985449041010737E-4</v>
      </c>
      <c r="O45" s="2">
        <v>0.57689336000000002</v>
      </c>
      <c r="P45">
        <v>248.656632</v>
      </c>
      <c r="Q45">
        <f t="shared" si="14"/>
        <v>251.07971628645137</v>
      </c>
      <c r="R45">
        <f t="shared" si="9"/>
        <v>5.8713374592475471</v>
      </c>
      <c r="S45" s="20">
        <f t="shared" si="10"/>
        <v>9.4959178450618387E-5</v>
      </c>
      <c r="U45" s="2">
        <v>0.57651892000000005</v>
      </c>
      <c r="V45">
        <v>266.28387099999998</v>
      </c>
      <c r="W45">
        <f t="shared" si="15"/>
        <v>269.81188245328752</v>
      </c>
      <c r="X45">
        <f t="shared" si="16"/>
        <v>12.446864814528112</v>
      </c>
      <c r="Y45" s="20">
        <f t="shared" si="11"/>
        <v>1.7553763759161118E-4</v>
      </c>
    </row>
    <row r="46" spans="3:25" x14ac:dyDescent="0.25">
      <c r="C46" s="2">
        <v>0.58000213</v>
      </c>
      <c r="D46">
        <v>220.89239799999999</v>
      </c>
      <c r="E46">
        <f t="shared" si="12"/>
        <v>222.78632295671281</v>
      </c>
      <c r="F46">
        <f t="shared" si="5"/>
        <v>3.5869517416596679</v>
      </c>
      <c r="G46" s="20">
        <f t="shared" si="6"/>
        <v>7.3512974217180543E-5</v>
      </c>
      <c r="I46" s="2">
        <v>0.58077891999999998</v>
      </c>
      <c r="J46">
        <v>233.20755600000001</v>
      </c>
      <c r="K46">
        <f t="shared" si="13"/>
        <v>235.80844204051192</v>
      </c>
      <c r="L46">
        <f t="shared" si="7"/>
        <v>6.7646081957297177</v>
      </c>
      <c r="M46" s="20">
        <f t="shared" si="8"/>
        <v>1.2438196462407949E-4</v>
      </c>
      <c r="O46" s="2">
        <v>0.57995333000000004</v>
      </c>
      <c r="P46">
        <v>249.195314</v>
      </c>
      <c r="Q46">
        <f t="shared" si="14"/>
        <v>251.45996328670498</v>
      </c>
      <c r="R46">
        <f t="shared" si="9"/>
        <v>5.1286363917733748</v>
      </c>
      <c r="S46" s="20">
        <f t="shared" si="10"/>
        <v>8.2588992267221246E-5</v>
      </c>
      <c r="U46" s="2">
        <v>0.57951140000000001</v>
      </c>
      <c r="V46">
        <v>266.85174799999999</v>
      </c>
      <c r="W46">
        <f t="shared" si="15"/>
        <v>270.29013059811308</v>
      </c>
      <c r="X46">
        <f t="shared" si="16"/>
        <v>11.82247489100695</v>
      </c>
      <c r="Y46" s="20">
        <f t="shared" si="11"/>
        <v>1.6602301497213676E-4</v>
      </c>
    </row>
    <row r="47" spans="3:25" x14ac:dyDescent="0.25">
      <c r="C47" s="2">
        <v>0.58324131000000001</v>
      </c>
      <c r="D47">
        <v>220.95253700000001</v>
      </c>
      <c r="E47">
        <f t="shared" si="12"/>
        <v>223.03672842207473</v>
      </c>
      <c r="F47">
        <f t="shared" si="5"/>
        <v>4.343853883849861</v>
      </c>
      <c r="G47" s="20">
        <f t="shared" si="6"/>
        <v>8.8976890278489733E-5</v>
      </c>
      <c r="I47" s="2">
        <v>0.58402321000000001</v>
      </c>
      <c r="J47">
        <v>233.60180199999999</v>
      </c>
      <c r="K47">
        <f t="shared" si="13"/>
        <v>236.13485466719371</v>
      </c>
      <c r="L47">
        <f t="shared" si="7"/>
        <v>6.4163558147771935</v>
      </c>
      <c r="M47" s="20">
        <f t="shared" si="8"/>
        <v>1.1758070565863348E-4</v>
      </c>
      <c r="O47" s="2">
        <v>0.58338630999999996</v>
      </c>
      <c r="P47">
        <v>249.73245399999999</v>
      </c>
      <c r="Q47">
        <f t="shared" si="14"/>
        <v>251.89875046650653</v>
      </c>
      <c r="R47">
        <f t="shared" si="9"/>
        <v>4.6928403807987094</v>
      </c>
      <c r="S47" s="20">
        <f t="shared" si="10"/>
        <v>7.5246414932162865E-5</v>
      </c>
      <c r="U47" s="2">
        <v>0.58224953000000002</v>
      </c>
      <c r="V47">
        <v>267.42630600000001</v>
      </c>
      <c r="W47">
        <f t="shared" si="15"/>
        <v>270.73921524735334</v>
      </c>
      <c r="X47">
        <f t="shared" si="16"/>
        <v>10.97536768119922</v>
      </c>
      <c r="Y47" s="20">
        <f t="shared" si="11"/>
        <v>1.534655243116331E-4</v>
      </c>
    </row>
    <row r="48" spans="3:25" x14ac:dyDescent="0.25">
      <c r="C48" s="2">
        <v>0.58615609000000002</v>
      </c>
      <c r="D48">
        <v>221.02169000000001</v>
      </c>
      <c r="E48">
        <f t="shared" si="12"/>
        <v>223.2676411885887</v>
      </c>
      <c r="F48">
        <f t="shared" si="5"/>
        <v>5.0442967415229543</v>
      </c>
      <c r="G48" s="20">
        <f t="shared" si="6"/>
        <v>1.032596946073339E-4</v>
      </c>
      <c r="I48" s="2">
        <v>0.58726497</v>
      </c>
      <c r="J48">
        <v>233.831221</v>
      </c>
      <c r="K48">
        <f t="shared" si="13"/>
        <v>236.4699370815564</v>
      </c>
      <c r="L48">
        <f t="shared" si="7"/>
        <v>6.9628225590643407</v>
      </c>
      <c r="M48" s="20">
        <f t="shared" si="8"/>
        <v>1.27344541145082E-4</v>
      </c>
      <c r="O48" s="2">
        <v>0.58661030000000003</v>
      </c>
      <c r="P48">
        <v>250.280902</v>
      </c>
      <c r="Q48">
        <f t="shared" si="14"/>
        <v>252.32289526260473</v>
      </c>
      <c r="R48">
        <f t="shared" si="9"/>
        <v>4.1697364845231268</v>
      </c>
      <c r="S48" s="20">
        <f t="shared" si="10"/>
        <v>6.6566111282659343E-5</v>
      </c>
      <c r="U48" s="2">
        <v>0.58524273000000004</v>
      </c>
      <c r="V48">
        <v>268.04095699999999</v>
      </c>
      <c r="W48">
        <f t="shared" si="15"/>
        <v>271.24302634222278</v>
      </c>
      <c r="X48">
        <f t="shared" si="16"/>
        <v>10.253248072403059</v>
      </c>
      <c r="Y48" s="20">
        <f t="shared" si="11"/>
        <v>1.4271155732123176E-4</v>
      </c>
    </row>
    <row r="49" spans="3:25" x14ac:dyDescent="0.25">
      <c r="C49" s="2">
        <v>0.58972141</v>
      </c>
      <c r="D49">
        <v>221.18641099999999</v>
      </c>
      <c r="E49">
        <f t="shared" si="12"/>
        <v>223.55747223251606</v>
      </c>
      <c r="F49">
        <f t="shared" si="5"/>
        <v>5.6219313683406229</v>
      </c>
      <c r="G49" s="20">
        <f t="shared" si="6"/>
        <v>1.1491286589943031E-4</v>
      </c>
      <c r="I49" s="2">
        <v>0.59051003999999996</v>
      </c>
      <c r="J49">
        <v>234.27669599999999</v>
      </c>
      <c r="K49">
        <f t="shared" si="13"/>
        <v>236.81454067194866</v>
      </c>
      <c r="L49">
        <f t="shared" si="7"/>
        <v>6.4406555789382827</v>
      </c>
      <c r="M49" s="20">
        <f t="shared" si="8"/>
        <v>1.1734697380500884E-4</v>
      </c>
      <c r="O49" s="2">
        <v>0.58988090000000004</v>
      </c>
      <c r="P49">
        <v>250.91519</v>
      </c>
      <c r="Q49">
        <f t="shared" si="14"/>
        <v>252.76546541563789</v>
      </c>
      <c r="R49">
        <f t="shared" si="9"/>
        <v>3.4235191137139873</v>
      </c>
      <c r="S49" s="20">
        <f t="shared" si="10"/>
        <v>5.437745149958718E-5</v>
      </c>
      <c r="U49" s="2">
        <v>0.58796537999999998</v>
      </c>
      <c r="V49">
        <v>268.61499400000002</v>
      </c>
      <c r="W49">
        <f t="shared" si="15"/>
        <v>271.7132958251608</v>
      </c>
      <c r="X49">
        <f t="shared" si="16"/>
        <v>9.5994741997945869</v>
      </c>
      <c r="Y49" s="20">
        <f t="shared" si="11"/>
        <v>1.3304144197074901E-4</v>
      </c>
    </row>
    <row r="50" spans="3:25" x14ac:dyDescent="0.25">
      <c r="C50" s="2">
        <v>0.59296161000000003</v>
      </c>
      <c r="D50">
        <v>221.31337199999999</v>
      </c>
      <c r="E50">
        <f t="shared" si="12"/>
        <v>223.82810318879189</v>
      </c>
      <c r="F50">
        <f t="shared" si="5"/>
        <v>6.3238729518827164</v>
      </c>
      <c r="G50" s="20">
        <f t="shared" si="6"/>
        <v>1.2911236184366844E-4</v>
      </c>
      <c r="I50" s="2">
        <v>0.59375533999999996</v>
      </c>
      <c r="J50">
        <v>234.737763</v>
      </c>
      <c r="K50">
        <f t="shared" si="13"/>
        <v>237.1686047796278</v>
      </c>
      <c r="L50">
        <f t="shared" si="7"/>
        <v>5.9089917575840394</v>
      </c>
      <c r="M50" s="20">
        <f t="shared" si="8"/>
        <v>1.0723769267031628E-4</v>
      </c>
      <c r="O50" s="2">
        <v>0.59293702000000004</v>
      </c>
      <c r="P50">
        <v>251.38103000000001</v>
      </c>
      <c r="Q50">
        <f t="shared" si="14"/>
        <v>253.19051622658091</v>
      </c>
      <c r="R50">
        <f t="shared" si="9"/>
        <v>3.2742404041859889</v>
      </c>
      <c r="S50" s="20">
        <f t="shared" si="10"/>
        <v>5.1813813870761685E-5</v>
      </c>
      <c r="U50" s="2">
        <v>0.59051960999999997</v>
      </c>
      <c r="V50">
        <v>269.25031799999999</v>
      </c>
      <c r="W50">
        <f t="shared" si="15"/>
        <v>272.1651276940658</v>
      </c>
      <c r="X50">
        <f t="shared" si="16"/>
        <v>8.4961155526200169</v>
      </c>
      <c r="Y50" s="20">
        <f t="shared" si="11"/>
        <v>1.1719469703868647E-4</v>
      </c>
    </row>
    <row r="51" spans="3:25" x14ac:dyDescent="0.25">
      <c r="C51" s="2">
        <v>0.59620426000000004</v>
      </c>
      <c r="D51">
        <v>221.60070300000001</v>
      </c>
      <c r="E51">
        <f t="shared" si="12"/>
        <v>224.1060168466573</v>
      </c>
      <c r="F51">
        <f t="shared" si="5"/>
        <v>6.2765974702527343</v>
      </c>
      <c r="G51" s="20">
        <f t="shared" si="6"/>
        <v>1.278150545854594E-4</v>
      </c>
      <c r="I51" s="2">
        <v>0.59699992999999996</v>
      </c>
      <c r="J51">
        <v>235.15205499999999</v>
      </c>
      <c r="K51">
        <f t="shared" si="13"/>
        <v>237.53228303002959</v>
      </c>
      <c r="L51">
        <f t="shared" si="7"/>
        <v>5.6654854749385857</v>
      </c>
      <c r="M51" s="20">
        <f t="shared" si="8"/>
        <v>1.0245651361225128E-4</v>
      </c>
      <c r="O51" s="2">
        <v>0.59586585999999997</v>
      </c>
      <c r="P51">
        <v>252.05104700000001</v>
      </c>
      <c r="Q51">
        <f t="shared" si="14"/>
        <v>253.60857648939165</v>
      </c>
      <c r="R51">
        <f t="shared" si="9"/>
        <v>2.4258981103245851</v>
      </c>
      <c r="S51" s="20">
        <f t="shared" si="10"/>
        <v>3.8185241761705993E-5</v>
      </c>
      <c r="U51" s="2">
        <v>0.59283425000000001</v>
      </c>
      <c r="V51">
        <v>269.84596699999997</v>
      </c>
      <c r="W51">
        <f t="shared" si="15"/>
        <v>272.58369036399995</v>
      </c>
      <c r="X51">
        <f t="shared" si="16"/>
        <v>7.4951292177913444</v>
      </c>
      <c r="Y51" s="20">
        <f t="shared" si="11"/>
        <v>1.0293125340048222E-4</v>
      </c>
    </row>
    <row r="52" spans="3:25" x14ac:dyDescent="0.25">
      <c r="C52" s="2">
        <v>0.59944578999999998</v>
      </c>
      <c r="D52">
        <v>221.81453099999999</v>
      </c>
      <c r="E52">
        <f t="shared" si="12"/>
        <v>224.39109654703987</v>
      </c>
      <c r="F52">
        <f t="shared" si="5"/>
        <v>6.6386900181929001</v>
      </c>
      <c r="G52" s="20">
        <f t="shared" si="6"/>
        <v>1.3492809974506481E-4</v>
      </c>
      <c r="I52" s="2">
        <v>0.60024635000000004</v>
      </c>
      <c r="J52">
        <v>235.68662499999999</v>
      </c>
      <c r="K52">
        <f t="shared" si="13"/>
        <v>237.90613072219418</v>
      </c>
      <c r="L52">
        <f t="shared" si="7"/>
        <v>4.9262056508527312</v>
      </c>
      <c r="M52" s="20">
        <f t="shared" si="8"/>
        <v>8.8683467025448334E-5</v>
      </c>
      <c r="O52" s="2">
        <v>0.59848075999999995</v>
      </c>
      <c r="P52">
        <v>252.588402</v>
      </c>
      <c r="Q52">
        <f t="shared" si="14"/>
        <v>253.99090674485316</v>
      </c>
      <c r="R52">
        <f t="shared" si="9"/>
        <v>1.9670195593356299</v>
      </c>
      <c r="S52" s="20">
        <f t="shared" si="10"/>
        <v>3.0830592262852959E-5</v>
      </c>
      <c r="U52" s="2">
        <v>0.59582979000000003</v>
      </c>
      <c r="V52">
        <v>270.61441100000002</v>
      </c>
      <c r="W52">
        <f t="shared" si="15"/>
        <v>273.13855379507231</v>
      </c>
      <c r="X52">
        <f t="shared" si="16"/>
        <v>6.371296849915371</v>
      </c>
      <c r="Y52" s="20">
        <f t="shared" si="11"/>
        <v>8.7001351572312389E-5</v>
      </c>
    </row>
    <row r="53" spans="3:25" x14ac:dyDescent="0.25">
      <c r="C53" s="2">
        <v>0.60268639999999996</v>
      </c>
      <c r="D53">
        <v>221.96822</v>
      </c>
      <c r="E53">
        <f t="shared" si="12"/>
        <v>224.68354270828058</v>
      </c>
      <c r="F53">
        <f t="shared" si="5"/>
        <v>7.3729774101041912</v>
      </c>
      <c r="G53" s="20">
        <f t="shared" si="6"/>
        <v>1.4964468779723447E-4</v>
      </c>
      <c r="I53" s="2">
        <v>0.60323680000000002</v>
      </c>
      <c r="J53">
        <v>236.12096299999999</v>
      </c>
      <c r="K53">
        <f t="shared" si="13"/>
        <v>238.25955604681243</v>
      </c>
      <c r="L53">
        <f t="shared" si="7"/>
        <v>4.5735802198745397</v>
      </c>
      <c r="M53" s="20">
        <f t="shared" si="8"/>
        <v>8.2032738409066209E-5</v>
      </c>
      <c r="O53" s="2">
        <v>0.60115523999999998</v>
      </c>
      <c r="P53">
        <v>253.17610999999999</v>
      </c>
      <c r="Q53">
        <f t="shared" si="14"/>
        <v>254.391023685064</v>
      </c>
      <c r="R53">
        <f t="shared" si="9"/>
        <v>1.4760152621557998</v>
      </c>
      <c r="S53" s="20">
        <f t="shared" si="10"/>
        <v>2.302742638965192E-5</v>
      </c>
      <c r="U53" s="2">
        <v>0.59908081000000002</v>
      </c>
      <c r="V53">
        <v>271.44967700000001</v>
      </c>
      <c r="W53">
        <f t="shared" si="15"/>
        <v>273.75799560715717</v>
      </c>
      <c r="X53">
        <f t="shared" si="16"/>
        <v>5.3283347921479791</v>
      </c>
      <c r="Y53" s="20">
        <f t="shared" si="11"/>
        <v>7.2312411760658537E-5</v>
      </c>
    </row>
    <row r="54" spans="3:25" x14ac:dyDescent="0.25">
      <c r="C54" s="2">
        <v>0.60597785000000004</v>
      </c>
      <c r="D54">
        <v>222.134759</v>
      </c>
      <c r="E54">
        <f t="shared" si="12"/>
        <v>224.98839958161892</v>
      </c>
      <c r="F54">
        <f t="shared" si="5"/>
        <v>8.1432645690623602</v>
      </c>
      <c r="G54" s="20">
        <f t="shared" si="6"/>
        <v>1.6503098923753424E-4</v>
      </c>
      <c r="I54" s="2">
        <v>0.60571649000000005</v>
      </c>
      <c r="J54">
        <v>236.43481399999999</v>
      </c>
      <c r="K54">
        <f t="shared" si="13"/>
        <v>238.55936339194977</v>
      </c>
      <c r="L54">
        <f t="shared" si="7"/>
        <v>4.5137101188341999</v>
      </c>
      <c r="M54" s="20">
        <f t="shared" si="8"/>
        <v>8.0744103033359769E-5</v>
      </c>
      <c r="O54" s="2">
        <v>0.60382539000000002</v>
      </c>
      <c r="P54">
        <v>253.748098</v>
      </c>
      <c r="Q54">
        <f t="shared" si="14"/>
        <v>254.79986131280688</v>
      </c>
      <c r="R54">
        <f t="shared" si="9"/>
        <v>1.1062060661665107</v>
      </c>
      <c r="S54" s="20">
        <f t="shared" si="10"/>
        <v>1.7180288183808131E-5</v>
      </c>
      <c r="U54" s="2">
        <v>0.60207838999999996</v>
      </c>
      <c r="V54">
        <v>272.351764</v>
      </c>
      <c r="W54">
        <f t="shared" si="15"/>
        <v>274.34551317028109</v>
      </c>
      <c r="X54">
        <f t="shared" si="16"/>
        <v>3.9750357539965413</v>
      </c>
      <c r="Y54" s="20">
        <f t="shared" si="11"/>
        <v>5.35896171384627E-5</v>
      </c>
    </row>
    <row r="55" spans="3:25" x14ac:dyDescent="0.25">
      <c r="C55" s="2">
        <v>0.60942441999999997</v>
      </c>
      <c r="D55">
        <v>222.42928699999999</v>
      </c>
      <c r="E55">
        <f t="shared" si="12"/>
        <v>225.3163001556517</v>
      </c>
      <c r="F55">
        <f t="shared" si="5"/>
        <v>8.3348449609060751</v>
      </c>
      <c r="G55" s="20">
        <f t="shared" si="6"/>
        <v>1.6846651286032217E-4</v>
      </c>
      <c r="I55" s="2">
        <v>0.60845329999999997</v>
      </c>
      <c r="J55">
        <v>236.92260899999999</v>
      </c>
      <c r="K55">
        <f t="shared" si="13"/>
        <v>238.89752166354154</v>
      </c>
      <c r="L55">
        <f t="shared" si="7"/>
        <v>3.90028002861676</v>
      </c>
      <c r="M55" s="20">
        <f t="shared" si="8"/>
        <v>6.9483674362864621E-5</v>
      </c>
      <c r="O55" s="2">
        <v>0.60708653000000001</v>
      </c>
      <c r="P55">
        <v>254.383736</v>
      </c>
      <c r="Q55">
        <f t="shared" si="14"/>
        <v>255.31220590004421</v>
      </c>
      <c r="R55">
        <f t="shared" si="9"/>
        <v>0.86205635528809799</v>
      </c>
      <c r="S55" s="20">
        <f t="shared" si="10"/>
        <v>1.3321617979446916E-5</v>
      </c>
      <c r="U55" s="2">
        <v>0.60507363000000003</v>
      </c>
      <c r="V55">
        <v>273.10005799999999</v>
      </c>
      <c r="W55">
        <f t="shared" si="15"/>
        <v>274.94869867247826</v>
      </c>
      <c r="X55">
        <f t="shared" si="16"/>
        <v>3.417472335940904</v>
      </c>
      <c r="Y55" s="20">
        <f t="shared" si="11"/>
        <v>4.5820668701344621E-5</v>
      </c>
    </row>
    <row r="56" spans="3:25" x14ac:dyDescent="0.25">
      <c r="C56" s="2">
        <v>0.61266706999999998</v>
      </c>
      <c r="D56">
        <v>222.71661800000001</v>
      </c>
      <c r="E56">
        <f t="shared" si="12"/>
        <v>225.63312147020974</v>
      </c>
      <c r="F56">
        <f t="shared" si="5"/>
        <v>8.5059924917454151</v>
      </c>
      <c r="G56" s="20">
        <f t="shared" si="6"/>
        <v>1.714824772650114E-4</v>
      </c>
      <c r="I56" s="2">
        <v>0.61166313000000005</v>
      </c>
      <c r="J56">
        <v>237.484117</v>
      </c>
      <c r="K56">
        <f t="shared" si="13"/>
        <v>239.30406744462746</v>
      </c>
      <c r="L56">
        <f t="shared" si="7"/>
        <v>3.312219620899711</v>
      </c>
      <c r="M56" s="20">
        <f t="shared" si="8"/>
        <v>5.8728645849497476E-5</v>
      </c>
      <c r="O56" s="2">
        <v>0.60993259</v>
      </c>
      <c r="P56">
        <v>255.01308399999999</v>
      </c>
      <c r="Q56">
        <f t="shared" si="14"/>
        <v>255.77133773298061</v>
      </c>
      <c r="R56">
        <f t="shared" si="9"/>
        <v>0.57494872357904547</v>
      </c>
      <c r="S56" s="20">
        <f t="shared" si="10"/>
        <v>8.841056933597643E-6</v>
      </c>
      <c r="U56" s="2">
        <v>0.60806906999999999</v>
      </c>
      <c r="V56">
        <v>273.861715</v>
      </c>
      <c r="W56">
        <f t="shared" si="15"/>
        <v>275.56848916312816</v>
      </c>
      <c r="X56">
        <f t="shared" si="16"/>
        <v>2.9130780439218285</v>
      </c>
      <c r="Y56" s="20">
        <f t="shared" si="11"/>
        <v>3.8840916842222478E-5</v>
      </c>
    </row>
    <row r="57" spans="3:25" x14ac:dyDescent="0.25">
      <c r="C57" s="2">
        <v>0.61539979</v>
      </c>
      <c r="D57">
        <v>222.93702400000001</v>
      </c>
      <c r="E57">
        <f t="shared" si="12"/>
        <v>225.90654320678382</v>
      </c>
      <c r="F57">
        <f t="shared" si="5"/>
        <v>8.818044319457977</v>
      </c>
      <c r="G57" s="20">
        <f t="shared" si="6"/>
        <v>1.7742216663751794E-4</v>
      </c>
      <c r="I57" s="2">
        <v>0.61450727999999999</v>
      </c>
      <c r="J57">
        <v>238.01889600000001</v>
      </c>
      <c r="K57">
        <f t="shared" si="13"/>
        <v>239.67348684432767</v>
      </c>
      <c r="L57">
        <f t="shared" si="7"/>
        <v>2.73767086213291</v>
      </c>
      <c r="M57" s="20">
        <f t="shared" si="8"/>
        <v>4.8323497623269906E-5</v>
      </c>
      <c r="O57" s="2">
        <v>0.61262097000000004</v>
      </c>
      <c r="P57">
        <v>255.64613499999999</v>
      </c>
      <c r="Q57">
        <f t="shared" si="14"/>
        <v>256.21556786379449</v>
      </c>
      <c r="R57">
        <f t="shared" si="9"/>
        <v>0.32425378636920948</v>
      </c>
      <c r="S57" s="20">
        <f t="shared" si="10"/>
        <v>4.9614268624772504E-6</v>
      </c>
      <c r="U57" s="2">
        <v>0.61091954999999998</v>
      </c>
      <c r="V57">
        <v>274.76981599999999</v>
      </c>
      <c r="W57">
        <f t="shared" si="15"/>
        <v>276.17408342262422</v>
      </c>
      <c r="X57">
        <f t="shared" si="16"/>
        <v>1.971966994243697</v>
      </c>
      <c r="Y57" s="20">
        <f t="shared" si="11"/>
        <v>2.611930374238489E-5</v>
      </c>
    </row>
    <row r="58" spans="3:25" x14ac:dyDescent="0.25">
      <c r="C58" s="2">
        <v>0.61864335999999998</v>
      </c>
      <c r="D58">
        <v>223.28449499999999</v>
      </c>
      <c r="E58">
        <f t="shared" si="12"/>
        <v>226.23889141722137</v>
      </c>
      <c r="F58">
        <f t="shared" si="5"/>
        <v>8.7284581900904961</v>
      </c>
      <c r="G58" s="20">
        <f t="shared" si="6"/>
        <v>1.7507349554346456E-4</v>
      </c>
      <c r="I58" s="2">
        <v>0.61749935</v>
      </c>
      <c r="J58">
        <v>238.560148</v>
      </c>
      <c r="K58">
        <f t="shared" si="13"/>
        <v>240.0716755911763</v>
      </c>
      <c r="L58">
        <f t="shared" si="7"/>
        <v>2.2847156588872384</v>
      </c>
      <c r="M58" s="20">
        <f t="shared" si="8"/>
        <v>4.0145453400050214E-5</v>
      </c>
      <c r="O58" s="2">
        <v>0.61561621</v>
      </c>
      <c r="P58">
        <v>256.39453400000002</v>
      </c>
      <c r="Q58">
        <f t="shared" si="14"/>
        <v>256.72285933283251</v>
      </c>
      <c r="R58">
        <f t="shared" si="9"/>
        <v>0.10779752417956649</v>
      </c>
      <c r="S58" s="20">
        <f t="shared" si="10"/>
        <v>1.639801433326658E-6</v>
      </c>
      <c r="U58" s="2">
        <v>0.61336694000000003</v>
      </c>
      <c r="V58">
        <v>275.583595</v>
      </c>
      <c r="W58">
        <f t="shared" si="15"/>
        <v>276.70664298398151</v>
      </c>
      <c r="X58">
        <f t="shared" si="16"/>
        <v>1.2612367743249284</v>
      </c>
      <c r="Y58" s="20">
        <f t="shared" si="11"/>
        <v>1.6606950939955106E-5</v>
      </c>
    </row>
    <row r="59" spans="3:25" x14ac:dyDescent="0.25">
      <c r="C59" s="2">
        <v>0.62185710999999999</v>
      </c>
      <c r="D59">
        <v>223.60724099999999</v>
      </c>
      <c r="E59">
        <f t="shared" si="12"/>
        <v>226.57675544762171</v>
      </c>
      <c r="F59">
        <f t="shared" si="5"/>
        <v>8.8180160546341249</v>
      </c>
      <c r="G59" s="20">
        <f t="shared" si="6"/>
        <v>1.7635962190567763E-4</v>
      </c>
      <c r="I59" s="2">
        <v>0.62074669999999998</v>
      </c>
      <c r="J59">
        <v>239.15485699999999</v>
      </c>
      <c r="K59">
        <f t="shared" si="13"/>
        <v>240.51520871692318</v>
      </c>
      <c r="L59">
        <f t="shared" si="7"/>
        <v>1.8505567937358727</v>
      </c>
      <c r="M59" s="20">
        <f t="shared" si="8"/>
        <v>3.2355193941348967E-5</v>
      </c>
      <c r="O59" s="2">
        <v>0.61853091000000004</v>
      </c>
      <c r="P59">
        <v>257.09912700000001</v>
      </c>
      <c r="Q59">
        <f t="shared" si="14"/>
        <v>257.22932692789107</v>
      </c>
      <c r="R59">
        <f t="shared" si="9"/>
        <v>1.6952021222836108E-2</v>
      </c>
      <c r="S59" s="20">
        <f t="shared" si="10"/>
        <v>2.564603812114601E-7</v>
      </c>
      <c r="U59" s="2">
        <v>0.61606855999999999</v>
      </c>
      <c r="V59">
        <v>276.38267300000001</v>
      </c>
      <c r="W59">
        <f t="shared" si="15"/>
        <v>277.30837521619708</v>
      </c>
      <c r="X59">
        <f t="shared" si="16"/>
        <v>0.85692459307216085</v>
      </c>
      <c r="Y59" s="20">
        <f t="shared" si="11"/>
        <v>1.1218143250485369E-5</v>
      </c>
    </row>
    <row r="60" spans="3:25" x14ac:dyDescent="0.25">
      <c r="C60" s="2">
        <v>0.62513019000000003</v>
      </c>
      <c r="D60">
        <v>223.95938899999999</v>
      </c>
      <c r="E60">
        <f t="shared" si="12"/>
        <v>226.92985563792189</v>
      </c>
      <c r="F60">
        <f t="shared" si="5"/>
        <v>8.8236720470070473</v>
      </c>
      <c r="G60" s="20">
        <f t="shared" si="6"/>
        <v>1.75918215183168E-4</v>
      </c>
      <c r="I60" s="2">
        <v>0.62399393999999997</v>
      </c>
      <c r="J60">
        <v>239.742884</v>
      </c>
      <c r="K60">
        <f t="shared" si="13"/>
        <v>240.97087857313431</v>
      </c>
      <c r="L60">
        <f t="shared" si="7"/>
        <v>1.5079706716473174</v>
      </c>
      <c r="M60" s="20">
        <f t="shared" si="8"/>
        <v>2.6236230893788797E-5</v>
      </c>
      <c r="O60" s="2">
        <v>0.62171827000000002</v>
      </c>
      <c r="P60">
        <v>257.98776800000002</v>
      </c>
      <c r="Q60">
        <f t="shared" si="14"/>
        <v>257.79803003366328</v>
      </c>
      <c r="R60">
        <f t="shared" si="9"/>
        <v>3.6000495869600364E-2</v>
      </c>
      <c r="S60" s="20">
        <f t="shared" si="10"/>
        <v>5.4089161920549852E-7</v>
      </c>
      <c r="U60" s="2">
        <v>0.61840766999999996</v>
      </c>
      <c r="V60">
        <v>277.12885699999998</v>
      </c>
      <c r="W60">
        <f t="shared" si="15"/>
        <v>277.8413741916583</v>
      </c>
      <c r="X60">
        <f t="shared" si="16"/>
        <v>0.50768074840866095</v>
      </c>
      <c r="Y60" s="20">
        <f t="shared" si="11"/>
        <v>6.6103916913385928E-6</v>
      </c>
    </row>
    <row r="61" spans="3:25" x14ac:dyDescent="0.25">
      <c r="C61" s="2">
        <v>0.62862841999999997</v>
      </c>
      <c r="D61">
        <v>224.320224</v>
      </c>
      <c r="E61">
        <f t="shared" si="12"/>
        <v>227.31755413671314</v>
      </c>
      <c r="F61">
        <f t="shared" si="5"/>
        <v>8.9839879484488439</v>
      </c>
      <c r="G61" s="20">
        <f t="shared" si="6"/>
        <v>1.7853867226792436E-4</v>
      </c>
      <c r="I61" s="2">
        <v>0.62724239999999998</v>
      </c>
      <c r="J61">
        <v>240.41109700000001</v>
      </c>
      <c r="K61">
        <f t="shared" si="13"/>
        <v>241.43921118708263</v>
      </c>
      <c r="L61">
        <f t="shared" si="7"/>
        <v>1.0570187816805603</v>
      </c>
      <c r="M61" s="20">
        <f t="shared" si="8"/>
        <v>1.8288314596082554E-5</v>
      </c>
      <c r="O61" s="2">
        <v>0.62450877999999999</v>
      </c>
      <c r="P61">
        <v>258.77949599999999</v>
      </c>
      <c r="Q61">
        <f t="shared" si="14"/>
        <v>258.30899992766285</v>
      </c>
      <c r="R61">
        <f t="shared" si="9"/>
        <v>0.22136655408467659</v>
      </c>
      <c r="S61" s="20">
        <f t="shared" si="10"/>
        <v>3.3056150661960131E-6</v>
      </c>
      <c r="U61" s="2">
        <v>0.62093335999999999</v>
      </c>
      <c r="V61">
        <v>278.01778899999999</v>
      </c>
      <c r="W61">
        <f t="shared" si="15"/>
        <v>278.42969069434184</v>
      </c>
      <c r="X61">
        <f t="shared" si="16"/>
        <v>0.16966300580168689</v>
      </c>
      <c r="Y61" s="20">
        <f t="shared" si="11"/>
        <v>2.1950377139210446E-6</v>
      </c>
    </row>
    <row r="62" spans="3:25" x14ac:dyDescent="0.25">
      <c r="C62" s="2">
        <v>0.63212765999999998</v>
      </c>
      <c r="D62">
        <v>224.74788000000001</v>
      </c>
      <c r="E62">
        <f t="shared" si="12"/>
        <v>227.71631547511129</v>
      </c>
      <c r="F62">
        <f t="shared" si="5"/>
        <v>8.8116091698991177</v>
      </c>
      <c r="G62" s="20">
        <f t="shared" si="6"/>
        <v>1.7444720621401401E-4</v>
      </c>
      <c r="I62" s="2">
        <v>0.63023366000000003</v>
      </c>
      <c r="J62">
        <v>240.898788</v>
      </c>
      <c r="K62">
        <f t="shared" si="13"/>
        <v>241.88180700365754</v>
      </c>
      <c r="L62">
        <f t="shared" si="7"/>
        <v>0.96632636155187424</v>
      </c>
      <c r="M62" s="20">
        <f t="shared" si="8"/>
        <v>1.6651547375676466E-5</v>
      </c>
      <c r="O62" s="2">
        <v>0.62761621999999995</v>
      </c>
      <c r="P62">
        <v>259.53045500000002</v>
      </c>
      <c r="Q62">
        <f t="shared" si="14"/>
        <v>258.89275001636759</v>
      </c>
      <c r="R62">
        <f t="shared" si="9"/>
        <v>0.40666764614964007</v>
      </c>
      <c r="S62" s="20">
        <f t="shared" si="10"/>
        <v>6.0375809366613166E-6</v>
      </c>
      <c r="U62" s="2">
        <v>0.62392422000000003</v>
      </c>
      <c r="V62">
        <v>278.97237000000001</v>
      </c>
      <c r="W62">
        <f t="shared" si="15"/>
        <v>279.14396453612159</v>
      </c>
      <c r="X62">
        <f t="shared" si="16"/>
        <v>2.9444684826778332E-2</v>
      </c>
      <c r="Y62" s="20">
        <f t="shared" si="11"/>
        <v>3.7834197454390214E-7</v>
      </c>
    </row>
    <row r="63" spans="3:25" x14ac:dyDescent="0.25">
      <c r="C63" s="2">
        <v>0.63536996000000001</v>
      </c>
      <c r="D63">
        <v>225.15082100000001</v>
      </c>
      <c r="E63">
        <f t="shared" si="12"/>
        <v>228.09584166941221</v>
      </c>
      <c r="F63">
        <f t="shared" si="5"/>
        <v>8.6731467432650931</v>
      </c>
      <c r="G63" s="20">
        <f t="shared" si="6"/>
        <v>1.7109196905878667E-4</v>
      </c>
      <c r="I63" s="2">
        <v>0.63373800999999996</v>
      </c>
      <c r="J63">
        <v>241.66065399999999</v>
      </c>
      <c r="K63">
        <f t="shared" si="13"/>
        <v>242.41453508437777</v>
      </c>
      <c r="L63">
        <f t="shared" si="7"/>
        <v>0.56833668938261894</v>
      </c>
      <c r="M63" s="20">
        <f t="shared" si="8"/>
        <v>9.7318140077920413E-6</v>
      </c>
      <c r="O63" s="2">
        <v>0.63069008000000004</v>
      </c>
      <c r="P63">
        <v>260.30368199999998</v>
      </c>
      <c r="Q63">
        <f t="shared" si="14"/>
        <v>259.48588246860049</v>
      </c>
      <c r="R63">
        <f t="shared" si="9"/>
        <v>0.66879607355722059</v>
      </c>
      <c r="S63" s="20">
        <f t="shared" si="10"/>
        <v>9.8703622571404365E-6</v>
      </c>
      <c r="U63" s="2">
        <v>0.62673539</v>
      </c>
      <c r="V63">
        <v>279.921381</v>
      </c>
      <c r="W63">
        <f t="shared" si="15"/>
        <v>279.83317006810648</v>
      </c>
      <c r="X63">
        <f t="shared" si="16"/>
        <v>7.7811685055220927E-3</v>
      </c>
      <c r="Y63" s="20">
        <f t="shared" si="11"/>
        <v>9.9305356797381619E-8</v>
      </c>
    </row>
    <row r="64" spans="3:25" x14ac:dyDescent="0.25">
      <c r="C64" s="2">
        <v>0.63861752999999999</v>
      </c>
      <c r="D64">
        <v>225.48264599999999</v>
      </c>
      <c r="E64">
        <f t="shared" si="12"/>
        <v>228.48593039153764</v>
      </c>
      <c r="F64">
        <f t="shared" si="5"/>
        <v>9.0197171364536572</v>
      </c>
      <c r="G64" s="20">
        <f t="shared" si="6"/>
        <v>1.7740533376318018E-4</v>
      </c>
      <c r="I64" s="2">
        <v>0.63647675000000004</v>
      </c>
      <c r="J64">
        <v>242.275306</v>
      </c>
      <c r="K64">
        <f t="shared" si="13"/>
        <v>242.8418295738268</v>
      </c>
      <c r="L64">
        <f t="shared" si="7"/>
        <v>0.32094895970148918</v>
      </c>
      <c r="M64" s="20">
        <f t="shared" si="8"/>
        <v>5.4678635820353035E-6</v>
      </c>
      <c r="O64" s="2">
        <v>0.63360607999999996</v>
      </c>
      <c r="P64">
        <v>261.12128799999999</v>
      </c>
      <c r="Q64">
        <f t="shared" si="14"/>
        <v>260.06336240275613</v>
      </c>
      <c r="R64">
        <f t="shared" si="9"/>
        <v>1.1192065693037905</v>
      </c>
      <c r="S64" s="20">
        <f t="shared" si="10"/>
        <v>1.6414425686652902E-5</v>
      </c>
      <c r="U64" s="2">
        <v>0.62943857999999997</v>
      </c>
      <c r="V64">
        <v>280.82336299999997</v>
      </c>
      <c r="W64">
        <f t="shared" si="15"/>
        <v>280.51263478866866</v>
      </c>
      <c r="X64">
        <f t="shared" si="16"/>
        <v>9.6552021317154638E-2</v>
      </c>
      <c r="Y64" s="20">
        <f t="shared" si="11"/>
        <v>1.224319871124533E-6</v>
      </c>
    </row>
    <row r="65" spans="3:25" x14ac:dyDescent="0.25">
      <c r="C65" s="2">
        <v>0.64135008000000004</v>
      </c>
      <c r="D65">
        <v>225.83038500000001</v>
      </c>
      <c r="E65">
        <f t="shared" si="12"/>
        <v>228.82205843544529</v>
      </c>
      <c r="F65">
        <f t="shared" si="5"/>
        <v>8.9501099443489558</v>
      </c>
      <c r="G65" s="20">
        <f t="shared" si="6"/>
        <v>1.7549454453646296E-4</v>
      </c>
      <c r="I65" s="2">
        <v>0.63921468000000004</v>
      </c>
      <c r="J65">
        <v>242.8365</v>
      </c>
      <c r="K65">
        <f t="shared" si="13"/>
        <v>243.27884612551316</v>
      </c>
      <c r="L65">
        <f t="shared" si="7"/>
        <v>0.19567009475649919</v>
      </c>
      <c r="M65" s="20">
        <f t="shared" si="8"/>
        <v>3.3181539040822333E-6</v>
      </c>
      <c r="O65" s="2">
        <v>0.63649504999999995</v>
      </c>
      <c r="P65">
        <v>261.92065200000002</v>
      </c>
      <c r="Q65">
        <f t="shared" si="14"/>
        <v>260.65007712256835</v>
      </c>
      <c r="R65">
        <f t="shared" si="9"/>
        <v>1.6143605191605039</v>
      </c>
      <c r="S65" s="20">
        <f t="shared" si="10"/>
        <v>2.3532119307436598E-5</v>
      </c>
      <c r="U65" s="2">
        <v>0.63214289999999995</v>
      </c>
      <c r="V65">
        <v>281.79884900000002</v>
      </c>
      <c r="W65">
        <f t="shared" si="15"/>
        <v>281.20921023787361</v>
      </c>
      <c r="X65">
        <f t="shared" si="16"/>
        <v>0.34767386980196807</v>
      </c>
      <c r="Y65" s="20">
        <f t="shared" si="11"/>
        <v>4.3781800905936501E-6</v>
      </c>
    </row>
    <row r="66" spans="3:25" x14ac:dyDescent="0.25">
      <c r="C66" s="2">
        <v>0.64434133000000005</v>
      </c>
      <c r="D66">
        <v>226.31818000000001</v>
      </c>
      <c r="E66">
        <f t="shared" si="12"/>
        <v>229.19848766242436</v>
      </c>
      <c r="F66">
        <f t="shared" si="5"/>
        <v>8.2961722302203835</v>
      </c>
      <c r="G66" s="20">
        <f t="shared" si="6"/>
        <v>1.6197160122900567E-4</v>
      </c>
      <c r="I66" s="2">
        <v>0.64192994999999997</v>
      </c>
      <c r="J66">
        <v>243.39717999999999</v>
      </c>
      <c r="K66">
        <f t="shared" si="13"/>
        <v>243.72219443175572</v>
      </c>
      <c r="L66">
        <f t="shared" si="7"/>
        <v>0.10563438084950193</v>
      </c>
      <c r="M66" s="20">
        <f t="shared" si="8"/>
        <v>1.7830938691697696E-6</v>
      </c>
      <c r="O66" s="2">
        <v>0.63941031999999998</v>
      </c>
      <c r="P66">
        <v>262.6764</v>
      </c>
      <c r="Q66">
        <f t="shared" si="14"/>
        <v>261.25722762057239</v>
      </c>
      <c r="R66">
        <f t="shared" si="9"/>
        <v>2.0140502425302165</v>
      </c>
      <c r="S66" s="20">
        <f t="shared" si="10"/>
        <v>2.9189603049072197E-5</v>
      </c>
      <c r="U66" s="2">
        <v>0.63469993999999996</v>
      </c>
      <c r="V66">
        <v>282.769094</v>
      </c>
      <c r="W66">
        <f t="shared" si="15"/>
        <v>281.88370591606099</v>
      </c>
      <c r="X66">
        <f t="shared" si="16"/>
        <v>0.78391205918118401</v>
      </c>
      <c r="Y66" s="20">
        <f t="shared" si="11"/>
        <v>9.8040036597499455E-6</v>
      </c>
    </row>
    <row r="67" spans="3:25" x14ac:dyDescent="0.25">
      <c r="C67" s="2">
        <v>0.64707762999999996</v>
      </c>
      <c r="D67">
        <v>226.77246</v>
      </c>
      <c r="E67">
        <f t="shared" ref="E67:E98" si="17">$AD$6+$AD$2*EXP((C67/F$1)*$AD$3-$AD$4)+D$1^2*$AD$5/((-$AD$7*(C67/E$1-1)^$AD$8+1))</f>
        <v>229.55077046121937</v>
      </c>
      <c r="F67">
        <f t="shared" si="5"/>
        <v>7.7190090189210263</v>
      </c>
      <c r="G67" s="20">
        <f t="shared" si="6"/>
        <v>1.5010008073566166E-4</v>
      </c>
      <c r="I67" s="2">
        <v>0.64481478999999997</v>
      </c>
      <c r="J67">
        <v>244.06357499999999</v>
      </c>
      <c r="K67">
        <f t="shared" ref="K67:K98" si="18">$AD$6+$AD$2*EXP((I67/L$1)*$AD$3-$AD$4)+J$1^2*$AD$5/((-$AD$7*(I67/K$1-1)^$AD$8+1))</f>
        <v>244.20433884110386</v>
      </c>
      <c r="L67">
        <f t="shared" si="7"/>
        <v>1.9814458962317271E-2</v>
      </c>
      <c r="M67" s="20">
        <f t="shared" si="8"/>
        <v>3.3264138591629043E-7</v>
      </c>
      <c r="O67" s="2">
        <v>0.64228554999999998</v>
      </c>
      <c r="P67">
        <v>263.41143399999999</v>
      </c>
      <c r="Q67">
        <f t="shared" ref="Q67:Q98" si="19">$AD$6+$AD$2*EXP((O67/R$1)*$AD$3-$AD$4)+P$1^2*$AD$5/((-$AD$7*(O67/Q$1-1)^$AD$8+1))</f>
        <v>261.87126863104766</v>
      </c>
      <c r="R67">
        <f t="shared" si="9"/>
        <v>2.372109363720067</v>
      </c>
      <c r="S67" s="20">
        <f t="shared" si="10"/>
        <v>3.4187351924519409E-5</v>
      </c>
      <c r="U67" s="2">
        <v>0.63725706000000004</v>
      </c>
      <c r="V67">
        <v>283.74457999999998</v>
      </c>
      <c r="W67">
        <f t="shared" ref="W67:W98" si="20">$AD$6+$AD$2*EXP((U67/X$1)*$AD$3-$AD$4)+V$1^2*$AD$5/((-$AD$7*(U67/W$1-1)^$AD$8+1))</f>
        <v>282.57400355475181</v>
      </c>
      <c r="X67">
        <f t="shared" ref="X67:X98" si="21">(W67-V67)^2</f>
        <v>1.370249214169849</v>
      </c>
      <c r="Y67" s="20">
        <f t="shared" si="11"/>
        <v>1.7019406551638384E-5</v>
      </c>
    </row>
    <row r="68" spans="3:25" x14ac:dyDescent="0.25">
      <c r="C68" s="2">
        <v>0.65006878000000001</v>
      </c>
      <c r="D68">
        <v>227.25357299999999</v>
      </c>
      <c r="E68">
        <f t="shared" si="17"/>
        <v>229.94474322366236</v>
      </c>
      <c r="F68">
        <f t="shared" ref="F68:F104" si="22">(E68-D68)^2</f>
        <v>7.2423971727269612</v>
      </c>
      <c r="G68" s="20">
        <f t="shared" ref="G68:G104" si="23">((E68-D68)/D68)^2</f>
        <v>1.4023644618670804E-4</v>
      </c>
      <c r="I68" s="2">
        <v>0.64764962000000004</v>
      </c>
      <c r="J68">
        <v>244.59974600000001</v>
      </c>
      <c r="K68">
        <f t="shared" si="18"/>
        <v>244.68953834835915</v>
      </c>
      <c r="L68">
        <f t="shared" ref="L68:L105" si="24">(K68-J68)^2</f>
        <v>8.0626658238491244E-3</v>
      </c>
      <c r="M68" s="20">
        <f t="shared" ref="M68:M105" si="25">((K68-J68)/J68)^2</f>
        <v>1.3476175445058567E-7</v>
      </c>
      <c r="O68" s="2">
        <v>0.64508927999999999</v>
      </c>
      <c r="P68">
        <v>264.223929</v>
      </c>
      <c r="Q68">
        <f t="shared" si="19"/>
        <v>262.48497106416693</v>
      </c>
      <c r="R68">
        <f t="shared" ref="R68:R107" si="26">(Q68-P68)^2</f>
        <v>3.023974702596814</v>
      </c>
      <c r="S68" s="20">
        <f t="shared" ref="S68:S107" si="27">((Q68-P68)/P68)^2</f>
        <v>4.3314555430718595E-5</v>
      </c>
      <c r="U68" s="2">
        <v>0.63955835999999999</v>
      </c>
      <c r="V68">
        <v>284.63022799999999</v>
      </c>
      <c r="W68">
        <f t="shared" si="20"/>
        <v>283.2090391381405</v>
      </c>
      <c r="X68">
        <f t="shared" si="21"/>
        <v>2.0197777810734761</v>
      </c>
      <c r="Y68" s="20">
        <f t="shared" ref="Y68:Y115" si="28">((W68-V68)/V68)^2</f>
        <v>2.4931106216862883E-5</v>
      </c>
    </row>
    <row r="69" spans="3:25" x14ac:dyDescent="0.25">
      <c r="C69" s="2">
        <v>0.65273513000000005</v>
      </c>
      <c r="D69">
        <v>227.70012700000001</v>
      </c>
      <c r="E69">
        <f t="shared" si="17"/>
        <v>230.30393035362968</v>
      </c>
      <c r="F69">
        <f t="shared" si="22"/>
        <v>6.7797919043731287</v>
      </c>
      <c r="G69" s="20">
        <f t="shared" si="23"/>
        <v>1.307644882018372E-4</v>
      </c>
      <c r="I69" s="2">
        <v>0.65023662999999998</v>
      </c>
      <c r="J69">
        <v>245.121996</v>
      </c>
      <c r="K69">
        <f t="shared" si="18"/>
        <v>245.14242520038235</v>
      </c>
      <c r="L69">
        <f t="shared" si="24"/>
        <v>4.1735222826231233E-4</v>
      </c>
      <c r="M69" s="20">
        <f t="shared" si="25"/>
        <v>6.9460542003863055E-9</v>
      </c>
      <c r="O69" s="2">
        <v>0.64757812999999997</v>
      </c>
      <c r="P69">
        <v>264.92559499999999</v>
      </c>
      <c r="Q69">
        <f t="shared" si="19"/>
        <v>263.04239769276535</v>
      </c>
      <c r="R69">
        <f t="shared" si="26"/>
        <v>3.546432097975794</v>
      </c>
      <c r="S69" s="20">
        <f t="shared" si="27"/>
        <v>5.0529361707848538E-5</v>
      </c>
      <c r="U69" s="2">
        <v>0.64185776999999999</v>
      </c>
      <c r="V69">
        <v>285.39207900000002</v>
      </c>
      <c r="W69">
        <f t="shared" si="20"/>
        <v>283.85689217336363</v>
      </c>
      <c r="X69">
        <f t="shared" si="21"/>
        <v>2.356798592677912</v>
      </c>
      <c r="Y69" s="20">
        <f t="shared" si="28"/>
        <v>2.893600959667318E-5</v>
      </c>
    </row>
    <row r="70" spans="3:25" x14ac:dyDescent="0.25">
      <c r="C70" s="2">
        <v>0.65535664999999999</v>
      </c>
      <c r="D70">
        <v>228.16933800000001</v>
      </c>
      <c r="E70">
        <f t="shared" si="17"/>
        <v>230.66458821537134</v>
      </c>
      <c r="F70">
        <f t="shared" si="22"/>
        <v>6.2262736373106602</v>
      </c>
      <c r="G70" s="20">
        <f t="shared" si="23"/>
        <v>1.1959516952846066E-4</v>
      </c>
      <c r="I70" s="2">
        <v>0.65342089000000003</v>
      </c>
      <c r="J70">
        <v>245.85570200000001</v>
      </c>
      <c r="K70">
        <f t="shared" si="18"/>
        <v>245.71342505871692</v>
      </c>
      <c r="L70">
        <f t="shared" si="24"/>
        <v>2.0242728020870699E-2</v>
      </c>
      <c r="M70" s="20">
        <f t="shared" si="25"/>
        <v>3.3489485060212504E-7</v>
      </c>
      <c r="O70" s="2">
        <v>0.65053673999999995</v>
      </c>
      <c r="P70">
        <v>265.75163300000003</v>
      </c>
      <c r="Q70">
        <f t="shared" si="19"/>
        <v>263.7208847094027</v>
      </c>
      <c r="R70">
        <f t="shared" si="26"/>
        <v>4.1239386197639787</v>
      </c>
      <c r="S70" s="20">
        <f t="shared" si="27"/>
        <v>5.83929355665221E-5</v>
      </c>
      <c r="U70" s="2">
        <v>0.64426702000000002</v>
      </c>
      <c r="V70">
        <v>286.323463</v>
      </c>
      <c r="W70">
        <f t="shared" si="20"/>
        <v>284.55030199372942</v>
      </c>
      <c r="X70">
        <f t="shared" si="21"/>
        <v>3.1440999541585102</v>
      </c>
      <c r="Y70" s="20">
        <f t="shared" si="28"/>
        <v>3.8351510013450403E-5</v>
      </c>
    </row>
    <row r="71" spans="3:25" x14ac:dyDescent="0.25">
      <c r="C71" s="2">
        <v>0.65809324999999996</v>
      </c>
      <c r="D71">
        <v>228.643664</v>
      </c>
      <c r="E71">
        <f t="shared" si="17"/>
        <v>231.04919288991582</v>
      </c>
      <c r="F71">
        <f t="shared" si="22"/>
        <v>5.7865692402196096</v>
      </c>
      <c r="G71" s="20">
        <f t="shared" si="23"/>
        <v>1.106885789853275E-4</v>
      </c>
      <c r="I71" s="2">
        <v>0.65624978</v>
      </c>
      <c r="J71">
        <v>246.44898000000001</v>
      </c>
      <c r="K71">
        <f t="shared" si="18"/>
        <v>246.23355231187833</v>
      </c>
      <c r="L71">
        <f t="shared" si="24"/>
        <v>4.6409088809451306E-2</v>
      </c>
      <c r="M71" s="20">
        <f t="shared" si="25"/>
        <v>7.6409787437651084E-7</v>
      </c>
      <c r="O71" s="2">
        <v>0.65346378999999999</v>
      </c>
      <c r="P71">
        <v>266.66729299999997</v>
      </c>
      <c r="Q71">
        <f t="shared" si="19"/>
        <v>264.40949021603967</v>
      </c>
      <c r="R71">
        <f t="shared" si="26"/>
        <v>5.097673411258886</v>
      </c>
      <c r="S71" s="20">
        <f t="shared" si="27"/>
        <v>7.1685695601877533E-5</v>
      </c>
      <c r="U71" s="2">
        <v>0.64652995000000002</v>
      </c>
      <c r="V71">
        <v>287.31167499999998</v>
      </c>
      <c r="W71">
        <f t="shared" si="20"/>
        <v>285.21550447228623</v>
      </c>
      <c r="X71">
        <f t="shared" si="21"/>
        <v>4.393930881255752</v>
      </c>
      <c r="Y71" s="20">
        <f t="shared" si="28"/>
        <v>5.3228799683079703E-5</v>
      </c>
    </row>
    <row r="72" spans="3:25" x14ac:dyDescent="0.25">
      <c r="C72" s="2">
        <v>0.66108686000000005</v>
      </c>
      <c r="D72">
        <v>229.28514799999999</v>
      </c>
      <c r="E72">
        <f t="shared" si="17"/>
        <v>231.47962386729682</v>
      </c>
      <c r="F72">
        <f t="shared" si="22"/>
        <v>4.8157243321481769</v>
      </c>
      <c r="G72" s="20">
        <f t="shared" si="23"/>
        <v>9.1603015448567132E-5</v>
      </c>
      <c r="I72" s="2">
        <v>0.65912641999999999</v>
      </c>
      <c r="J72">
        <v>247.11076399999999</v>
      </c>
      <c r="K72">
        <f t="shared" si="18"/>
        <v>246.77516912050945</v>
      </c>
      <c r="L72">
        <f t="shared" si="24"/>
        <v>0.11262392314027209</v>
      </c>
      <c r="M72" s="20">
        <f t="shared" si="25"/>
        <v>1.8443669216058035E-6</v>
      </c>
      <c r="O72" s="2">
        <v>0.65597817000000003</v>
      </c>
      <c r="P72">
        <v>267.32460600000002</v>
      </c>
      <c r="Q72">
        <f t="shared" si="19"/>
        <v>265.01513529818874</v>
      </c>
      <c r="R72">
        <f t="shared" si="26"/>
        <v>5.3336549225246799</v>
      </c>
      <c r="S72" s="20">
        <f t="shared" si="27"/>
        <v>7.4635774420196813E-5</v>
      </c>
      <c r="U72" s="2">
        <v>0.64904594000000004</v>
      </c>
      <c r="V72">
        <v>288.20855299999999</v>
      </c>
      <c r="W72">
        <f t="shared" si="20"/>
        <v>285.97125541021916</v>
      </c>
      <c r="X72">
        <f t="shared" si="21"/>
        <v>5.0055005052391444</v>
      </c>
      <c r="Y72" s="20">
        <f t="shared" si="28"/>
        <v>6.0260645521313095E-5</v>
      </c>
    </row>
    <row r="73" spans="3:25" x14ac:dyDescent="0.25">
      <c r="C73" s="2">
        <v>0.66433502</v>
      </c>
      <c r="D73">
        <v>229.933314</v>
      </c>
      <c r="E73">
        <f t="shared" si="17"/>
        <v>231.95840279064171</v>
      </c>
      <c r="F73">
        <f t="shared" si="22"/>
        <v>4.100984609982735</v>
      </c>
      <c r="G73" s="20">
        <f t="shared" si="23"/>
        <v>7.7568312220232673E-5</v>
      </c>
      <c r="I73" s="2">
        <v>0.66232721000000006</v>
      </c>
      <c r="J73">
        <v>247.673677</v>
      </c>
      <c r="K73">
        <f t="shared" si="18"/>
        <v>247.39325839265948</v>
      </c>
      <c r="L73">
        <f t="shared" si="24"/>
        <v>7.8634595342797819E-2</v>
      </c>
      <c r="M73" s="20">
        <f t="shared" si="25"/>
        <v>1.2818994247118751E-6</v>
      </c>
      <c r="O73" s="2">
        <v>0.65818469000000002</v>
      </c>
      <c r="P73">
        <v>267.97967</v>
      </c>
      <c r="Q73">
        <f t="shared" si="19"/>
        <v>265.55761800926064</v>
      </c>
      <c r="R73">
        <f t="shared" si="26"/>
        <v>5.8663358458445076</v>
      </c>
      <c r="S73" s="20">
        <f t="shared" si="27"/>
        <v>8.1688933595851893E-5</v>
      </c>
      <c r="U73" s="2">
        <v>0.65130737999999999</v>
      </c>
      <c r="V73">
        <v>289.09930600000001</v>
      </c>
      <c r="W73">
        <f t="shared" si="20"/>
        <v>286.66537672885806</v>
      </c>
      <c r="X73">
        <f t="shared" si="21"/>
        <v>5.9240116969215784</v>
      </c>
      <c r="Y73" s="20">
        <f t="shared" si="28"/>
        <v>7.087968994578087E-5</v>
      </c>
    </row>
    <row r="74" spans="3:25" x14ac:dyDescent="0.25">
      <c r="C74" s="2">
        <v>0.66760907000000003</v>
      </c>
      <c r="D74">
        <v>230.67057600000001</v>
      </c>
      <c r="E74">
        <f t="shared" si="17"/>
        <v>232.45368790840683</v>
      </c>
      <c r="F74">
        <f t="shared" si="22"/>
        <v>3.1794880779022239</v>
      </c>
      <c r="G74" s="20">
        <f t="shared" si="23"/>
        <v>5.9754800485627752E-5</v>
      </c>
      <c r="I74" s="2">
        <v>0.66535454999999999</v>
      </c>
      <c r="J74">
        <v>248.38176000000001</v>
      </c>
      <c r="K74">
        <f t="shared" si="18"/>
        <v>247.99320305597678</v>
      </c>
      <c r="L74">
        <f t="shared" si="24"/>
        <v>0.15097649874867611</v>
      </c>
      <c r="M74" s="20">
        <f t="shared" si="25"/>
        <v>2.4472027349450503E-6</v>
      </c>
      <c r="O74" s="2">
        <v>0.66049862999999998</v>
      </c>
      <c r="P74">
        <v>268.66775200000001</v>
      </c>
      <c r="Q74">
        <f t="shared" si="19"/>
        <v>266.13777556369547</v>
      </c>
      <c r="R74">
        <f t="shared" si="26"/>
        <v>6.4007807682562046</v>
      </c>
      <c r="S74" s="20">
        <f t="shared" si="27"/>
        <v>8.8675137287120149E-5</v>
      </c>
      <c r="U74" s="2">
        <v>0.65368762999999996</v>
      </c>
      <c r="V74">
        <v>290.08894500000002</v>
      </c>
      <c r="W74">
        <f t="shared" si="20"/>
        <v>287.41146369817238</v>
      </c>
      <c r="X74">
        <f t="shared" si="21"/>
        <v>7.1689061216366365</v>
      </c>
      <c r="Y74" s="20">
        <f t="shared" si="28"/>
        <v>8.5190376195377126E-5</v>
      </c>
    </row>
    <row r="75" spans="3:25" x14ac:dyDescent="0.25">
      <c r="C75" s="2">
        <v>0.67032314000000004</v>
      </c>
      <c r="D75">
        <v>231.27631700000001</v>
      </c>
      <c r="E75">
        <f t="shared" si="17"/>
        <v>232.87415913865473</v>
      </c>
      <c r="F75">
        <f t="shared" si="22"/>
        <v>2.5530995000607111</v>
      </c>
      <c r="G75" s="20">
        <f t="shared" si="23"/>
        <v>4.7731536544364494E-5</v>
      </c>
      <c r="I75" s="2">
        <v>0.66835049000000002</v>
      </c>
      <c r="J75">
        <v>249.08124799999999</v>
      </c>
      <c r="K75">
        <f t="shared" si="18"/>
        <v>248.60199644715752</v>
      </c>
      <c r="L75">
        <f t="shared" si="24"/>
        <v>0.22968205090191893</v>
      </c>
      <c r="M75" s="20">
        <f t="shared" si="25"/>
        <v>3.7020731120082784E-6</v>
      </c>
      <c r="O75" s="2">
        <v>0.66355330999999995</v>
      </c>
      <c r="P75">
        <v>269.49542300000002</v>
      </c>
      <c r="Q75">
        <f t="shared" si="19"/>
        <v>266.92170655169684</v>
      </c>
      <c r="R75">
        <f t="shared" si="26"/>
        <v>6.624016356266301</v>
      </c>
      <c r="S75" s="20">
        <f t="shared" si="27"/>
        <v>9.1204991822885041E-5</v>
      </c>
      <c r="U75" s="2">
        <v>0.65587461999999996</v>
      </c>
      <c r="V75">
        <v>291.01984900000002</v>
      </c>
      <c r="W75">
        <f t="shared" si="20"/>
        <v>288.11127654681792</v>
      </c>
      <c r="X75">
        <f t="shared" si="21"/>
        <v>8.4597937154097558</v>
      </c>
      <c r="Y75" s="20">
        <f t="shared" si="28"/>
        <v>9.988828373324575E-5</v>
      </c>
    </row>
    <row r="76" spans="3:25" x14ac:dyDescent="0.25">
      <c r="C76" s="2">
        <v>0.67336655000000001</v>
      </c>
      <c r="D76">
        <v>231.86280199999999</v>
      </c>
      <c r="E76">
        <f t="shared" si="17"/>
        <v>233.35658255762328</v>
      </c>
      <c r="F76">
        <f t="shared" si="22"/>
        <v>2.2313803543333655</v>
      </c>
      <c r="G76" s="20">
        <f t="shared" si="23"/>
        <v>4.1506053863127573E-5</v>
      </c>
      <c r="I76" s="2">
        <v>0.67133810999999999</v>
      </c>
      <c r="J76">
        <v>249.677922</v>
      </c>
      <c r="K76">
        <f t="shared" si="18"/>
        <v>249.22440761900438</v>
      </c>
      <c r="L76">
        <f t="shared" si="24"/>
        <v>0.20567529376983487</v>
      </c>
      <c r="M76" s="20">
        <f t="shared" si="25"/>
        <v>3.2993002805971384E-6</v>
      </c>
      <c r="O76" s="2">
        <v>0.66642323999999997</v>
      </c>
      <c r="P76">
        <v>270.30014199999999</v>
      </c>
      <c r="Q76">
        <f t="shared" si="19"/>
        <v>267.67739376973503</v>
      </c>
      <c r="R76">
        <f t="shared" si="26"/>
        <v>6.8788082793579823</v>
      </c>
      <c r="S76" s="20">
        <f t="shared" si="27"/>
        <v>9.4150072245496367E-5</v>
      </c>
      <c r="U76" s="2">
        <v>0.65798986000000004</v>
      </c>
      <c r="V76">
        <v>291.975393</v>
      </c>
      <c r="W76">
        <f t="shared" si="20"/>
        <v>288.8014263983008</v>
      </c>
      <c r="X76">
        <f t="shared" si="21"/>
        <v>10.074063988701916</v>
      </c>
      <c r="Y76" s="20">
        <f t="shared" si="28"/>
        <v>1.181713512987242E-4</v>
      </c>
    </row>
    <row r="77" spans="3:25" x14ac:dyDescent="0.25">
      <c r="C77" s="2">
        <v>0.67631034999999995</v>
      </c>
      <c r="D77">
        <v>232.559181</v>
      </c>
      <c r="E77">
        <f t="shared" si="17"/>
        <v>233.8344672035137</v>
      </c>
      <c r="F77">
        <f t="shared" si="22"/>
        <v>1.6263549008723897</v>
      </c>
      <c r="G77" s="20">
        <f t="shared" si="23"/>
        <v>3.007103278231519E-5</v>
      </c>
      <c r="I77" s="2">
        <v>0.67438025000000001</v>
      </c>
      <c r="J77">
        <v>250.44322199999999</v>
      </c>
      <c r="K77">
        <f t="shared" si="18"/>
        <v>249.87428347453573</v>
      </c>
      <c r="L77">
        <f t="shared" si="24"/>
        <v>0.32369104575744823</v>
      </c>
      <c r="M77" s="20">
        <f t="shared" si="25"/>
        <v>5.1607416772462044E-6</v>
      </c>
      <c r="O77" s="2">
        <v>0.66940778999999995</v>
      </c>
      <c r="P77">
        <v>271.17025999999998</v>
      </c>
      <c r="Q77">
        <f t="shared" si="19"/>
        <v>268.48347460165053</v>
      </c>
      <c r="R77">
        <f t="shared" si="26"/>
        <v>7.2188157767838499</v>
      </c>
      <c r="S77" s="20">
        <f t="shared" si="27"/>
        <v>9.8170690069162515E-5</v>
      </c>
      <c r="U77" s="2">
        <v>0.66035913000000002</v>
      </c>
      <c r="V77">
        <v>292.90337299999999</v>
      </c>
      <c r="W77">
        <f t="shared" si="20"/>
        <v>289.59029933542638</v>
      </c>
      <c r="X77">
        <f t="shared" si="21"/>
        <v>10.976457106891194</v>
      </c>
      <c r="Y77" s="20">
        <f t="shared" si="28"/>
        <v>1.2794208938069154E-4</v>
      </c>
    </row>
    <row r="78" spans="3:25" x14ac:dyDescent="0.25">
      <c r="C78" s="2">
        <v>0.67950931000000003</v>
      </c>
      <c r="D78">
        <v>233.30192500000001</v>
      </c>
      <c r="E78">
        <f t="shared" si="17"/>
        <v>234.366626626261</v>
      </c>
      <c r="F78">
        <f t="shared" si="22"/>
        <v>1.1335895529627837</v>
      </c>
      <c r="G78" s="20">
        <f t="shared" si="23"/>
        <v>2.08266390568368E-5</v>
      </c>
      <c r="I78" s="2">
        <v>0.67748993000000002</v>
      </c>
      <c r="J78">
        <v>251.25200000000001</v>
      </c>
      <c r="K78">
        <f t="shared" si="18"/>
        <v>250.5558163694493</v>
      </c>
      <c r="L78">
        <f t="shared" si="24"/>
        <v>0.48467164744676233</v>
      </c>
      <c r="M78" s="20">
        <f t="shared" si="25"/>
        <v>7.6776544164489105E-6</v>
      </c>
      <c r="O78" s="2">
        <v>0.67200022000000004</v>
      </c>
      <c r="P78">
        <v>271.84228200000001</v>
      </c>
      <c r="Q78">
        <f t="shared" si="19"/>
        <v>269.20078829174122</v>
      </c>
      <c r="R78">
        <f t="shared" si="26"/>
        <v>6.9774890107707872</v>
      </c>
      <c r="S78" s="20">
        <f t="shared" si="27"/>
        <v>9.4420250143121474E-5</v>
      </c>
      <c r="U78" s="2">
        <v>0.66272938000000003</v>
      </c>
      <c r="V78">
        <v>293.895669</v>
      </c>
      <c r="W78">
        <f t="shared" si="20"/>
        <v>290.39659540471939</v>
      </c>
      <c r="X78">
        <f t="shared" si="21"/>
        <v>12.243516025189948</v>
      </c>
      <c r="Y78" s="20">
        <f t="shared" si="28"/>
        <v>1.4174892754160513E-4</v>
      </c>
    </row>
    <row r="79" spans="3:25" x14ac:dyDescent="0.25">
      <c r="C79" s="2">
        <v>0.68268508999999999</v>
      </c>
      <c r="D79">
        <v>233.926233</v>
      </c>
      <c r="E79">
        <f t="shared" si="17"/>
        <v>234.90850333676642</v>
      </c>
      <c r="F79">
        <f t="shared" si="22"/>
        <v>0.96485501449121414</v>
      </c>
      <c r="G79" s="20">
        <f t="shared" si="23"/>
        <v>1.7632106636468417E-5</v>
      </c>
      <c r="I79" s="2">
        <v>0.68054908999999997</v>
      </c>
      <c r="J79">
        <v>251.94701499999999</v>
      </c>
      <c r="K79">
        <f t="shared" si="18"/>
        <v>251.24371284139687</v>
      </c>
      <c r="L79">
        <f t="shared" si="24"/>
        <v>0.49463392629581171</v>
      </c>
      <c r="M79" s="20">
        <f t="shared" si="25"/>
        <v>7.7922964432550711E-6</v>
      </c>
      <c r="O79" s="2">
        <v>0.67486349999999995</v>
      </c>
      <c r="P79">
        <v>272.71228500000001</v>
      </c>
      <c r="Q79">
        <f t="shared" si="19"/>
        <v>270.01201978272871</v>
      </c>
      <c r="R79">
        <f t="shared" si="26"/>
        <v>7.2914322436051897</v>
      </c>
      <c r="S79" s="20">
        <f t="shared" si="27"/>
        <v>9.804003100330244E-5</v>
      </c>
      <c r="U79" s="2">
        <v>0.66499143999999999</v>
      </c>
      <c r="V79">
        <v>294.82725699999997</v>
      </c>
      <c r="W79">
        <f t="shared" si="20"/>
        <v>291.18237563103486</v>
      </c>
      <c r="X79">
        <f t="shared" si="21"/>
        <v>13.285160193829018</v>
      </c>
      <c r="Y79" s="20">
        <f t="shared" si="28"/>
        <v>1.5283806537910402E-4</v>
      </c>
    </row>
    <row r="80" spans="3:25" x14ac:dyDescent="0.25">
      <c r="C80" s="2">
        <v>0.68582617000000001</v>
      </c>
      <c r="D80">
        <v>234.70979800000001</v>
      </c>
      <c r="E80">
        <f t="shared" si="17"/>
        <v>235.45810253333246</v>
      </c>
      <c r="F80">
        <f t="shared" si="22"/>
        <v>0.55995967460590812</v>
      </c>
      <c r="G80" s="20">
        <f t="shared" si="23"/>
        <v>1.0164694095157114E-5</v>
      </c>
      <c r="I80" s="2">
        <v>0.68337270999999999</v>
      </c>
      <c r="J80">
        <v>252.60958600000001</v>
      </c>
      <c r="K80">
        <f t="shared" si="18"/>
        <v>251.89437943302119</v>
      </c>
      <c r="L80">
        <f t="shared" si="24"/>
        <v>0.51152043344963138</v>
      </c>
      <c r="M80" s="20">
        <f t="shared" si="25"/>
        <v>8.0161038101155542E-6</v>
      </c>
      <c r="O80" s="2">
        <v>0.67765892999999999</v>
      </c>
      <c r="P80">
        <v>273.50671599999998</v>
      </c>
      <c r="Q80">
        <f t="shared" si="19"/>
        <v>270.82370634892698</v>
      </c>
      <c r="R80">
        <f t="shared" si="26"/>
        <v>7.1985407877509004</v>
      </c>
      <c r="S80" s="20">
        <f t="shared" si="27"/>
        <v>9.6229555521543794E-5</v>
      </c>
      <c r="U80" s="2">
        <v>0.66725288000000005</v>
      </c>
      <c r="V80">
        <v>295.71800999999999</v>
      </c>
      <c r="W80">
        <f t="shared" si="20"/>
        <v>291.98417494584396</v>
      </c>
      <c r="X80">
        <f t="shared" si="21"/>
        <v>13.941524211644376</v>
      </c>
      <c r="Y80" s="20">
        <f t="shared" si="28"/>
        <v>1.5942436920860197E-4</v>
      </c>
    </row>
    <row r="81" spans="3:25" x14ac:dyDescent="0.25">
      <c r="C81" s="2">
        <v>0.68895693999999996</v>
      </c>
      <c r="D81">
        <v>235.43650299999999</v>
      </c>
      <c r="E81">
        <f t="shared" si="17"/>
        <v>236.01974205134829</v>
      </c>
      <c r="F81">
        <f t="shared" si="22"/>
        <v>0.34016779101766559</v>
      </c>
      <c r="G81" s="20">
        <f t="shared" si="23"/>
        <v>6.136851197341347E-6</v>
      </c>
      <c r="I81" s="2">
        <v>0.68623544000000003</v>
      </c>
      <c r="J81">
        <v>253.399295</v>
      </c>
      <c r="K81">
        <f t="shared" si="18"/>
        <v>252.56985708788974</v>
      </c>
      <c r="L81">
        <f t="shared" si="24"/>
        <v>0.68796725004581227</v>
      </c>
      <c r="M81" s="20">
        <f t="shared" si="25"/>
        <v>1.0714131195929184E-5</v>
      </c>
      <c r="O81" s="2">
        <v>0.68002499999999999</v>
      </c>
      <c r="P81">
        <v>274.225416</v>
      </c>
      <c r="Q81">
        <f t="shared" si="19"/>
        <v>271.52627213190567</v>
      </c>
      <c r="R81">
        <f t="shared" si="26"/>
        <v>7.2853776206711931</v>
      </c>
      <c r="S81" s="20">
        <f t="shared" si="27"/>
        <v>9.6880564210988132E-5</v>
      </c>
      <c r="U81" s="2">
        <v>0.66947564000000004</v>
      </c>
      <c r="V81">
        <v>296.69061699999997</v>
      </c>
      <c r="W81">
        <f t="shared" si="20"/>
        <v>292.78840331003272</v>
      </c>
      <c r="X81">
        <f t="shared" si="21"/>
        <v>15.227271682167856</v>
      </c>
      <c r="Y81" s="20">
        <f t="shared" si="28"/>
        <v>1.7298740065762144E-4</v>
      </c>
    </row>
    <row r="82" spans="3:25" x14ac:dyDescent="0.25">
      <c r="C82" s="2">
        <v>0.69179278</v>
      </c>
      <c r="D82">
        <v>236.127228</v>
      </c>
      <c r="E82">
        <f t="shared" si="17"/>
        <v>236.540694567136</v>
      </c>
      <c r="F82">
        <f t="shared" si="22"/>
        <v>0.17095460213922697</v>
      </c>
      <c r="G82" s="20">
        <f t="shared" si="23"/>
        <v>3.0661165479488681E-6</v>
      </c>
      <c r="I82" s="2">
        <v>0.68876009999999999</v>
      </c>
      <c r="J82">
        <v>254.00254100000001</v>
      </c>
      <c r="K82">
        <f t="shared" si="18"/>
        <v>253.1790697256387</v>
      </c>
      <c r="L82">
        <f t="shared" si="24"/>
        <v>0.67810493969824015</v>
      </c>
      <c r="M82" s="20">
        <f t="shared" si="25"/>
        <v>1.0510437294060793E-5</v>
      </c>
      <c r="O82" s="2">
        <v>0.68244738999999999</v>
      </c>
      <c r="P82">
        <v>274.88490000000002</v>
      </c>
      <c r="Q82">
        <f t="shared" si="19"/>
        <v>272.26065718838061</v>
      </c>
      <c r="R82">
        <f t="shared" si="26"/>
        <v>6.8866503343361494</v>
      </c>
      <c r="S82" s="20">
        <f t="shared" si="27"/>
        <v>9.1139420931732513E-5</v>
      </c>
      <c r="U82" s="2">
        <v>0.67155045999999996</v>
      </c>
      <c r="V82">
        <v>297.61466000000001</v>
      </c>
      <c r="W82">
        <f t="shared" si="20"/>
        <v>293.55383467874685</v>
      </c>
      <c r="X82">
        <f t="shared" si="21"/>
        <v>16.490302289730849</v>
      </c>
      <c r="Y82" s="20">
        <f t="shared" si="28"/>
        <v>1.8617440600480871E-4</v>
      </c>
    </row>
    <row r="83" spans="3:25" x14ac:dyDescent="0.25">
      <c r="C83" s="2">
        <v>0.69464037999999995</v>
      </c>
      <c r="D83">
        <v>236.84622400000001</v>
      </c>
      <c r="E83">
        <f t="shared" si="17"/>
        <v>237.07577370609562</v>
      </c>
      <c r="F83">
        <f t="shared" si="22"/>
        <v>5.2693067568581331E-2</v>
      </c>
      <c r="G83" s="20">
        <f t="shared" si="23"/>
        <v>9.3933510168078601E-7</v>
      </c>
      <c r="I83" s="2">
        <v>0.69153242999999998</v>
      </c>
      <c r="J83">
        <v>254.73386099999999</v>
      </c>
      <c r="K83">
        <f t="shared" si="18"/>
        <v>253.86296069159857</v>
      </c>
      <c r="L83">
        <f t="shared" si="24"/>
        <v>0.75846734717368336</v>
      </c>
      <c r="M83" s="20">
        <f t="shared" si="25"/>
        <v>1.1688627868235108E-5</v>
      </c>
      <c r="O83" s="2">
        <v>0.68523460000000003</v>
      </c>
      <c r="P83">
        <v>275.70772499999998</v>
      </c>
      <c r="Q83">
        <f t="shared" si="19"/>
        <v>273.12495883002583</v>
      </c>
      <c r="R83">
        <f t="shared" si="26"/>
        <v>6.6706810887629384</v>
      </c>
      <c r="S83" s="20">
        <f t="shared" si="27"/>
        <v>8.77550886071396E-5</v>
      </c>
      <c r="U83" s="2">
        <v>0.6737725</v>
      </c>
      <c r="V83">
        <v>298.54026900000002</v>
      </c>
      <c r="W83">
        <f t="shared" si="20"/>
        <v>294.38966319506994</v>
      </c>
      <c r="X83">
        <f t="shared" si="21"/>
        <v>17.227528547919281</v>
      </c>
      <c r="Y83" s="20">
        <f t="shared" si="28"/>
        <v>1.9329345044939128E-4</v>
      </c>
    </row>
    <row r="84" spans="3:25" x14ac:dyDescent="0.25">
      <c r="C84" s="2">
        <v>0.69751006000000004</v>
      </c>
      <c r="D84">
        <v>237.528828</v>
      </c>
      <c r="E84">
        <f t="shared" si="17"/>
        <v>237.62741107544582</v>
      </c>
      <c r="F84">
        <f t="shared" si="22"/>
        <v>9.7186227643555178E-3</v>
      </c>
      <c r="G84" s="20">
        <f t="shared" si="23"/>
        <v>1.7225509372680109E-7</v>
      </c>
      <c r="I84" s="2">
        <v>0.69436328000000003</v>
      </c>
      <c r="J84">
        <v>255.50389699999999</v>
      </c>
      <c r="K84">
        <f t="shared" si="18"/>
        <v>254.57776463761718</v>
      </c>
      <c r="L84">
        <f t="shared" si="24"/>
        <v>0.85772115265277593</v>
      </c>
      <c r="M84" s="20">
        <f t="shared" si="25"/>
        <v>1.3138659679764304E-5</v>
      </c>
      <c r="O84" s="2">
        <v>0.68757480999999998</v>
      </c>
      <c r="P84">
        <v>276.36594700000001</v>
      </c>
      <c r="Q84">
        <f t="shared" si="19"/>
        <v>273.86696214672719</v>
      </c>
      <c r="R84">
        <f t="shared" si="26"/>
        <v>6.244925296886958</v>
      </c>
      <c r="S84" s="20">
        <f t="shared" si="27"/>
        <v>8.176325804579122E-5</v>
      </c>
      <c r="U84" s="2">
        <v>0.67588762000000002</v>
      </c>
      <c r="V84">
        <v>299.48819099999997</v>
      </c>
      <c r="W84">
        <f t="shared" si="20"/>
        <v>295.2010301687576</v>
      </c>
      <c r="X84">
        <f t="shared" si="21"/>
        <v>18.379747992938807</v>
      </c>
      <c r="Y84" s="20">
        <f t="shared" si="28"/>
        <v>2.0491801829551688E-4</v>
      </c>
    </row>
    <row r="85" spans="3:25" x14ac:dyDescent="0.25">
      <c r="C85" s="2">
        <v>0.69996992999999996</v>
      </c>
      <c r="D85">
        <v>238.24650600000001</v>
      </c>
      <c r="E85">
        <f t="shared" si="17"/>
        <v>238.11040401721121</v>
      </c>
      <c r="F85">
        <f t="shared" si="22"/>
        <v>1.8523749719043213E-2</v>
      </c>
      <c r="G85" s="20">
        <f t="shared" si="23"/>
        <v>3.2634414400187517E-7</v>
      </c>
      <c r="I85" s="2">
        <v>0.69726737999999999</v>
      </c>
      <c r="J85">
        <v>256.11186600000002</v>
      </c>
      <c r="K85">
        <f t="shared" si="18"/>
        <v>255.32877872097501</v>
      </c>
      <c r="L85">
        <f t="shared" si="24"/>
        <v>0.61322568657079568</v>
      </c>
      <c r="M85" s="20">
        <f t="shared" si="25"/>
        <v>9.3489091056020057E-6</v>
      </c>
      <c r="O85" s="2">
        <v>0.68969325000000004</v>
      </c>
      <c r="P85">
        <v>277.00676900000002</v>
      </c>
      <c r="Q85">
        <f t="shared" si="19"/>
        <v>274.55176343655842</v>
      </c>
      <c r="R85">
        <f t="shared" si="26"/>
        <v>6.0270523165292209</v>
      </c>
      <c r="S85" s="20">
        <f t="shared" si="27"/>
        <v>7.8546022537809404E-5</v>
      </c>
      <c r="U85" s="2">
        <v>0.67789547999999999</v>
      </c>
      <c r="V85">
        <v>300.43611299999998</v>
      </c>
      <c r="W85">
        <f t="shared" si="20"/>
        <v>295.98574552485354</v>
      </c>
      <c r="X85">
        <f t="shared" si="21"/>
        <v>19.805770663841262</v>
      </c>
      <c r="Y85" s="20">
        <f t="shared" si="28"/>
        <v>2.1942569213495924E-4</v>
      </c>
    </row>
    <row r="86" spans="3:25" x14ac:dyDescent="0.25">
      <c r="C86" s="2">
        <v>0.70226971000000005</v>
      </c>
      <c r="D86">
        <v>238.88183000000001</v>
      </c>
      <c r="E86">
        <f t="shared" si="17"/>
        <v>238.57059703824277</v>
      </c>
      <c r="F86">
        <f t="shared" si="22"/>
        <v>9.6865956484184459E-2</v>
      </c>
      <c r="G86" s="20">
        <f t="shared" si="23"/>
        <v>1.6974810566891051E-6</v>
      </c>
      <c r="I86" s="2">
        <v>0.70005061999999996</v>
      </c>
      <c r="J86">
        <v>256.749236</v>
      </c>
      <c r="K86">
        <f t="shared" si="18"/>
        <v>256.06577646600067</v>
      </c>
      <c r="L86">
        <f t="shared" si="24"/>
        <v>0.46711693461457543</v>
      </c>
      <c r="M86" s="20">
        <f t="shared" si="25"/>
        <v>7.0861002526605242E-6</v>
      </c>
      <c r="O86" s="2">
        <v>0.69255164000000002</v>
      </c>
      <c r="P86">
        <v>277.83490799999998</v>
      </c>
      <c r="Q86">
        <f t="shared" si="19"/>
        <v>275.49593240988145</v>
      </c>
      <c r="R86">
        <f t="shared" si="26"/>
        <v>5.4708068111703572</v>
      </c>
      <c r="S86" s="20">
        <f t="shared" si="27"/>
        <v>7.0872500750520769E-5</v>
      </c>
      <c r="U86" s="2">
        <v>0.68030478000000005</v>
      </c>
      <c r="V86">
        <v>301.37076400000001</v>
      </c>
      <c r="W86">
        <f t="shared" si="20"/>
        <v>296.94635535958002</v>
      </c>
      <c r="X86">
        <f t="shared" si="21"/>
        <v>19.575391817423007</v>
      </c>
      <c r="Y86" s="20">
        <f t="shared" si="28"/>
        <v>2.1553024639768331E-4</v>
      </c>
    </row>
    <row r="87" spans="3:25" x14ac:dyDescent="0.25">
      <c r="C87" s="2">
        <v>0.70493545999999996</v>
      </c>
      <c r="D87">
        <v>239.57748100000001</v>
      </c>
      <c r="E87">
        <f t="shared" si="17"/>
        <v>239.11466986240117</v>
      </c>
      <c r="F87">
        <f t="shared" si="22"/>
        <v>0.21419414908552684</v>
      </c>
      <c r="G87" s="20">
        <f t="shared" si="23"/>
        <v>3.7317764091976609E-6</v>
      </c>
      <c r="I87" s="2">
        <v>0.70314750000000004</v>
      </c>
      <c r="J87">
        <v>257.67349400000001</v>
      </c>
      <c r="K87">
        <f t="shared" si="18"/>
        <v>256.90614636803735</v>
      </c>
      <c r="L87">
        <f t="shared" si="24"/>
        <v>0.58882238827868683</v>
      </c>
      <c r="M87" s="20">
        <f t="shared" si="25"/>
        <v>8.8683907754577846E-6</v>
      </c>
      <c r="O87" s="2">
        <v>0.69495697000000001</v>
      </c>
      <c r="P87">
        <v>278.50903</v>
      </c>
      <c r="Q87">
        <f t="shared" si="19"/>
        <v>276.30879081240755</v>
      </c>
      <c r="R87">
        <f t="shared" si="26"/>
        <v>4.8410524826174601</v>
      </c>
      <c r="S87" s="20">
        <f t="shared" si="27"/>
        <v>6.2411012679929016E-5</v>
      </c>
      <c r="U87" s="2">
        <v>0.68246088000000005</v>
      </c>
      <c r="V87">
        <v>302.38708500000001</v>
      </c>
      <c r="W87">
        <f t="shared" si="20"/>
        <v>297.82394050423761</v>
      </c>
      <c r="X87">
        <f t="shared" si="21"/>
        <v>20.8222876892067</v>
      </c>
      <c r="Y87" s="20">
        <f t="shared" si="28"/>
        <v>2.2772041452287826E-4</v>
      </c>
    </row>
    <row r="88" spans="3:25" x14ac:dyDescent="0.25">
      <c r="C88" s="2">
        <v>0.70770279999999997</v>
      </c>
      <c r="D88">
        <v>240.271086</v>
      </c>
      <c r="E88">
        <f t="shared" si="17"/>
        <v>239.69182243898942</v>
      </c>
      <c r="F88">
        <f t="shared" si="22"/>
        <v>0.33554627311465518</v>
      </c>
      <c r="G88" s="20">
        <f t="shared" si="23"/>
        <v>5.8123183970766979E-6</v>
      </c>
      <c r="I88" s="2">
        <v>0.70586603000000003</v>
      </c>
      <c r="J88">
        <v>258.39326199999999</v>
      </c>
      <c r="K88">
        <f t="shared" si="18"/>
        <v>257.66191492403709</v>
      </c>
      <c r="L88">
        <f t="shared" si="24"/>
        <v>0.53486854551948571</v>
      </c>
      <c r="M88" s="20">
        <f t="shared" si="25"/>
        <v>8.010962330044722E-6</v>
      </c>
      <c r="O88" s="2">
        <v>0.69776680999999996</v>
      </c>
      <c r="P88">
        <v>279.370653</v>
      </c>
      <c r="Q88">
        <f t="shared" si="19"/>
        <v>277.2800798322935</v>
      </c>
      <c r="R88">
        <f t="shared" si="26"/>
        <v>4.3704961695344275</v>
      </c>
      <c r="S88" s="20">
        <f t="shared" si="27"/>
        <v>5.5997569585553554E-5</v>
      </c>
      <c r="U88" s="2">
        <v>0.68497847000000001</v>
      </c>
      <c r="V88">
        <v>303.38856900000002</v>
      </c>
      <c r="W88">
        <f t="shared" si="20"/>
        <v>298.87055432340554</v>
      </c>
      <c r="X88">
        <f t="shared" si="21"/>
        <v>20.412456617923084</v>
      </c>
      <c r="Y88" s="20">
        <f t="shared" si="28"/>
        <v>2.2176696231933981E-4</v>
      </c>
    </row>
    <row r="89" spans="3:25" x14ac:dyDescent="0.25">
      <c r="C89" s="2">
        <v>0.71082774000000004</v>
      </c>
      <c r="D89">
        <v>241.11266000000001</v>
      </c>
      <c r="E89">
        <f t="shared" si="17"/>
        <v>240.35902190874771</v>
      </c>
      <c r="F89">
        <f t="shared" si="22"/>
        <v>0.56797037258640803</v>
      </c>
      <c r="G89" s="20">
        <f t="shared" si="23"/>
        <v>9.7697995516225851E-6</v>
      </c>
      <c r="I89" s="2">
        <v>0.70828716000000003</v>
      </c>
      <c r="J89">
        <v>259.10398300000003</v>
      </c>
      <c r="K89">
        <f t="shared" si="18"/>
        <v>258.34955440039357</v>
      </c>
      <c r="L89">
        <f t="shared" si="24"/>
        <v>0.56916251190415823</v>
      </c>
      <c r="M89" s="20">
        <f t="shared" si="25"/>
        <v>8.477896478205269E-6</v>
      </c>
      <c r="O89" s="2">
        <v>0.70100435999999999</v>
      </c>
      <c r="P89">
        <v>280.33279800000003</v>
      </c>
      <c r="Q89">
        <f t="shared" si="19"/>
        <v>278.42896950905123</v>
      </c>
      <c r="R89">
        <f t="shared" si="26"/>
        <v>3.6245629229483738</v>
      </c>
      <c r="S89" s="20">
        <f t="shared" si="27"/>
        <v>4.6121966934382092E-5</v>
      </c>
      <c r="U89" s="2">
        <v>0.68749461999999995</v>
      </c>
      <c r="V89">
        <v>304.44726800000001</v>
      </c>
      <c r="W89">
        <f t="shared" si="20"/>
        <v>299.94065261340882</v>
      </c>
      <c r="X89">
        <f t="shared" si="21"/>
        <v>20.309582242660486</v>
      </c>
      <c r="Y89" s="20">
        <f t="shared" si="28"/>
        <v>2.1911738074995734E-4</v>
      </c>
    </row>
    <row r="90" spans="3:25" x14ac:dyDescent="0.25">
      <c r="C90" s="2">
        <v>0.71371825</v>
      </c>
      <c r="D90">
        <v>241.92054300000001</v>
      </c>
      <c r="E90">
        <f t="shared" si="17"/>
        <v>240.99111816251158</v>
      </c>
      <c r="F90">
        <f t="shared" si="22"/>
        <v>0.86383052854038744</v>
      </c>
      <c r="G90" s="20">
        <f t="shared" si="23"/>
        <v>1.4759887629405719E-5</v>
      </c>
      <c r="I90" s="2">
        <v>0.7111343</v>
      </c>
      <c r="J90">
        <v>259.91723200000001</v>
      </c>
      <c r="K90">
        <f t="shared" si="18"/>
        <v>259.17611882649413</v>
      </c>
      <c r="L90">
        <f t="shared" si="24"/>
        <v>0.54924873594395696</v>
      </c>
      <c r="M90" s="20">
        <f t="shared" si="25"/>
        <v>8.1301567602313318E-6</v>
      </c>
      <c r="O90" s="2">
        <v>0.70412558999999997</v>
      </c>
      <c r="P90">
        <v>281.28555799999998</v>
      </c>
      <c r="Q90">
        <f t="shared" si="19"/>
        <v>279.56755226997404</v>
      </c>
      <c r="R90">
        <f t="shared" si="26"/>
        <v>2.9515436884019506</v>
      </c>
      <c r="S90" s="20">
        <f t="shared" si="27"/>
        <v>3.730390928443913E-5</v>
      </c>
      <c r="U90" s="2">
        <v>0.68980005</v>
      </c>
      <c r="V90">
        <v>305.301965</v>
      </c>
      <c r="W90">
        <f t="shared" si="20"/>
        <v>300.94274234833898</v>
      </c>
      <c r="X90">
        <f t="shared" si="21"/>
        <v>19.002822126754481</v>
      </c>
      <c r="Y90" s="20">
        <f t="shared" si="28"/>
        <v>2.0387262000203522E-4</v>
      </c>
    </row>
    <row r="91" spans="3:25" x14ac:dyDescent="0.25">
      <c r="C91" s="2">
        <v>0.71639646999999995</v>
      </c>
      <c r="D91">
        <v>242.66986399999999</v>
      </c>
      <c r="E91">
        <f t="shared" si="17"/>
        <v>241.58991283349212</v>
      </c>
      <c r="F91">
        <f t="shared" si="22"/>
        <v>1.1662945220417054</v>
      </c>
      <c r="G91" s="20">
        <f t="shared" si="23"/>
        <v>1.9805077322700137E-5</v>
      </c>
      <c r="I91" s="2">
        <v>0.71371319</v>
      </c>
      <c r="J91">
        <v>260.71129100000002</v>
      </c>
      <c r="K91">
        <f t="shared" si="18"/>
        <v>259.94190304596896</v>
      </c>
      <c r="L91">
        <f t="shared" si="24"/>
        <v>0.59195782380810114</v>
      </c>
      <c r="M91" s="20">
        <f t="shared" si="25"/>
        <v>8.7090560287502708E-6</v>
      </c>
      <c r="O91" s="2">
        <v>0.70649125000000002</v>
      </c>
      <c r="P91">
        <v>281.99125299999997</v>
      </c>
      <c r="Q91">
        <f t="shared" si="19"/>
        <v>280.45128539625426</v>
      </c>
      <c r="R91">
        <f t="shared" si="26"/>
        <v>2.3715002205862992</v>
      </c>
      <c r="S91" s="20">
        <f t="shared" si="27"/>
        <v>2.9823038888145338E-5</v>
      </c>
      <c r="U91" s="2">
        <v>0.69210221000000005</v>
      </c>
      <c r="V91">
        <v>306.243967</v>
      </c>
      <c r="W91">
        <f t="shared" si="20"/>
        <v>301.96447891725614</v>
      </c>
      <c r="X91">
        <f t="shared" si="21"/>
        <v>18.31401825034666</v>
      </c>
      <c r="Y91" s="20">
        <f t="shared" si="28"/>
        <v>1.952758599014426E-4</v>
      </c>
    </row>
    <row r="92" spans="3:25" x14ac:dyDescent="0.25">
      <c r="C92" s="2">
        <v>0.71909730999999999</v>
      </c>
      <c r="D92">
        <v>243.41815800000001</v>
      </c>
      <c r="E92">
        <f t="shared" si="17"/>
        <v>242.2068304402294</v>
      </c>
      <c r="F92">
        <f t="shared" si="22"/>
        <v>1.4673144570598189</v>
      </c>
      <c r="G92" s="20">
        <f t="shared" si="23"/>
        <v>2.476379802122671E-5</v>
      </c>
      <c r="I92" s="2">
        <v>0.71614712999999997</v>
      </c>
      <c r="J92">
        <v>261.46570300000002</v>
      </c>
      <c r="K92">
        <f t="shared" si="18"/>
        <v>260.67988072446627</v>
      </c>
      <c r="L92">
        <f t="shared" si="24"/>
        <v>0.61751664872503542</v>
      </c>
      <c r="M92" s="20">
        <f t="shared" si="25"/>
        <v>9.0327338049869409E-6</v>
      </c>
      <c r="O92" s="2">
        <v>0.70926104999999995</v>
      </c>
      <c r="P92">
        <v>282.846205</v>
      </c>
      <c r="Q92">
        <f t="shared" si="19"/>
        <v>281.50930491607801</v>
      </c>
      <c r="R92">
        <f t="shared" si="26"/>
        <v>1.7873018343906222</v>
      </c>
      <c r="S92" s="20">
        <f t="shared" si="27"/>
        <v>2.2340721202621545E-5</v>
      </c>
      <c r="U92" s="2">
        <v>0.69451076</v>
      </c>
      <c r="V92">
        <v>307.129411</v>
      </c>
      <c r="W92">
        <f t="shared" si="20"/>
        <v>303.05645000758318</v>
      </c>
      <c r="X92">
        <f t="shared" si="21"/>
        <v>16.589011245749042</v>
      </c>
      <c r="Y92" s="20">
        <f t="shared" si="28"/>
        <v>1.7586430002128578E-4</v>
      </c>
    </row>
    <row r="93" spans="3:25" x14ac:dyDescent="0.25">
      <c r="C93" s="2">
        <v>0.72190573999999996</v>
      </c>
      <c r="D93">
        <v>244.18743799999999</v>
      </c>
      <c r="E93">
        <f t="shared" si="17"/>
        <v>242.86254393344612</v>
      </c>
      <c r="F93">
        <f t="shared" si="22"/>
        <v>1.7553442875896423</v>
      </c>
      <c r="G93" s="20">
        <f t="shared" si="23"/>
        <v>2.9438499752932222E-5</v>
      </c>
      <c r="I93" s="2">
        <v>0.71888297999999995</v>
      </c>
      <c r="J93">
        <v>262.28159099999999</v>
      </c>
      <c r="K93">
        <f t="shared" si="18"/>
        <v>261.52744369879355</v>
      </c>
      <c r="L93">
        <f t="shared" si="24"/>
        <v>0.56873815191696353</v>
      </c>
      <c r="M93" s="20">
        <f t="shared" si="25"/>
        <v>8.2675483529087826E-6</v>
      </c>
      <c r="O93" s="2">
        <v>0.71221864000000001</v>
      </c>
      <c r="P93">
        <v>283.74457999999998</v>
      </c>
      <c r="Q93">
        <f t="shared" si="19"/>
        <v>282.66747769486511</v>
      </c>
      <c r="R93">
        <f t="shared" si="26"/>
        <v>1.1601493757268551</v>
      </c>
      <c r="S93" s="20">
        <f t="shared" si="27"/>
        <v>1.4409826827076231E-5</v>
      </c>
      <c r="U93" s="2">
        <v>0.69691859</v>
      </c>
      <c r="V93">
        <v>307.96707800000001</v>
      </c>
      <c r="W93">
        <f t="shared" si="20"/>
        <v>304.17213120234817</v>
      </c>
      <c r="X93">
        <f t="shared" si="21"/>
        <v>14.401621197008003</v>
      </c>
      <c r="Y93" s="20">
        <f t="shared" si="28"/>
        <v>1.5184580513227547E-4</v>
      </c>
    </row>
    <row r="94" spans="3:25" x14ac:dyDescent="0.25">
      <c r="C94" s="2">
        <v>0.72443444999999995</v>
      </c>
      <c r="D94">
        <v>244.908725</v>
      </c>
      <c r="E94">
        <f t="shared" si="17"/>
        <v>243.46561969431625</v>
      </c>
      <c r="F94">
        <f t="shared" si="22"/>
        <v>2.0825529232926137</v>
      </c>
      <c r="G94" s="20">
        <f t="shared" si="23"/>
        <v>3.4720624827921688E-5</v>
      </c>
      <c r="I94" s="2">
        <v>0.72205308000000001</v>
      </c>
      <c r="J94">
        <v>263.25551100000001</v>
      </c>
      <c r="K94">
        <f t="shared" si="18"/>
        <v>262.53398327965471</v>
      </c>
      <c r="L94">
        <f t="shared" si="24"/>
        <v>0.52060225122669557</v>
      </c>
      <c r="M94" s="20">
        <f t="shared" si="25"/>
        <v>7.5119225019806399E-6</v>
      </c>
      <c r="O94" s="2">
        <v>0.71508068000000002</v>
      </c>
      <c r="P94">
        <v>284.53296599999999</v>
      </c>
      <c r="Q94">
        <f t="shared" si="19"/>
        <v>283.81688175845727</v>
      </c>
      <c r="R94">
        <f t="shared" si="26"/>
        <v>0.51277664098580811</v>
      </c>
      <c r="S94" s="20">
        <f t="shared" si="27"/>
        <v>6.3337811191314799E-6</v>
      </c>
      <c r="U94" s="2">
        <v>0.69921944000000003</v>
      </c>
      <c r="V94">
        <v>308.823666</v>
      </c>
      <c r="W94">
        <f t="shared" si="20"/>
        <v>305.26118457615314</v>
      </c>
      <c r="X94">
        <f t="shared" si="21"/>
        <v>12.691273895253962</v>
      </c>
      <c r="Y94" s="20">
        <f t="shared" si="28"/>
        <v>1.330711985965999E-4</v>
      </c>
    </row>
    <row r="95" spans="3:25" x14ac:dyDescent="0.25">
      <c r="C95" s="2">
        <v>0.72709604999999999</v>
      </c>
      <c r="D95">
        <v>245.76422199999999</v>
      </c>
      <c r="E95">
        <f t="shared" si="17"/>
        <v>244.11363715058334</v>
      </c>
      <c r="F95">
        <f t="shared" si="22"/>
        <v>2.7244303451237712</v>
      </c>
      <c r="G95" s="20">
        <f t="shared" si="23"/>
        <v>4.5106423225431505E-5</v>
      </c>
      <c r="I95" s="2">
        <v>0.72505940000000002</v>
      </c>
      <c r="J95">
        <v>264.13176700000002</v>
      </c>
      <c r="K95">
        <f t="shared" si="18"/>
        <v>263.51337334196853</v>
      </c>
      <c r="L95">
        <f t="shared" si="24"/>
        <v>0.38241071629357171</v>
      </c>
      <c r="M95" s="20">
        <f t="shared" si="25"/>
        <v>5.4813657339943301E-6</v>
      </c>
      <c r="O95" s="2">
        <v>0.71793660000000004</v>
      </c>
      <c r="P95">
        <v>285.43304899999998</v>
      </c>
      <c r="Q95">
        <f t="shared" si="19"/>
        <v>284.99262883117399</v>
      </c>
      <c r="R95">
        <f t="shared" si="26"/>
        <v>0.19396992510871755</v>
      </c>
      <c r="S95" s="20">
        <f t="shared" si="27"/>
        <v>2.3808162864507449E-6</v>
      </c>
      <c r="U95" s="2">
        <v>0.70141145999999999</v>
      </c>
      <c r="V95">
        <v>309.57705299999998</v>
      </c>
      <c r="W95">
        <f t="shared" si="20"/>
        <v>306.32001919611707</v>
      </c>
      <c r="X95">
        <f t="shared" si="21"/>
        <v>10.608269199635945</v>
      </c>
      <c r="Y95" s="20">
        <f t="shared" si="28"/>
        <v>1.1068964858466774E-4</v>
      </c>
    </row>
    <row r="96" spans="3:25" x14ac:dyDescent="0.25">
      <c r="C96" s="2">
        <v>0.72963749</v>
      </c>
      <c r="D96">
        <v>246.65898899999999</v>
      </c>
      <c r="E96">
        <f t="shared" si="17"/>
        <v>244.74534364477154</v>
      </c>
      <c r="F96">
        <f t="shared" si="22"/>
        <v>3.6620385455874342</v>
      </c>
      <c r="G96" s="20">
        <f t="shared" si="23"/>
        <v>6.0190647749662628E-5</v>
      </c>
      <c r="I96" s="2">
        <v>0.72786947999999996</v>
      </c>
      <c r="J96">
        <v>265.00938300000001</v>
      </c>
      <c r="K96">
        <f t="shared" si="18"/>
        <v>264.45126109433733</v>
      </c>
      <c r="L96">
        <f t="shared" si="24"/>
        <v>0.31150006158055021</v>
      </c>
      <c r="M96" s="20">
        <f t="shared" si="25"/>
        <v>4.4354290330484135E-6</v>
      </c>
      <c r="O96" s="2">
        <v>0.72083438</v>
      </c>
      <c r="P96">
        <v>286.27031899999997</v>
      </c>
      <c r="Q96">
        <f t="shared" si="19"/>
        <v>286.21575657469464</v>
      </c>
      <c r="R96">
        <f t="shared" si="26"/>
        <v>2.9770582552002315E-3</v>
      </c>
      <c r="S96" s="20">
        <f t="shared" si="27"/>
        <v>3.6327431214223103E-8</v>
      </c>
      <c r="U96" s="2">
        <v>0.70387078999999997</v>
      </c>
      <c r="V96">
        <v>310.41931399999999</v>
      </c>
      <c r="W96">
        <f t="shared" si="20"/>
        <v>307.53323201561972</v>
      </c>
      <c r="X96">
        <f t="shared" si="21"/>
        <v>8.3294692205643504</v>
      </c>
      <c r="Y96" s="20">
        <f t="shared" si="28"/>
        <v>8.6441015056308517E-5</v>
      </c>
    </row>
    <row r="97" spans="3:25" x14ac:dyDescent="0.25">
      <c r="C97" s="2">
        <v>0.73255477999999996</v>
      </c>
      <c r="D97">
        <v>247.53367900000001</v>
      </c>
      <c r="E97">
        <f t="shared" si="17"/>
        <v>245.48640065193945</v>
      </c>
      <c r="F97">
        <f t="shared" si="22"/>
        <v>4.1913486344375697</v>
      </c>
      <c r="G97" s="20">
        <f t="shared" si="23"/>
        <v>6.8404582012100885E-5</v>
      </c>
      <c r="I97" s="2">
        <v>0.73008810999999996</v>
      </c>
      <c r="J97">
        <v>265.71208999999999</v>
      </c>
      <c r="K97">
        <f t="shared" si="18"/>
        <v>265.20740196016072</v>
      </c>
      <c r="L97">
        <f t="shared" si="24"/>
        <v>0.25471001755680045</v>
      </c>
      <c r="M97" s="20">
        <f t="shared" si="25"/>
        <v>3.6076416728507078E-6</v>
      </c>
      <c r="O97" s="2">
        <v>0.72360460999999998</v>
      </c>
      <c r="P97">
        <v>287.15302800000001</v>
      </c>
      <c r="Q97">
        <f t="shared" si="19"/>
        <v>287.4141462165386</v>
      </c>
      <c r="R97">
        <f t="shared" si="26"/>
        <v>6.818272300829463E-2</v>
      </c>
      <c r="S97" s="20">
        <f t="shared" si="27"/>
        <v>8.268896217559783E-7</v>
      </c>
      <c r="U97" s="2">
        <v>0.70631113999999995</v>
      </c>
      <c r="V97">
        <v>311.374503</v>
      </c>
      <c r="W97">
        <f t="shared" si="20"/>
        <v>308.76405211039554</v>
      </c>
      <c r="X97">
        <f t="shared" si="21"/>
        <v>6.8144538470367424</v>
      </c>
      <c r="Y97" s="20">
        <f t="shared" si="28"/>
        <v>7.02853739463338E-5</v>
      </c>
    </row>
    <row r="98" spans="3:25" x14ac:dyDescent="0.25">
      <c r="C98" s="2">
        <v>0.73500195000000001</v>
      </c>
      <c r="D98">
        <v>248.33275699999999</v>
      </c>
      <c r="E98">
        <f t="shared" si="17"/>
        <v>246.12144568279095</v>
      </c>
      <c r="F98">
        <f t="shared" si="22"/>
        <v>4.8898977416167702</v>
      </c>
      <c r="G98" s="20">
        <f t="shared" si="23"/>
        <v>7.9292435382692395E-5</v>
      </c>
      <c r="I98" s="2">
        <v>0.73275020000000002</v>
      </c>
      <c r="J98">
        <v>266.53716600000001</v>
      </c>
      <c r="K98">
        <f t="shared" si="18"/>
        <v>266.13330425995281</v>
      </c>
      <c r="L98">
        <f t="shared" si="24"/>
        <v>0.1631043050739561</v>
      </c>
      <c r="M98" s="20">
        <f t="shared" si="25"/>
        <v>2.2958836371168958E-6</v>
      </c>
      <c r="O98" s="2">
        <v>0.72615943999999999</v>
      </c>
      <c r="P98">
        <v>287.97871600000002</v>
      </c>
      <c r="Q98">
        <f t="shared" si="19"/>
        <v>288.54517445303901</v>
      </c>
      <c r="R98">
        <f t="shared" si="26"/>
        <v>0.32087517901932588</v>
      </c>
      <c r="S98" s="20">
        <f t="shared" si="27"/>
        <v>3.8691479963763308E-6</v>
      </c>
      <c r="U98" s="2">
        <v>0.70886612999999998</v>
      </c>
      <c r="V98">
        <v>312.21033199999999</v>
      </c>
      <c r="W98">
        <f t="shared" si="20"/>
        <v>310.08213521096587</v>
      </c>
      <c r="X98">
        <f t="shared" si="21"/>
        <v>4.5292215728551417</v>
      </c>
      <c r="Y98" s="20">
        <f t="shared" si="28"/>
        <v>4.6465329905177568E-5</v>
      </c>
    </row>
    <row r="99" spans="3:25" x14ac:dyDescent="0.25">
      <c r="C99" s="2">
        <v>0.73755645999999997</v>
      </c>
      <c r="D99">
        <v>249.13721100000001</v>
      </c>
      <c r="E99">
        <f t="shared" ref="E99:E104" si="29">$AD$6+$AD$2*EXP((C99/F$1)*$AD$3-$AD$4)+D$1^2*$AD$5/((-$AD$7*(C99/E$1-1)^$AD$8+1))</f>
        <v>246.79767326259014</v>
      </c>
      <c r="F99">
        <f t="shared" si="22"/>
        <v>5.4734368247648941</v>
      </c>
      <c r="G99" s="20">
        <f t="shared" si="23"/>
        <v>8.818260273637015E-5</v>
      </c>
      <c r="I99" s="2">
        <v>0.73526550999999996</v>
      </c>
      <c r="J99">
        <v>267.38960100000003</v>
      </c>
      <c r="K99">
        <f t="shared" ref="K99:K105" si="30">$AD$6+$AD$2*EXP((I99/L$1)*$AD$3-$AD$4)+J$1^2*$AD$5/((-$AD$7*(I99/K$1-1)^$AD$8+1))</f>
        <v>267.02720876834286</v>
      </c>
      <c r="L99">
        <f t="shared" si="24"/>
        <v>0.13132812956546247</v>
      </c>
      <c r="M99" s="20">
        <f t="shared" si="25"/>
        <v>1.8368290214330738E-6</v>
      </c>
      <c r="O99" s="2">
        <v>0.72895593999999997</v>
      </c>
      <c r="P99">
        <v>288.842938</v>
      </c>
      <c r="Q99">
        <f t="shared" ref="Q99:Q107" si="31">$AD$6+$AD$2*EXP((O99/R$1)*$AD$3-$AD$4)+P$1^2*$AD$5/((-$AD$7*(O99/Q$1-1)^$AD$8+1))</f>
        <v>289.81226687360828</v>
      </c>
      <c r="R99">
        <f t="shared" si="26"/>
        <v>0.93959846521068979</v>
      </c>
      <c r="S99" s="20">
        <f t="shared" si="27"/>
        <v>1.1262084746623667E-5</v>
      </c>
      <c r="U99" s="2">
        <v>0.71138301999999998</v>
      </c>
      <c r="V99">
        <v>313.16587600000003</v>
      </c>
      <c r="W99">
        <f t="shared" ref="W99:W115" si="32">$AD$6+$AD$2*EXP((U99/X$1)*$AD$3-$AD$4)+V$1^2*$AD$5/((-$AD$7*(U99/W$1-1)^$AD$8+1))</f>
        <v>311.41068590929683</v>
      </c>
      <c r="X99">
        <f t="shared" ref="X99:X115" si="33">(W99-V99)^2</f>
        <v>3.08069225450269</v>
      </c>
      <c r="Y99" s="20">
        <f t="shared" si="28"/>
        <v>3.1412279293759212E-5</v>
      </c>
    </row>
    <row r="100" spans="3:25" x14ac:dyDescent="0.25">
      <c r="C100" s="2">
        <v>0.73988273000000004</v>
      </c>
      <c r="D100">
        <v>249.86407800000001</v>
      </c>
      <c r="E100">
        <f t="shared" si="29"/>
        <v>247.42555729929362</v>
      </c>
      <c r="F100">
        <f t="shared" si="22"/>
        <v>5.9463832077735885</v>
      </c>
      <c r="G100" s="20">
        <f t="shared" si="23"/>
        <v>9.524567102685546E-5</v>
      </c>
      <c r="I100" s="2">
        <v>0.73763301999999997</v>
      </c>
      <c r="J100">
        <v>268.20280500000001</v>
      </c>
      <c r="K100">
        <f t="shared" si="30"/>
        <v>267.88585883754723</v>
      </c>
      <c r="L100">
        <f t="shared" si="24"/>
        <v>0.10045486989354391</v>
      </c>
      <c r="M100" s="20">
        <f t="shared" si="25"/>
        <v>1.3965110109223204E-6</v>
      </c>
      <c r="O100" s="2">
        <v>0.73192813000000001</v>
      </c>
      <c r="P100">
        <v>289.82120099999997</v>
      </c>
      <c r="Q100">
        <f t="shared" si="31"/>
        <v>291.19308940480522</v>
      </c>
      <c r="R100">
        <f t="shared" si="26"/>
        <v>1.8820777952390861</v>
      </c>
      <c r="S100" s="20">
        <f t="shared" si="27"/>
        <v>2.2406667383554906E-5</v>
      </c>
      <c r="U100" s="2">
        <v>0.71389977000000004</v>
      </c>
      <c r="V100">
        <v>314.11325299999999</v>
      </c>
      <c r="W100">
        <f t="shared" si="32"/>
        <v>312.76974853524246</v>
      </c>
      <c r="X100">
        <f t="shared" si="33"/>
        <v>1.8050042468234162</v>
      </c>
      <c r="Y100" s="20">
        <f t="shared" si="28"/>
        <v>1.8293874995258936E-5</v>
      </c>
    </row>
    <row r="101" spans="3:25" x14ac:dyDescent="0.25">
      <c r="C101" s="2">
        <v>0.74218187999999996</v>
      </c>
      <c r="D101">
        <v>250.609253</v>
      </c>
      <c r="E101">
        <f t="shared" si="29"/>
        <v>248.05764956808582</v>
      </c>
      <c r="F101">
        <f t="shared" si="22"/>
        <v>6.5106800737561903</v>
      </c>
      <c r="G101" s="20">
        <f t="shared" si="23"/>
        <v>1.0366499981376332E-4</v>
      </c>
      <c r="I101" s="2">
        <v>0.74006519000000004</v>
      </c>
      <c r="J101">
        <v>268.96584000000001</v>
      </c>
      <c r="K101">
        <f t="shared" si="30"/>
        <v>268.78575854386884</v>
      </c>
      <c r="L101">
        <f t="shared" si="24"/>
        <v>3.2429330842324938E-2</v>
      </c>
      <c r="M101" s="20">
        <f t="shared" si="25"/>
        <v>4.4827419104457139E-7</v>
      </c>
      <c r="O101" s="2">
        <v>0.73473670999999996</v>
      </c>
      <c r="P101">
        <v>290.60033700000002</v>
      </c>
      <c r="Q101">
        <f t="shared" si="31"/>
        <v>292.53102746748226</v>
      </c>
      <c r="R101">
        <f t="shared" si="26"/>
        <v>3.7275656812267761</v>
      </c>
      <c r="S101" s="20">
        <f t="shared" si="27"/>
        <v>4.4140076086169626E-5</v>
      </c>
      <c r="U101" s="2">
        <v>0.71656397999999999</v>
      </c>
      <c r="V101">
        <v>315.07696499999997</v>
      </c>
      <c r="W101">
        <f t="shared" si="32"/>
        <v>314.24254859618816</v>
      </c>
      <c r="X101">
        <f t="shared" si="33"/>
        <v>0.69625073495024214</v>
      </c>
      <c r="Y101" s="20">
        <f t="shared" si="28"/>
        <v>7.0134605702169105E-6</v>
      </c>
    </row>
    <row r="102" spans="3:25" x14ac:dyDescent="0.25">
      <c r="C102" s="2">
        <v>0.74462905000000001</v>
      </c>
      <c r="D102">
        <v>251.408331</v>
      </c>
      <c r="E102">
        <f t="shared" si="29"/>
        <v>248.7432657514087</v>
      </c>
      <c r="F102">
        <f t="shared" si="22"/>
        <v>7.1025727792490301</v>
      </c>
      <c r="G102" s="20">
        <f t="shared" si="23"/>
        <v>1.123715477573641E-4</v>
      </c>
      <c r="I102" s="2">
        <v>0.74221956</v>
      </c>
      <c r="J102">
        <v>269.74375099999997</v>
      </c>
      <c r="K102">
        <f t="shared" si="30"/>
        <v>269.5982317258555</v>
      </c>
      <c r="L102">
        <f t="shared" si="24"/>
        <v>2.1175859147535215E-2</v>
      </c>
      <c r="M102" s="20">
        <f t="shared" si="25"/>
        <v>2.9103033199566506E-7</v>
      </c>
      <c r="O102" s="2">
        <v>0.73706408999999995</v>
      </c>
      <c r="P102">
        <v>291.40070700000001</v>
      </c>
      <c r="Q102">
        <f t="shared" si="31"/>
        <v>293.66470024922796</v>
      </c>
      <c r="R102">
        <f t="shared" si="26"/>
        <v>5.1256654325497362</v>
      </c>
      <c r="S102" s="20">
        <f t="shared" si="27"/>
        <v>6.0362754966016816E-5</v>
      </c>
      <c r="U102" s="2">
        <v>0.71922942000000001</v>
      </c>
      <c r="V102">
        <v>316.12234599999999</v>
      </c>
      <c r="W102">
        <f t="shared" si="32"/>
        <v>315.751972024331</v>
      </c>
      <c r="X102">
        <f t="shared" si="33"/>
        <v>0.13717688185285878</v>
      </c>
      <c r="Y102" s="20">
        <f t="shared" si="28"/>
        <v>1.3726838819921999E-6</v>
      </c>
    </row>
    <row r="103" spans="3:25" x14ac:dyDescent="0.25">
      <c r="C103" s="2">
        <v>0.74707562999999999</v>
      </c>
      <c r="D103">
        <v>252.16854799999999</v>
      </c>
      <c r="E103">
        <f t="shared" si="29"/>
        <v>249.44219639223431</v>
      </c>
      <c r="F103">
        <f t="shared" si="22"/>
        <v>7.4329930891665024</v>
      </c>
      <c r="G103" s="20">
        <f t="shared" si="23"/>
        <v>1.168912205628489E-4</v>
      </c>
      <c r="I103" s="2">
        <v>0.74473553999999997</v>
      </c>
      <c r="J103">
        <v>270.640084</v>
      </c>
      <c r="K103">
        <f t="shared" si="30"/>
        <v>270.56570658176042</v>
      </c>
      <c r="L103">
        <f t="shared" si="24"/>
        <v>5.5320003439851429E-3</v>
      </c>
      <c r="M103" s="20">
        <f t="shared" si="25"/>
        <v>7.552625651832139E-8</v>
      </c>
      <c r="O103" s="2">
        <v>0.73961913000000001</v>
      </c>
      <c r="P103">
        <v>292.239462</v>
      </c>
      <c r="Q103">
        <f t="shared" si="31"/>
        <v>294.93590826955074</v>
      </c>
      <c r="R103">
        <f t="shared" si="26"/>
        <v>7.2708224845740679</v>
      </c>
      <c r="S103" s="20">
        <f t="shared" si="27"/>
        <v>8.5134545569886633E-5</v>
      </c>
      <c r="U103" s="2">
        <v>0.72174563999999997</v>
      </c>
      <c r="V103">
        <v>317.03399200000001</v>
      </c>
      <c r="W103">
        <f t="shared" si="32"/>
        <v>317.21067151810956</v>
      </c>
      <c r="X103">
        <f t="shared" si="33"/>
        <v>3.1215652119423419E-2</v>
      </c>
      <c r="Y103" s="20">
        <f t="shared" si="28"/>
        <v>3.1057089501910602E-7</v>
      </c>
    </row>
    <row r="104" spans="3:25" x14ac:dyDescent="0.25">
      <c r="C104" s="2">
        <v>0.74961831000000001</v>
      </c>
      <c r="D104">
        <v>253.02016399999999</v>
      </c>
      <c r="E104">
        <f t="shared" si="29"/>
        <v>250.18314779604626</v>
      </c>
      <c r="F104">
        <f t="shared" si="22"/>
        <v>8.0486609414960757</v>
      </c>
      <c r="G104" s="20">
        <f t="shared" si="23"/>
        <v>1.2572260376922335E-4</v>
      </c>
      <c r="I104" s="2">
        <v>0.74740010999999995</v>
      </c>
      <c r="J104">
        <v>271.62829599999998</v>
      </c>
      <c r="K104">
        <f t="shared" si="30"/>
        <v>271.61265293661393</v>
      </c>
      <c r="L104">
        <f t="shared" si="24"/>
        <v>2.4470543210000704E-4</v>
      </c>
      <c r="M104" s="20">
        <f t="shared" si="25"/>
        <v>3.3166037830717379E-9</v>
      </c>
      <c r="O104" s="2">
        <v>0.74242969000000003</v>
      </c>
      <c r="P104">
        <v>293.14845400000002</v>
      </c>
      <c r="Q104">
        <f t="shared" si="31"/>
        <v>296.36717572816383</v>
      </c>
      <c r="R104">
        <f t="shared" si="26"/>
        <v>10.36016956335385</v>
      </c>
      <c r="S104" s="20">
        <f t="shared" si="27"/>
        <v>1.2055678207606285E-4</v>
      </c>
      <c r="U104" s="2">
        <v>0.72426243999999995</v>
      </c>
      <c r="V104">
        <v>317.98443200000003</v>
      </c>
      <c r="W104">
        <f t="shared" si="32"/>
        <v>318.70329479783578</v>
      </c>
      <c r="X104">
        <f t="shared" si="33"/>
        <v>0.51676372211224875</v>
      </c>
      <c r="Y104" s="20">
        <f t="shared" si="28"/>
        <v>5.1106989752344996E-6</v>
      </c>
    </row>
    <row r="105" spans="3:25" x14ac:dyDescent="0.25">
      <c r="I105" s="2">
        <v>0.75017281000000002</v>
      </c>
      <c r="J105">
        <v>272.67313200000001</v>
      </c>
      <c r="K105">
        <f t="shared" si="30"/>
        <v>272.72702127205287</v>
      </c>
      <c r="L105">
        <f t="shared" si="24"/>
        <v>2.904053642386785E-3</v>
      </c>
      <c r="M105" s="20">
        <f t="shared" si="25"/>
        <v>3.9058893950282116E-8</v>
      </c>
      <c r="O105" s="2">
        <v>0.74494497999999998</v>
      </c>
      <c r="P105">
        <v>293.99986799999999</v>
      </c>
      <c r="Q105">
        <f t="shared" si="31"/>
        <v>297.67800499928978</v>
      </c>
      <c r="R105">
        <f t="shared" si="26"/>
        <v>13.528691785544506</v>
      </c>
      <c r="S105" s="20">
        <f t="shared" si="27"/>
        <v>1.5651700603643991E-4</v>
      </c>
      <c r="U105" s="2">
        <v>0.72678010000000004</v>
      </c>
      <c r="V105">
        <v>318.99101999999999</v>
      </c>
      <c r="W105">
        <f t="shared" si="32"/>
        <v>320.23081055490462</v>
      </c>
      <c r="X105">
        <f t="shared" si="33"/>
        <v>1.5370806200307303</v>
      </c>
      <c r="Y105" s="20">
        <f t="shared" si="28"/>
        <v>1.5105660938566637E-5</v>
      </c>
    </row>
    <row r="106" spans="3:25" x14ac:dyDescent="0.25">
      <c r="O106" s="2">
        <v>0.74760731999999996</v>
      </c>
      <c r="P106">
        <v>294.84148199999998</v>
      </c>
      <c r="Q106">
        <f t="shared" si="31"/>
        <v>299.09698309375864</v>
      </c>
      <c r="R106">
        <f t="shared" si="26"/>
        <v>18.109289558981093</v>
      </c>
      <c r="S106" s="20">
        <f t="shared" si="27"/>
        <v>2.0831677425883649E-4</v>
      </c>
      <c r="U106" s="2">
        <v>0.7291512</v>
      </c>
      <c r="V106">
        <v>320.03844299999997</v>
      </c>
      <c r="W106">
        <f t="shared" si="32"/>
        <v>321.70155899919507</v>
      </c>
      <c r="X106">
        <f t="shared" si="33"/>
        <v>2.7659548267787142</v>
      </c>
      <c r="Y106" s="20">
        <f t="shared" si="28"/>
        <v>2.7004788808669456E-5</v>
      </c>
    </row>
    <row r="107" spans="3:25" x14ac:dyDescent="0.25">
      <c r="O107" s="2">
        <v>0.74982565999999995</v>
      </c>
      <c r="P107">
        <v>295.52506399999999</v>
      </c>
      <c r="Q107">
        <f t="shared" si="31"/>
        <v>300.3046051624018</v>
      </c>
      <c r="R107">
        <f t="shared" si="26"/>
        <v>22.844013723093273</v>
      </c>
      <c r="S107" s="20">
        <f t="shared" si="27"/>
        <v>2.6156749443017387E-4</v>
      </c>
      <c r="U107" s="2">
        <v>0.73152172999999998</v>
      </c>
      <c r="V107">
        <v>321.04911499999997</v>
      </c>
      <c r="W107">
        <f t="shared" si="32"/>
        <v>323.20382210378654</v>
      </c>
      <c r="X107">
        <f t="shared" si="33"/>
        <v>4.6427627031082803</v>
      </c>
      <c r="Y107" s="20">
        <f t="shared" si="28"/>
        <v>4.5043645596167857E-5</v>
      </c>
    </row>
    <row r="108" spans="3:25" x14ac:dyDescent="0.25">
      <c r="U108" s="2">
        <v>0.73389324</v>
      </c>
      <c r="V108">
        <v>322.12410199999999</v>
      </c>
      <c r="W108">
        <f t="shared" si="32"/>
        <v>324.73928151195173</v>
      </c>
      <c r="X108">
        <f t="shared" si="33"/>
        <v>6.8391638797321272</v>
      </c>
      <c r="Y108" s="20">
        <f t="shared" si="28"/>
        <v>6.5910797831869768E-5</v>
      </c>
    </row>
    <row r="109" spans="3:25" x14ac:dyDescent="0.25">
      <c r="U109" s="2">
        <v>0.73626362999999995</v>
      </c>
      <c r="V109">
        <v>323.125585</v>
      </c>
      <c r="W109">
        <f t="shared" si="32"/>
        <v>326.30728032773516</v>
      </c>
      <c r="X109">
        <f t="shared" si="33"/>
        <v>10.123185158531721</v>
      </c>
      <c r="Y109" s="20">
        <f t="shared" si="28"/>
        <v>9.6955954676235766E-5</v>
      </c>
    </row>
    <row r="110" spans="3:25" x14ac:dyDescent="0.25">
      <c r="U110" s="2">
        <v>0.73848652999999997</v>
      </c>
      <c r="V110">
        <v>324.10738099999998</v>
      </c>
      <c r="W110">
        <f t="shared" si="32"/>
        <v>327.80857362769774</v>
      </c>
      <c r="X110">
        <f t="shared" si="33"/>
        <v>13.698826867324284</v>
      </c>
      <c r="Y110" s="20">
        <f t="shared" si="28"/>
        <v>1.3040839021506235E-4</v>
      </c>
    </row>
    <row r="111" spans="3:25" x14ac:dyDescent="0.25">
      <c r="U111" s="2">
        <v>0.74071030999999998</v>
      </c>
      <c r="V111">
        <v>325.146928</v>
      </c>
      <c r="W111">
        <f t="shared" si="32"/>
        <v>329.34096684220316</v>
      </c>
      <c r="X111">
        <f t="shared" si="33"/>
        <v>17.58996180990879</v>
      </c>
      <c r="Y111" s="20">
        <f t="shared" si="28"/>
        <v>1.6638171107463573E-4</v>
      </c>
    </row>
    <row r="112" spans="3:25" x14ac:dyDescent="0.25">
      <c r="U112" s="2">
        <v>0.74293328000000003</v>
      </c>
      <c r="V112">
        <v>326.13397400000002</v>
      </c>
      <c r="W112">
        <f t="shared" si="32"/>
        <v>330.90391620586576</v>
      </c>
      <c r="X112">
        <f t="shared" si="33"/>
        <v>22.752348647299243</v>
      </c>
      <c r="Y112" s="20">
        <f t="shared" si="28"/>
        <v>2.1391150789830645E-4</v>
      </c>
    </row>
    <row r="113" spans="21:25" x14ac:dyDescent="0.25">
      <c r="U113" s="2">
        <v>0.74500906</v>
      </c>
      <c r="V113">
        <v>327.12101899999999</v>
      </c>
      <c r="W113">
        <f t="shared" si="32"/>
        <v>332.39202248484713</v>
      </c>
      <c r="X113">
        <f t="shared" si="33"/>
        <v>27.783477737270719</v>
      </c>
      <c r="Y113" s="20">
        <f t="shared" si="28"/>
        <v>2.5963886734471588E-4</v>
      </c>
    </row>
    <row r="114" spans="21:25" x14ac:dyDescent="0.25">
      <c r="U114" s="2">
        <v>0.74708485000000002</v>
      </c>
      <c r="V114">
        <v>328.10806500000001</v>
      </c>
      <c r="W114">
        <f t="shared" si="32"/>
        <v>333.90833686202649</v>
      </c>
      <c r="X114">
        <f t="shared" si="33"/>
        <v>33.643153673416094</v>
      </c>
      <c r="Y114" s="20">
        <f t="shared" si="28"/>
        <v>3.1250925827812592E-4</v>
      </c>
    </row>
    <row r="115" spans="21:25" x14ac:dyDescent="0.25">
      <c r="U115" s="2">
        <v>0.74916192999999998</v>
      </c>
      <c r="V115">
        <v>329.18017300000002</v>
      </c>
      <c r="W115">
        <f t="shared" si="32"/>
        <v>335.45435588628885</v>
      </c>
      <c r="X115">
        <f t="shared" si="33"/>
        <v>39.365370890599593</v>
      </c>
      <c r="Y115" s="20">
        <f t="shared" si="28"/>
        <v>3.6328461778134465E-4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53694-DDAB-6748-98B6-058779FBDB2F}">
  <dimension ref="A1:BU99"/>
  <sheetViews>
    <sheetView topLeftCell="AM14" workbookViewId="0">
      <selection activeCell="BB33" sqref="BB33"/>
    </sheetView>
  </sheetViews>
  <sheetFormatPr baseColWidth="10" defaultRowHeight="15.75" x14ac:dyDescent="0.25"/>
  <cols>
    <col min="3" max="3" width="10.875" style="2"/>
    <col min="6" max="7" width="16.5" customWidth="1"/>
    <col min="8" max="8" width="6.375" customWidth="1"/>
    <col min="9" max="9" width="10.875" style="2"/>
    <col min="12" max="13" width="16.5" customWidth="1"/>
    <col min="14" max="14" width="5.625" customWidth="1"/>
    <col min="15" max="15" width="10.875" style="2"/>
    <col min="18" max="19" width="16.5" customWidth="1"/>
    <col min="20" max="20" width="6.375" customWidth="1"/>
    <col min="21" max="21" width="10.875" style="2"/>
    <col min="24" max="25" width="16.5" customWidth="1"/>
    <col min="26" max="26" width="5.625" customWidth="1"/>
    <col min="27" max="27" width="10.875" style="2"/>
    <col min="30" max="31" width="16.5" customWidth="1"/>
    <col min="32" max="32" width="6.375" customWidth="1"/>
    <col min="33" max="33" width="10.875" style="2"/>
    <col min="36" max="37" width="16.5" customWidth="1"/>
    <col min="38" max="38" width="5.625" customWidth="1"/>
    <col min="39" max="39" width="10.875" style="2"/>
    <col min="42" max="43" width="16.5" customWidth="1"/>
    <col min="44" max="44" width="6.375" customWidth="1"/>
    <col min="45" max="45" width="10.875" style="2"/>
    <col min="48" max="49" width="16.5" customWidth="1"/>
    <col min="51" max="51" width="15" customWidth="1"/>
  </cols>
  <sheetData>
    <row r="1" spans="1:73" x14ac:dyDescent="0.25">
      <c r="A1" t="s">
        <v>25</v>
      </c>
      <c r="C1" t="s">
        <v>8</v>
      </c>
      <c r="D1">
        <v>0.2</v>
      </c>
      <c r="E1">
        <v>0.3</v>
      </c>
      <c r="F1">
        <f>_xlfn.XLOOKUP(D3+20,D3:D150,C3:C150,,-1,1)-BB9</f>
        <v>0.3856141806459924</v>
      </c>
      <c r="I1" t="s">
        <v>1</v>
      </c>
      <c r="J1">
        <v>0.3</v>
      </c>
      <c r="K1">
        <v>0.3</v>
      </c>
      <c r="L1">
        <f>_xlfn.XLOOKUP(J3+20,J3:J150,I3:I150,,-1,1)-BB10</f>
        <v>0.39764164069331709</v>
      </c>
      <c r="O1" t="s">
        <v>15</v>
      </c>
      <c r="P1">
        <v>0.35</v>
      </c>
      <c r="Q1">
        <v>0.3</v>
      </c>
      <c r="R1">
        <f>_xlfn.XLOOKUP(P3+20,P3:P150,O3:O150,,-1,1)-BB11</f>
        <v>0.39925645549480526</v>
      </c>
      <c r="U1" t="s">
        <v>2</v>
      </c>
      <c r="V1">
        <v>0.4</v>
      </c>
      <c r="W1">
        <v>0.3</v>
      </c>
      <c r="X1">
        <f>_xlfn.XLOOKUP(V3+20,V3:V150,U3:U150,,-1,1)-BB12</f>
        <v>0.41145336655468062</v>
      </c>
      <c r="AA1" t="s">
        <v>16</v>
      </c>
      <c r="AB1">
        <v>0.45</v>
      </c>
      <c r="AC1">
        <v>0.3</v>
      </c>
      <c r="AD1">
        <f>_xlfn.XLOOKUP(AB3+20,AB3:AB150,AA3:AA150,,-1,1)-BB13</f>
        <v>0.40149599851673051</v>
      </c>
      <c r="AG1" t="s">
        <v>3</v>
      </c>
      <c r="AH1">
        <v>0.5</v>
      </c>
      <c r="AI1">
        <v>0.3</v>
      </c>
      <c r="AJ1">
        <f>_xlfn.XLOOKUP(AH3+20,AH3:AH150,AG3:AG150,,-1,1)-BB14</f>
        <v>0.38349308327769599</v>
      </c>
      <c r="AM1" t="s">
        <v>26</v>
      </c>
      <c r="AN1">
        <v>0.55000000000000004</v>
      </c>
      <c r="AO1">
        <v>0.3</v>
      </c>
      <c r="AP1">
        <f>_xlfn.XLOOKUP(AN3+20,AN3:AN150,AM3:AM150,,-1,1)-BB15</f>
        <v>0.3594665138997859</v>
      </c>
      <c r="AS1" t="s">
        <v>27</v>
      </c>
      <c r="AT1">
        <v>0.6</v>
      </c>
      <c r="AU1">
        <v>0.3</v>
      </c>
      <c r="AV1">
        <f>_xlfn.XLOOKUP(AT3+20,AT3:AT150,AS3:AS150,,-1,1)-BB16</f>
        <v>0.33188117259474564</v>
      </c>
      <c r="BA1" t="s">
        <v>38</v>
      </c>
    </row>
    <row r="2" spans="1:7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134</v>
      </c>
      <c r="Z2" s="1"/>
      <c r="AA2" s="3" t="s">
        <v>4</v>
      </c>
      <c r="AB2" s="1" t="s">
        <v>5</v>
      </c>
      <c r="AC2" s="1" t="s">
        <v>33</v>
      </c>
      <c r="AD2" s="1" t="s">
        <v>34</v>
      </c>
      <c r="AE2" s="1" t="s">
        <v>134</v>
      </c>
      <c r="AF2" s="1"/>
      <c r="AG2" s="3" t="s">
        <v>4</v>
      </c>
      <c r="AH2" s="1" t="s">
        <v>5</v>
      </c>
      <c r="AI2" s="1" t="s">
        <v>33</v>
      </c>
      <c r="AJ2" s="1" t="s">
        <v>34</v>
      </c>
      <c r="AK2" s="1" t="s">
        <v>134</v>
      </c>
      <c r="AL2" s="1"/>
      <c r="AM2" s="3" t="s">
        <v>4</v>
      </c>
      <c r="AN2" s="1" t="s">
        <v>5</v>
      </c>
      <c r="AO2" s="1" t="s">
        <v>33</v>
      </c>
      <c r="AP2" s="1" t="s">
        <v>34</v>
      </c>
      <c r="AQ2" s="1" t="s">
        <v>134</v>
      </c>
      <c r="AR2" s="1"/>
      <c r="AS2" s="3" t="s">
        <v>4</v>
      </c>
      <c r="AT2" s="1" t="s">
        <v>5</v>
      </c>
      <c r="AU2" s="1" t="s">
        <v>33</v>
      </c>
      <c r="AV2" s="1" t="s">
        <v>34</v>
      </c>
      <c r="AW2" s="1" t="s">
        <v>134</v>
      </c>
      <c r="BA2" t="s">
        <v>29</v>
      </c>
      <c r="BB2">
        <v>6958.2393350913781</v>
      </c>
      <c r="BN2" t="s">
        <v>62</v>
      </c>
      <c r="BO2" s="11" t="s">
        <v>63</v>
      </c>
      <c r="BP2" s="12">
        <v>8.43</v>
      </c>
    </row>
    <row r="3" spans="1:73" x14ac:dyDescent="0.25">
      <c r="C3" s="2">
        <v>0.42141424999999999</v>
      </c>
      <c r="D3">
        <v>209.37025</v>
      </c>
      <c r="E3">
        <f t="shared" ref="E3:E34" si="0">$BB$6+$BB$2*EXP((C3/F$1)*$BB$3-$BB$4)+D$1^2*$BB$5/((-$BB$7*(C3/E$1-1)^$BB$8+1))</f>
        <v>209.32142254908734</v>
      </c>
      <c r="F3">
        <f>(E3-D3)^2</f>
        <v>2.3841199626276417E-3</v>
      </c>
      <c r="G3" s="20">
        <f>((E3-D3)/D3)^2</f>
        <v>5.4387382862453849E-8</v>
      </c>
      <c r="I3" s="2">
        <v>0.42119461000000002</v>
      </c>
      <c r="J3">
        <v>231.12597400000001</v>
      </c>
      <c r="K3">
        <f t="shared" ref="K3:K34" si="1">$BB$6+$BB$2*EXP((I3/L$1)*$BB$3-$BB$4)+J$1^2*$BB$5/((-$BB$7*(I3/K$1-1)^$BB$8+1))</f>
        <v>230.41675878250291</v>
      </c>
      <c r="L3">
        <f>(K3-J3)^2</f>
        <v>0.50298622472946364</v>
      </c>
      <c r="M3" s="20">
        <f>((K3-J3)/J3)^2</f>
        <v>9.4158294287153618E-6</v>
      </c>
      <c r="O3" s="2">
        <v>0.42126844000000002</v>
      </c>
      <c r="P3">
        <v>244.169928</v>
      </c>
      <c r="Q3">
        <f t="shared" ref="Q3:Q34" si="2">$BB$6+$BB$2*EXP((O3/R$1)*$BB$3-$BB$4)+P$1^2*$BB$5/((-$BB$7*(O3/Q$1-1)^$BB$8+1))</f>
        <v>244.19542329600432</v>
      </c>
      <c r="R3">
        <f>(Q3-P3)^2</f>
        <v>6.5001011834803072E-4</v>
      </c>
      <c r="S3" s="20">
        <f>((Q3-P3)/P3)^2</f>
        <v>1.0902742795318425E-8</v>
      </c>
      <c r="U3" s="2">
        <v>0.42204954</v>
      </c>
      <c r="V3">
        <v>261.045413</v>
      </c>
      <c r="W3">
        <f t="shared" ref="W3:W34" si="3">$BB$6+$BB$2*EXP((U3/X$1)*$BB$3-$BB$4)+V$1^2*$BB$5/((-$BB$7*(U3/W$1-1)^$BB$8+1))</f>
        <v>260.01372092334822</v>
      </c>
      <c r="X3">
        <f>(W3-V3)^2</f>
        <v>1.0643885410260616</v>
      </c>
      <c r="Y3" s="20">
        <f>((W3-V3)/V3)^2</f>
        <v>1.5619533456931353E-5</v>
      </c>
      <c r="AA3" s="2">
        <v>0.42146618000000002</v>
      </c>
      <c r="AB3">
        <v>279.10238500000003</v>
      </c>
      <c r="AC3">
        <f t="shared" ref="AC3:AC34" si="4">$BB$6+$BB$2*EXP((AA3/AD$1)*$BB$3-$BB$4)+AB$1^2*$BB$5/((-$BB$7*(AA3/AC$1-1)^$BB$8+1))</f>
        <v>278.12877068864395</v>
      </c>
      <c r="AD3">
        <f>(AC3-AB3)^2</f>
        <v>0.94792482727736005</v>
      </c>
      <c r="AE3" s="20">
        <f>((AC3-AB3)/AB3)^2</f>
        <v>1.216877336613627E-5</v>
      </c>
      <c r="AG3" s="2">
        <v>0.42089918999999998</v>
      </c>
      <c r="AH3">
        <v>300.05279999999999</v>
      </c>
      <c r="AI3">
        <f t="shared" ref="AI3:AI34" si="5">$BB$6+$BB$2*EXP((AG3/AJ$1)*$BB$3-$BB$4)+AH$1^2*$BB$5/((-$BB$7*(AG3/AI$1-1)^$BB$8+1))</f>
        <v>298.46342813026808</v>
      </c>
      <c r="AJ3">
        <f>(AI3-AH3)^2</f>
        <v>2.5261029402950945</v>
      </c>
      <c r="AK3" s="20">
        <f>((AI3-AH3)/AH3)^2</f>
        <v>2.8057933186119222E-5</v>
      </c>
      <c r="AM3" s="2">
        <v>0.4220506</v>
      </c>
      <c r="AN3">
        <v>321.792236</v>
      </c>
      <c r="AO3">
        <f t="shared" ref="AO3:AO34" si="6">$BB$6+$BB$2*EXP((AM3/AP$1)*$BB$3-$BB$4)+AN$1^2*$BB$5/((-$BB$7*(AM3/AO$1-1)^$BB$8+1))</f>
        <v>321.0916366324243</v>
      </c>
      <c r="AP3">
        <f>(AO3-AN3)^2</f>
        <v>0.49083947384747839</v>
      </c>
      <c r="AQ3" s="20">
        <f>((AO3-AN3)/AN3)^2</f>
        <v>4.7401093316317204E-6</v>
      </c>
      <c r="AS3" s="2">
        <v>0.42150805000000002</v>
      </c>
      <c r="AT3">
        <v>347.05935499999998</v>
      </c>
      <c r="AU3">
        <f t="shared" ref="AU3:AU34" si="7">$BB$6+$BB$2*EXP((AS3/AV$1)*$BB$3-$BB$4)+AT$1^2*$BB$5/((-$BB$7*(AS3/AU$1-1)^$BB$8+1))</f>
        <v>346.0761253092856</v>
      </c>
      <c r="AV3">
        <f>(AU3-AT3)^2</f>
        <v>0.96674062470229805</v>
      </c>
      <c r="AW3" s="20">
        <f>((AU3-AT3)/AT3)^2</f>
        <v>8.0260610415358556E-6</v>
      </c>
      <c r="BA3" t="s">
        <v>30</v>
      </c>
      <c r="BB3">
        <v>3.3444991224443514</v>
      </c>
      <c r="BN3" t="s">
        <v>64</v>
      </c>
      <c r="BO3" s="11" t="s">
        <v>65</v>
      </c>
      <c r="BP3">
        <v>28.08</v>
      </c>
    </row>
    <row r="4" spans="1:73" x14ac:dyDescent="0.25">
      <c r="C4" s="2">
        <v>0.42518460000000002</v>
      </c>
      <c r="D4">
        <v>209.31372300000001</v>
      </c>
      <c r="E4">
        <f t="shared" si="0"/>
        <v>209.3604000477973</v>
      </c>
      <c r="F4">
        <f t="shared" ref="F4:F67" si="8">(E4-D4)^2</f>
        <v>2.1787467910703694E-3</v>
      </c>
      <c r="G4" s="20">
        <f t="shared" ref="G4:G67" si="9">((E4-D4)/D4)^2</f>
        <v>4.9729186588307787E-8</v>
      </c>
      <c r="I4" s="2">
        <v>0.42496549</v>
      </c>
      <c r="J4">
        <v>231.16328999999999</v>
      </c>
      <c r="K4">
        <f t="shared" si="1"/>
        <v>230.45058005132003</v>
      </c>
      <c r="L4">
        <f t="shared" ref="L4:L67" si="10">(K4-J4)^2</f>
        <v>0.50795547094738835</v>
      </c>
      <c r="M4" s="20">
        <f t="shared" ref="M4:M67" si="11">((K4-J4)/J4)^2</f>
        <v>9.5057832759605998E-6</v>
      </c>
      <c r="O4" s="2">
        <v>0.42503869999999999</v>
      </c>
      <c r="P4">
        <v>244.09776099999999</v>
      </c>
      <c r="Q4">
        <f t="shared" si="2"/>
        <v>244.22867486177694</v>
      </c>
      <c r="R4">
        <f t="shared" ref="R4:R67" si="12">(Q4-P4)^2</f>
        <v>1.7138439205353403E-2</v>
      </c>
      <c r="S4" s="20">
        <f t="shared" ref="S4:S67" si="13">((Q4-P4)/P4)^2</f>
        <v>2.8763628873413228E-7</v>
      </c>
      <c r="U4" s="2">
        <v>0.42582002000000002</v>
      </c>
      <c r="V4">
        <v>261.01234699999998</v>
      </c>
      <c r="W4">
        <f t="shared" si="3"/>
        <v>260.04301231976677</v>
      </c>
      <c r="X4">
        <f t="shared" ref="X4:X67" si="14">(W4-V4)^2</f>
        <v>0.93960972230280593</v>
      </c>
      <c r="Y4" s="20">
        <f t="shared" ref="Y4:Y67" si="15">((W4-V4)/V4)^2</f>
        <v>1.3791941241185933E-5</v>
      </c>
      <c r="AA4" s="2">
        <v>0.42523670000000002</v>
      </c>
      <c r="AB4">
        <v>279.07713999999999</v>
      </c>
      <c r="AC4">
        <f t="shared" si="4"/>
        <v>278.16132762702227</v>
      </c>
      <c r="AD4">
        <f t="shared" ref="AD4:AD67" si="16">(AC4-AB4)^2</f>
        <v>0.83871230249906725</v>
      </c>
      <c r="AE4" s="20">
        <f t="shared" ref="AE4:AE67" si="17">((AC4-AB4)/AB4)^2</f>
        <v>1.0768729948417097E-5</v>
      </c>
      <c r="AG4" s="2">
        <v>0.42466992999999997</v>
      </c>
      <c r="AH4">
        <v>300.06665500000003</v>
      </c>
      <c r="AI4">
        <f t="shared" si="5"/>
        <v>298.50344840921423</v>
      </c>
      <c r="AJ4">
        <f t="shared" ref="AJ4:AJ67" si="18">(AI4-AH4)^2</f>
        <v>2.4436148454761524</v>
      </c>
      <c r="AK4" s="20">
        <f t="shared" ref="AK4:AK67" si="19">((AI4-AH4)/AH4)^2</f>
        <v>2.7139214958619903E-5</v>
      </c>
      <c r="AM4" s="2">
        <v>0.42582099000000001</v>
      </c>
      <c r="AN4">
        <v>321.74353000000002</v>
      </c>
      <c r="AO4">
        <f t="shared" si="6"/>
        <v>321.14682472497338</v>
      </c>
      <c r="AP4">
        <f t="shared" ref="AP4:AP67" si="20">(AO4-AN4)^2</f>
        <v>0.35605718524461349</v>
      </c>
      <c r="AQ4" s="20">
        <f t="shared" ref="AQ4:AQ67" si="21">((AO4-AN4)/AN4)^2</f>
        <v>3.439537981479659E-6</v>
      </c>
      <c r="AS4" s="2">
        <v>0.42527857000000002</v>
      </c>
      <c r="AT4">
        <v>347.034109</v>
      </c>
      <c r="AU4">
        <f t="shared" si="7"/>
        <v>346.15853964461729</v>
      </c>
      <c r="AV4">
        <f t="shared" ref="AV4:AV67" si="22">(AU4-AT4)^2</f>
        <v>0.76662169608529196</v>
      </c>
      <c r="AW4" s="20">
        <f t="shared" ref="AW4:AW67" si="23">((AU4-AT4)/AT4)^2</f>
        <v>6.365562419248272E-6</v>
      </c>
      <c r="BA4" t="s">
        <v>31</v>
      </c>
      <c r="BB4">
        <v>12.344499122444354</v>
      </c>
      <c r="BN4" t="s">
        <v>66</v>
      </c>
      <c r="BO4" s="11" t="s">
        <v>67</v>
      </c>
      <c r="BP4">
        <v>0.28999999999999998</v>
      </c>
    </row>
    <row r="5" spans="1:73" x14ac:dyDescent="0.25">
      <c r="C5" s="2">
        <v>0.42895547000000001</v>
      </c>
      <c r="D5">
        <v>209.35103899999999</v>
      </c>
      <c r="E5">
        <f t="shared" si="0"/>
        <v>209.40068583913563</v>
      </c>
      <c r="F5">
        <f t="shared" si="8"/>
        <v>2.4648086361608373E-3</v>
      </c>
      <c r="G5" s="20">
        <f t="shared" si="9"/>
        <v>5.6238401214395251E-8</v>
      </c>
      <c r="I5" s="2">
        <v>0.42873613999999999</v>
      </c>
      <c r="J5">
        <v>231.16150400000001</v>
      </c>
      <c r="K5">
        <f t="shared" si="1"/>
        <v>230.4855046809509</v>
      </c>
      <c r="L5">
        <f t="shared" si="10"/>
        <v>0.45697507935486259</v>
      </c>
      <c r="M5" s="20">
        <f t="shared" si="11"/>
        <v>8.5518779486580297E-6</v>
      </c>
      <c r="O5" s="2">
        <v>0.42880940000000001</v>
      </c>
      <c r="P5">
        <v>244.10379599999999</v>
      </c>
      <c r="Q5">
        <f t="shared" si="2"/>
        <v>244.26301881088838</v>
      </c>
      <c r="R5">
        <f t="shared" si="12"/>
        <v>2.5351903507201408E-2</v>
      </c>
      <c r="S5" s="20">
        <f t="shared" si="13"/>
        <v>4.2546271491851766E-7</v>
      </c>
      <c r="U5" s="2">
        <v>0.42959067000000001</v>
      </c>
      <c r="V5">
        <v>261.01056199999999</v>
      </c>
      <c r="W5">
        <f t="shared" si="3"/>
        <v>260.07324572320022</v>
      </c>
      <c r="X5">
        <f t="shared" si="14"/>
        <v>0.87856180275379603</v>
      </c>
      <c r="Y5" s="20">
        <f t="shared" si="15"/>
        <v>1.2896033540143349E-5</v>
      </c>
      <c r="AA5" s="2">
        <v>0.42900735000000001</v>
      </c>
      <c r="AB5">
        <v>279.075354</v>
      </c>
      <c r="AC5">
        <f t="shared" si="4"/>
        <v>278.19496020997269</v>
      </c>
      <c r="AD5">
        <f t="shared" si="16"/>
        <v>0.77509322551865589</v>
      </c>
      <c r="AE5" s="20">
        <f t="shared" si="17"/>
        <v>9.9520138665659483E-6</v>
      </c>
      <c r="AG5" s="2">
        <v>0.42844058000000002</v>
      </c>
      <c r="AH5">
        <v>300.06486999999998</v>
      </c>
      <c r="AI5">
        <f t="shared" si="5"/>
        <v>298.54484828634747</v>
      </c>
      <c r="AJ5">
        <f t="shared" si="18"/>
        <v>2.3104660099751166</v>
      </c>
      <c r="AK5" s="20">
        <f t="shared" si="19"/>
        <v>2.566074593820324E-5</v>
      </c>
      <c r="AM5" s="2">
        <v>0.42959164</v>
      </c>
      <c r="AN5">
        <v>321.74174399999998</v>
      </c>
      <c r="AO5">
        <f t="shared" si="6"/>
        <v>321.20404059634097</v>
      </c>
      <c r="AP5">
        <f t="shared" si="20"/>
        <v>0.28912495030648311</v>
      </c>
      <c r="AQ5" s="20">
        <f t="shared" si="21"/>
        <v>2.7929987927215933E-6</v>
      </c>
      <c r="AS5" s="2">
        <v>0.42904935999999999</v>
      </c>
      <c r="AT5">
        <v>347.05578400000002</v>
      </c>
      <c r="AU5">
        <f t="shared" si="7"/>
        <v>346.24421308652535</v>
      </c>
      <c r="AV5">
        <f t="shared" si="22"/>
        <v>0.65864734759810706</v>
      </c>
      <c r="AW5" s="20">
        <f t="shared" si="23"/>
        <v>5.4683257006979215E-6</v>
      </c>
      <c r="BA5" t="s">
        <v>32</v>
      </c>
      <c r="BB5">
        <v>424.39361191537301</v>
      </c>
      <c r="BN5" t="s">
        <v>68</v>
      </c>
      <c r="BO5" s="11" t="s">
        <v>69</v>
      </c>
      <c r="BP5">
        <v>3.3</v>
      </c>
    </row>
    <row r="6" spans="1:73" x14ac:dyDescent="0.25">
      <c r="C6" s="2">
        <v>0.43272639000000002</v>
      </c>
      <c r="D6">
        <v>209.396174</v>
      </c>
      <c r="E6">
        <f t="shared" si="0"/>
        <v>209.44231967104483</v>
      </c>
      <c r="F6">
        <f t="shared" si="8"/>
        <v>2.1294229561772955E-3</v>
      </c>
      <c r="G6" s="20">
        <f t="shared" si="9"/>
        <v>4.8565117891603225E-8</v>
      </c>
      <c r="I6" s="2">
        <v>0.43250678999999997</v>
      </c>
      <c r="J6">
        <v>231.159719</v>
      </c>
      <c r="K6">
        <f t="shared" si="1"/>
        <v>230.52157291813322</v>
      </c>
      <c r="L6">
        <f t="shared" si="10"/>
        <v>0.40723042180192182</v>
      </c>
      <c r="M6" s="20">
        <f t="shared" si="11"/>
        <v>7.6210690830952602E-6</v>
      </c>
      <c r="O6" s="2">
        <v>0.43258023000000001</v>
      </c>
      <c r="P6">
        <v>244.13329100000001</v>
      </c>
      <c r="Q6">
        <f t="shared" si="2"/>
        <v>244.29849104879798</v>
      </c>
      <c r="R6">
        <f t="shared" si="12"/>
        <v>2.7291056122851858E-2</v>
      </c>
      <c r="S6" s="20">
        <f t="shared" si="13"/>
        <v>4.5789545344545427E-7</v>
      </c>
      <c r="U6" s="2">
        <v>0.43336131999999999</v>
      </c>
      <c r="V6">
        <v>261.00877700000001</v>
      </c>
      <c r="W6">
        <f t="shared" si="3"/>
        <v>260.10445389861729</v>
      </c>
      <c r="X6">
        <f t="shared" si="14"/>
        <v>0.8178002716944528</v>
      </c>
      <c r="Y6" s="20">
        <f t="shared" si="15"/>
        <v>1.2004305161656311E-5</v>
      </c>
      <c r="AA6" s="2">
        <v>0.432778</v>
      </c>
      <c r="AB6">
        <v>279.07356900000002</v>
      </c>
      <c r="AC6">
        <f t="shared" si="4"/>
        <v>278.22970753088134</v>
      </c>
      <c r="AD6">
        <f t="shared" si="16"/>
        <v>0.71210217906313444</v>
      </c>
      <c r="AE6" s="20">
        <f t="shared" si="17"/>
        <v>9.1433406778897076E-6</v>
      </c>
      <c r="AG6" s="2">
        <v>0.43221124</v>
      </c>
      <c r="AH6">
        <v>300.063085</v>
      </c>
      <c r="AI6">
        <f t="shared" si="5"/>
        <v>298.58768205635198</v>
      </c>
      <c r="AJ6">
        <f t="shared" si="18"/>
        <v>2.1768138461252451</v>
      </c>
      <c r="AK6" s="20">
        <f t="shared" si="19"/>
        <v>2.417665154968002E-5</v>
      </c>
      <c r="AM6" s="2">
        <v>0.43336265000000002</v>
      </c>
      <c r="AN6">
        <v>321.80252000000002</v>
      </c>
      <c r="AO6">
        <f t="shared" si="6"/>
        <v>321.26336729831996</v>
      </c>
      <c r="AP6">
        <f t="shared" si="20"/>
        <v>0.29068563572889955</v>
      </c>
      <c r="AQ6" s="20">
        <f t="shared" si="21"/>
        <v>2.8070147207663721E-6</v>
      </c>
      <c r="AS6" s="2">
        <v>0.43282067000000002</v>
      </c>
      <c r="AT6">
        <v>347.17129999999997</v>
      </c>
      <c r="AU6">
        <f t="shared" si="7"/>
        <v>346.33328838671457</v>
      </c>
      <c r="AV6">
        <f t="shared" si="22"/>
        <v>0.70226346400120343</v>
      </c>
      <c r="AW6" s="20">
        <f t="shared" si="23"/>
        <v>5.8265629513263476E-6</v>
      </c>
      <c r="BA6" t="s">
        <v>55</v>
      </c>
      <c r="BB6">
        <v>191.17414388976022</v>
      </c>
      <c r="BN6" t="s">
        <v>70</v>
      </c>
      <c r="BO6" s="11" t="s">
        <v>71</v>
      </c>
      <c r="BP6">
        <v>17.5</v>
      </c>
    </row>
    <row r="7" spans="1:73" x14ac:dyDescent="0.25">
      <c r="C7" s="2">
        <v>0.43649704</v>
      </c>
      <c r="D7">
        <v>209.39438899999999</v>
      </c>
      <c r="E7">
        <f t="shared" si="0"/>
        <v>209.48534398872391</v>
      </c>
      <c r="F7">
        <f t="shared" si="8"/>
        <v>8.2728099737688267E-3</v>
      </c>
      <c r="G7" s="20">
        <f t="shared" si="9"/>
        <v>1.8867874058483684E-7</v>
      </c>
      <c r="I7" s="2">
        <v>0.43627745000000001</v>
      </c>
      <c r="J7">
        <v>231.15793400000001</v>
      </c>
      <c r="K7">
        <f t="shared" si="1"/>
        <v>230.55882464457108</v>
      </c>
      <c r="L7">
        <f t="shared" si="10"/>
        <v>0.35893201976247563</v>
      </c>
      <c r="M7" s="20">
        <f t="shared" si="11"/>
        <v>6.7172976738584895E-6</v>
      </c>
      <c r="O7" s="2">
        <v>0.43635091999999998</v>
      </c>
      <c r="P7">
        <v>244.13932600000001</v>
      </c>
      <c r="Q7">
        <f t="shared" si="2"/>
        <v>244.33512920285742</v>
      </c>
      <c r="R7">
        <f t="shared" si="12"/>
        <v>3.83388942492182E-2</v>
      </c>
      <c r="S7" s="20">
        <f t="shared" si="13"/>
        <v>6.4322675484041656E-7</v>
      </c>
      <c r="U7" s="2">
        <v>0.43713197999999998</v>
      </c>
      <c r="V7">
        <v>261.00699100000003</v>
      </c>
      <c r="W7">
        <f t="shared" si="3"/>
        <v>260.13667266854924</v>
      </c>
      <c r="X7">
        <f t="shared" si="14"/>
        <v>0.75745399805928648</v>
      </c>
      <c r="Y7" s="20">
        <f t="shared" si="15"/>
        <v>1.1118648026473368E-5</v>
      </c>
      <c r="AA7" s="2">
        <v>0.43654865999999998</v>
      </c>
      <c r="AB7">
        <v>279.07178399999998</v>
      </c>
      <c r="AC7">
        <f t="shared" si="4"/>
        <v>278.26561192344786</v>
      </c>
      <c r="AD7">
        <f t="shared" si="16"/>
        <v>0.64991341701235061</v>
      </c>
      <c r="AE7" s="20">
        <f t="shared" si="17"/>
        <v>8.3449482043161274E-6</v>
      </c>
      <c r="AG7" s="2">
        <v>0.43598188999999998</v>
      </c>
      <c r="AH7">
        <v>300.06129900000002</v>
      </c>
      <c r="AI7">
        <f t="shared" si="5"/>
        <v>298.632005420106</v>
      </c>
      <c r="AJ7">
        <f t="shared" si="18"/>
        <v>2.0428801375262693</v>
      </c>
      <c r="AK7" s="20">
        <f t="shared" si="19"/>
        <v>2.2689394999276684E-5</v>
      </c>
      <c r="AM7" s="2">
        <v>0.43713357000000003</v>
      </c>
      <c r="AN7">
        <v>321.84765499999997</v>
      </c>
      <c r="AO7">
        <f t="shared" si="6"/>
        <v>321.32488301501098</v>
      </c>
      <c r="AP7">
        <f t="shared" si="20"/>
        <v>0.27329054828933114</v>
      </c>
      <c r="AQ7" s="20">
        <f t="shared" si="21"/>
        <v>2.6382983969337902E-6</v>
      </c>
      <c r="AS7" s="2">
        <v>0.43659150000000002</v>
      </c>
      <c r="AT7">
        <v>347.20079600000003</v>
      </c>
      <c r="AU7">
        <f t="shared" si="7"/>
        <v>346.42588454368416</v>
      </c>
      <c r="AV7">
        <f t="shared" si="22"/>
        <v>0.60048776512957136</v>
      </c>
      <c r="AW7" s="20">
        <f t="shared" si="23"/>
        <v>4.9813004675192813E-6</v>
      </c>
      <c r="BA7" t="s">
        <v>37</v>
      </c>
      <c r="BB7">
        <v>7.1743705493653581E-3</v>
      </c>
      <c r="BU7" t="s">
        <v>72</v>
      </c>
    </row>
    <row r="8" spans="1:73" x14ac:dyDescent="0.25">
      <c r="C8" s="2">
        <v>0.44026769999999998</v>
      </c>
      <c r="D8">
        <v>209.39260300000001</v>
      </c>
      <c r="E8">
        <f t="shared" si="0"/>
        <v>209.52980962993126</v>
      </c>
      <c r="F8">
        <f t="shared" si="8"/>
        <v>1.8825659297092751E-2</v>
      </c>
      <c r="G8" s="20">
        <f t="shared" si="9"/>
        <v>4.2936587344452935E-7</v>
      </c>
      <c r="I8" s="2">
        <v>0.4400481</v>
      </c>
      <c r="J8">
        <v>231.156148</v>
      </c>
      <c r="K8">
        <f t="shared" si="1"/>
        <v>230.59730108950879</v>
      </c>
      <c r="L8">
        <f t="shared" si="10"/>
        <v>0.31230986936557287</v>
      </c>
      <c r="M8" s="20">
        <f t="shared" si="11"/>
        <v>5.8448693948575669E-6</v>
      </c>
      <c r="O8" s="2">
        <v>0.44012161999999999</v>
      </c>
      <c r="P8">
        <v>244.14536100000001</v>
      </c>
      <c r="Q8">
        <f t="shared" si="2"/>
        <v>244.37297662684767</v>
      </c>
      <c r="R8">
        <f t="shared" si="12"/>
        <v>5.1808873585255683E-2</v>
      </c>
      <c r="S8" s="20">
        <f t="shared" si="13"/>
        <v>8.6917494087808784E-7</v>
      </c>
      <c r="U8" s="2">
        <v>0.44090263000000002</v>
      </c>
      <c r="V8">
        <v>261.00520599999999</v>
      </c>
      <c r="W8">
        <f t="shared" si="3"/>
        <v>260.16993937651341</v>
      </c>
      <c r="X8">
        <f t="shared" si="14"/>
        <v>0.697670332310664</v>
      </c>
      <c r="Y8" s="20">
        <f t="shared" si="15"/>
        <v>1.0241225190116536E-5</v>
      </c>
      <c r="AA8" s="2">
        <v>0.44031931000000002</v>
      </c>
      <c r="AB8">
        <v>279.069998</v>
      </c>
      <c r="AC8">
        <f t="shared" si="4"/>
        <v>278.3027176076713</v>
      </c>
      <c r="AD8">
        <f t="shared" si="16"/>
        <v>0.5887192004520847</v>
      </c>
      <c r="AE8" s="20">
        <f t="shared" si="17"/>
        <v>7.5593055764182637E-6</v>
      </c>
      <c r="AG8" s="2">
        <v>0.43975254000000003</v>
      </c>
      <c r="AH8">
        <v>300.05951399999998</v>
      </c>
      <c r="AI8">
        <f t="shared" si="5"/>
        <v>298.67787727802352</v>
      </c>
      <c r="AJ8">
        <f t="shared" si="18"/>
        <v>1.9089200315138659</v>
      </c>
      <c r="AK8" s="20">
        <f t="shared" si="19"/>
        <v>2.1201809707967304E-5</v>
      </c>
      <c r="AM8" s="2">
        <v>0.44090457999999999</v>
      </c>
      <c r="AN8">
        <v>321.90843100000001</v>
      </c>
      <c r="AO8">
        <f t="shared" si="6"/>
        <v>321.38867996448295</v>
      </c>
      <c r="AP8">
        <f t="shared" si="20"/>
        <v>0.2701411389210569</v>
      </c>
      <c r="AQ8" s="20">
        <f t="shared" si="21"/>
        <v>2.6069099154812134E-6</v>
      </c>
      <c r="AS8" s="2">
        <v>0.44036216</v>
      </c>
      <c r="AT8">
        <v>347.19900999999999</v>
      </c>
      <c r="AU8">
        <f t="shared" si="7"/>
        <v>346.52215769046825</v>
      </c>
      <c r="AV8">
        <f t="shared" si="22"/>
        <v>0.45812904891844919</v>
      </c>
      <c r="AW8" s="20">
        <f t="shared" si="23"/>
        <v>3.800413690796274E-6</v>
      </c>
      <c r="BA8" t="s">
        <v>56</v>
      </c>
      <c r="BB8">
        <v>7.3712720472470306</v>
      </c>
    </row>
    <row r="9" spans="1:73" x14ac:dyDescent="0.25">
      <c r="C9" s="2">
        <v>0.44403835000000003</v>
      </c>
      <c r="D9">
        <v>209.390818</v>
      </c>
      <c r="E9">
        <f t="shared" si="0"/>
        <v>209.5757659080584</v>
      </c>
      <c r="F9">
        <f t="shared" si="8"/>
        <v>3.4205728695180106E-2</v>
      </c>
      <c r="G9" s="20">
        <f t="shared" si="9"/>
        <v>7.8015982063710589E-7</v>
      </c>
      <c r="I9" s="2">
        <v>0.44381874999999998</v>
      </c>
      <c r="J9">
        <v>231.15436299999999</v>
      </c>
      <c r="K9">
        <f t="shared" si="1"/>
        <v>230.63704550756478</v>
      </c>
      <c r="L9">
        <f t="shared" si="10"/>
        <v>0.26761738797945467</v>
      </c>
      <c r="M9" s="20">
        <f t="shared" si="11"/>
        <v>5.0085283615456606E-6</v>
      </c>
      <c r="O9" s="2">
        <v>0.44389227999999997</v>
      </c>
      <c r="P9">
        <v>244.143575</v>
      </c>
      <c r="Q9">
        <f t="shared" si="2"/>
        <v>244.41207664663392</v>
      </c>
      <c r="R9">
        <f t="shared" si="12"/>
        <v>7.2093134245127546E-2</v>
      </c>
      <c r="S9" s="20">
        <f t="shared" si="13"/>
        <v>1.2094928560827542E-6</v>
      </c>
      <c r="U9" s="2">
        <v>0.44467328</v>
      </c>
      <c r="V9">
        <v>261.003421</v>
      </c>
      <c r="W9">
        <f t="shared" si="3"/>
        <v>260.20429351381796</v>
      </c>
      <c r="X9">
        <f t="shared" si="14"/>
        <v>0.63860473917163341</v>
      </c>
      <c r="Y9" s="20">
        <f t="shared" si="15"/>
        <v>9.3743192078640398E-6</v>
      </c>
      <c r="AA9" s="2">
        <v>0.44409027000000001</v>
      </c>
      <c r="AB9">
        <v>279.12295399999999</v>
      </c>
      <c r="AC9">
        <f t="shared" si="4"/>
        <v>278.34107460931023</v>
      </c>
      <c r="AD9">
        <f t="shared" si="16"/>
        <v>0.61133538158540091</v>
      </c>
      <c r="AE9" s="20">
        <f t="shared" si="17"/>
        <v>7.8467248911836939E-6</v>
      </c>
      <c r="AG9" s="2">
        <v>0.44352320000000001</v>
      </c>
      <c r="AH9">
        <v>300.05772899999999</v>
      </c>
      <c r="AI9">
        <f t="shared" si="5"/>
        <v>298.72535959091084</v>
      </c>
      <c r="AJ9">
        <f t="shared" si="18"/>
        <v>1.7752082422765803</v>
      </c>
      <c r="AK9" s="20">
        <f t="shared" si="19"/>
        <v>1.971694703095616E-5</v>
      </c>
      <c r="AM9" s="2">
        <v>0.44467522999999998</v>
      </c>
      <c r="AN9">
        <v>321.90664500000003</v>
      </c>
      <c r="AO9">
        <f t="shared" si="6"/>
        <v>321.45484405001019</v>
      </c>
      <c r="AP9">
        <f t="shared" si="20"/>
        <v>0.20412409841171397</v>
      </c>
      <c r="AQ9" s="20">
        <f t="shared" si="21"/>
        <v>1.9698556207837938E-6</v>
      </c>
      <c r="AS9" s="2">
        <v>0.44413280999999999</v>
      </c>
      <c r="AT9">
        <v>347.197225</v>
      </c>
      <c r="AU9">
        <f t="shared" si="7"/>
        <v>346.62226834352015</v>
      </c>
      <c r="AV9">
        <f t="shared" si="22"/>
        <v>0.33057515683049471</v>
      </c>
      <c r="AW9" s="20">
        <f t="shared" si="23"/>
        <v>2.7423174164327284E-6</v>
      </c>
      <c r="AZ9">
        <v>0.2</v>
      </c>
      <c r="BA9" t="s">
        <v>59</v>
      </c>
      <c r="BB9">
        <v>0.3564177693540076</v>
      </c>
    </row>
    <row r="10" spans="1:73" x14ac:dyDescent="0.25">
      <c r="C10" s="2">
        <v>0.44780900000000001</v>
      </c>
      <c r="D10">
        <v>209.38903300000001</v>
      </c>
      <c r="E10">
        <f t="shared" si="0"/>
        <v>209.62326432522252</v>
      </c>
      <c r="F10">
        <f t="shared" si="8"/>
        <v>5.4864313715493093E-2</v>
      </c>
      <c r="G10" s="20">
        <f t="shared" si="9"/>
        <v>1.2513594814847452E-6</v>
      </c>
      <c r="I10" s="2">
        <v>0.44758941000000002</v>
      </c>
      <c r="J10">
        <v>231.15257700000001</v>
      </c>
      <c r="K10">
        <f t="shared" si="1"/>
        <v>230.67810298718882</v>
      </c>
      <c r="L10">
        <f t="shared" si="10"/>
        <v>0.22512558883314923</v>
      </c>
      <c r="M10" s="20">
        <f t="shared" si="11"/>
        <v>4.2133485015863421E-6</v>
      </c>
      <c r="O10" s="2">
        <v>0.44766293000000001</v>
      </c>
      <c r="P10">
        <v>244.14178999999999</v>
      </c>
      <c r="Q10">
        <f t="shared" si="2"/>
        <v>244.45247538354346</v>
      </c>
      <c r="R10">
        <f t="shared" si="12"/>
        <v>9.6525407547554287E-2</v>
      </c>
      <c r="S10" s="20">
        <f t="shared" si="13"/>
        <v>1.6194121567250623E-6</v>
      </c>
      <c r="U10" s="2">
        <v>0.44844429000000002</v>
      </c>
      <c r="V10">
        <v>261.06419599999998</v>
      </c>
      <c r="W10">
        <f t="shared" si="3"/>
        <v>260.23977994453537</v>
      </c>
      <c r="X10">
        <f t="shared" si="14"/>
        <v>0.67966183250782697</v>
      </c>
      <c r="Y10" s="20">
        <f t="shared" si="15"/>
        <v>9.972367027494782E-6</v>
      </c>
      <c r="AA10" s="2">
        <v>0.44786110000000001</v>
      </c>
      <c r="AB10">
        <v>279.15244899999999</v>
      </c>
      <c r="AC10">
        <f t="shared" si="4"/>
        <v>278.38072774303669</v>
      </c>
      <c r="AD10">
        <f t="shared" si="16"/>
        <v>0.59555369844902095</v>
      </c>
      <c r="AE10" s="20">
        <f t="shared" si="17"/>
        <v>7.6425456494707301E-6</v>
      </c>
      <c r="AG10" s="2">
        <v>0.44729384999999999</v>
      </c>
      <c r="AH10">
        <v>300.05594300000001</v>
      </c>
      <c r="AI10">
        <f t="shared" si="5"/>
        <v>298.77451717758333</v>
      </c>
      <c r="AJ10">
        <f t="shared" si="18"/>
        <v>1.6420521383562627</v>
      </c>
      <c r="AK10" s="20">
        <f t="shared" si="19"/>
        <v>1.8238221119945634E-5</v>
      </c>
      <c r="AM10" s="2">
        <v>0.44844588000000002</v>
      </c>
      <c r="AN10">
        <v>321.90485999999999</v>
      </c>
      <c r="AO10">
        <f t="shared" si="6"/>
        <v>321.52347976611793</v>
      </c>
      <c r="AP10">
        <f t="shared" si="20"/>
        <v>0.14545088279593105</v>
      </c>
      <c r="AQ10" s="20">
        <f t="shared" si="21"/>
        <v>1.4036579649574797E-6</v>
      </c>
      <c r="AS10" s="2">
        <v>0.44790354999999998</v>
      </c>
      <c r="AT10">
        <v>347.21107999999998</v>
      </c>
      <c r="AU10">
        <f t="shared" si="7"/>
        <v>346.7263836567306</v>
      </c>
      <c r="AV10">
        <f t="shared" si="22"/>
        <v>0.23493054517870568</v>
      </c>
      <c r="AW10" s="20">
        <f t="shared" si="23"/>
        <v>1.9487329800472363E-6</v>
      </c>
      <c r="AZ10">
        <v>0.3</v>
      </c>
      <c r="BA10" t="s">
        <v>59</v>
      </c>
      <c r="BB10">
        <v>0.3479377793066829</v>
      </c>
      <c r="BN10" t="s">
        <v>73</v>
      </c>
    </row>
    <row r="11" spans="1:73" x14ac:dyDescent="0.25">
      <c r="C11" s="2">
        <v>0.45157965999999999</v>
      </c>
      <c r="D11">
        <v>209.387247</v>
      </c>
      <c r="E11">
        <f t="shared" si="0"/>
        <v>209.67235831360696</v>
      </c>
      <c r="F11">
        <f t="shared" si="8"/>
        <v>8.1288461146687099E-2</v>
      </c>
      <c r="G11" s="20">
        <f t="shared" si="9"/>
        <v>1.8540799109729075E-6</v>
      </c>
      <c r="I11" s="2">
        <v>0.45135962000000002</v>
      </c>
      <c r="J11">
        <v>231.07259099999999</v>
      </c>
      <c r="K11">
        <f t="shared" si="1"/>
        <v>230.72051517228402</v>
      </c>
      <c r="L11">
        <f t="shared" si="10"/>
        <v>0.12395738846188141</v>
      </c>
      <c r="M11" s="20">
        <f t="shared" si="11"/>
        <v>2.321536679513633E-6</v>
      </c>
      <c r="O11" s="2">
        <v>0.45143358</v>
      </c>
      <c r="P11">
        <v>244.140005</v>
      </c>
      <c r="Q11">
        <f t="shared" si="2"/>
        <v>244.49422088068181</v>
      </c>
      <c r="R11">
        <f t="shared" si="12"/>
        <v>0.12546889012718782</v>
      </c>
      <c r="S11" s="20">
        <f t="shared" si="13"/>
        <v>2.1050293624588549E-6</v>
      </c>
      <c r="U11" s="2">
        <v>0.45221507999999999</v>
      </c>
      <c r="V11">
        <v>261.085871</v>
      </c>
      <c r="W11">
        <f t="shared" si="3"/>
        <v>260.27643684304849</v>
      </c>
      <c r="X11">
        <f t="shared" si="14"/>
        <v>0.6551836544398032</v>
      </c>
      <c r="Y11" s="20">
        <f t="shared" si="15"/>
        <v>9.6116138374931304E-6</v>
      </c>
      <c r="AA11" s="2">
        <v>0.45163175999999999</v>
      </c>
      <c r="AB11">
        <v>279.15066300000001</v>
      </c>
      <c r="AC11">
        <f t="shared" si="4"/>
        <v>278.42172825684275</v>
      </c>
      <c r="AD11">
        <f t="shared" si="16"/>
        <v>0.53134585978173143</v>
      </c>
      <c r="AE11" s="20">
        <f t="shared" si="17"/>
        <v>6.8186747258100296E-6</v>
      </c>
      <c r="AG11" s="2">
        <v>0.45106449999999998</v>
      </c>
      <c r="AH11">
        <v>300.05415799999997</v>
      </c>
      <c r="AI11">
        <f t="shared" si="5"/>
        <v>298.82541867518671</v>
      </c>
      <c r="AJ11">
        <f t="shared" si="18"/>
        <v>1.5098003283425501</v>
      </c>
      <c r="AK11" s="20">
        <f t="shared" si="19"/>
        <v>1.6769503971982607E-5</v>
      </c>
      <c r="AM11" s="2">
        <v>0.45221654</v>
      </c>
      <c r="AN11">
        <v>321.903075</v>
      </c>
      <c r="AO11">
        <f t="shared" si="6"/>
        <v>321.5946908666657</v>
      </c>
      <c r="AP11">
        <f t="shared" si="20"/>
        <v>9.5100773692347484E-2</v>
      </c>
      <c r="AQ11" s="20">
        <f t="shared" si="21"/>
        <v>9.1776987761688374E-7</v>
      </c>
      <c r="AS11" s="2">
        <v>0.45167459999999998</v>
      </c>
      <c r="AT11">
        <v>347.279675</v>
      </c>
      <c r="AU11">
        <f t="shared" si="7"/>
        <v>346.83468285078857</v>
      </c>
      <c r="AV11">
        <f t="shared" si="22"/>
        <v>0.19801801285980752</v>
      </c>
      <c r="AW11" s="20">
        <f t="shared" si="23"/>
        <v>1.6418972111516831E-6</v>
      </c>
      <c r="AZ11">
        <v>0.35</v>
      </c>
      <c r="BA11" t="s">
        <v>59</v>
      </c>
      <c r="BB11">
        <v>0.33885841450519472</v>
      </c>
      <c r="BN11" t="s">
        <v>74</v>
      </c>
      <c r="BO11">
        <f>1-2*(BP5/BP3)^2</f>
        <v>0.97237745635181527</v>
      </c>
      <c r="BQ11" t="s">
        <v>75</v>
      </c>
      <c r="BR11">
        <f>-0.357+0.45*EXP(-0.0375*BP6)</f>
        <v>-0.12354307545574977</v>
      </c>
    </row>
    <row r="12" spans="1:73" x14ac:dyDescent="0.25">
      <c r="C12" s="2">
        <v>0.45535030999999998</v>
      </c>
      <c r="D12">
        <v>209.38546199999999</v>
      </c>
      <c r="E12">
        <f t="shared" si="0"/>
        <v>209.72310290646561</v>
      </c>
      <c r="F12">
        <f t="shared" si="8"/>
        <v>0.11400138171892754</v>
      </c>
      <c r="G12" s="20">
        <f t="shared" si="9"/>
        <v>2.6002617406992033E-6</v>
      </c>
      <c r="I12" s="2">
        <v>0.45513036000000001</v>
      </c>
      <c r="J12">
        <v>231.086446</v>
      </c>
      <c r="K12">
        <f t="shared" si="1"/>
        <v>230.76434203406674</v>
      </c>
      <c r="L12">
        <f t="shared" si="10"/>
        <v>0.10375096486992948</v>
      </c>
      <c r="M12" s="20">
        <f t="shared" si="11"/>
        <v>1.9428675625515069E-6</v>
      </c>
      <c r="O12" s="2">
        <v>0.45520423999999998</v>
      </c>
      <c r="P12">
        <v>244.13821899999999</v>
      </c>
      <c r="Q12">
        <f t="shared" si="2"/>
        <v>244.53736342038559</v>
      </c>
      <c r="R12">
        <f t="shared" si="12"/>
        <v>0.1593162683249536</v>
      </c>
      <c r="S12" s="20">
        <f t="shared" si="13"/>
        <v>2.6729361291849136E-6</v>
      </c>
      <c r="U12" s="2">
        <v>0.45598572999999998</v>
      </c>
      <c r="V12">
        <v>261.08408600000001</v>
      </c>
      <c r="W12">
        <f t="shared" si="3"/>
        <v>260.31431066221944</v>
      </c>
      <c r="X12">
        <f t="shared" si="14"/>
        <v>0.5925540706551945</v>
      </c>
      <c r="Y12" s="20">
        <f t="shared" si="15"/>
        <v>8.6929500517358334E-6</v>
      </c>
      <c r="AA12" s="2">
        <v>0.45540240999999998</v>
      </c>
      <c r="AB12">
        <v>279.14887800000002</v>
      </c>
      <c r="AC12">
        <f t="shared" si="4"/>
        <v>278.46413240995275</v>
      </c>
      <c r="AD12">
        <f t="shared" si="16"/>
        <v>0.46887652308918532</v>
      </c>
      <c r="AE12" s="20">
        <f t="shared" si="17"/>
        <v>6.0170928714491151E-6</v>
      </c>
      <c r="AG12" s="2">
        <v>0.45483516000000002</v>
      </c>
      <c r="AH12">
        <v>300.05237299999999</v>
      </c>
      <c r="AI12">
        <f t="shared" si="5"/>
        <v>298.87813639883939</v>
      </c>
      <c r="AJ12">
        <f t="shared" si="18"/>
        <v>1.3788315955052002</v>
      </c>
      <c r="AK12" s="20">
        <f t="shared" si="19"/>
        <v>1.5315003309957656E-5</v>
      </c>
      <c r="AM12" s="2">
        <v>0.45598718999999999</v>
      </c>
      <c r="AN12">
        <v>321.90128900000002</v>
      </c>
      <c r="AO12">
        <f t="shared" si="6"/>
        <v>321.66858588260425</v>
      </c>
      <c r="AP12">
        <f t="shared" si="20"/>
        <v>5.4150740845710491E-2</v>
      </c>
      <c r="AQ12" s="20">
        <f t="shared" si="21"/>
        <v>5.2258744432030102E-7</v>
      </c>
      <c r="AS12" s="2">
        <v>0.45544551999999999</v>
      </c>
      <c r="AT12">
        <v>347.32481100000001</v>
      </c>
      <c r="AU12">
        <f t="shared" si="7"/>
        <v>346.94733465268263</v>
      </c>
      <c r="AV12">
        <f t="shared" si="22"/>
        <v>0.14248839278407388</v>
      </c>
      <c r="AW12" s="20">
        <f t="shared" si="23"/>
        <v>1.1811576625194421E-6</v>
      </c>
      <c r="AZ12">
        <v>0.4</v>
      </c>
      <c r="BA12" t="s">
        <v>59</v>
      </c>
      <c r="BB12">
        <v>0.33121201344531942</v>
      </c>
      <c r="BN12" t="s">
        <v>76</v>
      </c>
      <c r="BO12">
        <f>0.0524*BP4^4-0.15*BP4^3+0.1659*BP4^2-0.0706*BP4+0.0119</f>
        <v>2.0904552440000005E-3</v>
      </c>
      <c r="BQ12" t="s">
        <v>77</v>
      </c>
      <c r="BR12">
        <f>0.0524*(BP4-BR11)^4-0.15*(BP4-BR11)^3+0.1659*(BP4-BR11)^2-0.0706*(BP4-BR11)+0.0119</f>
        <v>1.9997844199046884E-3</v>
      </c>
    </row>
    <row r="13" spans="1:73" x14ac:dyDescent="0.25">
      <c r="C13" s="2">
        <v>0.45912096000000002</v>
      </c>
      <c r="D13">
        <v>209.38367700000001</v>
      </c>
      <c r="E13">
        <f t="shared" si="0"/>
        <v>209.77555560254697</v>
      </c>
      <c r="F13">
        <f t="shared" si="8"/>
        <v>0.15356883913416386</v>
      </c>
      <c r="G13" s="20">
        <f t="shared" si="9"/>
        <v>3.5028170657223519E-6</v>
      </c>
      <c r="I13" s="2">
        <v>0.45890088000000001</v>
      </c>
      <c r="J13">
        <v>231.06120000000001</v>
      </c>
      <c r="K13">
        <f t="shared" si="1"/>
        <v>230.80962604898855</v>
      </c>
      <c r="L13">
        <f t="shared" si="10"/>
        <v>6.3289452827519299E-2</v>
      </c>
      <c r="M13" s="20">
        <f t="shared" si="11"/>
        <v>1.1854337617210299E-6</v>
      </c>
      <c r="O13" s="2">
        <v>0.45897489000000002</v>
      </c>
      <c r="P13">
        <v>244.13643400000001</v>
      </c>
      <c r="Q13">
        <f t="shared" si="2"/>
        <v>244.58195528985414</v>
      </c>
      <c r="R13">
        <f t="shared" si="12"/>
        <v>0.19848921971328562</v>
      </c>
      <c r="S13" s="20">
        <f t="shared" si="13"/>
        <v>3.3302108468565901E-6</v>
      </c>
      <c r="U13" s="2">
        <v>0.45975638000000002</v>
      </c>
      <c r="V13">
        <v>261.08229999999998</v>
      </c>
      <c r="W13">
        <f t="shared" si="3"/>
        <v>260.3534510010428</v>
      </c>
      <c r="X13">
        <f t="shared" si="14"/>
        <v>0.53122086328087725</v>
      </c>
      <c r="Y13" s="20">
        <f t="shared" si="15"/>
        <v>7.7932797011612322E-6</v>
      </c>
      <c r="AA13" s="2">
        <v>0.4591732</v>
      </c>
      <c r="AB13">
        <v>279.17055299999998</v>
      </c>
      <c r="AC13">
        <f t="shared" si="4"/>
        <v>278.50799955444376</v>
      </c>
      <c r="AD13">
        <f t="shared" si="16"/>
        <v>0.4389770682184288</v>
      </c>
      <c r="AE13" s="20">
        <f t="shared" si="17"/>
        <v>5.6325184110262214E-6</v>
      </c>
      <c r="AG13" s="2">
        <v>0.45860581</v>
      </c>
      <c r="AH13">
        <v>300.05058700000001</v>
      </c>
      <c r="AI13">
        <f t="shared" si="5"/>
        <v>298.93274612998005</v>
      </c>
      <c r="AJ13">
        <f t="shared" si="18"/>
        <v>1.2495682106869836</v>
      </c>
      <c r="AK13" s="20">
        <f t="shared" si="19"/>
        <v>1.3879410050435798E-5</v>
      </c>
      <c r="AM13" s="2">
        <v>0.45975783999999997</v>
      </c>
      <c r="AN13">
        <v>321.89950399999998</v>
      </c>
      <c r="AO13">
        <f t="shared" si="6"/>
        <v>321.7452795705525</v>
      </c>
      <c r="AP13">
        <f t="shared" si="20"/>
        <v>2.378517463840113E-2</v>
      </c>
      <c r="AQ13" s="20">
        <f t="shared" si="21"/>
        <v>2.2954388592468283E-7</v>
      </c>
      <c r="AS13" s="2">
        <v>0.45921591</v>
      </c>
      <c r="AT13">
        <v>347.27610499999997</v>
      </c>
      <c r="AU13">
        <f t="shared" si="7"/>
        <v>347.06451600735295</v>
      </c>
      <c r="AV13">
        <f t="shared" si="22"/>
        <v>4.4769901809382007E-2</v>
      </c>
      <c r="AW13" s="20">
        <f t="shared" si="23"/>
        <v>3.712242496880632E-7</v>
      </c>
      <c r="AZ13">
        <v>0.45</v>
      </c>
      <c r="BA13" t="s">
        <v>59</v>
      </c>
      <c r="BB13">
        <v>0.32550464148326946</v>
      </c>
      <c r="BN13" t="s">
        <v>78</v>
      </c>
      <c r="BO13">
        <f>1/(1+BO12*BP2)</f>
        <v>0.98268263815517487</v>
      </c>
      <c r="BQ13" t="s">
        <v>79</v>
      </c>
      <c r="BR13">
        <f>1/(1+BR12*BP2)</f>
        <v>0.98342130402520789</v>
      </c>
    </row>
    <row r="14" spans="1:73" x14ac:dyDescent="0.25">
      <c r="C14" s="2">
        <v>0.46289162</v>
      </c>
      <c r="D14">
        <v>209.381891</v>
      </c>
      <c r="E14">
        <f t="shared" si="0"/>
        <v>209.8297760828805</v>
      </c>
      <c r="F14">
        <f t="shared" si="8"/>
        <v>0.20060104746687563</v>
      </c>
      <c r="G14" s="20">
        <f t="shared" si="9"/>
        <v>4.5756727981154217E-6</v>
      </c>
      <c r="I14" s="2">
        <v>0.46267153</v>
      </c>
      <c r="J14">
        <v>231.059415</v>
      </c>
      <c r="K14">
        <f t="shared" si="1"/>
        <v>230.85642461842116</v>
      </c>
      <c r="L14">
        <f t="shared" si="10"/>
        <v>4.1205095013524269E-2</v>
      </c>
      <c r="M14" s="20">
        <f t="shared" si="11"/>
        <v>7.7179787945432793E-7</v>
      </c>
      <c r="O14" s="2">
        <v>0.46274541000000002</v>
      </c>
      <c r="P14">
        <v>244.111188</v>
      </c>
      <c r="Q14">
        <f t="shared" si="2"/>
        <v>244.62804998304196</v>
      </c>
      <c r="R14">
        <f t="shared" si="12"/>
        <v>0.26714630951407042</v>
      </c>
      <c r="S14" s="20">
        <f t="shared" si="13"/>
        <v>4.4830523518236133E-6</v>
      </c>
      <c r="U14" s="2">
        <v>0.46352704</v>
      </c>
      <c r="V14">
        <v>261.08051499999999</v>
      </c>
      <c r="W14">
        <f t="shared" si="3"/>
        <v>260.39390879892665</v>
      </c>
      <c r="X14">
        <f t="shared" si="14"/>
        <v>0.47142807535237174</v>
      </c>
      <c r="Y14" s="20">
        <f t="shared" si="15"/>
        <v>6.9161837231854726E-6</v>
      </c>
      <c r="AA14" s="2">
        <v>0.46294389000000002</v>
      </c>
      <c r="AB14">
        <v>279.17658799999998</v>
      </c>
      <c r="AC14">
        <f t="shared" si="4"/>
        <v>278.55338767482101</v>
      </c>
      <c r="AD14">
        <f t="shared" si="16"/>
        <v>0.38837864530317473</v>
      </c>
      <c r="AE14" s="20">
        <f t="shared" si="17"/>
        <v>4.9830741794014481E-6</v>
      </c>
      <c r="AG14" s="2">
        <v>0.46237645999999999</v>
      </c>
      <c r="AH14">
        <v>300.04880200000002</v>
      </c>
      <c r="AI14">
        <f t="shared" si="5"/>
        <v>298.98932819598457</v>
      </c>
      <c r="AJ14">
        <f t="shared" si="18"/>
        <v>1.1224847413949763</v>
      </c>
      <c r="AK14" s="20">
        <f t="shared" si="19"/>
        <v>1.246799593131438E-5</v>
      </c>
      <c r="AM14" s="2">
        <v>0.46352850000000001</v>
      </c>
      <c r="AN14">
        <v>321.897719</v>
      </c>
      <c r="AO14">
        <f t="shared" si="6"/>
        <v>321.82489271216889</v>
      </c>
      <c r="AP14">
        <f t="shared" si="20"/>
        <v>5.3036681992590503E-3</v>
      </c>
      <c r="AQ14" s="20">
        <f t="shared" si="21"/>
        <v>5.1184745476176869E-8</v>
      </c>
      <c r="AS14" s="2">
        <v>0.46298655999999999</v>
      </c>
      <c r="AT14">
        <v>347.27431899999999</v>
      </c>
      <c r="AU14">
        <f t="shared" si="7"/>
        <v>347.18645053203397</v>
      </c>
      <c r="AV14">
        <f t="shared" si="22"/>
        <v>7.7208676626951689E-3</v>
      </c>
      <c r="AW14" s="20">
        <f t="shared" si="23"/>
        <v>6.4020752116846039E-8</v>
      </c>
      <c r="AZ14">
        <v>0.5</v>
      </c>
      <c r="BA14" t="s">
        <v>59</v>
      </c>
      <c r="BB14">
        <v>0.32974356672230404</v>
      </c>
    </row>
    <row r="15" spans="1:73" x14ac:dyDescent="0.25">
      <c r="C15" s="2">
        <v>0.46666226999999999</v>
      </c>
      <c r="D15">
        <v>209.38010600000001</v>
      </c>
      <c r="E15">
        <f t="shared" si="0"/>
        <v>209.88582584966755</v>
      </c>
      <c r="F15">
        <f t="shared" si="8"/>
        <v>0.25575256634776189</v>
      </c>
      <c r="G15" s="20">
        <f t="shared" si="9"/>
        <v>5.8337682117224021E-6</v>
      </c>
      <c r="I15" s="2">
        <v>0.46644217999999998</v>
      </c>
      <c r="J15">
        <v>231.05762899999999</v>
      </c>
      <c r="K15">
        <f t="shared" si="1"/>
        <v>230.90479179958015</v>
      </c>
      <c r="L15">
        <f t="shared" si="10"/>
        <v>2.3359209832173985E-2</v>
      </c>
      <c r="M15" s="20">
        <f t="shared" si="11"/>
        <v>4.3753975860418887E-7</v>
      </c>
      <c r="O15" s="2">
        <v>0.46651610999999998</v>
      </c>
      <c r="P15">
        <v>244.117223</v>
      </c>
      <c r="Q15">
        <f t="shared" si="2"/>
        <v>244.67570893609167</v>
      </c>
      <c r="R15">
        <f t="shared" si="12"/>
        <v>0.31190654081218999</v>
      </c>
      <c r="S15" s="20">
        <f t="shared" si="13"/>
        <v>5.2339267507555727E-6</v>
      </c>
      <c r="U15" s="2">
        <v>0.46729768999999999</v>
      </c>
      <c r="V15">
        <v>261.07873000000001</v>
      </c>
      <c r="W15">
        <f t="shared" si="3"/>
        <v>260.43573740054734</v>
      </c>
      <c r="X15">
        <f t="shared" si="14"/>
        <v>0.41343948295089966</v>
      </c>
      <c r="Y15" s="20">
        <f t="shared" si="15"/>
        <v>6.065532945535552E-6</v>
      </c>
      <c r="AA15" s="2">
        <v>0.46671486000000001</v>
      </c>
      <c r="AB15">
        <v>279.22954299999998</v>
      </c>
      <c r="AC15">
        <f t="shared" si="4"/>
        <v>278.60036557557049</v>
      </c>
      <c r="AD15">
        <f t="shared" si="16"/>
        <v>0.39586423141172111</v>
      </c>
      <c r="AE15" s="20">
        <f t="shared" si="17"/>
        <v>5.0771913499437473E-6</v>
      </c>
      <c r="AG15" s="2">
        <v>0.46614712000000003</v>
      </c>
      <c r="AH15">
        <v>300.04701599999999</v>
      </c>
      <c r="AI15">
        <f t="shared" si="5"/>
        <v>299.04796732826446</v>
      </c>
      <c r="AJ15">
        <f t="shared" si="18"/>
        <v>0.99809824849651174</v>
      </c>
      <c r="AK15" s="20">
        <f t="shared" si="19"/>
        <v>1.1086505312327621E-5</v>
      </c>
      <c r="AM15" s="2">
        <v>0.46729915</v>
      </c>
      <c r="AN15">
        <v>321.89593300000001</v>
      </c>
      <c r="AO15">
        <f t="shared" si="6"/>
        <v>321.90755179709754</v>
      </c>
      <c r="AP15">
        <f t="shared" si="20"/>
        <v>1.3499644599348121E-4</v>
      </c>
      <c r="AQ15" s="20">
        <f t="shared" si="21"/>
        <v>1.3028408159914746E-9</v>
      </c>
      <c r="AS15" s="2">
        <v>0.46675744000000002</v>
      </c>
      <c r="AT15">
        <v>347.31163500000002</v>
      </c>
      <c r="AU15">
        <f t="shared" si="7"/>
        <v>347.31334779414112</v>
      </c>
      <c r="AV15">
        <f t="shared" si="22"/>
        <v>2.9336637697831939E-6</v>
      </c>
      <c r="AW15" s="20">
        <f t="shared" si="23"/>
        <v>2.4320453697687125E-11</v>
      </c>
      <c r="AZ15">
        <v>0.55000000000000004</v>
      </c>
      <c r="BA15" t="s">
        <v>59</v>
      </c>
      <c r="BB15">
        <v>0.31910059610021413</v>
      </c>
      <c r="BN15" t="s">
        <v>80</v>
      </c>
      <c r="BO15">
        <f>1/(BB5*10^-4*PI()*BP2*BO13*BO11)</f>
        <v>0.93111977416293557</v>
      </c>
      <c r="BQ15" t="s">
        <v>81</v>
      </c>
      <c r="BR15">
        <f>1/(BB5*10^-4*PI()*BP2*BR13*BO11)</f>
        <v>0.93042039293611845</v>
      </c>
    </row>
    <row r="16" spans="1:73" x14ac:dyDescent="0.25">
      <c r="C16" s="2">
        <v>0.47043291999999998</v>
      </c>
      <c r="D16">
        <v>209.378321</v>
      </c>
      <c r="E16">
        <f t="shared" si="0"/>
        <v>209.94376918328527</v>
      </c>
      <c r="F16">
        <f t="shared" si="8"/>
        <v>0.31973164798061182</v>
      </c>
      <c r="G16" s="20">
        <f t="shared" si="9"/>
        <v>7.2932684675594129E-6</v>
      </c>
      <c r="I16" s="2">
        <v>0.47021284000000002</v>
      </c>
      <c r="J16">
        <v>231.05584400000001</v>
      </c>
      <c r="K16">
        <f t="shared" si="1"/>
        <v>230.95478578233474</v>
      </c>
      <c r="L16">
        <f t="shared" si="10"/>
        <v>1.021276335768089E-2</v>
      </c>
      <c r="M16" s="20">
        <f t="shared" si="11"/>
        <v>1.9129752625898093E-7</v>
      </c>
      <c r="O16" s="2">
        <v>0.47028684999999998</v>
      </c>
      <c r="P16">
        <v>244.131078</v>
      </c>
      <c r="Q16">
        <f t="shared" si="2"/>
        <v>244.72499090017209</v>
      </c>
      <c r="R16">
        <f t="shared" si="12"/>
        <v>0.35273253299081792</v>
      </c>
      <c r="S16" s="20">
        <f t="shared" si="13"/>
        <v>5.9183327541923948E-6</v>
      </c>
      <c r="U16" s="2">
        <v>0.47106833999999997</v>
      </c>
      <c r="V16">
        <v>261.07694400000003</v>
      </c>
      <c r="W16">
        <f t="shared" si="3"/>
        <v>260.4789933663522</v>
      </c>
      <c r="X16">
        <f t="shared" si="14"/>
        <v>0.3575449602798374</v>
      </c>
      <c r="Y16" s="20">
        <f t="shared" si="15"/>
        <v>5.2455812696420645E-6</v>
      </c>
      <c r="AA16" s="2">
        <v>0.47048582</v>
      </c>
      <c r="AB16">
        <v>279.28249899999997</v>
      </c>
      <c r="AC16">
        <f t="shared" si="4"/>
        <v>278.64899750829363</v>
      </c>
      <c r="AD16">
        <f t="shared" si="16"/>
        <v>0.4013241399941585</v>
      </c>
      <c r="AE16" s="20">
        <f t="shared" si="17"/>
        <v>5.1452660965635051E-6</v>
      </c>
      <c r="AG16" s="2">
        <v>0.46991777000000001</v>
      </c>
      <c r="AH16">
        <v>300.045231</v>
      </c>
      <c r="AI16">
        <f t="shared" si="5"/>
        <v>299.10875243954047</v>
      </c>
      <c r="AJ16">
        <f t="shared" si="18"/>
        <v>0.87699209420036117</v>
      </c>
      <c r="AK16" s="20">
        <f t="shared" si="19"/>
        <v>9.7414189533170818E-6</v>
      </c>
      <c r="AM16" s="2">
        <v>0.47106979999999998</v>
      </c>
      <c r="AN16">
        <v>321.89414799999997</v>
      </c>
      <c r="AO16">
        <f t="shared" si="6"/>
        <v>321.99339065697563</v>
      </c>
      <c r="AP16">
        <f t="shared" si="20"/>
        <v>9.8491049635888537E-3</v>
      </c>
      <c r="AQ16" s="20">
        <f t="shared" si="21"/>
        <v>9.5054045060788805E-8</v>
      </c>
      <c r="AS16" s="2">
        <v>0.47052835999999998</v>
      </c>
      <c r="AT16">
        <v>347.35676999999998</v>
      </c>
      <c r="AU16">
        <f t="shared" si="7"/>
        <v>347.4454221454256</v>
      </c>
      <c r="AV16">
        <f t="shared" si="22"/>
        <v>7.8592028885639681E-3</v>
      </c>
      <c r="AW16" s="20">
        <f t="shared" si="23"/>
        <v>6.5136881887510416E-8</v>
      </c>
      <c r="AZ16">
        <v>0.6</v>
      </c>
      <c r="BA16" t="s">
        <v>59</v>
      </c>
      <c r="BB16">
        <v>0.3046649574052544</v>
      </c>
    </row>
    <row r="17" spans="3:73" x14ac:dyDescent="0.25">
      <c r="C17" s="2">
        <v>0.47420358000000001</v>
      </c>
      <c r="D17">
        <v>209.37653499999999</v>
      </c>
      <c r="E17">
        <f t="shared" si="0"/>
        <v>210.00367283192071</v>
      </c>
      <c r="F17">
        <f t="shared" si="8"/>
        <v>0.39330186022622143</v>
      </c>
      <c r="G17" s="20">
        <f t="shared" si="9"/>
        <v>8.9716016856761422E-6</v>
      </c>
      <c r="I17" s="2">
        <v>0.47398349000000001</v>
      </c>
      <c r="J17">
        <v>231.054059</v>
      </c>
      <c r="K17">
        <f t="shared" si="1"/>
        <v>231.00646694465442</v>
      </c>
      <c r="L17">
        <f t="shared" si="10"/>
        <v>2.2650037320162825E-3</v>
      </c>
      <c r="M17" s="20">
        <f t="shared" si="11"/>
        <v>4.2426940728958884E-8</v>
      </c>
      <c r="O17" s="2">
        <v>0.47405705999999997</v>
      </c>
      <c r="P17">
        <v>244.05109100000001</v>
      </c>
      <c r="Q17">
        <f t="shared" si="2"/>
        <v>244.77595139560702</v>
      </c>
      <c r="R17">
        <f t="shared" si="12"/>
        <v>0.52542259311955086</v>
      </c>
      <c r="S17" s="20">
        <f t="shared" si="13"/>
        <v>8.8215974607887089E-6</v>
      </c>
      <c r="U17" s="2">
        <v>0.47483900000000001</v>
      </c>
      <c r="V17">
        <v>261.07515899999999</v>
      </c>
      <c r="W17">
        <f t="shared" si="3"/>
        <v>260.52373634332787</v>
      </c>
      <c r="X17">
        <f t="shared" si="14"/>
        <v>0.30406694629133468</v>
      </c>
      <c r="Y17" s="20">
        <f t="shared" si="15"/>
        <v>4.461060470557409E-6</v>
      </c>
      <c r="AA17" s="2">
        <v>0.47425665</v>
      </c>
      <c r="AB17">
        <v>279.31199400000003</v>
      </c>
      <c r="AC17">
        <f t="shared" si="4"/>
        <v>278.69935331360551</v>
      </c>
      <c r="AD17">
        <f t="shared" si="16"/>
        <v>0.37532861062594064</v>
      </c>
      <c r="AE17" s="20">
        <f t="shared" si="17"/>
        <v>4.8109683596642723E-6</v>
      </c>
      <c r="AG17" s="2">
        <v>0.47368842</v>
      </c>
      <c r="AH17">
        <v>300.04344600000002</v>
      </c>
      <c r="AI17">
        <f t="shared" si="5"/>
        <v>299.17177783782665</v>
      </c>
      <c r="AJ17">
        <f t="shared" si="18"/>
        <v>0.75980538494669037</v>
      </c>
      <c r="AK17" s="20">
        <f t="shared" si="19"/>
        <v>8.4398373634619779E-6</v>
      </c>
      <c r="AM17" s="2">
        <v>0.47484059000000001</v>
      </c>
      <c r="AN17">
        <v>321.91582299999999</v>
      </c>
      <c r="AO17">
        <f t="shared" si="6"/>
        <v>322.0825533890885</v>
      </c>
      <c r="AP17">
        <f t="shared" si="20"/>
        <v>2.7799022645607161E-2</v>
      </c>
      <c r="AQ17" s="20">
        <f t="shared" si="21"/>
        <v>2.6825318030277302E-7</v>
      </c>
      <c r="AS17" s="2">
        <v>0.47429901000000002</v>
      </c>
      <c r="AT17">
        <v>347.354985</v>
      </c>
      <c r="AU17">
        <f t="shared" si="7"/>
        <v>347.58289359767105</v>
      </c>
      <c r="AV17">
        <f t="shared" si="22"/>
        <v>5.1942328892382809E-2</v>
      </c>
      <c r="AW17" s="20">
        <f t="shared" si="23"/>
        <v>4.3050117972017048E-7</v>
      </c>
    </row>
    <row r="18" spans="3:73" x14ac:dyDescent="0.25">
      <c r="C18" s="2">
        <v>0.47797423</v>
      </c>
      <c r="D18">
        <v>209.37475000000001</v>
      </c>
      <c r="E18">
        <f t="shared" si="0"/>
        <v>210.0656056148533</v>
      </c>
      <c r="F18">
        <f t="shared" si="8"/>
        <v>0.47728148057431868</v>
      </c>
      <c r="G18" s="20">
        <f t="shared" si="9"/>
        <v>1.0887444937436017E-5</v>
      </c>
      <c r="I18" s="2">
        <v>0.47775413999999999</v>
      </c>
      <c r="J18">
        <v>231.05227300000001</v>
      </c>
      <c r="K18">
        <f t="shared" si="1"/>
        <v>231.05989877975335</v>
      </c>
      <c r="L18">
        <f t="shared" si="10"/>
        <v>5.8152516846451977E-5</v>
      </c>
      <c r="M18" s="20">
        <f t="shared" si="11"/>
        <v>1.0893013081862773E-9</v>
      </c>
      <c r="O18" s="2">
        <v>0.47782766999999998</v>
      </c>
      <c r="P18">
        <v>244.04148599999999</v>
      </c>
      <c r="Q18">
        <f t="shared" si="2"/>
        <v>244.82866927341007</v>
      </c>
      <c r="R18">
        <f t="shared" si="12"/>
        <v>0.61965750593660751</v>
      </c>
      <c r="S18" s="20">
        <f t="shared" si="13"/>
        <v>1.04045761495112E-5</v>
      </c>
      <c r="U18" s="2">
        <v>0.47860965</v>
      </c>
      <c r="V18">
        <v>261.073374</v>
      </c>
      <c r="W18">
        <f t="shared" si="3"/>
        <v>260.57002887657541</v>
      </c>
      <c r="X18">
        <f t="shared" si="14"/>
        <v>0.25335631327532027</v>
      </c>
      <c r="Y18" s="20">
        <f t="shared" si="15"/>
        <v>3.7171198750379726E-6</v>
      </c>
      <c r="AA18" s="2">
        <v>0.47802729999999999</v>
      </c>
      <c r="AB18">
        <v>279.31020899999999</v>
      </c>
      <c r="AC18">
        <f t="shared" si="4"/>
        <v>278.75150760261079</v>
      </c>
      <c r="AD18">
        <f t="shared" si="16"/>
        <v>0.31214725144464467</v>
      </c>
      <c r="AE18" s="20">
        <f t="shared" si="17"/>
        <v>4.0011597894542346E-6</v>
      </c>
      <c r="AG18" s="2">
        <v>0.47745907999999998</v>
      </c>
      <c r="AH18">
        <v>300.04165999999998</v>
      </c>
      <c r="AI18">
        <f t="shared" si="5"/>
        <v>299.2371430822883</v>
      </c>
      <c r="AJ18">
        <f t="shared" si="18"/>
        <v>0.64724747088430279</v>
      </c>
      <c r="AK18" s="20">
        <f t="shared" si="19"/>
        <v>7.1896416236028516E-6</v>
      </c>
      <c r="AM18" s="2">
        <v>0.47861146999999998</v>
      </c>
      <c r="AN18">
        <v>321.95313800000002</v>
      </c>
      <c r="AO18">
        <f t="shared" si="6"/>
        <v>322.17518736435341</v>
      </c>
      <c r="AP18">
        <f t="shared" si="20"/>
        <v>4.9305920209740728E-2</v>
      </c>
      <c r="AQ18" s="20">
        <f t="shared" si="21"/>
        <v>4.7567874247505745E-7</v>
      </c>
      <c r="AS18" s="2">
        <v>0.47806957999999999</v>
      </c>
      <c r="AT18">
        <v>347.337559</v>
      </c>
      <c r="AU18">
        <f t="shared" si="7"/>
        <v>347.7260113961504</v>
      </c>
      <c r="AV18">
        <f t="shared" si="22"/>
        <v>0.1508952640749863</v>
      </c>
      <c r="AW18" s="20">
        <f t="shared" si="23"/>
        <v>1.2507546142189456E-6</v>
      </c>
    </row>
    <row r="19" spans="3:73" x14ac:dyDescent="0.25">
      <c r="C19" s="2">
        <v>0.48174487999999999</v>
      </c>
      <c r="D19">
        <v>209.37296499999999</v>
      </c>
      <c r="E19">
        <f t="shared" si="0"/>
        <v>210.12963948209995</v>
      </c>
      <c r="F19">
        <f t="shared" si="8"/>
        <v>0.57255627186123226</v>
      </c>
      <c r="G19" s="20">
        <f t="shared" si="9"/>
        <v>1.3061016250340463E-5</v>
      </c>
      <c r="I19" s="2">
        <v>0.48152479999999998</v>
      </c>
      <c r="J19">
        <v>231.050488</v>
      </c>
      <c r="K19">
        <f t="shared" si="1"/>
        <v>231.11514765725983</v>
      </c>
      <c r="L19">
        <f t="shared" si="10"/>
        <v>4.1808712769579289E-3</v>
      </c>
      <c r="M19" s="20">
        <f t="shared" si="11"/>
        <v>7.83164541579199E-8</v>
      </c>
      <c r="O19" s="2">
        <v>0.48159832000000002</v>
      </c>
      <c r="P19">
        <v>244.03970100000001</v>
      </c>
      <c r="Q19">
        <f t="shared" si="2"/>
        <v>244.88320942289488</v>
      </c>
      <c r="R19">
        <f t="shared" si="12"/>
        <v>0.71150645949459257</v>
      </c>
      <c r="S19" s="20">
        <f t="shared" si="13"/>
        <v>1.1946972906471981E-5</v>
      </c>
      <c r="U19" s="2">
        <v>0.48238029999999998</v>
      </c>
      <c r="V19">
        <v>261.07158800000002</v>
      </c>
      <c r="W19">
        <f t="shared" si="3"/>
        <v>260.61793731494726</v>
      </c>
      <c r="X19">
        <f t="shared" si="14"/>
        <v>0.20579894404884244</v>
      </c>
      <c r="Y19" s="20">
        <f t="shared" si="15"/>
        <v>3.019422732489708E-6</v>
      </c>
      <c r="AA19" s="2">
        <v>0.48179796000000003</v>
      </c>
      <c r="AB19">
        <v>279.308423</v>
      </c>
      <c r="AC19">
        <f t="shared" si="4"/>
        <v>278.80554263175583</v>
      </c>
      <c r="AD19">
        <f t="shared" si="16"/>
        <v>0.25288866476539967</v>
      </c>
      <c r="AE19" s="20">
        <f t="shared" si="17"/>
        <v>3.2416139891566217E-6</v>
      </c>
      <c r="AG19" s="2">
        <v>0.48122973000000002</v>
      </c>
      <c r="AH19">
        <v>300.03987499999999</v>
      </c>
      <c r="AI19">
        <f t="shared" si="5"/>
        <v>299.30495274699877</v>
      </c>
      <c r="AJ19">
        <f t="shared" si="18"/>
        <v>0.54011071795640364</v>
      </c>
      <c r="AK19" s="20">
        <f t="shared" si="19"/>
        <v>5.9996351904995259E-6</v>
      </c>
      <c r="AM19" s="2">
        <v>0.48238265000000002</v>
      </c>
      <c r="AN19">
        <v>322.04519399999998</v>
      </c>
      <c r="AO19">
        <f t="shared" si="6"/>
        <v>322.27145448853651</v>
      </c>
      <c r="AP19">
        <f t="shared" si="20"/>
        <v>5.1193808672786924E-2</v>
      </c>
      <c r="AQ19" s="20">
        <f t="shared" si="21"/>
        <v>4.9360982583812384E-7</v>
      </c>
      <c r="AS19" s="2">
        <v>0.48183983000000002</v>
      </c>
      <c r="AT19">
        <v>347.26539300000002</v>
      </c>
      <c r="AU19">
        <f t="shared" si="7"/>
        <v>347.87502093045521</v>
      </c>
      <c r="AV19">
        <f t="shared" si="22"/>
        <v>0.37164621359107791</v>
      </c>
      <c r="AW19" s="20">
        <f t="shared" si="23"/>
        <v>3.0818159706695228E-6</v>
      </c>
      <c r="AY19">
        <v>0.2</v>
      </c>
      <c r="AZ19" t="s">
        <v>35</v>
      </c>
      <c r="BB19">
        <f>SUM(F3:F150)</f>
        <v>96.833935430993748</v>
      </c>
      <c r="BN19" t="s">
        <v>82</v>
      </c>
    </row>
    <row r="20" spans="3:73" x14ac:dyDescent="0.25">
      <c r="C20" s="2">
        <v>0.48551554000000002</v>
      </c>
      <c r="D20">
        <v>209.37117900000001</v>
      </c>
      <c r="E20">
        <f t="shared" si="0"/>
        <v>210.19584917397896</v>
      </c>
      <c r="F20">
        <f t="shared" si="8"/>
        <v>0.68008089585046239</v>
      </c>
      <c r="G20" s="20">
        <f t="shared" si="9"/>
        <v>1.5514106841760127E-5</v>
      </c>
      <c r="I20" s="2">
        <v>0.48529545000000002</v>
      </c>
      <c r="J20">
        <v>231.04870299999999</v>
      </c>
      <c r="K20">
        <f t="shared" si="1"/>
        <v>231.17228250715678</v>
      </c>
      <c r="L20">
        <f t="shared" si="10"/>
        <v>1.5271894589115277E-2</v>
      </c>
      <c r="M20" s="20">
        <f t="shared" si="11"/>
        <v>2.8607891362842751E-7</v>
      </c>
      <c r="O20" s="2">
        <v>0.48536906000000002</v>
      </c>
      <c r="P20">
        <v>244.05355499999999</v>
      </c>
      <c r="Q20">
        <f t="shared" si="2"/>
        <v>244.93964570351937</v>
      </c>
      <c r="R20">
        <f t="shared" si="12"/>
        <v>0.78515673486348059</v>
      </c>
      <c r="S20" s="20">
        <f t="shared" si="13"/>
        <v>1.3182144984635166E-5</v>
      </c>
      <c r="U20" s="2">
        <v>0.48615096000000002</v>
      </c>
      <c r="V20">
        <v>261.06980299999998</v>
      </c>
      <c r="W20">
        <f t="shared" si="3"/>
        <v>260.66753167794434</v>
      </c>
      <c r="X20">
        <f t="shared" si="14"/>
        <v>0.16182221654839224</v>
      </c>
      <c r="Y20" s="20">
        <f t="shared" si="15"/>
        <v>2.3742413404699336E-6</v>
      </c>
      <c r="AA20" s="2">
        <v>0.48556909999999998</v>
      </c>
      <c r="AB20">
        <v>279.39265899999998</v>
      </c>
      <c r="AC20">
        <f t="shared" si="4"/>
        <v>278.86154978877187</v>
      </c>
      <c r="AD20">
        <f t="shared" si="16"/>
        <v>0.28207699425134841</v>
      </c>
      <c r="AE20" s="20">
        <f t="shared" si="17"/>
        <v>3.6135800960527124E-6</v>
      </c>
      <c r="AG20" s="2">
        <v>0.48500038000000001</v>
      </c>
      <c r="AH20">
        <v>300.03809000000001</v>
      </c>
      <c r="AI20">
        <f t="shared" si="5"/>
        <v>299.37531778667244</v>
      </c>
      <c r="AJ20">
        <f t="shared" si="18"/>
        <v>0.43926700675912739</v>
      </c>
      <c r="AK20" s="20">
        <f t="shared" si="19"/>
        <v>4.8795053718215412E-6</v>
      </c>
      <c r="AM20" s="2">
        <v>0.48615339000000002</v>
      </c>
      <c r="AN20">
        <v>322.05904900000002</v>
      </c>
      <c r="AO20">
        <f t="shared" si="6"/>
        <v>322.37150023490733</v>
      </c>
      <c r="AP20">
        <f t="shared" si="20"/>
        <v>9.7625774195105708E-2</v>
      </c>
      <c r="AQ20" s="20">
        <f t="shared" si="21"/>
        <v>9.4122505328531343E-7</v>
      </c>
      <c r="AS20" s="2">
        <v>0.48561048000000001</v>
      </c>
      <c r="AT20">
        <v>347.26360699999998</v>
      </c>
      <c r="AU20">
        <f t="shared" si="7"/>
        <v>348.03021930647293</v>
      </c>
      <c r="AV20">
        <f t="shared" si="22"/>
        <v>0.58769442843577691</v>
      </c>
      <c r="AW20" s="20">
        <f t="shared" si="23"/>
        <v>4.8734108922325842E-6</v>
      </c>
      <c r="AY20">
        <v>0.3</v>
      </c>
      <c r="AZ20" t="s">
        <v>35</v>
      </c>
      <c r="BB20">
        <f>SUM(L3:L150)</f>
        <v>74.702168907310238</v>
      </c>
      <c r="BN20" t="s">
        <v>83</v>
      </c>
      <c r="BO20">
        <f>1/(BO13*BO11)</f>
        <v>1.046530368489677</v>
      </c>
      <c r="BQ20" t="s">
        <v>84</v>
      </c>
      <c r="BR20">
        <f>1/(BR13*BO11)</f>
        <v>1.0457443002379598</v>
      </c>
    </row>
    <row r="21" spans="3:73" x14ac:dyDescent="0.25">
      <c r="C21" s="2">
        <v>0.48928619000000001</v>
      </c>
      <c r="D21">
        <v>209.369394</v>
      </c>
      <c r="E21">
        <f t="shared" si="0"/>
        <v>210.26431178485882</v>
      </c>
      <c r="F21">
        <f t="shared" si="8"/>
        <v>0.80087784165661591</v>
      </c>
      <c r="G21" s="20">
        <f t="shared" si="9"/>
        <v>1.8270056310858455E-5</v>
      </c>
      <c r="I21" s="2">
        <v>0.48906628000000002</v>
      </c>
      <c r="J21">
        <v>231.07819799999999</v>
      </c>
      <c r="K21">
        <f t="shared" si="1"/>
        <v>231.23137871856022</v>
      </c>
      <c r="L21">
        <f t="shared" si="10"/>
        <v>2.3464332538630252E-2</v>
      </c>
      <c r="M21" s="20">
        <f t="shared" si="11"/>
        <v>4.3943056416453635E-7</v>
      </c>
      <c r="O21" s="2">
        <v>0.48914012000000001</v>
      </c>
      <c r="P21">
        <v>244.122151</v>
      </c>
      <c r="Q21">
        <f t="shared" si="2"/>
        <v>244.99805852660958</v>
      </c>
      <c r="R21">
        <f t="shared" si="12"/>
        <v>0.76721399517131317</v>
      </c>
      <c r="S21" s="20">
        <f t="shared" si="13"/>
        <v>1.287366312890636E-5</v>
      </c>
      <c r="U21" s="2">
        <v>0.48992161000000001</v>
      </c>
      <c r="V21">
        <v>261.068018</v>
      </c>
      <c r="W21">
        <f t="shared" si="3"/>
        <v>260.71888545543896</v>
      </c>
      <c r="X21">
        <f t="shared" si="14"/>
        <v>0.12189353367165963</v>
      </c>
      <c r="Y21" s="20">
        <f t="shared" si="15"/>
        <v>1.7884356700704343E-6</v>
      </c>
      <c r="AA21" s="2">
        <v>0.48933975000000002</v>
      </c>
      <c r="AB21">
        <v>279.390874</v>
      </c>
      <c r="AC21">
        <f t="shared" si="4"/>
        <v>278.91960371968969</v>
      </c>
      <c r="AD21">
        <f t="shared" si="16"/>
        <v>0.22209567710375538</v>
      </c>
      <c r="AE21" s="20">
        <f t="shared" si="17"/>
        <v>2.8452188216202016E-6</v>
      </c>
      <c r="AG21" s="2">
        <v>0.48877103999999999</v>
      </c>
      <c r="AH21">
        <v>300.03630399999997</v>
      </c>
      <c r="AI21">
        <f t="shared" si="5"/>
        <v>299.44835538920557</v>
      </c>
      <c r="AJ21">
        <f t="shared" si="18"/>
        <v>0.34568356893506363</v>
      </c>
      <c r="AK21" s="20">
        <f t="shared" si="19"/>
        <v>3.839999105305652E-6</v>
      </c>
      <c r="AM21" s="2">
        <v>0.48992444000000002</v>
      </c>
      <c r="AN21">
        <v>322.12764499999997</v>
      </c>
      <c r="AO21">
        <f t="shared" si="6"/>
        <v>322.47551773176815</v>
      </c>
      <c r="AP21">
        <f t="shared" si="20"/>
        <v>0.12101543750785426</v>
      </c>
      <c r="AQ21" s="20">
        <f t="shared" si="21"/>
        <v>1.1662315336236116E-6</v>
      </c>
      <c r="AS21" s="2">
        <v>0.48938162000000002</v>
      </c>
      <c r="AT21">
        <v>347.34784300000001</v>
      </c>
      <c r="AU21">
        <f t="shared" si="7"/>
        <v>348.19189468324424</v>
      </c>
      <c r="AV21">
        <f t="shared" si="22"/>
        <v>0.71242324398742018</v>
      </c>
      <c r="AW21" s="20">
        <f t="shared" si="23"/>
        <v>5.9048499762040094E-6</v>
      </c>
      <c r="AY21">
        <v>0.35</v>
      </c>
      <c r="AZ21" t="s">
        <v>35</v>
      </c>
      <c r="BB21">
        <f>SUM(R3:R150)</f>
        <v>138.82916253809339</v>
      </c>
      <c r="BN21" t="s">
        <v>85</v>
      </c>
      <c r="BO21">
        <f>(BB5*10^-4*PI()*BP2-BO20)/(BB6*10^-4*PI()*BP2)</f>
        <v>0.15290942194251503</v>
      </c>
      <c r="BQ21" t="s">
        <v>86</v>
      </c>
      <c r="BR21">
        <f>(BB5*10^-4*PI()*BP2-BR20)/(BB6*10^-4*PI()*BP2)</f>
        <v>0.15446200075320296</v>
      </c>
      <c r="BU21" t="s">
        <v>87</v>
      </c>
    </row>
    <row r="22" spans="3:73" x14ac:dyDescent="0.25">
      <c r="C22" s="2">
        <v>0.49305711000000002</v>
      </c>
      <c r="D22">
        <v>209.41452899999999</v>
      </c>
      <c r="E22">
        <f t="shared" si="0"/>
        <v>210.33511309163137</v>
      </c>
      <c r="F22">
        <f t="shared" si="8"/>
        <v>0.84747506976477893</v>
      </c>
      <c r="G22" s="20">
        <f t="shared" si="9"/>
        <v>1.9324724565763565E-5</v>
      </c>
      <c r="I22" s="2">
        <v>0.49283675999999998</v>
      </c>
      <c r="J22">
        <v>231.045132</v>
      </c>
      <c r="K22">
        <f t="shared" si="1"/>
        <v>231.29250353699294</v>
      </c>
      <c r="L22">
        <f t="shared" si="10"/>
        <v>6.1192677314251299E-2</v>
      </c>
      <c r="M22" s="20">
        <f t="shared" si="11"/>
        <v>1.1463198418814005E-6</v>
      </c>
      <c r="O22" s="2">
        <v>0.49291108</v>
      </c>
      <c r="P22">
        <v>244.175107</v>
      </c>
      <c r="Q22">
        <f t="shared" si="2"/>
        <v>245.05852201880438</v>
      </c>
      <c r="R22">
        <f t="shared" si="12"/>
        <v>0.78042209544915186</v>
      </c>
      <c r="S22" s="20">
        <f t="shared" si="13"/>
        <v>1.3089612296964241E-5</v>
      </c>
      <c r="U22" s="2">
        <v>0.49369225999999999</v>
      </c>
      <c r="V22">
        <v>261.06623200000001</v>
      </c>
      <c r="W22">
        <f t="shared" si="3"/>
        <v>260.77207662053837</v>
      </c>
      <c r="X22">
        <f t="shared" si="14"/>
        <v>8.6527387266222888E-2</v>
      </c>
      <c r="Y22" s="20">
        <f t="shared" si="15"/>
        <v>1.2695569526655089E-6</v>
      </c>
      <c r="AA22" s="2">
        <v>0.49311044999999998</v>
      </c>
      <c r="AB22">
        <v>279.39690899999999</v>
      </c>
      <c r="AC22">
        <f t="shared" si="4"/>
        <v>278.97980650058514</v>
      </c>
      <c r="AD22">
        <f t="shared" si="16"/>
        <v>0.17397449501811699</v>
      </c>
      <c r="AE22" s="20">
        <f t="shared" si="17"/>
        <v>2.2286526711925012E-6</v>
      </c>
      <c r="AG22" s="2">
        <v>0.49254168999999998</v>
      </c>
      <c r="AH22">
        <v>300.03451899999999</v>
      </c>
      <c r="AI22">
        <f t="shared" si="5"/>
        <v>299.52418872278395</v>
      </c>
      <c r="AJ22">
        <f t="shared" si="18"/>
        <v>0.26043699184340213</v>
      </c>
      <c r="AK22" s="20">
        <f t="shared" si="19"/>
        <v>2.8930785409914181E-6</v>
      </c>
      <c r="AM22" s="2">
        <v>0.49369519000000001</v>
      </c>
      <c r="AN22">
        <v>322.14150000000001</v>
      </c>
      <c r="AO22">
        <f t="shared" si="6"/>
        <v>322.58367290997262</v>
      </c>
      <c r="AP22">
        <f t="shared" si="20"/>
        <v>0.19551688231364778</v>
      </c>
      <c r="AQ22" s="20">
        <f t="shared" si="21"/>
        <v>1.8840434324392837E-6</v>
      </c>
      <c r="AS22" s="2">
        <v>0.49315262999999998</v>
      </c>
      <c r="AT22">
        <v>347.40861899999999</v>
      </c>
      <c r="AU22">
        <f t="shared" si="7"/>
        <v>348.36031814620185</v>
      </c>
      <c r="AV22">
        <f t="shared" si="22"/>
        <v>0.90573126488135103</v>
      </c>
      <c r="AW22" s="20">
        <f t="shared" si="23"/>
        <v>7.5044381350297203E-6</v>
      </c>
      <c r="AY22">
        <v>0.4</v>
      </c>
      <c r="AZ22" t="s">
        <v>35</v>
      </c>
      <c r="BB22">
        <f>SUM(X3:X150)</f>
        <v>41.019253724997199</v>
      </c>
    </row>
    <row r="23" spans="3:73" x14ac:dyDescent="0.25">
      <c r="C23" s="2">
        <v>0.49682788999999999</v>
      </c>
      <c r="D23">
        <v>209.436204</v>
      </c>
      <c r="E23">
        <f t="shared" si="0"/>
        <v>210.40832910572291</v>
      </c>
      <c r="F23">
        <f t="shared" si="8"/>
        <v>0.94502722117677829</v>
      </c>
      <c r="G23" s="20">
        <f t="shared" si="9"/>
        <v>2.1544717450417265E-5</v>
      </c>
      <c r="I23" s="2">
        <v>0.49660741000000003</v>
      </c>
      <c r="J23">
        <v>231.04334700000001</v>
      </c>
      <c r="K23">
        <f t="shared" si="1"/>
        <v>231.35574440852025</v>
      </c>
      <c r="L23">
        <f t="shared" si="10"/>
        <v>9.7592140850162074E-2</v>
      </c>
      <c r="M23" s="20">
        <f t="shared" si="11"/>
        <v>1.8282177049378808E-6</v>
      </c>
      <c r="O23" s="2">
        <v>0.49668191</v>
      </c>
      <c r="P23">
        <v>244.20460199999999</v>
      </c>
      <c r="Q23">
        <f t="shared" si="2"/>
        <v>245.12111996554842</v>
      </c>
      <c r="R23">
        <f t="shared" si="12"/>
        <v>0.84000518117301914</v>
      </c>
      <c r="S23" s="20">
        <f t="shared" si="13"/>
        <v>1.4085565159561268E-5</v>
      </c>
      <c r="U23" s="2">
        <v>0.49746291999999998</v>
      </c>
      <c r="V23">
        <v>261.06444699999997</v>
      </c>
      <c r="W23">
        <f t="shared" si="3"/>
        <v>260.82718749172903</v>
      </c>
      <c r="X23">
        <f t="shared" si="14"/>
        <v>5.6292074264967351E-2</v>
      </c>
      <c r="Y23" s="20">
        <f t="shared" si="15"/>
        <v>8.2594625593586603E-7</v>
      </c>
      <c r="AA23" s="2">
        <v>0.49688132000000002</v>
      </c>
      <c r="AB23">
        <v>279.43422399999997</v>
      </c>
      <c r="AC23">
        <f t="shared" si="4"/>
        <v>279.04225972181979</v>
      </c>
      <c r="AD23">
        <f t="shared" si="16"/>
        <v>0.15363599536931161</v>
      </c>
      <c r="AE23" s="20">
        <f t="shared" si="17"/>
        <v>1.9675862866767683E-6</v>
      </c>
      <c r="AG23" s="2">
        <v>0.49631251999999998</v>
      </c>
      <c r="AH23">
        <v>300.06401399999999</v>
      </c>
      <c r="AI23">
        <f t="shared" si="5"/>
        <v>299.60295230536838</v>
      </c>
      <c r="AJ23">
        <f t="shared" si="18"/>
        <v>0.21257788625657195</v>
      </c>
      <c r="AK23" s="20">
        <f t="shared" si="19"/>
        <v>2.3609688394026774E-6</v>
      </c>
      <c r="AM23" s="2">
        <v>0.49746583999999999</v>
      </c>
      <c r="AN23">
        <v>322.13971400000003</v>
      </c>
      <c r="AO23">
        <f t="shared" si="6"/>
        <v>322.69616341893703</v>
      </c>
      <c r="AP23">
        <f t="shared" si="20"/>
        <v>0.30963595583533227</v>
      </c>
      <c r="AQ23" s="20">
        <f t="shared" si="21"/>
        <v>2.9837528644125718E-6</v>
      </c>
      <c r="AS23" s="2">
        <v>0.49692389999999997</v>
      </c>
      <c r="AT23">
        <v>347.51631500000002</v>
      </c>
      <c r="AU23">
        <f t="shared" si="7"/>
        <v>348.5358194535429</v>
      </c>
      <c r="AV23">
        <f t="shared" si="22"/>
        <v>1.0393893307937647</v>
      </c>
      <c r="AW23" s="20">
        <f t="shared" si="23"/>
        <v>8.6065254573259374E-6</v>
      </c>
      <c r="AY23">
        <v>0.45</v>
      </c>
      <c r="AZ23" t="s">
        <v>35</v>
      </c>
      <c r="BB23">
        <f>SUM(AD3:AD150)</f>
        <v>41.819667234672934</v>
      </c>
    </row>
    <row r="24" spans="3:73" x14ac:dyDescent="0.25">
      <c r="C24" s="2">
        <v>0.50059841000000005</v>
      </c>
      <c r="D24">
        <v>209.41095799999999</v>
      </c>
      <c r="E24">
        <f t="shared" si="0"/>
        <v>210.48404394933917</v>
      </c>
      <c r="F24">
        <f t="shared" si="8"/>
        <v>1.151513454669155</v>
      </c>
      <c r="G24" s="20">
        <f t="shared" si="9"/>
        <v>2.6258517893318845E-5</v>
      </c>
      <c r="I24" s="2">
        <v>0.50037805999999996</v>
      </c>
      <c r="J24">
        <v>231.041561</v>
      </c>
      <c r="K24">
        <f t="shared" si="1"/>
        <v>231.42118143564332</v>
      </c>
      <c r="L24">
        <f t="shared" si="10"/>
        <v>0.14411167515802248</v>
      </c>
      <c r="M24" s="20">
        <f t="shared" si="11"/>
        <v>2.6997213817797228E-6</v>
      </c>
      <c r="O24" s="2">
        <v>0.50045295999999995</v>
      </c>
      <c r="P24">
        <v>244.27319700000001</v>
      </c>
      <c r="Q24">
        <f t="shared" si="2"/>
        <v>245.18594692388433</v>
      </c>
      <c r="R24">
        <f t="shared" si="12"/>
        <v>0.83311242355083193</v>
      </c>
      <c r="S24" s="20">
        <f t="shared" si="13"/>
        <v>1.3962139665163542E-5</v>
      </c>
      <c r="U24" s="2">
        <v>0.50123366000000003</v>
      </c>
      <c r="V24">
        <v>261.07830200000001</v>
      </c>
      <c r="W24">
        <f t="shared" si="3"/>
        <v>260.88430590641599</v>
      </c>
      <c r="X24">
        <f t="shared" si="14"/>
        <v>3.7634484325859474E-2</v>
      </c>
      <c r="Y24" s="20">
        <f t="shared" si="15"/>
        <v>5.5213389727480227E-7</v>
      </c>
      <c r="AA24" s="2">
        <v>0.50065219999999999</v>
      </c>
      <c r="AB24">
        <v>279.47153900000001</v>
      </c>
      <c r="AC24">
        <f t="shared" si="4"/>
        <v>279.10706605417158</v>
      </c>
      <c r="AD24">
        <f t="shared" si="16"/>
        <v>0.13284052824084974</v>
      </c>
      <c r="AE24" s="20">
        <f t="shared" si="17"/>
        <v>1.7008085127049655E-6</v>
      </c>
      <c r="AG24" s="2">
        <v>0.50008366000000004</v>
      </c>
      <c r="AH24">
        <v>300.14825000000002</v>
      </c>
      <c r="AI24">
        <f t="shared" si="5"/>
        <v>299.68478729234374</v>
      </c>
      <c r="AJ24">
        <f t="shared" si="18"/>
        <v>0.21479768138808722</v>
      </c>
      <c r="AK24" s="20">
        <f t="shared" si="19"/>
        <v>2.384283854858422E-6</v>
      </c>
      <c r="AM24" s="2">
        <v>0.50123649000000003</v>
      </c>
      <c r="AN24">
        <v>322.13792899999999</v>
      </c>
      <c r="AO24">
        <f t="shared" si="6"/>
        <v>322.81319501691542</v>
      </c>
      <c r="AP24">
        <f t="shared" si="20"/>
        <v>0.45598419360082931</v>
      </c>
      <c r="AQ24" s="20">
        <f t="shared" si="21"/>
        <v>4.3940608189051173E-6</v>
      </c>
      <c r="AS24" s="2">
        <v>0.50069503999999998</v>
      </c>
      <c r="AT24">
        <v>347.600551</v>
      </c>
      <c r="AU24">
        <f t="shared" si="7"/>
        <v>348.71870880357505</v>
      </c>
      <c r="AV24">
        <f t="shared" si="22"/>
        <v>1.2502768736958003</v>
      </c>
      <c r="AW24" s="20">
        <f t="shared" si="23"/>
        <v>1.0347734704412967E-5</v>
      </c>
      <c r="AY24">
        <v>0.5</v>
      </c>
      <c r="AZ24" t="s">
        <v>35</v>
      </c>
      <c r="BB24">
        <f>SUM(AJ3:AJ150)</f>
        <v>64.010447911211287</v>
      </c>
    </row>
    <row r="25" spans="3:73" x14ac:dyDescent="0.25">
      <c r="C25" s="2">
        <v>0.50436928999999997</v>
      </c>
      <c r="D25">
        <v>209.448274</v>
      </c>
      <c r="E25">
        <f t="shared" si="0"/>
        <v>210.56236041318863</v>
      </c>
      <c r="F25">
        <f t="shared" si="8"/>
        <v>1.2411885360515076</v>
      </c>
      <c r="G25" s="20">
        <f t="shared" si="9"/>
        <v>2.8293337753794766E-5</v>
      </c>
      <c r="I25" s="2">
        <v>0.50414871999999999</v>
      </c>
      <c r="J25">
        <v>231.03977599999999</v>
      </c>
      <c r="K25">
        <f t="shared" si="1"/>
        <v>231.48890144165711</v>
      </c>
      <c r="L25">
        <f t="shared" si="10"/>
        <v>0.20171366234370008</v>
      </c>
      <c r="M25" s="20">
        <f t="shared" si="11"/>
        <v>3.7788687231985836E-6</v>
      </c>
      <c r="O25" s="2">
        <v>0.50422445999999999</v>
      </c>
      <c r="P25">
        <v>244.419994</v>
      </c>
      <c r="Q25">
        <f t="shared" si="2"/>
        <v>245.2531005659221</v>
      </c>
      <c r="R25">
        <f t="shared" si="12"/>
        <v>0.69406655018250429</v>
      </c>
      <c r="S25" s="20">
        <f t="shared" si="13"/>
        <v>1.1617900597188356E-5</v>
      </c>
      <c r="U25" s="2">
        <v>0.50500471000000002</v>
      </c>
      <c r="V25">
        <v>261.14689800000002</v>
      </c>
      <c r="W25">
        <f t="shared" si="3"/>
        <v>260.94352725083201</v>
      </c>
      <c r="X25">
        <f t="shared" si="14"/>
        <v>4.1359661617160128E-2</v>
      </c>
      <c r="Y25" s="20">
        <f t="shared" si="15"/>
        <v>6.0646708321608929E-7</v>
      </c>
      <c r="AA25" s="2">
        <v>0.50442284999999998</v>
      </c>
      <c r="AB25">
        <v>279.46975400000002</v>
      </c>
      <c r="AC25">
        <f t="shared" si="4"/>
        <v>279.17433230804943</v>
      </c>
      <c r="AD25">
        <f t="shared" si="16"/>
        <v>8.7273976074951576E-2</v>
      </c>
      <c r="AE25" s="20">
        <f t="shared" si="17"/>
        <v>1.1174166466481216E-6</v>
      </c>
      <c r="AG25" s="2">
        <v>0.50385440000000004</v>
      </c>
      <c r="AH25">
        <v>300.162105</v>
      </c>
      <c r="AI25">
        <f t="shared" si="5"/>
        <v>299.76982377011655</v>
      </c>
      <c r="AJ25">
        <f t="shared" si="18"/>
        <v>0.15388456331887332</v>
      </c>
      <c r="AK25" s="20">
        <f t="shared" si="19"/>
        <v>1.7079821663002678E-6</v>
      </c>
      <c r="AM25" s="2">
        <v>0.50500785000000004</v>
      </c>
      <c r="AN25">
        <v>322.26126599999998</v>
      </c>
      <c r="AO25">
        <f t="shared" si="6"/>
        <v>322.93500498932218</v>
      </c>
      <c r="AP25">
        <f t="shared" si="20"/>
        <v>0.45392422573290359</v>
      </c>
      <c r="AQ25" s="20">
        <f t="shared" si="21"/>
        <v>4.3708624916177838E-6</v>
      </c>
      <c r="AS25" s="2">
        <v>0.50446676000000001</v>
      </c>
      <c r="AT25">
        <v>347.78644800000001</v>
      </c>
      <c r="AU25">
        <f t="shared" si="7"/>
        <v>348.90936685339557</v>
      </c>
      <c r="AV25">
        <f t="shared" si="22"/>
        <v>1.2609467513112009</v>
      </c>
      <c r="AW25" s="20">
        <f t="shared" si="23"/>
        <v>1.0424888938301469E-5</v>
      </c>
      <c r="AY25">
        <v>0.55000000000000004</v>
      </c>
      <c r="AZ25" t="s">
        <v>35</v>
      </c>
      <c r="BB25">
        <f>SUM(AP3:AP150)</f>
        <v>70.084766041872456</v>
      </c>
    </row>
    <row r="26" spans="3:73" x14ac:dyDescent="0.25">
      <c r="C26" s="2">
        <v>0.50813993999999996</v>
      </c>
      <c r="D26">
        <v>209.44648799999999</v>
      </c>
      <c r="E26">
        <f t="shared" si="0"/>
        <v>210.64336014954935</v>
      </c>
      <c r="F26">
        <f t="shared" si="8"/>
        <v>1.4325029423669149</v>
      </c>
      <c r="G26" s="20">
        <f t="shared" si="9"/>
        <v>3.2654975155030031E-5</v>
      </c>
      <c r="I26" s="2">
        <v>0.50791936999999998</v>
      </c>
      <c r="J26">
        <v>231.03799100000001</v>
      </c>
      <c r="K26">
        <f t="shared" si="1"/>
        <v>231.55899472476131</v>
      </c>
      <c r="L26">
        <f t="shared" si="10"/>
        <v>0.27144488121514865</v>
      </c>
      <c r="M26" s="20">
        <f t="shared" si="11"/>
        <v>5.0852798457132499E-6</v>
      </c>
      <c r="O26" s="2">
        <v>0.50799541999999998</v>
      </c>
      <c r="P26">
        <v>244.47295</v>
      </c>
      <c r="Q26">
        <f t="shared" si="2"/>
        <v>245.32266095506753</v>
      </c>
      <c r="R26">
        <f t="shared" si="12"/>
        <v>0.72200870716178445</v>
      </c>
      <c r="S26" s="20">
        <f t="shared" si="13"/>
        <v>1.2080385930527434E-5</v>
      </c>
      <c r="U26" s="2">
        <v>0.50877536000000001</v>
      </c>
      <c r="V26">
        <v>261.14511199999998</v>
      </c>
      <c r="W26">
        <f t="shared" si="3"/>
        <v>261.0049369798561</v>
      </c>
      <c r="X26">
        <f t="shared" si="14"/>
        <v>1.9649036272338799E-2</v>
      </c>
      <c r="Y26" s="20">
        <f t="shared" si="15"/>
        <v>2.8812268396593637E-7</v>
      </c>
      <c r="AA26" s="2">
        <v>0.50819349999999996</v>
      </c>
      <c r="AB26">
        <v>279.46796799999998</v>
      </c>
      <c r="AC26">
        <f t="shared" si="4"/>
        <v>279.24417982560146</v>
      </c>
      <c r="AD26">
        <f t="shared" si="16"/>
        <v>5.0081147000622973E-2</v>
      </c>
      <c r="AE26" s="20">
        <f t="shared" si="17"/>
        <v>6.4122462535667209E-7</v>
      </c>
      <c r="AG26" s="2">
        <v>0.50762527999999996</v>
      </c>
      <c r="AH26">
        <v>300.19941999999998</v>
      </c>
      <c r="AI26">
        <f t="shared" si="5"/>
        <v>299.85822737023454</v>
      </c>
      <c r="AJ26">
        <f t="shared" si="18"/>
        <v>0.11641241060625007</v>
      </c>
      <c r="AK26" s="20">
        <f t="shared" si="19"/>
        <v>1.2917533151966643E-6</v>
      </c>
      <c r="AM26" s="2">
        <v>0.50877930000000005</v>
      </c>
      <c r="AN26">
        <v>322.40024199999999</v>
      </c>
      <c r="AO26">
        <f t="shared" si="6"/>
        <v>323.06180037493698</v>
      </c>
      <c r="AP26">
        <f t="shared" si="20"/>
        <v>0.43765948344926781</v>
      </c>
      <c r="AQ26" s="20">
        <f t="shared" si="21"/>
        <v>4.2106158912238997E-6</v>
      </c>
      <c r="AS26" s="2">
        <v>0.50861592</v>
      </c>
      <c r="AT26">
        <v>347.98780699999998</v>
      </c>
      <c r="AU26">
        <f t="shared" si="7"/>
        <v>349.12847959167084</v>
      </c>
      <c r="AV26">
        <f t="shared" si="22"/>
        <v>1.3011339613891251</v>
      </c>
      <c r="AW26" s="20">
        <f t="shared" si="23"/>
        <v>1.0744691692839911E-5</v>
      </c>
      <c r="AY26">
        <v>0.6</v>
      </c>
      <c r="AZ26" t="s">
        <v>35</v>
      </c>
      <c r="BB26">
        <f>SUM(AV3:AV150)</f>
        <v>139.74468473942719</v>
      </c>
    </row>
    <row r="27" spans="3:73" x14ac:dyDescent="0.25">
      <c r="C27" s="2">
        <v>0.51191059999999999</v>
      </c>
      <c r="D27">
        <v>209.444703</v>
      </c>
      <c r="E27">
        <f t="shared" si="0"/>
        <v>210.72714553109367</v>
      </c>
      <c r="F27">
        <f t="shared" si="8"/>
        <v>1.6446588455579252</v>
      </c>
      <c r="G27" s="20">
        <f t="shared" si="9"/>
        <v>3.7491866566771537E-5</v>
      </c>
      <c r="I27" s="2">
        <v>0.51169019999999998</v>
      </c>
      <c r="J27">
        <v>231.067486</v>
      </c>
      <c r="K27">
        <f t="shared" si="1"/>
        <v>231.63155985593741</v>
      </c>
      <c r="L27">
        <f t="shared" si="10"/>
        <v>0.31817931495209634</v>
      </c>
      <c r="M27" s="20">
        <f t="shared" si="11"/>
        <v>5.9592864827694182E-6</v>
      </c>
      <c r="O27" s="2">
        <v>0.51176681999999996</v>
      </c>
      <c r="P27">
        <v>244.604106</v>
      </c>
      <c r="Q27">
        <f t="shared" si="2"/>
        <v>245.39474876373689</v>
      </c>
      <c r="R27">
        <f t="shared" si="12"/>
        <v>0.62511597984949752</v>
      </c>
      <c r="S27" s="20">
        <f t="shared" si="13"/>
        <v>1.0447998822751101E-5</v>
      </c>
      <c r="U27" s="2">
        <v>0.51254602000000005</v>
      </c>
      <c r="V27">
        <v>261.143327</v>
      </c>
      <c r="W27">
        <f t="shared" si="3"/>
        <v>261.06864348693682</v>
      </c>
      <c r="X27">
        <f t="shared" si="14"/>
        <v>5.5776271234578784E-3</v>
      </c>
      <c r="Y27" s="20">
        <f t="shared" si="15"/>
        <v>8.1788381072357548E-8</v>
      </c>
      <c r="AA27" s="2">
        <v>0.51196441999999998</v>
      </c>
      <c r="AB27">
        <v>279.513104</v>
      </c>
      <c r="AC27">
        <f t="shared" si="4"/>
        <v>279.31673804715592</v>
      </c>
      <c r="AD27">
        <f t="shared" si="16"/>
        <v>3.8559587436361786E-2</v>
      </c>
      <c r="AE27" s="20">
        <f t="shared" si="17"/>
        <v>4.9354644995048463E-7</v>
      </c>
      <c r="AG27" s="2">
        <v>0.51139593000000005</v>
      </c>
      <c r="AH27">
        <v>300.19763499999999</v>
      </c>
      <c r="AI27">
        <f t="shared" si="5"/>
        <v>299.95015169833596</v>
      </c>
      <c r="AJ27">
        <f t="shared" si="18"/>
        <v>6.1247984602530864E-2</v>
      </c>
      <c r="AK27" s="20">
        <f t="shared" si="19"/>
        <v>6.7963739970750857E-7</v>
      </c>
      <c r="AM27" s="2">
        <v>0.51255070999999996</v>
      </c>
      <c r="AN27">
        <v>322.53139900000002</v>
      </c>
      <c r="AO27">
        <f t="shared" si="6"/>
        <v>323.19381462542322</v>
      </c>
      <c r="AP27">
        <f t="shared" si="20"/>
        <v>0.4387944608048005</v>
      </c>
      <c r="AQ27" s="20">
        <f t="shared" si="21"/>
        <v>4.2181025672550111E-6</v>
      </c>
      <c r="AS27" s="2">
        <v>0.51200966000000003</v>
      </c>
      <c r="AT27">
        <v>348.06440199999997</v>
      </c>
      <c r="AU27">
        <f t="shared" si="7"/>
        <v>349.31534531274747</v>
      </c>
      <c r="AV27">
        <f t="shared" si="22"/>
        <v>1.564859171707677</v>
      </c>
      <c r="AW27" s="20">
        <f t="shared" si="23"/>
        <v>1.2916832942763809E-5</v>
      </c>
    </row>
    <row r="28" spans="3:73" x14ac:dyDescent="0.25">
      <c r="C28" s="2">
        <v>0.51568124999999998</v>
      </c>
      <c r="D28">
        <v>209.44291799999999</v>
      </c>
      <c r="E28">
        <f t="shared" si="0"/>
        <v>210.81381739768102</v>
      </c>
      <c r="F28">
        <f t="shared" si="8"/>
        <v>1.8793651585622084</v>
      </c>
      <c r="G28" s="20">
        <f t="shared" si="9"/>
        <v>4.2842993835439333E-5</v>
      </c>
      <c r="I28" s="2">
        <v>0.51546115999999997</v>
      </c>
      <c r="J28">
        <v>231.120441</v>
      </c>
      <c r="K28">
        <f t="shared" si="1"/>
        <v>231.70669548441049</v>
      </c>
      <c r="L28">
        <f t="shared" si="10"/>
        <v>0.34369432049140813</v>
      </c>
      <c r="M28" s="20">
        <f t="shared" si="11"/>
        <v>6.4342160622534773E-6</v>
      </c>
      <c r="O28" s="2">
        <v>0.5155381</v>
      </c>
      <c r="P28">
        <v>244.711803</v>
      </c>
      <c r="Q28">
        <f t="shared" si="2"/>
        <v>245.4694614549322</v>
      </c>
      <c r="R28">
        <f t="shared" si="12"/>
        <v>0.57404633433024532</v>
      </c>
      <c r="S28" s="20">
        <f t="shared" si="13"/>
        <v>9.5859931500336045E-6</v>
      </c>
      <c r="U28" s="2">
        <v>0.51631667000000003</v>
      </c>
      <c r="V28">
        <v>261.14154200000002</v>
      </c>
      <c r="W28">
        <f t="shared" si="3"/>
        <v>261.13475416419436</v>
      </c>
      <c r="X28">
        <f t="shared" si="14"/>
        <v>4.6074714924508042E-5</v>
      </c>
      <c r="Y28" s="20">
        <f t="shared" si="15"/>
        <v>6.7563280501368152E-10</v>
      </c>
      <c r="AA28" s="2">
        <v>0.51573530000000001</v>
      </c>
      <c r="AB28">
        <v>279.55041899999998</v>
      </c>
      <c r="AC28">
        <f t="shared" si="4"/>
        <v>279.39213247709864</v>
      </c>
      <c r="AD28">
        <f t="shared" si="16"/>
        <v>2.5054623332194863E-2</v>
      </c>
      <c r="AE28" s="20">
        <f t="shared" si="17"/>
        <v>3.2060300077599195E-7</v>
      </c>
      <c r="AG28" s="2">
        <v>0.51516693999999996</v>
      </c>
      <c r="AH28">
        <v>300.25841000000003</v>
      </c>
      <c r="AI28">
        <f t="shared" si="5"/>
        <v>300.04578284969494</v>
      </c>
      <c r="AJ28">
        <f t="shared" si="18"/>
        <v>4.5210305046859765E-2</v>
      </c>
      <c r="AK28" s="20">
        <f t="shared" si="19"/>
        <v>5.0147244737329471E-7</v>
      </c>
      <c r="AM28" s="2">
        <v>0.51632153999999997</v>
      </c>
      <c r="AN28">
        <v>322.56089400000002</v>
      </c>
      <c r="AO28">
        <f t="shared" si="6"/>
        <v>323.33127800616364</v>
      </c>
      <c r="AP28">
        <f t="shared" si="20"/>
        <v>0.59349151695271507</v>
      </c>
      <c r="AQ28" s="20">
        <f t="shared" si="21"/>
        <v>5.7041519710098035E-6</v>
      </c>
      <c r="AS28" s="2">
        <v>0.51578142000000005</v>
      </c>
      <c r="AT28">
        <v>348.25812000000002</v>
      </c>
      <c r="AU28">
        <f t="shared" si="7"/>
        <v>349.53147910651626</v>
      </c>
      <c r="AV28">
        <f t="shared" si="22"/>
        <v>1.6214434141478336</v>
      </c>
      <c r="AW28" s="20">
        <f t="shared" si="23"/>
        <v>1.3369011429851078E-5</v>
      </c>
      <c r="AY28" t="s">
        <v>36</v>
      </c>
      <c r="AZ28" t="s">
        <v>35</v>
      </c>
      <c r="BB28">
        <f>SUM(BB19:BB26)</f>
        <v>667.04408652857842</v>
      </c>
    </row>
    <row r="29" spans="3:73" x14ac:dyDescent="0.25">
      <c r="C29" s="2">
        <v>0.51945220999999997</v>
      </c>
      <c r="D29">
        <v>209.49587299999999</v>
      </c>
      <c r="E29">
        <f t="shared" si="0"/>
        <v>210.90348874183167</v>
      </c>
      <c r="F29">
        <f t="shared" si="8"/>
        <v>1.9813820766523418</v>
      </c>
      <c r="G29" s="20">
        <f t="shared" si="9"/>
        <v>4.5145793030926398E-5</v>
      </c>
      <c r="I29" s="2">
        <v>0.51923182000000001</v>
      </c>
      <c r="J29">
        <v>231.11865599999999</v>
      </c>
      <c r="K29">
        <f t="shared" si="1"/>
        <v>231.7844967980937</v>
      </c>
      <c r="L29">
        <f t="shared" si="10"/>
        <v>0.44334396840607043</v>
      </c>
      <c r="M29" s="20">
        <f t="shared" si="11"/>
        <v>8.2998605891018693E-6</v>
      </c>
      <c r="O29" s="2">
        <v>0.51930924000000001</v>
      </c>
      <c r="P29">
        <v>244.79603900000001</v>
      </c>
      <c r="Q29">
        <f t="shared" si="2"/>
        <v>245.54691162028288</v>
      </c>
      <c r="R29">
        <f t="shared" si="12"/>
        <v>0.56380969189047336</v>
      </c>
      <c r="S29" s="20">
        <f t="shared" si="13"/>
        <v>9.4085731222733745E-6</v>
      </c>
      <c r="U29" s="2">
        <v>0.52008732000000002</v>
      </c>
      <c r="V29">
        <v>261.13975599999998</v>
      </c>
      <c r="W29">
        <f t="shared" si="3"/>
        <v>261.20338289371841</v>
      </c>
      <c r="X29">
        <f t="shared" si="14"/>
        <v>4.0483816042570795E-3</v>
      </c>
      <c r="Y29" s="20">
        <f t="shared" si="15"/>
        <v>5.9365681097686627E-8</v>
      </c>
      <c r="AA29" s="2">
        <v>0.51950594999999999</v>
      </c>
      <c r="AB29">
        <v>279.54863399999999</v>
      </c>
      <c r="AC29">
        <f t="shared" si="4"/>
        <v>279.47049766341877</v>
      </c>
      <c r="AD29">
        <f t="shared" si="16"/>
        <v>6.1052870943343216E-3</v>
      </c>
      <c r="AE29" s="20">
        <f t="shared" si="17"/>
        <v>7.8125235968439396E-8</v>
      </c>
      <c r="AG29" s="2">
        <v>0.51893820999999996</v>
      </c>
      <c r="AH29">
        <v>300.366107</v>
      </c>
      <c r="AI29">
        <f t="shared" si="5"/>
        <v>300.14530036595175</v>
      </c>
      <c r="AJ29">
        <f t="shared" si="18"/>
        <v>4.8755569639715425E-2</v>
      </c>
      <c r="AK29" s="20">
        <f t="shared" si="19"/>
        <v>5.4040876386221238E-7</v>
      </c>
      <c r="AM29" s="2">
        <v>0.52009227999999996</v>
      </c>
      <c r="AN29">
        <v>322.574749</v>
      </c>
      <c r="AO29">
        <f t="shared" si="6"/>
        <v>323.47447080192012</v>
      </c>
      <c r="AP29">
        <f t="shared" si="20"/>
        <v>0.80949932085039256</v>
      </c>
      <c r="AQ29" s="20">
        <f t="shared" si="21"/>
        <v>7.779572862394675E-6</v>
      </c>
      <c r="AS29" s="2">
        <v>0.51955313999999997</v>
      </c>
      <c r="AT29">
        <v>348.44401699999997</v>
      </c>
      <c r="AU29">
        <f t="shared" si="7"/>
        <v>349.75691777249688</v>
      </c>
      <c r="AV29">
        <f t="shared" si="22"/>
        <v>1.7237084384229642</v>
      </c>
      <c r="AW29" s="20">
        <f t="shared" si="23"/>
        <v>1.4197039285354895E-5</v>
      </c>
      <c r="AZ29" s="9" t="s">
        <v>47</v>
      </c>
      <c r="BB29">
        <f>BB28/8</f>
        <v>83.380510816072302</v>
      </c>
    </row>
    <row r="30" spans="3:73" x14ac:dyDescent="0.25">
      <c r="C30" s="2">
        <v>0.52322303999999997</v>
      </c>
      <c r="D30">
        <v>209.52536799999999</v>
      </c>
      <c r="E30">
        <f t="shared" si="0"/>
        <v>210.99625876563422</v>
      </c>
      <c r="F30">
        <f t="shared" si="8"/>
        <v>2.1635196444280735</v>
      </c>
      <c r="G30" s="20">
        <f t="shared" si="9"/>
        <v>4.9281919918990333E-5</v>
      </c>
      <c r="I30" s="2">
        <v>0.52300290999999999</v>
      </c>
      <c r="J30">
        <v>231.19507200000001</v>
      </c>
      <c r="K30">
        <f t="shared" si="1"/>
        <v>231.86508779921817</v>
      </c>
      <c r="L30">
        <f t="shared" si="10"/>
        <v>0.44892117120195374</v>
      </c>
      <c r="M30" s="20">
        <f t="shared" si="11"/>
        <v>8.3987168873440365E-6</v>
      </c>
      <c r="O30" s="2">
        <v>0.52308041999999999</v>
      </c>
      <c r="P30">
        <v>244.88809499999999</v>
      </c>
      <c r="Q30">
        <f t="shared" si="2"/>
        <v>245.6272217989351</v>
      </c>
      <c r="R30">
        <f t="shared" si="12"/>
        <v>0.54630842490405307</v>
      </c>
      <c r="S30" s="20">
        <f t="shared" si="13"/>
        <v>9.1096680608793201E-6</v>
      </c>
      <c r="U30" s="2">
        <v>0.52385797999999995</v>
      </c>
      <c r="V30">
        <v>261.13797099999999</v>
      </c>
      <c r="W30">
        <f t="shared" si="3"/>
        <v>261.27464989439903</v>
      </c>
      <c r="X30">
        <f t="shared" si="14"/>
        <v>1.8681120174143934E-2</v>
      </c>
      <c r="Y30" s="20">
        <f t="shared" si="15"/>
        <v>2.739446753229825E-7</v>
      </c>
      <c r="AA30" s="2">
        <v>0.52327665000000001</v>
      </c>
      <c r="AB30">
        <v>279.55466799999999</v>
      </c>
      <c r="AC30">
        <f t="shared" si="4"/>
        <v>279.55198570806624</v>
      </c>
      <c r="AD30">
        <f t="shared" si="16"/>
        <v>7.1946900178705741E-6</v>
      </c>
      <c r="AE30" s="20">
        <f t="shared" si="17"/>
        <v>9.2061615188228514E-11</v>
      </c>
      <c r="AG30" s="2">
        <v>0.52270886000000005</v>
      </c>
      <c r="AH30">
        <v>300.36432100000002</v>
      </c>
      <c r="AI30">
        <f t="shared" si="5"/>
        <v>300.24887171740352</v>
      </c>
      <c r="AJ30">
        <f t="shared" si="18"/>
        <v>1.3328536852046697E-2</v>
      </c>
      <c r="AK30" s="20">
        <f t="shared" si="19"/>
        <v>1.477358143037906E-7</v>
      </c>
      <c r="AM30" s="2">
        <v>0.52386372999999997</v>
      </c>
      <c r="AN30">
        <v>322.71372600000001</v>
      </c>
      <c r="AO30">
        <f t="shared" si="6"/>
        <v>323.62370293513391</v>
      </c>
      <c r="AP30">
        <f t="shared" si="20"/>
        <v>0.82805802247568194</v>
      </c>
      <c r="AQ30" s="20">
        <f t="shared" si="21"/>
        <v>7.9510758005497992E-6</v>
      </c>
      <c r="AS30" s="2">
        <v>0.52332440999999996</v>
      </c>
      <c r="AT30">
        <v>348.55171300000001</v>
      </c>
      <c r="AU30">
        <f t="shared" si="7"/>
        <v>349.99207777657466</v>
      </c>
      <c r="AV30">
        <f t="shared" si="22"/>
        <v>2.0746506895969534</v>
      </c>
      <c r="AW30" s="20">
        <f t="shared" si="23"/>
        <v>1.7076959238518597E-5</v>
      </c>
    </row>
    <row r="31" spans="3:73" x14ac:dyDescent="0.25">
      <c r="C31" s="2">
        <v>0.52699370000000001</v>
      </c>
      <c r="D31">
        <v>209.523583</v>
      </c>
      <c r="E31">
        <f t="shared" si="0"/>
        <v>211.09223988512377</v>
      </c>
      <c r="F31">
        <f t="shared" si="8"/>
        <v>2.4606844232462159</v>
      </c>
      <c r="G31" s="20">
        <f t="shared" si="9"/>
        <v>5.6051868650372805E-5</v>
      </c>
      <c r="I31" s="2">
        <v>0.52677414</v>
      </c>
      <c r="J31">
        <v>231.29494800000001</v>
      </c>
      <c r="K31">
        <f t="shared" si="1"/>
        <v>231.94857682778533</v>
      </c>
      <c r="L31">
        <f t="shared" si="10"/>
        <v>0.42723064451201925</v>
      </c>
      <c r="M31" s="20">
        <f t="shared" si="11"/>
        <v>7.9860146491551184E-6</v>
      </c>
      <c r="O31" s="2">
        <v>0.52685161000000003</v>
      </c>
      <c r="P31">
        <v>244.98015100000001</v>
      </c>
      <c r="Q31">
        <f t="shared" si="2"/>
        <v>245.7105163423235</v>
      </c>
      <c r="R31">
        <f t="shared" si="12"/>
        <v>0.5334335332673158</v>
      </c>
      <c r="S31" s="20">
        <f t="shared" si="13"/>
        <v>8.8882961669784746E-6</v>
      </c>
      <c r="U31" s="2">
        <v>0.52762863000000004</v>
      </c>
      <c r="V31">
        <v>261.13618500000001</v>
      </c>
      <c r="W31">
        <f t="shared" si="3"/>
        <v>261.3486814634914</v>
      </c>
      <c r="X31">
        <f t="shared" si="14"/>
        <v>4.5154746996348E-2</v>
      </c>
      <c r="Y31" s="20">
        <f t="shared" si="15"/>
        <v>6.621696983098316E-7</v>
      </c>
      <c r="AA31" s="2">
        <v>0.52704804999999999</v>
      </c>
      <c r="AB31">
        <v>279.68582500000002</v>
      </c>
      <c r="AC31">
        <f t="shared" si="4"/>
        <v>279.63676641034647</v>
      </c>
      <c r="AD31">
        <f t="shared" si="16"/>
        <v>2.4067452187958856E-3</v>
      </c>
      <c r="AE31" s="20">
        <f t="shared" si="17"/>
        <v>3.0767287204826684E-8</v>
      </c>
      <c r="AG31" s="2">
        <v>0.52647951999999998</v>
      </c>
      <c r="AH31">
        <v>300.36253599999998</v>
      </c>
      <c r="AI31">
        <f t="shared" si="5"/>
        <v>300.3567151092459</v>
      </c>
      <c r="AJ31">
        <f t="shared" si="18"/>
        <v>3.3882769170936475E-5</v>
      </c>
      <c r="AK31" s="20">
        <f t="shared" si="19"/>
        <v>3.7556695427209136E-10</v>
      </c>
      <c r="AM31" s="2">
        <v>0.52763446999999997</v>
      </c>
      <c r="AN31">
        <v>322.72758099999999</v>
      </c>
      <c r="AO31">
        <f t="shared" si="6"/>
        <v>323.77921120118981</v>
      </c>
      <c r="AP31">
        <f t="shared" si="20"/>
        <v>1.1059260800545483</v>
      </c>
      <c r="AQ31" s="20">
        <f t="shared" si="21"/>
        <v>1.0618274155115878E-5</v>
      </c>
      <c r="AS31" s="2">
        <v>0.52709638999999997</v>
      </c>
      <c r="AT31">
        <v>348.78453100000002</v>
      </c>
      <c r="AU31">
        <f t="shared" si="7"/>
        <v>350.23749798956408</v>
      </c>
      <c r="AV31">
        <f t="shared" si="22"/>
        <v>2.11111307276285</v>
      </c>
      <c r="AW31" s="20">
        <f t="shared" si="23"/>
        <v>1.7353898963882678E-5</v>
      </c>
      <c r="AY31" t="s">
        <v>127</v>
      </c>
      <c r="AZ31" t="s">
        <v>60</v>
      </c>
      <c r="BB31">
        <f>BB28/COUNT(AI3:AI99,AO3:AO98,AU3:AU88,AC3:AC99,W3:W95,Q3:Q95,K3:K95,E3:E97)</f>
        <v>0.88939211537143792</v>
      </c>
    </row>
    <row r="32" spans="3:73" x14ac:dyDescent="0.25">
      <c r="C32" s="2">
        <v>0.53076462000000002</v>
      </c>
      <c r="D32">
        <v>209.56871799999999</v>
      </c>
      <c r="E32">
        <f t="shared" si="0"/>
        <v>211.19156144713745</v>
      </c>
      <c r="F32">
        <f t="shared" si="8"/>
        <v>2.6336208539169794</v>
      </c>
      <c r="G32" s="20">
        <f t="shared" si="9"/>
        <v>5.9965345333807434E-5</v>
      </c>
      <c r="I32" s="2">
        <v>0.53054546000000002</v>
      </c>
      <c r="J32">
        <v>231.41046399999999</v>
      </c>
      <c r="K32">
        <f t="shared" si="1"/>
        <v>232.03508229616966</v>
      </c>
      <c r="L32">
        <f t="shared" si="10"/>
        <v>0.39014801590990383</v>
      </c>
      <c r="M32" s="20">
        <f t="shared" si="11"/>
        <v>7.2855680056234561E-6</v>
      </c>
      <c r="O32" s="2">
        <v>0.53062372000000002</v>
      </c>
      <c r="P32">
        <v>245.23642899999999</v>
      </c>
      <c r="Q32">
        <f t="shared" si="2"/>
        <v>245.79694772942381</v>
      </c>
      <c r="R32">
        <f t="shared" si="12"/>
        <v>0.31418124603489261</v>
      </c>
      <c r="S32" s="20">
        <f t="shared" si="13"/>
        <v>5.2240856741862295E-6</v>
      </c>
      <c r="U32" s="2">
        <v>0.53139990000000004</v>
      </c>
      <c r="V32">
        <v>261.24388199999999</v>
      </c>
      <c r="W32">
        <f t="shared" si="3"/>
        <v>261.42562435994222</v>
      </c>
      <c r="X32">
        <f t="shared" si="14"/>
        <v>3.3030285397372572E-2</v>
      </c>
      <c r="Y32" s="20">
        <f t="shared" si="15"/>
        <v>4.8397181339511014E-7</v>
      </c>
      <c r="AA32" s="2">
        <v>0.53081875000000001</v>
      </c>
      <c r="AB32">
        <v>279.69186000000002</v>
      </c>
      <c r="AC32">
        <f t="shared" si="4"/>
        <v>279.72497181101608</v>
      </c>
      <c r="AD32">
        <f t="shared" si="16"/>
        <v>1.0963920287630062E-3</v>
      </c>
      <c r="AE32" s="20">
        <f t="shared" si="17"/>
        <v>1.4015423175937497E-8</v>
      </c>
      <c r="AG32" s="2">
        <v>0.53025016999999997</v>
      </c>
      <c r="AH32">
        <v>300.36075099999999</v>
      </c>
      <c r="AI32">
        <f t="shared" si="5"/>
        <v>300.46904307394794</v>
      </c>
      <c r="AJ32">
        <f t="shared" si="18"/>
        <v>1.1727173279948376E-2</v>
      </c>
      <c r="AK32" s="20">
        <f t="shared" si="19"/>
        <v>1.2998911268404906E-7</v>
      </c>
      <c r="AM32" s="2">
        <v>0.53140569999999998</v>
      </c>
      <c r="AN32">
        <v>322.82745699999998</v>
      </c>
      <c r="AO32">
        <f t="shared" si="6"/>
        <v>323.94135324411121</v>
      </c>
      <c r="AP32">
        <f t="shared" si="20"/>
        <v>1.2407648426451077</v>
      </c>
      <c r="AQ32" s="20">
        <f t="shared" si="21"/>
        <v>1.1905524936380568E-5</v>
      </c>
      <c r="AS32" s="2">
        <v>0.53086858999999997</v>
      </c>
      <c r="AT32">
        <v>349.05644999999998</v>
      </c>
      <c r="AU32">
        <f t="shared" si="7"/>
        <v>350.49363971201689</v>
      </c>
      <c r="AV32">
        <f t="shared" si="22"/>
        <v>2.065514268327227</v>
      </c>
      <c r="AW32" s="20">
        <f t="shared" si="23"/>
        <v>1.6952621451550193E-5</v>
      </c>
      <c r="AY32" t="s">
        <v>128</v>
      </c>
      <c r="BA32" t="s">
        <v>61</v>
      </c>
      <c r="BB32">
        <f>SQRT(BB31)</f>
        <v>0.94307587996482978</v>
      </c>
    </row>
    <row r="33" spans="3:54" x14ac:dyDescent="0.25">
      <c r="C33" s="2">
        <v>0.53453583999999998</v>
      </c>
      <c r="D33">
        <v>209.66859400000001</v>
      </c>
      <c r="E33">
        <f t="shared" si="0"/>
        <v>211.29434824962078</v>
      </c>
      <c r="F33">
        <f t="shared" si="8"/>
        <v>2.64307688015999</v>
      </c>
      <c r="G33" s="20">
        <f t="shared" si="9"/>
        <v>6.0123330486461277E-5</v>
      </c>
      <c r="I33" s="2">
        <v>0.53431638000000004</v>
      </c>
      <c r="J33">
        <v>231.4556</v>
      </c>
      <c r="K33">
        <f t="shared" si="1"/>
        <v>232.12471741630648</v>
      </c>
      <c r="L33">
        <f t="shared" si="10"/>
        <v>0.44771811680465556</v>
      </c>
      <c r="M33" s="20">
        <f t="shared" si="11"/>
        <v>8.3573633187354465E-6</v>
      </c>
      <c r="O33" s="2">
        <v>0.53439477000000002</v>
      </c>
      <c r="P33">
        <v>245.305025</v>
      </c>
      <c r="Q33">
        <f t="shared" si="2"/>
        <v>245.88660825145712</v>
      </c>
      <c r="R33">
        <f t="shared" si="12"/>
        <v>0.33823907837543382</v>
      </c>
      <c r="S33" s="20">
        <f t="shared" si="13"/>
        <v>5.6209651528614578E-6</v>
      </c>
      <c r="U33" s="2">
        <v>0.53517157999999998</v>
      </c>
      <c r="V33">
        <v>261.42195900000002</v>
      </c>
      <c r="W33">
        <f t="shared" si="3"/>
        <v>261.50561663034898</v>
      </c>
      <c r="X33">
        <f t="shared" si="14"/>
        <v>6.998599115604312E-3</v>
      </c>
      <c r="Y33" s="20">
        <f t="shared" si="15"/>
        <v>1.0240637378004712E-7</v>
      </c>
      <c r="AA33" s="2">
        <v>0.53458954000000003</v>
      </c>
      <c r="AB33">
        <v>279.71353499999998</v>
      </c>
      <c r="AC33">
        <f t="shared" si="4"/>
        <v>279.81679224509628</v>
      </c>
      <c r="AD33">
        <f t="shared" si="16"/>
        <v>1.0662058664877707E-2</v>
      </c>
      <c r="AE33" s="20">
        <f t="shared" si="17"/>
        <v>1.3627434524080252E-7</v>
      </c>
      <c r="AG33" s="2">
        <v>0.53402126999999999</v>
      </c>
      <c r="AH33">
        <v>300.43716599999999</v>
      </c>
      <c r="AI33">
        <f t="shared" si="5"/>
        <v>300.58609507485721</v>
      </c>
      <c r="AJ33">
        <f t="shared" si="18"/>
        <v>2.217986933782792E-2</v>
      </c>
      <c r="AK33" s="20">
        <f t="shared" si="19"/>
        <v>2.4572631624002309E-7</v>
      </c>
      <c r="AM33" s="2">
        <v>0.53517674999999998</v>
      </c>
      <c r="AN33">
        <v>322.896052</v>
      </c>
      <c r="AO33">
        <f t="shared" si="6"/>
        <v>324.11042625303799</v>
      </c>
      <c r="AP33">
        <f t="shared" si="20"/>
        <v>1.4747048264415719</v>
      </c>
      <c r="AQ33" s="20">
        <f t="shared" si="21"/>
        <v>1.4144240480878314E-5</v>
      </c>
      <c r="AS33" s="2">
        <v>0.53464056999999998</v>
      </c>
      <c r="AT33">
        <v>349.28926799999999</v>
      </c>
      <c r="AU33">
        <f t="shared" si="7"/>
        <v>350.76098741921317</v>
      </c>
      <c r="AV33">
        <f t="shared" si="22"/>
        <v>2.1659580488891588</v>
      </c>
      <c r="AW33" s="20">
        <f t="shared" si="23"/>
        <v>1.7753318998538428E-5</v>
      </c>
      <c r="AY33" t="s">
        <v>129</v>
      </c>
      <c r="BB33">
        <f>SQRT(SUM(G3:G97,M3:M95,S3:S95,Y3:Y95,AE3:AE99,AK3:AK99,AQ3:AQ98,AW3:AW88)/COUNT(G3:G97,M3:M95,S3:S95,Y3:Y95,AE3:AE99,AK3:AK99,AQ3:AQ98,AW3:AW88))</f>
        <v>3.4384729728704918E-3</v>
      </c>
    </row>
    <row r="34" spans="3:54" x14ac:dyDescent="0.25">
      <c r="C34" s="2">
        <v>0.53830663000000001</v>
      </c>
      <c r="D34">
        <v>209.690269</v>
      </c>
      <c r="E34">
        <f t="shared" si="0"/>
        <v>211.40070808957299</v>
      </c>
      <c r="F34">
        <f t="shared" si="8"/>
        <v>2.9256018791392666</v>
      </c>
      <c r="G34" s="20">
        <f t="shared" si="9"/>
        <v>6.6536303981845271E-5</v>
      </c>
      <c r="I34" s="2">
        <v>0.53808747999999995</v>
      </c>
      <c r="J34">
        <v>231.532015</v>
      </c>
      <c r="K34">
        <f t="shared" si="1"/>
        <v>232.2176263775786</v>
      </c>
      <c r="L34">
        <f t="shared" si="10"/>
        <v>0.47006296106521972</v>
      </c>
      <c r="M34" s="20">
        <f t="shared" si="11"/>
        <v>8.7686740994039108E-6</v>
      </c>
      <c r="O34" s="2">
        <v>0.53816626999999995</v>
      </c>
      <c r="P34">
        <v>245.45182199999999</v>
      </c>
      <c r="Q34">
        <f t="shared" si="2"/>
        <v>245.97967779013237</v>
      </c>
      <c r="R34">
        <f t="shared" si="12"/>
        <v>0.27863173517627704</v>
      </c>
      <c r="S34" s="20">
        <f t="shared" si="13"/>
        <v>4.624854338774309E-6</v>
      </c>
      <c r="U34" s="2">
        <v>0.53894253999999997</v>
      </c>
      <c r="V34">
        <v>261.47491500000001</v>
      </c>
      <c r="W34">
        <f t="shared" si="3"/>
        <v>261.58878281537818</v>
      </c>
      <c r="X34">
        <f t="shared" si="14"/>
        <v>1.2965879378997269E-2</v>
      </c>
      <c r="Y34" s="20">
        <f t="shared" si="15"/>
        <v>1.8964522667328066E-7</v>
      </c>
      <c r="AA34" s="2">
        <v>0.53836032</v>
      </c>
      <c r="AB34">
        <v>279.73521</v>
      </c>
      <c r="AC34">
        <f t="shared" si="4"/>
        <v>279.91240774701316</v>
      </c>
      <c r="AD34">
        <f t="shared" si="16"/>
        <v>3.1399041546542467E-2</v>
      </c>
      <c r="AE34" s="20">
        <f t="shared" si="17"/>
        <v>4.012565394851364E-7</v>
      </c>
      <c r="AG34" s="2">
        <v>0.53779266999999997</v>
      </c>
      <c r="AH34">
        <v>300.56832300000002</v>
      </c>
      <c r="AI34">
        <f t="shared" si="5"/>
        <v>300.70810534055863</v>
      </c>
      <c r="AJ34">
        <f t="shared" si="18"/>
        <v>1.9539102732043487E-2</v>
      </c>
      <c r="AK34" s="20">
        <f t="shared" si="19"/>
        <v>2.162809158210435E-7</v>
      </c>
      <c r="AM34" s="2">
        <v>0.53894847000000001</v>
      </c>
      <c r="AN34">
        <v>323.08195000000001</v>
      </c>
      <c r="AO34">
        <f t="shared" si="6"/>
        <v>324.2868123111914</v>
      </c>
      <c r="AP34">
        <f t="shared" si="20"/>
        <v>1.4516931889294609</v>
      </c>
      <c r="AQ34" s="20">
        <f t="shared" si="21"/>
        <v>1.3907512158727933E-5</v>
      </c>
      <c r="AS34" s="2">
        <v>0.53841269000000003</v>
      </c>
      <c r="AT34">
        <v>349.545547</v>
      </c>
      <c r="AU34">
        <f t="shared" si="7"/>
        <v>351.04010682196639</v>
      </c>
      <c r="AV34">
        <f t="shared" si="22"/>
        <v>2.2337090614362096</v>
      </c>
      <c r="AW34" s="20">
        <f t="shared" si="23"/>
        <v>1.8281804410957519E-5</v>
      </c>
    </row>
    <row r="35" spans="3:54" x14ac:dyDescent="0.25">
      <c r="C35" s="2">
        <v>0.54207727999999999</v>
      </c>
      <c r="D35">
        <v>209.68848399999999</v>
      </c>
      <c r="E35">
        <f t="shared" ref="E35:E66" si="24">$BB$6+$BB$2*EXP((C35/F$1)*$BB$3-$BB$4)+D$1^2*$BB$5/((-$BB$7*(C35/E$1-1)^$BB$8+1))</f>
        <v>211.51078127396326</v>
      </c>
      <c r="F35">
        <f t="shared" si="8"/>
        <v>3.3207673546939738</v>
      </c>
      <c r="G35" s="20">
        <f t="shared" si="9"/>
        <v>7.55247491169631E-5</v>
      </c>
      <c r="I35" s="2">
        <v>0.54185866000000005</v>
      </c>
      <c r="J35">
        <v>231.62407099999999</v>
      </c>
      <c r="K35">
        <f t="shared" ref="K35:K66" si="25">$BB$6+$BB$2*EXP((I35/L$1)*$BB$3-$BB$4)+J$1^2*$BB$5/((-$BB$7*(I35/K$1-1)^$BB$8+1))</f>
        <v>232.31394386844113</v>
      </c>
      <c r="L35">
        <f t="shared" si="10"/>
        <v>0.47592457461120974</v>
      </c>
      <c r="M35" s="20">
        <f t="shared" si="11"/>
        <v>8.8709626248882888E-6</v>
      </c>
      <c r="O35" s="2">
        <v>0.54193807000000005</v>
      </c>
      <c r="P35">
        <v>245.65335899999999</v>
      </c>
      <c r="Q35">
        <f t="shared" ref="Q35:Q66" si="26">$BB$6+$BB$2*EXP((O35/R$1)*$BB$3-$BB$4)+P$1^2*$BB$5/((-$BB$7*(O35/Q$1-1)^$BB$8+1))</f>
        <v>246.07630572126342</v>
      </c>
      <c r="R35">
        <f t="shared" si="12"/>
        <v>0.17888392902748473</v>
      </c>
      <c r="S35" s="20">
        <f t="shared" si="13"/>
        <v>2.9643256458261243E-6</v>
      </c>
      <c r="U35" s="2">
        <v>0.54271318999999996</v>
      </c>
      <c r="V35">
        <v>261.47312899999997</v>
      </c>
      <c r="W35">
        <f t="shared" ref="W35:W66" si="27">$BB$6+$BB$2*EXP((U35/X$1)*$BB$3-$BB$4)+V$1^2*$BB$5/((-$BB$7*(U35/W$1-1)^$BB$8+1))</f>
        <v>261.67528766310556</v>
      </c>
      <c r="X35">
        <f t="shared" si="14"/>
        <v>4.0868125068640446E-2</v>
      </c>
      <c r="Y35" s="20">
        <f t="shared" si="15"/>
        <v>5.9776514152673304E-7</v>
      </c>
      <c r="AA35" s="2">
        <v>0.54213133000000002</v>
      </c>
      <c r="AB35">
        <v>279.79598499999997</v>
      </c>
      <c r="AC35">
        <f t="shared" ref="AC35:AC66" si="28">$BB$6+$BB$2*EXP((AA35/AD$1)*$BB$3-$BB$4)+AB$1^2*$BB$5/((-$BB$7*(AA35/AC$1-1)^$BB$8+1))</f>
        <v>280.01201729493215</v>
      </c>
      <c r="AD35">
        <f t="shared" si="16"/>
        <v>4.6669952453662969E-2</v>
      </c>
      <c r="AE35" s="20">
        <f t="shared" si="17"/>
        <v>5.9614842658930931E-7</v>
      </c>
      <c r="AG35" s="2">
        <v>0.54156411999999998</v>
      </c>
      <c r="AH35">
        <v>300.70729999999998</v>
      </c>
      <c r="AI35">
        <f t="shared" ref="AI35:AI66" si="29">$BB$6+$BB$2*EXP((AG35/AJ$1)*$BB$3-$BB$4)+AH$1^2*$BB$5/((-$BB$7*(AG35/AI$1-1)^$BB$8+1))</f>
        <v>300.83531708487715</v>
      </c>
      <c r="AJ35">
        <f t="shared" si="18"/>
        <v>1.6388374020449004E-2</v>
      </c>
      <c r="AK35" s="20">
        <f t="shared" si="19"/>
        <v>1.8123744229374291E-7</v>
      </c>
      <c r="AM35" s="2">
        <v>0.54309790000000002</v>
      </c>
      <c r="AN35">
        <v>323.33022999999997</v>
      </c>
      <c r="AO35">
        <f t="shared" ref="AO35:AO66" si="30">$BB$6+$BB$2*EXP((AM35/AP$1)*$BB$3-$BB$4)+AN$1^2*$BB$5/((-$BB$7*(AM35/AO$1-1)^$BB$8+1))</f>
        <v>324.48970781206515</v>
      </c>
      <c r="AP35">
        <f t="shared" si="20"/>
        <v>1.3443887966714494</v>
      </c>
      <c r="AQ35" s="20">
        <f t="shared" si="21"/>
        <v>1.2859742197763995E-5</v>
      </c>
      <c r="AS35" s="2">
        <v>0.54256291999999995</v>
      </c>
      <c r="AT35">
        <v>349.93629900000002</v>
      </c>
      <c r="AU35">
        <f t="shared" ref="AU35:AU66" si="31">$BB$6+$BB$2*EXP((AS35/AV$1)*$BB$3-$BB$4)+AT$1^2*$BB$5/((-$BB$7*(AS35/AU$1-1)^$BB$8+1))</f>
        <v>351.36147326144214</v>
      </c>
      <c r="AV35">
        <f t="shared" si="22"/>
        <v>2.0311216754771015</v>
      </c>
      <c r="AW35" s="20">
        <f t="shared" si="23"/>
        <v>1.6586622181757856E-5</v>
      </c>
      <c r="AY35" t="s">
        <v>122</v>
      </c>
      <c r="AZ35" s="16">
        <f>BB3-BB4</f>
        <v>-9.0000000000000036</v>
      </c>
    </row>
    <row r="36" spans="3:54" x14ac:dyDescent="0.25">
      <c r="C36" s="2">
        <v>0.54622618000000001</v>
      </c>
      <c r="D36">
        <v>209.84292199999999</v>
      </c>
      <c r="E36">
        <f t="shared" si="24"/>
        <v>211.63635685539779</v>
      </c>
      <c r="F36">
        <f t="shared" si="8"/>
        <v>3.2164085805557474</v>
      </c>
      <c r="G36" s="20">
        <f t="shared" si="9"/>
        <v>7.304366599908101E-5</v>
      </c>
      <c r="I36" s="2">
        <v>0.54563024000000004</v>
      </c>
      <c r="J36">
        <v>231.786509</v>
      </c>
      <c r="K36">
        <f t="shared" si="25"/>
        <v>232.41382197973908</v>
      </c>
      <c r="L36">
        <f t="shared" si="10"/>
        <v>0.39352157454913339</v>
      </c>
      <c r="M36" s="20">
        <f t="shared" si="11"/>
        <v>7.3247404168339433E-6</v>
      </c>
      <c r="O36" s="2">
        <v>0.54570978999999997</v>
      </c>
      <c r="P36">
        <v>245.839257</v>
      </c>
      <c r="Q36">
        <f t="shared" si="26"/>
        <v>246.17664232669784</v>
      </c>
      <c r="R36">
        <f t="shared" si="12"/>
        <v>0.11382885867100924</v>
      </c>
      <c r="S36" s="20">
        <f t="shared" si="13"/>
        <v>1.8834318570611567E-6</v>
      </c>
      <c r="U36" s="2">
        <v>0.54648419999999998</v>
      </c>
      <c r="V36">
        <v>261.533905</v>
      </c>
      <c r="W36">
        <f t="shared" si="27"/>
        <v>261.76531222832926</v>
      </c>
      <c r="X36">
        <f t="shared" si="14"/>
        <v>5.3549305323030413E-2</v>
      </c>
      <c r="Y36" s="20">
        <f t="shared" si="15"/>
        <v>7.828847700056014E-7</v>
      </c>
      <c r="AA36" s="2">
        <v>0.54590243000000005</v>
      </c>
      <c r="AB36">
        <v>279.87240100000002</v>
      </c>
      <c r="AC36">
        <f t="shared" si="28"/>
        <v>280.11582099782413</v>
      </c>
      <c r="AD36">
        <f t="shared" si="16"/>
        <v>5.9253295340687476E-2</v>
      </c>
      <c r="AE36" s="20">
        <f t="shared" si="17"/>
        <v>7.5647113522977281E-7</v>
      </c>
      <c r="AG36" s="2">
        <v>0.54533522000000001</v>
      </c>
      <c r="AH36">
        <v>300.78371600000003</v>
      </c>
      <c r="AI36">
        <f t="shared" si="29"/>
        <v>300.96798055812133</v>
      </c>
      <c r="AJ36">
        <f t="shared" si="18"/>
        <v>3.3953427379637635E-2</v>
      </c>
      <c r="AK36" s="20">
        <f t="shared" si="19"/>
        <v>3.7529690173616122E-7</v>
      </c>
      <c r="AM36" s="2">
        <v>0.54649221000000003</v>
      </c>
      <c r="AN36">
        <v>323.508486</v>
      </c>
      <c r="AO36">
        <f t="shared" si="30"/>
        <v>324.66291371625636</v>
      </c>
      <c r="AP36">
        <f t="shared" si="20"/>
        <v>1.3327033520608524</v>
      </c>
      <c r="AQ36" s="20">
        <f t="shared" si="21"/>
        <v>1.2733920544390333E-5</v>
      </c>
      <c r="AS36" s="2">
        <v>0.54595762000000003</v>
      </c>
      <c r="AT36">
        <v>350.18322499999999</v>
      </c>
      <c r="AU36">
        <f t="shared" si="31"/>
        <v>351.63598941796783</v>
      </c>
      <c r="AV36">
        <f t="shared" si="22"/>
        <v>2.1105244541134422</v>
      </c>
      <c r="AW36" s="20">
        <f t="shared" si="23"/>
        <v>1.7210746685563643E-5</v>
      </c>
      <c r="AY36" t="s">
        <v>121</v>
      </c>
      <c r="AZ36" s="15">
        <f>EXP(AZ35)</f>
        <v>1.234098040866791E-4</v>
      </c>
    </row>
    <row r="37" spans="3:54" x14ac:dyDescent="0.25">
      <c r="C37" s="2">
        <v>0.54999745</v>
      </c>
      <c r="D37">
        <v>209.95061899999999</v>
      </c>
      <c r="E37">
        <f t="shared" si="24"/>
        <v>211.7547137914525</v>
      </c>
      <c r="F37">
        <f t="shared" si="8"/>
        <v>3.2547580165460879</v>
      </c>
      <c r="G37" s="20">
        <f t="shared" si="9"/>
        <v>7.3838758590055606E-5</v>
      </c>
      <c r="I37" s="2">
        <v>0.54940173999999997</v>
      </c>
      <c r="J37">
        <v>231.93330499999999</v>
      </c>
      <c r="K37">
        <f t="shared" si="25"/>
        <v>232.51739845356062</v>
      </c>
      <c r="L37">
        <f t="shared" si="10"/>
        <v>0.34116516249237983</v>
      </c>
      <c r="M37" s="20">
        <f t="shared" si="11"/>
        <v>6.3421782545605623E-6</v>
      </c>
      <c r="O37" s="2">
        <v>0.54948158999999996</v>
      </c>
      <c r="P37">
        <v>246.04079400000001</v>
      </c>
      <c r="Q37">
        <f t="shared" si="26"/>
        <v>246.28085958621003</v>
      </c>
      <c r="R37">
        <f t="shared" si="12"/>
        <v>5.7631485682361636E-2</v>
      </c>
      <c r="S37" s="20">
        <f t="shared" si="13"/>
        <v>9.5201891171909068E-7</v>
      </c>
      <c r="U37" s="2">
        <v>0.55025537999999996</v>
      </c>
      <c r="V37">
        <v>261.62596100000002</v>
      </c>
      <c r="W37">
        <f t="shared" si="27"/>
        <v>261.85902740133719</v>
      </c>
      <c r="X37">
        <f t="shared" si="14"/>
        <v>5.431994743225825E-2</v>
      </c>
      <c r="Y37" s="20">
        <f t="shared" si="15"/>
        <v>7.9359270652420119E-7</v>
      </c>
      <c r="AA37" s="2">
        <v>0.54967312000000002</v>
      </c>
      <c r="AB37">
        <v>279.87843600000002</v>
      </c>
      <c r="AC37">
        <f t="shared" si="28"/>
        <v>280.22401910638337</v>
      </c>
      <c r="AD37">
        <f t="shared" si="16"/>
        <v>0.11942768341756188</v>
      </c>
      <c r="AE37" s="20">
        <f t="shared" si="17"/>
        <v>1.524635864208403E-6</v>
      </c>
      <c r="AG37" s="2">
        <v>0.54910652999999998</v>
      </c>
      <c r="AH37">
        <v>300.89923199999998</v>
      </c>
      <c r="AI37">
        <f t="shared" si="29"/>
        <v>301.10639402530256</v>
      </c>
      <c r="AJ37">
        <f t="shared" si="18"/>
        <v>4.2916104727466743E-2</v>
      </c>
      <c r="AK37" s="20">
        <f t="shared" si="19"/>
        <v>4.7399977757590169E-7</v>
      </c>
      <c r="AM37" s="2">
        <v>0.55064155000000004</v>
      </c>
      <c r="AN37">
        <v>323.74112500000001</v>
      </c>
      <c r="AO37">
        <f t="shared" si="30"/>
        <v>324.8839462563248</v>
      </c>
      <c r="AP37">
        <f t="shared" si="20"/>
        <v>1.3060404239077803</v>
      </c>
      <c r="AQ37" s="20">
        <f t="shared" si="21"/>
        <v>1.2461228970658118E-5</v>
      </c>
      <c r="AS37" s="2">
        <v>0.55010802999999997</v>
      </c>
      <c r="AT37">
        <v>350.60354799999999</v>
      </c>
      <c r="AU37">
        <f t="shared" si="31"/>
        <v>351.98657925658426</v>
      </c>
      <c r="AV37">
        <f t="shared" si="22"/>
        <v>1.9127754566890776</v>
      </c>
      <c r="AW37" s="20">
        <f t="shared" si="23"/>
        <v>1.5560780520713681E-5</v>
      </c>
      <c r="AY37" t="s">
        <v>123</v>
      </c>
      <c r="AZ37" s="15">
        <f>EXP(AZ35)</f>
        <v>1.234098040866791E-4</v>
      </c>
    </row>
    <row r="38" spans="3:54" x14ac:dyDescent="0.25">
      <c r="C38" s="2">
        <v>0.55339150000000004</v>
      </c>
      <c r="D38">
        <v>210.081954</v>
      </c>
      <c r="E38">
        <f t="shared" si="24"/>
        <v>211.86478895399574</v>
      </c>
      <c r="F38">
        <f t="shared" si="8"/>
        <v>3.178500473189013</v>
      </c>
      <c r="G38" s="20">
        <f t="shared" si="9"/>
        <v>7.2018618133110629E-5</v>
      </c>
      <c r="I38" s="2">
        <v>0.55317340999999998</v>
      </c>
      <c r="J38">
        <v>232.11138299999999</v>
      </c>
      <c r="K38">
        <f t="shared" si="25"/>
        <v>232.62483734837923</v>
      </c>
      <c r="L38">
        <f t="shared" si="10"/>
        <v>0.26363536786955133</v>
      </c>
      <c r="M38" s="20">
        <f t="shared" si="11"/>
        <v>4.8934008588601204E-6</v>
      </c>
      <c r="O38" s="2">
        <v>0.55325338999999996</v>
      </c>
      <c r="P38">
        <v>246.242332</v>
      </c>
      <c r="Q38">
        <f t="shared" si="26"/>
        <v>246.38913154201546</v>
      </c>
      <c r="R38">
        <f t="shared" si="12"/>
        <v>2.1550105535948209E-2</v>
      </c>
      <c r="S38" s="20">
        <f t="shared" si="13"/>
        <v>3.5540535772350364E-7</v>
      </c>
      <c r="U38" s="2">
        <v>0.55402713999999997</v>
      </c>
      <c r="V38">
        <v>261.81967800000001</v>
      </c>
      <c r="W38">
        <f t="shared" si="27"/>
        <v>261.95662873654896</v>
      </c>
      <c r="X38">
        <f t="shared" si="14"/>
        <v>1.8755504241300992E-2</v>
      </c>
      <c r="Y38" s="20">
        <f t="shared" si="15"/>
        <v>2.7360509209658337E-7</v>
      </c>
      <c r="AA38" s="2">
        <v>0.55344378000000005</v>
      </c>
      <c r="AB38">
        <v>279.87665099999998</v>
      </c>
      <c r="AC38">
        <f t="shared" si="28"/>
        <v>280.33684814730509</v>
      </c>
      <c r="AD38">
        <f t="shared" si="16"/>
        <v>0.21178141438776057</v>
      </c>
      <c r="AE38" s="20">
        <f t="shared" si="17"/>
        <v>2.703675137769991E-6</v>
      </c>
      <c r="AG38" s="2">
        <v>0.55287821000000004</v>
      </c>
      <c r="AH38">
        <v>301.07730900000001</v>
      </c>
      <c r="AI38">
        <f t="shared" si="29"/>
        <v>301.25085885803912</v>
      </c>
      <c r="AJ38">
        <f t="shared" si="18"/>
        <v>3.0119553225395057E-2</v>
      </c>
      <c r="AK38" s="20">
        <f t="shared" si="19"/>
        <v>3.3227102725055834E-7</v>
      </c>
      <c r="AM38" s="2">
        <v>0.55403546999999997</v>
      </c>
      <c r="AN38">
        <v>323.84899999999999</v>
      </c>
      <c r="AO38">
        <f t="shared" si="30"/>
        <v>325.07271088648076</v>
      </c>
      <c r="AP38">
        <f t="shared" si="20"/>
        <v>1.4974683336915611</v>
      </c>
      <c r="AQ38" s="20">
        <f t="shared" si="21"/>
        <v>1.4278169281005481E-5</v>
      </c>
      <c r="AS38" s="2">
        <v>0.55425826</v>
      </c>
      <c r="AT38">
        <v>350.99430000000001</v>
      </c>
      <c r="AU38">
        <f t="shared" si="31"/>
        <v>352.35444207082855</v>
      </c>
      <c r="AV38">
        <f t="shared" si="22"/>
        <v>1.8499864528377614</v>
      </c>
      <c r="AW38" s="20">
        <f t="shared" si="23"/>
        <v>1.5016489633456667E-5</v>
      </c>
    </row>
    <row r="39" spans="3:54" x14ac:dyDescent="0.25">
      <c r="C39" s="2">
        <v>0.55716330999999997</v>
      </c>
      <c r="D39">
        <v>210.283492</v>
      </c>
      <c r="E39">
        <f t="shared" si="24"/>
        <v>211.99121170191074</v>
      </c>
      <c r="F39">
        <f t="shared" si="8"/>
        <v>2.9163065802941315</v>
      </c>
      <c r="G39" s="20">
        <f t="shared" si="9"/>
        <v>6.5951217462095768E-5</v>
      </c>
      <c r="I39" s="2">
        <v>0.55694467999999997</v>
      </c>
      <c r="J39">
        <v>232.21907899999999</v>
      </c>
      <c r="K39">
        <f t="shared" si="25"/>
        <v>232.73628648323233</v>
      </c>
      <c r="L39">
        <f t="shared" si="10"/>
        <v>0.26750358071153163</v>
      </c>
      <c r="M39" s="20">
        <f t="shared" si="11"/>
        <v>4.9605953650887576E-6</v>
      </c>
      <c r="O39" s="2">
        <v>0.55702523999999998</v>
      </c>
      <c r="P39">
        <v>246.45169000000001</v>
      </c>
      <c r="Q39">
        <f t="shared" si="26"/>
        <v>246.50164466234219</v>
      </c>
      <c r="R39">
        <f t="shared" si="12"/>
        <v>2.4954682897205776E-3</v>
      </c>
      <c r="S39" s="20">
        <f t="shared" si="13"/>
        <v>4.1085488439394322E-8</v>
      </c>
      <c r="U39" s="2">
        <v>0.55779851000000003</v>
      </c>
      <c r="V39">
        <v>261.943015</v>
      </c>
      <c r="W39">
        <f t="shared" si="27"/>
        <v>262.05828569431822</v>
      </c>
      <c r="X39">
        <f t="shared" si="14"/>
        <v>1.3287332968602779E-2</v>
      </c>
      <c r="Y39" s="20">
        <f t="shared" si="15"/>
        <v>1.9365297541974263E-7</v>
      </c>
      <c r="AA39" s="2">
        <v>0.55721491999999995</v>
      </c>
      <c r="AB39">
        <v>279.96088700000001</v>
      </c>
      <c r="AC39">
        <f t="shared" si="28"/>
        <v>280.45456313502689</v>
      </c>
      <c r="AD39">
        <f t="shared" si="16"/>
        <v>0.24371612629507225</v>
      </c>
      <c r="AE39" s="20">
        <f t="shared" si="17"/>
        <v>3.1094927248456285E-6</v>
      </c>
      <c r="AG39" s="2">
        <v>0.55664961000000002</v>
      </c>
      <c r="AH39">
        <v>301.20846599999999</v>
      </c>
      <c r="AI39">
        <f t="shared" si="29"/>
        <v>301.40166057637441</v>
      </c>
      <c r="AJ39">
        <f t="shared" si="18"/>
        <v>3.7324144340493082E-2</v>
      </c>
      <c r="AK39" s="20">
        <f t="shared" si="19"/>
        <v>4.1139168698130562E-7</v>
      </c>
      <c r="AM39" s="2">
        <v>0.55818502999999997</v>
      </c>
      <c r="AN39">
        <v>324.12074000000001</v>
      </c>
      <c r="AO39">
        <f t="shared" si="30"/>
        <v>325.31375674670471</v>
      </c>
      <c r="AP39">
        <f t="shared" si="20"/>
        <v>1.4232889579178662</v>
      </c>
      <c r="AQ39" s="20">
        <f t="shared" si="21"/>
        <v>1.3548132535291237E-5</v>
      </c>
      <c r="AS39" s="2">
        <v>0.55727556</v>
      </c>
      <c r="AT39">
        <v>351.23358500000001</v>
      </c>
      <c r="AU39">
        <f t="shared" si="31"/>
        <v>352.63326669000685</v>
      </c>
      <c r="AV39">
        <f t="shared" si="22"/>
        <v>1.9591088333404145</v>
      </c>
      <c r="AW39" s="20">
        <f t="shared" si="23"/>
        <v>1.5880584747365543E-5</v>
      </c>
    </row>
    <row r="40" spans="3:54" x14ac:dyDescent="0.25">
      <c r="C40" s="2">
        <v>0.56093470999999995</v>
      </c>
      <c r="D40">
        <v>210.414648</v>
      </c>
      <c r="E40">
        <f t="shared" si="24"/>
        <v>212.12208861550727</v>
      </c>
      <c r="F40">
        <f t="shared" si="8"/>
        <v>2.9153534554838334</v>
      </c>
      <c r="G40" s="20">
        <f t="shared" si="9"/>
        <v>6.5847497736213717E-5</v>
      </c>
      <c r="I40" s="2">
        <v>0.56071621999999999</v>
      </c>
      <c r="J40">
        <v>232.373696</v>
      </c>
      <c r="K40">
        <f t="shared" si="25"/>
        <v>232.85193759033925</v>
      </c>
      <c r="L40">
        <f t="shared" si="10"/>
        <v>0.22871501873021677</v>
      </c>
      <c r="M40" s="20">
        <f t="shared" si="11"/>
        <v>4.2356566916507954E-6</v>
      </c>
      <c r="O40" s="2">
        <v>0.56079696000000001</v>
      </c>
      <c r="P40">
        <v>246.637587</v>
      </c>
      <c r="Q40">
        <f t="shared" si="26"/>
        <v>246.61858763584533</v>
      </c>
      <c r="R40">
        <f t="shared" si="12"/>
        <v>3.6097583828162286E-4</v>
      </c>
      <c r="S40" s="20">
        <f t="shared" si="13"/>
        <v>5.9341648675546718E-9</v>
      </c>
      <c r="U40" s="2">
        <v>0.56156996000000003</v>
      </c>
      <c r="V40">
        <v>262.08199200000001</v>
      </c>
      <c r="W40">
        <f t="shared" si="27"/>
        <v>262.16421523955194</v>
      </c>
      <c r="X40">
        <f t="shared" si="14"/>
        <v>6.7606611224127885E-3</v>
      </c>
      <c r="Y40" s="20">
        <f t="shared" si="15"/>
        <v>9.84271262828843E-8</v>
      </c>
      <c r="AA40" s="2">
        <v>0.56098627999999995</v>
      </c>
      <c r="AB40">
        <v>280.08422300000001</v>
      </c>
      <c r="AC40">
        <f t="shared" si="28"/>
        <v>280.57740942426341</v>
      </c>
      <c r="AD40">
        <f t="shared" si="16"/>
        <v>0.24323284907771761</v>
      </c>
      <c r="AE40" s="20">
        <f t="shared" si="17"/>
        <v>3.1005942337837335E-6</v>
      </c>
      <c r="AG40" s="2">
        <v>0.56042062000000004</v>
      </c>
      <c r="AH40">
        <v>301.26924200000002</v>
      </c>
      <c r="AI40">
        <f t="shared" si="29"/>
        <v>301.55912008116184</v>
      </c>
      <c r="AJ40">
        <f t="shared" si="18"/>
        <v>8.4029301938056786E-2</v>
      </c>
      <c r="AK40" s="20">
        <f t="shared" si="19"/>
        <v>9.2580850511417436E-7</v>
      </c>
      <c r="AM40" s="2">
        <v>0.56157952</v>
      </c>
      <c r="AN40">
        <v>324.33027600000003</v>
      </c>
      <c r="AO40">
        <f t="shared" si="30"/>
        <v>325.51973665646619</v>
      </c>
      <c r="AP40">
        <f t="shared" si="20"/>
        <v>1.4148166532809254</v>
      </c>
      <c r="AQ40" s="20">
        <f t="shared" si="21"/>
        <v>1.3450089672095987E-5</v>
      </c>
      <c r="AS40" s="2">
        <v>0.56104953000000002</v>
      </c>
      <c r="AT40">
        <v>351.818308</v>
      </c>
      <c r="AU40">
        <f t="shared" si="31"/>
        <v>352.9961372882363</v>
      </c>
      <c r="AV40">
        <f t="shared" si="22"/>
        <v>1.38728183222722</v>
      </c>
      <c r="AW40" s="20">
        <f t="shared" si="23"/>
        <v>1.1207992394331589E-5</v>
      </c>
    </row>
    <row r="41" spans="3:54" x14ac:dyDescent="0.25">
      <c r="C41" s="2">
        <v>0.56470606999999995</v>
      </c>
      <c r="D41">
        <v>210.53798499999999</v>
      </c>
      <c r="E41">
        <f t="shared" si="24"/>
        <v>212.25759997336405</v>
      </c>
      <c r="F41">
        <f t="shared" si="8"/>
        <v>2.9570756566178753</v>
      </c>
      <c r="G41" s="20">
        <f t="shared" si="9"/>
        <v>6.6711623813642688E-5</v>
      </c>
      <c r="I41" s="2">
        <v>0.56448825000000002</v>
      </c>
      <c r="J41">
        <v>232.61433400000001</v>
      </c>
      <c r="K41">
        <f t="shared" si="25"/>
        <v>232.97197895719688</v>
      </c>
      <c r="L41">
        <f t="shared" si="10"/>
        <v>0.12790991540834959</v>
      </c>
      <c r="M41" s="20">
        <f t="shared" si="11"/>
        <v>2.3639117845546667E-6</v>
      </c>
      <c r="O41" s="2">
        <v>0.56456956000000003</v>
      </c>
      <c r="P41">
        <v>246.97988699999999</v>
      </c>
      <c r="Q41">
        <f t="shared" si="26"/>
        <v>246.74019708071978</v>
      </c>
      <c r="R41">
        <f t="shared" si="12"/>
        <v>5.7451257404553369E-2</v>
      </c>
      <c r="S41" s="20">
        <f t="shared" si="13"/>
        <v>9.4183833469808132E-7</v>
      </c>
      <c r="U41" s="2">
        <v>0.56534158000000001</v>
      </c>
      <c r="V41">
        <v>262.25224900000001</v>
      </c>
      <c r="W41">
        <f t="shared" si="27"/>
        <v>262.27463620828541</v>
      </c>
      <c r="X41">
        <f t="shared" si="14"/>
        <v>5.011870948142689E-4</v>
      </c>
      <c r="Y41" s="20">
        <f t="shared" si="15"/>
        <v>7.2872125529197318E-9</v>
      </c>
      <c r="AA41" s="2">
        <v>0.56475812999999997</v>
      </c>
      <c r="AB41">
        <v>280.29358100000002</v>
      </c>
      <c r="AC41">
        <f t="shared" si="28"/>
        <v>280.70566328101165</v>
      </c>
      <c r="AD41">
        <f t="shared" si="16"/>
        <v>0.16981180632375223</v>
      </c>
      <c r="AE41" s="20">
        <f t="shared" si="17"/>
        <v>2.1614320028546889E-6</v>
      </c>
      <c r="AG41" s="2">
        <v>0.56419193999999995</v>
      </c>
      <c r="AH41">
        <v>301.38475799999998</v>
      </c>
      <c r="AI41">
        <f t="shared" si="29"/>
        <v>301.72361111783613</v>
      </c>
      <c r="AJ41">
        <f t="shared" si="18"/>
        <v>0.11482143546728098</v>
      </c>
      <c r="AK41" s="20">
        <f t="shared" si="19"/>
        <v>1.264097004755974E-6</v>
      </c>
      <c r="AM41" s="2">
        <v>0.56535212000000001</v>
      </c>
      <c r="AN41">
        <v>324.67257599999999</v>
      </c>
      <c r="AO41">
        <f t="shared" si="30"/>
        <v>325.75841502190855</v>
      </c>
      <c r="AP41">
        <f t="shared" si="20"/>
        <v>1.1790463814993273</v>
      </c>
      <c r="AQ41" s="20">
        <f t="shared" si="21"/>
        <v>1.1185094976892096E-5</v>
      </c>
      <c r="AS41" s="2">
        <v>0.56482164999999995</v>
      </c>
      <c r="AT41">
        <v>352.07458700000001</v>
      </c>
      <c r="AU41">
        <f t="shared" si="31"/>
        <v>353.37522970479995</v>
      </c>
      <c r="AV41">
        <f t="shared" si="22"/>
        <v>1.6916714455493063</v>
      </c>
      <c r="AW41" s="20">
        <f t="shared" si="23"/>
        <v>1.364729758759058E-5</v>
      </c>
    </row>
    <row r="42" spans="3:54" x14ac:dyDescent="0.25">
      <c r="C42" s="2">
        <v>0.56809958999999999</v>
      </c>
      <c r="D42">
        <v>210.575479</v>
      </c>
      <c r="E42">
        <f t="shared" si="24"/>
        <v>212.38364172363396</v>
      </c>
      <c r="F42">
        <f t="shared" si="8"/>
        <v>3.2694524351393648</v>
      </c>
      <c r="G42" s="20">
        <f t="shared" si="9"/>
        <v>7.3732579708677049E-5</v>
      </c>
      <c r="I42" s="2">
        <v>0.56825956</v>
      </c>
      <c r="J42">
        <v>232.729851</v>
      </c>
      <c r="K42">
        <f t="shared" si="25"/>
        <v>233.09656037870764</v>
      </c>
      <c r="L42">
        <f t="shared" si="10"/>
        <v>0.13447576843214307</v>
      </c>
      <c r="M42" s="20">
        <f t="shared" si="11"/>
        <v>2.4827892237304987E-6</v>
      </c>
      <c r="O42" s="2">
        <v>0.56834203000000005</v>
      </c>
      <c r="P42">
        <v>247.29872599999999</v>
      </c>
      <c r="Q42">
        <f t="shared" si="26"/>
        <v>246.86665601628863</v>
      </c>
      <c r="R42">
        <f t="shared" si="12"/>
        <v>0.18668447082433315</v>
      </c>
      <c r="S42" s="20">
        <f t="shared" si="13"/>
        <v>3.0525615883357103E-6</v>
      </c>
      <c r="U42" s="2">
        <v>0.56911263000000001</v>
      </c>
      <c r="V42">
        <v>262.32084500000002</v>
      </c>
      <c r="W42">
        <f t="shared" si="27"/>
        <v>262.38975369651689</v>
      </c>
      <c r="X42">
        <f t="shared" si="14"/>
        <v>4.7484084556542652E-3</v>
      </c>
      <c r="Y42" s="20">
        <f t="shared" si="15"/>
        <v>6.9005302558752773E-8</v>
      </c>
      <c r="AA42" s="2">
        <v>0.56852930999999995</v>
      </c>
      <c r="AB42">
        <v>280.38563699999997</v>
      </c>
      <c r="AC42">
        <f t="shared" si="28"/>
        <v>280.8395653896103</v>
      </c>
      <c r="AD42">
        <f t="shared" si="16"/>
        <v>0.20605098289422361</v>
      </c>
      <c r="AE42" s="20">
        <f t="shared" si="17"/>
        <v>2.6209767292815001E-6</v>
      </c>
      <c r="AG42" s="2">
        <v>0.56796396000000005</v>
      </c>
      <c r="AH42">
        <v>301.62539600000002</v>
      </c>
      <c r="AI42">
        <f t="shared" si="29"/>
        <v>301.89551701875916</v>
      </c>
      <c r="AJ42">
        <f t="shared" si="18"/>
        <v>7.2965364775476424E-2</v>
      </c>
      <c r="AK42" s="20">
        <f t="shared" si="19"/>
        <v>8.0201215028018435E-7</v>
      </c>
      <c r="AM42" s="2">
        <v>0.56912441000000003</v>
      </c>
      <c r="AN42">
        <v>324.96013499999998</v>
      </c>
      <c r="AO42">
        <f t="shared" si="30"/>
        <v>326.00784220634887</v>
      </c>
      <c r="AP42">
        <f t="shared" si="20"/>
        <v>1.0976903902353936</v>
      </c>
      <c r="AQ42" s="20">
        <f t="shared" si="21"/>
        <v>1.039488500425661E-5</v>
      </c>
      <c r="AS42" s="2">
        <v>0.56859548999999998</v>
      </c>
      <c r="AT42">
        <v>352.63585</v>
      </c>
      <c r="AU42">
        <f t="shared" si="31"/>
        <v>353.77170444841647</v>
      </c>
      <c r="AV42">
        <f t="shared" si="22"/>
        <v>1.2901653279874759</v>
      </c>
      <c r="AW42" s="20">
        <f t="shared" si="23"/>
        <v>1.0375103616478766E-5</v>
      </c>
    </row>
    <row r="43" spans="3:54" x14ac:dyDescent="0.25">
      <c r="C43" s="2">
        <v>0.57224892999999999</v>
      </c>
      <c r="D43">
        <v>210.80811800000001</v>
      </c>
      <c r="E43">
        <f t="shared" si="24"/>
        <v>212.54324252757084</v>
      </c>
      <c r="F43">
        <f t="shared" si="8"/>
        <v>3.0106571261779038</v>
      </c>
      <c r="G43" s="20">
        <f t="shared" si="9"/>
        <v>6.7746464542151665E-5</v>
      </c>
      <c r="I43" s="2">
        <v>0.57203097000000003</v>
      </c>
      <c r="J43">
        <v>232.861007</v>
      </c>
      <c r="K43">
        <f t="shared" si="25"/>
        <v>233.22590537486258</v>
      </c>
      <c r="L43">
        <f t="shared" si="10"/>
        <v>0.13315082397734954</v>
      </c>
      <c r="M43" s="20">
        <f t="shared" si="11"/>
        <v>2.4555586746087698E-6</v>
      </c>
      <c r="O43" s="2">
        <v>0.57211405000000004</v>
      </c>
      <c r="P43">
        <v>247.539365</v>
      </c>
      <c r="Q43">
        <f t="shared" si="26"/>
        <v>246.99817744179401</v>
      </c>
      <c r="R43">
        <f t="shared" si="12"/>
        <v>0.29288397315696252</v>
      </c>
      <c r="S43" s="20">
        <f t="shared" si="13"/>
        <v>4.7797706959185256E-6</v>
      </c>
      <c r="U43" s="2">
        <v>0.57288351000000004</v>
      </c>
      <c r="V43">
        <v>262.35816</v>
      </c>
      <c r="W43">
        <f t="shared" si="27"/>
        <v>262.50981819841979</v>
      </c>
      <c r="X43">
        <f t="shared" si="14"/>
        <v>2.3000209147938079E-2</v>
      </c>
      <c r="Y43" s="20">
        <f t="shared" si="15"/>
        <v>3.3415089786565225E-7</v>
      </c>
      <c r="AA43" s="2">
        <v>0.57230013999999996</v>
      </c>
      <c r="AB43">
        <v>280.41513200000003</v>
      </c>
      <c r="AC43">
        <f t="shared" si="28"/>
        <v>280.97942054162945</v>
      </c>
      <c r="AD43">
        <f t="shared" si="16"/>
        <v>0.31842155821426155</v>
      </c>
      <c r="AE43" s="20">
        <f t="shared" si="17"/>
        <v>4.0494829232041179E-6</v>
      </c>
      <c r="AG43" s="2">
        <v>0.57173549999999995</v>
      </c>
      <c r="AH43">
        <v>301.780013</v>
      </c>
      <c r="AI43">
        <f t="shared" si="29"/>
        <v>302.07516773911618</v>
      </c>
      <c r="AJ43">
        <f t="shared" si="18"/>
        <v>8.7116320022743401E-2</v>
      </c>
      <c r="AK43" s="20">
        <f t="shared" si="19"/>
        <v>9.5657400742423912E-7</v>
      </c>
      <c r="AM43" s="2">
        <v>0.57327419000000002</v>
      </c>
      <c r="AN43">
        <v>325.27097600000002</v>
      </c>
      <c r="AO43">
        <f t="shared" si="30"/>
        <v>326.29531803355428</v>
      </c>
      <c r="AP43">
        <f t="shared" si="20"/>
        <v>1.0492766017060815</v>
      </c>
      <c r="AQ43" s="20">
        <f t="shared" si="21"/>
        <v>9.9174350014222327E-6</v>
      </c>
      <c r="AS43" s="2">
        <v>0.57236902000000001</v>
      </c>
      <c r="AT43">
        <v>353.14237200000002</v>
      </c>
      <c r="AU43">
        <f t="shared" si="31"/>
        <v>354.18620077731464</v>
      </c>
      <c r="AV43">
        <f t="shared" si="22"/>
        <v>1.0895785163501257</v>
      </c>
      <c r="AW43" s="20">
        <f t="shared" si="23"/>
        <v>8.7369303173827978E-6</v>
      </c>
    </row>
    <row r="44" spans="3:54" x14ac:dyDescent="0.25">
      <c r="C44" s="2">
        <v>0.57602059999999999</v>
      </c>
      <c r="D44">
        <v>210.98619500000001</v>
      </c>
      <c r="E44">
        <f t="shared" si="24"/>
        <v>212.69375233171002</v>
      </c>
      <c r="F44">
        <f t="shared" si="8"/>
        <v>2.9157520410765976</v>
      </c>
      <c r="G44" s="20">
        <f t="shared" si="9"/>
        <v>6.5500182243444653E-5</v>
      </c>
      <c r="I44" s="2">
        <v>0.57580295000000004</v>
      </c>
      <c r="J44">
        <v>233.09382500000001</v>
      </c>
      <c r="K44">
        <f t="shared" si="25"/>
        <v>233.36023822825007</v>
      </c>
      <c r="L44">
        <f t="shared" si="10"/>
        <v>7.0976008186617964E-2</v>
      </c>
      <c r="M44" s="20">
        <f t="shared" si="11"/>
        <v>1.3063213747887627E-6</v>
      </c>
      <c r="O44" s="2">
        <v>0.57588594999999998</v>
      </c>
      <c r="P44">
        <v>247.75654299999999</v>
      </c>
      <c r="Q44">
        <f t="shared" si="26"/>
        <v>247.13500773497083</v>
      </c>
      <c r="R44">
        <f t="shared" si="12"/>
        <v>0.38630608567487607</v>
      </c>
      <c r="S44" s="20">
        <f t="shared" si="13"/>
        <v>6.2933412952683095E-6</v>
      </c>
      <c r="U44" s="2">
        <v>0.57665500000000003</v>
      </c>
      <c r="V44">
        <v>262.50495699999999</v>
      </c>
      <c r="W44">
        <f t="shared" si="27"/>
        <v>262.63510801403697</v>
      </c>
      <c r="X44">
        <f t="shared" si="14"/>
        <v>1.6939286454854898E-2</v>
      </c>
      <c r="Y44" s="20">
        <f t="shared" si="15"/>
        <v>2.4582163035222838E-7</v>
      </c>
      <c r="AA44" s="2">
        <v>0.57607164</v>
      </c>
      <c r="AB44">
        <v>280.56192900000002</v>
      </c>
      <c r="AC44">
        <f t="shared" si="28"/>
        <v>281.12557920609595</v>
      </c>
      <c r="AD44">
        <f t="shared" si="16"/>
        <v>0.31770155483198298</v>
      </c>
      <c r="AE44" s="20">
        <f t="shared" si="17"/>
        <v>4.0360994849701454E-6</v>
      </c>
      <c r="AG44" s="2">
        <v>0.57512949999999996</v>
      </c>
      <c r="AH44">
        <v>301.90352799999999</v>
      </c>
      <c r="AI44">
        <f t="shared" si="29"/>
        <v>302.24380712322011</v>
      </c>
      <c r="AJ44">
        <f t="shared" si="18"/>
        <v>0.11578988169944945</v>
      </c>
      <c r="AK44" s="20">
        <f t="shared" si="19"/>
        <v>1.2703817141802841E-6</v>
      </c>
      <c r="AM44" s="2">
        <v>0.57666868000000004</v>
      </c>
      <c r="AN44">
        <v>325.48051199999998</v>
      </c>
      <c r="AO44">
        <f t="shared" si="30"/>
        <v>326.54118288815931</v>
      </c>
      <c r="AP44">
        <f t="shared" si="20"/>
        <v>1.1250227329887152</v>
      </c>
      <c r="AQ44" s="20">
        <f t="shared" si="21"/>
        <v>1.0619677230466518E-5</v>
      </c>
      <c r="AS44" s="2">
        <v>0.57614211000000004</v>
      </c>
      <c r="AT44">
        <v>353.57069300000001</v>
      </c>
      <c r="AU44">
        <f t="shared" si="31"/>
        <v>354.6195840102655</v>
      </c>
      <c r="AV44">
        <f t="shared" si="22"/>
        <v>1.100172351415766</v>
      </c>
      <c r="AW44" s="20">
        <f t="shared" si="23"/>
        <v>8.8005174203068232E-6</v>
      </c>
    </row>
    <row r="45" spans="3:54" x14ac:dyDescent="0.25">
      <c r="C45" s="2">
        <v>0.57979223000000002</v>
      </c>
      <c r="D45">
        <v>211.156453</v>
      </c>
      <c r="E45">
        <f t="shared" si="24"/>
        <v>212.84964039014704</v>
      </c>
      <c r="F45">
        <f t="shared" si="8"/>
        <v>2.8668835381529627</v>
      </c>
      <c r="G45" s="20">
        <f t="shared" si="9"/>
        <v>6.4298573008752548E-5</v>
      </c>
      <c r="I45" s="2">
        <v>0.57995300000000005</v>
      </c>
      <c r="J45">
        <v>233.45158699999999</v>
      </c>
      <c r="K45">
        <f t="shared" si="25"/>
        <v>233.51403507536725</v>
      </c>
      <c r="L45">
        <f t="shared" si="10"/>
        <v>3.8997621170746306E-3</v>
      </c>
      <c r="M45" s="20">
        <f t="shared" si="11"/>
        <v>7.1555736305313956E-8</v>
      </c>
      <c r="O45" s="2">
        <v>0.58003643999999999</v>
      </c>
      <c r="P45">
        <v>248.19250500000001</v>
      </c>
      <c r="Q45">
        <f t="shared" si="26"/>
        <v>247.29200775237655</v>
      </c>
      <c r="R45">
        <f t="shared" si="12"/>
        <v>0.8108952929774319</v>
      </c>
      <c r="S45" s="20">
        <f t="shared" si="13"/>
        <v>1.316398730147394E-5</v>
      </c>
      <c r="U45" s="2">
        <v>0.58042596000000002</v>
      </c>
      <c r="V45">
        <v>262.55620099999999</v>
      </c>
      <c r="W45">
        <f t="shared" si="27"/>
        <v>262.76585154566646</v>
      </c>
      <c r="X45">
        <f t="shared" si="14"/>
        <v>4.3953351298251654E-2</v>
      </c>
      <c r="Y45" s="20">
        <f t="shared" si="15"/>
        <v>6.3759871708989587E-7</v>
      </c>
      <c r="AA45" s="2">
        <v>0.58022110999999998</v>
      </c>
      <c r="AB45">
        <v>280.81802900000002</v>
      </c>
      <c r="AC45">
        <f t="shared" si="28"/>
        <v>281.29403335781836</v>
      </c>
      <c r="AD45">
        <f t="shared" si="16"/>
        <v>0.2265801486620502</v>
      </c>
      <c r="AE45" s="20">
        <f t="shared" si="17"/>
        <v>2.8732398672471026E-6</v>
      </c>
      <c r="AG45" s="2">
        <v>0.57927929</v>
      </c>
      <c r="AH45">
        <v>302.21436899999998</v>
      </c>
      <c r="AI45">
        <f t="shared" si="29"/>
        <v>302.45944198701613</v>
      </c>
      <c r="AJ45">
        <f t="shared" si="18"/>
        <v>6.0060768965021993E-2</v>
      </c>
      <c r="AK45" s="20">
        <f t="shared" si="19"/>
        <v>6.5759828142808333E-7</v>
      </c>
      <c r="AM45" s="2">
        <v>0.58044194999999998</v>
      </c>
      <c r="AN45">
        <v>325.94011399999999</v>
      </c>
      <c r="AO45">
        <f t="shared" si="30"/>
        <v>326.82636895716809</v>
      </c>
      <c r="AP45">
        <f t="shared" si="20"/>
        <v>0.78544784910501575</v>
      </c>
      <c r="AQ45" s="20">
        <f t="shared" si="21"/>
        <v>7.3933578721105944E-6</v>
      </c>
      <c r="AS45" s="2">
        <v>0.57953796000000002</v>
      </c>
      <c r="AT45">
        <v>354.02094199999999</v>
      </c>
      <c r="AU45">
        <f t="shared" si="31"/>
        <v>355.0265930262816</v>
      </c>
      <c r="AV45">
        <f t="shared" si="22"/>
        <v>1.0113339866612592</v>
      </c>
      <c r="AW45" s="20">
        <f t="shared" si="23"/>
        <v>8.0693154896261638E-6</v>
      </c>
    </row>
    <row r="46" spans="3:54" x14ac:dyDescent="0.25">
      <c r="C46" s="2">
        <v>0.58356412000000002</v>
      </c>
      <c r="D46">
        <v>211.37363099999999</v>
      </c>
      <c r="E46">
        <f t="shared" si="24"/>
        <v>213.01112451552453</v>
      </c>
      <c r="F46">
        <f t="shared" si="8"/>
        <v>2.6813850133849155</v>
      </c>
      <c r="G46" s="20">
        <f t="shared" si="9"/>
        <v>6.0014689299688581E-5</v>
      </c>
      <c r="I46" s="2">
        <v>0.58334739999999996</v>
      </c>
      <c r="J46">
        <v>233.64548300000001</v>
      </c>
      <c r="K46">
        <f t="shared" si="25"/>
        <v>233.64470601757594</v>
      </c>
      <c r="L46">
        <f t="shared" si="10"/>
        <v>6.037016873153921E-7</v>
      </c>
      <c r="M46" s="20">
        <f t="shared" si="11"/>
        <v>1.1058789995945545E-11</v>
      </c>
      <c r="O46" s="2">
        <v>0.58343159</v>
      </c>
      <c r="P46">
        <v>248.51934299999999</v>
      </c>
      <c r="Q46">
        <f t="shared" si="26"/>
        <v>247.42568444601315</v>
      </c>
      <c r="R46">
        <f t="shared" si="12"/>
        <v>1.1960890327085896</v>
      </c>
      <c r="S46" s="20">
        <f t="shared" si="13"/>
        <v>1.9366142118175139E-5</v>
      </c>
      <c r="U46" s="2">
        <v>0.58419829999999995</v>
      </c>
      <c r="V46">
        <v>262.85329100000001</v>
      </c>
      <c r="W46">
        <f t="shared" si="27"/>
        <v>262.90239739657119</v>
      </c>
      <c r="X46">
        <f t="shared" si="14"/>
        <v>2.4114381842056053E-3</v>
      </c>
      <c r="Y46" s="20">
        <f t="shared" si="15"/>
        <v>3.4901918154254332E-8</v>
      </c>
      <c r="AA46" s="2">
        <v>0.58361501999999998</v>
      </c>
      <c r="AB46">
        <v>280.925904</v>
      </c>
      <c r="AC46">
        <f t="shared" si="28"/>
        <v>281.43808390141049</v>
      </c>
      <c r="AD46">
        <f t="shared" si="16"/>
        <v>0.26232825140886012</v>
      </c>
      <c r="AE46" s="20">
        <f t="shared" si="17"/>
        <v>3.3240036367225131E-6</v>
      </c>
      <c r="AG46" s="2">
        <v>0.58305108999999999</v>
      </c>
      <c r="AH46">
        <v>302.415907</v>
      </c>
      <c r="AI46">
        <f t="shared" si="29"/>
        <v>302.66491742561681</v>
      </c>
      <c r="AJ46">
        <f t="shared" si="18"/>
        <v>6.2006192065861089E-2</v>
      </c>
      <c r="AK46" s="20">
        <f t="shared" si="19"/>
        <v>6.779939192092259E-7</v>
      </c>
      <c r="AM46" s="2">
        <v>0.58421517000000001</v>
      </c>
      <c r="AN46">
        <v>326.39189499999998</v>
      </c>
      <c r="AO46">
        <f t="shared" si="30"/>
        <v>327.12467880885714</v>
      </c>
      <c r="AP46">
        <f t="shared" si="20"/>
        <v>0.53697211052321248</v>
      </c>
      <c r="AQ46" s="20">
        <f t="shared" si="21"/>
        <v>5.0404927938360739E-6</v>
      </c>
      <c r="AS46" s="2">
        <v>0.58368951999999996</v>
      </c>
      <c r="AT46">
        <v>354.646298</v>
      </c>
      <c r="AU46">
        <f t="shared" si="31"/>
        <v>355.54707388864631</v>
      </c>
      <c r="AV46">
        <f t="shared" si="22"/>
        <v>0.81139720156654582</v>
      </c>
      <c r="AW46" s="20">
        <f t="shared" si="23"/>
        <v>6.4512317565769003E-6</v>
      </c>
    </row>
    <row r="47" spans="3:54" x14ac:dyDescent="0.25">
      <c r="C47" s="2">
        <v>0.58733588000000003</v>
      </c>
      <c r="D47">
        <v>211.56734800000001</v>
      </c>
      <c r="E47">
        <f t="shared" si="24"/>
        <v>213.17840151490483</v>
      </c>
      <c r="F47">
        <f t="shared" si="8"/>
        <v>2.59549342788719</v>
      </c>
      <c r="G47" s="20">
        <f t="shared" si="9"/>
        <v>5.7985932963129063E-5</v>
      </c>
      <c r="I47" s="2">
        <v>0.58749691000000004</v>
      </c>
      <c r="J47">
        <v>233.909403</v>
      </c>
      <c r="K47">
        <f t="shared" si="25"/>
        <v>233.81067881888961</v>
      </c>
      <c r="L47">
        <f t="shared" si="10"/>
        <v>9.7464639359159562E-3</v>
      </c>
      <c r="M47" s="20">
        <f t="shared" si="11"/>
        <v>1.7813600944215232E-7</v>
      </c>
      <c r="O47" s="2">
        <v>0.58720375000000002</v>
      </c>
      <c r="P47">
        <v>248.78344200000001</v>
      </c>
      <c r="Q47">
        <f t="shared" si="26"/>
        <v>247.58000422608106</v>
      </c>
      <c r="R47">
        <f t="shared" si="12"/>
        <v>1.4482624756949964</v>
      </c>
      <c r="S47" s="20">
        <f t="shared" si="13"/>
        <v>2.3399379123762045E-5</v>
      </c>
      <c r="U47" s="2">
        <v>0.58797014999999997</v>
      </c>
      <c r="V47">
        <v>263.06264900000002</v>
      </c>
      <c r="W47">
        <f t="shared" si="27"/>
        <v>263.04497546458049</v>
      </c>
      <c r="X47">
        <f t="shared" si="14"/>
        <v>3.1235385422548686E-4</v>
      </c>
      <c r="Y47" s="20">
        <f t="shared" si="15"/>
        <v>4.5136563533364739E-9</v>
      </c>
      <c r="AA47" s="2">
        <v>0.58738630000000003</v>
      </c>
      <c r="AB47">
        <v>281.03359999999998</v>
      </c>
      <c r="AC47">
        <f t="shared" si="28"/>
        <v>281.60511642543258</v>
      </c>
      <c r="AD47">
        <f t="shared" si="16"/>
        <v>0.3266310245392629</v>
      </c>
      <c r="AE47" s="20">
        <f t="shared" si="17"/>
        <v>4.135622979375462E-6</v>
      </c>
      <c r="AG47" s="2">
        <v>0.58682343000000003</v>
      </c>
      <c r="AH47">
        <v>302.71128599999997</v>
      </c>
      <c r="AI47">
        <f t="shared" si="29"/>
        <v>302.879941300128</v>
      </c>
      <c r="AJ47">
        <f t="shared" si="18"/>
        <v>2.844461026127355E-2</v>
      </c>
      <c r="AK47" s="20">
        <f t="shared" si="19"/>
        <v>3.1041504443884848E-7</v>
      </c>
      <c r="AM47" s="2">
        <v>0.58798700999999998</v>
      </c>
      <c r="AN47">
        <v>326.60125299999999</v>
      </c>
      <c r="AO47">
        <f t="shared" si="30"/>
        <v>327.43666651213505</v>
      </c>
      <c r="AP47">
        <f t="shared" si="20"/>
        <v>0.69791573625783987</v>
      </c>
      <c r="AQ47" s="20">
        <f t="shared" si="21"/>
        <v>6.5428550271990774E-6</v>
      </c>
      <c r="AS47" s="2">
        <v>0.58746441999999999</v>
      </c>
      <c r="AT47">
        <v>355.39524399999999</v>
      </c>
      <c r="AU47">
        <f t="shared" si="31"/>
        <v>356.04327292035748</v>
      </c>
      <c r="AV47">
        <f t="shared" si="22"/>
        <v>0.41994148161969391</v>
      </c>
      <c r="AW47" s="20">
        <f t="shared" si="23"/>
        <v>3.3248002064698513E-6</v>
      </c>
    </row>
    <row r="48" spans="3:54" x14ac:dyDescent="0.25">
      <c r="C48" s="2">
        <v>0.59110768000000002</v>
      </c>
      <c r="D48">
        <v>211.76888600000001</v>
      </c>
      <c r="E48">
        <f t="shared" si="24"/>
        <v>213.35170056274092</v>
      </c>
      <c r="F48">
        <f t="shared" si="8"/>
        <v>2.505301940024689</v>
      </c>
      <c r="G48" s="20">
        <f t="shared" si="9"/>
        <v>5.5864481290454477E-5</v>
      </c>
      <c r="I48" s="2">
        <v>0.59089122999999999</v>
      </c>
      <c r="J48">
        <v>234.087659</v>
      </c>
      <c r="K48">
        <f t="shared" si="25"/>
        <v>233.95176096011778</v>
      </c>
      <c r="L48">
        <f t="shared" si="10"/>
        <v>1.8468277243829771E-2</v>
      </c>
      <c r="M48" s="20">
        <f t="shared" si="11"/>
        <v>3.3703061164774461E-7</v>
      </c>
      <c r="O48" s="2">
        <v>0.59097622000000005</v>
      </c>
      <c r="P48">
        <v>249.102281</v>
      </c>
      <c r="Q48">
        <f t="shared" si="26"/>
        <v>247.74071923374331</v>
      </c>
      <c r="R48">
        <f t="shared" si="12"/>
        <v>1.8538504433320619</v>
      </c>
      <c r="S48" s="20">
        <f t="shared" si="13"/>
        <v>2.9875782322758835E-5</v>
      </c>
      <c r="U48" s="2">
        <v>0.59174203999999997</v>
      </c>
      <c r="V48">
        <v>263.27982700000001</v>
      </c>
      <c r="W48">
        <f t="shared" si="27"/>
        <v>263.19391606687293</v>
      </c>
      <c r="X48">
        <f t="shared" si="14"/>
        <v>7.3806884307658751E-3</v>
      </c>
      <c r="Y48" s="20">
        <f t="shared" si="15"/>
        <v>1.064784460806867E-7</v>
      </c>
      <c r="AA48" s="2">
        <v>0.59078030000000004</v>
      </c>
      <c r="AB48">
        <v>281.15711499999998</v>
      </c>
      <c r="AC48">
        <f t="shared" si="28"/>
        <v>281.76201453051266</v>
      </c>
      <c r="AD48">
        <f t="shared" si="16"/>
        <v>0.36590344201446345</v>
      </c>
      <c r="AE48" s="20">
        <f t="shared" si="17"/>
        <v>4.6287991682841033E-6</v>
      </c>
      <c r="AG48" s="2">
        <v>0.59059527000000001</v>
      </c>
      <c r="AH48">
        <v>302.92064299999998</v>
      </c>
      <c r="AI48">
        <f t="shared" si="29"/>
        <v>303.104952054215</v>
      </c>
      <c r="AJ48">
        <f t="shared" si="18"/>
        <v>3.3969827465635462E-2</v>
      </c>
      <c r="AK48" s="20">
        <f t="shared" si="19"/>
        <v>3.7019930666447309E-7</v>
      </c>
      <c r="AM48" s="2">
        <v>0.59176015000000004</v>
      </c>
      <c r="AN48">
        <v>327.03739400000001</v>
      </c>
      <c r="AO48">
        <f t="shared" si="30"/>
        <v>327.7632548254154</v>
      </c>
      <c r="AP48">
        <f t="shared" si="20"/>
        <v>0.5268739378727193</v>
      </c>
      <c r="AQ48" s="20">
        <f t="shared" si="21"/>
        <v>4.9261982948961383E-6</v>
      </c>
      <c r="AS48" s="2">
        <v>0.59123853000000004</v>
      </c>
      <c r="AT48">
        <v>356.00342799999999</v>
      </c>
      <c r="AU48">
        <f t="shared" si="31"/>
        <v>356.56232221565307</v>
      </c>
      <c r="AV48">
        <f t="shared" si="22"/>
        <v>0.31236274429047528</v>
      </c>
      <c r="AW48" s="20">
        <f t="shared" si="23"/>
        <v>2.4646251164804381E-6</v>
      </c>
    </row>
    <row r="49" spans="3:49" x14ac:dyDescent="0.25">
      <c r="C49" s="2">
        <v>0.59525764000000003</v>
      </c>
      <c r="D49">
        <v>212.111007</v>
      </c>
      <c r="E49">
        <f t="shared" si="24"/>
        <v>213.54960639919099</v>
      </c>
      <c r="F49">
        <f t="shared" si="8"/>
        <v>2.0695682313526813</v>
      </c>
      <c r="G49" s="20">
        <f t="shared" si="9"/>
        <v>4.5999523994241915E-5</v>
      </c>
      <c r="I49" s="2">
        <v>0.59466426999999999</v>
      </c>
      <c r="J49">
        <v>234.50816</v>
      </c>
      <c r="K49">
        <f t="shared" si="25"/>
        <v>234.11444596450869</v>
      </c>
      <c r="L49">
        <f t="shared" si="10"/>
        <v>0.15501074174285567</v>
      </c>
      <c r="M49" s="20">
        <f t="shared" si="11"/>
        <v>2.8186806634180782E-6</v>
      </c>
      <c r="O49" s="2">
        <v>0.59474903999999995</v>
      </c>
      <c r="P49">
        <v>249.48368199999999</v>
      </c>
      <c r="Q49">
        <f t="shared" si="26"/>
        <v>247.90813408947591</v>
      </c>
      <c r="R49">
        <f t="shared" si="12"/>
        <v>2.4823512183567926</v>
      </c>
      <c r="S49" s="20">
        <f t="shared" si="13"/>
        <v>3.9882184500189637E-5</v>
      </c>
      <c r="U49" s="2">
        <v>0.59551385000000001</v>
      </c>
      <c r="V49">
        <v>263.48136399999999</v>
      </c>
      <c r="W49">
        <f t="shared" si="27"/>
        <v>263.34954235526368</v>
      </c>
      <c r="X49">
        <f t="shared" si="14"/>
        <v>1.7376946020984777E-2</v>
      </c>
      <c r="Y49" s="20">
        <f t="shared" si="15"/>
        <v>2.5030737511511985E-7</v>
      </c>
      <c r="AA49" s="2">
        <v>0.59530740000000004</v>
      </c>
      <c r="AB49">
        <v>281.45995699999997</v>
      </c>
      <c r="AC49">
        <f t="shared" si="28"/>
        <v>281.98151862113662</v>
      </c>
      <c r="AD49">
        <f t="shared" si="16"/>
        <v>0.27202652464268101</v>
      </c>
      <c r="AE49" s="20">
        <f t="shared" si="17"/>
        <v>3.4338239005130025E-6</v>
      </c>
      <c r="AG49" s="2">
        <v>0.59398989999999996</v>
      </c>
      <c r="AH49">
        <v>303.15364</v>
      </c>
      <c r="AI49">
        <f t="shared" si="29"/>
        <v>303.31645528996501</v>
      </c>
      <c r="AJ49">
        <f t="shared" si="18"/>
        <v>2.650881864639041E-2</v>
      </c>
      <c r="AK49" s="20">
        <f t="shared" si="19"/>
        <v>2.8844618515812474E-7</v>
      </c>
      <c r="AM49" s="2">
        <v>0.59553350000000005</v>
      </c>
      <c r="AN49">
        <v>327.51263599999999</v>
      </c>
      <c r="AO49">
        <f t="shared" si="30"/>
        <v>328.10509623704507</v>
      </c>
      <c r="AP49">
        <f t="shared" si="20"/>
        <v>0.35100913247952237</v>
      </c>
      <c r="AQ49" s="20">
        <f t="shared" si="21"/>
        <v>3.2723691899692354E-6</v>
      </c>
      <c r="AS49" s="2">
        <v>0.59501351999999996</v>
      </c>
      <c r="AT49">
        <v>356.76801399999999</v>
      </c>
      <c r="AU49">
        <f t="shared" si="31"/>
        <v>357.1055828887886</v>
      </c>
      <c r="AV49">
        <f t="shared" si="22"/>
        <v>0.11395275467797689</v>
      </c>
      <c r="AW49" s="20">
        <f t="shared" si="23"/>
        <v>8.9526788662664906E-7</v>
      </c>
    </row>
    <row r="50" spans="3:49" x14ac:dyDescent="0.25">
      <c r="C50" s="2">
        <v>0.59865204000000005</v>
      </c>
      <c r="D50">
        <v>212.304903</v>
      </c>
      <c r="E50">
        <f t="shared" si="24"/>
        <v>213.71733044360184</v>
      </c>
      <c r="F50">
        <f t="shared" si="8"/>
        <v>1.9949512834396359</v>
      </c>
      <c r="G50" s="20">
        <f t="shared" si="9"/>
        <v>4.4260085325253183E-5</v>
      </c>
      <c r="I50" s="2">
        <v>0.59843674000000002</v>
      </c>
      <c r="J50">
        <v>234.826999</v>
      </c>
      <c r="K50">
        <f t="shared" si="25"/>
        <v>234.28354059146085</v>
      </c>
      <c r="L50">
        <f t="shared" si="10"/>
        <v>0.29534704181190791</v>
      </c>
      <c r="M50" s="20">
        <f t="shared" si="11"/>
        <v>5.355950681376303E-6</v>
      </c>
      <c r="O50" s="2">
        <v>0.59852141999999997</v>
      </c>
      <c r="P50">
        <v>249.78688099999999</v>
      </c>
      <c r="Q50">
        <f t="shared" si="26"/>
        <v>248.08252977179242</v>
      </c>
      <c r="R50">
        <f t="shared" si="12"/>
        <v>2.9048131090926557</v>
      </c>
      <c r="S50" s="20">
        <f t="shared" si="13"/>
        <v>4.6556352258162831E-5</v>
      </c>
      <c r="U50" s="2">
        <v>0.59928530000000002</v>
      </c>
      <c r="V50">
        <v>263.620341</v>
      </c>
      <c r="W50">
        <f t="shared" si="27"/>
        <v>263.51218707523338</v>
      </c>
      <c r="X50">
        <f t="shared" si="14"/>
        <v>1.169727144242185E-2</v>
      </c>
      <c r="Y50" s="20">
        <f t="shared" si="15"/>
        <v>1.6831651603885772E-7</v>
      </c>
      <c r="AA50" s="2">
        <v>0.59870140000000005</v>
      </c>
      <c r="AB50">
        <v>281.58347199999997</v>
      </c>
      <c r="AC50">
        <f t="shared" si="28"/>
        <v>282.1541526400423</v>
      </c>
      <c r="AD50">
        <f t="shared" si="16"/>
        <v>0.32567639291911898</v>
      </c>
      <c r="AE50" s="20">
        <f t="shared" si="17"/>
        <v>4.1074469227767449E-6</v>
      </c>
      <c r="AG50" s="2">
        <v>0.59814038999999997</v>
      </c>
      <c r="AH50">
        <v>303.58960300000001</v>
      </c>
      <c r="AI50">
        <f t="shared" si="29"/>
        <v>303.58723860463033</v>
      </c>
      <c r="AJ50">
        <f t="shared" si="18"/>
        <v>5.5903654641732809E-6</v>
      </c>
      <c r="AK50" s="20">
        <f t="shared" si="19"/>
        <v>6.0654972738227903E-11</v>
      </c>
      <c r="AM50" s="2">
        <v>0.59930609999999995</v>
      </c>
      <c r="AN50">
        <v>327.85493500000001</v>
      </c>
      <c r="AO50">
        <f t="shared" si="30"/>
        <v>328.46287680454066</v>
      </c>
      <c r="AP50">
        <f t="shared" si="20"/>
        <v>0.36959323770813479</v>
      </c>
      <c r="AQ50" s="20">
        <f t="shared" si="21"/>
        <v>3.4384329985114279E-6</v>
      </c>
      <c r="AS50" s="2">
        <v>0.59878825000000002</v>
      </c>
      <c r="AT50">
        <v>357.485679</v>
      </c>
      <c r="AU50">
        <f t="shared" si="31"/>
        <v>357.6740839117569</v>
      </c>
      <c r="AV50">
        <f t="shared" si="22"/>
        <v>3.5496410774121759E-2</v>
      </c>
      <c r="AW50" s="20">
        <f t="shared" si="23"/>
        <v>2.7775836336708164E-7</v>
      </c>
    </row>
    <row r="51" spans="3:49" x14ac:dyDescent="0.25">
      <c r="C51" s="2">
        <v>0.60242496000000001</v>
      </c>
      <c r="D51">
        <v>212.701944</v>
      </c>
      <c r="E51">
        <f t="shared" si="24"/>
        <v>213.91017297585435</v>
      </c>
      <c r="F51">
        <f t="shared" si="8"/>
        <v>1.4598172580940607</v>
      </c>
      <c r="G51" s="20">
        <f t="shared" si="9"/>
        <v>3.2266776081563474E-5</v>
      </c>
      <c r="I51" s="2">
        <v>0.60220881000000004</v>
      </c>
      <c r="J51">
        <v>235.075457</v>
      </c>
      <c r="K51">
        <f t="shared" si="25"/>
        <v>234.45933587649608</v>
      </c>
      <c r="L51">
        <f t="shared" si="10"/>
        <v>0.37960523882772784</v>
      </c>
      <c r="M51" s="20">
        <f t="shared" si="11"/>
        <v>6.8693812322733404E-6</v>
      </c>
      <c r="O51" s="2">
        <v>0.60267115999999998</v>
      </c>
      <c r="P51">
        <v>250.089901</v>
      </c>
      <c r="Q51">
        <f t="shared" si="26"/>
        <v>248.28285282919092</v>
      </c>
      <c r="R51">
        <f t="shared" si="12"/>
        <v>3.2654230916244509</v>
      </c>
      <c r="S51" s="20">
        <f t="shared" si="13"/>
        <v>5.2209213430581871E-5</v>
      </c>
      <c r="U51" s="2">
        <v>0.60305768000000004</v>
      </c>
      <c r="V51">
        <v>263.92354</v>
      </c>
      <c r="W51">
        <f t="shared" si="27"/>
        <v>263.6822715470081</v>
      </c>
      <c r="X51">
        <f t="shared" si="14"/>
        <v>5.8210466409106279E-2</v>
      </c>
      <c r="Y51" s="20">
        <f t="shared" si="15"/>
        <v>8.3568926530365752E-7</v>
      </c>
      <c r="AA51" s="2">
        <v>0.60247289000000004</v>
      </c>
      <c r="AB51">
        <v>281.73026900000002</v>
      </c>
      <c r="AC51">
        <f t="shared" si="28"/>
        <v>282.35454268382813</v>
      </c>
      <c r="AD51">
        <f t="shared" si="16"/>
        <v>0.38971763232031598</v>
      </c>
      <c r="AE51" s="20">
        <f t="shared" si="17"/>
        <v>4.9100174490953502E-6</v>
      </c>
      <c r="AG51" s="2">
        <v>0.60191267999999998</v>
      </c>
      <c r="AH51">
        <v>303.877162</v>
      </c>
      <c r="AI51">
        <f t="shared" si="29"/>
        <v>303.84558793283145</v>
      </c>
      <c r="AJ51">
        <f t="shared" si="18"/>
        <v>9.9692171756403988E-4</v>
      </c>
      <c r="AK51" s="20">
        <f t="shared" si="19"/>
        <v>1.0796051151120737E-8</v>
      </c>
      <c r="AM51" s="2">
        <v>0.60307949999999999</v>
      </c>
      <c r="AN51">
        <v>328.33799699999997</v>
      </c>
      <c r="AO51">
        <f t="shared" si="30"/>
        <v>328.83756067034426</v>
      </c>
      <c r="AP51">
        <f t="shared" si="20"/>
        <v>0.24956386072785541</v>
      </c>
      <c r="AQ51" s="20">
        <f t="shared" si="21"/>
        <v>2.3149382268495584E-6</v>
      </c>
      <c r="AS51" s="2">
        <v>0.60256310999999996</v>
      </c>
      <c r="AT51">
        <v>358.22680500000001</v>
      </c>
      <c r="AU51">
        <f t="shared" si="31"/>
        <v>358.26912924640078</v>
      </c>
      <c r="AV51">
        <f t="shared" si="22"/>
        <v>1.7913418333928512E-3</v>
      </c>
      <c r="AW51" s="20">
        <f t="shared" si="23"/>
        <v>1.3959257188630785E-8</v>
      </c>
    </row>
    <row r="52" spans="3:49" x14ac:dyDescent="0.25">
      <c r="C52" s="2">
        <v>0.60619734000000003</v>
      </c>
      <c r="D52">
        <v>213.005143</v>
      </c>
      <c r="E52">
        <f t="shared" si="24"/>
        <v>214.10999221838904</v>
      </c>
      <c r="F52">
        <f t="shared" si="8"/>
        <v>1.2206917953748606</v>
      </c>
      <c r="G52" s="20">
        <f t="shared" si="9"/>
        <v>2.6904557054043313E-5</v>
      </c>
      <c r="I52" s="2">
        <v>0.60598123000000004</v>
      </c>
      <c r="J52">
        <v>235.38647700000001</v>
      </c>
      <c r="K52">
        <f t="shared" si="25"/>
        <v>234.64216615380798</v>
      </c>
      <c r="L52">
        <f t="shared" si="10"/>
        <v>0.55399863575910469</v>
      </c>
      <c r="M52" s="20">
        <f t="shared" si="11"/>
        <v>9.998749254718332E-6</v>
      </c>
      <c r="O52" s="2">
        <v>0.60568801999999999</v>
      </c>
      <c r="P52">
        <v>250.25269599999999</v>
      </c>
      <c r="Q52">
        <f t="shared" si="26"/>
        <v>248.4343221569365</v>
      </c>
      <c r="R52">
        <f t="shared" si="12"/>
        <v>3.3064834331374611</v>
      </c>
      <c r="S52" s="20">
        <f t="shared" si="13"/>
        <v>5.2796948367069907E-5</v>
      </c>
      <c r="U52" s="2">
        <v>0.60682935000000005</v>
      </c>
      <c r="V52">
        <v>264.10161799999997</v>
      </c>
      <c r="W52">
        <f t="shared" si="27"/>
        <v>263.8601060181627</v>
      </c>
      <c r="X52">
        <f t="shared" si="14"/>
        <v>5.8328037370969359E-2</v>
      </c>
      <c r="Y52" s="20">
        <f t="shared" si="15"/>
        <v>8.362482842060818E-7</v>
      </c>
      <c r="AA52" s="2">
        <v>0.60624518999999999</v>
      </c>
      <c r="AB52">
        <v>282.01782800000001</v>
      </c>
      <c r="AC52">
        <f t="shared" si="28"/>
        <v>282.56444500072678</v>
      </c>
      <c r="AD52">
        <f t="shared" si="16"/>
        <v>0.29879014548352884</v>
      </c>
      <c r="AE52" s="20">
        <f t="shared" si="17"/>
        <v>3.7567573326865354E-6</v>
      </c>
      <c r="AG52" s="2">
        <v>0.60568493000000001</v>
      </c>
      <c r="AH52">
        <v>304.156901</v>
      </c>
      <c r="AI52">
        <f t="shared" si="29"/>
        <v>304.11622296798237</v>
      </c>
      <c r="AJ52">
        <f t="shared" si="18"/>
        <v>1.6547022888279894E-3</v>
      </c>
      <c r="AK52" s="20">
        <f t="shared" si="19"/>
        <v>1.7886465057067744E-8</v>
      </c>
      <c r="AM52" s="2">
        <v>0.60685285</v>
      </c>
      <c r="AN52">
        <v>328.81323900000001</v>
      </c>
      <c r="AO52">
        <f t="shared" si="30"/>
        <v>329.22992783721355</v>
      </c>
      <c r="AP52">
        <f t="shared" si="20"/>
        <v>0.1736295870583735</v>
      </c>
      <c r="AQ52" s="20">
        <f t="shared" si="21"/>
        <v>1.6059245672864238E-6</v>
      </c>
      <c r="AS52" s="2">
        <v>0.6063385</v>
      </c>
      <c r="AT52">
        <v>359.06177200000002</v>
      </c>
      <c r="AU52">
        <f t="shared" si="31"/>
        <v>358.89209814589537</v>
      </c>
      <c r="AV52">
        <f t="shared" si="22"/>
        <v>2.8789216766724121E-2</v>
      </c>
      <c r="AW52" s="20">
        <f t="shared" si="23"/>
        <v>2.233014329761749E-7</v>
      </c>
    </row>
    <row r="53" spans="3:49" x14ac:dyDescent="0.25">
      <c r="C53" s="2">
        <v>0.60996971</v>
      </c>
      <c r="D53">
        <v>213.30834200000001</v>
      </c>
      <c r="E53">
        <f t="shared" si="24"/>
        <v>214.31708570688073</v>
      </c>
      <c r="F53">
        <f t="shared" si="8"/>
        <v>1.0175638661714599</v>
      </c>
      <c r="G53" s="20">
        <f t="shared" si="9"/>
        <v>2.2363820440254321E-5</v>
      </c>
      <c r="I53" s="2">
        <v>0.60975431999999996</v>
      </c>
      <c r="J53">
        <v>235.814798</v>
      </c>
      <c r="K53">
        <f t="shared" si="25"/>
        <v>234.832363709704</v>
      </c>
      <c r="L53">
        <f t="shared" si="10"/>
        <v>0.96517713474940203</v>
      </c>
      <c r="M53" s="20">
        <f t="shared" si="11"/>
        <v>1.7356610411722278E-5</v>
      </c>
      <c r="O53" s="2">
        <v>0.60983834000000003</v>
      </c>
      <c r="P53">
        <v>250.65737799999999</v>
      </c>
      <c r="Q53">
        <f t="shared" si="26"/>
        <v>248.65110986505087</v>
      </c>
      <c r="R53">
        <f t="shared" si="12"/>
        <v>4.0251118293122374</v>
      </c>
      <c r="S53" s="20">
        <f t="shared" si="13"/>
        <v>6.406442993161417E-5</v>
      </c>
      <c r="U53" s="2">
        <v>0.61060150999999996</v>
      </c>
      <c r="V53">
        <v>264.36571600000002</v>
      </c>
      <c r="W53">
        <f t="shared" si="27"/>
        <v>264.04615059216133</v>
      </c>
      <c r="X53">
        <f t="shared" si="14"/>
        <v>0.10212204988711156</v>
      </c>
      <c r="Y53" s="20">
        <f t="shared" si="15"/>
        <v>1.4611986319282284E-6</v>
      </c>
      <c r="AA53" s="2">
        <v>0.61001733999999996</v>
      </c>
      <c r="AB53">
        <v>282.281926</v>
      </c>
      <c r="AC53">
        <f t="shared" si="28"/>
        <v>282.78431019894373</v>
      </c>
      <c r="AD53">
        <f t="shared" si="16"/>
        <v>0.2523898833483334</v>
      </c>
      <c r="AE53" s="20">
        <f t="shared" si="17"/>
        <v>3.1674210528443238E-6</v>
      </c>
      <c r="AG53" s="2">
        <v>0.60945757</v>
      </c>
      <c r="AH53">
        <v>304.50702000000001</v>
      </c>
      <c r="AI53">
        <f t="shared" si="29"/>
        <v>304.39982222652338</v>
      </c>
      <c r="AJ53">
        <f t="shared" si="18"/>
        <v>1.1491362638346415E-2</v>
      </c>
      <c r="AK53" s="20">
        <f t="shared" si="19"/>
        <v>1.2393013186027821E-7</v>
      </c>
      <c r="AM53" s="2">
        <v>0.61062612000000005</v>
      </c>
      <c r="AN53">
        <v>329.27284100000003</v>
      </c>
      <c r="AO53">
        <f t="shared" si="30"/>
        <v>329.64087844940786</v>
      </c>
      <c r="AP53">
        <f t="shared" si="20"/>
        <v>0.13545156416662577</v>
      </c>
      <c r="AQ53" s="20">
        <f t="shared" si="21"/>
        <v>1.2493157148547025E-6</v>
      </c>
      <c r="AS53" s="2">
        <v>0.61011335</v>
      </c>
      <c r="AT53">
        <v>359.80289800000003</v>
      </c>
      <c r="AU53">
        <f t="shared" si="31"/>
        <v>359.5441885948876</v>
      </c>
      <c r="AV53">
        <f t="shared" si="22"/>
        <v>6.6930556293625765E-2</v>
      </c>
      <c r="AW53" s="20">
        <f t="shared" si="23"/>
        <v>5.1700544930700905E-7</v>
      </c>
    </row>
    <row r="54" spans="3:49" x14ac:dyDescent="0.25">
      <c r="C54" s="2">
        <v>0.61374169999999995</v>
      </c>
      <c r="D54">
        <v>213.54115999999999</v>
      </c>
      <c r="E54">
        <f t="shared" si="24"/>
        <v>214.53171406454356</v>
      </c>
      <c r="F54">
        <f t="shared" si="8"/>
        <v>0.981197354783794</v>
      </c>
      <c r="G54" s="20">
        <f t="shared" si="9"/>
        <v>2.1517567478477828E-5</v>
      </c>
      <c r="I54" s="2">
        <v>0.61352660999999997</v>
      </c>
      <c r="J54">
        <v>236.10235700000001</v>
      </c>
      <c r="K54">
        <f t="shared" si="25"/>
        <v>235.03018296884846</v>
      </c>
      <c r="L54">
        <f t="shared" si="10"/>
        <v>1.1495571530757596</v>
      </c>
      <c r="M54" s="20">
        <f t="shared" si="11"/>
        <v>2.0621959180820892E-5</v>
      </c>
      <c r="O54" s="2">
        <v>0.61361116000000004</v>
      </c>
      <c r="P54">
        <v>251.03877800000001</v>
      </c>
      <c r="Q54">
        <f t="shared" si="26"/>
        <v>248.85702140471656</v>
      </c>
      <c r="R54">
        <f t="shared" si="12"/>
        <v>4.7600618410628126</v>
      </c>
      <c r="S54" s="20">
        <f t="shared" si="13"/>
        <v>7.5531997581341974E-5</v>
      </c>
      <c r="U54" s="2">
        <v>0.61437401999999997</v>
      </c>
      <c r="V54">
        <v>264.69237600000002</v>
      </c>
      <c r="W54">
        <f t="shared" si="27"/>
        <v>264.24082715552402</v>
      </c>
      <c r="X54">
        <f t="shared" si="14"/>
        <v>0.20389635894761812</v>
      </c>
      <c r="Y54" s="20">
        <f t="shared" si="15"/>
        <v>2.9102252583429675E-6</v>
      </c>
      <c r="AA54" s="2">
        <v>0.61341157000000002</v>
      </c>
      <c r="AB54">
        <v>282.44454200000001</v>
      </c>
      <c r="AC54">
        <f t="shared" si="28"/>
        <v>282.99110670684109</v>
      </c>
      <c r="AD54">
        <f t="shared" si="16"/>
        <v>0.29873297876427762</v>
      </c>
      <c r="AE54" s="20">
        <f t="shared" si="17"/>
        <v>3.7446979748100557E-6</v>
      </c>
      <c r="AG54" s="2">
        <v>0.61323075000000005</v>
      </c>
      <c r="AH54">
        <v>304.95098200000001</v>
      </c>
      <c r="AI54">
        <f t="shared" si="29"/>
        <v>304.69708264569397</v>
      </c>
      <c r="AJ54">
        <f t="shared" si="18"/>
        <v>6.446488211702546E-2</v>
      </c>
      <c r="AK54" s="20">
        <f t="shared" si="19"/>
        <v>6.9320728867171349E-7</v>
      </c>
      <c r="AM54" s="2">
        <v>0.61439999999999995</v>
      </c>
      <c r="AN54">
        <v>329.84192400000001</v>
      </c>
      <c r="AO54">
        <f t="shared" si="30"/>
        <v>330.07144322314139</v>
      </c>
      <c r="AP54">
        <f t="shared" si="20"/>
        <v>5.267907379142292E-2</v>
      </c>
      <c r="AQ54" s="20">
        <f t="shared" si="21"/>
        <v>4.8420182319433763E-7</v>
      </c>
      <c r="AS54" s="2">
        <v>0.61388896999999998</v>
      </c>
      <c r="AT54">
        <v>360.676965</v>
      </c>
      <c r="AU54">
        <f t="shared" si="31"/>
        <v>360.22707365124728</v>
      </c>
      <c r="AV54">
        <f t="shared" si="22"/>
        <v>0.20240222568253682</v>
      </c>
      <c r="AW54" s="20">
        <f t="shared" si="23"/>
        <v>1.555888499734013E-6</v>
      </c>
    </row>
    <row r="55" spans="3:49" x14ac:dyDescent="0.25">
      <c r="C55" s="2">
        <v>0.61751518000000005</v>
      </c>
      <c r="D55">
        <v>214.039862</v>
      </c>
      <c r="E55">
        <f t="shared" si="24"/>
        <v>214.75428091585493</v>
      </c>
      <c r="F55">
        <f t="shared" si="8"/>
        <v>0.51039438733134102</v>
      </c>
      <c r="G55" s="20">
        <f t="shared" si="9"/>
        <v>1.1140804809830262E-5</v>
      </c>
      <c r="I55" s="2">
        <v>0.61729935000000002</v>
      </c>
      <c r="J55">
        <v>236.46811700000001</v>
      </c>
      <c r="K55">
        <f t="shared" si="25"/>
        <v>235.23603318149182</v>
      </c>
      <c r="L55">
        <f t="shared" si="10"/>
        <v>1.5180305358297146</v>
      </c>
      <c r="M55" s="20">
        <f t="shared" si="11"/>
        <v>2.7147842534299631E-5</v>
      </c>
      <c r="O55" s="2">
        <v>0.61738309999999996</v>
      </c>
      <c r="P55">
        <v>251.26377600000001</v>
      </c>
      <c r="Q55">
        <f t="shared" si="26"/>
        <v>249.07172008916615</v>
      </c>
      <c r="R55">
        <f t="shared" si="12"/>
        <v>4.8051091162216544</v>
      </c>
      <c r="S55" s="20">
        <f t="shared" si="13"/>
        <v>7.611030986716791E-5</v>
      </c>
      <c r="U55" s="2">
        <v>0.61814617999999999</v>
      </c>
      <c r="V55">
        <v>264.95647400000001</v>
      </c>
      <c r="W55">
        <f t="shared" si="27"/>
        <v>264.44454862788677</v>
      </c>
      <c r="X55">
        <f t="shared" si="14"/>
        <v>0.26206758661327872</v>
      </c>
      <c r="Y55" s="20">
        <f t="shared" si="15"/>
        <v>3.7330537064527377E-6</v>
      </c>
      <c r="AA55" s="2">
        <v>0.61793843999999998</v>
      </c>
      <c r="AB55">
        <v>282.70828299999999</v>
      </c>
      <c r="AC55">
        <f t="shared" si="28"/>
        <v>283.28084310657152</v>
      </c>
      <c r="AD55">
        <f t="shared" si="16"/>
        <v>0.32782507563720131</v>
      </c>
      <c r="AE55" s="20">
        <f t="shared" si="17"/>
        <v>4.1017114414696869E-6</v>
      </c>
      <c r="AG55" s="2">
        <v>0.61700303999999995</v>
      </c>
      <c r="AH55">
        <v>305.238541</v>
      </c>
      <c r="AI55">
        <f t="shared" si="29"/>
        <v>305.00860700536913</v>
      </c>
      <c r="AJ55">
        <f t="shared" si="18"/>
        <v>5.2869641886908569E-2</v>
      </c>
      <c r="AK55" s="20">
        <f t="shared" si="19"/>
        <v>5.674500396348639E-7</v>
      </c>
      <c r="AM55" s="2">
        <v>0.61817336000000001</v>
      </c>
      <c r="AN55">
        <v>330.31716499999999</v>
      </c>
      <c r="AO55">
        <f t="shared" si="30"/>
        <v>330.52249528699531</v>
      </c>
      <c r="AP55">
        <f t="shared" si="20"/>
        <v>4.216052675758046E-2</v>
      </c>
      <c r="AQ55" s="20">
        <f t="shared" si="21"/>
        <v>3.8640589501055976E-7</v>
      </c>
      <c r="AS55" s="2">
        <v>0.61766483999999999</v>
      </c>
      <c r="AT55">
        <v>361.59795400000002</v>
      </c>
      <c r="AU55">
        <f t="shared" si="31"/>
        <v>360.94218880974273</v>
      </c>
      <c r="AV55">
        <f t="shared" si="22"/>
        <v>0.43002798475317228</v>
      </c>
      <c r="AW55" s="20">
        <f t="shared" si="23"/>
        <v>3.2888554796940435E-6</v>
      </c>
    </row>
    <row r="56" spans="3:49" x14ac:dyDescent="0.25">
      <c r="C56" s="2">
        <v>0.62128782999999999</v>
      </c>
      <c r="D56">
        <v>214.389982</v>
      </c>
      <c r="E56">
        <f t="shared" si="24"/>
        <v>214.98495750605528</v>
      </c>
      <c r="F56">
        <f t="shared" si="8"/>
        <v>0.35399585280573354</v>
      </c>
      <c r="G56" s="20">
        <f t="shared" si="9"/>
        <v>7.7017461208411189E-6</v>
      </c>
      <c r="I56" s="2">
        <v>0.62107164000000004</v>
      </c>
      <c r="J56">
        <v>236.75567599999999</v>
      </c>
      <c r="K56">
        <f t="shared" si="25"/>
        <v>235.45022660689207</v>
      </c>
      <c r="L56">
        <f t="shared" si="10"/>
        <v>1.7041981179658385</v>
      </c>
      <c r="M56" s="20">
        <f t="shared" si="11"/>
        <v>3.0403199000444477E-5</v>
      </c>
      <c r="O56" s="2">
        <v>0.62115494000000004</v>
      </c>
      <c r="P56">
        <v>251.47313399999999</v>
      </c>
      <c r="Q56">
        <f t="shared" si="26"/>
        <v>249.29567161980384</v>
      </c>
      <c r="R56">
        <f t="shared" si="12"/>
        <v>4.7413424171694691</v>
      </c>
      <c r="S56" s="20">
        <f t="shared" si="13"/>
        <v>7.4975286237751417E-5</v>
      </c>
      <c r="U56" s="2">
        <v>0.62191825000000001</v>
      </c>
      <c r="V56">
        <v>265.20493299999998</v>
      </c>
      <c r="W56">
        <f t="shared" si="27"/>
        <v>264.65780080714529</v>
      </c>
      <c r="X56">
        <f t="shared" si="14"/>
        <v>0.29935363645798163</v>
      </c>
      <c r="Y56" s="20">
        <f t="shared" si="15"/>
        <v>4.2561932850887302E-6</v>
      </c>
      <c r="AA56" s="2">
        <v>0.62095526999999995</v>
      </c>
      <c r="AB56">
        <v>282.86325799999997</v>
      </c>
      <c r="AC56">
        <f t="shared" si="28"/>
        <v>283.48322808874144</v>
      </c>
      <c r="AD56">
        <f t="shared" si="16"/>
        <v>0.38436291093410352</v>
      </c>
      <c r="AE56" s="20">
        <f t="shared" si="17"/>
        <v>4.803838465425904E-6</v>
      </c>
      <c r="AG56" s="2">
        <v>0.62077590999999999</v>
      </c>
      <c r="AH56">
        <v>305.62776100000002</v>
      </c>
      <c r="AI56">
        <f t="shared" si="29"/>
        <v>305.33527111485262</v>
      </c>
      <c r="AJ56">
        <f t="shared" si="18"/>
        <v>8.555033291354161E-2</v>
      </c>
      <c r="AK56" s="20">
        <f t="shared" si="19"/>
        <v>9.15874788427758E-7</v>
      </c>
      <c r="AM56" s="2">
        <v>0.62194680000000002</v>
      </c>
      <c r="AN56">
        <v>330.80804699999999</v>
      </c>
      <c r="AO56">
        <f t="shared" si="30"/>
        <v>330.99515670329549</v>
      </c>
      <c r="AP56">
        <f t="shared" si="20"/>
        <v>3.5010041067331882E-2</v>
      </c>
      <c r="AQ56" s="20">
        <f t="shared" si="21"/>
        <v>3.1991933583017518E-7</v>
      </c>
      <c r="AS56" s="2">
        <v>0.62144094000000005</v>
      </c>
      <c r="AT56">
        <v>362.558042</v>
      </c>
      <c r="AU56">
        <f t="shared" si="31"/>
        <v>361.69113046725158</v>
      </c>
      <c r="AV56">
        <f t="shared" si="22"/>
        <v>0.75153560561221111</v>
      </c>
      <c r="AW56" s="20">
        <f t="shared" si="23"/>
        <v>5.7173460003515325E-6</v>
      </c>
    </row>
    <row r="57" spans="3:49" x14ac:dyDescent="0.25">
      <c r="C57" s="2">
        <v>0.62506024999999998</v>
      </c>
      <c r="D57">
        <v>214.70100099999999</v>
      </c>
      <c r="E57">
        <f t="shared" si="24"/>
        <v>215.22409578451834</v>
      </c>
      <c r="F57">
        <f t="shared" si="8"/>
        <v>0.27362815359029835</v>
      </c>
      <c r="G57" s="20">
        <f t="shared" si="9"/>
        <v>5.935982902766395E-6</v>
      </c>
      <c r="I57" s="2">
        <v>0.62522186000000002</v>
      </c>
      <c r="J57">
        <v>237.14471800000001</v>
      </c>
      <c r="K57">
        <f t="shared" si="25"/>
        <v>235.69599877333394</v>
      </c>
      <c r="L57">
        <f t="shared" si="10"/>
        <v>2.0987873977119396</v>
      </c>
      <c r="M57" s="20">
        <f t="shared" si="11"/>
        <v>3.7319991482529636E-5</v>
      </c>
      <c r="O57" s="2">
        <v>0.62492718999999997</v>
      </c>
      <c r="P57">
        <v>251.75287299999999</v>
      </c>
      <c r="Q57">
        <f t="shared" si="26"/>
        <v>249.52935393587472</v>
      </c>
      <c r="R57">
        <f t="shared" si="12"/>
        <v>4.9440370285285162</v>
      </c>
      <c r="S57" s="20">
        <f t="shared" si="13"/>
        <v>7.8006868490496789E-5</v>
      </c>
      <c r="U57" s="2">
        <v>0.62569023000000001</v>
      </c>
      <c r="V57">
        <v>265.43775099999999</v>
      </c>
      <c r="W57">
        <f t="shared" si="27"/>
        <v>264.88108208011352</v>
      </c>
      <c r="X57">
        <f t="shared" si="14"/>
        <v>0.30988028636757636</v>
      </c>
      <c r="Y57" s="20">
        <f t="shared" si="15"/>
        <v>4.3981351498613002E-6</v>
      </c>
      <c r="AA57" s="2">
        <v>0.62510575999999995</v>
      </c>
      <c r="AB57">
        <v>283.29921999999999</v>
      </c>
      <c r="AC57">
        <f t="shared" si="28"/>
        <v>283.77448626189391</v>
      </c>
      <c r="AD57">
        <f t="shared" si="16"/>
        <v>0.22587801969462129</v>
      </c>
      <c r="AE57" s="20">
        <f t="shared" si="17"/>
        <v>2.8143830982946633E-6</v>
      </c>
      <c r="AG57" s="2">
        <v>0.62454951999999997</v>
      </c>
      <c r="AH57">
        <v>306.149923</v>
      </c>
      <c r="AI57">
        <f t="shared" si="29"/>
        <v>305.67789426224522</v>
      </c>
      <c r="AJ57">
        <f t="shared" si="18"/>
        <v>0.22281112926637406</v>
      </c>
      <c r="AK57" s="20">
        <f t="shared" si="19"/>
        <v>2.3772155951364534E-6</v>
      </c>
      <c r="AM57" s="2">
        <v>0.62572072999999995</v>
      </c>
      <c r="AN57">
        <v>331.384951</v>
      </c>
      <c r="AO57">
        <f t="shared" si="30"/>
        <v>331.49059348375266</v>
      </c>
      <c r="AP57">
        <f t="shared" si="20"/>
        <v>1.116033437343116E-2</v>
      </c>
      <c r="AQ57" s="20">
        <f t="shared" si="21"/>
        <v>1.0162759362659646E-7</v>
      </c>
      <c r="AS57" s="2">
        <v>0.62521654999999998</v>
      </c>
      <c r="AT57">
        <v>363.43211000000002</v>
      </c>
      <c r="AU57">
        <f t="shared" si="31"/>
        <v>362.47542681273671</v>
      </c>
      <c r="AV57">
        <f t="shared" si="22"/>
        <v>0.91524272079228319</v>
      </c>
      <c r="AW57" s="20">
        <f t="shared" si="23"/>
        <v>6.929305236623854E-6</v>
      </c>
    </row>
    <row r="58" spans="3:49" x14ac:dyDescent="0.25">
      <c r="C58" s="2">
        <v>0.628834</v>
      </c>
      <c r="D58">
        <v>215.246624</v>
      </c>
      <c r="E58">
        <f t="shared" si="24"/>
        <v>215.47213054857156</v>
      </c>
      <c r="F58">
        <f t="shared" si="8"/>
        <v>5.0853203448656924E-2</v>
      </c>
      <c r="G58" s="20">
        <f t="shared" si="9"/>
        <v>1.0976038430520497E-6</v>
      </c>
      <c r="I58" s="2">
        <v>0.62861674999999995</v>
      </c>
      <c r="J58">
        <v>237.42463499999999</v>
      </c>
      <c r="K58">
        <f t="shared" si="25"/>
        <v>235.9052826530467</v>
      </c>
      <c r="L58">
        <f t="shared" si="10"/>
        <v>2.3084315541924938</v>
      </c>
      <c r="M58" s="20">
        <f t="shared" si="11"/>
        <v>4.0951087937910359E-5</v>
      </c>
      <c r="O58" s="2">
        <v>0.62907763999999999</v>
      </c>
      <c r="P58">
        <v>252.181015</v>
      </c>
      <c r="Q58">
        <f t="shared" si="26"/>
        <v>249.79824178932171</v>
      </c>
      <c r="R58">
        <f t="shared" si="12"/>
        <v>5.6776081735261483</v>
      </c>
      <c r="S58" s="20">
        <f t="shared" si="13"/>
        <v>8.9277216372328711E-5</v>
      </c>
      <c r="U58" s="2">
        <v>0.62984057999999998</v>
      </c>
      <c r="V58">
        <v>265.85025300000001</v>
      </c>
      <c r="W58">
        <f t="shared" si="27"/>
        <v>265.13898460387276</v>
      </c>
      <c r="X58">
        <f t="shared" si="14"/>
        <v>0.50590273132943397</v>
      </c>
      <c r="Y58" s="20">
        <f t="shared" si="15"/>
        <v>7.158019352710829E-6</v>
      </c>
      <c r="AA58" s="2">
        <v>0.62925531999999995</v>
      </c>
      <c r="AB58">
        <v>283.57096000000001</v>
      </c>
      <c r="AC58">
        <f t="shared" si="28"/>
        <v>284.08131661207051</v>
      </c>
      <c r="AD58">
        <f t="shared" si="16"/>
        <v>0.26046387148407418</v>
      </c>
      <c r="AE58" s="20">
        <f t="shared" si="17"/>
        <v>3.2390972294509244E-6</v>
      </c>
      <c r="AG58" s="2">
        <v>0.6283223</v>
      </c>
      <c r="AH58">
        <v>306.523504</v>
      </c>
      <c r="AI58">
        <f t="shared" si="29"/>
        <v>306.03717413626271</v>
      </c>
      <c r="AJ58">
        <f t="shared" si="18"/>
        <v>0.23651673636273726</v>
      </c>
      <c r="AK58" s="20">
        <f t="shared" si="19"/>
        <v>2.5172961674830682E-6</v>
      </c>
      <c r="AM58" s="2">
        <v>0.62949421000000005</v>
      </c>
      <c r="AN58">
        <v>331.88365299999998</v>
      </c>
      <c r="AO58">
        <f t="shared" si="30"/>
        <v>332.00985103912535</v>
      </c>
      <c r="AP58">
        <f t="shared" si="20"/>
        <v>1.5925945079088441E-2</v>
      </c>
      <c r="AQ58" s="20">
        <f t="shared" si="21"/>
        <v>1.4458841281467794E-7</v>
      </c>
      <c r="AS58" s="2">
        <v>0.62899305000000005</v>
      </c>
      <c r="AT58">
        <v>364.46258</v>
      </c>
      <c r="AU58">
        <f t="shared" si="31"/>
        <v>363.29713035280793</v>
      </c>
      <c r="AV58">
        <f t="shared" si="22"/>
        <v>1.3582728801401358</v>
      </c>
      <c r="AW58" s="20">
        <f t="shared" si="23"/>
        <v>1.0225419618616389E-5</v>
      </c>
    </row>
    <row r="59" spans="3:49" x14ac:dyDescent="0.25">
      <c r="C59" s="2">
        <v>0.63260660000000002</v>
      </c>
      <c r="D59">
        <v>215.58892399999999</v>
      </c>
      <c r="E59">
        <f t="shared" si="24"/>
        <v>215.72924549217129</v>
      </c>
      <c r="F59">
        <f t="shared" si="8"/>
        <v>1.9690121165179045E-2</v>
      </c>
      <c r="G59" s="20">
        <f t="shared" si="9"/>
        <v>4.2363857515554301E-7</v>
      </c>
      <c r="I59" s="2">
        <v>0.63238925999999995</v>
      </c>
      <c r="J59">
        <v>237.751295</v>
      </c>
      <c r="K59">
        <f t="shared" si="25"/>
        <v>236.1469421376982</v>
      </c>
      <c r="L59">
        <f t="shared" si="10"/>
        <v>2.573948106775962</v>
      </c>
      <c r="M59" s="20">
        <f t="shared" si="11"/>
        <v>4.5535908375854635E-5</v>
      </c>
      <c r="O59" s="2">
        <v>0.63247176999999999</v>
      </c>
      <c r="P59">
        <v>252.327991</v>
      </c>
      <c r="Q59">
        <f t="shared" si="26"/>
        <v>250.0277474013788</v>
      </c>
      <c r="R59">
        <f t="shared" si="12"/>
        <v>5.2911206129977781</v>
      </c>
      <c r="S59" s="20">
        <f t="shared" si="13"/>
        <v>8.3103019079089512E-5</v>
      </c>
      <c r="U59" s="2">
        <v>0.63323543000000004</v>
      </c>
      <c r="V59">
        <v>266.12234999999998</v>
      </c>
      <c r="W59">
        <f t="shared" si="27"/>
        <v>265.35996369922316</v>
      </c>
      <c r="X59">
        <f t="shared" si="14"/>
        <v>0.58123287161217152</v>
      </c>
      <c r="Y59" s="20">
        <f t="shared" si="15"/>
        <v>8.207057348524717E-6</v>
      </c>
      <c r="AA59" s="2">
        <v>0.63264989999999999</v>
      </c>
      <c r="AB59">
        <v>283.79613699999999</v>
      </c>
      <c r="AC59">
        <f t="shared" si="28"/>
        <v>284.34459131162703</v>
      </c>
      <c r="AD59">
        <f t="shared" si="16"/>
        <v>0.3008021319422905</v>
      </c>
      <c r="AE59" s="20">
        <f t="shared" si="17"/>
        <v>3.7348051656402949E-6</v>
      </c>
      <c r="AG59" s="2">
        <v>0.63209561000000003</v>
      </c>
      <c r="AH59">
        <v>306.990925</v>
      </c>
      <c r="AI59">
        <f t="shared" si="29"/>
        <v>306.41412524062343</v>
      </c>
      <c r="AJ59">
        <f t="shared" si="18"/>
        <v>0.33269796241686894</v>
      </c>
      <c r="AK59" s="20">
        <f t="shared" si="19"/>
        <v>3.5301980134110486E-6</v>
      </c>
      <c r="AM59" s="2">
        <v>0.63326850000000001</v>
      </c>
      <c r="AN59">
        <v>332.52311700000001</v>
      </c>
      <c r="AO59">
        <f t="shared" si="30"/>
        <v>332.55433730023526</v>
      </c>
      <c r="AP59">
        <f t="shared" si="20"/>
        <v>9.7470714677899998E-4</v>
      </c>
      <c r="AQ59" s="20">
        <f t="shared" si="21"/>
        <v>8.8151653863954825E-9</v>
      </c>
      <c r="AS59" s="2">
        <v>0.63276931999999997</v>
      </c>
      <c r="AT59">
        <v>365.45394900000002</v>
      </c>
      <c r="AU59">
        <f t="shared" si="31"/>
        <v>364.15785732862741</v>
      </c>
      <c r="AV59">
        <f t="shared" si="22"/>
        <v>1.6798536206014401</v>
      </c>
      <c r="AW59" s="20">
        <f t="shared" si="23"/>
        <v>1.257784161152645E-5</v>
      </c>
    </row>
    <row r="60" spans="3:49" x14ac:dyDescent="0.25">
      <c r="C60" s="2">
        <v>0.63637991000000005</v>
      </c>
      <c r="D60">
        <v>216.05634499999999</v>
      </c>
      <c r="E60">
        <f t="shared" si="24"/>
        <v>215.99592655295214</v>
      </c>
      <c r="F60">
        <f t="shared" si="8"/>
        <v>3.6503887436740339E-3</v>
      </c>
      <c r="G60" s="20">
        <f t="shared" si="9"/>
        <v>7.8199696362133565E-8</v>
      </c>
      <c r="I60" s="2">
        <v>0.63616163999999997</v>
      </c>
      <c r="J60">
        <v>238.05449400000001</v>
      </c>
      <c r="K60">
        <f t="shared" si="25"/>
        <v>236.39859221407121</v>
      </c>
      <c r="L60">
        <f t="shared" si="10"/>
        <v>2.7420107246421583</v>
      </c>
      <c r="M60" s="20">
        <f t="shared" si="11"/>
        <v>4.8385627766228207E-5</v>
      </c>
      <c r="O60" s="2">
        <v>0.63624389000000003</v>
      </c>
      <c r="P60">
        <v>252.58426900000001</v>
      </c>
      <c r="Q60">
        <f t="shared" si="26"/>
        <v>250.29345735680522</v>
      </c>
      <c r="R60">
        <f t="shared" si="12"/>
        <v>5.2478179845967956</v>
      </c>
      <c r="S60" s="20">
        <f t="shared" si="13"/>
        <v>8.2255730823970952E-5</v>
      </c>
      <c r="U60" s="2">
        <v>0.63738552000000004</v>
      </c>
      <c r="V60">
        <v>266.487932</v>
      </c>
      <c r="W60">
        <f t="shared" si="27"/>
        <v>265.64302437418036</v>
      </c>
      <c r="X60">
        <f t="shared" si="14"/>
        <v>0.71386889616818783</v>
      </c>
      <c r="Y60" s="20">
        <f t="shared" si="15"/>
        <v>1.0052251980776469E-5</v>
      </c>
      <c r="AA60" s="2">
        <v>0.63642244999999997</v>
      </c>
      <c r="AB60">
        <v>284.13061699999997</v>
      </c>
      <c r="AC60">
        <f t="shared" si="28"/>
        <v>284.65082875544391</v>
      </c>
      <c r="AD60">
        <f t="shared" si="16"/>
        <v>0.27062027050206383</v>
      </c>
      <c r="AE60" s="20">
        <f t="shared" si="17"/>
        <v>3.3521562600436197E-6</v>
      </c>
      <c r="AG60" s="2">
        <v>0.63586878999999996</v>
      </c>
      <c r="AH60">
        <v>307.434887</v>
      </c>
      <c r="AI60">
        <f t="shared" si="29"/>
        <v>306.8096203034325</v>
      </c>
      <c r="AJ60">
        <f t="shared" si="18"/>
        <v>0.39095844183644357</v>
      </c>
      <c r="AK60" s="20">
        <f t="shared" si="19"/>
        <v>4.1364168420682469E-6</v>
      </c>
      <c r="AM60" s="2">
        <v>0.6370422</v>
      </c>
      <c r="AN60">
        <v>333.06091900000001</v>
      </c>
      <c r="AO60">
        <f t="shared" si="30"/>
        <v>333.12514944016618</v>
      </c>
      <c r="AP60">
        <f t="shared" si="20"/>
        <v>4.1255494439399968E-3</v>
      </c>
      <c r="AQ60" s="20">
        <f t="shared" si="21"/>
        <v>3.7190707847609374E-8</v>
      </c>
      <c r="AS60" s="2">
        <v>0.63654613000000004</v>
      </c>
      <c r="AT60">
        <v>366.53915999999998</v>
      </c>
      <c r="AU60">
        <f t="shared" si="31"/>
        <v>365.05973378018416</v>
      </c>
      <c r="AV60">
        <f t="shared" si="22"/>
        <v>2.1887019398785292</v>
      </c>
      <c r="AW60" s="20">
        <f t="shared" si="23"/>
        <v>1.6290929429014981E-5</v>
      </c>
    </row>
    <row r="61" spans="3:49" x14ac:dyDescent="0.25">
      <c r="C61" s="2">
        <v>0.64015327</v>
      </c>
      <c r="D61">
        <v>216.531587</v>
      </c>
      <c r="E61">
        <f t="shared" si="24"/>
        <v>216.27250612181274</v>
      </c>
      <c r="F61">
        <f t="shared" si="8"/>
        <v>6.7122901442283125E-2</v>
      </c>
      <c r="G61" s="20">
        <f t="shared" si="9"/>
        <v>1.4316214707473286E-6</v>
      </c>
      <c r="I61" s="2">
        <v>0.64031209</v>
      </c>
      <c r="J61">
        <v>238.48263600000001</v>
      </c>
      <c r="K61">
        <f t="shared" si="25"/>
        <v>236.68756423837934</v>
      </c>
      <c r="L61">
        <f t="shared" si="10"/>
        <v>3.2222826293679567</v>
      </c>
      <c r="M61" s="20">
        <f t="shared" si="11"/>
        <v>5.6656547119515872E-5</v>
      </c>
      <c r="O61" s="2">
        <v>0.63963815999999996</v>
      </c>
      <c r="P61">
        <v>252.754705</v>
      </c>
      <c r="Q61">
        <f t="shared" si="26"/>
        <v>250.54256667807678</v>
      </c>
      <c r="R61">
        <f t="shared" si="12"/>
        <v>4.89355595532128</v>
      </c>
      <c r="S61" s="20">
        <f t="shared" si="13"/>
        <v>7.6599522303840507E-5</v>
      </c>
      <c r="U61" s="2">
        <v>0.64078040999999997</v>
      </c>
      <c r="V61">
        <v>266.76784900000001</v>
      </c>
      <c r="W61">
        <f t="shared" si="27"/>
        <v>265.88568592221901</v>
      </c>
      <c r="X61">
        <f t="shared" si="14"/>
        <v>0.77821169580004923</v>
      </c>
      <c r="Y61" s="20">
        <f t="shared" si="15"/>
        <v>1.0935301952578592E-5</v>
      </c>
      <c r="AA61" s="2">
        <v>0.64019504999999999</v>
      </c>
      <c r="AB61">
        <v>284.472916</v>
      </c>
      <c r="AC61">
        <f t="shared" si="28"/>
        <v>284.97218458000725</v>
      </c>
      <c r="AD61">
        <f t="shared" si="16"/>
        <v>0.24926911498245941</v>
      </c>
      <c r="AE61" s="20">
        <f t="shared" si="17"/>
        <v>3.0802546557378757E-6</v>
      </c>
      <c r="AG61" s="2">
        <v>0.63964169999999998</v>
      </c>
      <c r="AH61">
        <v>307.83192700000001</v>
      </c>
      <c r="AI61">
        <f t="shared" si="29"/>
        <v>307.22462939052548</v>
      </c>
      <c r="AJ61">
        <f t="shared" si="18"/>
        <v>0.36881038647347703</v>
      </c>
      <c r="AK61" s="20">
        <f t="shared" si="19"/>
        <v>3.8920267921947201E-6</v>
      </c>
      <c r="AM61" s="2">
        <v>0.64081657999999997</v>
      </c>
      <c r="AN61">
        <v>333.716024</v>
      </c>
      <c r="AO61">
        <f t="shared" si="30"/>
        <v>333.72384783963139</v>
      </c>
      <c r="AP61">
        <f t="shared" si="20"/>
        <v>6.1212466577630558E-5</v>
      </c>
      <c r="AQ61" s="20">
        <f t="shared" si="21"/>
        <v>5.4964940054948964E-10</v>
      </c>
      <c r="AS61" s="2">
        <v>0.64032288999999998</v>
      </c>
      <c r="AT61">
        <v>367.61655100000002</v>
      </c>
      <c r="AU61">
        <f t="shared" si="31"/>
        <v>366.00467315916057</v>
      </c>
      <c r="AV61">
        <f t="shared" si="22"/>
        <v>2.5981501737892168</v>
      </c>
      <c r="AW61" s="20">
        <f t="shared" si="23"/>
        <v>1.9225344800818498E-5</v>
      </c>
    </row>
    <row r="62" spans="3:49" x14ac:dyDescent="0.25">
      <c r="C62" s="2">
        <v>0.64392612999999999</v>
      </c>
      <c r="D62">
        <v>216.92080799999999</v>
      </c>
      <c r="E62">
        <f t="shared" si="24"/>
        <v>216.55933433474934</v>
      </c>
      <c r="F62">
        <f t="shared" si="8"/>
        <v>0.13066321066974368</v>
      </c>
      <c r="G62" s="20">
        <f t="shared" si="9"/>
        <v>2.7768402681969087E-6</v>
      </c>
      <c r="I62" s="2">
        <v>0.64370693000000001</v>
      </c>
      <c r="J62">
        <v>238.75473299999999</v>
      </c>
      <c r="K62">
        <f t="shared" si="25"/>
        <v>236.93378909500521</v>
      </c>
      <c r="L62">
        <f t="shared" si="10"/>
        <v>3.3158367051376296</v>
      </c>
      <c r="M62" s="20">
        <f t="shared" si="11"/>
        <v>5.816867287098706E-5</v>
      </c>
      <c r="O62" s="2">
        <v>0.64416561000000006</v>
      </c>
      <c r="P62">
        <v>253.12010799999999</v>
      </c>
      <c r="Q62">
        <f t="shared" si="26"/>
        <v>250.89035821571662</v>
      </c>
      <c r="R62">
        <f t="shared" si="12"/>
        <v>4.971784100511738</v>
      </c>
      <c r="S62" s="20">
        <f t="shared" si="13"/>
        <v>7.7599507855015393E-5</v>
      </c>
      <c r="U62" s="2">
        <v>0.64493089999999997</v>
      </c>
      <c r="V62">
        <v>267.20381200000003</v>
      </c>
      <c r="W62">
        <f t="shared" si="27"/>
        <v>266.19668576022173</v>
      </c>
      <c r="X62">
        <f t="shared" si="14"/>
        <v>1.0143032628499811</v>
      </c>
      <c r="Y62" s="20">
        <f t="shared" si="15"/>
        <v>1.4206350431917468E-5</v>
      </c>
      <c r="AA62" s="2">
        <v>0.64396779000000004</v>
      </c>
      <c r="AB62">
        <v>284.83867600000002</v>
      </c>
      <c r="AC62">
        <f t="shared" si="28"/>
        <v>285.30948194135976</v>
      </c>
      <c r="AD62">
        <f t="shared" si="16"/>
        <v>0.22165823441963331</v>
      </c>
      <c r="AE62" s="20">
        <f t="shared" si="17"/>
        <v>2.7320330753398818E-6</v>
      </c>
      <c r="AG62" s="2">
        <v>0.64341554000000001</v>
      </c>
      <c r="AH62">
        <v>308.39319</v>
      </c>
      <c r="AI62">
        <f t="shared" si="29"/>
        <v>307.66033296824128</v>
      </c>
      <c r="AJ62">
        <f t="shared" si="18"/>
        <v>0.53707942899821093</v>
      </c>
      <c r="AK62" s="20">
        <f t="shared" si="19"/>
        <v>5.6471452702043643E-6</v>
      </c>
      <c r="AM62" s="2">
        <v>0.64421309999999998</v>
      </c>
      <c r="AN62">
        <v>334.28528599999999</v>
      </c>
      <c r="AO62">
        <f t="shared" si="30"/>
        <v>334.28755188794946</v>
      </c>
      <c r="AP62">
        <f t="shared" si="20"/>
        <v>5.1342481995851701E-6</v>
      </c>
      <c r="AQ62" s="20">
        <f t="shared" si="21"/>
        <v>4.5945431810773937E-11</v>
      </c>
      <c r="AS62" s="2">
        <v>0.64372127000000001</v>
      </c>
      <c r="AT62">
        <v>368.51254699999998</v>
      </c>
      <c r="AU62">
        <f t="shared" si="31"/>
        <v>366.89353632537689</v>
      </c>
      <c r="AV62">
        <f t="shared" si="22"/>
        <v>2.6211955645435392</v>
      </c>
      <c r="AW62" s="20">
        <f t="shared" si="23"/>
        <v>1.9301669103264741E-5</v>
      </c>
    </row>
    <row r="63" spans="3:49" x14ac:dyDescent="0.25">
      <c r="C63" s="2">
        <v>0.64769887000000004</v>
      </c>
      <c r="D63">
        <v>217.28656799999999</v>
      </c>
      <c r="E63">
        <f t="shared" si="24"/>
        <v>216.85684664247174</v>
      </c>
      <c r="F63">
        <f t="shared" si="8"/>
        <v>0.18466044511592314</v>
      </c>
      <c r="G63" s="20">
        <f t="shared" si="9"/>
        <v>3.911182826438731E-6</v>
      </c>
      <c r="I63" s="2">
        <v>0.64710146999999996</v>
      </c>
      <c r="J63">
        <v>238.97209000000001</v>
      </c>
      <c r="K63">
        <f t="shared" si="25"/>
        <v>237.18926211776096</v>
      </c>
      <c r="L63">
        <f t="shared" si="10"/>
        <v>3.1784752576889663</v>
      </c>
      <c r="M63" s="20">
        <f t="shared" si="11"/>
        <v>5.5657599503777946E-5</v>
      </c>
      <c r="O63" s="2">
        <v>0.64756035999999995</v>
      </c>
      <c r="P63">
        <v>253.376565</v>
      </c>
      <c r="Q63">
        <f t="shared" si="26"/>
        <v>251.16334630781901</v>
      </c>
      <c r="R63">
        <f t="shared" si="12"/>
        <v>4.8983369794193212</v>
      </c>
      <c r="S63" s="20">
        <f t="shared" si="13"/>
        <v>7.6298459708623226E-5</v>
      </c>
      <c r="U63" s="2">
        <v>0.64832592</v>
      </c>
      <c r="V63">
        <v>267.50718999999998</v>
      </c>
      <c r="W63">
        <f t="shared" si="27"/>
        <v>266.46340180221063</v>
      </c>
      <c r="X63">
        <f t="shared" si="14"/>
        <v>1.0894938018443474</v>
      </c>
      <c r="Y63" s="20">
        <f t="shared" si="15"/>
        <v>1.5224878836958375E-5</v>
      </c>
      <c r="AA63" s="2">
        <v>0.64811810000000003</v>
      </c>
      <c r="AB63">
        <v>285.243358</v>
      </c>
      <c r="AC63">
        <f t="shared" si="28"/>
        <v>285.69996568739452</v>
      </c>
      <c r="AD63">
        <f t="shared" si="16"/>
        <v>0.20849058018777492</v>
      </c>
      <c r="AE63" s="20">
        <f t="shared" si="17"/>
        <v>2.5624497460596371E-6</v>
      </c>
      <c r="AG63" s="2">
        <v>0.64718903000000005</v>
      </c>
      <c r="AH63">
        <v>308.89189199999998</v>
      </c>
      <c r="AI63">
        <f t="shared" si="29"/>
        <v>308.11769023230283</v>
      </c>
      <c r="AJ63">
        <f t="shared" si="18"/>
        <v>0.59938837710539183</v>
      </c>
      <c r="AK63" s="20">
        <f t="shared" si="19"/>
        <v>6.2819619215941449E-6</v>
      </c>
      <c r="AM63" s="2">
        <v>0.64836523000000001</v>
      </c>
      <c r="AN63">
        <v>335.01059199999997</v>
      </c>
      <c r="AO63">
        <f t="shared" si="30"/>
        <v>335.01042940082903</v>
      </c>
      <c r="AP63">
        <f t="shared" si="20"/>
        <v>2.6438490393253891E-8</v>
      </c>
      <c r="AQ63" s="20">
        <f t="shared" si="21"/>
        <v>2.3556978046690457E-13</v>
      </c>
      <c r="AS63" s="2">
        <v>0.64749829000000003</v>
      </c>
      <c r="AT63">
        <v>369.63685800000002</v>
      </c>
      <c r="AU63">
        <f t="shared" si="31"/>
        <v>367.92640517818165</v>
      </c>
      <c r="AV63">
        <f t="shared" si="22"/>
        <v>2.925648855666406</v>
      </c>
      <c r="AW63" s="20">
        <f t="shared" si="23"/>
        <v>2.1412711208615805E-5</v>
      </c>
    </row>
    <row r="64" spans="3:49" x14ac:dyDescent="0.25">
      <c r="C64" s="2">
        <v>0.65147231000000005</v>
      </c>
      <c r="D64">
        <v>217.77744999999999</v>
      </c>
      <c r="E64">
        <f t="shared" si="24"/>
        <v>217.16553720937512</v>
      </c>
      <c r="F64">
        <f t="shared" si="8"/>
        <v>0.37443726333031685</v>
      </c>
      <c r="G64" s="20">
        <f t="shared" si="9"/>
        <v>7.8950202071274055E-6</v>
      </c>
      <c r="I64" s="2">
        <v>0.65125164999999996</v>
      </c>
      <c r="J64">
        <v>239.35331199999999</v>
      </c>
      <c r="K64">
        <f t="shared" si="25"/>
        <v>237.51476610171801</v>
      </c>
      <c r="L64">
        <f t="shared" si="10"/>
        <v>3.3802510200894869</v>
      </c>
      <c r="M64" s="20">
        <f t="shared" si="11"/>
        <v>5.9002453309707712E-5</v>
      </c>
      <c r="O64" s="2">
        <v>0.65133185999999998</v>
      </c>
      <c r="P64">
        <v>253.52336199999999</v>
      </c>
      <c r="Q64">
        <f t="shared" si="26"/>
        <v>251.47952764063032</v>
      </c>
      <c r="R64">
        <f t="shared" si="12"/>
        <v>4.1772588885400239</v>
      </c>
      <c r="S64" s="20">
        <f t="shared" si="13"/>
        <v>6.4991329451699281E-5</v>
      </c>
      <c r="U64" s="2">
        <v>0.65209817000000003</v>
      </c>
      <c r="V64">
        <v>267.78692799999999</v>
      </c>
      <c r="W64">
        <f t="shared" si="27"/>
        <v>266.77345588604101</v>
      </c>
      <c r="X64">
        <f t="shared" si="14"/>
        <v>1.0271257257724895</v>
      </c>
      <c r="Y64" s="20">
        <f t="shared" si="15"/>
        <v>1.4323358451930122E-5</v>
      </c>
      <c r="AA64" s="2">
        <v>0.65151329999999996</v>
      </c>
      <c r="AB64">
        <v>285.57801699999999</v>
      </c>
      <c r="AC64">
        <f t="shared" si="28"/>
        <v>286.03536292377436</v>
      </c>
      <c r="AD64">
        <f t="shared" si="16"/>
        <v>0.20916529399303105</v>
      </c>
      <c r="AE64" s="20">
        <f t="shared" si="17"/>
        <v>2.5647207063639723E-6</v>
      </c>
      <c r="AG64" s="2">
        <v>0.65058475999999998</v>
      </c>
      <c r="AH64">
        <v>309.32039200000003</v>
      </c>
      <c r="AI64">
        <f t="shared" si="29"/>
        <v>308.5487675626112</v>
      </c>
      <c r="AJ64">
        <f t="shared" si="18"/>
        <v>0.59540427237561766</v>
      </c>
      <c r="AK64" s="20">
        <f t="shared" si="19"/>
        <v>6.2229289556391696E-6</v>
      </c>
      <c r="AM64" s="2">
        <v>0.65251767999999999</v>
      </c>
      <c r="AN64">
        <v>335.792351</v>
      </c>
      <c r="AO64">
        <f t="shared" si="30"/>
        <v>335.77252354222378</v>
      </c>
      <c r="AP64">
        <f t="shared" si="20"/>
        <v>3.9312808186764046E-4</v>
      </c>
      <c r="AQ64" s="20">
        <f t="shared" si="21"/>
        <v>3.4865224749133264E-9</v>
      </c>
      <c r="AS64" s="2">
        <v>0.65051988999999999</v>
      </c>
      <c r="AT64">
        <v>370.63469400000002</v>
      </c>
      <c r="AU64">
        <f t="shared" si="31"/>
        <v>368.78831866615712</v>
      </c>
      <c r="AV64">
        <f t="shared" si="22"/>
        <v>3.4091018734234808</v>
      </c>
      <c r="AW64" s="20">
        <f t="shared" si="23"/>
        <v>2.4816917649402962E-5</v>
      </c>
    </row>
    <row r="65" spans="3:49" x14ac:dyDescent="0.25">
      <c r="C65" s="2">
        <v>0.65524512999999995</v>
      </c>
      <c r="D65">
        <v>218.15885</v>
      </c>
      <c r="E65">
        <f t="shared" si="24"/>
        <v>217.48574414339288</v>
      </c>
      <c r="F65">
        <f t="shared" si="8"/>
        <v>0.45307149419880832</v>
      </c>
      <c r="G65" s="20">
        <f t="shared" si="9"/>
        <v>9.5196518858736488E-6</v>
      </c>
      <c r="I65" s="2">
        <v>0.65540160999999997</v>
      </c>
      <c r="J65">
        <v>239.69543300000001</v>
      </c>
      <c r="K65">
        <f t="shared" si="25"/>
        <v>237.85543310169004</v>
      </c>
      <c r="L65">
        <f t="shared" si="10"/>
        <v>3.3855996257806971</v>
      </c>
      <c r="M65" s="20">
        <f t="shared" si="11"/>
        <v>5.8927237147731303E-5</v>
      </c>
      <c r="O65" s="2">
        <v>0.65510347999999996</v>
      </c>
      <c r="P65">
        <v>253.69361900000001</v>
      </c>
      <c r="Q65">
        <f t="shared" si="26"/>
        <v>251.80994716423544</v>
      </c>
      <c r="R65">
        <f t="shared" si="12"/>
        <v>3.5482195848526787</v>
      </c>
      <c r="S65" s="20">
        <f t="shared" si="13"/>
        <v>5.5130432693951946E-5</v>
      </c>
      <c r="U65" s="2">
        <v>0.65587125999999996</v>
      </c>
      <c r="V65">
        <v>268.21524899999997</v>
      </c>
      <c r="W65">
        <f t="shared" si="27"/>
        <v>267.09875637192681</v>
      </c>
      <c r="X65">
        <f t="shared" si="14"/>
        <v>1.2465557885417129</v>
      </c>
      <c r="Y65" s="20">
        <f t="shared" si="15"/>
        <v>1.7327854354042721E-5</v>
      </c>
      <c r="AA65" s="2">
        <v>0.65528682999999999</v>
      </c>
      <c r="AB65">
        <v>286.08453900000001</v>
      </c>
      <c r="AC65">
        <f t="shared" si="28"/>
        <v>286.42590196183289</v>
      </c>
      <c r="AD65">
        <f t="shared" si="16"/>
        <v>0.11652867171132004</v>
      </c>
      <c r="AE65" s="20">
        <f t="shared" si="17"/>
        <v>1.4237837132866767E-6</v>
      </c>
      <c r="AG65" s="2">
        <v>0.65473625999999996</v>
      </c>
      <c r="AH65">
        <v>309.936217</v>
      </c>
      <c r="AI65">
        <f t="shared" si="29"/>
        <v>309.10224541515834</v>
      </c>
      <c r="AJ65">
        <f t="shared" si="18"/>
        <v>0.69550860432331529</v>
      </c>
      <c r="AK65" s="20">
        <f t="shared" si="19"/>
        <v>7.2403215058503782E-6</v>
      </c>
      <c r="AM65" s="2">
        <v>0.65591458999999996</v>
      </c>
      <c r="AN65">
        <v>336.43028299999997</v>
      </c>
      <c r="AO65">
        <f t="shared" si="30"/>
        <v>336.42665341960094</v>
      </c>
      <c r="AP65">
        <f t="shared" si="20"/>
        <v>1.3173853873063451E-5</v>
      </c>
      <c r="AQ65" s="20">
        <f t="shared" si="21"/>
        <v>1.1639187917658144E-10</v>
      </c>
      <c r="AS65" s="2">
        <v>0.65391865999999998</v>
      </c>
      <c r="AT65">
        <v>371.60107099999999</v>
      </c>
      <c r="AU65">
        <f t="shared" si="31"/>
        <v>369.79736937471932</v>
      </c>
      <c r="AV65">
        <f t="shared" si="22"/>
        <v>3.2533395530401181</v>
      </c>
      <c r="AW65" s="20">
        <f t="shared" si="23"/>
        <v>2.3560010474716178E-5</v>
      </c>
    </row>
    <row r="66" spans="3:49" x14ac:dyDescent="0.25">
      <c r="C66" s="2">
        <v>0.65901790999999998</v>
      </c>
      <c r="D66">
        <v>218.53243000000001</v>
      </c>
      <c r="E66">
        <f t="shared" si="24"/>
        <v>217.81797912009006</v>
      </c>
      <c r="F66">
        <f t="shared" si="8"/>
        <v>0.51044005980409746</v>
      </c>
      <c r="G66" s="20">
        <f t="shared" si="9"/>
        <v>1.0688406462381217E-5</v>
      </c>
      <c r="I66" s="2">
        <v>0.65879619</v>
      </c>
      <c r="J66">
        <v>239.92060900000001</v>
      </c>
      <c r="K66">
        <f t="shared" si="25"/>
        <v>238.1459275039922</v>
      </c>
      <c r="L66">
        <f t="shared" si="10"/>
        <v>3.1494944122725377</v>
      </c>
      <c r="M66" s="20">
        <f t="shared" si="11"/>
        <v>5.4714915380117021E-5</v>
      </c>
      <c r="O66" s="2">
        <v>0.65887554999999998</v>
      </c>
      <c r="P66">
        <v>253.94207700000001</v>
      </c>
      <c r="Q66">
        <f t="shared" si="26"/>
        <v>252.15534855233471</v>
      </c>
      <c r="R66">
        <f t="shared" si="12"/>
        <v>3.1923985456964417</v>
      </c>
      <c r="S66" s="20">
        <f t="shared" si="13"/>
        <v>4.9504852348902686E-5</v>
      </c>
      <c r="U66" s="2">
        <v>0.65964411999999994</v>
      </c>
      <c r="V66">
        <v>268.60446999999999</v>
      </c>
      <c r="W66">
        <f t="shared" si="27"/>
        <v>267.44003384484796</v>
      </c>
      <c r="X66">
        <f t="shared" si="14"/>
        <v>1.3559115594252469</v>
      </c>
      <c r="Y66" s="20">
        <f t="shared" si="15"/>
        <v>1.879337984839903E-5</v>
      </c>
      <c r="AA66" s="2">
        <v>0.65905952000000001</v>
      </c>
      <c r="AB66">
        <v>286.44247899999999</v>
      </c>
      <c r="AC66">
        <f t="shared" si="28"/>
        <v>286.83604200219366</v>
      </c>
      <c r="AD66">
        <f t="shared" si="16"/>
        <v>0.15489183669569717</v>
      </c>
      <c r="AE66" s="20">
        <f t="shared" si="17"/>
        <v>1.8877900048621225E-6</v>
      </c>
      <c r="AG66" s="2">
        <v>0.65850947999999998</v>
      </c>
      <c r="AH66">
        <v>310.38799799999998</v>
      </c>
      <c r="AI66">
        <f t="shared" si="29"/>
        <v>309.63190784044377</v>
      </c>
      <c r="AJ66">
        <f t="shared" si="18"/>
        <v>0.57167232937773305</v>
      </c>
      <c r="AK66" s="20">
        <f t="shared" si="19"/>
        <v>5.9338604990238211E-6</v>
      </c>
      <c r="AM66" s="2">
        <v>0.65968941000000003</v>
      </c>
      <c r="AN66">
        <v>337.163588</v>
      </c>
      <c r="AO66">
        <f t="shared" si="30"/>
        <v>337.18766829394178</v>
      </c>
      <c r="AP66">
        <f t="shared" si="20"/>
        <v>5.7986055632247926E-4</v>
      </c>
      <c r="AQ66" s="20">
        <f t="shared" si="21"/>
        <v>5.1008462619196216E-9</v>
      </c>
      <c r="AS66" s="2">
        <v>0.65731815000000005</v>
      </c>
      <c r="AT66">
        <v>372.69256999999999</v>
      </c>
      <c r="AU66">
        <f t="shared" si="31"/>
        <v>370.85034671259484</v>
      </c>
      <c r="AV66">
        <f t="shared" si="22"/>
        <v>3.3937866406578285</v>
      </c>
      <c r="AW66" s="20">
        <f t="shared" si="23"/>
        <v>2.4433352819640221E-5</v>
      </c>
    </row>
    <row r="67" spans="3:49" x14ac:dyDescent="0.25">
      <c r="C67" s="2">
        <v>0.66279109000000003</v>
      </c>
      <c r="D67">
        <v>218.97639100000001</v>
      </c>
      <c r="E67">
        <f t="shared" ref="E67:E97" si="32">$BB$6+$BB$2*EXP((C67/F$1)*$BB$3-$BB$4)+D$1^2*$BB$5/((-$BB$7*(C67/E$1-1)^$BB$8+1))</f>
        <v>218.16276904668638</v>
      </c>
      <c r="F67">
        <f t="shared" si="8"/>
        <v>0.66198068291388412</v>
      </c>
      <c r="G67" s="20">
        <f t="shared" si="9"/>
        <v>1.3805455137897576E-5</v>
      </c>
      <c r="I67" s="2">
        <v>0.66294609999999998</v>
      </c>
      <c r="J67">
        <v>240.25491</v>
      </c>
      <c r="K67">
        <f t="shared" ref="K67:K95" si="33">$BB$6+$BB$2*EXP((I67/L$1)*$BB$3-$BB$4)+J$1^2*$BB$5/((-$BB$7*(I67/K$1-1)^$BB$8+1))</f>
        <v>238.51623851844494</v>
      </c>
      <c r="L67">
        <f t="shared" si="10"/>
        <v>3.0229785207728641</v>
      </c>
      <c r="M67" s="20">
        <f t="shared" si="11"/>
        <v>5.2370957898148912E-5</v>
      </c>
      <c r="O67" s="2">
        <v>0.66264758000000001</v>
      </c>
      <c r="P67">
        <v>254.182715</v>
      </c>
      <c r="Q67">
        <f t="shared" ref="Q67:Q95" si="34">$BB$6+$BB$2*EXP((O67/R$1)*$BB$3-$BB$4)+P$1^2*$BB$5/((-$BB$7*(O67/Q$1-1)^$BB$8+1))</f>
        <v>252.51644085910533</v>
      </c>
      <c r="R67">
        <f t="shared" si="12"/>
        <v>2.7764695126142755</v>
      </c>
      <c r="S67" s="20">
        <f t="shared" si="13"/>
        <v>4.2973515248732952E-5</v>
      </c>
      <c r="U67" s="2">
        <v>0.66341645999999999</v>
      </c>
      <c r="V67">
        <v>268.89984900000002</v>
      </c>
      <c r="W67">
        <f t="shared" ref="W67:W95" si="35">$BB$6+$BB$2*EXP((U67/X$1)*$BB$3-$BB$4)+V$1^2*$BB$5/((-$BB$7*(U67/W$1-1)^$BB$8+1))</f>
        <v>267.79812505943897</v>
      </c>
      <c r="X67">
        <f t="shared" si="14"/>
        <v>1.2137956412053548</v>
      </c>
      <c r="Y67" s="20">
        <f t="shared" si="15"/>
        <v>1.6786666286988674E-5</v>
      </c>
      <c r="AA67" s="2">
        <v>0.66283274000000003</v>
      </c>
      <c r="AB67">
        <v>286.89425999999997</v>
      </c>
      <c r="AC67">
        <f t="shared" ref="AC67:AC98" si="36">$BB$6+$BB$2*EXP((AA67/AD$1)*$BB$3-$BB$4)+AB$1^2*$BB$5/((-$BB$7*(AA67/AC$1-1)^$BB$8+1))</f>
        <v>287.26701168506162</v>
      </c>
      <c r="AD67">
        <f t="shared" si="16"/>
        <v>0.13894381871629496</v>
      </c>
      <c r="AE67" s="20">
        <f t="shared" si="17"/>
        <v>1.6880896701336677E-6</v>
      </c>
      <c r="AG67" s="2">
        <v>0.66228332000000001</v>
      </c>
      <c r="AH67">
        <v>310.94926099999998</v>
      </c>
      <c r="AI67">
        <f t="shared" ref="AI67:AI98" si="37">$BB$6+$BB$2*EXP((AG67/AJ$1)*$BB$3-$BB$4)+AH$1^2*$BB$5/((-$BB$7*(AG67/AI$1-1)^$BB$8+1))</f>
        <v>310.18843475726885</v>
      </c>
      <c r="AJ67">
        <f t="shared" si="18"/>
        <v>0.57885657162836446</v>
      </c>
      <c r="AK67" s="20">
        <f t="shared" si="19"/>
        <v>5.9867608517362296E-6</v>
      </c>
      <c r="AM67" s="2">
        <v>0.66346426999999997</v>
      </c>
      <c r="AN67">
        <v>337.90471400000001</v>
      </c>
      <c r="AO67">
        <f t="shared" ref="AO67:AO98" si="38">$BB$6+$BB$2*EXP((AM67/AP$1)*$BB$3-$BB$4)+AN$1^2*$BB$5/((-$BB$7*(AM67/AO$1-1)^$BB$8+1))</f>
        <v>337.98643541134822</v>
      </c>
      <c r="AP67">
        <f t="shared" si="20"/>
        <v>6.6783890727437241E-3</v>
      </c>
      <c r="AQ67" s="20">
        <f t="shared" si="21"/>
        <v>5.84902147293553E-8</v>
      </c>
      <c r="AS67" s="2">
        <v>0.66028447000000001</v>
      </c>
      <c r="AT67">
        <v>373.73148800000001</v>
      </c>
      <c r="AU67">
        <f t="shared" ref="AU67:AU88" si="39">$BB$6+$BB$2*EXP((AS67/AV$1)*$BB$3-$BB$4)+AT$1^2*$BB$5/((-$BB$7*(AS67/AU$1-1)^$BB$8+1))</f>
        <v>371.80642013355543</v>
      </c>
      <c r="AV67">
        <f t="shared" si="22"/>
        <v>3.7058862904174821</v>
      </c>
      <c r="AW67" s="20">
        <f t="shared" si="23"/>
        <v>2.6532166224626738E-5</v>
      </c>
    </row>
    <row r="68" spans="3:49" x14ac:dyDescent="0.25">
      <c r="C68" s="2">
        <v>0.66656400000000005</v>
      </c>
      <c r="D68">
        <v>219.37343200000001</v>
      </c>
      <c r="E68">
        <f t="shared" si="32"/>
        <v>218.52056184275537</v>
      </c>
      <c r="F68">
        <f t="shared" ref="F68:F97" si="40">(E68-D68)^2</f>
        <v>0.72738750511849348</v>
      </c>
      <c r="G68" s="20">
        <f t="shared" ref="G68:G97" si="41">((E68-D68)/D68)^2</f>
        <v>1.5114638944259797E-5</v>
      </c>
      <c r="I68" s="2">
        <v>0.66634073000000005</v>
      </c>
      <c r="J68">
        <v>240.48790700000001</v>
      </c>
      <c r="K68">
        <f t="shared" si="33"/>
        <v>238.83214126140231</v>
      </c>
      <c r="L68">
        <f t="shared" ref="L68:L95" si="42">(K68-J68)^2</f>
        <v>2.7415601811139667</v>
      </c>
      <c r="M68" s="20">
        <f t="shared" ref="M68:M95" si="43">((K68-J68)/J68)^2</f>
        <v>4.7403597118776509E-5</v>
      </c>
      <c r="O68" s="2">
        <v>0.66642014000000005</v>
      </c>
      <c r="P68">
        <v>254.51719499999999</v>
      </c>
      <c r="Q68">
        <f t="shared" si="34"/>
        <v>252.89407613678824</v>
      </c>
      <c r="R68">
        <f t="shared" ref="R68:R95" si="44">(Q68-P68)^2</f>
        <v>2.6345148441137831</v>
      </c>
      <c r="S68" s="20">
        <f t="shared" ref="S68:S95" si="45">((Q68-P68)/P68)^2</f>
        <v>4.0669271529044495E-5</v>
      </c>
      <c r="U68" s="2">
        <v>0.66718906</v>
      </c>
      <c r="V68">
        <v>269.24214899999998</v>
      </c>
      <c r="W68">
        <f t="shared" si="35"/>
        <v>268.17402248195862</v>
      </c>
      <c r="X68">
        <f t="shared" ref="X68:X95" si="46">(W68-V68)^2</f>
        <v>1.1408942585431758</v>
      </c>
      <c r="Y68" s="20">
        <f t="shared" ref="Y68:Y95" si="47">((W68-V68)/V68)^2</f>
        <v>1.5738353580054061E-5</v>
      </c>
      <c r="AA68" s="2">
        <v>0.66660596000000005</v>
      </c>
      <c r="AB68">
        <v>287.34604200000001</v>
      </c>
      <c r="AC68">
        <f t="shared" si="36"/>
        <v>287.71990263576748</v>
      </c>
      <c r="AD68">
        <f t="shared" ref="AD68:AD98" si="48">(AC68-AB68)^2</f>
        <v>0.13977177497645776</v>
      </c>
      <c r="AE68" s="20">
        <f t="shared" ref="AE68:AE99" si="49">((AC68-AB68)/AB68)^2</f>
        <v>1.692813218366934E-6</v>
      </c>
      <c r="AG68" s="2">
        <v>0.66605707999999997</v>
      </c>
      <c r="AH68">
        <v>311.49488400000001</v>
      </c>
      <c r="AI68">
        <f t="shared" si="37"/>
        <v>310.77319206198484</v>
      </c>
      <c r="AJ68">
        <f t="shared" ref="AJ68:AJ99" si="50">(AI68-AH68)^2</f>
        <v>0.52083925339609116</v>
      </c>
      <c r="AK68" s="20">
        <f t="shared" ref="AK68:AK99" si="51">((AI68-AH68)/AH68)^2</f>
        <v>5.3678685394929996E-6</v>
      </c>
      <c r="AM68" s="2">
        <v>0.66723988000000001</v>
      </c>
      <c r="AN68">
        <v>338.77878199999998</v>
      </c>
      <c r="AO68">
        <f t="shared" si="38"/>
        <v>338.82512201664241</v>
      </c>
      <c r="AP68">
        <f t="shared" ref="AP68:AP98" si="52">(AO68-AN68)^2</f>
        <v>2.1473971424208886E-3</v>
      </c>
      <c r="AQ68" s="20">
        <f t="shared" ref="AQ68:AQ98" si="53">((AO68-AN68)/AN68)^2</f>
        <v>1.8710266192488547E-8</v>
      </c>
      <c r="AS68" s="2">
        <v>0.66330869000000003</v>
      </c>
      <c r="AT68">
        <v>374.67702600000001</v>
      </c>
      <c r="AU68">
        <f t="shared" si="39"/>
        <v>372.81840929553402</v>
      </c>
      <c r="AV68">
        <f t="shared" ref="AV68:AV88" si="54">(AU68-AT68)^2</f>
        <v>3.4544560541200076</v>
      </c>
      <c r="AW68" s="20">
        <f t="shared" ref="AW68:AW88" si="55">((AU68-AT68)/AT68)^2</f>
        <v>2.4607389493544347E-5</v>
      </c>
    </row>
    <row r="69" spans="3:49" x14ac:dyDescent="0.25">
      <c r="C69" s="2">
        <v>0.67033690999999995</v>
      </c>
      <c r="D69">
        <v>219.77047300000001</v>
      </c>
      <c r="E69">
        <f t="shared" si="32"/>
        <v>218.89191356929584</v>
      </c>
      <c r="F69">
        <f t="shared" si="40"/>
        <v>0.77186667327923875</v>
      </c>
      <c r="G69" s="20">
        <f t="shared" si="41"/>
        <v>1.5980987216981024E-5</v>
      </c>
      <c r="I69" s="2">
        <v>0.67049073000000003</v>
      </c>
      <c r="J69">
        <v>240.83784800000001</v>
      </c>
      <c r="K69">
        <f t="shared" si="33"/>
        <v>239.23500517900538</v>
      </c>
      <c r="L69">
        <f t="shared" si="42"/>
        <v>2.5691051088140049</v>
      </c>
      <c r="M69" s="20">
        <f t="shared" si="43"/>
        <v>4.4292724684317047E-5</v>
      </c>
      <c r="O69" s="2">
        <v>0.67019225000000004</v>
      </c>
      <c r="P69">
        <v>254.77347399999999</v>
      </c>
      <c r="Q69">
        <f t="shared" si="34"/>
        <v>253.28899698293742</v>
      </c>
      <c r="R69">
        <f t="shared" si="44"/>
        <v>2.2036720141869965</v>
      </c>
      <c r="S69" s="20">
        <f t="shared" si="45"/>
        <v>3.3949903042003998E-5</v>
      </c>
      <c r="U69" s="2">
        <v>0.67058428999999997</v>
      </c>
      <c r="V69">
        <v>269.58291700000001</v>
      </c>
      <c r="W69">
        <f t="shared" si="35"/>
        <v>268.5283280756326</v>
      </c>
      <c r="X69">
        <f t="shared" si="46"/>
        <v>1.1121577993984071</v>
      </c>
      <c r="Y69" s="20">
        <f t="shared" si="47"/>
        <v>1.5303179604337464E-5</v>
      </c>
      <c r="AA69" s="2">
        <v>0.67037899999999995</v>
      </c>
      <c r="AB69">
        <v>287.76654300000001</v>
      </c>
      <c r="AC69">
        <f t="shared" si="36"/>
        <v>288.19591001063077</v>
      </c>
      <c r="AD69">
        <f t="shared" si="48"/>
        <v>0.18435602981799165</v>
      </c>
      <c r="AE69" s="20">
        <f t="shared" si="49"/>
        <v>2.2262644314549905E-6</v>
      </c>
      <c r="AG69" s="2">
        <v>0.66983123</v>
      </c>
      <c r="AH69">
        <v>312.11088799999999</v>
      </c>
      <c r="AI69">
        <f t="shared" si="37"/>
        <v>311.38780843782274</v>
      </c>
      <c r="AJ69">
        <f t="shared" si="50"/>
        <v>0.52284405323843952</v>
      </c>
      <c r="AK69" s="20">
        <f t="shared" si="51"/>
        <v>5.3672810137035387E-6</v>
      </c>
      <c r="AM69" s="2">
        <v>0.67101496000000005</v>
      </c>
      <c r="AN69">
        <v>339.55900800000001</v>
      </c>
      <c r="AO69">
        <f t="shared" si="38"/>
        <v>339.70557023854627</v>
      </c>
      <c r="AP69">
        <f t="shared" si="52"/>
        <v>2.1480489767692755E-2</v>
      </c>
      <c r="AQ69" s="20">
        <f t="shared" si="53"/>
        <v>1.8630034837479205E-7</v>
      </c>
      <c r="AS69" s="2">
        <v>0.66563265999999999</v>
      </c>
      <c r="AT69">
        <v>375.439367</v>
      </c>
      <c r="AU69">
        <f t="shared" si="39"/>
        <v>373.62258184449615</v>
      </c>
      <c r="AV69">
        <f t="shared" si="54"/>
        <v>3.300708301259152</v>
      </c>
      <c r="AW69" s="20">
        <f t="shared" si="55"/>
        <v>2.3416798963689771E-5</v>
      </c>
    </row>
    <row r="70" spans="3:49" x14ac:dyDescent="0.25">
      <c r="C70" s="2">
        <v>0.67411003999999997</v>
      </c>
      <c r="D70">
        <v>220.206614</v>
      </c>
      <c r="E70">
        <f t="shared" si="32"/>
        <v>219.27740373969584</v>
      </c>
      <c r="F70">
        <f t="shared" si="40"/>
        <v>0.8634317078545245</v>
      </c>
      <c r="G70" s="20">
        <f t="shared" si="41"/>
        <v>1.7806037149591449E-5</v>
      </c>
      <c r="I70" s="2">
        <v>0.67388526000000004</v>
      </c>
      <c r="J70">
        <v>241.055205</v>
      </c>
      <c r="K70">
        <f t="shared" si="33"/>
        <v>239.57880086476882</v>
      </c>
      <c r="L70">
        <f t="shared" si="42"/>
        <v>2.179769170527722</v>
      </c>
      <c r="M70" s="20">
        <f t="shared" si="43"/>
        <v>3.7512627018123189E-5</v>
      </c>
      <c r="O70" s="2">
        <v>0.67396445000000005</v>
      </c>
      <c r="P70">
        <v>255.04539199999999</v>
      </c>
      <c r="Q70">
        <f t="shared" si="34"/>
        <v>253.70214685891668</v>
      </c>
      <c r="R70">
        <f t="shared" si="44"/>
        <v>1.8043075090439356</v>
      </c>
      <c r="S70" s="20">
        <f t="shared" si="45"/>
        <v>2.7738028738874352E-5</v>
      </c>
      <c r="U70" s="2">
        <v>0.67511224000000003</v>
      </c>
      <c r="V70">
        <v>270.03605099999999</v>
      </c>
      <c r="W70">
        <f t="shared" si="35"/>
        <v>269.02578830852508</v>
      </c>
      <c r="X70">
        <f t="shared" si="46"/>
        <v>1.0206307057861224</v>
      </c>
      <c r="Y70" s="20">
        <f t="shared" si="47"/>
        <v>1.3996683218169708E-5</v>
      </c>
      <c r="AA70" s="2">
        <v>0.67415270999999999</v>
      </c>
      <c r="AB70">
        <v>288.30434500000001</v>
      </c>
      <c r="AC70">
        <f t="shared" si="36"/>
        <v>288.69644035416491</v>
      </c>
      <c r="AD70">
        <f t="shared" si="48"/>
        <v>0.1537387667576938</v>
      </c>
      <c r="AE70" s="20">
        <f t="shared" si="49"/>
        <v>1.8496136325096114E-6</v>
      </c>
      <c r="AG70" s="2">
        <v>0.67360507000000003</v>
      </c>
      <c r="AH70">
        <v>312.67215099999999</v>
      </c>
      <c r="AI70">
        <f t="shared" si="37"/>
        <v>312.03381856234029</v>
      </c>
      <c r="AJ70">
        <f t="shared" si="50"/>
        <v>0.40746830096857328</v>
      </c>
      <c r="AK70" s="20">
        <f t="shared" si="51"/>
        <v>4.167882104619391E-6</v>
      </c>
      <c r="AM70" s="2">
        <v>0.67479047999999997</v>
      </c>
      <c r="AN70">
        <v>340.41743500000001</v>
      </c>
      <c r="AO70">
        <f t="shared" si="38"/>
        <v>340.63025498455841</v>
      </c>
      <c r="AP70">
        <f t="shared" si="52"/>
        <v>4.5292345827434875E-2</v>
      </c>
      <c r="AQ70" s="20">
        <f t="shared" si="53"/>
        <v>3.9084199787597322E-7</v>
      </c>
      <c r="AS70" s="2">
        <v>0.66865465000000002</v>
      </c>
      <c r="AT70">
        <v>376.50758400000001</v>
      </c>
      <c r="AU70">
        <f t="shared" si="39"/>
        <v>374.70403948248725</v>
      </c>
      <c r="AV70">
        <f t="shared" si="54"/>
        <v>3.2527728266503417</v>
      </c>
      <c r="AW70" s="20">
        <f t="shared" si="55"/>
        <v>2.2945962315450885E-5</v>
      </c>
    </row>
    <row r="71" spans="3:49" x14ac:dyDescent="0.25">
      <c r="C71" s="2">
        <v>0.67788294999999998</v>
      </c>
      <c r="D71">
        <v>220.60365400000001</v>
      </c>
      <c r="E71">
        <f t="shared" si="32"/>
        <v>219.67757034116551</v>
      </c>
      <c r="F71">
        <f t="shared" si="40"/>
        <v>0.85763094316029465</v>
      </c>
      <c r="G71" s="20">
        <f t="shared" si="41"/>
        <v>1.7622805116750116E-5</v>
      </c>
      <c r="I71" s="2">
        <v>0.67803522000000005</v>
      </c>
      <c r="J71">
        <v>241.39732599999999</v>
      </c>
      <c r="K71">
        <f t="shared" si="33"/>
        <v>240.01743071523651</v>
      </c>
      <c r="L71">
        <f t="shared" si="42"/>
        <v>1.9041109969124801</v>
      </c>
      <c r="M71" s="20">
        <f t="shared" si="43"/>
        <v>3.2675884417000106E-5</v>
      </c>
      <c r="O71" s="2">
        <v>0.67773678999999998</v>
      </c>
      <c r="P71">
        <v>255.34077099999999</v>
      </c>
      <c r="Q71">
        <f t="shared" si="34"/>
        <v>254.134475371777</v>
      </c>
      <c r="R71">
        <f t="shared" si="44"/>
        <v>1.4551491426698959</v>
      </c>
      <c r="S71" s="20">
        <f t="shared" si="45"/>
        <v>2.2318611730082217E-5</v>
      </c>
      <c r="U71" s="2">
        <v>0.67850734999999995</v>
      </c>
      <c r="V71">
        <v>270.35506900000001</v>
      </c>
      <c r="W71">
        <f t="shared" si="35"/>
        <v>269.41854053238734</v>
      </c>
      <c r="X71">
        <f t="shared" si="46"/>
        <v>0.87708557064894488</v>
      </c>
      <c r="Y71" s="20">
        <f t="shared" si="47"/>
        <v>1.1999770297838547E-5</v>
      </c>
      <c r="AA71" s="2">
        <v>0.67792589000000003</v>
      </c>
      <c r="AB71">
        <v>288.74830600000001</v>
      </c>
      <c r="AC71">
        <f t="shared" si="36"/>
        <v>289.22271269870123</v>
      </c>
      <c r="AD71">
        <f t="shared" si="48"/>
        <v>0.22506171577258643</v>
      </c>
      <c r="AE71" s="20">
        <f t="shared" si="49"/>
        <v>2.6993719790253606E-6</v>
      </c>
      <c r="AG71" s="2">
        <v>0.67737926000000004</v>
      </c>
      <c r="AH71">
        <v>313.295975</v>
      </c>
      <c r="AI71">
        <f t="shared" si="37"/>
        <v>312.71308684547495</v>
      </c>
      <c r="AJ71">
        <f t="shared" si="50"/>
        <v>0.3397586006856198</v>
      </c>
      <c r="AK71" s="20">
        <f t="shared" si="51"/>
        <v>3.4614720442653907E-6</v>
      </c>
      <c r="AM71" s="2">
        <v>0.67856711000000003</v>
      </c>
      <c r="AN71">
        <v>341.47136599999999</v>
      </c>
      <c r="AO71">
        <f t="shared" si="38"/>
        <v>341.60175569803437</v>
      </c>
      <c r="AP71">
        <f t="shared" si="52"/>
        <v>1.7001473353496263E-2</v>
      </c>
      <c r="AQ71" s="20">
        <f t="shared" si="53"/>
        <v>1.4580686603143977E-7</v>
      </c>
      <c r="AS71" s="2">
        <v>0.67167686999999998</v>
      </c>
      <c r="AT71">
        <v>377.61490199999997</v>
      </c>
      <c r="AU71">
        <f t="shared" si="39"/>
        <v>375.82752062485577</v>
      </c>
      <c r="AV71">
        <f t="shared" si="54"/>
        <v>3.1947321802123971</v>
      </c>
      <c r="AW71" s="20">
        <f t="shared" si="55"/>
        <v>2.2404549043700781E-5</v>
      </c>
    </row>
    <row r="72" spans="3:49" x14ac:dyDescent="0.25">
      <c r="C72" s="2">
        <v>0.68165598999999999</v>
      </c>
      <c r="D72">
        <v>221.02415500000001</v>
      </c>
      <c r="E72">
        <f t="shared" si="32"/>
        <v>220.09306089778451</v>
      </c>
      <c r="F72">
        <f t="shared" si="40"/>
        <v>0.86693622718048124</v>
      </c>
      <c r="G72" s="20">
        <f t="shared" si="41"/>
        <v>1.7746294063187245E-5</v>
      </c>
      <c r="I72" s="2">
        <v>0.68142988999999998</v>
      </c>
      <c r="J72">
        <v>241.63814300000001</v>
      </c>
      <c r="K72">
        <f t="shared" si="33"/>
        <v>240.3919321636082</v>
      </c>
      <c r="L72">
        <f t="shared" si="42"/>
        <v>1.5530414487403759</v>
      </c>
      <c r="M72" s="20">
        <f t="shared" si="43"/>
        <v>2.6598188999126057E-5</v>
      </c>
      <c r="O72" s="2">
        <v>0.68150960999999999</v>
      </c>
      <c r="P72">
        <v>255.722172</v>
      </c>
      <c r="Q72">
        <f t="shared" si="34"/>
        <v>254.58702612902735</v>
      </c>
      <c r="R72">
        <f t="shared" si="44"/>
        <v>1.2885561483862564</v>
      </c>
      <c r="S72" s="20">
        <f t="shared" si="45"/>
        <v>1.9704552602553292E-5</v>
      </c>
      <c r="U72" s="2">
        <v>0.68190267000000004</v>
      </c>
      <c r="V72">
        <v>270.711477</v>
      </c>
      <c r="W72">
        <f t="shared" si="35"/>
        <v>269.82919500620471</v>
      </c>
      <c r="X72">
        <f t="shared" si="46"/>
        <v>0.77842151657538972</v>
      </c>
      <c r="Y72" s="20">
        <f t="shared" si="47"/>
        <v>1.0621882554336116E-5</v>
      </c>
      <c r="AA72" s="2">
        <v>0.68169990000000003</v>
      </c>
      <c r="AB72">
        <v>289.34084999999999</v>
      </c>
      <c r="AC72">
        <f t="shared" si="36"/>
        <v>289.77638609581425</v>
      </c>
      <c r="AD72">
        <f t="shared" si="48"/>
        <v>0.18969169075712555</v>
      </c>
      <c r="AE72" s="20">
        <f t="shared" si="49"/>
        <v>2.2658377160351201E-6</v>
      </c>
      <c r="AG72" s="2">
        <v>0.68115296999999997</v>
      </c>
      <c r="AH72">
        <v>313.833778</v>
      </c>
      <c r="AI72">
        <f t="shared" si="37"/>
        <v>313.42732406698866</v>
      </c>
      <c r="AJ72">
        <f t="shared" si="50"/>
        <v>0.16520479966038265</v>
      </c>
      <c r="AK72" s="20">
        <f t="shared" si="51"/>
        <v>1.6773484460391149E-6</v>
      </c>
      <c r="AM72" s="2">
        <v>0.68234351999999998</v>
      </c>
      <c r="AN72">
        <v>342.48619500000001</v>
      </c>
      <c r="AO72">
        <f t="shared" si="38"/>
        <v>342.62228274704171</v>
      </c>
      <c r="AP72">
        <f t="shared" si="52"/>
        <v>1.8519874894885581E-2</v>
      </c>
      <c r="AQ72" s="20">
        <f t="shared" si="53"/>
        <v>1.5788901214041907E-7</v>
      </c>
      <c r="AS72" s="2">
        <v>0.67432095999999997</v>
      </c>
      <c r="AT72">
        <v>378.58774599999998</v>
      </c>
      <c r="AU72">
        <f t="shared" si="39"/>
        <v>376.84618502578923</v>
      </c>
      <c r="AV72">
        <f t="shared" si="54"/>
        <v>3.0330346268939183</v>
      </c>
      <c r="AW72" s="20">
        <f t="shared" si="55"/>
        <v>2.1161393496514096E-5</v>
      </c>
    </row>
    <row r="73" spans="3:49" x14ac:dyDescent="0.25">
      <c r="C73" s="2">
        <v>0.68542886000000003</v>
      </c>
      <c r="D73">
        <v>221.413376</v>
      </c>
      <c r="E73">
        <f t="shared" si="32"/>
        <v>220.52448280226253</v>
      </c>
      <c r="F73">
        <f t="shared" si="40"/>
        <v>0.79013111698395189</v>
      </c>
      <c r="G73" s="20">
        <f t="shared" si="41"/>
        <v>1.6117269124276905E-5</v>
      </c>
      <c r="I73" s="2">
        <v>0.68520249</v>
      </c>
      <c r="J73">
        <v>241.98044300000001</v>
      </c>
      <c r="K73">
        <f t="shared" si="33"/>
        <v>240.82552656982941</v>
      </c>
      <c r="L73">
        <f t="shared" si="42"/>
        <v>1.3338319606780056</v>
      </c>
      <c r="M73" s="20">
        <f t="shared" si="43"/>
        <v>2.2779311036449953E-5</v>
      </c>
      <c r="O73" s="2">
        <v>0.68528243</v>
      </c>
      <c r="P73">
        <v>256.10357199999999</v>
      </c>
      <c r="Q73">
        <f t="shared" si="34"/>
        <v>255.06080726105998</v>
      </c>
      <c r="R73">
        <f t="shared" si="44"/>
        <v>1.0873583007766228</v>
      </c>
      <c r="S73" s="20">
        <f t="shared" si="45"/>
        <v>1.6578353754751257E-5</v>
      </c>
      <c r="U73" s="2">
        <v>0.68567626000000004</v>
      </c>
      <c r="V73">
        <v>271.22753</v>
      </c>
      <c r="W73">
        <f t="shared" si="35"/>
        <v>270.30768555954592</v>
      </c>
      <c r="X73">
        <f t="shared" si="46"/>
        <v>0.84611379463428893</v>
      </c>
      <c r="Y73" s="20">
        <f t="shared" si="47"/>
        <v>1.1501678866893602E-5</v>
      </c>
      <c r="AA73" s="2">
        <v>0.68585145999999997</v>
      </c>
      <c r="AB73">
        <v>289.964495</v>
      </c>
      <c r="AC73">
        <f t="shared" si="36"/>
        <v>290.4188369926689</v>
      </c>
      <c r="AD73">
        <f t="shared" si="48"/>
        <v>0.20642664630234786</v>
      </c>
      <c r="AE73" s="20">
        <f t="shared" si="49"/>
        <v>2.4551391396215869E-6</v>
      </c>
      <c r="AG73" s="2">
        <v>0.68492677000000002</v>
      </c>
      <c r="AH73">
        <v>314.38722000000001</v>
      </c>
      <c r="AI73">
        <f t="shared" si="37"/>
        <v>314.17861495994674</v>
      </c>
      <c r="AJ73">
        <f t="shared" si="50"/>
        <v>4.3516062735626922E-2</v>
      </c>
      <c r="AK73" s="20">
        <f t="shared" si="51"/>
        <v>4.402707437769964E-7</v>
      </c>
      <c r="AM73" s="2">
        <v>0.68612010000000001</v>
      </c>
      <c r="AN73">
        <v>343.53230500000001</v>
      </c>
      <c r="AO73">
        <f t="shared" si="38"/>
        <v>343.69463632857207</v>
      </c>
      <c r="AP73">
        <f t="shared" si="52"/>
        <v>2.6351460235971909E-2</v>
      </c>
      <c r="AQ73" s="20">
        <f t="shared" si="53"/>
        <v>2.2329012630668606E-7</v>
      </c>
      <c r="AS73" s="2">
        <v>0.67734280999999996</v>
      </c>
      <c r="AT73">
        <v>379.63079199999999</v>
      </c>
      <c r="AU73">
        <f t="shared" si="39"/>
        <v>378.05285075879522</v>
      </c>
      <c r="AV73">
        <f t="shared" si="54"/>
        <v>2.4898985606948472</v>
      </c>
      <c r="AW73" s="20">
        <f t="shared" si="55"/>
        <v>1.7276620444361014E-5</v>
      </c>
    </row>
    <row r="74" spans="3:49" x14ac:dyDescent="0.25">
      <c r="C74" s="2">
        <v>0.68920186000000005</v>
      </c>
      <c r="D74">
        <v>221.82605599999999</v>
      </c>
      <c r="E74">
        <f t="shared" si="32"/>
        <v>220.97254259362603</v>
      </c>
      <c r="F74">
        <f t="shared" si="40"/>
        <v>0.72848513486008626</v>
      </c>
      <c r="G74" s="20">
        <f t="shared" si="41"/>
        <v>1.4804562537707692E-5</v>
      </c>
      <c r="I74" s="2">
        <v>0.68935239999999998</v>
      </c>
      <c r="J74">
        <v>242.31474399999999</v>
      </c>
      <c r="K74">
        <f t="shared" si="33"/>
        <v>241.3247042010602</v>
      </c>
      <c r="L74">
        <f t="shared" si="42"/>
        <v>0.98017880348474029</v>
      </c>
      <c r="M74" s="20">
        <f t="shared" si="43"/>
        <v>1.6693431759223318E-5</v>
      </c>
      <c r="O74" s="2">
        <v>0.68905437000000003</v>
      </c>
      <c r="P74">
        <v>256.32857000000001</v>
      </c>
      <c r="Q74">
        <f t="shared" si="34"/>
        <v>255.55682920177651</v>
      </c>
      <c r="R74">
        <f t="shared" si="44"/>
        <v>0.59558385964265192</v>
      </c>
      <c r="S74" s="20">
        <f t="shared" si="45"/>
        <v>9.0646051346060646E-6</v>
      </c>
      <c r="U74" s="2">
        <v>0.68982679000000002</v>
      </c>
      <c r="V74">
        <v>271.671313</v>
      </c>
      <c r="W74">
        <f t="shared" si="35"/>
        <v>270.86236032870664</v>
      </c>
      <c r="X74">
        <f t="shared" si="46"/>
        <v>0.65440442439265456</v>
      </c>
      <c r="Y74" s="20">
        <f t="shared" si="47"/>
        <v>8.8666315825023273E-6</v>
      </c>
      <c r="AA74" s="2">
        <v>0.68924775999999999</v>
      </c>
      <c r="AB74">
        <v>290.49465600000002</v>
      </c>
      <c r="AC74">
        <f t="shared" si="36"/>
        <v>290.97192786573027</v>
      </c>
      <c r="AD74">
        <f t="shared" si="48"/>
        <v>0.22778843381762884</v>
      </c>
      <c r="AE74" s="20">
        <f t="shared" si="49"/>
        <v>2.6993262228913202E-6</v>
      </c>
      <c r="AG74" s="2">
        <v>0.68870123000000005</v>
      </c>
      <c r="AH74">
        <v>315.05796500000002</v>
      </c>
      <c r="AI74">
        <f t="shared" si="37"/>
        <v>314.96919766269292</v>
      </c>
      <c r="AJ74">
        <f t="shared" si="50"/>
        <v>7.8796401725931501E-3</v>
      </c>
      <c r="AK74" s="20">
        <f t="shared" si="51"/>
        <v>7.9382625498849658E-8</v>
      </c>
      <c r="AM74" s="2">
        <v>0.68989685999999995</v>
      </c>
      <c r="AN74">
        <v>344.60969599999999</v>
      </c>
      <c r="AO74">
        <f t="shared" si="38"/>
        <v>344.82169520185721</v>
      </c>
      <c r="AP74">
        <f t="shared" si="52"/>
        <v>4.4943661588100328E-2</v>
      </c>
      <c r="AQ74" s="20">
        <f t="shared" si="53"/>
        <v>3.7845431949067237E-7</v>
      </c>
      <c r="AS74" s="2">
        <v>0.67998775</v>
      </c>
      <c r="AT74">
        <v>380.75221800000003</v>
      </c>
      <c r="AU74">
        <f t="shared" si="39"/>
        <v>379.14759265253372</v>
      </c>
      <c r="AV74">
        <f t="shared" si="54"/>
        <v>2.5748225057313774</v>
      </c>
      <c r="AW74" s="20">
        <f t="shared" si="55"/>
        <v>1.7760795454843829E-5</v>
      </c>
    </row>
    <row r="75" spans="3:49" x14ac:dyDescent="0.25">
      <c r="C75" s="2">
        <v>0.69297463999999998</v>
      </c>
      <c r="D75">
        <v>222.199637</v>
      </c>
      <c r="E75">
        <f t="shared" si="32"/>
        <v>221.43790452953141</v>
      </c>
      <c r="F75">
        <f t="shared" si="40"/>
        <v>0.58023635656617689</v>
      </c>
      <c r="G75" s="20">
        <f t="shared" si="41"/>
        <v>1.1752174928413712E-5</v>
      </c>
      <c r="I75" s="2">
        <v>0.69274663000000003</v>
      </c>
      <c r="J75">
        <v>242.47735900000001</v>
      </c>
      <c r="K75">
        <f t="shared" si="33"/>
        <v>241.7511642540922</v>
      </c>
      <c r="L75">
        <f t="shared" si="42"/>
        <v>0.52735880898410059</v>
      </c>
      <c r="M75" s="20">
        <f t="shared" si="43"/>
        <v>8.9694088031941161E-6</v>
      </c>
      <c r="O75" s="2">
        <v>0.69282767999999995</v>
      </c>
      <c r="P75">
        <v>256.79599200000001</v>
      </c>
      <c r="Q75">
        <f t="shared" si="34"/>
        <v>256.07659375206089</v>
      </c>
      <c r="R75">
        <f t="shared" si="44"/>
        <v>0.51753383913788309</v>
      </c>
      <c r="S75" s="20">
        <f t="shared" si="45"/>
        <v>7.8480591813983498E-6</v>
      </c>
      <c r="U75" s="2">
        <v>0.69360010000000005</v>
      </c>
      <c r="V75">
        <v>272.138734</v>
      </c>
      <c r="W75">
        <f t="shared" si="35"/>
        <v>271.39397433233597</v>
      </c>
      <c r="X75">
        <f t="shared" si="46"/>
        <v>0.55466696257903247</v>
      </c>
      <c r="Y75" s="20">
        <f t="shared" si="47"/>
        <v>7.4894785058785336E-6</v>
      </c>
      <c r="AA75" s="2">
        <v>0.69302258000000005</v>
      </c>
      <c r="AB75">
        <v>291.22796199999999</v>
      </c>
      <c r="AC75">
        <f t="shared" si="36"/>
        <v>291.61741349487215</v>
      </c>
      <c r="AD75">
        <f t="shared" si="48"/>
        <v>0.15167246685816171</v>
      </c>
      <c r="AE75" s="20">
        <f t="shared" si="49"/>
        <v>1.7883009540838065E-6</v>
      </c>
      <c r="AG75" s="2">
        <v>0.69247524000000005</v>
      </c>
      <c r="AH75">
        <v>315.650508</v>
      </c>
      <c r="AI75">
        <f t="shared" si="37"/>
        <v>315.80109856584738</v>
      </c>
      <c r="AJ75">
        <f t="shared" si="50"/>
        <v>2.2677518522234312E-2</v>
      </c>
      <c r="AK75" s="20">
        <f t="shared" si="51"/>
        <v>2.2760539136300851E-7</v>
      </c>
      <c r="AM75" s="2">
        <v>0.69367424</v>
      </c>
      <c r="AN75">
        <v>345.79656799999998</v>
      </c>
      <c r="AO75">
        <f t="shared" si="38"/>
        <v>346.006665231733</v>
      </c>
      <c r="AP75">
        <f t="shared" si="52"/>
        <v>4.4140846781876665E-2</v>
      </c>
      <c r="AQ75" s="20">
        <f t="shared" si="53"/>
        <v>3.691469657214763E-7</v>
      </c>
      <c r="AS75" s="2">
        <v>0.68263214999999999</v>
      </c>
      <c r="AT75">
        <v>381.77980200000002</v>
      </c>
      <c r="AU75">
        <f t="shared" si="39"/>
        <v>380.27948416091579</v>
      </c>
      <c r="AV75">
        <f t="shared" si="54"/>
        <v>2.2509536182743801</v>
      </c>
      <c r="AW75" s="20">
        <f t="shared" si="55"/>
        <v>1.5443319253265942E-5</v>
      </c>
    </row>
    <row r="76" spans="3:49" x14ac:dyDescent="0.25">
      <c r="C76" s="2">
        <v>0.69674758999999997</v>
      </c>
      <c r="D76">
        <v>222.60449700000001</v>
      </c>
      <c r="E76">
        <f t="shared" si="32"/>
        <v>221.92135924166814</v>
      </c>
      <c r="F76">
        <f t="shared" si="40"/>
        <v>0.46667719685868825</v>
      </c>
      <c r="G76" s="20">
        <f t="shared" si="41"/>
        <v>9.4177837364893404E-6</v>
      </c>
      <c r="I76" s="2">
        <v>0.69651852000000003</v>
      </c>
      <c r="J76">
        <v>242.694537</v>
      </c>
      <c r="K76">
        <f t="shared" si="33"/>
        <v>242.24524808368761</v>
      </c>
      <c r="L76">
        <f t="shared" si="42"/>
        <v>0.20186053032115589</v>
      </c>
      <c r="M76" s="20">
        <f t="shared" si="43"/>
        <v>3.4271365503461116E-6</v>
      </c>
      <c r="O76" s="2">
        <v>0.69660107999999998</v>
      </c>
      <c r="P76">
        <v>257.27905299999998</v>
      </c>
      <c r="Q76">
        <f t="shared" si="34"/>
        <v>256.62121920794704</v>
      </c>
      <c r="R76">
        <f t="shared" si="44"/>
        <v>0.4327452979667516</v>
      </c>
      <c r="S76" s="20">
        <f t="shared" si="45"/>
        <v>6.5376776117582363E-6</v>
      </c>
      <c r="U76" s="2">
        <v>0.69737313999999995</v>
      </c>
      <c r="V76">
        <v>272.559235</v>
      </c>
      <c r="W76">
        <f t="shared" si="35"/>
        <v>271.95317102791898</v>
      </c>
      <c r="X76">
        <f t="shared" si="46"/>
        <v>0.36731353825462004</v>
      </c>
      <c r="Y76" s="20">
        <f t="shared" si="47"/>
        <v>4.9444174720059397E-6</v>
      </c>
      <c r="AA76" s="2">
        <v>0.69679676999999995</v>
      </c>
      <c r="AB76">
        <v>291.851786</v>
      </c>
      <c r="AC76">
        <f t="shared" si="36"/>
        <v>292.29700538578066</v>
      </c>
      <c r="AD76">
        <f t="shared" si="48"/>
        <v>0.19822030147490866</v>
      </c>
      <c r="AE76" s="20">
        <f t="shared" si="49"/>
        <v>2.3271448791642935E-6</v>
      </c>
      <c r="AG76" s="2">
        <v>0.69625000999999997</v>
      </c>
      <c r="AH76">
        <v>316.37599399999999</v>
      </c>
      <c r="AI76">
        <f t="shared" si="37"/>
        <v>316.67700077494203</v>
      </c>
      <c r="AJ76">
        <f t="shared" si="50"/>
        <v>9.0605078561007107E-2</v>
      </c>
      <c r="AK76" s="20">
        <f t="shared" si="51"/>
        <v>9.0520198151848392E-7</v>
      </c>
      <c r="AM76" s="2">
        <v>0.69745122999999998</v>
      </c>
      <c r="AN76">
        <v>346.91305999999997</v>
      </c>
      <c r="AO76">
        <f t="shared" si="38"/>
        <v>347.25249580803325</v>
      </c>
      <c r="AP76">
        <f t="shared" si="52"/>
        <v>0.11521666777520043</v>
      </c>
      <c r="AQ76" s="20">
        <f t="shared" si="53"/>
        <v>9.5735720741863568E-7</v>
      </c>
      <c r="AS76" s="2">
        <v>0.68486309000000001</v>
      </c>
      <c r="AT76">
        <v>382.62136600000002</v>
      </c>
      <c r="AU76">
        <f t="shared" si="39"/>
        <v>381.2644655532232</v>
      </c>
      <c r="AV76">
        <f t="shared" si="54"/>
        <v>1.8411788224631325</v>
      </c>
      <c r="AW76" s="20">
        <f t="shared" si="55"/>
        <v>1.25764345561133E-5</v>
      </c>
    </row>
    <row r="77" spans="3:49" x14ac:dyDescent="0.25">
      <c r="C77" s="2">
        <v>0.70052055000000002</v>
      </c>
      <c r="D77">
        <v>223.00935799999999</v>
      </c>
      <c r="E77">
        <f t="shared" si="32"/>
        <v>222.4236695209878</v>
      </c>
      <c r="F77">
        <f t="shared" si="40"/>
        <v>0.3430309944476137</v>
      </c>
      <c r="G77" s="20">
        <f t="shared" si="41"/>
        <v>6.8974281861346145E-6</v>
      </c>
      <c r="I77" s="2">
        <v>0.70029125999999997</v>
      </c>
      <c r="J77">
        <v>243.06029699999999</v>
      </c>
      <c r="K77">
        <f t="shared" si="33"/>
        <v>242.76175154792682</v>
      </c>
      <c r="L77">
        <f t="shared" si="42"/>
        <v>8.9129386953573891E-2</v>
      </c>
      <c r="M77" s="20">
        <f t="shared" si="43"/>
        <v>1.5086651937827092E-6</v>
      </c>
      <c r="O77" s="2">
        <v>0.70037393999999997</v>
      </c>
      <c r="P77">
        <v>257.668274</v>
      </c>
      <c r="Q77">
        <f t="shared" si="34"/>
        <v>257.19197713625096</v>
      </c>
      <c r="R77">
        <f t="shared" si="44"/>
        <v>0.22685870241717318</v>
      </c>
      <c r="S77" s="20">
        <f t="shared" si="45"/>
        <v>3.4169100566717534E-6</v>
      </c>
      <c r="U77" s="2">
        <v>0.70114582999999997</v>
      </c>
      <c r="V77">
        <v>272.91717499999999</v>
      </c>
      <c r="W77">
        <f t="shared" si="35"/>
        <v>272.5415669034316</v>
      </c>
      <c r="X77">
        <f t="shared" si="46"/>
        <v>0.14108144220772523</v>
      </c>
      <c r="Y77" s="20">
        <f t="shared" si="47"/>
        <v>1.8941229064190878E-6</v>
      </c>
      <c r="AA77" s="2">
        <v>0.70057153999999999</v>
      </c>
      <c r="AB77">
        <v>292.577271</v>
      </c>
      <c r="AC77">
        <f t="shared" si="36"/>
        <v>293.01296436238925</v>
      </c>
      <c r="AD77">
        <f t="shared" si="48"/>
        <v>0.18982870603005791</v>
      </c>
      <c r="AE77" s="20">
        <f t="shared" si="49"/>
        <v>2.2175872599132428E-6</v>
      </c>
      <c r="AG77" s="2">
        <v>0.70002483000000004</v>
      </c>
      <c r="AH77">
        <v>317.10929900000002</v>
      </c>
      <c r="AI77">
        <f t="shared" si="37"/>
        <v>317.59933451483573</v>
      </c>
      <c r="AJ77">
        <f t="shared" si="50"/>
        <v>0.24013480580030008</v>
      </c>
      <c r="AK77" s="20">
        <f t="shared" si="51"/>
        <v>2.3880155875833107E-6</v>
      </c>
      <c r="AM77" s="2">
        <v>0.70085027</v>
      </c>
      <c r="AN77">
        <v>347.926357</v>
      </c>
      <c r="AO77">
        <f t="shared" si="38"/>
        <v>348.42866601897003</v>
      </c>
      <c r="AP77">
        <f t="shared" si="52"/>
        <v>0.25231435053864232</v>
      </c>
      <c r="AQ77" s="20">
        <f t="shared" si="53"/>
        <v>2.0843339020128817E-6</v>
      </c>
      <c r="AS77" s="2">
        <v>0.68788837999999997</v>
      </c>
      <c r="AT77">
        <v>383.75629700000002</v>
      </c>
      <c r="AU77">
        <f t="shared" si="39"/>
        <v>382.64571886476386</v>
      </c>
      <c r="AV77">
        <f t="shared" si="54"/>
        <v>1.2333837944646115</v>
      </c>
      <c r="AW77" s="20">
        <f t="shared" si="55"/>
        <v>8.3750461384577448E-6</v>
      </c>
    </row>
    <row r="78" spans="3:49" x14ac:dyDescent="0.25">
      <c r="C78" s="2">
        <v>0.70429302000000005</v>
      </c>
      <c r="D78">
        <v>223.32819699999999</v>
      </c>
      <c r="E78">
        <f t="shared" si="32"/>
        <v>222.94558911371664</v>
      </c>
      <c r="F78">
        <f t="shared" si="40"/>
        <v>0.1463887946462149</v>
      </c>
      <c r="G78" s="20">
        <f t="shared" si="41"/>
        <v>2.9350852192799028E-6</v>
      </c>
      <c r="I78" s="2">
        <v>0.70368618000000005</v>
      </c>
      <c r="J78">
        <v>243.34632400000001</v>
      </c>
      <c r="K78">
        <f t="shared" si="33"/>
        <v>243.24656775133815</v>
      </c>
      <c r="L78">
        <f t="shared" si="42"/>
        <v>9.9513091470872332E-3</v>
      </c>
      <c r="M78" s="20">
        <f t="shared" si="43"/>
        <v>1.6804695129462416E-7</v>
      </c>
      <c r="O78" s="2">
        <v>0.70414715999999999</v>
      </c>
      <c r="P78">
        <v>258.12005499999998</v>
      </c>
      <c r="Q78">
        <f t="shared" si="34"/>
        <v>257.79046299652236</v>
      </c>
      <c r="R78">
        <f t="shared" si="44"/>
        <v>0.10863088875638786</v>
      </c>
      <c r="S78" s="20">
        <f t="shared" si="45"/>
        <v>1.6304588211889986E-6</v>
      </c>
      <c r="U78" s="2">
        <v>0.70529702999999999</v>
      </c>
      <c r="V78">
        <v>273.47825999999998</v>
      </c>
      <c r="W78">
        <f t="shared" si="35"/>
        <v>273.22489358214841</v>
      </c>
      <c r="X78">
        <f t="shared" si="46"/>
        <v>6.4194541694934562E-2</v>
      </c>
      <c r="Y78" s="20">
        <f t="shared" si="47"/>
        <v>8.5832643160277412E-7</v>
      </c>
      <c r="AA78" s="2">
        <v>0.70434604999999995</v>
      </c>
      <c r="AB78">
        <v>293.25583599999999</v>
      </c>
      <c r="AC78">
        <f t="shared" si="36"/>
        <v>293.76732850299834</v>
      </c>
      <c r="AD78">
        <f t="shared" si="48"/>
        <v>0.26162458062351812</v>
      </c>
      <c r="AE78" s="20">
        <f t="shared" si="49"/>
        <v>3.0421821788322219E-6</v>
      </c>
      <c r="AG78" s="2">
        <v>0.70379959999999997</v>
      </c>
      <c r="AH78">
        <v>317.83478500000001</v>
      </c>
      <c r="AI78">
        <f t="shared" si="37"/>
        <v>318.57084157435571</v>
      </c>
      <c r="AJ78">
        <f t="shared" si="50"/>
        <v>0.54177928065224867</v>
      </c>
      <c r="AK78" s="20">
        <f t="shared" si="51"/>
        <v>5.3631450106179113E-6</v>
      </c>
      <c r="AM78" s="2">
        <v>0.70424953000000001</v>
      </c>
      <c r="AN78">
        <v>348.97875599999998</v>
      </c>
      <c r="AO78">
        <f t="shared" si="38"/>
        <v>349.65982767511036</v>
      </c>
      <c r="AP78">
        <f t="shared" si="52"/>
        <v>0.46385862663767025</v>
      </c>
      <c r="AQ78" s="20">
        <f t="shared" si="53"/>
        <v>3.8087955183210487E-6</v>
      </c>
      <c r="AS78" s="2">
        <v>0.69094898000000005</v>
      </c>
      <c r="AT78">
        <v>384.934955</v>
      </c>
      <c r="AU78">
        <f t="shared" si="39"/>
        <v>384.09852426474981</v>
      </c>
      <c r="AV78">
        <f t="shared" si="54"/>
        <v>0.69961637487117279</v>
      </c>
      <c r="AW78" s="20">
        <f t="shared" si="55"/>
        <v>4.7215573111171841E-6</v>
      </c>
    </row>
    <row r="79" spans="3:49" x14ac:dyDescent="0.25">
      <c r="C79" s="2">
        <v>0.70806495000000003</v>
      </c>
      <c r="D79">
        <v>223.55319499999999</v>
      </c>
      <c r="E79">
        <f t="shared" si="32"/>
        <v>223.48797203603596</v>
      </c>
      <c r="F79">
        <f t="shared" si="40"/>
        <v>4.25403502825348E-3</v>
      </c>
      <c r="G79" s="20">
        <f t="shared" si="41"/>
        <v>8.5121506121683464E-8</v>
      </c>
      <c r="I79" s="2">
        <v>0.70783668</v>
      </c>
      <c r="J79">
        <v>243.783998</v>
      </c>
      <c r="K79">
        <f t="shared" si="33"/>
        <v>243.86644785027985</v>
      </c>
      <c r="L79">
        <f t="shared" si="42"/>
        <v>6.7979778111709388E-3</v>
      </c>
      <c r="M79" s="20">
        <f t="shared" si="43"/>
        <v>1.1438507269054276E-7</v>
      </c>
      <c r="O79" s="2">
        <v>0.70792082999999995</v>
      </c>
      <c r="P79">
        <v>258.650038</v>
      </c>
      <c r="Q79">
        <f t="shared" si="34"/>
        <v>258.41826468052324</v>
      </c>
      <c r="R79">
        <f t="shared" si="44"/>
        <v>5.3718871621275512E-2</v>
      </c>
      <c r="S79" s="20">
        <f t="shared" si="45"/>
        <v>8.0297456449726979E-7</v>
      </c>
      <c r="U79" s="2">
        <v>0.70869236000000002</v>
      </c>
      <c r="V79">
        <v>273.83637800000002</v>
      </c>
      <c r="W79">
        <f t="shared" si="35"/>
        <v>273.81346038338393</v>
      </c>
      <c r="X79">
        <f t="shared" si="46"/>
        <v>5.2521715136246295E-4</v>
      </c>
      <c r="Y79" s="20">
        <f t="shared" si="47"/>
        <v>7.0041689974198271E-9</v>
      </c>
      <c r="AA79" s="2">
        <v>0.70812094999999997</v>
      </c>
      <c r="AB79">
        <v>294.00478199999998</v>
      </c>
      <c r="AC79">
        <f t="shared" si="36"/>
        <v>294.56258690950847</v>
      </c>
      <c r="AD79">
        <f t="shared" si="48"/>
        <v>0.31114631707177554</v>
      </c>
      <c r="AE79" s="20">
        <f t="shared" si="49"/>
        <v>3.5996135353154811E-6</v>
      </c>
      <c r="AG79" s="2">
        <v>0.70719686999999998</v>
      </c>
      <c r="AH79">
        <v>318.53527800000001</v>
      </c>
      <c r="AI79">
        <f t="shared" si="37"/>
        <v>319.48969462133704</v>
      </c>
      <c r="AJ79">
        <f t="shared" si="50"/>
        <v>0.91091108708439505</v>
      </c>
      <c r="AK79" s="20">
        <f t="shared" si="51"/>
        <v>8.977613668909922E-6</v>
      </c>
      <c r="AM79" s="2">
        <v>0.70689349000000001</v>
      </c>
      <c r="AN79">
        <v>349.92813899999999</v>
      </c>
      <c r="AO79">
        <f t="shared" si="38"/>
        <v>350.6572367352843</v>
      </c>
      <c r="AP79">
        <f t="shared" si="52"/>
        <v>0.53158350759671402</v>
      </c>
      <c r="AQ79" s="20">
        <f t="shared" si="53"/>
        <v>4.3412396837222549E-6</v>
      </c>
      <c r="AS79" s="2">
        <v>0.69434947999999996</v>
      </c>
      <c r="AT79">
        <v>386.20631700000001</v>
      </c>
      <c r="AU79">
        <f t="shared" si="39"/>
        <v>385.78096791832621</v>
      </c>
      <c r="AV79">
        <f t="shared" si="54"/>
        <v>0.18092184128074568</v>
      </c>
      <c r="AW79" s="20">
        <f t="shared" si="55"/>
        <v>1.212976125431558E-6</v>
      </c>
    </row>
    <row r="80" spans="3:49" x14ac:dyDescent="0.25">
      <c r="C80" s="2">
        <v>0.71221579999999995</v>
      </c>
      <c r="D80">
        <v>224.05171899999999</v>
      </c>
      <c r="E80">
        <f t="shared" si="32"/>
        <v>224.10967433887038</v>
      </c>
      <c r="F80">
        <f t="shared" si="40"/>
        <v>3.3588213035812432E-3</v>
      </c>
      <c r="G80" s="20">
        <f t="shared" si="41"/>
        <v>6.6909893472602738E-8</v>
      </c>
      <c r="I80" s="2">
        <v>0.71161052000000002</v>
      </c>
      <c r="J80">
        <v>244.34526099999999</v>
      </c>
      <c r="K80">
        <f t="shared" si="33"/>
        <v>244.45741346224486</v>
      </c>
      <c r="L80">
        <f t="shared" si="42"/>
        <v>1.2578174787585788E-2</v>
      </c>
      <c r="M80" s="20">
        <f t="shared" si="43"/>
        <v>2.106734389443353E-7</v>
      </c>
      <c r="O80" s="2">
        <v>0.71169417999999995</v>
      </c>
      <c r="P80">
        <v>259.12527999999998</v>
      </c>
      <c r="Q80">
        <f t="shared" si="34"/>
        <v>259.07693353265324</v>
      </c>
      <c r="R80">
        <f t="shared" si="44"/>
        <v>2.3373809049086645E-3</v>
      </c>
      <c r="S80" s="20">
        <f t="shared" si="45"/>
        <v>3.4810472883906677E-8</v>
      </c>
      <c r="U80" s="2">
        <v>0.71246615999999996</v>
      </c>
      <c r="V80">
        <v>274.38982099999998</v>
      </c>
      <c r="W80">
        <f t="shared" si="35"/>
        <v>274.50088793019836</v>
      </c>
      <c r="X80">
        <f t="shared" si="46"/>
        <v>1.2335862983690974E-2</v>
      </c>
      <c r="Y80" s="20">
        <f t="shared" si="47"/>
        <v>1.6384513261058563E-7</v>
      </c>
      <c r="AA80" s="2">
        <v>0.71189625000000001</v>
      </c>
      <c r="AB80">
        <v>294.82410900000002</v>
      </c>
      <c r="AC80">
        <f t="shared" si="36"/>
        <v>295.40129300320734</v>
      </c>
      <c r="AD80">
        <f t="shared" si="48"/>
        <v>0.33314137355842927</v>
      </c>
      <c r="AE80" s="20">
        <f t="shared" si="49"/>
        <v>3.832680195532029E-6</v>
      </c>
      <c r="AG80" s="2">
        <v>0.71021628999999997</v>
      </c>
      <c r="AH80">
        <v>319.14992899999999</v>
      </c>
      <c r="AI80">
        <f t="shared" si="37"/>
        <v>320.34367758527281</v>
      </c>
      <c r="AJ80">
        <f t="shared" si="50"/>
        <v>1.4250356848408798</v>
      </c>
      <c r="AK80" s="20">
        <f t="shared" si="51"/>
        <v>1.399059663327431E-5</v>
      </c>
      <c r="AM80" s="2">
        <v>0.70991565000000001</v>
      </c>
      <c r="AN80">
        <v>351.02592600000003</v>
      </c>
      <c r="AO80">
        <f t="shared" si="38"/>
        <v>351.84198097248299</v>
      </c>
      <c r="AP80">
        <f t="shared" si="52"/>
        <v>0.66594571811416348</v>
      </c>
      <c r="AQ80" s="20">
        <f t="shared" si="53"/>
        <v>5.4045612550674734E-6</v>
      </c>
      <c r="AS80" s="2">
        <v>0.69699454999999999</v>
      </c>
      <c r="AT80">
        <v>387.351203</v>
      </c>
      <c r="AU80">
        <f t="shared" si="39"/>
        <v>387.14149427363373</v>
      </c>
      <c r="AV80">
        <f t="shared" si="54"/>
        <v>4.3977749914164331E-2</v>
      </c>
      <c r="AW80" s="20">
        <f t="shared" si="55"/>
        <v>2.9310497304429383E-7</v>
      </c>
    </row>
    <row r="81" spans="3:49" x14ac:dyDescent="0.25">
      <c r="C81" s="2">
        <v>0.71598969000000001</v>
      </c>
      <c r="D81">
        <v>224.622513</v>
      </c>
      <c r="E81">
        <f t="shared" si="32"/>
        <v>224.69855792044504</v>
      </c>
      <c r="F81">
        <f t="shared" si="40"/>
        <v>5.7828299254928288E-3</v>
      </c>
      <c r="G81" s="20">
        <f t="shared" si="41"/>
        <v>1.1461299368624678E-7</v>
      </c>
      <c r="I81" s="2">
        <v>0.71538369999999996</v>
      </c>
      <c r="J81">
        <v>244.789222</v>
      </c>
      <c r="K81">
        <f t="shared" si="33"/>
        <v>245.07578722238395</v>
      </c>
      <c r="L81">
        <f t="shared" si="42"/>
        <v>8.2119626679966209E-2</v>
      </c>
      <c r="M81" s="20">
        <f t="shared" si="43"/>
        <v>1.3704474348624053E-6</v>
      </c>
      <c r="O81" s="2">
        <v>0.71546851</v>
      </c>
      <c r="P81">
        <v>259.77256399999999</v>
      </c>
      <c r="Q81">
        <f t="shared" si="34"/>
        <v>259.76850803491448</v>
      </c>
      <c r="R81">
        <f t="shared" si="44"/>
        <v>1.6450852774900317E-5</v>
      </c>
      <c r="S81" s="20">
        <f t="shared" si="45"/>
        <v>2.4378212243735333E-10</v>
      </c>
      <c r="U81" s="2">
        <v>0.71623981999999997</v>
      </c>
      <c r="V81">
        <v>274.919804</v>
      </c>
      <c r="W81">
        <f t="shared" si="35"/>
        <v>275.2254202120173</v>
      </c>
      <c r="X81">
        <f t="shared" si="46"/>
        <v>9.3401269047802341E-2</v>
      </c>
      <c r="Y81" s="20">
        <f t="shared" si="47"/>
        <v>1.2357787581133738E-6</v>
      </c>
      <c r="AA81" s="2">
        <v>0.71567164000000005</v>
      </c>
      <c r="AB81">
        <v>295.65907600000003</v>
      </c>
      <c r="AC81">
        <f t="shared" si="36"/>
        <v>296.28612481418526</v>
      </c>
      <c r="AD81">
        <f t="shared" si="48"/>
        <v>0.39319021537110277</v>
      </c>
      <c r="AE81" s="20">
        <f t="shared" si="49"/>
        <v>4.4980084935114116E-6</v>
      </c>
      <c r="AG81" s="2">
        <v>0.71323665000000003</v>
      </c>
      <c r="AH81">
        <v>319.92880100000002</v>
      </c>
      <c r="AI81">
        <f t="shared" si="37"/>
        <v>321.23487457431088</v>
      </c>
      <c r="AJ81">
        <f t="shared" si="50"/>
        <v>1.7058281815131404</v>
      </c>
      <c r="AK81" s="20">
        <f t="shared" si="51"/>
        <v>1.6665893728593926E-5</v>
      </c>
      <c r="AM81" s="2">
        <v>0.71331686000000005</v>
      </c>
      <c r="AN81">
        <v>352.42241000000001</v>
      </c>
      <c r="AO81">
        <f t="shared" si="38"/>
        <v>353.23501249984577</v>
      </c>
      <c r="AP81">
        <f t="shared" si="52"/>
        <v>0.66032282275556597</v>
      </c>
      <c r="AQ81" s="20">
        <f t="shared" si="53"/>
        <v>5.3165423120692949E-6</v>
      </c>
      <c r="AS81" s="2">
        <v>0.70001701999999999</v>
      </c>
      <c r="AT81">
        <v>388.50373100000002</v>
      </c>
      <c r="AU81">
        <f t="shared" si="39"/>
        <v>388.75407015180724</v>
      </c>
      <c r="AV81">
        <f t="shared" si="54"/>
        <v>6.2669690927560778E-2</v>
      </c>
      <c r="AW81" s="20">
        <f t="shared" si="55"/>
        <v>4.15209388551229E-7</v>
      </c>
    </row>
    <row r="82" spans="3:49" x14ac:dyDescent="0.25">
      <c r="C82" s="2">
        <v>0.71938541</v>
      </c>
      <c r="D82">
        <v>225.04930200000001</v>
      </c>
      <c r="E82">
        <f t="shared" si="32"/>
        <v>225.24855990874579</v>
      </c>
      <c r="F82">
        <f t="shared" si="40"/>
        <v>3.9703714197740964E-2</v>
      </c>
      <c r="G82" s="20">
        <f t="shared" si="41"/>
        <v>7.8392731178888402E-7</v>
      </c>
      <c r="I82" s="2">
        <v>0.71915717999999995</v>
      </c>
      <c r="J82">
        <v>245.287924</v>
      </c>
      <c r="K82">
        <f t="shared" si="33"/>
        <v>245.72325975927842</v>
      </c>
      <c r="L82">
        <f t="shared" si="42"/>
        <v>0.1895172233065153</v>
      </c>
      <c r="M82" s="20">
        <f t="shared" si="43"/>
        <v>3.1498969765957248E-6</v>
      </c>
      <c r="O82" s="2">
        <v>0.71924204000000003</v>
      </c>
      <c r="P82">
        <v>260.27908600000001</v>
      </c>
      <c r="Q82">
        <f t="shared" si="34"/>
        <v>260.49460515647985</v>
      </c>
      <c r="R82">
        <f t="shared" si="44"/>
        <v>4.6448506809782998E-2</v>
      </c>
      <c r="S82" s="20">
        <f t="shared" si="45"/>
        <v>6.8563536635752023E-7</v>
      </c>
      <c r="U82" s="2">
        <v>0.72001318000000003</v>
      </c>
      <c r="V82">
        <v>275.39504499999998</v>
      </c>
      <c r="W82">
        <f t="shared" si="35"/>
        <v>275.98938795010025</v>
      </c>
      <c r="X82">
        <f t="shared" si="46"/>
        <v>0.35324354233389171</v>
      </c>
      <c r="Y82" s="20">
        <f t="shared" si="47"/>
        <v>4.6575978454101018E-6</v>
      </c>
      <c r="AA82" s="2">
        <v>0.71944724999999998</v>
      </c>
      <c r="AB82">
        <v>296.533143</v>
      </c>
      <c r="AC82">
        <f t="shared" si="36"/>
        <v>297.22007831792666</v>
      </c>
      <c r="AD82">
        <f t="shared" si="48"/>
        <v>0.47188013101501269</v>
      </c>
      <c r="AE82" s="20">
        <f t="shared" si="49"/>
        <v>5.3664267999799895E-6</v>
      </c>
      <c r="AG82" s="2">
        <v>0.71625717</v>
      </c>
      <c r="AH82">
        <v>320.73724399999998</v>
      </c>
      <c r="AI82">
        <f t="shared" si="37"/>
        <v>322.16491888895291</v>
      </c>
      <c r="AJ82">
        <f t="shared" si="50"/>
        <v>2.0382555885467775</v>
      </c>
      <c r="AK82" s="20">
        <f t="shared" si="51"/>
        <v>1.9813438696707448E-5</v>
      </c>
      <c r="AM82" s="2">
        <v>0.71633999000000004</v>
      </c>
      <c r="AN82">
        <v>353.69223899999997</v>
      </c>
      <c r="AO82">
        <f t="shared" si="38"/>
        <v>354.52892034992908</v>
      </c>
      <c r="AP82">
        <f t="shared" si="52"/>
        <v>0.70003568131919514</v>
      </c>
      <c r="AQ82" s="20">
        <f t="shared" si="53"/>
        <v>5.5958893230872787E-6</v>
      </c>
      <c r="AS82" s="2">
        <v>0.70228405000000005</v>
      </c>
      <c r="AT82">
        <v>389.52978400000001</v>
      </c>
      <c r="AU82">
        <f t="shared" si="39"/>
        <v>390.00568593367871</v>
      </c>
      <c r="AV82">
        <f t="shared" si="54"/>
        <v>0.22648265047912497</v>
      </c>
      <c r="AW82" s="20">
        <f t="shared" si="55"/>
        <v>1.4926349237021512E-6</v>
      </c>
    </row>
    <row r="83" spans="3:49" x14ac:dyDescent="0.25">
      <c r="C83" s="2">
        <v>0.72315921000000005</v>
      </c>
      <c r="D83">
        <v>225.602745</v>
      </c>
      <c r="E83">
        <f t="shared" si="32"/>
        <v>225.88317598463877</v>
      </c>
      <c r="F83">
        <f t="shared" si="40"/>
        <v>7.8641537145469828E-2</v>
      </c>
      <c r="G83" s="20">
        <f t="shared" si="41"/>
        <v>1.5451236307243959E-6</v>
      </c>
      <c r="I83" s="2">
        <v>0.72293101999999998</v>
      </c>
      <c r="J83">
        <v>245.849187</v>
      </c>
      <c r="K83">
        <f t="shared" si="33"/>
        <v>246.4015019377677</v>
      </c>
      <c r="L83">
        <f t="shared" si="42"/>
        <v>0.30505179048134312</v>
      </c>
      <c r="M83" s="20">
        <f t="shared" si="43"/>
        <v>5.0470316183276572E-6</v>
      </c>
      <c r="O83" s="2">
        <v>0.72301694000000005</v>
      </c>
      <c r="P83">
        <v>261.028032</v>
      </c>
      <c r="Q83">
        <f t="shared" si="34"/>
        <v>261.25774472130945</v>
      </c>
      <c r="R83">
        <f t="shared" si="44"/>
        <v>5.2767934331394921E-2</v>
      </c>
      <c r="S83" s="20">
        <f t="shared" si="45"/>
        <v>7.7445429988259751E-7</v>
      </c>
      <c r="U83" s="2">
        <v>0.72378754999999995</v>
      </c>
      <c r="V83">
        <v>276.05014999999997</v>
      </c>
      <c r="W83">
        <f t="shared" si="35"/>
        <v>276.79563292684566</v>
      </c>
      <c r="X83">
        <f t="shared" si="46"/>
        <v>0.55574479421840439</v>
      </c>
      <c r="Y83" s="20">
        <f t="shared" si="47"/>
        <v>7.292886058213344E-6</v>
      </c>
      <c r="AA83" s="2">
        <v>0.72322348000000003</v>
      </c>
      <c r="AB83">
        <v>297.51669299999998</v>
      </c>
      <c r="AC83">
        <f t="shared" si="36"/>
        <v>298.20647506213891</v>
      </c>
      <c r="AD83">
        <f t="shared" si="48"/>
        <v>0.47579929324863668</v>
      </c>
      <c r="AE83" s="20">
        <f t="shared" si="49"/>
        <v>5.3752803069393853E-6</v>
      </c>
      <c r="AG83" s="2">
        <v>0.71965674000000002</v>
      </c>
      <c r="AH83">
        <v>321.84438299999999</v>
      </c>
      <c r="AI83">
        <f t="shared" si="37"/>
        <v>323.26053507012369</v>
      </c>
      <c r="AJ83">
        <f t="shared" si="50"/>
        <v>2.0054866857156437</v>
      </c>
      <c r="AK83" s="20">
        <f t="shared" si="51"/>
        <v>1.9361005801405797E-5</v>
      </c>
      <c r="AM83" s="2">
        <v>0.71942346000000001</v>
      </c>
      <c r="AN83">
        <v>354.953487</v>
      </c>
      <c r="AO83">
        <f t="shared" si="38"/>
        <v>355.90544374526905</v>
      </c>
      <c r="AP83">
        <f t="shared" si="52"/>
        <v>0.90622164486325829</v>
      </c>
      <c r="AQ83" s="20">
        <f t="shared" si="53"/>
        <v>7.1926932152923731E-6</v>
      </c>
      <c r="AS83" s="2">
        <v>0.70490805999999995</v>
      </c>
      <c r="AT83">
        <v>390.56641999999999</v>
      </c>
      <c r="AU83">
        <f t="shared" si="39"/>
        <v>391.50115140957371</v>
      </c>
      <c r="AV83">
        <f t="shared" si="54"/>
        <v>0.87372280804366353</v>
      </c>
      <c r="AW83" s="20">
        <f t="shared" si="55"/>
        <v>5.7277475870237882E-6</v>
      </c>
    </row>
    <row r="84" spans="3:49" x14ac:dyDescent="0.25">
      <c r="C84" s="2">
        <v>0.72693317999999996</v>
      </c>
      <c r="D84">
        <v>226.187468</v>
      </c>
      <c r="E84">
        <f t="shared" si="32"/>
        <v>226.54355781344972</v>
      </c>
      <c r="F84">
        <f t="shared" si="40"/>
        <v>0.12679995524266202</v>
      </c>
      <c r="G84" s="20">
        <f t="shared" si="41"/>
        <v>2.4784606165365898E-6</v>
      </c>
      <c r="I84" s="2">
        <v>0.72670504000000002</v>
      </c>
      <c r="J84">
        <v>246.44173000000001</v>
      </c>
      <c r="K84">
        <f t="shared" si="33"/>
        <v>247.11226914184496</v>
      </c>
      <c r="L84">
        <f t="shared" si="42"/>
        <v>0.44962274074616881</v>
      </c>
      <c r="M84" s="20">
        <f t="shared" si="43"/>
        <v>7.40320492232489E-6</v>
      </c>
      <c r="O84" s="2">
        <v>0.72679095999999999</v>
      </c>
      <c r="P84">
        <v>261.62057499999997</v>
      </c>
      <c r="Q84">
        <f t="shared" si="34"/>
        <v>262.05974233492896</v>
      </c>
      <c r="R84">
        <f t="shared" si="44"/>
        <v>0.19286794806862442</v>
      </c>
      <c r="S84" s="20">
        <f t="shared" si="45"/>
        <v>2.8178396015593618E-6</v>
      </c>
      <c r="U84" s="2">
        <v>0.72756217999999995</v>
      </c>
      <c r="V84">
        <v>276.75217500000002</v>
      </c>
      <c r="W84">
        <f t="shared" si="35"/>
        <v>277.64680129359613</v>
      </c>
      <c r="X84">
        <f t="shared" si="46"/>
        <v>0.80035620519350326</v>
      </c>
      <c r="Y84" s="20">
        <f t="shared" si="47"/>
        <v>1.0449637645854467E-5</v>
      </c>
      <c r="AA84" s="2">
        <v>0.72700063999999998</v>
      </c>
      <c r="AB84">
        <v>298.66446400000001</v>
      </c>
      <c r="AC84">
        <f t="shared" si="36"/>
        <v>299.24890968401286</v>
      </c>
      <c r="AD84">
        <f t="shared" si="48"/>
        <v>0.34157675756124656</v>
      </c>
      <c r="AE84" s="20">
        <f t="shared" si="49"/>
        <v>3.8293160112247531E-6</v>
      </c>
      <c r="AG84" s="2">
        <v>0.72263849999999996</v>
      </c>
      <c r="AH84">
        <v>322.944389</v>
      </c>
      <c r="AI84">
        <f t="shared" si="37"/>
        <v>324.26636319850633</v>
      </c>
      <c r="AJ84">
        <f t="shared" si="50"/>
        <v>1.7476157815164408</v>
      </c>
      <c r="AK84" s="20">
        <f t="shared" si="51"/>
        <v>1.6756776274630138E-5</v>
      </c>
      <c r="AM84" s="2">
        <v>0.72207246000000003</v>
      </c>
      <c r="AN84">
        <v>356.27798999999999</v>
      </c>
      <c r="AO84">
        <f t="shared" si="38"/>
        <v>357.1359908686868</v>
      </c>
      <c r="AP84">
        <f t="shared" si="52"/>
        <v>0.73616549066732995</v>
      </c>
      <c r="AQ84" s="20">
        <f t="shared" si="53"/>
        <v>5.7995923468171482E-6</v>
      </c>
      <c r="AS84" s="2">
        <v>0.70755599000000002</v>
      </c>
      <c r="AT84">
        <v>391.70152999999999</v>
      </c>
      <c r="AU84">
        <f t="shared" si="39"/>
        <v>393.06297392504234</v>
      </c>
      <c r="AV84">
        <f t="shared" si="54"/>
        <v>1.8535295610347242</v>
      </c>
      <c r="AW84" s="20">
        <f t="shared" si="55"/>
        <v>1.20806132479955E-5</v>
      </c>
    </row>
    <row r="85" spans="3:49" x14ac:dyDescent="0.25">
      <c r="C85" s="2">
        <v>0.73070751</v>
      </c>
      <c r="D85">
        <v>226.83475200000001</v>
      </c>
      <c r="E85">
        <f t="shared" si="32"/>
        <v>227.23098340630798</v>
      </c>
      <c r="F85">
        <f t="shared" si="40"/>
        <v>0.1569993273447963</v>
      </c>
      <c r="G85" s="20">
        <f t="shared" si="41"/>
        <v>3.0512557421857582E-6</v>
      </c>
      <c r="I85" s="2">
        <v>0.73085690000000003</v>
      </c>
      <c r="J85">
        <v>247.120116</v>
      </c>
      <c r="K85">
        <f t="shared" si="33"/>
        <v>247.93403213572176</v>
      </c>
      <c r="L85">
        <f t="shared" si="42"/>
        <v>0.66245947598825672</v>
      </c>
      <c r="M85" s="20">
        <f t="shared" si="43"/>
        <v>1.0847836190127851E-5</v>
      </c>
      <c r="O85" s="2">
        <v>0.73056546</v>
      </c>
      <c r="P85">
        <v>262.29914000000002</v>
      </c>
      <c r="Q85">
        <f t="shared" si="34"/>
        <v>262.90333300800381</v>
      </c>
      <c r="R85">
        <f t="shared" si="44"/>
        <v>0.3650491909206679</v>
      </c>
      <c r="S85" s="20">
        <f t="shared" si="45"/>
        <v>5.3058828504178766E-6</v>
      </c>
      <c r="U85" s="2">
        <v>0.73133740000000003</v>
      </c>
      <c r="V85">
        <v>277.55586199999999</v>
      </c>
      <c r="W85">
        <f t="shared" si="35"/>
        <v>278.5460135321843</v>
      </c>
      <c r="X85">
        <f t="shared" si="46"/>
        <v>0.98040005668694363</v>
      </c>
      <c r="Y85" s="20">
        <f t="shared" si="47"/>
        <v>1.2726310629948106E-5</v>
      </c>
      <c r="AA85" s="2">
        <v>0.73077806999999995</v>
      </c>
      <c r="AB85">
        <v>299.85915699999998</v>
      </c>
      <c r="AC85">
        <f t="shared" si="36"/>
        <v>300.35101470250191</v>
      </c>
      <c r="AD85">
        <f t="shared" si="48"/>
        <v>0.24192399951047877</v>
      </c>
      <c r="AE85" s="20">
        <f t="shared" si="49"/>
        <v>2.690570165806966E-6</v>
      </c>
      <c r="AG85" s="2">
        <v>0.72566379000000003</v>
      </c>
      <c r="AH85">
        <v>324.07932</v>
      </c>
      <c r="AI85">
        <f t="shared" si="37"/>
        <v>325.33204093052387</v>
      </c>
      <c r="AJ85">
        <f t="shared" si="50"/>
        <v>1.569309729772612</v>
      </c>
      <c r="AK85" s="20">
        <f t="shared" si="51"/>
        <v>1.4941907019749113E-5</v>
      </c>
      <c r="AM85" s="2">
        <v>0.72472146999999998</v>
      </c>
      <c r="AN85">
        <v>357.60249399999998</v>
      </c>
      <c r="AO85">
        <f t="shared" si="38"/>
        <v>358.41293248038932</v>
      </c>
      <c r="AP85">
        <f t="shared" si="52"/>
        <v>0.65681053049577731</v>
      </c>
      <c r="AQ85" s="20">
        <f t="shared" si="53"/>
        <v>5.1361657338994094E-6</v>
      </c>
      <c r="AS85" s="2">
        <v>0.71022498000000001</v>
      </c>
      <c r="AT85">
        <v>392.94317999999998</v>
      </c>
      <c r="AU85">
        <f t="shared" si="39"/>
        <v>394.69289866845446</v>
      </c>
      <c r="AV85">
        <f t="shared" si="54"/>
        <v>3.0615154187381086</v>
      </c>
      <c r="AW85" s="20">
        <f t="shared" si="55"/>
        <v>1.9827910051193957E-5</v>
      </c>
    </row>
    <row r="86" spans="3:49" x14ac:dyDescent="0.25">
      <c r="C86" s="2">
        <v>0.73448179000000002</v>
      </c>
      <c r="D86">
        <v>227.47421600000001</v>
      </c>
      <c r="E86">
        <f t="shared" si="32"/>
        <v>227.94670456215096</v>
      </c>
      <c r="F86">
        <f t="shared" si="40"/>
        <v>0.22324544136346547</v>
      </c>
      <c r="G86" s="20">
        <f t="shared" si="41"/>
        <v>4.3143785258020458E-6</v>
      </c>
      <c r="I86" s="2">
        <v>0.73425351999999999</v>
      </c>
      <c r="J86">
        <v>247.705018</v>
      </c>
      <c r="K86">
        <f t="shared" si="33"/>
        <v>248.63922903793417</v>
      </c>
      <c r="L86">
        <f t="shared" si="42"/>
        <v>0.87275026339805073</v>
      </c>
      <c r="M86" s="20">
        <f t="shared" si="43"/>
        <v>1.4223955317703014E-5</v>
      </c>
      <c r="O86" s="2">
        <v>0.73433996999999995</v>
      </c>
      <c r="P86">
        <v>262.97770500000001</v>
      </c>
      <c r="Q86">
        <f t="shared" si="34"/>
        <v>263.79108267343702</v>
      </c>
      <c r="R86">
        <f t="shared" si="44"/>
        <v>0.66158323964579202</v>
      </c>
      <c r="S86" s="20">
        <f t="shared" si="45"/>
        <v>9.5663580678918851E-6</v>
      </c>
      <c r="U86" s="2">
        <v>0.73511318999999997</v>
      </c>
      <c r="V86">
        <v>278.46120999999999</v>
      </c>
      <c r="W86">
        <f t="shared" si="35"/>
        <v>279.4965933189514</v>
      </c>
      <c r="X86">
        <f t="shared" si="46"/>
        <v>1.0720186171628237</v>
      </c>
      <c r="Y86" s="20">
        <f t="shared" si="47"/>
        <v>1.3825247527931643E-5</v>
      </c>
      <c r="AA86" s="2">
        <v>0.73455563000000001</v>
      </c>
      <c r="AB86">
        <v>301.07730900000001</v>
      </c>
      <c r="AC86">
        <f t="shared" si="36"/>
        <v>301.51688951285541</v>
      </c>
      <c r="AD86">
        <f t="shared" si="48"/>
        <v>0.19323102728221669</v>
      </c>
      <c r="AE86" s="20">
        <f t="shared" si="49"/>
        <v>2.1316741138646384E-6</v>
      </c>
      <c r="AG86" s="2">
        <v>0.72868907999999999</v>
      </c>
      <c r="AH86">
        <v>325.21425099999999</v>
      </c>
      <c r="AI86">
        <f t="shared" si="37"/>
        <v>326.44560948267281</v>
      </c>
      <c r="AJ86">
        <f t="shared" si="50"/>
        <v>1.5162437128503032</v>
      </c>
      <c r="AK86" s="20">
        <f t="shared" si="51"/>
        <v>1.4336062197347246E-5</v>
      </c>
      <c r="AM86" s="2">
        <v>0.72774890999999997</v>
      </c>
      <c r="AN86">
        <v>359.11621200000002</v>
      </c>
      <c r="AO86">
        <f t="shared" si="38"/>
        <v>359.93174081680399</v>
      </c>
      <c r="AP86">
        <f t="shared" si="52"/>
        <v>0.66508725103769306</v>
      </c>
      <c r="AQ86" s="20">
        <f t="shared" si="53"/>
        <v>5.1571361863428915E-6</v>
      </c>
      <c r="AS86" s="2">
        <v>0.71324763000000002</v>
      </c>
      <c r="AT86">
        <v>394.12698799999998</v>
      </c>
      <c r="AU86">
        <f t="shared" si="39"/>
        <v>396.60908704592771</v>
      </c>
      <c r="AV86">
        <f t="shared" si="54"/>
        <v>6.1608156737953248</v>
      </c>
      <c r="AW86" s="20">
        <f t="shared" si="55"/>
        <v>3.9661201492285732E-5</v>
      </c>
    </row>
    <row r="87" spans="3:49" x14ac:dyDescent="0.25">
      <c r="C87" s="2">
        <v>0.73825704999999997</v>
      </c>
      <c r="D87">
        <v>228.28572299999999</v>
      </c>
      <c r="E87">
        <f t="shared" si="32"/>
        <v>228.69234346852278</v>
      </c>
      <c r="F87">
        <f t="shared" si="40"/>
        <v>0.16534020542169225</v>
      </c>
      <c r="G87" s="20">
        <f t="shared" si="41"/>
        <v>3.1726412737203795E-6</v>
      </c>
      <c r="I87" s="2">
        <v>0.73802869000000004</v>
      </c>
      <c r="J87">
        <v>248.50088500000001</v>
      </c>
      <c r="K87">
        <f t="shared" si="33"/>
        <v>249.45992973192551</v>
      </c>
      <c r="L87">
        <f t="shared" si="42"/>
        <v>0.91976679783405801</v>
      </c>
      <c r="M87" s="20">
        <f t="shared" si="43"/>
        <v>1.4894360069674989E-5</v>
      </c>
      <c r="O87" s="2">
        <v>0.73811486999999998</v>
      </c>
      <c r="P87">
        <v>263.726651</v>
      </c>
      <c r="Q87">
        <f t="shared" si="34"/>
        <v>264.7259872908229</v>
      </c>
      <c r="R87">
        <f t="shared" si="44"/>
        <v>0.99867302215566378</v>
      </c>
      <c r="S87" s="20">
        <f t="shared" si="45"/>
        <v>1.4358705182291454E-5</v>
      </c>
      <c r="U87" s="2">
        <v>0.73888893</v>
      </c>
      <c r="V87">
        <v>279.35873800000002</v>
      </c>
      <c r="W87">
        <f t="shared" si="35"/>
        <v>280.50201015341048</v>
      </c>
      <c r="X87">
        <f t="shared" si="46"/>
        <v>1.3070712167638003</v>
      </c>
      <c r="Y87" s="20">
        <f t="shared" si="47"/>
        <v>1.6748454234447588E-5</v>
      </c>
      <c r="AA87" s="2">
        <v>0.73833358000000004</v>
      </c>
      <c r="AB87">
        <v>302.36584299999998</v>
      </c>
      <c r="AC87">
        <f t="shared" si="36"/>
        <v>302.75114350586631</v>
      </c>
      <c r="AD87">
        <f t="shared" si="48"/>
        <v>0.14845647982084648</v>
      </c>
      <c r="AE87" s="20">
        <f t="shared" si="49"/>
        <v>1.6238043483481076E-6</v>
      </c>
      <c r="AG87" s="2">
        <v>0.73133702</v>
      </c>
      <c r="AH87">
        <v>326.34936099999999</v>
      </c>
      <c r="AI87">
        <f t="shared" si="37"/>
        <v>327.46160641301981</v>
      </c>
      <c r="AJ87">
        <f t="shared" si="50"/>
        <v>1.2370898587836316</v>
      </c>
      <c r="AK87" s="20">
        <f t="shared" si="51"/>
        <v>1.1615441272747802E-5</v>
      </c>
      <c r="AM87" s="2">
        <v>0.73033694999999998</v>
      </c>
      <c r="AN87">
        <v>360.33639399999998</v>
      </c>
      <c r="AO87">
        <f t="shared" si="38"/>
        <v>361.28273547334595</v>
      </c>
      <c r="AP87">
        <f t="shared" si="52"/>
        <v>0.89556218417461597</v>
      </c>
      <c r="AQ87" s="20">
        <f t="shared" si="53"/>
        <v>6.8973059474271169E-6</v>
      </c>
      <c r="AS87" s="2">
        <v>0.71589332000000006</v>
      </c>
      <c r="AT87">
        <v>395.38135599999998</v>
      </c>
      <c r="AU87">
        <f t="shared" si="39"/>
        <v>398.35012387136317</v>
      </c>
      <c r="AV87">
        <f t="shared" si="54"/>
        <v>8.8135826740382903</v>
      </c>
      <c r="AW87" s="20">
        <f t="shared" si="55"/>
        <v>5.63793558481433E-5</v>
      </c>
    </row>
    <row r="88" spans="3:49" x14ac:dyDescent="0.25">
      <c r="C88" s="2">
        <v>0.74203195</v>
      </c>
      <c r="D88">
        <v>229.03466900000001</v>
      </c>
      <c r="E88">
        <f t="shared" si="32"/>
        <v>229.46916200066119</v>
      </c>
      <c r="F88">
        <f t="shared" si="40"/>
        <v>0.18878416762355404</v>
      </c>
      <c r="G88" s="20">
        <f t="shared" si="41"/>
        <v>3.5988447854488117E-6</v>
      </c>
      <c r="I88" s="2">
        <v>0.74180398999999997</v>
      </c>
      <c r="J88">
        <v>249.320212</v>
      </c>
      <c r="K88">
        <f t="shared" si="33"/>
        <v>250.32190187259488</v>
      </c>
      <c r="L88">
        <f t="shared" si="42"/>
        <v>1.0033826008591482</v>
      </c>
      <c r="M88" s="20">
        <f t="shared" si="43"/>
        <v>1.6141786205295098E-5</v>
      </c>
      <c r="O88" s="2">
        <v>0.74189013000000004</v>
      </c>
      <c r="P88">
        <v>264.53815700000001</v>
      </c>
      <c r="Q88">
        <f t="shared" si="34"/>
        <v>265.71121925589398</v>
      </c>
      <c r="R88">
        <f t="shared" si="44"/>
        <v>1.3760750562030433</v>
      </c>
      <c r="S88" s="20">
        <f t="shared" si="45"/>
        <v>1.9663710671866442E-5</v>
      </c>
      <c r="U88" s="2">
        <v>0.74266538000000004</v>
      </c>
      <c r="V88">
        <v>280.38138700000002</v>
      </c>
      <c r="W88">
        <f t="shared" si="35"/>
        <v>281.56644477529039</v>
      </c>
      <c r="X88">
        <f t="shared" si="46"/>
        <v>1.4043619307761719</v>
      </c>
      <c r="Y88" s="20">
        <f t="shared" si="47"/>
        <v>1.786408138303529E-5</v>
      </c>
      <c r="AA88" s="2">
        <v>0.74211172000000003</v>
      </c>
      <c r="AB88">
        <v>303.68565699999999</v>
      </c>
      <c r="AC88">
        <f t="shared" si="36"/>
        <v>304.05867700769653</v>
      </c>
      <c r="AD88">
        <f t="shared" si="48"/>
        <v>0.13914392614192592</v>
      </c>
      <c r="AE88" s="20">
        <f t="shared" si="49"/>
        <v>1.5087444720052319E-6</v>
      </c>
      <c r="AG88" s="2">
        <v>0.73360652000000004</v>
      </c>
      <c r="AH88">
        <v>327.29525599999999</v>
      </c>
      <c r="AI88">
        <f t="shared" si="37"/>
        <v>328.36455998891626</v>
      </c>
      <c r="AJ88">
        <f t="shared" si="50"/>
        <v>1.1434110207122263</v>
      </c>
      <c r="AK88" s="20">
        <f t="shared" si="51"/>
        <v>1.0673895654580403E-5</v>
      </c>
      <c r="AM88" s="2">
        <v>0.73260612000000003</v>
      </c>
      <c r="AN88">
        <v>361.73952300000002</v>
      </c>
      <c r="AO88">
        <f t="shared" si="38"/>
        <v>362.50898869148006</v>
      </c>
      <c r="AP88">
        <f t="shared" si="52"/>
        <v>0.59207745036485027</v>
      </c>
      <c r="AQ88" s="20">
        <f t="shared" si="53"/>
        <v>4.5246667472540911E-6</v>
      </c>
      <c r="AS88" s="2">
        <v>0.71915794</v>
      </c>
      <c r="AT88">
        <v>396.81969299999997</v>
      </c>
      <c r="AU88">
        <f t="shared" si="39"/>
        <v>400.58427667546982</v>
      </c>
      <c r="AV88">
        <f t="shared" si="54"/>
        <v>14.17209024961409</v>
      </c>
      <c r="AW88" s="20">
        <f t="shared" si="55"/>
        <v>9.0001029187341327E-5</v>
      </c>
    </row>
    <row r="89" spans="3:49" x14ac:dyDescent="0.25">
      <c r="C89" s="2">
        <v>0.74542918000000002</v>
      </c>
      <c r="D89">
        <v>229.72734199999999</v>
      </c>
      <c r="E89">
        <f t="shared" si="32"/>
        <v>230.19632518376017</v>
      </c>
      <c r="F89">
        <f t="shared" si="40"/>
        <v>0.21994522664982821</v>
      </c>
      <c r="G89" s="20">
        <f t="shared" si="41"/>
        <v>4.1676300974354655E-6</v>
      </c>
      <c r="I89" s="2">
        <v>0.74557941999999999</v>
      </c>
      <c r="J89">
        <v>250.16299900000001</v>
      </c>
      <c r="K89">
        <f t="shared" si="33"/>
        <v>251.2278339047898</v>
      </c>
      <c r="L89">
        <f t="shared" si="42"/>
        <v>1.1338733744586831</v>
      </c>
      <c r="M89" s="20">
        <f t="shared" si="43"/>
        <v>1.8118340118686529E-5</v>
      </c>
      <c r="O89" s="2">
        <v>0.74566555999999995</v>
      </c>
      <c r="P89">
        <v>265.380944</v>
      </c>
      <c r="Q89">
        <f t="shared" si="34"/>
        <v>266.7502055754731</v>
      </c>
      <c r="R89">
        <f t="shared" si="44"/>
        <v>1.8748772620670859</v>
      </c>
      <c r="S89" s="20">
        <f t="shared" si="45"/>
        <v>2.6621552138074666E-5</v>
      </c>
      <c r="U89" s="2">
        <v>0.74644222999999998</v>
      </c>
      <c r="V89">
        <v>281.47441800000001</v>
      </c>
      <c r="W89">
        <f t="shared" si="35"/>
        <v>282.69419451592984</v>
      </c>
      <c r="X89">
        <f t="shared" si="46"/>
        <v>1.4878547488138973</v>
      </c>
      <c r="Y89" s="20">
        <f t="shared" si="47"/>
        <v>1.8779441655805309E-5</v>
      </c>
      <c r="AA89" s="2">
        <v>0.74551239000000002</v>
      </c>
      <c r="AB89">
        <v>304.98829899999998</v>
      </c>
      <c r="AC89">
        <f t="shared" si="36"/>
        <v>305.3026739640477</v>
      </c>
      <c r="AD89">
        <f t="shared" si="48"/>
        <v>9.8831618020002329E-2</v>
      </c>
      <c r="AE89" s="20">
        <f t="shared" si="49"/>
        <v>1.0625014952521274E-6</v>
      </c>
      <c r="AG89" s="2">
        <v>0.73591706000000001</v>
      </c>
      <c r="AH89">
        <v>328.35012499999999</v>
      </c>
      <c r="AI89">
        <f t="shared" si="37"/>
        <v>329.31567616266824</v>
      </c>
      <c r="AJ89">
        <f t="shared" si="50"/>
        <v>0.93228904773000598</v>
      </c>
      <c r="AK89" s="20">
        <f t="shared" si="51"/>
        <v>8.6472140677796026E-6</v>
      </c>
      <c r="AM89" s="2">
        <v>0.73525375000000004</v>
      </c>
      <c r="AN89">
        <v>363.33797600000003</v>
      </c>
      <c r="AO89">
        <f t="shared" si="38"/>
        <v>363.99117785793055</v>
      </c>
      <c r="AP89">
        <f t="shared" si="52"/>
        <v>0.42667266720389091</v>
      </c>
      <c r="AQ89" s="20">
        <f t="shared" si="53"/>
        <v>3.2320140311730767E-6</v>
      </c>
    </row>
    <row r="90" spans="3:49" x14ac:dyDescent="0.25">
      <c r="C90" s="2">
        <v>0.74882702000000001</v>
      </c>
      <c r="D90">
        <v>230.52949599999999</v>
      </c>
      <c r="E90">
        <f t="shared" si="32"/>
        <v>230.9515360791072</v>
      </c>
      <c r="F90">
        <f t="shared" si="40"/>
        <v>0.17811782837281603</v>
      </c>
      <c r="G90" s="20">
        <f t="shared" si="41"/>
        <v>3.3516170415401327E-6</v>
      </c>
      <c r="I90" s="2">
        <v>0.74935569999999996</v>
      </c>
      <c r="J90">
        <v>251.15436800000001</v>
      </c>
      <c r="K90">
        <f t="shared" si="33"/>
        <v>252.18085443761004</v>
      </c>
      <c r="L90">
        <f t="shared" si="42"/>
        <v>1.053674406597334</v>
      </c>
      <c r="M90" s="20">
        <f t="shared" si="43"/>
        <v>1.6704172259719433E-5</v>
      </c>
      <c r="O90" s="2">
        <v>0.74944153000000002</v>
      </c>
      <c r="P90">
        <v>266.31757299999998</v>
      </c>
      <c r="Q90">
        <f t="shared" si="34"/>
        <v>267.84686976751379</v>
      </c>
      <c r="R90">
        <f t="shared" si="44"/>
        <v>2.3387486031281974</v>
      </c>
      <c r="S90" s="20">
        <f t="shared" si="45"/>
        <v>3.297493076700334E-5</v>
      </c>
      <c r="U90" s="2">
        <v>0.75022036999999997</v>
      </c>
      <c r="V90">
        <v>282.79423300000002</v>
      </c>
      <c r="W90">
        <f t="shared" si="35"/>
        <v>283.89037680447393</v>
      </c>
      <c r="X90">
        <f t="shared" si="46"/>
        <v>1.2015312400865399</v>
      </c>
      <c r="Y90" s="20">
        <f t="shared" si="47"/>
        <v>1.5024290411275335E-5</v>
      </c>
      <c r="AA90" s="2">
        <v>0.74891359999999996</v>
      </c>
      <c r="AB90">
        <v>306.38478300000003</v>
      </c>
      <c r="AC90">
        <f t="shared" si="36"/>
        <v>306.61495448791965</v>
      </c>
      <c r="AD90">
        <f t="shared" si="48"/>
        <v>5.2978913851131647E-2</v>
      </c>
      <c r="AE90" s="20">
        <f t="shared" si="49"/>
        <v>5.6437616866697068E-7</v>
      </c>
      <c r="AG90" s="2">
        <v>0.73856350999999998</v>
      </c>
      <c r="AH90">
        <v>329.73914600000001</v>
      </c>
      <c r="AI90">
        <f t="shared" si="37"/>
        <v>330.44628849919025</v>
      </c>
      <c r="AJ90">
        <f t="shared" si="50"/>
        <v>0.5000505141610192</v>
      </c>
      <c r="AK90" s="20">
        <f t="shared" si="51"/>
        <v>4.5991000828937221E-6</v>
      </c>
      <c r="AM90" s="2">
        <v>0.73776423000000002</v>
      </c>
      <c r="AN90">
        <v>364.87686500000001</v>
      </c>
      <c r="AO90">
        <f t="shared" si="38"/>
        <v>365.4499753362129</v>
      </c>
      <c r="AP90">
        <f t="shared" si="52"/>
        <v>0.32845545747405408</v>
      </c>
      <c r="AQ90" s="20">
        <f t="shared" si="53"/>
        <v>2.4670833748535751E-6</v>
      </c>
    </row>
    <row r="91" spans="3:49" x14ac:dyDescent="0.25">
      <c r="C91" s="2">
        <v>0.75184799999999996</v>
      </c>
      <c r="D91">
        <v>231.41785100000001</v>
      </c>
      <c r="E91">
        <f t="shared" si="32"/>
        <v>231.64753961245606</v>
      </c>
      <c r="F91">
        <f t="shared" si="40"/>
        <v>5.2756858691982975E-2</v>
      </c>
      <c r="G91" s="20">
        <f t="shared" si="41"/>
        <v>9.8511110714993018E-7</v>
      </c>
      <c r="I91" s="2">
        <v>0.75313193</v>
      </c>
      <c r="J91">
        <v>252.13791699999999</v>
      </c>
      <c r="K91">
        <f t="shared" si="33"/>
        <v>253.18397800264111</v>
      </c>
      <c r="L91">
        <f t="shared" si="42"/>
        <v>1.0942436212465547</v>
      </c>
      <c r="M91" s="20">
        <f t="shared" si="43"/>
        <v>1.721225225662299E-5</v>
      </c>
      <c r="O91" s="2">
        <v>0.75321806999999996</v>
      </c>
      <c r="P91">
        <v>267.355863</v>
      </c>
      <c r="Q91">
        <f t="shared" si="34"/>
        <v>269.00543998366493</v>
      </c>
      <c r="R91">
        <f t="shared" si="44"/>
        <v>2.7211042250370845</v>
      </c>
      <c r="S91" s="20">
        <f t="shared" si="45"/>
        <v>3.8068498859690402E-5</v>
      </c>
      <c r="U91" s="2">
        <v>0.75399881000000002</v>
      </c>
      <c r="V91">
        <v>284.16878800000001</v>
      </c>
      <c r="W91">
        <f t="shared" si="35"/>
        <v>285.16004251341212</v>
      </c>
      <c r="X91">
        <f t="shared" si="46"/>
        <v>0.98258551035989083</v>
      </c>
      <c r="Y91" s="20">
        <f t="shared" si="47"/>
        <v>1.2167955298474678E-5</v>
      </c>
      <c r="AA91" s="2">
        <v>0.75214338000000003</v>
      </c>
      <c r="AB91">
        <v>307.773527</v>
      </c>
      <c r="AC91">
        <f t="shared" si="36"/>
        <v>307.92845098091544</v>
      </c>
      <c r="AD91">
        <f t="shared" si="48"/>
        <v>2.400143986268807E-2</v>
      </c>
      <c r="AE91" s="20">
        <f t="shared" si="49"/>
        <v>2.5338142437979776E-7</v>
      </c>
      <c r="AG91" s="2">
        <v>0.74121044999999997</v>
      </c>
      <c r="AH91">
        <v>331.21418799999998</v>
      </c>
      <c r="AI91">
        <f t="shared" si="37"/>
        <v>331.62323482683706</v>
      </c>
      <c r="AJ91">
        <f t="shared" si="50"/>
        <v>0.16731930654548752</v>
      </c>
      <c r="AK91" s="20">
        <f t="shared" si="51"/>
        <v>1.5252048997889912E-6</v>
      </c>
      <c r="AM91" s="2">
        <v>0.74010456000000002</v>
      </c>
      <c r="AN91">
        <v>366.636754</v>
      </c>
      <c r="AO91">
        <f t="shared" si="38"/>
        <v>366.85880472221152</v>
      </c>
      <c r="AP91">
        <f t="shared" si="52"/>
        <v>4.9306523234657722E-2</v>
      </c>
      <c r="AQ91" s="20">
        <f t="shared" si="53"/>
        <v>3.6680257987099113E-7</v>
      </c>
    </row>
    <row r="92" spans="3:49" x14ac:dyDescent="0.25">
      <c r="C92" s="2">
        <v>0.75486955</v>
      </c>
      <c r="D92">
        <v>232.40786700000001</v>
      </c>
      <c r="E92">
        <f t="shared" si="32"/>
        <v>232.3678681884499</v>
      </c>
      <c r="F92">
        <f t="shared" si="40"/>
        <v>1.5999049254208919E-3</v>
      </c>
      <c r="G92" s="20">
        <f t="shared" si="41"/>
        <v>2.9620509585255618E-8</v>
      </c>
      <c r="I92" s="2">
        <v>0.75690842000000003</v>
      </c>
      <c r="J92">
        <v>253.168387</v>
      </c>
      <c r="K92">
        <f t="shared" si="33"/>
        <v>254.24084615480714</v>
      </c>
      <c r="L92">
        <f t="shared" si="42"/>
        <v>1.1501686387296637</v>
      </c>
      <c r="M92" s="20">
        <f t="shared" si="43"/>
        <v>1.7944963215536906E-5</v>
      </c>
      <c r="O92" s="2">
        <v>0.75699470000000002</v>
      </c>
      <c r="P92">
        <v>268.40979299999998</v>
      </c>
      <c r="Q92">
        <f t="shared" si="34"/>
        <v>270.23042072626669</v>
      </c>
      <c r="R92">
        <f t="shared" si="44"/>
        <v>3.31468531765108</v>
      </c>
      <c r="S92" s="20">
        <f t="shared" si="45"/>
        <v>4.6009296240499741E-5</v>
      </c>
      <c r="U92" s="2">
        <v>0.75777839999999996</v>
      </c>
      <c r="V92">
        <v>285.746666</v>
      </c>
      <c r="W92">
        <f t="shared" si="35"/>
        <v>286.5094287083013</v>
      </c>
      <c r="X92">
        <f t="shared" si="46"/>
        <v>0.58180694917512699</v>
      </c>
      <c r="Y92" s="20">
        <f t="shared" si="47"/>
        <v>7.1255199512725335E-6</v>
      </c>
      <c r="AA92" s="2">
        <v>0.75482393000000003</v>
      </c>
      <c r="AB92">
        <v>309.07934499999999</v>
      </c>
      <c r="AC92">
        <f t="shared" si="36"/>
        <v>309.0716533047991</v>
      </c>
      <c r="AD92">
        <f t="shared" si="48"/>
        <v>5.9162175063395502E-5</v>
      </c>
      <c r="AE92" s="20">
        <f t="shared" si="49"/>
        <v>6.1930440028029747E-10</v>
      </c>
      <c r="AG92" s="2">
        <v>0.74385710999999999</v>
      </c>
      <c r="AH92">
        <v>332.64059800000001</v>
      </c>
      <c r="AI92">
        <f t="shared" si="37"/>
        <v>332.84851190314788</v>
      </c>
      <c r="AJ92">
        <f t="shared" si="50"/>
        <v>4.3228191122181431E-2</v>
      </c>
      <c r="AK92" s="20">
        <f t="shared" si="51"/>
        <v>3.9067584255414182E-7</v>
      </c>
      <c r="AM92" s="2">
        <v>0.74206649000000002</v>
      </c>
      <c r="AN92">
        <v>368.21158300000002</v>
      </c>
      <c r="AO92">
        <f t="shared" si="38"/>
        <v>368.07770542903023</v>
      </c>
      <c r="AP92">
        <f t="shared" si="52"/>
        <v>1.7923204008770365E-2</v>
      </c>
      <c r="AQ92" s="20">
        <f t="shared" si="53"/>
        <v>1.3219674312687299E-7</v>
      </c>
    </row>
    <row r="93" spans="3:49" x14ac:dyDescent="0.25">
      <c r="C93" s="2">
        <v>0.75789099999999998</v>
      </c>
      <c r="D93">
        <v>233.38053199999999</v>
      </c>
      <c r="E93">
        <f t="shared" si="32"/>
        <v>233.11347314807708</v>
      </c>
      <c r="F93">
        <f t="shared" si="40"/>
        <v>7.1320430390383494E-2</v>
      </c>
      <c r="G93" s="20">
        <f t="shared" si="41"/>
        <v>1.3094372892747076E-6</v>
      </c>
      <c r="I93" s="2">
        <v>0.76106351999999999</v>
      </c>
      <c r="J93">
        <v>254.417642</v>
      </c>
      <c r="K93">
        <f t="shared" si="33"/>
        <v>255.47039448662377</v>
      </c>
      <c r="L93">
        <f t="shared" si="42"/>
        <v>1.1082877980925396</v>
      </c>
      <c r="M93" s="20">
        <f t="shared" si="43"/>
        <v>1.7122142433721061E-5</v>
      </c>
      <c r="O93" s="2">
        <v>0.76077198999999995</v>
      </c>
      <c r="P93">
        <v>269.58102500000001</v>
      </c>
      <c r="Q93">
        <f t="shared" si="34"/>
        <v>271.52715919996587</v>
      </c>
      <c r="R93">
        <f t="shared" si="44"/>
        <v>3.787438324276736</v>
      </c>
      <c r="S93" s="20">
        <f t="shared" si="45"/>
        <v>5.2115502413382353E-5</v>
      </c>
      <c r="U93" s="2">
        <v>0.76138731999999998</v>
      </c>
      <c r="V93">
        <v>287.45131099999998</v>
      </c>
      <c r="W93">
        <f t="shared" si="35"/>
        <v>287.87797769065054</v>
      </c>
      <c r="X93">
        <f t="shared" si="46"/>
        <v>0.18204446491070356</v>
      </c>
      <c r="Y93" s="20">
        <f t="shared" si="47"/>
        <v>2.2031744743556182E-6</v>
      </c>
      <c r="AA93" s="2">
        <v>0.75690619999999997</v>
      </c>
      <c r="AB93">
        <v>310.23876999999999</v>
      </c>
      <c r="AC93">
        <f t="shared" si="36"/>
        <v>309.99480540120129</v>
      </c>
      <c r="AD93">
        <f t="shared" si="48"/>
        <v>5.9518725467009585E-2</v>
      </c>
      <c r="AE93" s="20">
        <f t="shared" si="49"/>
        <v>6.1838861154779914E-7</v>
      </c>
      <c r="AG93" s="2">
        <v>0.74616024000000003</v>
      </c>
      <c r="AH93">
        <v>333.93512500000003</v>
      </c>
      <c r="AI93">
        <f t="shared" si="37"/>
        <v>333.95611625235551</v>
      </c>
      <c r="AJ93">
        <f t="shared" si="50"/>
        <v>4.4063267545170774E-4</v>
      </c>
      <c r="AK93" s="20">
        <f t="shared" si="51"/>
        <v>3.9514136331353412E-9</v>
      </c>
      <c r="AM93" s="2">
        <v>0.74417259999999996</v>
      </c>
      <c r="AN93">
        <v>370.06772899999999</v>
      </c>
      <c r="AO93">
        <f t="shared" si="38"/>
        <v>369.42612312552859</v>
      </c>
      <c r="AP93">
        <f t="shared" si="52"/>
        <v>0.41165809815620352</v>
      </c>
      <c r="AQ93" s="20">
        <f t="shared" si="53"/>
        <v>3.0058979575241042E-6</v>
      </c>
    </row>
    <row r="94" spans="3:49" x14ac:dyDescent="0.25">
      <c r="C94" s="2">
        <v>0.76053490999999995</v>
      </c>
      <c r="D94">
        <v>234.32038499999999</v>
      </c>
      <c r="E94">
        <f t="shared" si="32"/>
        <v>233.78759714490482</v>
      </c>
      <c r="F94">
        <f t="shared" si="40"/>
        <v>0.28386289853690677</v>
      </c>
      <c r="G94" s="20">
        <f t="shared" si="41"/>
        <v>5.1699755422849945E-6</v>
      </c>
      <c r="I94" s="2">
        <v>0.76446367000000004</v>
      </c>
      <c r="J94">
        <v>255.628153</v>
      </c>
      <c r="K94">
        <f t="shared" si="33"/>
        <v>256.53249278359601</v>
      </c>
      <c r="L94">
        <f t="shared" si="42"/>
        <v>0.81783044419448714</v>
      </c>
      <c r="M94" s="20">
        <f t="shared" si="43"/>
        <v>1.2515433851120707E-5</v>
      </c>
      <c r="O94" s="2">
        <v>0.76454964000000003</v>
      </c>
      <c r="P94">
        <v>270.814818</v>
      </c>
      <c r="Q94">
        <f t="shared" si="34"/>
        <v>272.90130732923149</v>
      </c>
      <c r="R94">
        <f t="shared" si="44"/>
        <v>4.3534377209968449</v>
      </c>
      <c r="S94" s="20">
        <f t="shared" si="45"/>
        <v>5.9359124743550984E-5</v>
      </c>
      <c r="U94" s="2">
        <v>0.76482585000000003</v>
      </c>
      <c r="V94">
        <v>289.33355399999999</v>
      </c>
      <c r="W94">
        <f t="shared" si="35"/>
        <v>289.26063073070145</v>
      </c>
      <c r="X94">
        <f t="shared" si="46"/>
        <v>5.3178032051876753E-3</v>
      </c>
      <c r="Y94" s="20">
        <f t="shared" si="47"/>
        <v>6.3523535012664917E-8</v>
      </c>
      <c r="AA94" s="2">
        <v>0.75917785000000004</v>
      </c>
      <c r="AB94">
        <v>311.56345199999998</v>
      </c>
      <c r="AC94">
        <f t="shared" si="36"/>
        <v>311.03870593930856</v>
      </c>
      <c r="AD94">
        <f t="shared" si="48"/>
        <v>0.27535842821117118</v>
      </c>
      <c r="AE94" s="20">
        <f t="shared" si="49"/>
        <v>2.8366474283230763E-6</v>
      </c>
      <c r="AG94" s="2">
        <v>0.74829321999999998</v>
      </c>
      <c r="AH94">
        <v>335.45066800000001</v>
      </c>
      <c r="AI94">
        <f t="shared" si="37"/>
        <v>335.01782349935138</v>
      </c>
      <c r="AJ94">
        <f t="shared" si="50"/>
        <v>0.18735436174175985</v>
      </c>
      <c r="AK94" s="20">
        <f t="shared" si="51"/>
        <v>1.6649702817510135E-6</v>
      </c>
      <c r="AM94" s="2">
        <v>0.74646696000000001</v>
      </c>
      <c r="AN94">
        <v>372.03745600000002</v>
      </c>
      <c r="AO94">
        <f t="shared" si="38"/>
        <v>370.94399920976957</v>
      </c>
      <c r="AP94">
        <f t="shared" si="52"/>
        <v>1.1956477521010738</v>
      </c>
      <c r="AQ94" s="20">
        <f t="shared" si="53"/>
        <v>8.6383325622028374E-6</v>
      </c>
    </row>
    <row r="95" spans="3:49" x14ac:dyDescent="0.25">
      <c r="C95" s="2">
        <v>0.76317944000000004</v>
      </c>
      <c r="D95">
        <v>235.369719</v>
      </c>
      <c r="E95">
        <f t="shared" si="32"/>
        <v>234.48301381153431</v>
      </c>
      <c r="F95">
        <f t="shared" si="40"/>
        <v>0.78624609125198786</v>
      </c>
      <c r="G95" s="20">
        <f t="shared" si="41"/>
        <v>1.4192448327539344E-5</v>
      </c>
      <c r="I95" s="2">
        <v>0.76807015000000001</v>
      </c>
      <c r="J95">
        <v>256.90190999999999</v>
      </c>
      <c r="K95">
        <f t="shared" si="33"/>
        <v>257.71832414015455</v>
      </c>
      <c r="L95">
        <f t="shared" si="42"/>
        <v>0.66653204824431522</v>
      </c>
      <c r="M95" s="20">
        <f t="shared" si="43"/>
        <v>1.0099185974924281E-5</v>
      </c>
      <c r="O95" s="2">
        <v>0.7681559</v>
      </c>
      <c r="P95">
        <v>272.05025599999999</v>
      </c>
      <c r="Q95">
        <f t="shared" si="34"/>
        <v>274.29109287691193</v>
      </c>
      <c r="R95">
        <f t="shared" si="44"/>
        <v>5.0213499089284657</v>
      </c>
      <c r="S95" s="20">
        <f t="shared" si="45"/>
        <v>6.7845681317314183E-5</v>
      </c>
      <c r="U95" s="2">
        <v>0.76792154000000001</v>
      </c>
      <c r="V95">
        <v>291.20520599999998</v>
      </c>
      <c r="W95">
        <f t="shared" si="35"/>
        <v>290.57628496410081</v>
      </c>
      <c r="X95">
        <f t="shared" si="46"/>
        <v>0.39554166939648272</v>
      </c>
      <c r="Y95" s="20">
        <f t="shared" si="47"/>
        <v>4.6643805165314977E-6</v>
      </c>
      <c r="AA95" s="2">
        <v>0.76129170000000002</v>
      </c>
      <c r="AB95">
        <v>312.79373099999998</v>
      </c>
      <c r="AC95">
        <f t="shared" si="36"/>
        <v>312.04621294241787</v>
      </c>
      <c r="AD95">
        <f t="shared" si="48"/>
        <v>0.55878324641133481</v>
      </c>
      <c r="AE95" s="20">
        <f t="shared" si="49"/>
        <v>5.7111990377801684E-6</v>
      </c>
      <c r="AG95" s="2">
        <v>0.75080294999999997</v>
      </c>
      <c r="AH95">
        <v>336.85692499999999</v>
      </c>
      <c r="AI95">
        <f t="shared" si="37"/>
        <v>336.31335998322925</v>
      </c>
      <c r="AJ95">
        <f t="shared" si="50"/>
        <v>0.29546292745697728</v>
      </c>
      <c r="AK95" s="20">
        <f t="shared" si="51"/>
        <v>2.6038264648030857E-6</v>
      </c>
      <c r="AM95" s="2">
        <v>0.74824193999999999</v>
      </c>
      <c r="AN95">
        <v>373.78930400000002</v>
      </c>
      <c r="AO95">
        <f t="shared" si="38"/>
        <v>372.15464087481308</v>
      </c>
      <c r="AP95">
        <f t="shared" si="52"/>
        <v>2.6721235328459092</v>
      </c>
      <c r="AQ95" s="20">
        <f t="shared" si="53"/>
        <v>1.9125059372701983E-5</v>
      </c>
    </row>
    <row r="96" spans="3:49" x14ac:dyDescent="0.25">
      <c r="C96" s="2">
        <v>0.76592311999999996</v>
      </c>
      <c r="D96">
        <v>236.560258</v>
      </c>
      <c r="E96">
        <f t="shared" si="32"/>
        <v>235.22781456942931</v>
      </c>
      <c r="F96">
        <f t="shared" si="40"/>
        <v>1.7754054956709935</v>
      </c>
      <c r="G96" s="20">
        <f t="shared" si="41"/>
        <v>3.1725902814792704E-5</v>
      </c>
      <c r="AA96" s="2">
        <v>0.76325270999999995</v>
      </c>
      <c r="AB96">
        <v>314.20741700000002</v>
      </c>
      <c r="AC96">
        <f t="shared" si="36"/>
        <v>313.01348509412821</v>
      </c>
      <c r="AD96">
        <f t="shared" si="48"/>
        <v>1.4254733958586854</v>
      </c>
      <c r="AE96" s="20">
        <f t="shared" si="49"/>
        <v>1.4438638770981022E-5</v>
      </c>
      <c r="AG96" s="2">
        <v>0.75293564000000002</v>
      </c>
      <c r="AH96">
        <v>338.32070800000002</v>
      </c>
      <c r="AI96">
        <f t="shared" si="37"/>
        <v>337.45541631232049</v>
      </c>
      <c r="AJ96">
        <f t="shared" si="50"/>
        <v>0.74872970476728973</v>
      </c>
      <c r="AK96" s="20">
        <f t="shared" si="51"/>
        <v>6.5413577492951915E-6</v>
      </c>
      <c r="AM96" s="2">
        <v>0.74993865000000004</v>
      </c>
      <c r="AN96">
        <v>375.561961</v>
      </c>
      <c r="AO96">
        <f t="shared" si="38"/>
        <v>373.34265063125872</v>
      </c>
      <c r="AP96">
        <f t="shared" si="52"/>
        <v>4.9253385128025382</v>
      </c>
      <c r="AQ96" s="20">
        <f t="shared" si="53"/>
        <v>3.4919891713029306E-5</v>
      </c>
    </row>
    <row r="97" spans="3:43" x14ac:dyDescent="0.25">
      <c r="C97" s="2">
        <v>0.76894947999999996</v>
      </c>
      <c r="D97">
        <v>237.88458299999999</v>
      </c>
      <c r="E97">
        <f t="shared" si="32"/>
        <v>236.07817509250327</v>
      </c>
      <c r="F97">
        <f t="shared" si="40"/>
        <v>3.2631095282666771</v>
      </c>
      <c r="G97" s="20">
        <f t="shared" si="41"/>
        <v>5.7663242209247179E-5</v>
      </c>
      <c r="AA97" s="2">
        <v>0.76545569999999996</v>
      </c>
      <c r="AB97">
        <v>315.87565899999998</v>
      </c>
      <c r="AC97">
        <f t="shared" si="36"/>
        <v>314.13934087634885</v>
      </c>
      <c r="AD97">
        <f t="shared" si="48"/>
        <v>3.0148006265193841</v>
      </c>
      <c r="AE97" s="20">
        <f t="shared" si="49"/>
        <v>3.0215255771163781E-5</v>
      </c>
      <c r="AG97" s="2">
        <v>0.75506881000000003</v>
      </c>
      <c r="AH97">
        <v>339.86845499999998</v>
      </c>
      <c r="AI97">
        <f t="shared" si="37"/>
        <v>338.63731747453653</v>
      </c>
      <c r="AJ97">
        <f t="shared" si="50"/>
        <v>1.5156996066042736</v>
      </c>
      <c r="AK97" s="20">
        <f t="shared" si="51"/>
        <v>1.312173985335183E-5</v>
      </c>
      <c r="AM97" s="2">
        <v>0.75161312999999996</v>
      </c>
      <c r="AN97">
        <v>377.45178399999998</v>
      </c>
      <c r="AO97">
        <f t="shared" si="38"/>
        <v>374.54554673456323</v>
      </c>
      <c r="AP97">
        <f t="shared" si="52"/>
        <v>8.4462150430132414</v>
      </c>
      <c r="AQ97" s="20">
        <f t="shared" si="53"/>
        <v>5.9284228121147877E-5</v>
      </c>
    </row>
    <row r="98" spans="3:43" x14ac:dyDescent="0.25">
      <c r="AA98" s="2">
        <v>0.76748654999999999</v>
      </c>
      <c r="AB98">
        <v>317.41142400000001</v>
      </c>
      <c r="AC98">
        <f t="shared" si="36"/>
        <v>315.2157554972444</v>
      </c>
      <c r="AD98">
        <f t="shared" si="48"/>
        <v>4.8209601739930585</v>
      </c>
      <c r="AE98" s="20">
        <f t="shared" si="49"/>
        <v>4.7850715589908608E-5</v>
      </c>
      <c r="AG98" s="2">
        <v>0.75706479999999998</v>
      </c>
      <c r="AH98">
        <v>341.354286</v>
      </c>
      <c r="AI98">
        <f t="shared" si="37"/>
        <v>339.78064014674857</v>
      </c>
      <c r="AJ98">
        <f t="shared" si="50"/>
        <v>2.4763612714554362</v>
      </c>
      <c r="AK98" s="20">
        <f t="shared" si="51"/>
        <v>2.125217008553205E-5</v>
      </c>
      <c r="AM98" s="2">
        <v>0.75316698000000004</v>
      </c>
      <c r="AN98">
        <v>379.44920500000001</v>
      </c>
      <c r="AO98">
        <f t="shared" si="38"/>
        <v>375.68971730920828</v>
      </c>
      <c r="AP98">
        <f t="shared" si="52"/>
        <v>14.133747697214531</v>
      </c>
      <c r="AQ98" s="20">
        <f t="shared" si="53"/>
        <v>9.8163501182347876E-5</v>
      </c>
    </row>
    <row r="99" spans="3:43" x14ac:dyDescent="0.25">
      <c r="AA99" s="2">
        <v>0.76903725999999994</v>
      </c>
      <c r="AB99">
        <v>318.853994</v>
      </c>
      <c r="AC99">
        <f>$BB$6+$BB$2*EXP((AA99/AD$1)*$BB$3-$BB$4)+AB$1^2*$BB$5/((-$BB$7*(AA99/AC$1-1)^$BB$8+1))</f>
        <v>316.06370146645969</v>
      </c>
      <c r="AD99">
        <f>(AC99-AB99)^2</f>
        <v>7.7857324227308</v>
      </c>
      <c r="AE99" s="20">
        <f t="shared" si="49"/>
        <v>7.6580068627439779E-5</v>
      </c>
      <c r="AG99" s="2">
        <v>0.75892537999999998</v>
      </c>
      <c r="AH99">
        <v>343.08817199999999</v>
      </c>
      <c r="AI99">
        <f>$BB$6+$BB$2*EXP((AG99/AJ$1)*$BB$3-$BB$4)+AH$1^2*$BB$5/((-$BB$7*(AG99/AI$1-1)^$BB$8+1))</f>
        <v>340.88037076238749</v>
      </c>
      <c r="AJ99">
        <f t="shared" si="50"/>
        <v>4.8743863048032878</v>
      </c>
      <c r="AK99" s="20">
        <f t="shared" si="51"/>
        <v>4.1410307264431968E-5</v>
      </c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67C0D-88E1-6F40-921C-49C9A97751EA}">
  <dimension ref="A1:G25"/>
  <sheetViews>
    <sheetView workbookViewId="0">
      <selection activeCell="A26" sqref="A26"/>
    </sheetView>
  </sheetViews>
  <sheetFormatPr baseColWidth="10" defaultRowHeight="15.75" x14ac:dyDescent="0.25"/>
  <sheetData>
    <row r="1" spans="1:7" x14ac:dyDescent="0.25">
      <c r="A1" s="21" t="s">
        <v>137</v>
      </c>
      <c r="B1" s="22"/>
      <c r="C1" s="22"/>
      <c r="D1" s="22"/>
      <c r="E1" s="22"/>
      <c r="F1" s="22"/>
      <c r="G1" s="22"/>
    </row>
    <row r="2" spans="1:7" x14ac:dyDescent="0.25">
      <c r="A2" s="21" t="s">
        <v>138</v>
      </c>
      <c r="B2" s="22"/>
      <c r="C2" s="22"/>
      <c r="D2" s="22"/>
      <c r="E2" s="22"/>
      <c r="F2" s="22"/>
      <c r="G2" s="22"/>
    </row>
    <row r="3" spans="1:7" x14ac:dyDescent="0.25">
      <c r="A3" s="22"/>
      <c r="B3" s="22"/>
      <c r="C3" s="22"/>
      <c r="D3" s="22"/>
      <c r="E3" s="22"/>
      <c r="F3" s="22"/>
      <c r="G3" s="22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2"/>
      <c r="B5" s="22"/>
      <c r="C5" s="22"/>
      <c r="D5" s="22"/>
      <c r="E5" s="22"/>
      <c r="F5" s="22"/>
      <c r="G5" s="22"/>
    </row>
    <row r="6" spans="1:7" x14ac:dyDescent="0.25">
      <c r="A6" s="22"/>
      <c r="B6" s="22"/>
      <c r="C6" s="22"/>
      <c r="D6" s="22"/>
      <c r="E6" s="22"/>
      <c r="F6" s="22"/>
      <c r="G6" s="22"/>
    </row>
    <row r="7" spans="1:7" x14ac:dyDescent="0.25">
      <c r="A7" s="22"/>
      <c r="B7" s="22"/>
      <c r="C7" s="22"/>
      <c r="D7" s="22"/>
      <c r="E7" s="22"/>
      <c r="F7" s="22"/>
      <c r="G7" s="22"/>
    </row>
    <row r="8" spans="1:7" x14ac:dyDescent="0.25">
      <c r="A8" s="22"/>
      <c r="B8" s="22"/>
      <c r="C8" s="22"/>
      <c r="D8" s="22"/>
      <c r="E8" s="22"/>
      <c r="F8" s="22"/>
      <c r="G8" s="22"/>
    </row>
    <row r="9" spans="1:7" x14ac:dyDescent="0.25">
      <c r="A9" s="23" t="s">
        <v>139</v>
      </c>
      <c r="B9" s="22"/>
      <c r="C9" s="22"/>
      <c r="D9" s="22"/>
      <c r="E9" s="22"/>
      <c r="F9" s="22"/>
      <c r="G9" s="22"/>
    </row>
    <row r="10" spans="1:7" x14ac:dyDescent="0.25">
      <c r="A10" s="30" t="s">
        <v>151</v>
      </c>
      <c r="B10" s="22"/>
      <c r="C10" s="22"/>
      <c r="D10" s="22"/>
      <c r="E10" s="22"/>
      <c r="F10" s="22"/>
      <c r="G10" s="22"/>
    </row>
    <row r="11" spans="1:7" x14ac:dyDescent="0.25">
      <c r="A11" s="23"/>
      <c r="B11" s="22"/>
      <c r="C11" s="22"/>
      <c r="D11" s="22"/>
      <c r="E11" s="22"/>
      <c r="F11" s="22"/>
      <c r="G11" s="22"/>
    </row>
    <row r="12" spans="1:7" x14ac:dyDescent="0.25">
      <c r="A12" s="23" t="s">
        <v>140</v>
      </c>
      <c r="B12" s="22"/>
      <c r="C12" s="22"/>
      <c r="D12" s="22"/>
      <c r="E12" s="22"/>
      <c r="F12" s="22"/>
      <c r="G12" s="22"/>
    </row>
    <row r="13" spans="1:7" x14ac:dyDescent="0.25">
      <c r="A13" s="23" t="s">
        <v>141</v>
      </c>
      <c r="B13" s="22"/>
      <c r="C13" s="22"/>
      <c r="D13" s="22"/>
      <c r="E13" s="22"/>
      <c r="F13" s="22"/>
      <c r="G13" s="22"/>
    </row>
    <row r="14" spans="1:7" x14ac:dyDescent="0.25">
      <c r="A14" s="23" t="s">
        <v>142</v>
      </c>
      <c r="B14" s="22"/>
      <c r="C14" s="22"/>
      <c r="D14" s="22"/>
      <c r="E14" s="22"/>
      <c r="F14" s="22"/>
      <c r="G14" s="22"/>
    </row>
    <row r="15" spans="1:7" x14ac:dyDescent="0.25">
      <c r="A15" s="23"/>
      <c r="B15" s="22"/>
      <c r="C15" s="22"/>
      <c r="D15" s="22"/>
      <c r="E15" s="22"/>
      <c r="F15" s="22"/>
      <c r="G15" s="22"/>
    </row>
    <row r="16" spans="1:7" x14ac:dyDescent="0.25">
      <c r="A16" s="23" t="s">
        <v>143</v>
      </c>
      <c r="B16" s="22"/>
      <c r="C16" s="22"/>
      <c r="D16" s="22"/>
      <c r="E16" s="22"/>
      <c r="F16" s="22"/>
      <c r="G16" s="22"/>
    </row>
    <row r="17" spans="1:7" x14ac:dyDescent="0.25">
      <c r="A17" s="23" t="s">
        <v>144</v>
      </c>
      <c r="B17" s="22"/>
      <c r="C17" s="22"/>
      <c r="D17" s="22"/>
      <c r="E17" s="22"/>
      <c r="F17" s="22"/>
      <c r="G17" s="22"/>
    </row>
    <row r="18" spans="1:7" x14ac:dyDescent="0.25">
      <c r="A18" s="23" t="s">
        <v>145</v>
      </c>
      <c r="B18" s="22"/>
      <c r="C18" s="22"/>
      <c r="D18" s="22"/>
      <c r="E18" s="22"/>
      <c r="F18" s="22"/>
      <c r="G18" s="22"/>
    </row>
    <row r="19" spans="1:7" x14ac:dyDescent="0.25">
      <c r="A19" s="23" t="s">
        <v>146</v>
      </c>
      <c r="B19" s="22"/>
      <c r="C19" s="22"/>
      <c r="D19" s="22"/>
      <c r="E19" s="22"/>
      <c r="F19" s="22"/>
      <c r="G19" s="22"/>
    </row>
    <row r="20" spans="1:7" x14ac:dyDescent="0.25">
      <c r="A20" s="22"/>
      <c r="B20" s="22"/>
      <c r="C20" s="22"/>
      <c r="D20" s="22"/>
      <c r="E20" s="22"/>
      <c r="F20" s="22"/>
      <c r="G20" s="22"/>
    </row>
    <row r="21" spans="1:7" x14ac:dyDescent="0.25">
      <c r="A21" s="24" t="s">
        <v>147</v>
      </c>
      <c r="B21" s="22"/>
      <c r="C21" s="22"/>
      <c r="D21" s="22"/>
      <c r="E21" s="22"/>
      <c r="F21" s="22"/>
      <c r="G21" s="22"/>
    </row>
    <row r="22" spans="1:7" x14ac:dyDescent="0.25">
      <c r="A22" s="22"/>
      <c r="B22" s="22"/>
      <c r="C22" s="22"/>
      <c r="D22" s="22"/>
      <c r="E22" s="22"/>
      <c r="F22" s="22"/>
      <c r="G22" s="22"/>
    </row>
    <row r="23" spans="1:7" x14ac:dyDescent="0.25">
      <c r="A23" s="22" t="s">
        <v>148</v>
      </c>
      <c r="B23" s="22"/>
      <c r="C23" s="22"/>
      <c r="D23" s="22"/>
      <c r="E23" s="22"/>
      <c r="F23" s="22"/>
      <c r="G23" s="22"/>
    </row>
    <row r="24" spans="1:7" x14ac:dyDescent="0.25">
      <c r="A24" s="25" t="s">
        <v>149</v>
      </c>
      <c r="B24" s="22"/>
      <c r="C24" s="22"/>
      <c r="D24" s="22"/>
      <c r="E24" s="22"/>
      <c r="F24" s="22"/>
      <c r="G24" s="22"/>
    </row>
    <row r="25" spans="1:7" x14ac:dyDescent="0.25">
      <c r="A25" s="22"/>
      <c r="B25" s="22"/>
      <c r="C25" s="22"/>
      <c r="D25" s="22"/>
      <c r="E25" s="22"/>
      <c r="F25" s="22"/>
      <c r="G25" s="22"/>
    </row>
  </sheetData>
  <hyperlinks>
    <hyperlink ref="A21" r:id="rId1" xr:uid="{C5DB9E06-EC59-664A-8E67-906259522E04}"/>
    <hyperlink ref="A24" r:id="rId2" xr:uid="{D653A1B3-3FB1-4843-95CD-62AD478943B8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706C4-B20C-5749-9360-874B55DD3AB1}">
  <dimension ref="A1:AQ114"/>
  <sheetViews>
    <sheetView workbookViewId="0">
      <selection activeCell="X23" sqref="X23"/>
    </sheetView>
  </sheetViews>
  <sheetFormatPr baseColWidth="10" defaultRowHeight="15.75" x14ac:dyDescent="0.25"/>
  <cols>
    <col min="2" max="2" width="11.625" bestFit="1" customWidth="1"/>
    <col min="3" max="3" width="11.125" style="2" bestFit="1" customWidth="1"/>
    <col min="4" max="4" width="11.125" bestFit="1" customWidth="1"/>
    <col min="6" max="7" width="16.5" customWidth="1"/>
    <col min="8" max="8" width="6.375" customWidth="1"/>
    <col min="9" max="9" width="10.875" style="2"/>
    <col min="10" max="10" width="11.125" bestFit="1" customWidth="1"/>
    <col min="11" max="11" width="12.125" bestFit="1" customWidth="1"/>
    <col min="12" max="13" width="16.5" customWidth="1"/>
    <col min="14" max="14" width="5.625" customWidth="1"/>
    <col min="15" max="15" width="10.875" style="2"/>
    <col min="18" max="19" width="16.5" customWidth="1"/>
    <col min="21" max="21" width="14.125" customWidth="1"/>
    <col min="22" max="22" width="12.125" bestFit="1" customWidth="1"/>
  </cols>
  <sheetData>
    <row r="1" spans="1:43" x14ac:dyDescent="0.25">
      <c r="A1" t="s">
        <v>0</v>
      </c>
      <c r="B1" t="s">
        <v>44</v>
      </c>
      <c r="C1"/>
      <c r="D1">
        <v>0.3</v>
      </c>
      <c r="E1">
        <v>0.3</v>
      </c>
      <c r="F1">
        <f>_xlfn.XLOOKUP(D3+20,D3:D150,C3:C150,,-1,1)-X9</f>
        <v>0.24132853452318337</v>
      </c>
      <c r="I1"/>
      <c r="J1">
        <v>0.4</v>
      </c>
      <c r="K1">
        <v>0.3</v>
      </c>
      <c r="L1">
        <f>_xlfn.XLOOKUP(J3+20,J3:J150,I3:I150,,-1,1)-X10</f>
        <v>0.23888319283790238</v>
      </c>
      <c r="O1"/>
      <c r="P1">
        <v>0.5</v>
      </c>
      <c r="Q1">
        <v>0.3</v>
      </c>
      <c r="R1">
        <f>_xlfn.XLOOKUP(P3+20,P3:P150,O3:O150,,-1,1)-X11</f>
        <v>0.23354700937862671</v>
      </c>
      <c r="W1" t="s">
        <v>38</v>
      </c>
    </row>
    <row r="2" spans="1:4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W2" t="s">
        <v>29</v>
      </c>
      <c r="X2">
        <v>891.38207639717177</v>
      </c>
      <c r="AJ2" t="s">
        <v>62</v>
      </c>
      <c r="AK2" s="11" t="s">
        <v>63</v>
      </c>
      <c r="AL2" s="12">
        <v>6.91</v>
      </c>
    </row>
    <row r="3" spans="1:43" x14ac:dyDescent="0.25">
      <c r="C3" s="2">
        <v>0.60010322999999999</v>
      </c>
      <c r="D3">
        <v>189.936047</v>
      </c>
      <c r="E3">
        <f t="shared" ref="E3:E34" si="0">$X$6+$X$2*EXP((C3/F$1)*$X$3-$X$4)+D$1^2*$X$5/((-$X$7*(C3/E$1-1)^$X$8+1))</f>
        <v>191.38278806514069</v>
      </c>
      <c r="F3">
        <f>(E3-D3)^2</f>
        <v>2.0930597095644039</v>
      </c>
      <c r="G3" s="20">
        <f>((E3-D3)/D3)^2</f>
        <v>5.8018544239724887E-5</v>
      </c>
      <c r="I3" s="2">
        <v>0.60012105999999998</v>
      </c>
      <c r="J3">
        <v>225.687352</v>
      </c>
      <c r="K3">
        <f t="shared" ref="K3:K34" si="1">$X$6+$X$2*EXP((I3/L$1)*$X$3-$X$4)+J$1^2*$X$5/((-$X$7*(I3/K$1-1)^$X$8+1))</f>
        <v>228.43544687197874</v>
      </c>
      <c r="L3">
        <f>(K3-J3)^2</f>
        <v>7.5520254253958274</v>
      </c>
      <c r="M3" s="20">
        <f>((K3-J3)/J3)^2</f>
        <v>1.482685367239553E-4</v>
      </c>
      <c r="O3" s="2">
        <v>0.60059797999999998</v>
      </c>
      <c r="P3">
        <v>275.08282600000001</v>
      </c>
      <c r="Q3">
        <f t="shared" ref="Q3:Q34" si="2">$X$6+$X$2*EXP((O3/R$1)*$X$3-$X$4)+P$1^2*$X$5/((-$X$7*(O3/Q$1-1)^$X$8+1))</f>
        <v>276.07660996934811</v>
      </c>
      <c r="R3">
        <f>(Q3-P3)^2</f>
        <v>0.98760657773326732</v>
      </c>
      <c r="S3" s="20">
        <f>((Q3-P3)/P3)^2</f>
        <v>1.3051397565866263E-5</v>
      </c>
      <c r="W3" t="s">
        <v>30</v>
      </c>
      <c r="X3">
        <v>24.877822081849661</v>
      </c>
      <c r="AJ3" t="s">
        <v>64</v>
      </c>
      <c r="AK3" s="11" t="s">
        <v>65</v>
      </c>
      <c r="AL3" s="12">
        <v>50.4</v>
      </c>
    </row>
    <row r="4" spans="1:43" x14ac:dyDescent="0.25">
      <c r="C4" s="2">
        <v>0.60288063000000003</v>
      </c>
      <c r="D4">
        <v>190.00293300000001</v>
      </c>
      <c r="E4">
        <f t="shared" si="0"/>
        <v>191.38724337137421</v>
      </c>
      <c r="F4">
        <f t="shared" ref="F4:F67" si="3">(E4-D4)^2</f>
        <v>1.9163152042941707</v>
      </c>
      <c r="G4" s="20">
        <f t="shared" ref="G4:G67" si="4">((E4-D4)/D4)^2</f>
        <v>5.3081884818660068E-5</v>
      </c>
      <c r="I4" s="2">
        <v>0.60318309999999997</v>
      </c>
      <c r="J4">
        <v>225.657352</v>
      </c>
      <c r="K4">
        <f t="shared" si="1"/>
        <v>228.4442141748824</v>
      </c>
      <c r="L4">
        <f t="shared" ref="L4:L67" si="5">(K4-J4)^2</f>
        <v>7.7666007817902676</v>
      </c>
      <c r="M4" s="20">
        <f t="shared" ref="M4:M67" si="6">((K4-J4)/J4)^2</f>
        <v>1.5252182986416241E-4</v>
      </c>
      <c r="O4" s="2">
        <v>0.60365968999999997</v>
      </c>
      <c r="P4">
        <v>275.11005399999999</v>
      </c>
      <c r="Q4">
        <f t="shared" si="2"/>
        <v>276.0904699207494</v>
      </c>
      <c r="R4">
        <f t="shared" ref="R4:R67" si="7">(Q4-P4)^2</f>
        <v>0.96121537765890963</v>
      </c>
      <c r="S4" s="20">
        <f t="shared" ref="S4:S67" si="8">((Q4-P4)/P4)^2</f>
        <v>1.2700118868779707E-5</v>
      </c>
      <c r="W4" t="s">
        <v>31</v>
      </c>
      <c r="X4">
        <v>94.211592808836869</v>
      </c>
      <c r="AJ4" t="s">
        <v>66</v>
      </c>
      <c r="AK4" s="11" t="s">
        <v>67</v>
      </c>
      <c r="AL4" s="12">
        <v>0.22</v>
      </c>
    </row>
    <row r="5" spans="1:43" x14ac:dyDescent="0.25">
      <c r="C5" s="2">
        <v>0.60594241000000004</v>
      </c>
      <c r="D5">
        <v>190.01871600000001</v>
      </c>
      <c r="E5">
        <f t="shared" si="0"/>
        <v>191.39252164192524</v>
      </c>
      <c r="F5">
        <f t="shared" si="3"/>
        <v>1.8873419417855939</v>
      </c>
      <c r="G5" s="20">
        <f t="shared" si="4"/>
        <v>5.227064184181027E-5</v>
      </c>
      <c r="I5" s="2">
        <v>0.60624493999999995</v>
      </c>
      <c r="J5">
        <v>225.661689</v>
      </c>
      <c r="K5">
        <f t="shared" si="1"/>
        <v>228.45366783571671</v>
      </c>
      <c r="L5">
        <f t="shared" si="5"/>
        <v>7.7951458190900871</v>
      </c>
      <c r="M5" s="20">
        <f t="shared" si="6"/>
        <v>1.5307651803608612E-4</v>
      </c>
      <c r="O5" s="2">
        <v>0.60672108000000002</v>
      </c>
      <c r="P5">
        <v>275.19451199999997</v>
      </c>
      <c r="Q5">
        <f t="shared" si="2"/>
        <v>276.10541245807576</v>
      </c>
      <c r="R5">
        <f t="shared" si="7"/>
        <v>0.82973964452267845</v>
      </c>
      <c r="S5" s="20">
        <f t="shared" si="8"/>
        <v>1.0956259330120363E-5</v>
      </c>
      <c r="W5" t="s">
        <v>32</v>
      </c>
      <c r="X5">
        <v>528.7121549613064</v>
      </c>
      <c r="AJ5" t="s">
        <v>68</v>
      </c>
      <c r="AK5" s="11" t="s">
        <v>69</v>
      </c>
      <c r="AL5" s="12">
        <v>6.02</v>
      </c>
    </row>
    <row r="6" spans="1:43" x14ac:dyDescent="0.25">
      <c r="C6" s="2">
        <v>0.60871967999999999</v>
      </c>
      <c r="D6">
        <v>190.10849400000001</v>
      </c>
      <c r="E6">
        <f t="shared" si="0"/>
        <v>191.39766315767579</v>
      </c>
      <c r="F6">
        <f t="shared" si="3"/>
        <v>1.6619571171024967</v>
      </c>
      <c r="G6" s="20">
        <f t="shared" si="4"/>
        <v>4.5985061401083153E-5</v>
      </c>
      <c r="I6" s="2">
        <v>0.60902270000000003</v>
      </c>
      <c r="J6">
        <v>225.66562300000001</v>
      </c>
      <c r="K6">
        <f t="shared" si="1"/>
        <v>228.46287743639925</v>
      </c>
      <c r="L6">
        <f t="shared" si="5"/>
        <v>7.8246323819552446</v>
      </c>
      <c r="M6" s="20">
        <f t="shared" si="6"/>
        <v>1.53650200656639E-4</v>
      </c>
      <c r="O6" s="2">
        <v>0.60949812000000003</v>
      </c>
      <c r="P6">
        <v>275.32434999999998</v>
      </c>
      <c r="Q6">
        <f t="shared" si="2"/>
        <v>276.11996582419465</v>
      </c>
      <c r="R6">
        <f t="shared" si="7"/>
        <v>0.63300453970896342</v>
      </c>
      <c r="S6" s="20">
        <f t="shared" si="8"/>
        <v>8.3505980448255584E-6</v>
      </c>
      <c r="W6" t="s">
        <v>55</v>
      </c>
      <c r="X6">
        <v>143.74371847603825</v>
      </c>
      <c r="AJ6" t="s">
        <v>70</v>
      </c>
      <c r="AK6" s="11" t="s">
        <v>71</v>
      </c>
      <c r="AL6" s="12">
        <v>35</v>
      </c>
    </row>
    <row r="7" spans="1:43" x14ac:dyDescent="0.25">
      <c r="C7" s="2">
        <v>0.61149713999999999</v>
      </c>
      <c r="D7">
        <v>190.16393400000001</v>
      </c>
      <c r="E7">
        <f t="shared" si="0"/>
        <v>191.40316260980404</v>
      </c>
      <c r="F7">
        <f t="shared" si="3"/>
        <v>1.5356875473568292</v>
      </c>
      <c r="G7" s="20">
        <f t="shared" si="4"/>
        <v>4.2466508541398326E-5</v>
      </c>
      <c r="I7" s="2">
        <v>0.61180009999999996</v>
      </c>
      <c r="J7">
        <v>225.73250999999999</v>
      </c>
      <c r="K7">
        <f t="shared" si="1"/>
        <v>228.47272565040402</v>
      </c>
      <c r="L7">
        <f t="shared" si="5"/>
        <v>7.5087818107191531</v>
      </c>
      <c r="M7" s="20">
        <f t="shared" si="6"/>
        <v>1.473605600710098E-4</v>
      </c>
      <c r="O7" s="2">
        <v>0.61227545000000005</v>
      </c>
      <c r="P7">
        <v>275.40268200000003</v>
      </c>
      <c r="Q7">
        <f t="shared" si="2"/>
        <v>276.13553028624142</v>
      </c>
      <c r="R7">
        <f t="shared" si="7"/>
        <v>0.53706661064694539</v>
      </c>
      <c r="S7" s="20">
        <f t="shared" si="8"/>
        <v>7.080954806960373E-6</v>
      </c>
      <c r="W7" t="s">
        <v>37</v>
      </c>
      <c r="X7">
        <v>1.1506538198682659E-3</v>
      </c>
      <c r="AQ7" t="s">
        <v>72</v>
      </c>
    </row>
    <row r="8" spans="1:43" x14ac:dyDescent="0.25">
      <c r="C8" s="2">
        <v>0.61427489000000002</v>
      </c>
      <c r="D8">
        <v>190.167869</v>
      </c>
      <c r="E8">
        <f t="shared" si="0"/>
        <v>191.40904173968173</v>
      </c>
      <c r="F8">
        <f t="shared" si="3"/>
        <v>1.5405097697290511</v>
      </c>
      <c r="G8" s="20">
        <f t="shared" si="4"/>
        <v>4.2598094943674472E-5</v>
      </c>
      <c r="I8" s="2">
        <v>0.61457768999999995</v>
      </c>
      <c r="J8">
        <v>225.76505900000001</v>
      </c>
      <c r="K8">
        <f t="shared" si="1"/>
        <v>228.48325270931701</v>
      </c>
      <c r="L8">
        <f t="shared" si="5"/>
        <v>7.3885770413705458</v>
      </c>
      <c r="M8" s="20">
        <f t="shared" si="6"/>
        <v>1.4495972268672148E-4</v>
      </c>
      <c r="O8" s="2">
        <v>0.61505317999999998</v>
      </c>
      <c r="P8">
        <v>275.41233999999997</v>
      </c>
      <c r="Q8">
        <f t="shared" si="2"/>
        <v>276.15216725609616</v>
      </c>
      <c r="R8">
        <f t="shared" si="7"/>
        <v>0.54734436886281956</v>
      </c>
      <c r="S8" s="20">
        <f t="shared" si="8"/>
        <v>7.2159557951503872E-6</v>
      </c>
      <c r="W8" t="s">
        <v>56</v>
      </c>
      <c r="X8">
        <v>8.4486802521187681</v>
      </c>
    </row>
    <row r="9" spans="1:43" x14ac:dyDescent="0.25">
      <c r="C9" s="2">
        <v>0.61705264999999998</v>
      </c>
      <c r="D9">
        <v>190.17180300000001</v>
      </c>
      <c r="E9">
        <f t="shared" si="0"/>
        <v>191.41532256360387</v>
      </c>
      <c r="F9">
        <f t="shared" si="3"/>
        <v>1.5463409050655201</v>
      </c>
      <c r="G9" s="20">
        <f t="shared" si="4"/>
        <v>4.2757568121902005E-5</v>
      </c>
      <c r="I9" s="2">
        <v>0.61735525000000002</v>
      </c>
      <c r="J9">
        <v>225.80333099999999</v>
      </c>
      <c r="K9">
        <f t="shared" si="1"/>
        <v>228.49449813201016</v>
      </c>
      <c r="L9">
        <f t="shared" si="5"/>
        <v>7.2423805324118913</v>
      </c>
      <c r="M9" s="20">
        <f t="shared" si="6"/>
        <v>1.4204326665405198E-4</v>
      </c>
      <c r="O9" s="2">
        <v>0.61783043999999998</v>
      </c>
      <c r="P9">
        <v>275.502118</v>
      </c>
      <c r="Q9">
        <f t="shared" si="2"/>
        <v>276.16993496728338</v>
      </c>
      <c r="R9">
        <f t="shared" si="7"/>
        <v>0.44597950179157908</v>
      </c>
      <c r="S9" s="20">
        <f t="shared" si="8"/>
        <v>5.8757730657315262E-6</v>
      </c>
      <c r="V9">
        <v>0.3</v>
      </c>
      <c r="W9" t="s">
        <v>59</v>
      </c>
      <c r="X9">
        <v>0.61728228547681663</v>
      </c>
    </row>
    <row r="10" spans="1:43" x14ac:dyDescent="0.25">
      <c r="C10" s="2">
        <v>0.61983041000000005</v>
      </c>
      <c r="D10">
        <v>190.175738</v>
      </c>
      <c r="E10">
        <f t="shared" si="0"/>
        <v>191.42202875144946</v>
      </c>
      <c r="F10">
        <f t="shared" si="3"/>
        <v>1.553240637148471</v>
      </c>
      <c r="G10" s="20">
        <f t="shared" si="4"/>
        <v>4.2946573952579147E-5</v>
      </c>
      <c r="I10" s="2">
        <v>0.62013271000000003</v>
      </c>
      <c r="J10">
        <v>225.85877099999999</v>
      </c>
      <c r="K10">
        <f t="shared" si="1"/>
        <v>228.50650391548547</v>
      </c>
      <c r="L10">
        <f t="shared" si="5"/>
        <v>7.010489591745225</v>
      </c>
      <c r="M10" s="20">
        <f t="shared" si="6"/>
        <v>1.3742774729273816E-4</v>
      </c>
      <c r="O10" s="2">
        <v>0.62060771000000003</v>
      </c>
      <c r="P10">
        <v>275.59189600000002</v>
      </c>
      <c r="Q10">
        <f t="shared" si="2"/>
        <v>276.18890289649971</v>
      </c>
      <c r="R10">
        <f t="shared" si="7"/>
        <v>0.35641723446819473</v>
      </c>
      <c r="S10" s="20">
        <f t="shared" si="8"/>
        <v>4.6927326293201959E-6</v>
      </c>
      <c r="V10">
        <v>0.4</v>
      </c>
      <c r="W10" t="s">
        <v>59</v>
      </c>
      <c r="X10">
        <v>0.6060046771620976</v>
      </c>
      <c r="AJ10" t="s">
        <v>73</v>
      </c>
    </row>
    <row r="11" spans="1:43" x14ac:dyDescent="0.25">
      <c r="C11" s="2">
        <v>0.62260815999999997</v>
      </c>
      <c r="D11">
        <v>190.17967200000001</v>
      </c>
      <c r="E11">
        <f t="shared" si="0"/>
        <v>191.42918515839978</v>
      </c>
      <c r="F11">
        <f t="shared" si="3"/>
        <v>1.5612831330141554</v>
      </c>
      <c r="G11" s="20">
        <f t="shared" si="4"/>
        <v>4.3167160279292248E-5</v>
      </c>
      <c r="I11" s="2">
        <v>0.62291014</v>
      </c>
      <c r="J11">
        <v>225.91993500000001</v>
      </c>
      <c r="K11">
        <f t="shared" si="1"/>
        <v>228.51931476449636</v>
      </c>
      <c r="L11">
        <f t="shared" si="5"/>
        <v>6.7567751600730892</v>
      </c>
      <c r="M11" s="20">
        <f t="shared" si="6"/>
        <v>1.3238243303356875E-4</v>
      </c>
      <c r="O11" s="2">
        <v>0.62338517000000004</v>
      </c>
      <c r="P11">
        <v>275.64876700000002</v>
      </c>
      <c r="Q11">
        <f t="shared" si="2"/>
        <v>276.20914244224275</v>
      </c>
      <c r="R11">
        <f t="shared" si="7"/>
        <v>0.31402063626873528</v>
      </c>
      <c r="S11" s="20">
        <f t="shared" si="8"/>
        <v>4.1328161016204969E-6</v>
      </c>
      <c r="V11">
        <v>0.5</v>
      </c>
      <c r="W11" t="s">
        <v>59</v>
      </c>
      <c r="X11">
        <v>0.58695621062137326</v>
      </c>
      <c r="AJ11" t="s">
        <v>74</v>
      </c>
      <c r="AK11">
        <f>1-2*(AL5/AL3)^2</f>
        <v>0.97146604938271608</v>
      </c>
      <c r="AM11" t="s">
        <v>75</v>
      </c>
      <c r="AN11">
        <f>-0.357+0.45*EXP(-0.0375*AL6)</f>
        <v>-0.23588414307186722</v>
      </c>
    </row>
    <row r="12" spans="1:43" x14ac:dyDescent="0.25">
      <c r="C12" s="2">
        <v>0.62538579000000005</v>
      </c>
      <c r="D12">
        <v>190.20649900000001</v>
      </c>
      <c r="E12">
        <f t="shared" si="0"/>
        <v>191.43681759175482</v>
      </c>
      <c r="F12">
        <f t="shared" si="3"/>
        <v>1.5136838372175367</v>
      </c>
      <c r="G12" s="20">
        <f t="shared" si="4"/>
        <v>4.1839305780803216E-5</v>
      </c>
      <c r="I12" s="2">
        <v>0.62568780000000002</v>
      </c>
      <c r="J12">
        <v>225.94103799999999</v>
      </c>
      <c r="K12">
        <f t="shared" si="1"/>
        <v>228.53297864571738</v>
      </c>
      <c r="L12">
        <f t="shared" si="5"/>
        <v>6.7181563109218621</v>
      </c>
      <c r="M12" s="20">
        <f t="shared" si="6"/>
        <v>1.316012047528004E-4</v>
      </c>
      <c r="O12" s="2">
        <v>0.62616172999999997</v>
      </c>
      <c r="P12">
        <v>275.86301900000001</v>
      </c>
      <c r="Q12">
        <f t="shared" si="2"/>
        <v>276.23071866583041</v>
      </c>
      <c r="R12">
        <f t="shared" si="7"/>
        <v>0.13520304425178825</v>
      </c>
      <c r="S12" s="20">
        <f t="shared" si="8"/>
        <v>1.7766402662960895E-6</v>
      </c>
      <c r="AJ12" t="s">
        <v>76</v>
      </c>
      <c r="AK12">
        <f>0.0524*AL4^4-0.15*AL4^3+0.1659*AL4^2-0.0706*AL4+0.0119</f>
        <v>2.9231101440000025E-3</v>
      </c>
      <c r="AM12" t="s">
        <v>77</v>
      </c>
      <c r="AN12">
        <f>0.0524*(AL4-AN11)^4-0.15*(AL4-AN11)^3+0.1659*(AL4-AN11)^2-0.0706*(AL4-AN11)+0.0119</f>
        <v>2.2449876487731779E-3</v>
      </c>
    </row>
    <row r="13" spans="1:43" x14ac:dyDescent="0.25">
      <c r="C13" s="2">
        <v>0.62816331000000003</v>
      </c>
      <c r="D13">
        <v>190.25049300000001</v>
      </c>
      <c r="E13">
        <f t="shared" si="0"/>
        <v>191.4449534353065</v>
      </c>
      <c r="F13">
        <f t="shared" si="3"/>
        <v>1.4267357315125839</v>
      </c>
      <c r="G13" s="20">
        <f t="shared" si="4"/>
        <v>3.9417761393922329E-5</v>
      </c>
      <c r="I13" s="2">
        <v>0.62846548999999996</v>
      </c>
      <c r="J13">
        <v>225.95641800000001</v>
      </c>
      <c r="K13">
        <f t="shared" si="1"/>
        <v>228.54754369411484</v>
      </c>
      <c r="L13">
        <f t="shared" si="5"/>
        <v>6.7139323627020202</v>
      </c>
      <c r="M13" s="20">
        <f t="shared" si="6"/>
        <v>1.3150055898775577E-4</v>
      </c>
      <c r="O13" s="2">
        <v>0.62893926</v>
      </c>
      <c r="P13">
        <v>275.907014</v>
      </c>
      <c r="Q13">
        <f t="shared" si="2"/>
        <v>276.25372331056877</v>
      </c>
      <c r="R13">
        <f t="shared" si="7"/>
        <v>0.12020734603507148</v>
      </c>
      <c r="S13" s="20">
        <f t="shared" si="8"/>
        <v>1.5790850673377944E-6</v>
      </c>
      <c r="AJ13" t="s">
        <v>78</v>
      </c>
      <c r="AK13">
        <f>1/(1+AK12*AL2)</f>
        <v>0.98020121837898111</v>
      </c>
      <c r="AM13" t="s">
        <v>79</v>
      </c>
      <c r="AN13">
        <f>1/(1+AN12*AL2)</f>
        <v>0.98472410818909406</v>
      </c>
    </row>
    <row r="14" spans="1:43" x14ac:dyDescent="0.25">
      <c r="C14" s="2">
        <v>0.63094083999999995</v>
      </c>
      <c r="D14">
        <v>190.294488</v>
      </c>
      <c r="E14">
        <f t="shared" si="0"/>
        <v>191.45362177931872</v>
      </c>
      <c r="F14">
        <f t="shared" si="3"/>
        <v>1.3435911183577041</v>
      </c>
      <c r="G14" s="20">
        <f t="shared" si="4"/>
        <v>3.7103485284738765E-5</v>
      </c>
      <c r="I14" s="2">
        <v>0.63124294999999997</v>
      </c>
      <c r="J14">
        <v>226.01185899999999</v>
      </c>
      <c r="K14">
        <f t="shared" si="1"/>
        <v>228.56305985642356</v>
      </c>
      <c r="L14">
        <f t="shared" si="5"/>
        <v>6.5086258098163929</v>
      </c>
      <c r="M14" s="20">
        <f t="shared" si="6"/>
        <v>1.274168455528455E-4</v>
      </c>
      <c r="O14" s="2">
        <v>0.63171626000000003</v>
      </c>
      <c r="P14">
        <v>276.042575</v>
      </c>
      <c r="Q14">
        <f t="shared" si="2"/>
        <v>276.27822523496661</v>
      </c>
      <c r="R14">
        <f t="shared" si="7"/>
        <v>5.5531033239819901E-2</v>
      </c>
      <c r="S14" s="20">
        <f t="shared" si="8"/>
        <v>7.2875846821289021E-7</v>
      </c>
      <c r="U14">
        <v>0.3</v>
      </c>
      <c r="V14" t="s">
        <v>35</v>
      </c>
      <c r="X14">
        <f>SUM(F3:F150)</f>
        <v>342.24074023407064</v>
      </c>
    </row>
    <row r="15" spans="1:43" x14ac:dyDescent="0.25">
      <c r="C15" s="2">
        <v>0.63371840000000002</v>
      </c>
      <c r="D15">
        <v>190.33276000000001</v>
      </c>
      <c r="E15">
        <f t="shared" si="0"/>
        <v>191.46285287347717</v>
      </c>
      <c r="F15">
        <f t="shared" si="3"/>
        <v>1.277109902683881</v>
      </c>
      <c r="G15" s="20">
        <f t="shared" si="4"/>
        <v>3.5253414049817811E-5</v>
      </c>
      <c r="I15" s="2">
        <v>0.63402048</v>
      </c>
      <c r="J15">
        <v>226.05585400000001</v>
      </c>
      <c r="K15">
        <f t="shared" si="1"/>
        <v>228.57958264992527</v>
      </c>
      <c r="L15">
        <f t="shared" si="5"/>
        <v>6.3692062984535776</v>
      </c>
      <c r="M15" s="20">
        <f t="shared" si="6"/>
        <v>1.2463895515628213E-4</v>
      </c>
      <c r="O15" s="2">
        <v>0.63449392000000004</v>
      </c>
      <c r="P15">
        <v>276.06367799999998</v>
      </c>
      <c r="Q15">
        <f t="shared" si="2"/>
        <v>276.30431998094133</v>
      </c>
      <c r="R15">
        <f t="shared" si="7"/>
        <v>5.7908562991376006E-2</v>
      </c>
      <c r="S15" s="20">
        <f t="shared" si="8"/>
        <v>7.5984366743941403E-7</v>
      </c>
      <c r="U15">
        <v>0.4</v>
      </c>
      <c r="V15" t="s">
        <v>35</v>
      </c>
      <c r="X15">
        <f>SUM(L3:L150)</f>
        <v>374.35311046383441</v>
      </c>
      <c r="AJ15" t="s">
        <v>80</v>
      </c>
      <c r="AK15">
        <f>1/(X5*10^-4*PI()*AL2*AK13*AK11)</f>
        <v>0.91497645706373487</v>
      </c>
      <c r="AM15" t="s">
        <v>81</v>
      </c>
      <c r="AN15">
        <f>1/(X5*10^-4*PI()*AL2*AN13*AK11)</f>
        <v>0.9107739218970502</v>
      </c>
    </row>
    <row r="16" spans="1:43" x14ac:dyDescent="0.25">
      <c r="C16" s="2">
        <v>0.63649630999999995</v>
      </c>
      <c r="D16">
        <v>190.30951099999999</v>
      </c>
      <c r="E16">
        <f t="shared" si="0"/>
        <v>191.47267955004264</v>
      </c>
      <c r="F16">
        <f t="shared" si="3"/>
        <v>1.3529610758083339</v>
      </c>
      <c r="G16" s="20">
        <f t="shared" si="4"/>
        <v>3.7356339665465357E-5</v>
      </c>
      <c r="I16" s="2">
        <v>0.63679752000000001</v>
      </c>
      <c r="J16">
        <v>226.18569199999999</v>
      </c>
      <c r="K16">
        <f t="shared" si="1"/>
        <v>228.59716504488631</v>
      </c>
      <c r="L16">
        <f t="shared" si="5"/>
        <v>5.8152022462133059</v>
      </c>
      <c r="M16" s="20">
        <f t="shared" si="6"/>
        <v>1.1366704392191186E-4</v>
      </c>
      <c r="O16" s="2">
        <v>0.63727155000000002</v>
      </c>
      <c r="P16">
        <v>276.09050400000001</v>
      </c>
      <c r="Q16">
        <f t="shared" si="2"/>
        <v>276.33209068374214</v>
      </c>
      <c r="R16">
        <f t="shared" si="7"/>
        <v>5.8364125761518809E-2</v>
      </c>
      <c r="S16" s="20">
        <f t="shared" si="8"/>
        <v>7.656724934917239E-7</v>
      </c>
      <c r="U16">
        <v>0.5</v>
      </c>
      <c r="V16" t="s">
        <v>35</v>
      </c>
      <c r="X16">
        <f>SUM(R3:R150)</f>
        <v>169.58262639434238</v>
      </c>
    </row>
    <row r="17" spans="3:43" x14ac:dyDescent="0.25">
      <c r="C17" s="2">
        <v>0.63927407000000003</v>
      </c>
      <c r="D17">
        <v>190.313445</v>
      </c>
      <c r="E17">
        <f t="shared" si="0"/>
        <v>191.48313329122857</v>
      </c>
      <c r="F17">
        <f t="shared" si="3"/>
        <v>1.3681706986372058</v>
      </c>
      <c r="G17" s="20">
        <f t="shared" si="4"/>
        <v>3.777472779844029E-5</v>
      </c>
      <c r="I17" s="2">
        <v>0.63957476000000002</v>
      </c>
      <c r="J17">
        <v>226.281193</v>
      </c>
      <c r="K17">
        <f t="shared" si="1"/>
        <v>228.61587050889284</v>
      </c>
      <c r="L17">
        <f t="shared" si="5"/>
        <v>5.4507190705300683</v>
      </c>
      <c r="M17" s="20">
        <f t="shared" si="6"/>
        <v>1.0645274865572616E-4</v>
      </c>
      <c r="O17" s="2">
        <v>0.64004806999999997</v>
      </c>
      <c r="P17">
        <v>276.31190900000001</v>
      </c>
      <c r="Q17">
        <f t="shared" si="2"/>
        <v>276.36161883646275</v>
      </c>
      <c r="R17">
        <f t="shared" si="7"/>
        <v>2.4710678411522633E-3</v>
      </c>
      <c r="S17" s="20">
        <f t="shared" si="8"/>
        <v>3.2365734115509818E-8</v>
      </c>
      <c r="U17" t="s">
        <v>36</v>
      </c>
      <c r="V17" t="s">
        <v>35</v>
      </c>
      <c r="X17">
        <f>SUM(X14:X16)</f>
        <v>886.17647709224741</v>
      </c>
    </row>
    <row r="18" spans="3:43" x14ac:dyDescent="0.25">
      <c r="C18" s="2">
        <v>0.64205102000000003</v>
      </c>
      <c r="D18">
        <v>190.459022</v>
      </c>
      <c r="E18">
        <f t="shared" si="0"/>
        <v>191.49424605451651</v>
      </c>
      <c r="F18">
        <f t="shared" si="3"/>
        <v>1.0716888430495908</v>
      </c>
      <c r="G18" s="20">
        <f t="shared" si="4"/>
        <v>2.9543749318680114E-5</v>
      </c>
      <c r="I18" s="2">
        <v>0.64235218999999999</v>
      </c>
      <c r="J18">
        <v>226.34235699999999</v>
      </c>
      <c r="K18">
        <f t="shared" si="1"/>
        <v>228.63576133703521</v>
      </c>
      <c r="L18">
        <f t="shared" si="5"/>
        <v>5.259703453131924</v>
      </c>
      <c r="M18" s="20">
        <f t="shared" si="6"/>
        <v>1.0266669716340491E-4</v>
      </c>
      <c r="O18" s="2">
        <v>0.64282539999999999</v>
      </c>
      <c r="P18">
        <v>276.390241</v>
      </c>
      <c r="Q18">
        <f t="shared" si="2"/>
        <v>276.39302240190307</v>
      </c>
      <c r="R18">
        <f t="shared" si="7"/>
        <v>7.7361965463697474E-6</v>
      </c>
      <c r="S18" s="20">
        <f t="shared" si="8"/>
        <v>1.0127029749893713E-10</v>
      </c>
      <c r="V18" t="s">
        <v>47</v>
      </c>
      <c r="X18">
        <f>X17/3</f>
        <v>295.39215903074916</v>
      </c>
    </row>
    <row r="19" spans="3:43" x14ac:dyDescent="0.25">
      <c r="C19" s="2">
        <v>0.64482819000000002</v>
      </c>
      <c r="D19">
        <v>190.565969</v>
      </c>
      <c r="E19">
        <f t="shared" si="0"/>
        <v>191.50605817908578</v>
      </c>
      <c r="F19">
        <f t="shared" si="3"/>
        <v>0.88376766463419143</v>
      </c>
      <c r="G19" s="20">
        <f t="shared" si="4"/>
        <v>2.4335900017664278E-5</v>
      </c>
      <c r="I19" s="2">
        <v>0.64512994000000001</v>
      </c>
      <c r="J19">
        <v>226.34629100000001</v>
      </c>
      <c r="K19">
        <f t="shared" si="1"/>
        <v>228.65690390685606</v>
      </c>
      <c r="L19">
        <f t="shared" si="5"/>
        <v>5.3389320053297675</v>
      </c>
      <c r="M19" s="20">
        <f t="shared" si="6"/>
        <v>1.0420957510413969E-4</v>
      </c>
      <c r="O19" s="2">
        <v>0.64560260000000003</v>
      </c>
      <c r="P19">
        <v>276.49146500000001</v>
      </c>
      <c r="Q19">
        <f t="shared" si="2"/>
        <v>276.42639395056017</v>
      </c>
      <c r="R19">
        <f t="shared" si="7"/>
        <v>4.2342414752016815E-3</v>
      </c>
      <c r="S19" s="20">
        <f t="shared" si="8"/>
        <v>5.5387550953388715E-8</v>
      </c>
      <c r="AJ19" t="s">
        <v>82</v>
      </c>
    </row>
    <row r="20" spans="3:43" x14ac:dyDescent="0.25">
      <c r="C20" s="2">
        <v>0.64760580999999995</v>
      </c>
      <c r="D20">
        <v>190.592795</v>
      </c>
      <c r="E20">
        <f t="shared" si="0"/>
        <v>191.51860907135733</v>
      </c>
      <c r="F20">
        <f t="shared" si="3"/>
        <v>0.85713169472324802</v>
      </c>
      <c r="G20" s="20">
        <f t="shared" si="4"/>
        <v>2.3595794041682165E-5</v>
      </c>
      <c r="I20" s="2">
        <v>0.64790766</v>
      </c>
      <c r="J20">
        <v>226.35594900000001</v>
      </c>
      <c r="K20">
        <f t="shared" si="1"/>
        <v>228.67936398067593</v>
      </c>
      <c r="L20">
        <f t="shared" si="5"/>
        <v>5.3982571724292887</v>
      </c>
      <c r="M20" s="20">
        <f t="shared" si="6"/>
        <v>1.0535854019188183E-4</v>
      </c>
      <c r="O20" s="2">
        <v>0.64837979999999995</v>
      </c>
      <c r="P20">
        <v>276.59268900000001</v>
      </c>
      <c r="Q20">
        <f t="shared" si="2"/>
        <v>276.46184230687527</v>
      </c>
      <c r="R20">
        <f t="shared" si="7"/>
        <v>1.7120857101679376E-2</v>
      </c>
      <c r="S20" s="20">
        <f t="shared" si="8"/>
        <v>2.2379176911750881E-7</v>
      </c>
      <c r="AJ20" t="s">
        <v>83</v>
      </c>
      <c r="AK20">
        <f>1/(AK13*AK11)</f>
        <v>1.0501640193636097</v>
      </c>
      <c r="AM20" t="s">
        <v>84</v>
      </c>
      <c r="AN20">
        <f>1/(AN13*AK11)</f>
        <v>1.0453405605870578</v>
      </c>
    </row>
    <row r="21" spans="3:43" x14ac:dyDescent="0.25">
      <c r="C21" s="2">
        <v>0.65038341</v>
      </c>
      <c r="D21">
        <v>190.62534400000001</v>
      </c>
      <c r="E21">
        <f t="shared" si="0"/>
        <v>191.53193677169037</v>
      </c>
      <c r="F21">
        <f t="shared" si="3"/>
        <v>0.82191045368120175</v>
      </c>
      <c r="G21" s="20">
        <f t="shared" si="4"/>
        <v>2.2618469953253944E-5</v>
      </c>
      <c r="I21" s="2">
        <v>0.65068486999999997</v>
      </c>
      <c r="J21">
        <v>226.45717300000001</v>
      </c>
      <c r="K21">
        <f t="shared" si="1"/>
        <v>228.70320873839239</v>
      </c>
      <c r="L21">
        <f t="shared" si="5"/>
        <v>5.0446765381357999</v>
      </c>
      <c r="M21" s="20">
        <f t="shared" si="6"/>
        <v>9.8369658078327474E-5</v>
      </c>
      <c r="O21" s="2">
        <v>0.65115641999999996</v>
      </c>
      <c r="P21">
        <v>276.79692499999999</v>
      </c>
      <c r="Q21">
        <f t="shared" si="2"/>
        <v>276.49947186296197</v>
      </c>
      <c r="R21">
        <f t="shared" si="7"/>
        <v>8.8478368733758583E-2</v>
      </c>
      <c r="S21" s="20">
        <f t="shared" si="8"/>
        <v>1.154820765881926E-6</v>
      </c>
      <c r="U21" t="s">
        <v>127</v>
      </c>
      <c r="V21" t="s">
        <v>60</v>
      </c>
      <c r="X21">
        <f>X17/COUNT(E3:E113,K3:K114,Q3:Q103)</f>
        <v>2.7351125836180477</v>
      </c>
      <c r="AJ21" t="s">
        <v>85</v>
      </c>
      <c r="AK21">
        <f>(X5*10^-4*PI()*AL2-AK20)/(X6*10^-4*PI()*AL2)</f>
        <v>0.31273005237979423</v>
      </c>
      <c r="AM21" t="s">
        <v>86</v>
      </c>
      <c r="AN21">
        <f>(X5*10^-4*PI()*AL2-AN20)/(X6*10^-4*PI()*AL2)</f>
        <v>0.32818764209456758</v>
      </c>
      <c r="AQ21" t="s">
        <v>87</v>
      </c>
    </row>
    <row r="22" spans="3:43" x14ac:dyDescent="0.25">
      <c r="C22" s="2">
        <v>0.65316145000000003</v>
      </c>
      <c r="D22">
        <v>190.57920300000001</v>
      </c>
      <c r="E22">
        <f t="shared" si="0"/>
        <v>191.54608556043249</v>
      </c>
      <c r="F22">
        <f t="shared" si="3"/>
        <v>0.93486188566847006</v>
      </c>
      <c r="G22" s="20">
        <f t="shared" si="4"/>
        <v>2.5739282776430254E-5</v>
      </c>
      <c r="I22" s="2">
        <v>0.65346249000000001</v>
      </c>
      <c r="J22">
        <v>226.48399900000001</v>
      </c>
      <c r="K22">
        <f t="shared" si="1"/>
        <v>228.72852083219217</v>
      </c>
      <c r="L22">
        <f t="shared" si="5"/>
        <v>5.0378782551872643</v>
      </c>
      <c r="M22" s="20">
        <f t="shared" si="6"/>
        <v>9.8213823532597655E-5</v>
      </c>
      <c r="O22" s="2">
        <v>0.65393374999999998</v>
      </c>
      <c r="P22">
        <v>276.87525799999997</v>
      </c>
      <c r="Q22">
        <f t="shared" si="2"/>
        <v>276.53941804160138</v>
      </c>
      <c r="R22">
        <f t="shared" si="7"/>
        <v>0.11278847765716953</v>
      </c>
      <c r="S22" s="20">
        <f t="shared" si="8"/>
        <v>1.4712837502030964E-6</v>
      </c>
      <c r="U22" t="s">
        <v>128</v>
      </c>
      <c r="W22" t="s">
        <v>61</v>
      </c>
      <c r="X22">
        <f>SQRT(X21)</f>
        <v>1.6538175787002771</v>
      </c>
    </row>
    <row r="23" spans="3:43" x14ac:dyDescent="0.25">
      <c r="C23" s="2">
        <v>0.65593888</v>
      </c>
      <c r="D23">
        <v>190.640366</v>
      </c>
      <c r="E23">
        <f t="shared" si="0"/>
        <v>191.56109387122305</v>
      </c>
      <c r="F23">
        <f t="shared" si="3"/>
        <v>0.84773981284693012</v>
      </c>
      <c r="G23" s="20">
        <f t="shared" si="4"/>
        <v>2.3325601587783916E-5</v>
      </c>
      <c r="I23" s="2">
        <v>0.65623978999999999</v>
      </c>
      <c r="J23">
        <v>226.56805399999999</v>
      </c>
      <c r="K23">
        <f t="shared" si="1"/>
        <v>228.75537201682897</v>
      </c>
      <c r="L23">
        <f t="shared" si="5"/>
        <v>4.7843601067446713</v>
      </c>
      <c r="M23" s="20">
        <f t="shared" si="6"/>
        <v>9.3202274604167577E-5</v>
      </c>
      <c r="O23" s="2">
        <v>0.65671095999999995</v>
      </c>
      <c r="P23">
        <v>276.97648199999998</v>
      </c>
      <c r="Q23">
        <f t="shared" si="2"/>
        <v>276.5817929702842</v>
      </c>
      <c r="R23">
        <f t="shared" si="7"/>
        <v>0.15577943017798221</v>
      </c>
      <c r="S23" s="20">
        <f t="shared" si="8"/>
        <v>2.0305997169482245E-6</v>
      </c>
      <c r="U23" t="s">
        <v>129</v>
      </c>
      <c r="X23">
        <f>SQRT(SUM(G3:G113,M3:M114,S3:S103)/COUNT(G3:G113,M3:M114,S3:S103))</f>
        <v>7.3243631999882373E-3</v>
      </c>
    </row>
    <row r="24" spans="3:43" x14ac:dyDescent="0.25">
      <c r="C24" s="2">
        <v>0.65871621000000002</v>
      </c>
      <c r="D24">
        <v>190.71869899999999</v>
      </c>
      <c r="E24">
        <f t="shared" si="0"/>
        <v>191.57701003255306</v>
      </c>
      <c r="F24">
        <f t="shared" si="3"/>
        <v>0.73669782860232647</v>
      </c>
      <c r="G24" s="20">
        <f t="shared" si="4"/>
        <v>2.0253628456348767E-5</v>
      </c>
      <c r="I24" s="2">
        <v>0.65901719000000003</v>
      </c>
      <c r="J24">
        <v>226.63494</v>
      </c>
      <c r="K24">
        <f t="shared" si="1"/>
        <v>228.78384817761281</v>
      </c>
      <c r="L24">
        <f t="shared" si="5"/>
        <v>4.6178063558112097</v>
      </c>
      <c r="M24" s="20">
        <f t="shared" si="6"/>
        <v>8.9904615209275354E-5</v>
      </c>
      <c r="O24" s="2">
        <v>0.65948832000000002</v>
      </c>
      <c r="P24">
        <v>277.04909099999998</v>
      </c>
      <c r="Q24">
        <f t="shared" si="2"/>
        <v>276.62672993189153</v>
      </c>
      <c r="R24">
        <f t="shared" si="7"/>
        <v>0.17838887185370547</v>
      </c>
      <c r="S24" s="20">
        <f t="shared" si="8"/>
        <v>2.3240972662405797E-6</v>
      </c>
    </row>
    <row r="25" spans="3:43" x14ac:dyDescent="0.25">
      <c r="C25" s="2">
        <v>0.66149279999999999</v>
      </c>
      <c r="D25">
        <v>190.92722699999999</v>
      </c>
      <c r="E25">
        <f t="shared" si="0"/>
        <v>191.59387798357332</v>
      </c>
      <c r="F25">
        <f t="shared" si="3"/>
        <v>0.44442353389929318</v>
      </c>
      <c r="G25" s="20">
        <f t="shared" si="4"/>
        <v>1.2191617214093049E-5</v>
      </c>
      <c r="I25" s="2">
        <v>0.66179500999999996</v>
      </c>
      <c r="J25">
        <v>226.62742900000001</v>
      </c>
      <c r="K25">
        <f t="shared" si="1"/>
        <v>228.81403891166286</v>
      </c>
      <c r="L25">
        <f t="shared" si="5"/>
        <v>4.7812629057822438</v>
      </c>
      <c r="M25" s="20">
        <f t="shared" si="6"/>
        <v>9.3093140383138285E-5</v>
      </c>
      <c r="O25" s="2">
        <v>0.6622652</v>
      </c>
      <c r="P25">
        <v>277.20754399999998</v>
      </c>
      <c r="Q25">
        <f t="shared" si="2"/>
        <v>276.67435338709049</v>
      </c>
      <c r="R25">
        <f t="shared" si="7"/>
        <v>0.284292229694801</v>
      </c>
      <c r="S25" s="20">
        <f t="shared" si="8"/>
        <v>3.6996010962061122E-6</v>
      </c>
      <c r="U25" t="s">
        <v>122</v>
      </c>
      <c r="V25" s="16">
        <f>X3-X4</f>
        <v>-69.333770726987211</v>
      </c>
    </row>
    <row r="26" spans="3:43" x14ac:dyDescent="0.25">
      <c r="C26" s="2">
        <v>0.66427020000000003</v>
      </c>
      <c r="D26">
        <v>190.994113</v>
      </c>
      <c r="E26">
        <f t="shared" si="0"/>
        <v>191.61175744612925</v>
      </c>
      <c r="F26">
        <f t="shared" si="3"/>
        <v>0.38148466183430507</v>
      </c>
      <c r="G26" s="20">
        <f t="shared" si="4"/>
        <v>1.0457722626958697E-5</v>
      </c>
      <c r="I26" s="2">
        <v>0.66457237999999996</v>
      </c>
      <c r="J26">
        <v>226.70003800000001</v>
      </c>
      <c r="K26">
        <f t="shared" si="1"/>
        <v>228.84602457747951</v>
      </c>
      <c r="L26">
        <f t="shared" si="5"/>
        <v>4.6052583907221987</v>
      </c>
      <c r="M26" s="20">
        <f t="shared" si="6"/>
        <v>8.9608832016132599E-5</v>
      </c>
      <c r="O26" s="2">
        <v>0.66504229999999998</v>
      </c>
      <c r="P26">
        <v>277.32593600000001</v>
      </c>
      <c r="Q26">
        <f t="shared" si="2"/>
        <v>276.72481635953216</v>
      </c>
      <c r="R26">
        <f t="shared" si="7"/>
        <v>0.36134482215620584</v>
      </c>
      <c r="S26" s="20">
        <f t="shared" si="8"/>
        <v>4.6983012631106754E-6</v>
      </c>
      <c r="U26" t="s">
        <v>121</v>
      </c>
      <c r="V26" s="15">
        <f>EXP(V25)</f>
        <v>7.7397327286883488E-31</v>
      </c>
    </row>
    <row r="27" spans="3:43" x14ac:dyDescent="0.25">
      <c r="C27" s="2">
        <v>0.66704757000000003</v>
      </c>
      <c r="D27">
        <v>191.066723</v>
      </c>
      <c r="E27">
        <f t="shared" si="0"/>
        <v>191.63069604640887</v>
      </c>
      <c r="F27">
        <f t="shared" si="3"/>
        <v>0.31806559707570786</v>
      </c>
      <c r="G27" s="20">
        <f t="shared" si="4"/>
        <v>8.7125761499473521E-6</v>
      </c>
      <c r="I27" s="2">
        <v>0.66734974000000002</v>
      </c>
      <c r="J27">
        <v>226.772648</v>
      </c>
      <c r="K27">
        <f t="shared" si="1"/>
        <v>228.87990379758389</v>
      </c>
      <c r="L27">
        <f t="shared" si="5"/>
        <v>4.4405269964509122</v>
      </c>
      <c r="M27" s="20">
        <f t="shared" si="6"/>
        <v>8.6348176808026601E-5</v>
      </c>
      <c r="O27" s="2">
        <v>0.66781964000000005</v>
      </c>
      <c r="P27">
        <v>277.404269</v>
      </c>
      <c r="Q27">
        <f t="shared" si="2"/>
        <v>276.77826789700669</v>
      </c>
      <c r="R27">
        <f t="shared" si="7"/>
        <v>0.39187738094884561</v>
      </c>
      <c r="S27" s="20">
        <f t="shared" si="8"/>
        <v>5.0924164981216289E-6</v>
      </c>
      <c r="U27" t="s">
        <v>123</v>
      </c>
      <c r="V27" s="15">
        <f>EXP(V25)</f>
        <v>7.7397327286883488E-31</v>
      </c>
    </row>
    <row r="28" spans="3:43" x14ac:dyDescent="0.25">
      <c r="C28" s="2">
        <v>0.669825</v>
      </c>
      <c r="D28">
        <v>191.12788599999999</v>
      </c>
      <c r="E28">
        <f t="shared" si="0"/>
        <v>191.65074946736883</v>
      </c>
      <c r="F28">
        <f t="shared" si="3"/>
        <v>0.27338620550896198</v>
      </c>
      <c r="G28" s="20">
        <f t="shared" si="4"/>
        <v>7.4839087694137684E-6</v>
      </c>
      <c r="I28" s="2">
        <v>0.67012667999999997</v>
      </c>
      <c r="J28">
        <v>226.91965500000001</v>
      </c>
      <c r="K28">
        <f t="shared" si="1"/>
        <v>228.91576945114116</v>
      </c>
      <c r="L28">
        <f t="shared" si="5"/>
        <v>3.9844729020545477</v>
      </c>
      <c r="M28" s="20">
        <f t="shared" si="6"/>
        <v>7.7379629930230596E-5</v>
      </c>
      <c r="O28" s="2">
        <v>0.67059634999999995</v>
      </c>
      <c r="P28">
        <v>277.59133600000001</v>
      </c>
      <c r="Q28">
        <f t="shared" si="2"/>
        <v>276.83484540352958</v>
      </c>
      <c r="R28">
        <f t="shared" si="7"/>
        <v>0.57227802254818405</v>
      </c>
      <c r="S28" s="20">
        <f t="shared" si="8"/>
        <v>7.4266892716123262E-6</v>
      </c>
    </row>
    <row r="29" spans="3:43" x14ac:dyDescent="0.25">
      <c r="C29" s="2">
        <v>0.67260275000000003</v>
      </c>
      <c r="D29">
        <v>191.131821</v>
      </c>
      <c r="E29">
        <f t="shared" si="0"/>
        <v>191.67197742295735</v>
      </c>
      <c r="F29">
        <f t="shared" si="3"/>
        <v>0.29176896126208213</v>
      </c>
      <c r="G29" s="20">
        <f t="shared" si="4"/>
        <v>7.9868052392078894E-6</v>
      </c>
      <c r="I29" s="2">
        <v>0.67290397999999996</v>
      </c>
      <c r="J29">
        <v>227.00371000000001</v>
      </c>
      <c r="K29">
        <f t="shared" si="1"/>
        <v>228.95373441938472</v>
      </c>
      <c r="L29">
        <f t="shared" si="5"/>
        <v>3.8025952361966513</v>
      </c>
      <c r="M29" s="20">
        <f t="shared" si="6"/>
        <v>7.3792833995593669E-5</v>
      </c>
      <c r="O29" s="2">
        <v>0.67337316000000003</v>
      </c>
      <c r="P29">
        <v>277.761235</v>
      </c>
      <c r="Q29">
        <f t="shared" si="2"/>
        <v>276.89472476011872</v>
      </c>
      <c r="R29">
        <f t="shared" si="7"/>
        <v>0.75083999581911198</v>
      </c>
      <c r="S29" s="20">
        <f t="shared" si="8"/>
        <v>9.7320454757717784E-6</v>
      </c>
    </row>
    <row r="30" spans="3:43" x14ac:dyDescent="0.25">
      <c r="C30" s="2">
        <v>0.67537972999999996</v>
      </c>
      <c r="D30">
        <v>191.27310499999999</v>
      </c>
      <c r="E30">
        <f t="shared" si="0"/>
        <v>191.69443153762708</v>
      </c>
      <c r="F30">
        <f t="shared" si="3"/>
        <v>0.17751605130883621</v>
      </c>
      <c r="G30" s="20">
        <f t="shared" si="4"/>
        <v>4.8521007814625341E-6</v>
      </c>
      <c r="I30" s="2">
        <v>0.67568128000000005</v>
      </c>
      <c r="J30">
        <v>227.08919599999999</v>
      </c>
      <c r="K30">
        <f t="shared" si="1"/>
        <v>228.99390180738683</v>
      </c>
      <c r="L30">
        <f t="shared" si="5"/>
        <v>3.6279042126931809</v>
      </c>
      <c r="M30" s="20">
        <f t="shared" si="6"/>
        <v>7.0349799898582403E-5</v>
      </c>
      <c r="O30" s="2">
        <v>0.67615037</v>
      </c>
      <c r="P30">
        <v>277.862459</v>
      </c>
      <c r="Q30">
        <f t="shared" si="2"/>
        <v>276.95808272897398</v>
      </c>
      <c r="R30">
        <f t="shared" si="7"/>
        <v>0.8178964395949363</v>
      </c>
      <c r="S30" s="20">
        <f t="shared" si="8"/>
        <v>1.0593477978273601E-5</v>
      </c>
    </row>
    <row r="31" spans="3:43" x14ac:dyDescent="0.25">
      <c r="C31" s="2">
        <v>0.67815672999999999</v>
      </c>
      <c r="D31">
        <v>191.40866600000001</v>
      </c>
      <c r="E31">
        <f t="shared" si="0"/>
        <v>191.71818070028112</v>
      </c>
      <c r="F31">
        <f t="shared" si="3"/>
        <v>9.579934969010731E-2</v>
      </c>
      <c r="G31" s="20">
        <f t="shared" si="4"/>
        <v>2.6148053686454835E-6</v>
      </c>
      <c r="I31" s="2">
        <v>0.67845800000000001</v>
      </c>
      <c r="J31">
        <v>227.274833</v>
      </c>
      <c r="K31">
        <f t="shared" si="1"/>
        <v>229.03637506919299</v>
      </c>
      <c r="L31">
        <f t="shared" si="5"/>
        <v>3.1030304615367004</v>
      </c>
      <c r="M31" s="20">
        <f t="shared" si="6"/>
        <v>6.0073556543161402E-5</v>
      </c>
      <c r="O31" s="2">
        <v>0.67892744000000005</v>
      </c>
      <c r="P31">
        <v>277.98657400000002</v>
      </c>
      <c r="Q31">
        <f t="shared" si="2"/>
        <v>277.02508467967641</v>
      </c>
      <c r="R31">
        <f t="shared" si="7"/>
        <v>0.9244617130963535</v>
      </c>
      <c r="S31" s="20">
        <f t="shared" si="8"/>
        <v>1.1963032623256861E-5</v>
      </c>
    </row>
    <row r="32" spans="3:43" x14ac:dyDescent="0.25">
      <c r="C32" s="2">
        <v>0.68093400000000004</v>
      </c>
      <c r="D32">
        <v>191.498445</v>
      </c>
      <c r="E32">
        <f t="shared" si="0"/>
        <v>191.74329315367746</v>
      </c>
      <c r="F32">
        <f t="shared" si="3"/>
        <v>5.9950618359257288E-2</v>
      </c>
      <c r="G32" s="20">
        <f t="shared" si="4"/>
        <v>1.6347944830677315E-6</v>
      </c>
      <c r="I32" s="2">
        <v>0.68123575000000003</v>
      </c>
      <c r="J32">
        <v>227.27876699999999</v>
      </c>
      <c r="K32">
        <f t="shared" si="1"/>
        <v>229.08129715787641</v>
      </c>
      <c r="L32">
        <f t="shared" si="5"/>
        <v>3.2491149700539865</v>
      </c>
      <c r="M32" s="20">
        <f t="shared" si="6"/>
        <v>6.2899522691353059E-5</v>
      </c>
      <c r="O32" s="2">
        <v>0.68170408999999998</v>
      </c>
      <c r="P32">
        <v>278.18508800000001</v>
      </c>
      <c r="Q32">
        <f t="shared" si="2"/>
        <v>277.09590804721381</v>
      </c>
      <c r="R32">
        <f t="shared" si="7"/>
        <v>1.1863129695513408</v>
      </c>
      <c r="S32" s="20">
        <f t="shared" si="8"/>
        <v>1.5329626946326802E-5</v>
      </c>
    </row>
    <row r="33" spans="3:19" x14ac:dyDescent="0.25">
      <c r="C33" s="2">
        <v>0.68371126999999998</v>
      </c>
      <c r="D33">
        <v>191.588223</v>
      </c>
      <c r="E33">
        <f t="shared" si="0"/>
        <v>191.76983558862517</v>
      </c>
      <c r="F33">
        <f t="shared" si="3"/>
        <v>3.2983132347135645E-2</v>
      </c>
      <c r="G33" s="20">
        <f t="shared" si="4"/>
        <v>8.9857489078956762E-7</v>
      </c>
      <c r="I33" s="2">
        <v>0.68401283000000002</v>
      </c>
      <c r="J33">
        <v>227.402883</v>
      </c>
      <c r="K33">
        <f t="shared" si="1"/>
        <v>229.12876419965647</v>
      </c>
      <c r="L33">
        <f t="shared" si="5"/>
        <v>2.9786659153276571</v>
      </c>
      <c r="M33" s="20">
        <f t="shared" si="6"/>
        <v>5.7600978773348114E-5</v>
      </c>
      <c r="O33" s="2">
        <v>0.68448103000000005</v>
      </c>
      <c r="P33">
        <v>278.33209499999998</v>
      </c>
      <c r="Q33">
        <f t="shared" si="2"/>
        <v>277.17076448292863</v>
      </c>
      <c r="R33">
        <f t="shared" si="7"/>
        <v>1.3486885698812063</v>
      </c>
      <c r="S33" s="20">
        <f t="shared" si="8"/>
        <v>1.7409451952814334E-5</v>
      </c>
    </row>
    <row r="34" spans="3:19" x14ac:dyDescent="0.25">
      <c r="C34" s="2">
        <v>0.68648867000000002</v>
      </c>
      <c r="D34">
        <v>191.65510900000001</v>
      </c>
      <c r="E34">
        <f t="shared" si="0"/>
        <v>191.79788145383969</v>
      </c>
      <c r="F34">
        <f t="shared" si="3"/>
        <v>2.0383973575404432E-2</v>
      </c>
      <c r="G34" s="20">
        <f t="shared" si="4"/>
        <v>5.5494257622386609E-7</v>
      </c>
      <c r="I34" s="2">
        <v>0.68678974000000004</v>
      </c>
      <c r="J34">
        <v>227.55561299999999</v>
      </c>
      <c r="K34">
        <f t="shared" si="1"/>
        <v>229.17891235391346</v>
      </c>
      <c r="L34">
        <f t="shared" si="5"/>
        <v>2.6351007924158787</v>
      </c>
      <c r="M34" s="20">
        <f t="shared" si="6"/>
        <v>5.0888790231214034E-5</v>
      </c>
      <c r="O34" s="2">
        <v>0.68725859</v>
      </c>
      <c r="P34">
        <v>278.37036699999999</v>
      </c>
      <c r="Q34">
        <f t="shared" si="2"/>
        <v>277.24986765781966</v>
      </c>
      <c r="R34">
        <f t="shared" si="7"/>
        <v>1.2555187758265383</v>
      </c>
      <c r="S34" s="20">
        <f t="shared" si="8"/>
        <v>1.6202320091112604E-5</v>
      </c>
    </row>
    <row r="35" spans="3:19" x14ac:dyDescent="0.25">
      <c r="C35" s="2">
        <v>0.68926560999999997</v>
      </c>
      <c r="D35">
        <v>191.80211600000001</v>
      </c>
      <c r="E35">
        <f t="shared" ref="E35:E66" si="9">$X$6+$X$2*EXP((C35/F$1)*$X$3-$X$4)+D$1^2*$X$5/((-$X$7*(C35/E$1-1)^$X$8+1))</f>
        <v>191.82749991842923</v>
      </c>
      <c r="F35">
        <f t="shared" si="3"/>
        <v>6.4434331482095362E-4</v>
      </c>
      <c r="G35" s="20">
        <f t="shared" si="4"/>
        <v>1.7515016017675291E-8</v>
      </c>
      <c r="I35" s="2">
        <v>0.68956722999999998</v>
      </c>
      <c r="J35">
        <v>227.60533100000001</v>
      </c>
      <c r="K35">
        <f t="shared" ref="K35:K66" si="10">$X$6+$X$2*EXP((I35/L$1)*$X$3-$X$4)+J$1^2*$X$5/((-$X$7*(I35/K$1-1)^$X$8+1))</f>
        <v>229.23189047504621</v>
      </c>
      <c r="L35">
        <f t="shared" si="5"/>
        <v>2.6456957258625931</v>
      </c>
      <c r="M35" s="20">
        <f t="shared" si="6"/>
        <v>5.1071079277884353E-5</v>
      </c>
      <c r="O35" s="2">
        <v>0.69003484999999998</v>
      </c>
      <c r="P35">
        <v>278.63755500000002</v>
      </c>
      <c r="Q35">
        <f t="shared" ref="Q35:Q66" si="11">$X$6+$X$2*EXP((O35/R$1)*$X$3-$X$4)+P$1^2*$X$5/((-$X$7*(O35/Q$1-1)^$X$8+1))</f>
        <v>277.33337330647913</v>
      </c>
      <c r="R35">
        <f t="shared" si="7"/>
        <v>1.7008898897150129</v>
      </c>
      <c r="S35" s="20">
        <f t="shared" si="8"/>
        <v>2.1907705715563636E-5</v>
      </c>
    </row>
    <row r="36" spans="3:19" x14ac:dyDescent="0.25">
      <c r="C36" s="2">
        <v>0.69204275000000004</v>
      </c>
      <c r="D36">
        <v>191.91478599999999</v>
      </c>
      <c r="E36">
        <f t="shared" si="9"/>
        <v>191.85877665588902</v>
      </c>
      <c r="F36">
        <f t="shared" si="3"/>
        <v>3.1370466277416873E-3</v>
      </c>
      <c r="G36" s="20">
        <f t="shared" si="4"/>
        <v>8.5173423095764371E-8</v>
      </c>
      <c r="I36" s="2">
        <v>0.69234450000000003</v>
      </c>
      <c r="J36">
        <v>227.695109</v>
      </c>
      <c r="K36">
        <f t="shared" si="10"/>
        <v>229.28782475198042</v>
      </c>
      <c r="L36">
        <f t="shared" si="5"/>
        <v>2.5367434666065583</v>
      </c>
      <c r="M36" s="20">
        <f t="shared" si="6"/>
        <v>4.8929316242110297E-5</v>
      </c>
      <c r="O36" s="2">
        <v>0.69281205000000001</v>
      </c>
      <c r="P36">
        <v>278.73877900000002</v>
      </c>
      <c r="Q36">
        <f t="shared" si="11"/>
        <v>277.42156970915812</v>
      </c>
      <c r="R36">
        <f t="shared" si="7"/>
        <v>1.7350403158802257</v>
      </c>
      <c r="S36" s="20">
        <f t="shared" si="8"/>
        <v>2.2331340008762963E-5</v>
      </c>
    </row>
    <row r="37" spans="3:19" x14ac:dyDescent="0.25">
      <c r="C37" s="2">
        <v>0.69482049999999995</v>
      </c>
      <c r="D37">
        <v>191.91872000000001</v>
      </c>
      <c r="E37">
        <f t="shared" si="9"/>
        <v>191.89179951886973</v>
      </c>
      <c r="F37">
        <f t="shared" si="3"/>
        <v>7.2471230428552871E-4</v>
      </c>
      <c r="G37" s="20">
        <f t="shared" si="4"/>
        <v>1.967573469742901E-8</v>
      </c>
      <c r="I37" s="2">
        <v>0.69512099000000005</v>
      </c>
      <c r="J37">
        <v>227.922236</v>
      </c>
      <c r="K37">
        <f t="shared" si="10"/>
        <v>229.3468496031108</v>
      </c>
      <c r="L37">
        <f t="shared" si="5"/>
        <v>2.0295239181683344</v>
      </c>
      <c r="M37" s="20">
        <f t="shared" si="6"/>
        <v>3.9067964122131039E-5</v>
      </c>
      <c r="O37" s="2">
        <v>0.69558867000000002</v>
      </c>
      <c r="P37">
        <v>278.943015</v>
      </c>
      <c r="Q37">
        <f t="shared" si="11"/>
        <v>277.51464139986933</v>
      </c>
      <c r="R37">
        <f t="shared" si="7"/>
        <v>2.0402511415502489</v>
      </c>
      <c r="S37" s="20">
        <f t="shared" si="8"/>
        <v>2.6221205130731708E-5</v>
      </c>
    </row>
    <row r="38" spans="3:19" x14ac:dyDescent="0.25">
      <c r="C38" s="2">
        <v>0.69759773999999997</v>
      </c>
      <c r="D38">
        <v>192.01422099999999</v>
      </c>
      <c r="E38">
        <f t="shared" si="9"/>
        <v>191.92664157862757</v>
      </c>
      <c r="F38">
        <f t="shared" si="3"/>
        <v>7.6701550479287388E-3</v>
      </c>
      <c r="G38" s="20">
        <f t="shared" si="4"/>
        <v>2.0803545335661752E-7</v>
      </c>
      <c r="I38" s="2">
        <v>0.69789818999999997</v>
      </c>
      <c r="J38">
        <v>228.02346</v>
      </c>
      <c r="K38">
        <f t="shared" si="10"/>
        <v>229.40915068601117</v>
      </c>
      <c r="L38">
        <f t="shared" si="5"/>
        <v>1.9201386772981166</v>
      </c>
      <c r="M38" s="20">
        <f t="shared" si="6"/>
        <v>3.6929508963322488E-5</v>
      </c>
      <c r="O38" s="2">
        <v>0.69836606000000001</v>
      </c>
      <c r="P38">
        <v>279.01133199999998</v>
      </c>
      <c r="Q38">
        <f t="shared" si="11"/>
        <v>277.61287680842156</v>
      </c>
      <c r="R38">
        <f t="shared" si="7"/>
        <v>1.9556769228526378</v>
      </c>
      <c r="S38" s="20">
        <f t="shared" si="8"/>
        <v>2.5121954587897669E-5</v>
      </c>
    </row>
    <row r="39" spans="3:19" x14ac:dyDescent="0.25">
      <c r="C39" s="2">
        <v>0.70037517000000005</v>
      </c>
      <c r="D39">
        <v>192.07538500000001</v>
      </c>
      <c r="E39">
        <f t="shared" si="9"/>
        <v>191.96340157057173</v>
      </c>
      <c r="F39">
        <f t="shared" si="3"/>
        <v>1.2540288466518166E-2</v>
      </c>
      <c r="G39" s="20">
        <f t="shared" si="4"/>
        <v>3.3991012562154527E-7</v>
      </c>
      <c r="I39" s="2">
        <v>0.7006751</v>
      </c>
      <c r="J39">
        <v>228.17618999999999</v>
      </c>
      <c r="K39">
        <f t="shared" si="10"/>
        <v>229.47486748987291</v>
      </c>
      <c r="L39">
        <f t="shared" si="5"/>
        <v>1.6865632227026157</v>
      </c>
      <c r="M39" s="20">
        <f t="shared" si="6"/>
        <v>3.2393806040463873E-5</v>
      </c>
      <c r="O39" s="2">
        <v>0.70114282000000006</v>
      </c>
      <c r="P39">
        <v>279.19124599999998</v>
      </c>
      <c r="Q39">
        <f t="shared" si="11"/>
        <v>277.71648060087699</v>
      </c>
      <c r="R39">
        <f t="shared" si="7"/>
        <v>2.1749329824503825</v>
      </c>
      <c r="S39" s="20">
        <f t="shared" si="8"/>
        <v>2.7902446587942135E-5</v>
      </c>
    </row>
    <row r="40" spans="3:19" x14ac:dyDescent="0.25">
      <c r="C40" s="2">
        <v>0.70315187999999995</v>
      </c>
      <c r="D40">
        <v>192.262452</v>
      </c>
      <c r="E40">
        <f t="shared" si="9"/>
        <v>192.00216128913502</v>
      </c>
      <c r="F40">
        <f t="shared" si="3"/>
        <v>6.7751254162595989E-2</v>
      </c>
      <c r="G40" s="20">
        <f t="shared" si="4"/>
        <v>1.83285616848297E-6</v>
      </c>
      <c r="I40" s="2">
        <v>0.70345239999999998</v>
      </c>
      <c r="J40">
        <v>228.260246</v>
      </c>
      <c r="K40">
        <f t="shared" si="10"/>
        <v>229.54418495240986</v>
      </c>
      <c r="L40">
        <f t="shared" si="5"/>
        <v>1.6484992335153523</v>
      </c>
      <c r="M40" s="20">
        <f t="shared" si="6"/>
        <v>3.1639396249666542E-5</v>
      </c>
      <c r="O40" s="2">
        <v>0.70391968999999999</v>
      </c>
      <c r="P40">
        <v>279.34969899999999</v>
      </c>
      <c r="Q40">
        <f t="shared" si="11"/>
        <v>277.82574438335587</v>
      </c>
      <c r="R40">
        <f t="shared" si="7"/>
        <v>2.3224376735909229</v>
      </c>
      <c r="S40" s="20">
        <f t="shared" si="8"/>
        <v>2.9761009078272827E-5</v>
      </c>
    </row>
    <row r="41" spans="3:19" x14ac:dyDescent="0.25">
      <c r="C41" s="2">
        <v>0.70592876000000004</v>
      </c>
      <c r="D41">
        <v>192.420905</v>
      </c>
      <c r="E41">
        <f t="shared" si="9"/>
        <v>192.04303130196809</v>
      </c>
      <c r="F41">
        <f t="shared" si="3"/>
        <v>0.14278853166431829</v>
      </c>
      <c r="G41" s="20">
        <f t="shared" si="4"/>
        <v>3.856459917467173E-6</v>
      </c>
      <c r="I41" s="2">
        <v>0.70622947000000003</v>
      </c>
      <c r="J41">
        <v>228.38436100000001</v>
      </c>
      <c r="K41">
        <f t="shared" si="10"/>
        <v>229.61726435589532</v>
      </c>
      <c r="L41">
        <f t="shared" si="5"/>
        <v>1.5200506849778999</v>
      </c>
      <c r="M41" s="20">
        <f t="shared" si="6"/>
        <v>2.9142402108109803E-5</v>
      </c>
      <c r="O41" s="2">
        <v>0.70669601999999998</v>
      </c>
      <c r="P41">
        <v>279.60544099999998</v>
      </c>
      <c r="Q41">
        <f t="shared" si="11"/>
        <v>277.94091896013117</v>
      </c>
      <c r="R41">
        <f t="shared" si="7"/>
        <v>2.7706336212090372</v>
      </c>
      <c r="S41" s="20">
        <f t="shared" si="8"/>
        <v>3.5439522632131627E-5</v>
      </c>
    </row>
    <row r="42" spans="3:19" x14ac:dyDescent="0.25">
      <c r="C42" s="2">
        <v>0.70870626000000003</v>
      </c>
      <c r="D42">
        <v>192.47062299999999</v>
      </c>
      <c r="E42">
        <f t="shared" si="9"/>
        <v>192.08612248775449</v>
      </c>
      <c r="F42">
        <f t="shared" si="3"/>
        <v>0.14784064391704804</v>
      </c>
      <c r="G42" s="20">
        <f t="shared" si="4"/>
        <v>3.9908457417285159E-6</v>
      </c>
      <c r="I42" s="2">
        <v>0.70900673999999997</v>
      </c>
      <c r="J42">
        <v>228.47413900000001</v>
      </c>
      <c r="K42">
        <f t="shared" si="10"/>
        <v>229.69430160216291</v>
      </c>
      <c r="L42">
        <f t="shared" si="5"/>
        <v>1.488796775716942</v>
      </c>
      <c r="M42" s="20">
        <f t="shared" si="6"/>
        <v>2.8520774890271118E-5</v>
      </c>
      <c r="O42" s="2">
        <v>0.70947269999999996</v>
      </c>
      <c r="P42">
        <v>279.79823199999998</v>
      </c>
      <c r="Q42">
        <f t="shared" si="11"/>
        <v>278.06233126026893</v>
      </c>
      <c r="R42">
        <f t="shared" si="7"/>
        <v>3.0133513781988088</v>
      </c>
      <c r="S42" s="20">
        <f t="shared" si="8"/>
        <v>3.8491057638995229E-5</v>
      </c>
    </row>
    <row r="43" spans="3:19" x14ac:dyDescent="0.25">
      <c r="C43" s="2">
        <v>0.71148345999999996</v>
      </c>
      <c r="D43">
        <v>192.57184699999999</v>
      </c>
      <c r="E43">
        <f t="shared" si="9"/>
        <v>192.1315291174235</v>
      </c>
      <c r="F43">
        <f t="shared" si="3"/>
        <v>0.19387983771664713</v>
      </c>
      <c r="G43" s="20">
        <f t="shared" si="4"/>
        <v>5.228138160302718E-6</v>
      </c>
      <c r="I43" s="2">
        <v>0.71178385</v>
      </c>
      <c r="J43">
        <v>228.59253200000001</v>
      </c>
      <c r="K43">
        <f t="shared" si="10"/>
        <v>229.77548001269824</v>
      </c>
      <c r="L43">
        <f t="shared" si="5"/>
        <v>1.3993660007466995</v>
      </c>
      <c r="M43" s="20">
        <f t="shared" si="6"/>
        <v>2.677979460678837E-5</v>
      </c>
      <c r="O43" s="2">
        <v>0.71224993999999997</v>
      </c>
      <c r="P43">
        <v>279.893733</v>
      </c>
      <c r="Q43">
        <f t="shared" si="11"/>
        <v>278.19029781748014</v>
      </c>
      <c r="R43">
        <f t="shared" si="7"/>
        <v>2.9016914210464488</v>
      </c>
      <c r="S43" s="20">
        <f t="shared" si="8"/>
        <v>3.7039479648297862E-5</v>
      </c>
    </row>
    <row r="44" spans="3:19" x14ac:dyDescent="0.25">
      <c r="C44" s="2">
        <v>0.71426034000000005</v>
      </c>
      <c r="D44">
        <v>192.7303</v>
      </c>
      <c r="E44">
        <f t="shared" si="9"/>
        <v>192.17936326989448</v>
      </c>
      <c r="F44">
        <f t="shared" si="3"/>
        <v>0.30353128057936174</v>
      </c>
      <c r="G44" s="20">
        <f t="shared" si="4"/>
        <v>8.1715315027958126E-6</v>
      </c>
      <c r="I44" s="2">
        <v>0.71456065999999996</v>
      </c>
      <c r="J44">
        <v>228.76243099999999</v>
      </c>
      <c r="K44">
        <f t="shared" si="10"/>
        <v>229.86099666262095</v>
      </c>
      <c r="L44">
        <f t="shared" si="5"/>
        <v>1.2068465150898204</v>
      </c>
      <c r="M44" s="20">
        <f t="shared" si="6"/>
        <v>2.3061238888985587E-5</v>
      </c>
      <c r="O44" s="2">
        <v>0.71502661999999995</v>
      </c>
      <c r="P44">
        <v>280.086523</v>
      </c>
      <c r="Q44">
        <f t="shared" si="11"/>
        <v>278.32508551546698</v>
      </c>
      <c r="R44">
        <f t="shared" si="7"/>
        <v>3.1026620119180093</v>
      </c>
      <c r="S44" s="20">
        <f t="shared" si="8"/>
        <v>3.9550323835974759E-5</v>
      </c>
    </row>
    <row r="45" spans="3:19" x14ac:dyDescent="0.25">
      <c r="C45" s="2">
        <v>0.71703746999999995</v>
      </c>
      <c r="D45">
        <v>192.84297000000001</v>
      </c>
      <c r="E45">
        <f t="shared" si="9"/>
        <v>192.22975316116737</v>
      </c>
      <c r="F45">
        <f t="shared" si="3"/>
        <v>0.37603489142789842</v>
      </c>
      <c r="G45" s="20">
        <f t="shared" si="4"/>
        <v>1.0111614896235726E-5</v>
      </c>
      <c r="I45" s="2">
        <v>0.71733769999999997</v>
      </c>
      <c r="J45">
        <v>228.892269</v>
      </c>
      <c r="K45">
        <f t="shared" si="10"/>
        <v>229.95107939516274</v>
      </c>
      <c r="L45">
        <f t="shared" si="5"/>
        <v>1.1210794529046721</v>
      </c>
      <c r="M45" s="20">
        <f t="shared" si="6"/>
        <v>2.1398047354011179E-5</v>
      </c>
      <c r="O45" s="2">
        <v>0.71780359000000005</v>
      </c>
      <c r="P45">
        <v>280.22780699999998</v>
      </c>
      <c r="Q45">
        <f t="shared" si="11"/>
        <v>278.46706812560001</v>
      </c>
      <c r="R45">
        <f t="shared" si="7"/>
        <v>3.1002013838232956</v>
      </c>
      <c r="S45" s="20">
        <f t="shared" si="8"/>
        <v>3.9479118724976315E-5</v>
      </c>
    </row>
    <row r="46" spans="3:19" x14ac:dyDescent="0.25">
      <c r="C46" s="2">
        <v>0.71981470999999997</v>
      </c>
      <c r="D46">
        <v>192.93847099999999</v>
      </c>
      <c r="E46">
        <f t="shared" si="9"/>
        <v>192.28282082628766</v>
      </c>
      <c r="F46">
        <f t="shared" si="3"/>
        <v>0.42987715028901013</v>
      </c>
      <c r="G46" s="20">
        <f t="shared" si="4"/>
        <v>1.1547997899562939E-5</v>
      </c>
      <c r="I46" s="2">
        <v>0.72011415000000001</v>
      </c>
      <c r="J46">
        <v>229.12512000000001</v>
      </c>
      <c r="K46">
        <f t="shared" si="10"/>
        <v>230.04592230005738</v>
      </c>
      <c r="L46">
        <f t="shared" si="5"/>
        <v>0.84787687579095139</v>
      </c>
      <c r="M46" s="20">
        <f t="shared" si="6"/>
        <v>1.6150552357830291E-5</v>
      </c>
      <c r="O46" s="2">
        <v>0.72063052000000005</v>
      </c>
      <c r="P46">
        <v>280.466453</v>
      </c>
      <c r="Q46">
        <f t="shared" si="11"/>
        <v>278.61934229823612</v>
      </c>
      <c r="R46">
        <f t="shared" si="7"/>
        <v>3.4118179445706587</v>
      </c>
      <c r="S46" s="20">
        <f t="shared" si="8"/>
        <v>4.3373453673413418E-5</v>
      </c>
    </row>
    <row r="47" spans="3:19" x14ac:dyDescent="0.25">
      <c r="C47" s="2">
        <v>0.72259161999999999</v>
      </c>
      <c r="D47">
        <v>193.09120100000001</v>
      </c>
      <c r="E47">
        <f t="shared" si="9"/>
        <v>192.33868746770176</v>
      </c>
      <c r="F47">
        <f t="shared" si="3"/>
        <v>0.56627661629199255</v>
      </c>
      <c r="G47" s="20">
        <f t="shared" si="4"/>
        <v>1.5188107442254266E-5</v>
      </c>
      <c r="I47" s="2">
        <v>0.72289132</v>
      </c>
      <c r="J47">
        <v>229.232067</v>
      </c>
      <c r="K47">
        <f t="shared" si="10"/>
        <v>230.14580260310936</v>
      </c>
      <c r="L47">
        <f t="shared" si="5"/>
        <v>0.83491275238962381</v>
      </c>
      <c r="M47" s="20">
        <f t="shared" si="6"/>
        <v>1.5888772748388943E-5</v>
      </c>
      <c r="O47" s="2">
        <v>0.72335662999999994</v>
      </c>
      <c r="P47">
        <v>280.67061699999999</v>
      </c>
      <c r="Q47">
        <f t="shared" si="11"/>
        <v>278.77393849209017</v>
      </c>
      <c r="R47">
        <f t="shared" si="7"/>
        <v>3.5973893623670432</v>
      </c>
      <c r="S47" s="20">
        <f t="shared" si="8"/>
        <v>4.5666060467788301E-5</v>
      </c>
    </row>
    <row r="48" spans="3:19" x14ac:dyDescent="0.25">
      <c r="C48" s="2">
        <v>0.72536798000000002</v>
      </c>
      <c r="D48">
        <v>193.34121999999999</v>
      </c>
      <c r="E48">
        <f t="shared" si="9"/>
        <v>192.3974833724379</v>
      </c>
      <c r="F48">
        <f t="shared" si="3"/>
        <v>0.89063882220226487</v>
      </c>
      <c r="G48" s="20">
        <f t="shared" si="4"/>
        <v>2.3826086400849351E-5</v>
      </c>
      <c r="I48" s="2">
        <v>0.72566839999999999</v>
      </c>
      <c r="J48">
        <v>229.35618199999999</v>
      </c>
      <c r="K48">
        <f t="shared" si="10"/>
        <v>230.25093609342673</v>
      </c>
      <c r="L48">
        <f t="shared" si="5"/>
        <v>0.8005848877039089</v>
      </c>
      <c r="M48" s="20">
        <f t="shared" si="6"/>
        <v>1.5219012961481465E-5</v>
      </c>
      <c r="O48" s="2">
        <v>0.72613338000000005</v>
      </c>
      <c r="P48">
        <v>280.85196200000001</v>
      </c>
      <c r="Q48">
        <f t="shared" si="11"/>
        <v>278.93961183367583</v>
      </c>
      <c r="R48">
        <f t="shared" si="7"/>
        <v>3.6570831586401504</v>
      </c>
      <c r="S48" s="20">
        <f t="shared" si="8"/>
        <v>4.6363894783800923E-5</v>
      </c>
    </row>
    <row r="49" spans="3:19" x14ac:dyDescent="0.25">
      <c r="C49" s="2">
        <v>0.72814498000000005</v>
      </c>
      <c r="D49">
        <v>193.47678199999999</v>
      </c>
      <c r="E49">
        <f t="shared" si="9"/>
        <v>192.45937647220666</v>
      </c>
      <c r="F49">
        <f t="shared" si="3"/>
        <v>1.0351140079844228</v>
      </c>
      <c r="G49" s="20">
        <f t="shared" si="4"/>
        <v>2.7652250029445609E-5</v>
      </c>
      <c r="I49" s="2">
        <v>0.72844578999999998</v>
      </c>
      <c r="J49">
        <v>229.423068</v>
      </c>
      <c r="K49">
        <f t="shared" si="10"/>
        <v>230.36159347476047</v>
      </c>
      <c r="L49">
        <f t="shared" si="5"/>
        <v>0.88083006677436126</v>
      </c>
      <c r="M49" s="20">
        <f t="shared" si="6"/>
        <v>1.6734701277347932E-5</v>
      </c>
      <c r="O49" s="2">
        <v>0.72890973999999997</v>
      </c>
      <c r="P49">
        <v>281.10198100000002</v>
      </c>
      <c r="Q49">
        <f t="shared" si="11"/>
        <v>279.1139405521601</v>
      </c>
      <c r="R49">
        <f t="shared" si="7"/>
        <v>3.9523048222475552</v>
      </c>
      <c r="S49" s="20">
        <f t="shared" si="8"/>
        <v>5.0017573596552369E-5</v>
      </c>
    </row>
    <row r="50" spans="3:19" x14ac:dyDescent="0.25">
      <c r="C50" s="2">
        <v>0.73092245</v>
      </c>
      <c r="D50">
        <v>193.53222199999999</v>
      </c>
      <c r="E50">
        <f t="shared" si="9"/>
        <v>192.52451434918402</v>
      </c>
      <c r="F50">
        <f t="shared" si="3"/>
        <v>1.0154747095130479</v>
      </c>
      <c r="G50" s="20">
        <f t="shared" si="4"/>
        <v>2.7112061809443232E-5</v>
      </c>
      <c r="I50" s="2">
        <v>0.73122290000000001</v>
      </c>
      <c r="J50">
        <v>229.541461</v>
      </c>
      <c r="K50">
        <f t="shared" si="10"/>
        <v>230.47801853917767</v>
      </c>
      <c r="L50">
        <f t="shared" si="5"/>
        <v>0.87714002419053316</v>
      </c>
      <c r="M50" s="20">
        <f t="shared" si="6"/>
        <v>1.6647408839171798E-5</v>
      </c>
      <c r="O50" s="2">
        <v>0.73168652000000001</v>
      </c>
      <c r="P50">
        <v>281.277603</v>
      </c>
      <c r="Q50">
        <f t="shared" si="11"/>
        <v>279.29739719466613</v>
      </c>
      <c r="R50">
        <f t="shared" si="7"/>
        <v>3.9212150314779484</v>
      </c>
      <c r="S50" s="20">
        <f t="shared" si="8"/>
        <v>4.9562174670283314E-5</v>
      </c>
    </row>
    <row r="51" spans="3:19" x14ac:dyDescent="0.25">
      <c r="C51" s="2">
        <v>0.73369892999999997</v>
      </c>
      <c r="D51">
        <v>193.75935000000001</v>
      </c>
      <c r="E51">
        <f t="shared" si="9"/>
        <v>192.5930185641916</v>
      </c>
      <c r="F51">
        <f t="shared" si="3"/>
        <v>1.3603290181549224</v>
      </c>
      <c r="G51" s="20">
        <f t="shared" si="4"/>
        <v>3.6234195618690191E-5</v>
      </c>
      <c r="I51" s="2">
        <v>0.73399926000000004</v>
      </c>
      <c r="J51">
        <v>229.791481</v>
      </c>
      <c r="K51">
        <f t="shared" si="10"/>
        <v>230.6004684159868</v>
      </c>
      <c r="L51">
        <f t="shared" si="5"/>
        <v>0.65446063922498654</v>
      </c>
      <c r="M51" s="20">
        <f t="shared" si="6"/>
        <v>1.2394119634504104E-5</v>
      </c>
      <c r="O51" s="2">
        <v>0.73446288000000004</v>
      </c>
      <c r="P51">
        <v>281.52762200000001</v>
      </c>
      <c r="Q51">
        <f t="shared" si="11"/>
        <v>279.49036852367692</v>
      </c>
      <c r="R51">
        <f t="shared" si="7"/>
        <v>4.1504017267905047</v>
      </c>
      <c r="S51" s="20">
        <f t="shared" si="8"/>
        <v>5.2365844430841994E-5</v>
      </c>
    </row>
    <row r="52" spans="3:19" x14ac:dyDescent="0.25">
      <c r="C52" s="2">
        <v>0.73647600999999996</v>
      </c>
      <c r="D52">
        <v>193.883466</v>
      </c>
      <c r="E52">
        <f t="shared" si="9"/>
        <v>192.66509203321721</v>
      </c>
      <c r="F52">
        <f t="shared" si="3"/>
        <v>1.4844351229340365</v>
      </c>
      <c r="G52" s="20">
        <f t="shared" si="4"/>
        <v>3.9489321498451343E-5</v>
      </c>
      <c r="I52" s="2">
        <v>0.73677577999999999</v>
      </c>
      <c r="J52">
        <v>230.01288500000001</v>
      </c>
      <c r="K52">
        <f t="shared" si="10"/>
        <v>230.72927503860527</v>
      </c>
      <c r="L52">
        <f t="shared" si="5"/>
        <v>0.51321468741283827</v>
      </c>
      <c r="M52" s="20">
        <f t="shared" si="6"/>
        <v>9.7005139865005307E-6</v>
      </c>
      <c r="O52" s="2">
        <v>0.73723956000000002</v>
      </c>
      <c r="P52">
        <v>281.72041300000001</v>
      </c>
      <c r="Q52">
        <f t="shared" si="11"/>
        <v>279.69336986804547</v>
      </c>
      <c r="R52">
        <f t="shared" si="7"/>
        <v>4.10890385880408</v>
      </c>
      <c r="S52" s="20">
        <f t="shared" si="8"/>
        <v>5.1771332951007452E-5</v>
      </c>
    </row>
    <row r="53" spans="3:19" x14ac:dyDescent="0.25">
      <c r="C53" s="2">
        <v>0.73925297999999995</v>
      </c>
      <c r="D53">
        <v>194.02475000000001</v>
      </c>
      <c r="E53">
        <f t="shared" si="9"/>
        <v>192.74088977918674</v>
      </c>
      <c r="F53">
        <f t="shared" si="3"/>
        <v>1.6482970665866907</v>
      </c>
      <c r="G53" s="20">
        <f t="shared" si="4"/>
        <v>4.378458328229984E-5</v>
      </c>
      <c r="I53" s="2">
        <v>0.73955272000000005</v>
      </c>
      <c r="J53">
        <v>230.15989300000001</v>
      </c>
      <c r="K53">
        <f t="shared" si="10"/>
        <v>230.86476078590016</v>
      </c>
      <c r="L53">
        <f t="shared" si="5"/>
        <v>0.49683859559977778</v>
      </c>
      <c r="M53" s="20">
        <f t="shared" si="6"/>
        <v>9.3789891087736106E-6</v>
      </c>
      <c r="O53" s="2">
        <v>0.74029999999999996</v>
      </c>
      <c r="P53">
        <v>281.97083500000002</v>
      </c>
      <c r="Q53">
        <f t="shared" si="11"/>
        <v>279.92929684313424</v>
      </c>
      <c r="R53">
        <f t="shared" si="7"/>
        <v>4.1678780459389406</v>
      </c>
      <c r="S53" s="20">
        <f t="shared" si="8"/>
        <v>5.242115940025516E-5</v>
      </c>
    </row>
    <row r="54" spans="3:19" x14ac:dyDescent="0.25">
      <c r="C54" s="2">
        <v>0.74202931000000005</v>
      </c>
      <c r="D54">
        <v>194.28049200000001</v>
      </c>
      <c r="E54">
        <f t="shared" si="9"/>
        <v>192.82057685475937</v>
      </c>
      <c r="F54">
        <f t="shared" si="3"/>
        <v>2.131352231303008</v>
      </c>
      <c r="G54" s="20">
        <f t="shared" si="4"/>
        <v>5.6467276130329566E-5</v>
      </c>
      <c r="I54" s="2">
        <v>0.74232969000000004</v>
      </c>
      <c r="J54">
        <v>230.301177</v>
      </c>
      <c r="K54">
        <f t="shared" si="10"/>
        <v>231.00723202782061</v>
      </c>
      <c r="L54">
        <f t="shared" si="5"/>
        <v>0.49851370231076347</v>
      </c>
      <c r="M54" s="20">
        <f t="shared" si="6"/>
        <v>9.3990678551358636E-6</v>
      </c>
      <c r="O54" s="2">
        <v>0.74279253000000001</v>
      </c>
      <c r="P54">
        <v>282.174668</v>
      </c>
      <c r="Q54">
        <f t="shared" si="11"/>
        <v>280.13134219641518</v>
      </c>
      <c r="R54">
        <f t="shared" si="7"/>
        <v>4.1751803395955553</v>
      </c>
      <c r="S54" s="20">
        <f t="shared" si="8"/>
        <v>5.2437163755422423E-5</v>
      </c>
    </row>
    <row r="55" spans="3:19" x14ac:dyDescent="0.25">
      <c r="C55" s="2">
        <v>0.74480641000000003</v>
      </c>
      <c r="D55">
        <v>194.39888500000001</v>
      </c>
      <c r="E55">
        <f t="shared" si="9"/>
        <v>192.90438419712916</v>
      </c>
      <c r="F55">
        <f t="shared" si="3"/>
        <v>2.2335326497816026</v>
      </c>
      <c r="G55" s="20">
        <f t="shared" si="4"/>
        <v>5.9102352264831424E-5</v>
      </c>
      <c r="I55" s="2">
        <v>0.74510686000000004</v>
      </c>
      <c r="J55">
        <v>230.40812399999999</v>
      </c>
      <c r="K55">
        <f t="shared" si="10"/>
        <v>231.15703854372731</v>
      </c>
      <c r="L55">
        <f t="shared" si="5"/>
        <v>0.5608729938063054</v>
      </c>
      <c r="M55" s="20">
        <f t="shared" si="6"/>
        <v>1.0564986667723192E-5</v>
      </c>
      <c r="O55" s="2">
        <v>0.74528530999999998</v>
      </c>
      <c r="P55">
        <v>282.33415000000002</v>
      </c>
      <c r="Q55">
        <f t="shared" si="11"/>
        <v>280.34271527221938</v>
      </c>
      <c r="R55">
        <f t="shared" si="7"/>
        <v>3.9658122750107627</v>
      </c>
      <c r="S55" s="20">
        <f t="shared" si="8"/>
        <v>4.9751402605141552E-5</v>
      </c>
    </row>
    <row r="56" spans="3:19" x14ac:dyDescent="0.25">
      <c r="C56" s="2">
        <v>0.74758309000000001</v>
      </c>
      <c r="D56">
        <v>194.59167500000001</v>
      </c>
      <c r="E56">
        <f t="shared" si="9"/>
        <v>192.99247650959637</v>
      </c>
      <c r="F56">
        <f t="shared" si="3"/>
        <v>2.5574358117092721</v>
      </c>
      <c r="G56" s="20">
        <f t="shared" si="4"/>
        <v>6.7539249359502006E-5</v>
      </c>
      <c r="I56" s="2">
        <v>0.74788345000000001</v>
      </c>
      <c r="J56">
        <v>230.61808300000001</v>
      </c>
      <c r="K56">
        <f t="shared" si="10"/>
        <v>231.31449420868589</v>
      </c>
      <c r="L56">
        <f t="shared" si="5"/>
        <v>0.48498857158331904</v>
      </c>
      <c r="M56" s="20">
        <f t="shared" si="6"/>
        <v>9.1189490530056726E-6</v>
      </c>
      <c r="O56" s="2">
        <v>0.74834520999999998</v>
      </c>
      <c r="P56">
        <v>282.68043</v>
      </c>
      <c r="Q56">
        <f t="shared" si="11"/>
        <v>280.61550731361069</v>
      </c>
      <c r="R56">
        <f t="shared" si="7"/>
        <v>4.2639057007652408</v>
      </c>
      <c r="S56" s="20">
        <f t="shared" si="8"/>
        <v>5.3360034887763174E-5</v>
      </c>
    </row>
    <row r="57" spans="3:19" x14ac:dyDescent="0.25">
      <c r="C57" s="2">
        <v>0.75035987000000004</v>
      </c>
      <c r="D57">
        <v>194.76729700000001</v>
      </c>
      <c r="E57">
        <f t="shared" si="9"/>
        <v>193.08507967932297</v>
      </c>
      <c r="F57">
        <f t="shared" si="3"/>
        <v>2.8298551139858397</v>
      </c>
      <c r="G57" s="20">
        <f t="shared" si="4"/>
        <v>7.4598848942161204E-5</v>
      </c>
      <c r="I57" s="2">
        <v>0.75066005999999996</v>
      </c>
      <c r="J57">
        <v>230.82231899999999</v>
      </c>
      <c r="K57">
        <f t="shared" si="10"/>
        <v>231.48000662242515</v>
      </c>
      <c r="L57">
        <f t="shared" si="5"/>
        <v>0.4325530086912569</v>
      </c>
      <c r="M57" s="20">
        <f t="shared" si="6"/>
        <v>8.1186484707299988E-6</v>
      </c>
      <c r="O57" s="2">
        <v>0.75112128</v>
      </c>
      <c r="P57">
        <v>282.98195600000003</v>
      </c>
      <c r="Q57">
        <f t="shared" si="11"/>
        <v>280.87633620628719</v>
      </c>
      <c r="R57">
        <f t="shared" si="7"/>
        <v>4.4336347156752742</v>
      </c>
      <c r="S57" s="20">
        <f t="shared" si="8"/>
        <v>5.5365907232508224E-5</v>
      </c>
    </row>
    <row r="58" spans="3:19" x14ac:dyDescent="0.25">
      <c r="C58" s="2">
        <v>0.75313684999999997</v>
      </c>
      <c r="D58">
        <v>194.908581</v>
      </c>
      <c r="E58">
        <f t="shared" si="9"/>
        <v>193.18241888747556</v>
      </c>
      <c r="F58">
        <f t="shared" si="3"/>
        <v>2.9796356387148188</v>
      </c>
      <c r="G58" s="20">
        <f t="shared" si="4"/>
        <v>7.8433435967464711E-5</v>
      </c>
      <c r="I58" s="2">
        <v>0.75343671000000001</v>
      </c>
      <c r="J58">
        <v>231.02083200000001</v>
      </c>
      <c r="K58">
        <f t="shared" si="10"/>
        <v>231.65397285128756</v>
      </c>
      <c r="L58">
        <f t="shared" si="5"/>
        <v>0.40086733756912329</v>
      </c>
      <c r="M58" s="20">
        <f t="shared" si="6"/>
        <v>7.5110107654976079E-6</v>
      </c>
      <c r="O58" s="2">
        <v>0.75361365000000002</v>
      </c>
      <c r="P58">
        <v>283.214404</v>
      </c>
      <c r="Q58">
        <f t="shared" si="11"/>
        <v>281.12186024179732</v>
      </c>
      <c r="R58">
        <f t="shared" si="7"/>
        <v>4.3787393799929974</v>
      </c>
      <c r="S58" s="20">
        <f t="shared" si="8"/>
        <v>5.4590669721312157E-5</v>
      </c>
    </row>
    <row r="59" spans="3:19" x14ac:dyDescent="0.25">
      <c r="C59" s="2">
        <v>0.75591313999999998</v>
      </c>
      <c r="D59">
        <v>195.17004600000001</v>
      </c>
      <c r="E59">
        <f t="shared" si="9"/>
        <v>193.28469440921819</v>
      </c>
      <c r="F59">
        <f t="shared" si="3"/>
        <v>3.5545506208635524</v>
      </c>
      <c r="G59" s="20">
        <f t="shared" si="4"/>
        <v>9.3316485613767405E-5</v>
      </c>
      <c r="I59" s="2">
        <v>0.75621316999999999</v>
      </c>
      <c r="J59">
        <v>231.253683</v>
      </c>
      <c r="K59">
        <f t="shared" si="10"/>
        <v>231.83679446013383</v>
      </c>
      <c r="L59">
        <f t="shared" si="5"/>
        <v>0.3400189749394138</v>
      </c>
      <c r="M59" s="20">
        <f t="shared" si="6"/>
        <v>6.3580777949766255E-6</v>
      </c>
      <c r="O59" s="2">
        <v>0.75667382999999999</v>
      </c>
      <c r="P59">
        <v>283.51060899999999</v>
      </c>
      <c r="Q59">
        <f t="shared" si="11"/>
        <v>281.43874520539362</v>
      </c>
      <c r="R59">
        <f t="shared" si="7"/>
        <v>4.2926195834007164</v>
      </c>
      <c r="S59" s="20">
        <f t="shared" si="8"/>
        <v>5.3405227908416871E-5</v>
      </c>
    </row>
    <row r="60" spans="3:19" x14ac:dyDescent="0.25">
      <c r="C60" s="2">
        <v>0.75868988999999998</v>
      </c>
      <c r="D60">
        <v>195.35139100000001</v>
      </c>
      <c r="E60">
        <f t="shared" si="9"/>
        <v>193.39219325236618</v>
      </c>
      <c r="F60">
        <f t="shared" si="3"/>
        <v>3.8384558143334448</v>
      </c>
      <c r="G60" s="20">
        <f t="shared" si="4"/>
        <v>1.0058275564835557E-4</v>
      </c>
      <c r="I60" s="2">
        <v>0.75899017999999996</v>
      </c>
      <c r="J60">
        <v>231.38924399999999</v>
      </c>
      <c r="K60">
        <f t="shared" si="10"/>
        <v>232.02896130643722</v>
      </c>
      <c r="L60">
        <f t="shared" si="5"/>
        <v>0.4092382321553098</v>
      </c>
      <c r="M60" s="20">
        <f t="shared" si="6"/>
        <v>7.6434576849814308E-6</v>
      </c>
      <c r="O60" s="2">
        <v>0.75945003</v>
      </c>
      <c r="P60">
        <v>283.789243</v>
      </c>
      <c r="Q60">
        <f t="shared" si="11"/>
        <v>281.74167959450688</v>
      </c>
      <c r="R60">
        <f t="shared" si="7"/>
        <v>4.192515899514591</v>
      </c>
      <c r="S60" s="20">
        <f t="shared" si="8"/>
        <v>5.2057446226426096E-5</v>
      </c>
    </row>
    <row r="61" spans="3:19" x14ac:dyDescent="0.25">
      <c r="C61" s="2">
        <v>0.76146683000000004</v>
      </c>
      <c r="D61">
        <v>195.49839800000001</v>
      </c>
      <c r="E61">
        <f t="shared" si="9"/>
        <v>193.50516551068176</v>
      </c>
      <c r="F61">
        <f t="shared" si="3"/>
        <v>3.9729757564738093</v>
      </c>
      <c r="G61" s="20">
        <f t="shared" si="4"/>
        <v>1.0395120045964835E-4</v>
      </c>
      <c r="I61" s="2">
        <v>0.76176670000000002</v>
      </c>
      <c r="J61">
        <v>231.610649</v>
      </c>
      <c r="K61">
        <f t="shared" si="10"/>
        <v>232.23086536182478</v>
      </c>
      <c r="L61">
        <f t="shared" si="5"/>
        <v>0.38466833547517637</v>
      </c>
      <c r="M61" s="20">
        <f t="shared" si="6"/>
        <v>7.1708294128023591E-6</v>
      </c>
      <c r="O61" s="2">
        <v>0.76222637999999998</v>
      </c>
      <c r="P61">
        <v>284.03926300000001</v>
      </c>
      <c r="Q61">
        <f t="shared" si="11"/>
        <v>282.06011589049547</v>
      </c>
      <c r="R61">
        <f t="shared" si="7"/>
        <v>3.9170232810601679</v>
      </c>
      <c r="S61" s="20">
        <f t="shared" si="8"/>
        <v>4.8551136290920617E-5</v>
      </c>
    </row>
    <row r="62" spans="3:19" x14ac:dyDescent="0.25">
      <c r="C62" s="2">
        <v>0.76424338000000003</v>
      </c>
      <c r="D62">
        <v>195.71408</v>
      </c>
      <c r="E62">
        <f t="shared" si="9"/>
        <v>193.6238600999439</v>
      </c>
      <c r="F62">
        <f t="shared" si="3"/>
        <v>4.369019230590526</v>
      </c>
      <c r="G62" s="20">
        <f t="shared" si="4"/>
        <v>1.1406169339896465E-4</v>
      </c>
      <c r="I62" s="2">
        <v>0.76454299000000003</v>
      </c>
      <c r="J62">
        <v>231.87211500000001</v>
      </c>
      <c r="K62">
        <f t="shared" si="10"/>
        <v>232.44301148052972</v>
      </c>
      <c r="L62">
        <f t="shared" si="5"/>
        <v>0.32592279148121117</v>
      </c>
      <c r="M62" s="20">
        <f t="shared" si="6"/>
        <v>6.0620244617009564E-6</v>
      </c>
      <c r="O62" s="2">
        <v>0.76500232000000001</v>
      </c>
      <c r="P62">
        <v>284.36367999999999</v>
      </c>
      <c r="Q62">
        <f t="shared" si="11"/>
        <v>282.39479369859782</v>
      </c>
      <c r="R62">
        <f t="shared" si="7"/>
        <v>3.8765132678490968</v>
      </c>
      <c r="S62" s="20">
        <f t="shared" si="8"/>
        <v>4.7939447332946255E-5</v>
      </c>
    </row>
    <row r="63" spans="3:19" x14ac:dyDescent="0.25">
      <c r="C63" s="2">
        <v>0.76702035999999996</v>
      </c>
      <c r="D63">
        <v>195.85536400000001</v>
      </c>
      <c r="E63">
        <f t="shared" si="9"/>
        <v>193.74860091215135</v>
      </c>
      <c r="F63">
        <f t="shared" si="3"/>
        <v>4.4384507083216311</v>
      </c>
      <c r="G63" s="20">
        <f t="shared" si="4"/>
        <v>1.1570722032870879E-4</v>
      </c>
      <c r="I63" s="2">
        <v>0.76731974000000003</v>
      </c>
      <c r="J63">
        <v>232.053459</v>
      </c>
      <c r="K63">
        <f t="shared" si="10"/>
        <v>232.66597189799569</v>
      </c>
      <c r="L63">
        <f t="shared" si="5"/>
        <v>0.37517205021107308</v>
      </c>
      <c r="M63" s="20">
        <f t="shared" si="6"/>
        <v>6.9671375338254601E-6</v>
      </c>
      <c r="O63" s="2">
        <v>0.76777845</v>
      </c>
      <c r="P63">
        <v>284.65375999999998</v>
      </c>
      <c r="Q63">
        <f t="shared" si="11"/>
        <v>282.74664618441886</v>
      </c>
      <c r="R63">
        <f t="shared" si="7"/>
        <v>3.6370831055803503</v>
      </c>
      <c r="S63" s="20">
        <f t="shared" si="8"/>
        <v>4.488687540211928E-5</v>
      </c>
    </row>
    <row r="64" spans="3:19" x14ac:dyDescent="0.25">
      <c r="C64" s="2">
        <v>0.76979639</v>
      </c>
      <c r="D64">
        <v>196.16261299999999</v>
      </c>
      <c r="E64">
        <f t="shared" si="9"/>
        <v>193.87962965798297</v>
      </c>
      <c r="F64">
        <f t="shared" si="3"/>
        <v>5.2120129399271971</v>
      </c>
      <c r="G64" s="20">
        <f t="shared" si="4"/>
        <v>1.3544812871367699E-4</v>
      </c>
      <c r="I64" s="2">
        <v>0.77009629000000002</v>
      </c>
      <c r="J64">
        <v>232.26914099999999</v>
      </c>
      <c r="K64">
        <f t="shared" si="10"/>
        <v>232.90024425387702</v>
      </c>
      <c r="L64">
        <f t="shared" si="5"/>
        <v>0.39829131705417392</v>
      </c>
      <c r="M64" s="20">
        <f t="shared" si="6"/>
        <v>7.3827440302415682E-6</v>
      </c>
      <c r="O64" s="2">
        <v>0.77055435000000005</v>
      </c>
      <c r="P64">
        <v>284.98390000000001</v>
      </c>
      <c r="Q64">
        <f t="shared" si="11"/>
        <v>283.1165471892412</v>
      </c>
      <c r="R64">
        <f t="shared" si="7"/>
        <v>3.4870065198488005</v>
      </c>
      <c r="S64" s="20">
        <f t="shared" si="8"/>
        <v>4.2935063389305342E-5</v>
      </c>
    </row>
    <row r="65" spans="3:19" x14ac:dyDescent="0.25">
      <c r="C65" s="2">
        <v>0.77257323</v>
      </c>
      <c r="D65">
        <v>196.32678899999999</v>
      </c>
      <c r="E65">
        <f t="shared" si="9"/>
        <v>194.01735272593476</v>
      </c>
      <c r="F65">
        <f t="shared" si="3"/>
        <v>5.3334959039683119</v>
      </c>
      <c r="G65" s="20">
        <f t="shared" si="4"/>
        <v>1.3837347217070378E-4</v>
      </c>
      <c r="I65" s="2">
        <v>0.77287209999999995</v>
      </c>
      <c r="J65">
        <v>232.61501899999999</v>
      </c>
      <c r="K65">
        <f t="shared" si="10"/>
        <v>233.14635985390134</v>
      </c>
      <c r="L65">
        <f t="shared" si="5"/>
        <v>0.28232310302462121</v>
      </c>
      <c r="M65" s="20">
        <f t="shared" si="6"/>
        <v>5.2176016030672305E-6</v>
      </c>
      <c r="O65" s="2">
        <v>0.77333041000000002</v>
      </c>
      <c r="P65">
        <v>285.28542499999998</v>
      </c>
      <c r="Q65">
        <f t="shared" si="11"/>
        <v>283.50555043737108</v>
      </c>
      <c r="R65">
        <f t="shared" si="7"/>
        <v>3.1679534586933844</v>
      </c>
      <c r="S65" s="20">
        <f t="shared" si="8"/>
        <v>3.8924193573498771E-5</v>
      </c>
    </row>
    <row r="66" spans="3:19" x14ac:dyDescent="0.25">
      <c r="C66" s="2">
        <v>0.77534994999999995</v>
      </c>
      <c r="D66">
        <v>196.513856</v>
      </c>
      <c r="E66">
        <f t="shared" si="9"/>
        <v>194.16207028983771</v>
      </c>
      <c r="F66">
        <f t="shared" si="3"/>
        <v>5.5308960265235436</v>
      </c>
      <c r="G66" s="20">
        <f t="shared" si="4"/>
        <v>1.432218039060093E-4</v>
      </c>
      <c r="I66" s="2">
        <v>0.77564891000000002</v>
      </c>
      <c r="J66">
        <v>232.786349</v>
      </c>
      <c r="K66">
        <f t="shared" si="10"/>
        <v>233.40509468091403</v>
      </c>
      <c r="L66">
        <f t="shared" si="5"/>
        <v>0.38284621764976845</v>
      </c>
      <c r="M66" s="20">
        <f t="shared" si="6"/>
        <v>7.0649540723857781E-6</v>
      </c>
      <c r="O66" s="2">
        <v>0.77610628000000004</v>
      </c>
      <c r="P66">
        <v>285.62128799999999</v>
      </c>
      <c r="Q66">
        <f t="shared" si="11"/>
        <v>283.91469667817427</v>
      </c>
      <c r="R66">
        <f t="shared" si="7"/>
        <v>2.9124539397308804</v>
      </c>
      <c r="S66" s="20">
        <f t="shared" si="8"/>
        <v>3.5700797627423468E-5</v>
      </c>
    </row>
    <row r="67" spans="3:19" x14ac:dyDescent="0.25">
      <c r="C67" s="2">
        <v>0.77812663000000004</v>
      </c>
      <c r="D67">
        <v>196.706647</v>
      </c>
      <c r="E67">
        <f t="shared" ref="E67:E98" si="12">$X$6+$X$2*EXP((C67/F$1)*$X$3-$X$4)+D$1^2*$X$5/((-$X$7*(C67/E$1-1)^$X$8+1))</f>
        <v>194.31415172455738</v>
      </c>
      <c r="F67">
        <f t="shared" si="3"/>
        <v>5.7240336430152929</v>
      </c>
      <c r="G67" s="20">
        <f t="shared" si="4"/>
        <v>1.4793267363254155E-4</v>
      </c>
      <c r="I67" s="2">
        <v>0.77842529999999999</v>
      </c>
      <c r="J67">
        <v>233.03064499999999</v>
      </c>
      <c r="K67">
        <f t="shared" ref="K67:K98" si="13">$X$6+$X$2*EXP((I67/L$1)*$X$3-$X$4)+J$1^2*$X$5/((-$X$7*(I67/K$1-1)^$X$8+1))</f>
        <v>233.67698151626377</v>
      </c>
      <c r="L67">
        <f t="shared" si="5"/>
        <v>0.41775089225599032</v>
      </c>
      <c r="M67" s="20">
        <f t="shared" si="6"/>
        <v>7.6929216917740336E-6</v>
      </c>
      <c r="O67" s="2">
        <v>0.77888228000000004</v>
      </c>
      <c r="P67">
        <v>285.93425999999999</v>
      </c>
      <c r="Q67">
        <f t="shared" ref="Q67:Q98" si="14">$X$6+$X$2*EXP((O67/R$1)*$X$3-$X$4)+P$1^2*$X$5/((-$X$7*(O67/Q$1-1)^$X$8+1))</f>
        <v>284.34522676478582</v>
      </c>
      <c r="R67">
        <f t="shared" si="7"/>
        <v>2.5250266226152247</v>
      </c>
      <c r="S67" s="20">
        <f t="shared" si="8"/>
        <v>3.0884002016207389E-5</v>
      </c>
    </row>
    <row r="68" spans="3:19" x14ac:dyDescent="0.25">
      <c r="C68" s="2">
        <v>0.78090285999999998</v>
      </c>
      <c r="D68">
        <v>196.979558</v>
      </c>
      <c r="E68">
        <f t="shared" si="12"/>
        <v>194.47396261086169</v>
      </c>
      <c r="F68">
        <f t="shared" ref="F68:F113" si="15">(E68-D68)^2</f>
        <v>6.2780082540711435</v>
      </c>
      <c r="G68" s="20">
        <f t="shared" ref="G68:G113" si="16">((E68-D68)/D68)^2</f>
        <v>1.6180039039267766E-4</v>
      </c>
      <c r="I68" s="2">
        <v>0.78120224000000005</v>
      </c>
      <c r="J68">
        <v>233.17765199999999</v>
      </c>
      <c r="K68">
        <f t="shared" si="13"/>
        <v>233.96282366257958</v>
      </c>
      <c r="L68">
        <f t="shared" ref="L68:L114" si="17">(K68-J68)^2</f>
        <v>0.61649453971799117</v>
      </c>
      <c r="M68" s="20">
        <f t="shared" ref="M68:M114" si="18">((K68-J68)/J68)^2</f>
        <v>1.133849426570862E-5</v>
      </c>
      <c r="O68" s="2">
        <v>0.78165812000000001</v>
      </c>
      <c r="P68">
        <v>286.275846</v>
      </c>
      <c r="Q68">
        <f t="shared" si="14"/>
        <v>284.79841492784999</v>
      </c>
      <c r="R68">
        <f t="shared" ref="R68:R103" si="19">(Q68-P68)^2</f>
        <v>2.1828025729543326</v>
      </c>
      <c r="S68" s="20">
        <f t="shared" ref="S68:S103" si="20">((Q68-P68)/P68)^2</f>
        <v>2.6634530367135974E-5</v>
      </c>
    </row>
    <row r="69" spans="3:19" x14ac:dyDescent="0.25">
      <c r="C69" s="2">
        <v>0.78367925000000005</v>
      </c>
      <c r="D69">
        <v>197.22385399999999</v>
      </c>
      <c r="E69">
        <f t="shared" si="12"/>
        <v>194.64195387197799</v>
      </c>
      <c r="F69">
        <f t="shared" si="15"/>
        <v>6.6662082710800163</v>
      </c>
      <c r="G69" s="20">
        <f t="shared" si="16"/>
        <v>1.7137994365427239E-4</v>
      </c>
      <c r="I69" s="2">
        <v>0.78397804000000004</v>
      </c>
      <c r="J69">
        <v>233.52496099999999</v>
      </c>
      <c r="K69">
        <f t="shared" si="13"/>
        <v>234.26320141114255</v>
      </c>
      <c r="L69">
        <f t="shared" si="17"/>
        <v>0.54499890464392986</v>
      </c>
      <c r="M69" s="20">
        <f t="shared" si="18"/>
        <v>9.9937622394443965E-6</v>
      </c>
      <c r="O69" s="2">
        <v>0.78443399000000003</v>
      </c>
      <c r="P69">
        <v>286.61170900000002</v>
      </c>
      <c r="Q69">
        <f t="shared" si="14"/>
        <v>285.27576287319812</v>
      </c>
      <c r="R69">
        <f t="shared" si="19"/>
        <v>1.7847520537169994</v>
      </c>
      <c r="S69" s="20">
        <f t="shared" si="20"/>
        <v>2.1726513157589868E-5</v>
      </c>
    </row>
    <row r="70" spans="3:19" x14ac:dyDescent="0.25">
      <c r="C70" s="2">
        <v>0.78645547999999998</v>
      </c>
      <c r="D70">
        <v>197.49676500000001</v>
      </c>
      <c r="E70">
        <f t="shared" si="12"/>
        <v>194.81855348254598</v>
      </c>
      <c r="F70">
        <f t="shared" si="15"/>
        <v>7.172816932223423</v>
      </c>
      <c r="G70" s="20">
        <f t="shared" si="16"/>
        <v>1.8389493775607135E-4</v>
      </c>
      <c r="I70" s="2">
        <v>0.78647078999999998</v>
      </c>
      <c r="J70">
        <v>233.69016500000001</v>
      </c>
      <c r="K70">
        <f t="shared" si="13"/>
        <v>234.54610624236625</v>
      </c>
      <c r="L70">
        <f t="shared" si="17"/>
        <v>0.73263541038346625</v>
      </c>
      <c r="M70" s="20">
        <f t="shared" si="18"/>
        <v>1.341550529784389E-5</v>
      </c>
      <c r="O70" s="2">
        <v>0.78720950000000001</v>
      </c>
      <c r="P70">
        <v>287.01052399999998</v>
      </c>
      <c r="Q70">
        <f t="shared" si="14"/>
        <v>285.77885962273217</v>
      </c>
      <c r="R70">
        <f t="shared" si="19"/>
        <v>1.5169971382304897</v>
      </c>
      <c r="S70" s="20">
        <f t="shared" si="20"/>
        <v>1.8415737605714668E-5</v>
      </c>
    </row>
    <row r="71" spans="3:19" x14ac:dyDescent="0.25">
      <c r="C71" s="2">
        <v>0.78923235000000003</v>
      </c>
      <c r="D71">
        <v>197.65521799999999</v>
      </c>
      <c r="E71">
        <f t="shared" si="12"/>
        <v>195.00429647402356</v>
      </c>
      <c r="F71">
        <f t="shared" si="15"/>
        <v>7.0273849368851984</v>
      </c>
      <c r="G71" s="20">
        <f t="shared" si="16"/>
        <v>1.7987763769982299E-4</v>
      </c>
      <c r="I71" s="2">
        <v>0.78953088999999999</v>
      </c>
      <c r="J71">
        <v>234.00210899999999</v>
      </c>
      <c r="K71">
        <f t="shared" si="13"/>
        <v>234.91139665731433</v>
      </c>
      <c r="L71">
        <f t="shared" si="17"/>
        <v>0.82680404374419536</v>
      </c>
      <c r="M71" s="20">
        <f t="shared" si="18"/>
        <v>1.5099516770267883E-5</v>
      </c>
      <c r="O71" s="2">
        <v>0.78998546999999997</v>
      </c>
      <c r="P71">
        <v>287.32921800000003</v>
      </c>
      <c r="Q71">
        <f t="shared" si="14"/>
        <v>286.30975138486951</v>
      </c>
      <c r="R71">
        <f t="shared" si="19"/>
        <v>1.0393121793656623</v>
      </c>
      <c r="S71" s="20">
        <f t="shared" si="20"/>
        <v>1.2588860901955121E-5</v>
      </c>
    </row>
    <row r="72" spans="3:19" x14ac:dyDescent="0.25">
      <c r="C72" s="2">
        <v>0.79200837999999996</v>
      </c>
      <c r="D72">
        <v>197.962467</v>
      </c>
      <c r="E72">
        <f t="shared" si="12"/>
        <v>195.19960389996231</v>
      </c>
      <c r="F72">
        <f t="shared" si="15"/>
        <v>7.6334125095498822</v>
      </c>
      <c r="G72" s="20">
        <f t="shared" si="16"/>
        <v>1.9478388228855485E-4</v>
      </c>
      <c r="I72" s="2">
        <v>0.79259055</v>
      </c>
      <c r="J72">
        <v>234.38988000000001</v>
      </c>
      <c r="K72">
        <f t="shared" si="13"/>
        <v>235.29767597944462</v>
      </c>
      <c r="L72">
        <f t="shared" si="17"/>
        <v>0.82409354029580684</v>
      </c>
      <c r="M72" s="20">
        <f t="shared" si="18"/>
        <v>1.5000260337821957E-5</v>
      </c>
      <c r="O72" s="2">
        <v>0.79276126999999996</v>
      </c>
      <c r="P72">
        <v>287.67652700000002</v>
      </c>
      <c r="Q72">
        <f t="shared" si="14"/>
        <v>286.87051542328413</v>
      </c>
      <c r="R72">
        <f t="shared" si="19"/>
        <v>0.64965466180003351</v>
      </c>
      <c r="S72" s="20">
        <f t="shared" si="20"/>
        <v>7.8500731766063618E-6</v>
      </c>
    </row>
    <row r="73" spans="3:19" x14ac:dyDescent="0.25">
      <c r="C73" s="2">
        <v>0.79478428999999995</v>
      </c>
      <c r="D73">
        <v>198.29117600000001</v>
      </c>
      <c r="E73">
        <f t="shared" si="12"/>
        <v>195.4050877248215</v>
      </c>
      <c r="F73">
        <f t="shared" si="15"/>
        <v>8.329505532122857</v>
      </c>
      <c r="G73" s="20">
        <f t="shared" si="16"/>
        <v>2.118421834762028E-4</v>
      </c>
      <c r="I73" s="2">
        <v>0.79508270000000003</v>
      </c>
      <c r="J73">
        <v>234.66095799999999</v>
      </c>
      <c r="K73">
        <f t="shared" si="13"/>
        <v>235.62883575087972</v>
      </c>
      <c r="L73">
        <f t="shared" si="17"/>
        <v>0.93678734064799019</v>
      </c>
      <c r="M73" s="20">
        <f t="shared" si="18"/>
        <v>1.7012155140027963E-5</v>
      </c>
      <c r="O73" s="2">
        <v>0.79553669000000005</v>
      </c>
      <c r="P73">
        <v>288.092511</v>
      </c>
      <c r="Q73">
        <f t="shared" si="14"/>
        <v>287.46367214180361</v>
      </c>
      <c r="R73">
        <f t="shared" si="19"/>
        <v>0.39543830957773779</v>
      </c>
      <c r="S73" s="20">
        <f t="shared" si="20"/>
        <v>4.7644722648058985E-6</v>
      </c>
    </row>
    <row r="74" spans="3:19" x14ac:dyDescent="0.25">
      <c r="C74" s="2">
        <v>0.79756099999999996</v>
      </c>
      <c r="D74">
        <v>198.47967399999999</v>
      </c>
      <c r="E74">
        <f t="shared" si="12"/>
        <v>195.62143935641916</v>
      </c>
      <c r="F74">
        <f t="shared" si="15"/>
        <v>8.1695052777656283</v>
      </c>
      <c r="G74" s="20">
        <f t="shared" si="16"/>
        <v>2.0737847753711904E-4</v>
      </c>
      <c r="I74" s="2">
        <v>0.79814229000000003</v>
      </c>
      <c r="J74">
        <v>235.06160600000001</v>
      </c>
      <c r="K74">
        <f t="shared" si="13"/>
        <v>236.05702355590492</v>
      </c>
      <c r="L74">
        <f t="shared" si="17"/>
        <v>0.99085611060369994</v>
      </c>
      <c r="M74" s="20">
        <f t="shared" si="18"/>
        <v>1.7932762383641091E-5</v>
      </c>
      <c r="O74" s="2">
        <v>0.79831246</v>
      </c>
      <c r="P74">
        <v>288.44554299999999</v>
      </c>
      <c r="Q74">
        <f t="shared" si="14"/>
        <v>288.09243617289781</v>
      </c>
      <c r="R74">
        <f t="shared" si="19"/>
        <v>0.12468443134616947</v>
      </c>
      <c r="S74" s="20">
        <f t="shared" si="20"/>
        <v>1.4985959807506069E-6</v>
      </c>
    </row>
    <row r="75" spans="3:19" x14ac:dyDescent="0.25">
      <c r="C75" s="2">
        <v>0.80062142000000003</v>
      </c>
      <c r="D75">
        <v>198.734388</v>
      </c>
      <c r="E75">
        <f t="shared" si="12"/>
        <v>195.87323969164771</v>
      </c>
      <c r="F75">
        <f t="shared" si="15"/>
        <v>8.1861696423871368</v>
      </c>
      <c r="G75" s="20">
        <f t="shared" si="16"/>
        <v>2.072691645205576E-4</v>
      </c>
      <c r="I75" s="2">
        <v>0.80091822999999995</v>
      </c>
      <c r="J75">
        <v>235.38602299999999</v>
      </c>
      <c r="K75">
        <f t="shared" si="13"/>
        <v>236.46751352590792</v>
      </c>
      <c r="L75">
        <f t="shared" si="17"/>
        <v>1.1696217576285979</v>
      </c>
      <c r="M75" s="20">
        <f t="shared" si="18"/>
        <v>2.1109798896612317E-5</v>
      </c>
      <c r="O75" s="2">
        <v>0.80108751</v>
      </c>
      <c r="P75">
        <v>288.92447800000002</v>
      </c>
      <c r="Q75">
        <f t="shared" si="14"/>
        <v>288.76024666829608</v>
      </c>
      <c r="R75">
        <f t="shared" si="19"/>
        <v>2.6971930313251281E-2</v>
      </c>
      <c r="S75" s="20">
        <f t="shared" si="20"/>
        <v>3.2310475865426522E-7</v>
      </c>
    </row>
    <row r="76" spans="3:19" x14ac:dyDescent="0.25">
      <c r="C76" s="2">
        <v>0.80311359000000004</v>
      </c>
      <c r="D76">
        <v>199.00260499999999</v>
      </c>
      <c r="E76">
        <f t="shared" si="12"/>
        <v>196.08930375268616</v>
      </c>
      <c r="F76">
        <f t="shared" si="15"/>
        <v>8.4873241576002894</v>
      </c>
      <c r="G76" s="20">
        <f t="shared" si="16"/>
        <v>2.1431534446453258E-4</v>
      </c>
      <c r="I76" s="2">
        <v>0.80369354000000004</v>
      </c>
      <c r="J76">
        <v>235.819176</v>
      </c>
      <c r="K76">
        <f t="shared" si="13"/>
        <v>236.90035322615194</v>
      </c>
      <c r="L76">
        <f t="shared" si="17"/>
        <v>1.1689441943495957</v>
      </c>
      <c r="M76" s="20">
        <f t="shared" si="18"/>
        <v>2.1020137051336078E-5</v>
      </c>
      <c r="O76" s="2">
        <v>0.80386279999999999</v>
      </c>
      <c r="P76">
        <v>289.36335400000002</v>
      </c>
      <c r="Q76">
        <f t="shared" si="14"/>
        <v>289.47183525657829</v>
      </c>
      <c r="R76">
        <f t="shared" si="19"/>
        <v>1.1768183028801029E-2</v>
      </c>
      <c r="S76" s="20">
        <f t="shared" si="20"/>
        <v>1.4054725080347886E-7</v>
      </c>
    </row>
    <row r="77" spans="3:19" x14ac:dyDescent="0.25">
      <c r="C77" s="2">
        <v>0.80589010999999999</v>
      </c>
      <c r="D77">
        <v>199.22400999999999</v>
      </c>
      <c r="E77">
        <f t="shared" si="12"/>
        <v>196.34247338620264</v>
      </c>
      <c r="F77">
        <f t="shared" si="15"/>
        <v>8.3032532566547061</v>
      </c>
      <c r="G77" s="20">
        <f t="shared" si="16"/>
        <v>2.0920156532022074E-4</v>
      </c>
      <c r="I77" s="2">
        <v>0.80646914999999997</v>
      </c>
      <c r="J77">
        <v>236.20082199999999</v>
      </c>
      <c r="K77">
        <f t="shared" si="13"/>
        <v>237.35736001932409</v>
      </c>
      <c r="L77">
        <f t="shared" si="17"/>
        <v>1.3375801901421183</v>
      </c>
      <c r="M77" s="20">
        <f t="shared" si="18"/>
        <v>2.3974911837239024E-5</v>
      </c>
      <c r="O77" s="2">
        <v>0.80663733999999998</v>
      </c>
      <c r="P77">
        <v>289.93385599999999</v>
      </c>
      <c r="Q77">
        <f t="shared" si="14"/>
        <v>290.23252147351627</v>
      </c>
      <c r="R77">
        <f t="shared" si="19"/>
        <v>8.9201065070703842E-2</v>
      </c>
      <c r="S77" s="20">
        <f t="shared" si="20"/>
        <v>1.0611387567908466E-6</v>
      </c>
    </row>
    <row r="78" spans="3:19" x14ac:dyDescent="0.25">
      <c r="C78" s="2">
        <v>0.80894997000000002</v>
      </c>
      <c r="D78">
        <v>199.57601299999999</v>
      </c>
      <c r="E78">
        <f t="shared" si="12"/>
        <v>196.63779822637076</v>
      </c>
      <c r="F78">
        <f t="shared" si="15"/>
        <v>8.6331060559730481</v>
      </c>
      <c r="G78" s="20">
        <f t="shared" si="16"/>
        <v>2.1674565069943895E-4</v>
      </c>
      <c r="I78" s="2">
        <v>0.80924509</v>
      </c>
      <c r="J78">
        <v>236.525239</v>
      </c>
      <c r="K78">
        <f t="shared" si="13"/>
        <v>237.84047474894967</v>
      </c>
      <c r="L78">
        <f t="shared" si="17"/>
        <v>1.7298450753152128</v>
      </c>
      <c r="M78" s="20">
        <f t="shared" si="18"/>
        <v>3.0920907354399212E-5</v>
      </c>
      <c r="O78" s="2">
        <v>0.80941183999999999</v>
      </c>
      <c r="P78">
        <v>290.51008100000001</v>
      </c>
      <c r="Q78">
        <f t="shared" si="14"/>
        <v>291.049480411844</v>
      </c>
      <c r="R78">
        <f t="shared" si="19"/>
        <v>0.29095172549763992</v>
      </c>
      <c r="S78" s="20">
        <f t="shared" si="20"/>
        <v>3.4474543350322102E-6</v>
      </c>
    </row>
    <row r="79" spans="3:19" x14ac:dyDescent="0.25">
      <c r="C79" s="2">
        <v>0.81144229999999995</v>
      </c>
      <c r="D79">
        <v>199.81561500000001</v>
      </c>
      <c r="E79">
        <f t="shared" si="12"/>
        <v>196.89197851431933</v>
      </c>
      <c r="F79">
        <f t="shared" si="15"/>
        <v>8.5476503004032445</v>
      </c>
      <c r="G79" s="20">
        <f t="shared" si="16"/>
        <v>2.1408581768369583E-4</v>
      </c>
      <c r="I79" s="2">
        <v>0.81173713000000003</v>
      </c>
      <c r="J79">
        <v>236.81491700000001</v>
      </c>
      <c r="K79">
        <f t="shared" si="13"/>
        <v>238.29821280897085</v>
      </c>
      <c r="L79">
        <f t="shared" si="17"/>
        <v>2.2001664569104498</v>
      </c>
      <c r="M79" s="20">
        <f t="shared" si="18"/>
        <v>3.9231727227023071E-5</v>
      </c>
      <c r="O79" s="2">
        <v>0.81218553000000004</v>
      </c>
      <c r="P79">
        <v>291.22937899999999</v>
      </c>
      <c r="Q79">
        <f t="shared" si="14"/>
        <v>291.93132787254945</v>
      </c>
      <c r="R79">
        <f t="shared" si="19"/>
        <v>0.4927322196734456</v>
      </c>
      <c r="S79" s="20">
        <f t="shared" si="20"/>
        <v>5.8095245773782533E-6</v>
      </c>
    </row>
    <row r="80" spans="3:19" x14ac:dyDescent="0.25">
      <c r="C80" s="2">
        <v>0.81421858999999996</v>
      </c>
      <c r="D80">
        <v>200.07708</v>
      </c>
      <c r="E80">
        <f t="shared" si="12"/>
        <v>197.19073077260299</v>
      </c>
      <c r="F80">
        <f t="shared" si="15"/>
        <v>8.3310118624952896</v>
      </c>
      <c r="G80" s="20">
        <f t="shared" si="16"/>
        <v>2.0811485072348815E-4</v>
      </c>
      <c r="I80" s="2">
        <v>0.81451267000000005</v>
      </c>
      <c r="J80">
        <v>237.208009</v>
      </c>
      <c r="K80">
        <f t="shared" si="13"/>
        <v>238.83718863732264</v>
      </c>
      <c r="L80">
        <f t="shared" si="17"/>
        <v>2.6542262906667164</v>
      </c>
      <c r="M80" s="20">
        <f t="shared" si="18"/>
        <v>4.7171452590879677E-5</v>
      </c>
      <c r="O80" s="2">
        <v>0.81495883000000002</v>
      </c>
      <c r="P80">
        <v>292.01735100000002</v>
      </c>
      <c r="Q80">
        <f t="shared" si="14"/>
        <v>292.88949768453153</v>
      </c>
      <c r="R80">
        <f t="shared" si="19"/>
        <v>0.76063983933931378</v>
      </c>
      <c r="S80" s="20">
        <f t="shared" si="20"/>
        <v>8.9199363281315523E-6</v>
      </c>
    </row>
    <row r="81" spans="3:19" x14ac:dyDescent="0.25">
      <c r="C81" s="2">
        <v>0.81699440000000001</v>
      </c>
      <c r="D81">
        <v>200.42438899999999</v>
      </c>
      <c r="E81">
        <f t="shared" si="12"/>
        <v>197.50731309269639</v>
      </c>
      <c r="F81">
        <f t="shared" si="15"/>
        <v>8.5093318489711098</v>
      </c>
      <c r="G81" s="20">
        <f t="shared" si="16"/>
        <v>2.1183334499823883E-4</v>
      </c>
      <c r="I81" s="2">
        <v>0.81728849999999997</v>
      </c>
      <c r="J81">
        <v>237.55102600000001</v>
      </c>
      <c r="K81">
        <f t="shared" si="13"/>
        <v>239.40996292203408</v>
      </c>
      <c r="L81">
        <f t="shared" si="17"/>
        <v>3.4556464801015232</v>
      </c>
      <c r="M81" s="20">
        <f t="shared" si="18"/>
        <v>6.1237222695385133E-5</v>
      </c>
      <c r="O81" s="2">
        <v>0.81773138000000001</v>
      </c>
      <c r="P81">
        <v>292.93695100000002</v>
      </c>
      <c r="Q81">
        <f t="shared" si="14"/>
        <v>293.9384433505187</v>
      </c>
      <c r="R81">
        <f t="shared" si="19"/>
        <v>1.0029869281474193</v>
      </c>
      <c r="S81" s="20">
        <f t="shared" si="20"/>
        <v>1.1688181826182559E-5</v>
      </c>
    </row>
    <row r="82" spans="3:19" x14ac:dyDescent="0.25">
      <c r="C82" s="2">
        <v>0.81976981000000004</v>
      </c>
      <c r="D82">
        <v>200.840373</v>
      </c>
      <c r="E82">
        <f t="shared" si="12"/>
        <v>197.84347317718016</v>
      </c>
      <c r="F82">
        <f t="shared" si="15"/>
        <v>8.9814085480175976</v>
      </c>
      <c r="G82" s="20">
        <f t="shared" si="16"/>
        <v>2.2266010706563296E-4</v>
      </c>
      <c r="I82" s="2">
        <v>0.82006316999999995</v>
      </c>
      <c r="J82">
        <v>238.097205</v>
      </c>
      <c r="K82">
        <f t="shared" si="13"/>
        <v>240.01995421208431</v>
      </c>
      <c r="L82">
        <f t="shared" si="17"/>
        <v>3.6969645325708442</v>
      </c>
      <c r="M82" s="20">
        <f t="shared" si="18"/>
        <v>6.5213376894686197E-5</v>
      </c>
      <c r="O82" s="2">
        <v>0.82050321999999998</v>
      </c>
      <c r="P82">
        <v>293.98245400000002</v>
      </c>
      <c r="Q82">
        <f t="shared" si="14"/>
        <v>295.09709901550855</v>
      </c>
      <c r="R82">
        <f t="shared" si="19"/>
        <v>1.2424335105980089</v>
      </c>
      <c r="S82" s="20">
        <f t="shared" si="20"/>
        <v>1.4375744150755482E-5</v>
      </c>
    </row>
    <row r="83" spans="3:19" x14ac:dyDescent="0.25">
      <c r="C83" s="2">
        <v>0.82254565000000002</v>
      </c>
      <c r="D83">
        <v>201.18195900000001</v>
      </c>
      <c r="E83">
        <f t="shared" si="12"/>
        <v>198.20140478003199</v>
      </c>
      <c r="F83">
        <f t="shared" si="15"/>
        <v>8.8837034581691317</v>
      </c>
      <c r="G83" s="20">
        <f t="shared" si="16"/>
        <v>2.1949063132425305E-4</v>
      </c>
      <c r="I83" s="2">
        <v>0.82283757999999996</v>
      </c>
      <c r="J83">
        <v>238.69059899999999</v>
      </c>
      <c r="K83">
        <f t="shared" si="13"/>
        <v>240.67189068386557</v>
      </c>
      <c r="L83">
        <f t="shared" si="17"/>
        <v>3.925516736554898</v>
      </c>
      <c r="M83" s="20">
        <f t="shared" si="18"/>
        <v>6.8901107805778637E-5</v>
      </c>
      <c r="O83" s="2">
        <v>0.82327349999999999</v>
      </c>
      <c r="P83">
        <v>295.30265700000001</v>
      </c>
      <c r="Q83">
        <f t="shared" si="14"/>
        <v>296.38976694022062</v>
      </c>
      <c r="R83">
        <f t="shared" si="19"/>
        <v>1.1818080221264673</v>
      </c>
      <c r="S83" s="20">
        <f t="shared" si="20"/>
        <v>1.3552275587339434E-5</v>
      </c>
    </row>
    <row r="84" spans="3:19" x14ac:dyDescent="0.25">
      <c r="C84" s="2">
        <v>0.82532086999999998</v>
      </c>
      <c r="D84">
        <v>201.63228000000001</v>
      </c>
      <c r="E84">
        <f t="shared" si="12"/>
        <v>198.58350650894454</v>
      </c>
      <c r="F84">
        <f t="shared" si="15"/>
        <v>9.2950197997625619</v>
      </c>
      <c r="G84" s="20">
        <f t="shared" si="16"/>
        <v>2.2862841058964516E-4</v>
      </c>
      <c r="I84" s="2">
        <v>0.82561262999999996</v>
      </c>
      <c r="J84">
        <v>239.17096599999999</v>
      </c>
      <c r="K84">
        <f t="shared" si="13"/>
        <v>241.37162810311571</v>
      </c>
      <c r="L84">
        <f t="shared" si="17"/>
        <v>4.8429136920896951</v>
      </c>
      <c r="M84" s="20">
        <f t="shared" si="18"/>
        <v>8.4662251541107425E-5</v>
      </c>
      <c r="O84" s="2">
        <v>0.82566494999999995</v>
      </c>
      <c r="P84">
        <v>296.628761</v>
      </c>
      <c r="Q84">
        <f t="shared" si="14"/>
        <v>297.63866896188051</v>
      </c>
      <c r="R84">
        <f t="shared" si="19"/>
        <v>1.0199140914696556</v>
      </c>
      <c r="S84" s="20">
        <f t="shared" si="20"/>
        <v>1.1591431596469453E-5</v>
      </c>
    </row>
    <row r="85" spans="3:19" x14ac:dyDescent="0.25">
      <c r="C85" s="2">
        <v>0.82809628000000002</v>
      </c>
      <c r="D85">
        <v>202.04826399999999</v>
      </c>
      <c r="E85">
        <f t="shared" si="12"/>
        <v>198.99299420387283</v>
      </c>
      <c r="F85">
        <f t="shared" si="15"/>
        <v>9.3346735271269186</v>
      </c>
      <c r="G85" s="20">
        <f t="shared" si="16"/>
        <v>2.2865930902061076E-4</v>
      </c>
      <c r="I85" s="2">
        <v>0.82838661999999996</v>
      </c>
      <c r="J85">
        <v>239.83732599999999</v>
      </c>
      <c r="K85">
        <f t="shared" si="13"/>
        <v>242.12576310460008</v>
      </c>
      <c r="L85">
        <f t="shared" si="17"/>
        <v>5.2369443817104537</v>
      </c>
      <c r="M85" s="20">
        <f t="shared" si="18"/>
        <v>9.1042550264954208E-5</v>
      </c>
      <c r="O85" s="2">
        <v>0.82767749000000002</v>
      </c>
      <c r="P85">
        <v>297.97722099999999</v>
      </c>
      <c r="Q85">
        <f t="shared" si="14"/>
        <v>298.80573877221866</v>
      </c>
      <c r="R85">
        <f t="shared" si="19"/>
        <v>0.68644169888219542</v>
      </c>
      <c r="S85" s="20">
        <f t="shared" si="20"/>
        <v>7.7310329891690622E-6</v>
      </c>
    </row>
    <row r="86" spans="3:19" x14ac:dyDescent="0.25">
      <c r="C86" s="2">
        <v>0.83087140000000004</v>
      </c>
      <c r="D86">
        <v>202.51575399999999</v>
      </c>
      <c r="E86">
        <f t="shared" si="12"/>
        <v>199.43364962547642</v>
      </c>
      <c r="F86">
        <f t="shared" si="15"/>
        <v>9.4993673754573074</v>
      </c>
      <c r="G86" s="20">
        <f t="shared" si="16"/>
        <v>2.3162053329113874E-4</v>
      </c>
      <c r="I86" s="2">
        <v>0.83116038000000003</v>
      </c>
      <c r="J86">
        <v>240.54517799999999</v>
      </c>
      <c r="K86">
        <f t="shared" si="13"/>
        <v>242.94335500163101</v>
      </c>
      <c r="L86">
        <f t="shared" si="17"/>
        <v>5.7512529311519121</v>
      </c>
      <c r="M86" s="20">
        <f t="shared" si="18"/>
        <v>9.939605708018736E-5</v>
      </c>
      <c r="O86" s="2">
        <v>0.82969904999999999</v>
      </c>
      <c r="P86">
        <v>299.59061800000001</v>
      </c>
      <c r="Q86">
        <f t="shared" si="14"/>
        <v>300.10614193531694</v>
      </c>
      <c r="R86">
        <f t="shared" si="19"/>
        <v>0.26576492788465933</v>
      </c>
      <c r="S86" s="20">
        <f t="shared" si="20"/>
        <v>2.9610193828766316E-6</v>
      </c>
    </row>
    <row r="87" spans="3:19" x14ac:dyDescent="0.25">
      <c r="C87" s="2">
        <v>0.83364651999999995</v>
      </c>
      <c r="D87">
        <v>202.98324400000001</v>
      </c>
      <c r="E87">
        <f t="shared" si="12"/>
        <v>199.91033849971421</v>
      </c>
      <c r="F87">
        <f t="shared" si="15"/>
        <v>9.4427482136867162</v>
      </c>
      <c r="G87" s="20">
        <f t="shared" si="16"/>
        <v>2.2918069477395993E-4</v>
      </c>
      <c r="I87" s="2">
        <v>0.83403996000000002</v>
      </c>
      <c r="J87">
        <v>241.145398</v>
      </c>
      <c r="K87">
        <f t="shared" si="13"/>
        <v>243.87145906829761</v>
      </c>
      <c r="L87">
        <f t="shared" si="17"/>
        <v>7.4314089480879106</v>
      </c>
      <c r="M87" s="20">
        <f t="shared" si="18"/>
        <v>1.27794806421489E-4</v>
      </c>
      <c r="O87" s="2">
        <v>0.83125828999999996</v>
      </c>
      <c r="P87">
        <v>301.09057100000001</v>
      </c>
      <c r="Q87">
        <f t="shared" si="14"/>
        <v>301.21240495395591</v>
      </c>
      <c r="R87">
        <f t="shared" si="19"/>
        <v>1.4843512336528286E-2</v>
      </c>
      <c r="S87" s="20">
        <f t="shared" si="20"/>
        <v>1.6373531783494871E-7</v>
      </c>
    </row>
    <row r="88" spans="3:19" x14ac:dyDescent="0.25">
      <c r="C88" s="2">
        <v>0.83642128999999998</v>
      </c>
      <c r="D88">
        <v>203.51368500000001</v>
      </c>
      <c r="E88">
        <f t="shared" si="12"/>
        <v>200.42908661545846</v>
      </c>
      <c r="F88">
        <f t="shared" si="15"/>
        <v>9.5147471939163424</v>
      </c>
      <c r="G88" s="20">
        <f t="shared" si="16"/>
        <v>2.2972592951505565E-4</v>
      </c>
      <c r="I88" s="2">
        <v>0.83670887000000005</v>
      </c>
      <c r="J88">
        <v>241.78844599999999</v>
      </c>
      <c r="K88">
        <f t="shared" si="13"/>
        <v>244.81777919903459</v>
      </c>
      <c r="L88">
        <f t="shared" si="17"/>
        <v>9.1768596307731798</v>
      </c>
      <c r="M88" s="20">
        <f t="shared" si="18"/>
        <v>1.5697229242841844E-4</v>
      </c>
      <c r="O88" s="2">
        <v>0.83272005000000004</v>
      </c>
      <c r="P88">
        <v>302.55066599999998</v>
      </c>
      <c r="Q88">
        <f t="shared" si="14"/>
        <v>302.34444464735748</v>
      </c>
      <c r="R88">
        <f t="shared" si="19"/>
        <v>4.2527246285702834E-2</v>
      </c>
      <c r="S88" s="20">
        <f t="shared" si="20"/>
        <v>4.6459126026579928E-7</v>
      </c>
    </row>
    <row r="89" spans="3:19" x14ac:dyDescent="0.25">
      <c r="C89" s="2">
        <v>0.83919611999999999</v>
      </c>
      <c r="D89">
        <v>204.032681</v>
      </c>
      <c r="E89">
        <f t="shared" si="12"/>
        <v>200.99772147709561</v>
      </c>
      <c r="F89">
        <f t="shared" si="15"/>
        <v>9.2109793056680243</v>
      </c>
      <c r="G89" s="20">
        <f t="shared" si="16"/>
        <v>2.2126174545530081E-4</v>
      </c>
      <c r="I89" s="2">
        <v>0.83965139</v>
      </c>
      <c r="J89">
        <v>242.794307</v>
      </c>
      <c r="K89">
        <f t="shared" si="13"/>
        <v>245.97772233261151</v>
      </c>
      <c r="L89">
        <f t="shared" si="17"/>
        <v>10.134133179906005</v>
      </c>
      <c r="M89" s="20">
        <f t="shared" si="18"/>
        <v>1.7191335219345465E-4</v>
      </c>
      <c r="O89" s="2">
        <v>0.83408148000000004</v>
      </c>
      <c r="P89">
        <v>304.20914399999998</v>
      </c>
      <c r="Q89">
        <f t="shared" si="14"/>
        <v>303.49324298097423</v>
      </c>
      <c r="R89">
        <f t="shared" si="19"/>
        <v>0.51251426904210784</v>
      </c>
      <c r="S89" s="20">
        <f t="shared" si="20"/>
        <v>5.5381081570978698E-6</v>
      </c>
    </row>
    <row r="90" spans="3:19" x14ac:dyDescent="0.25">
      <c r="C90" s="2">
        <v>0.84197051999999994</v>
      </c>
      <c r="D90">
        <v>204.62607499999999</v>
      </c>
      <c r="E90">
        <f t="shared" si="12"/>
        <v>201.62607663079388</v>
      </c>
      <c r="F90">
        <f t="shared" si="15"/>
        <v>8.9999902152393236</v>
      </c>
      <c r="G90" s="20">
        <f t="shared" si="16"/>
        <v>2.1494140792850487E-4</v>
      </c>
      <c r="I90" s="2">
        <v>0.84225110999999997</v>
      </c>
      <c r="J90">
        <v>244.13201000000001</v>
      </c>
      <c r="K90">
        <f t="shared" si="13"/>
        <v>247.12682844454505</v>
      </c>
      <c r="L90">
        <f t="shared" si="17"/>
        <v>8.9689375157872124</v>
      </c>
      <c r="M90" s="20">
        <f t="shared" si="18"/>
        <v>1.5048442210513038E-4</v>
      </c>
      <c r="O90" s="2">
        <v>0.83533594</v>
      </c>
      <c r="P90">
        <v>305.64623699999999</v>
      </c>
      <c r="Q90">
        <f t="shared" si="14"/>
        <v>304.6432859697311</v>
      </c>
      <c r="R90">
        <f t="shared" si="19"/>
        <v>1.0059107691174261</v>
      </c>
      <c r="S90" s="20">
        <f t="shared" si="20"/>
        <v>1.076766042841871E-5</v>
      </c>
    </row>
    <row r="91" spans="3:19" x14ac:dyDescent="0.25">
      <c r="C91" s="2">
        <v>0.84474503000000001</v>
      </c>
      <c r="D91">
        <v>205.20230000000001</v>
      </c>
      <c r="E91">
        <f t="shared" si="12"/>
        <v>202.32709140695019</v>
      </c>
      <c r="F91">
        <f t="shared" si="15"/>
        <v>8.2668244535475228</v>
      </c>
      <c r="G91" s="20">
        <f t="shared" si="16"/>
        <v>1.9632439463772284E-4</v>
      </c>
      <c r="I91" s="2">
        <v>0.84488786999999999</v>
      </c>
      <c r="J91">
        <v>245.24742800000001</v>
      </c>
      <c r="K91">
        <f t="shared" si="13"/>
        <v>248.43930838991338</v>
      </c>
      <c r="L91">
        <f t="shared" si="17"/>
        <v>10.188100423513495</v>
      </c>
      <c r="M91" s="20">
        <f t="shared" si="18"/>
        <v>1.6938864509012129E-4</v>
      </c>
      <c r="O91" s="2">
        <v>0.83658997000000002</v>
      </c>
      <c r="P91">
        <v>307.15887199999997</v>
      </c>
      <c r="Q91">
        <f t="shared" si="14"/>
        <v>305.89199882785238</v>
      </c>
      <c r="R91">
        <f t="shared" si="19"/>
        <v>1.6049676343073171</v>
      </c>
      <c r="S91" s="20">
        <f t="shared" si="20"/>
        <v>1.7011403692320841E-5</v>
      </c>
    </row>
    <row r="92" spans="3:19" x14ac:dyDescent="0.25">
      <c r="C92" s="2">
        <v>0.84751916999999999</v>
      </c>
      <c r="D92">
        <v>205.841477</v>
      </c>
      <c r="E92">
        <f t="shared" si="12"/>
        <v>203.11726357990122</v>
      </c>
      <c r="F92">
        <f t="shared" si="15"/>
        <v>7.4213387582462795</v>
      </c>
      <c r="G92" s="20">
        <f t="shared" si="16"/>
        <v>1.751525551098659E-4</v>
      </c>
      <c r="I92" s="2">
        <v>0.84733051999999998</v>
      </c>
      <c r="J92">
        <v>246.73726500000001</v>
      </c>
      <c r="K92">
        <f t="shared" si="13"/>
        <v>249.81769350428755</v>
      </c>
      <c r="L92">
        <f t="shared" si="17"/>
        <v>9.4890397700271656</v>
      </c>
      <c r="M92" s="20">
        <f t="shared" si="18"/>
        <v>1.5586649663337004E-4</v>
      </c>
      <c r="O92" s="2">
        <v>0.83784356999999998</v>
      </c>
      <c r="P92">
        <v>308.74705</v>
      </c>
      <c r="Q92">
        <f t="shared" si="14"/>
        <v>307.25186670440632</v>
      </c>
      <c r="R92">
        <f t="shared" si="19"/>
        <v>2.2355730874223676</v>
      </c>
      <c r="S92" s="20">
        <f t="shared" si="20"/>
        <v>2.3452181109516973E-5</v>
      </c>
    </row>
    <row r="93" spans="3:19" x14ac:dyDescent="0.25">
      <c r="C93" s="2">
        <v>0.85029246999999997</v>
      </c>
      <c r="D93">
        <v>206.62944999999999</v>
      </c>
      <c r="E93">
        <f t="shared" si="12"/>
        <v>204.01804478806443</v>
      </c>
      <c r="F93">
        <f t="shared" si="15"/>
        <v>6.8194371809242176</v>
      </c>
      <c r="G93" s="20">
        <f t="shared" si="16"/>
        <v>1.5972176242557641E-4</v>
      </c>
      <c r="I93" s="2">
        <v>0.84930194000000003</v>
      </c>
      <c r="J93">
        <v>247.957345</v>
      </c>
      <c r="K93">
        <f t="shared" si="13"/>
        <v>251.06896455505091</v>
      </c>
      <c r="L93">
        <f t="shared" si="17"/>
        <v>9.6821762553752073</v>
      </c>
      <c r="M93" s="20">
        <f t="shared" si="18"/>
        <v>1.5747768771777942E-4</v>
      </c>
      <c r="O93" s="2">
        <v>0.83931716999999995</v>
      </c>
      <c r="P93">
        <v>310.50551100000001</v>
      </c>
      <c r="Q93">
        <f t="shared" si="14"/>
        <v>309.01255523734119</v>
      </c>
      <c r="R93">
        <f t="shared" si="19"/>
        <v>2.2289169092561893</v>
      </c>
      <c r="S93" s="20">
        <f t="shared" si="20"/>
        <v>2.3118265850323754E-5</v>
      </c>
    </row>
    <row r="94" spans="3:19" x14ac:dyDescent="0.25">
      <c r="C94" s="2">
        <v>0.85306596999999995</v>
      </c>
      <c r="D94">
        <v>207.38308499999999</v>
      </c>
      <c r="E94">
        <f t="shared" si="12"/>
        <v>205.05802304999463</v>
      </c>
      <c r="F94">
        <f t="shared" si="15"/>
        <v>5.4059130713627415</v>
      </c>
      <c r="G94" s="20">
        <f t="shared" si="16"/>
        <v>1.2569627177810112E-4</v>
      </c>
      <c r="I94" s="2">
        <v>0.85084024000000003</v>
      </c>
      <c r="J94">
        <v>249.11169799999999</v>
      </c>
      <c r="K94">
        <f t="shared" si="13"/>
        <v>252.14749469784383</v>
      </c>
      <c r="L94">
        <f t="shared" si="17"/>
        <v>9.2160615906395353</v>
      </c>
      <c r="M94" s="20">
        <f t="shared" si="18"/>
        <v>1.4851048776913885E-4</v>
      </c>
      <c r="O94" s="2">
        <v>0.84039269000000005</v>
      </c>
      <c r="P94">
        <v>311.95494200000002</v>
      </c>
      <c r="Q94">
        <f t="shared" si="14"/>
        <v>310.42275523462797</v>
      </c>
      <c r="R94">
        <f t="shared" si="19"/>
        <v>2.347596283981253</v>
      </c>
      <c r="S94" s="20">
        <f t="shared" si="20"/>
        <v>2.412346415757717E-5</v>
      </c>
    </row>
    <row r="95" spans="3:19" x14ac:dyDescent="0.25">
      <c r="C95" s="2">
        <v>0.85583861999999999</v>
      </c>
      <c r="D95">
        <v>208.285516</v>
      </c>
      <c r="E95">
        <f t="shared" si="12"/>
        <v>206.2738259510221</v>
      </c>
      <c r="F95">
        <f t="shared" si="15"/>
        <v>4.046896853156694</v>
      </c>
      <c r="G95" s="20">
        <f t="shared" si="16"/>
        <v>9.3283319954686288E-5</v>
      </c>
      <c r="I95" s="2">
        <v>0.85243913000000004</v>
      </c>
      <c r="J95">
        <v>250.51165700000001</v>
      </c>
      <c r="K95">
        <f t="shared" si="13"/>
        <v>253.37884757742859</v>
      </c>
      <c r="L95">
        <f t="shared" si="17"/>
        <v>8.2207818072951948</v>
      </c>
      <c r="M95" s="20">
        <f t="shared" si="18"/>
        <v>1.3099576103177261E-4</v>
      </c>
      <c r="O95" s="2">
        <v>0.84124555000000001</v>
      </c>
      <c r="P95">
        <v>313.331661</v>
      </c>
      <c r="Q95">
        <f t="shared" si="14"/>
        <v>311.62487172957469</v>
      </c>
      <c r="R95">
        <f t="shared" si="19"/>
        <v>2.9131296136389415</v>
      </c>
      <c r="S95" s="20">
        <f t="shared" si="20"/>
        <v>2.9672302387927625E-5</v>
      </c>
    </row>
    <row r="96" spans="3:19" x14ac:dyDescent="0.25">
      <c r="C96" s="2">
        <v>0.85861082</v>
      </c>
      <c r="D96">
        <v>209.268067</v>
      </c>
      <c r="E96">
        <f t="shared" si="12"/>
        <v>207.7142099186371</v>
      </c>
      <c r="F96">
        <f t="shared" si="15"/>
        <v>2.4144718293016503</v>
      </c>
      <c r="G96" s="20">
        <f t="shared" si="16"/>
        <v>5.5133582995681118E-5</v>
      </c>
      <c r="I96" s="2">
        <v>0.85384462999999999</v>
      </c>
      <c r="J96">
        <v>251.91750400000001</v>
      </c>
      <c r="K96">
        <f t="shared" si="13"/>
        <v>254.5677430390171</v>
      </c>
      <c r="L96">
        <f t="shared" si="17"/>
        <v>7.0237669639302522</v>
      </c>
      <c r="M96" s="20">
        <f t="shared" si="18"/>
        <v>1.106759872628883E-4</v>
      </c>
      <c r="O96" s="2">
        <v>0.84221449999999998</v>
      </c>
      <c r="P96">
        <v>314.86008099999998</v>
      </c>
      <c r="Q96">
        <f t="shared" si="14"/>
        <v>313.08963856947605</v>
      </c>
      <c r="R96">
        <f t="shared" si="19"/>
        <v>3.1344663997994755</v>
      </c>
      <c r="S96" s="20">
        <f t="shared" si="20"/>
        <v>3.1617564490358522E-5</v>
      </c>
    </row>
    <row r="97" spans="3:19" x14ac:dyDescent="0.25">
      <c r="C97" s="2">
        <v>0.86112878000000004</v>
      </c>
      <c r="D97">
        <v>210.55039600000001</v>
      </c>
      <c r="E97">
        <f t="shared" si="12"/>
        <v>209.27080369410328</v>
      </c>
      <c r="F97">
        <f t="shared" si="15"/>
        <v>1.6373564693101044</v>
      </c>
      <c r="G97" s="20">
        <f t="shared" si="16"/>
        <v>3.6934405667086697E-5</v>
      </c>
      <c r="I97" s="2">
        <v>0.85550738999999998</v>
      </c>
      <c r="J97">
        <v>253.61940999999999</v>
      </c>
      <c r="K97">
        <f t="shared" si="13"/>
        <v>256.12261822214225</v>
      </c>
      <c r="L97">
        <f t="shared" si="17"/>
        <v>6.2660514034006276</v>
      </c>
      <c r="M97" s="20">
        <f t="shared" si="18"/>
        <v>9.7415704909923349E-5</v>
      </c>
      <c r="O97" s="2">
        <v>0.84329588</v>
      </c>
      <c r="P97">
        <v>316.42518200000001</v>
      </c>
      <c r="Q97">
        <f t="shared" si="14"/>
        <v>314.86131987410431</v>
      </c>
      <c r="R97">
        <f t="shared" si="19"/>
        <v>2.4456647488110055</v>
      </c>
      <c r="S97" s="20">
        <f t="shared" si="20"/>
        <v>2.442614026390647E-5</v>
      </c>
    </row>
    <row r="98" spans="3:19" x14ac:dyDescent="0.25">
      <c r="C98" s="2">
        <v>0.86314184000000005</v>
      </c>
      <c r="D98">
        <v>211.8073</v>
      </c>
      <c r="E98">
        <f t="shared" si="12"/>
        <v>210.7279367076965</v>
      </c>
      <c r="F98">
        <f t="shared" si="15"/>
        <v>1.1650251167722459</v>
      </c>
      <c r="G98" s="20">
        <f t="shared" si="16"/>
        <v>2.5968893193449534E-5</v>
      </c>
      <c r="I98" s="2">
        <v>0.85700306999999998</v>
      </c>
      <c r="J98">
        <v>255.38916800000001</v>
      </c>
      <c r="K98">
        <f t="shared" si="13"/>
        <v>257.67950076763321</v>
      </c>
      <c r="L98">
        <f t="shared" si="17"/>
        <v>5.245624186494366</v>
      </c>
      <c r="M98" s="20">
        <f t="shared" si="18"/>
        <v>8.04252142540275E-5</v>
      </c>
      <c r="O98" s="2">
        <v>0.84454481999999997</v>
      </c>
      <c r="P98">
        <v>318.216725</v>
      </c>
      <c r="Q98">
        <f t="shared" si="14"/>
        <v>317.10823622476107</v>
      </c>
      <c r="R98">
        <f t="shared" si="19"/>
        <v>1.2287473648306919</v>
      </c>
      <c r="S98" s="20">
        <f t="shared" si="20"/>
        <v>1.2134352191043737E-5</v>
      </c>
    </row>
    <row r="99" spans="3:19" x14ac:dyDescent="0.25">
      <c r="C99" s="2">
        <v>0.86492064000000002</v>
      </c>
      <c r="D99">
        <v>213.18263300000001</v>
      </c>
      <c r="E99">
        <f t="shared" ref="E99:E113" si="21">$X$6+$X$2*EXP((C99/F$1)*$X$3-$X$4)+D$1^2*$X$5/((-$X$7*(C99/E$1-1)^$X$8+1))</f>
        <v>212.20691651523543</v>
      </c>
      <c r="F99">
        <f t="shared" si="15"/>
        <v>0.95202265864133995</v>
      </c>
      <c r="G99" s="20">
        <f t="shared" si="16"/>
        <v>2.0948051902248832E-5</v>
      </c>
      <c r="I99" s="2">
        <v>0.85845307000000004</v>
      </c>
      <c r="J99">
        <v>257.40073100000001</v>
      </c>
      <c r="K99">
        <f t="shared" ref="K99:K114" si="22">$X$6+$X$2*EXP((I99/L$1)*$X$3-$X$4)+J$1^2*$X$5/((-$X$7*(I99/K$1-1)^$X$8+1))</f>
        <v>259.35410031076788</v>
      </c>
      <c r="L99">
        <f t="shared" si="17"/>
        <v>3.8156516642497382</v>
      </c>
      <c r="M99" s="20">
        <f t="shared" si="18"/>
        <v>5.7590277165217551E-5</v>
      </c>
      <c r="O99" s="2">
        <v>0.84581417999999997</v>
      </c>
      <c r="P99">
        <v>320.062028</v>
      </c>
      <c r="Q99">
        <f>$X$6+$X$2*EXP((O99/R$1)*$X$3-$X$4)+P$1^2*$X$5/((-$X$7*(O99/Q$1-1)^$X$8+1))</f>
        <v>319.64064104146394</v>
      </c>
      <c r="R99">
        <f t="shared" si="19"/>
        <v>0.1775669688242722</v>
      </c>
      <c r="S99" s="20">
        <f t="shared" si="20"/>
        <v>1.733380376558791E-6</v>
      </c>
    </row>
    <row r="100" spans="3:19" x14ac:dyDescent="0.25">
      <c r="C100" s="2">
        <v>0.86662377999999995</v>
      </c>
      <c r="D100">
        <v>214.85868199999999</v>
      </c>
      <c r="E100">
        <f t="shared" si="21"/>
        <v>213.82323845984916</v>
      </c>
      <c r="F100">
        <f t="shared" si="15"/>
        <v>1.0721433248400682</v>
      </c>
      <c r="G100" s="20">
        <f t="shared" si="16"/>
        <v>2.3224535215166955E-5</v>
      </c>
      <c r="I100" s="2">
        <v>0.85949560000000003</v>
      </c>
      <c r="J100">
        <v>259.101924</v>
      </c>
      <c r="K100">
        <f t="shared" si="22"/>
        <v>260.67213513929499</v>
      </c>
      <c r="L100">
        <f t="shared" si="17"/>
        <v>2.4655630219660933</v>
      </c>
      <c r="M100" s="20">
        <f t="shared" si="18"/>
        <v>3.6726101667571802E-5</v>
      </c>
      <c r="O100" s="2">
        <v>0.84698604</v>
      </c>
      <c r="P100">
        <v>321.89503300000001</v>
      </c>
      <c r="Q100">
        <f>$X$6+$X$2*EXP((O100/R$1)*$X$3-$X$4)+P$1^2*$X$5/((-$X$7*(O100/Q$1-1)^$X$8+1))</f>
        <v>322.23058745566857</v>
      </c>
      <c r="R100">
        <f t="shared" si="19"/>
        <v>0.11259679271902175</v>
      </c>
      <c r="S100" s="20">
        <f t="shared" si="20"/>
        <v>1.0866694788229467E-6</v>
      </c>
    </row>
    <row r="101" spans="3:19" x14ac:dyDescent="0.25">
      <c r="C101" s="2">
        <v>0.86794596000000002</v>
      </c>
      <c r="D101">
        <v>216.28260599999999</v>
      </c>
      <c r="E101">
        <f t="shared" si="21"/>
        <v>215.23545817624804</v>
      </c>
      <c r="F101">
        <f t="shared" si="15"/>
        <v>1.0965185647884284</v>
      </c>
      <c r="G101" s="20">
        <f t="shared" si="16"/>
        <v>2.3440820078359711E-5</v>
      </c>
      <c r="I101" s="2">
        <v>0.86045141000000003</v>
      </c>
      <c r="J101">
        <v>260.63162399999999</v>
      </c>
      <c r="K101">
        <f t="shared" si="22"/>
        <v>261.9740505880917</v>
      </c>
      <c r="L101">
        <f t="shared" si="17"/>
        <v>1.8021091444155548</v>
      </c>
      <c r="M101" s="20">
        <f t="shared" si="18"/>
        <v>2.6529365928368749E-5</v>
      </c>
      <c r="O101" s="2">
        <v>0.84796868999999997</v>
      </c>
      <c r="P101">
        <v>323.551175</v>
      </c>
      <c r="Q101">
        <f>$X$6+$X$2*EXP((O101/R$1)*$X$3-$X$4)+P$1^2*$X$5/((-$X$7*(O101/Q$1-1)^$X$8+1))</f>
        <v>324.61174997576649</v>
      </c>
      <c r="R101">
        <f t="shared" si="19"/>
        <v>1.1248192792220808</v>
      </c>
      <c r="S101" s="20">
        <f t="shared" si="20"/>
        <v>1.0744761718976379E-5</v>
      </c>
    </row>
    <row r="102" spans="3:19" x14ac:dyDescent="0.25">
      <c r="C102" s="2">
        <v>0.86929537999999995</v>
      </c>
      <c r="D102">
        <v>217.674193</v>
      </c>
      <c r="E102">
        <f t="shared" si="21"/>
        <v>216.84010669563472</v>
      </c>
      <c r="F102">
        <f t="shared" si="15"/>
        <v>0.69569996312974047</v>
      </c>
      <c r="G102" s="20">
        <f t="shared" si="16"/>
        <v>1.468277332914523E-5</v>
      </c>
      <c r="I102" s="2">
        <v>0.86151802</v>
      </c>
      <c r="J102">
        <v>262.044669</v>
      </c>
      <c r="K102">
        <f t="shared" si="22"/>
        <v>263.5434340566834</v>
      </c>
      <c r="L102">
        <f t="shared" si="17"/>
        <v>2.2462966951351842</v>
      </c>
      <c r="M102" s="20">
        <f t="shared" si="18"/>
        <v>3.2712705234192477E-5</v>
      </c>
      <c r="O102" s="2">
        <v>0.84875370000000006</v>
      </c>
      <c r="P102">
        <v>325.07213999999999</v>
      </c>
      <c r="Q102">
        <f>$X$6+$X$2*EXP((O102/R$1)*$X$3-$X$4)+P$1^2*$X$5/((-$X$7*(O102/Q$1-1)^$X$8+1))</f>
        <v>326.66559582368211</v>
      </c>
      <c r="R102">
        <f t="shared" si="19"/>
        <v>2.5391014620264647</v>
      </c>
      <c r="S102" s="20">
        <f t="shared" si="20"/>
        <v>2.4028162200481427E-5</v>
      </c>
    </row>
    <row r="103" spans="3:19" x14ac:dyDescent="0.25">
      <c r="C103" s="2">
        <v>0.87045075999999999</v>
      </c>
      <c r="D103">
        <v>219.26503</v>
      </c>
      <c r="E103">
        <f t="shared" si="21"/>
        <v>218.36244294458618</v>
      </c>
      <c r="F103">
        <f t="shared" si="15"/>
        <v>0.81466339260058662</v>
      </c>
      <c r="G103" s="20">
        <f t="shared" si="16"/>
        <v>1.6944917394469099E-5</v>
      </c>
      <c r="I103" s="2">
        <v>0.86225858</v>
      </c>
      <c r="J103">
        <v>263.55719900000003</v>
      </c>
      <c r="K103">
        <f t="shared" si="22"/>
        <v>264.71211918107065</v>
      </c>
      <c r="L103">
        <f t="shared" si="17"/>
        <v>1.3338406246441987</v>
      </c>
      <c r="M103" s="20">
        <f t="shared" si="18"/>
        <v>1.9202340827154697E-5</v>
      </c>
      <c r="O103" s="2">
        <v>0.84964574999999998</v>
      </c>
      <c r="P103">
        <v>326.80234799999999</v>
      </c>
      <c r="Q103">
        <f>$X$6+$X$2*EXP((O103/R$1)*$X$3-$X$4)+P$1^2*$X$5/((-$X$7*(O103/Q$1-1)^$X$8+1))</f>
        <v>329.1784391613819</v>
      </c>
      <c r="R103">
        <f t="shared" si="19"/>
        <v>5.6458092071972219</v>
      </c>
      <c r="S103" s="20">
        <f t="shared" si="20"/>
        <v>5.2863493628708356E-5</v>
      </c>
    </row>
    <row r="104" spans="3:19" x14ac:dyDescent="0.25">
      <c r="C104" s="2">
        <v>0.87164675999999996</v>
      </c>
      <c r="D104">
        <v>221.11507800000001</v>
      </c>
      <c r="E104">
        <f t="shared" si="21"/>
        <v>220.10101544159821</v>
      </c>
      <c r="F104">
        <f t="shared" si="15"/>
        <v>1.028322872352412</v>
      </c>
      <c r="G104" s="20">
        <f t="shared" si="16"/>
        <v>2.1032591103653327E-5</v>
      </c>
      <c r="I104" s="2">
        <v>0.86279269000000003</v>
      </c>
      <c r="J104">
        <v>265.32090199999999</v>
      </c>
      <c r="K104">
        <f t="shared" si="22"/>
        <v>265.5983718854215</v>
      </c>
      <c r="L104">
        <f t="shared" si="17"/>
        <v>7.6989537315826057E-2</v>
      </c>
      <c r="M104" s="20">
        <f t="shared" si="18"/>
        <v>1.0936762457385256E-6</v>
      </c>
    </row>
    <row r="105" spans="3:19" x14ac:dyDescent="0.25">
      <c r="C105" s="2">
        <v>0.87254995999999996</v>
      </c>
      <c r="D105">
        <v>222.64470399999999</v>
      </c>
      <c r="E105">
        <f t="shared" si="21"/>
        <v>221.53597126821279</v>
      </c>
      <c r="F105">
        <f t="shared" si="15"/>
        <v>1.2292882705363062</v>
      </c>
      <c r="G105" s="20">
        <f t="shared" si="16"/>
        <v>2.4798704836781075E-5</v>
      </c>
      <c r="I105" s="2">
        <v>0.86361823999999998</v>
      </c>
      <c r="J105">
        <v>266.85091699999998</v>
      </c>
      <c r="K105">
        <f t="shared" si="22"/>
        <v>267.04477972635425</v>
      </c>
      <c r="L105">
        <f t="shared" si="17"/>
        <v>3.7582756669509984E-2</v>
      </c>
      <c r="M105" s="20">
        <f t="shared" si="18"/>
        <v>5.2777793924647808E-7</v>
      </c>
    </row>
    <row r="106" spans="3:19" x14ac:dyDescent="0.25">
      <c r="C106" s="2">
        <v>0.87342564</v>
      </c>
      <c r="D106">
        <v>224.080736</v>
      </c>
      <c r="E106">
        <f t="shared" si="21"/>
        <v>223.0377183410981</v>
      </c>
      <c r="F106">
        <f t="shared" si="15"/>
        <v>1.0878858367812059</v>
      </c>
      <c r="G106" s="20">
        <f t="shared" si="16"/>
        <v>2.1665777468892966E-5</v>
      </c>
      <c r="I106" s="2">
        <v>0.86446268999999998</v>
      </c>
      <c r="J106">
        <v>268.732103</v>
      </c>
      <c r="K106">
        <f t="shared" si="22"/>
        <v>268.62769912673224</v>
      </c>
      <c r="L106">
        <f t="shared" si="17"/>
        <v>1.0900168753309729E-2</v>
      </c>
      <c r="M106" s="20">
        <f t="shared" si="18"/>
        <v>1.5093644611511945E-7</v>
      </c>
    </row>
    <row r="107" spans="3:19" x14ac:dyDescent="0.25">
      <c r="C107" s="2">
        <v>0.87430147000000002</v>
      </c>
      <c r="D107">
        <v>225.49053799999999</v>
      </c>
      <c r="E107">
        <f t="shared" si="21"/>
        <v>224.65850598461105</v>
      </c>
      <c r="F107">
        <f t="shared" si="15"/>
        <v>0.69227727463216915</v>
      </c>
      <c r="G107" s="20">
        <f t="shared" si="16"/>
        <v>1.3615181327931161E-5</v>
      </c>
      <c r="I107" s="2">
        <v>0.86544485000000004</v>
      </c>
      <c r="J107">
        <v>270.67611900000003</v>
      </c>
      <c r="K107">
        <f t="shared" si="22"/>
        <v>270.61225960641769</v>
      </c>
      <c r="L107">
        <f t="shared" si="17"/>
        <v>4.0780221487034052E-3</v>
      </c>
      <c r="M107" s="20">
        <f t="shared" si="18"/>
        <v>5.5660832606079408E-8</v>
      </c>
    </row>
    <row r="108" spans="3:19" x14ac:dyDescent="0.25">
      <c r="C108" s="2">
        <v>0.87548762000000002</v>
      </c>
      <c r="D108">
        <v>227.22166200000001</v>
      </c>
      <c r="E108">
        <f t="shared" si="21"/>
        <v>227.06231722226437</v>
      </c>
      <c r="F108">
        <f t="shared" si="15"/>
        <v>2.5390758191620597E-2</v>
      </c>
      <c r="G108" s="20">
        <f t="shared" si="16"/>
        <v>4.9178604982334927E-7</v>
      </c>
      <c r="I108" s="2">
        <v>0.86631908999999996</v>
      </c>
      <c r="J108">
        <v>272.69721700000002</v>
      </c>
      <c r="K108">
        <f t="shared" si="22"/>
        <v>272.52064484104613</v>
      </c>
      <c r="L108">
        <f t="shared" si="17"/>
        <v>3.1177727317637249E-2</v>
      </c>
      <c r="M108" s="20">
        <f t="shared" si="18"/>
        <v>4.1925962618930125E-7</v>
      </c>
    </row>
    <row r="109" spans="3:19" x14ac:dyDescent="0.25">
      <c r="C109" s="2">
        <v>0.87640032000000001</v>
      </c>
      <c r="D109">
        <v>228.933164</v>
      </c>
      <c r="E109">
        <f t="shared" si="21"/>
        <v>229.09241249823469</v>
      </c>
      <c r="F109">
        <f t="shared" si="15"/>
        <v>2.5360084190003712E-2</v>
      </c>
      <c r="G109" s="20">
        <f t="shared" si="16"/>
        <v>4.8387509534254786E-7</v>
      </c>
      <c r="I109" s="2">
        <v>0.86715301</v>
      </c>
      <c r="J109">
        <v>274.73001900000003</v>
      </c>
      <c r="K109">
        <f t="shared" si="22"/>
        <v>274.4771077184954</v>
      </c>
      <c r="L109">
        <f t="shared" si="17"/>
        <v>6.3964116312310804E-2</v>
      </c>
      <c r="M109" s="20">
        <f t="shared" si="18"/>
        <v>8.4746968505968446E-7</v>
      </c>
    </row>
    <row r="110" spans="3:19" x14ac:dyDescent="0.25">
      <c r="C110" s="2">
        <v>0.87745930000000005</v>
      </c>
      <c r="D110">
        <v>230.823937</v>
      </c>
      <c r="E110">
        <f t="shared" si="21"/>
        <v>231.66629664855935</v>
      </c>
      <c r="F110">
        <f t="shared" si="15"/>
        <v>0.70956977752103512</v>
      </c>
      <c r="G110" s="20">
        <f t="shared" si="16"/>
        <v>1.3317828593915689E-5</v>
      </c>
      <c r="I110" s="2">
        <v>0.86765548000000003</v>
      </c>
      <c r="J110">
        <v>276.66672899999998</v>
      </c>
      <c r="K110">
        <f t="shared" si="22"/>
        <v>275.72496602940203</v>
      </c>
      <c r="L110">
        <f t="shared" si="17"/>
        <v>0.88691749278947396</v>
      </c>
      <c r="M110" s="20">
        <f t="shared" si="18"/>
        <v>1.1586955782090358E-5</v>
      </c>
    </row>
    <row r="111" spans="3:19" x14ac:dyDescent="0.25">
      <c r="C111" s="2">
        <v>0.87820746999999999</v>
      </c>
      <c r="D111">
        <v>232.47854899999999</v>
      </c>
      <c r="E111">
        <f t="shared" si="21"/>
        <v>233.63957787951597</v>
      </c>
      <c r="F111">
        <f t="shared" si="15"/>
        <v>1.3479880590701361</v>
      </c>
      <c r="G111" s="20">
        <f t="shared" si="16"/>
        <v>2.4941368123616118E-5</v>
      </c>
      <c r="I111" s="2">
        <v>0.86840200000000001</v>
      </c>
      <c r="J111">
        <v>278.61231900000001</v>
      </c>
      <c r="K111">
        <f t="shared" si="22"/>
        <v>277.68159139542041</v>
      </c>
      <c r="L111">
        <f t="shared" si="17"/>
        <v>0.86625387392648323</v>
      </c>
      <c r="M111" s="20">
        <f t="shared" si="18"/>
        <v>1.1159495454633549E-5</v>
      </c>
    </row>
    <row r="112" spans="3:19" x14ac:dyDescent="0.25">
      <c r="C112" s="2">
        <v>0.87889249000000003</v>
      </c>
      <c r="D112">
        <v>234.13726700000001</v>
      </c>
      <c r="E112">
        <f t="shared" si="21"/>
        <v>235.56844751131763</v>
      </c>
      <c r="F112">
        <f t="shared" si="15"/>
        <v>2.0482776559753657</v>
      </c>
      <c r="G112" s="20">
        <f t="shared" si="16"/>
        <v>3.7363516034295144E-5</v>
      </c>
      <c r="I112" s="2">
        <v>0.86893726999999998</v>
      </c>
      <c r="J112">
        <v>280.70012600000001</v>
      </c>
      <c r="K112">
        <f t="shared" si="22"/>
        <v>279.16471248369271</v>
      </c>
      <c r="L112">
        <f t="shared" si="17"/>
        <v>2.3574946660591505</v>
      </c>
      <c r="M112" s="20">
        <f t="shared" si="18"/>
        <v>2.9920269680606756E-5</v>
      </c>
    </row>
    <row r="113" spans="3:13" x14ac:dyDescent="0.25">
      <c r="C113" s="2">
        <v>0.87954526</v>
      </c>
      <c r="D113">
        <v>235.91659899999999</v>
      </c>
      <c r="E113">
        <f t="shared" si="21"/>
        <v>237.52299414034667</v>
      </c>
      <c r="F113">
        <f t="shared" si="15"/>
        <v>2.5805053469294212</v>
      </c>
      <c r="G113" s="20">
        <f t="shared" si="16"/>
        <v>4.6364733280052081E-5</v>
      </c>
      <c r="I113" s="2">
        <v>0.86958921</v>
      </c>
      <c r="J113">
        <v>282.62582099999997</v>
      </c>
      <c r="K113">
        <f t="shared" si="22"/>
        <v>281.06757145835962</v>
      </c>
      <c r="L113">
        <f t="shared" si="17"/>
        <v>2.4281416340223618</v>
      </c>
      <c r="M113" s="20">
        <f t="shared" si="18"/>
        <v>3.0398373146754509E-5</v>
      </c>
    </row>
    <row r="114" spans="3:13" x14ac:dyDescent="0.25">
      <c r="I114" s="2">
        <v>0.87005167999999999</v>
      </c>
      <c r="J114">
        <v>284.56541199999998</v>
      </c>
      <c r="K114">
        <f t="shared" si="22"/>
        <v>282.48528508330162</v>
      </c>
      <c r="L114">
        <f t="shared" si="17"/>
        <v>4.3269279895730328</v>
      </c>
      <c r="M114" s="20">
        <f t="shared" si="18"/>
        <v>5.3433724114974933E-5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75C9C-3C8C-9342-A085-504D6DAD56D2}">
  <dimension ref="A1:AP104"/>
  <sheetViews>
    <sheetView workbookViewId="0">
      <selection activeCell="X23" sqref="X23"/>
    </sheetView>
  </sheetViews>
  <sheetFormatPr baseColWidth="10" defaultRowHeight="15.75" x14ac:dyDescent="0.25"/>
  <cols>
    <col min="3" max="3" width="10.875" style="2"/>
    <col min="6" max="7" width="16.625" customWidth="1"/>
    <col min="8" max="8" width="6.375" customWidth="1"/>
    <col min="9" max="9" width="10.875" style="2"/>
    <col min="12" max="13" width="16.625" customWidth="1"/>
    <col min="14" max="14" width="5.625" customWidth="1"/>
    <col min="15" max="15" width="10.875" style="2"/>
    <col min="18" max="19" width="16.625" customWidth="1"/>
    <col min="21" max="21" width="14.625" customWidth="1"/>
  </cols>
  <sheetData>
    <row r="1" spans="1:42" x14ac:dyDescent="0.25">
      <c r="A1" t="s">
        <v>6</v>
      </c>
      <c r="C1" t="s">
        <v>1</v>
      </c>
      <c r="D1">
        <v>0.3</v>
      </c>
      <c r="E1" s="7">
        <v>0.3</v>
      </c>
      <c r="F1">
        <f>_xlfn.XLOOKUP(D3+20,D3:D150,C3:C150,,-1,1)-X9</f>
        <v>0.76000174207818694</v>
      </c>
      <c r="I1" t="s">
        <v>2</v>
      </c>
      <c r="J1">
        <v>0.4</v>
      </c>
      <c r="K1" s="7">
        <v>0.3</v>
      </c>
      <c r="L1">
        <f>_xlfn.XLOOKUP(J3+20,J3:J150,I3:I150,,-1,1)-X10</f>
        <v>0.7525572664204776</v>
      </c>
      <c r="O1" t="s">
        <v>3</v>
      </c>
      <c r="P1">
        <v>0.5</v>
      </c>
      <c r="Q1" s="7">
        <v>0.3</v>
      </c>
      <c r="R1">
        <f>_xlfn.XLOOKUP(P3+20,P3:P150,O3:O150,,-1,1)-X11</f>
        <v>0.74249169349437794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45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45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45</v>
      </c>
      <c r="R2" s="1" t="s">
        <v>34</v>
      </c>
      <c r="S2" s="1" t="s">
        <v>134</v>
      </c>
      <c r="W2" t="s">
        <v>29</v>
      </c>
      <c r="X2">
        <v>955.40999384270674</v>
      </c>
      <c r="AI2" t="s">
        <v>62</v>
      </c>
      <c r="AJ2" s="11" t="s">
        <v>63</v>
      </c>
      <c r="AK2" s="12">
        <v>7.91</v>
      </c>
    </row>
    <row r="3" spans="1:42" x14ac:dyDescent="0.25">
      <c r="C3" s="2">
        <v>0.60060360999999995</v>
      </c>
      <c r="D3">
        <v>201.86911000000001</v>
      </c>
      <c r="E3">
        <f t="shared" ref="E3:E34" si="0">$X$6+$X$2*EXP((C3/F$1)*$X$3-$X$4)+D$1^2*$X$5/((-$X$7*(C3/E$1-1)^$X$8+1))</f>
        <v>203.08554923095883</v>
      </c>
      <c r="F3">
        <f>(E3-D3)^2</f>
        <v>1.4797244026157015</v>
      </c>
      <c r="G3" s="20">
        <f>((E3-D3)/D3)^2</f>
        <v>3.6311241618576084E-5</v>
      </c>
      <c r="I3" s="2">
        <v>0.60055334000000005</v>
      </c>
      <c r="J3">
        <v>232.93894499999999</v>
      </c>
      <c r="K3">
        <f t="shared" ref="K3:K34" si="1">$X$6+$X$2*EXP((I3/L$1)*$X$3-$X$4)+J$1^2*$X$5/((-$X$7*(I3/K$1-1)^$X$8+1))</f>
        <v>233.81273303401224</v>
      </c>
      <c r="L3">
        <f>(K3-J3)^2</f>
        <v>0.76350552838299324</v>
      </c>
      <c r="M3" s="20">
        <f>((K3-J3)/J3)^2</f>
        <v>1.4071097673463841E-5</v>
      </c>
      <c r="O3" s="2">
        <v>0.60022947000000004</v>
      </c>
      <c r="P3">
        <v>273.27385099999998</v>
      </c>
      <c r="Q3">
        <f t="shared" ref="Q3:Q34" si="2">$X$6+$X$2*EXP((O3/R$1)*$X$3-$X$4)+P$1^2*$X$5/((-$X$7*(O3/Q$1-1)^$X$8+1))</f>
        <v>273.31907150337804</v>
      </c>
      <c r="R3">
        <f>(Q3-P3)^2</f>
        <v>2.0448939257652712E-3</v>
      </c>
      <c r="S3" s="20">
        <f>((Q3-P3)/P3)^2</f>
        <v>2.7382596759688347E-8</v>
      </c>
      <c r="W3" t="s">
        <v>30</v>
      </c>
      <c r="X3">
        <v>36.691357096885795</v>
      </c>
      <c r="AI3" t="s">
        <v>64</v>
      </c>
      <c r="AJ3" s="11" t="s">
        <v>65</v>
      </c>
      <c r="AK3" s="12">
        <v>51.77</v>
      </c>
    </row>
    <row r="4" spans="1:42" x14ac:dyDescent="0.25">
      <c r="C4" s="2">
        <v>0.60309707999999995</v>
      </c>
      <c r="D4">
        <v>201.90698</v>
      </c>
      <c r="E4">
        <f t="shared" si="0"/>
        <v>203.08571670795499</v>
      </c>
      <c r="F4">
        <f t="shared" ref="F4:F67" si="3">(E4-D4)^2</f>
        <v>1.3894202266805495</v>
      </c>
      <c r="G4" s="20">
        <f t="shared" ref="G4:G67" si="4">((E4-D4)/D4)^2</f>
        <v>3.4082461361609327E-5</v>
      </c>
      <c r="I4" s="2">
        <v>0.60333099999999995</v>
      </c>
      <c r="J4">
        <v>232.960048</v>
      </c>
      <c r="K4">
        <f t="shared" si="1"/>
        <v>233.81306249638516</v>
      </c>
      <c r="L4">
        <f t="shared" ref="L4:L67" si="5">(K4-J4)^2</f>
        <v>0.72763373104322293</v>
      </c>
      <c r="M4" s="20">
        <f t="shared" ref="M4:M67" si="6">((K4-J4)/J4)^2</f>
        <v>1.3407565561425163E-5</v>
      </c>
      <c r="O4" s="2">
        <v>0.60272300999999995</v>
      </c>
      <c r="P4">
        <v>273.29884399999997</v>
      </c>
      <c r="Q4">
        <f t="shared" si="2"/>
        <v>273.31952556266208</v>
      </c>
      <c r="R4">
        <f t="shared" ref="R4:R67" si="7">(Q4-P4)^2</f>
        <v>4.2772703414657894E-4</v>
      </c>
      <c r="S4" s="20">
        <f t="shared" ref="S4:S67" si="8">((Q4-P4)/P4)^2</f>
        <v>5.7265243392720518E-9</v>
      </c>
      <c r="W4" t="s">
        <v>31</v>
      </c>
      <c r="X4">
        <v>45.691357096885795</v>
      </c>
      <c r="AI4" t="s">
        <v>66</v>
      </c>
      <c r="AJ4" s="11" t="s">
        <v>67</v>
      </c>
      <c r="AK4" s="12">
        <v>0.23899999999999999</v>
      </c>
    </row>
    <row r="5" spans="1:42" x14ac:dyDescent="0.25">
      <c r="C5" s="2">
        <v>0.60587480999999999</v>
      </c>
      <c r="D5">
        <v>201.91663700000001</v>
      </c>
      <c r="E5">
        <f t="shared" si="0"/>
        <v>203.08592148290793</v>
      </c>
      <c r="F5">
        <f t="shared" si="3"/>
        <v>1.3672262019692567</v>
      </c>
      <c r="G5" s="20">
        <f t="shared" si="4"/>
        <v>3.3534834254861523E-5</v>
      </c>
      <c r="I5" s="2">
        <v>0.60639284000000004</v>
      </c>
      <c r="J5">
        <v>232.96438499999999</v>
      </c>
      <c r="K5">
        <f t="shared" si="1"/>
        <v>233.81346495764416</v>
      </c>
      <c r="L5">
        <f t="shared" si="5"/>
        <v>0.7209367744730163</v>
      </c>
      <c r="M5" s="20">
        <f t="shared" si="6"/>
        <v>1.32836711169271E-5</v>
      </c>
      <c r="O5" s="2">
        <v>0.60521687999999996</v>
      </c>
      <c r="P5">
        <v>273.26803899999999</v>
      </c>
      <c r="Q5">
        <f t="shared" si="2"/>
        <v>273.32002138904238</v>
      </c>
      <c r="R5">
        <f t="shared" si="7"/>
        <v>2.7021687705547628E-3</v>
      </c>
      <c r="S5" s="20">
        <f t="shared" si="8"/>
        <v>3.6185517662209033E-8</v>
      </c>
      <c r="W5" t="s">
        <v>32</v>
      </c>
      <c r="X5">
        <v>438.94173727389557</v>
      </c>
      <c r="AI5" t="s">
        <v>68</v>
      </c>
      <c r="AJ5" s="11" t="s">
        <v>69</v>
      </c>
      <c r="AK5" s="12">
        <v>6.02</v>
      </c>
    </row>
    <row r="6" spans="1:42" x14ac:dyDescent="0.25">
      <c r="C6" s="2">
        <v>0.60865252999999997</v>
      </c>
      <c r="D6">
        <v>201.92629400000001</v>
      </c>
      <c r="E6">
        <f t="shared" si="0"/>
        <v>203.08614718156957</v>
      </c>
      <c r="F6">
        <f t="shared" si="3"/>
        <v>1.3452594027970293</v>
      </c>
      <c r="G6" s="20">
        <f t="shared" si="4"/>
        <v>3.2992884522928472E-5</v>
      </c>
      <c r="I6" s="2">
        <v>0.60923393000000003</v>
      </c>
      <c r="J6">
        <v>232.932436</v>
      </c>
      <c r="K6">
        <f t="shared" si="1"/>
        <v>233.81387884063</v>
      </c>
      <c r="L6">
        <f t="shared" si="5"/>
        <v>0.77694148129788532</v>
      </c>
      <c r="M6" s="20">
        <f t="shared" si="6"/>
        <v>1.4319517091974656E-5</v>
      </c>
      <c r="O6" s="2">
        <v>0.60799462999999998</v>
      </c>
      <c r="P6">
        <v>273.271973</v>
      </c>
      <c r="Q6">
        <f t="shared" si="2"/>
        <v>273.32062702124483</v>
      </c>
      <c r="R6">
        <f t="shared" si="7"/>
        <v>2.36721378329227E-3</v>
      </c>
      <c r="S6" s="20">
        <f t="shared" si="8"/>
        <v>3.1699126583625155E-8</v>
      </c>
      <c r="W6" t="s">
        <v>55</v>
      </c>
      <c r="X6">
        <v>163.57913202593056</v>
      </c>
      <c r="AI6" t="s">
        <v>70</v>
      </c>
      <c r="AJ6" s="11" t="s">
        <v>71</v>
      </c>
      <c r="AK6" s="12">
        <v>35</v>
      </c>
    </row>
    <row r="7" spans="1:42" x14ac:dyDescent="0.25">
      <c r="C7" s="2">
        <v>0.61143051000000004</v>
      </c>
      <c r="D7">
        <v>201.89016799999999</v>
      </c>
      <c r="E7">
        <f t="shared" si="0"/>
        <v>203.0863957786903</v>
      </c>
      <c r="F7">
        <f t="shared" si="3"/>
        <v>1.4309608985103637</v>
      </c>
      <c r="G7" s="20">
        <f t="shared" si="4"/>
        <v>3.5107299789447188E-5</v>
      </c>
      <c r="I7" s="2">
        <v>0.61472678999999997</v>
      </c>
      <c r="J7">
        <v>232.85600700000001</v>
      </c>
      <c r="K7">
        <f t="shared" si="1"/>
        <v>233.81480365948732</v>
      </c>
      <c r="L7">
        <f t="shared" si="5"/>
        <v>0.91929103424404268</v>
      </c>
      <c r="M7" s="20">
        <f t="shared" si="6"/>
        <v>1.6954232426888056E-5</v>
      </c>
      <c r="O7" s="2">
        <v>0.61077239000000005</v>
      </c>
      <c r="P7">
        <v>273.27590800000002</v>
      </c>
      <c r="Q7">
        <f t="shared" si="2"/>
        <v>273.32129392879415</v>
      </c>
      <c r="R7">
        <f t="shared" si="7"/>
        <v>2.059882532506086E-3</v>
      </c>
      <c r="S7" s="20">
        <f t="shared" si="8"/>
        <v>2.7582889709354614E-8</v>
      </c>
      <c r="W7" t="s">
        <v>37</v>
      </c>
      <c r="X7">
        <v>3.9750406374584676E-5</v>
      </c>
      <c r="AP7" t="s">
        <v>72</v>
      </c>
    </row>
    <row r="8" spans="1:42" x14ac:dyDescent="0.25">
      <c r="C8" s="2">
        <v>0.61376653999999997</v>
      </c>
      <c r="D8">
        <v>201.86057</v>
      </c>
      <c r="E8">
        <f t="shared" si="0"/>
        <v>203.08662408141089</v>
      </c>
      <c r="F8">
        <f t="shared" si="3"/>
        <v>1.5032086105443101</v>
      </c>
      <c r="G8" s="20">
        <f t="shared" si="4"/>
        <v>3.6890646337177621E-5</v>
      </c>
      <c r="I8" s="2">
        <v>0.61778847000000003</v>
      </c>
      <c r="J8">
        <v>232.888959</v>
      </c>
      <c r="K8">
        <f t="shared" si="1"/>
        <v>233.81539951731258</v>
      </c>
      <c r="L8">
        <f t="shared" si="5"/>
        <v>0.85829203211841032</v>
      </c>
      <c r="M8" s="20">
        <f t="shared" si="6"/>
        <v>1.582476544350994E-5</v>
      </c>
      <c r="O8" s="2">
        <v>0.61355013999999997</v>
      </c>
      <c r="P8">
        <v>273.27984199999997</v>
      </c>
      <c r="Q8">
        <f t="shared" si="2"/>
        <v>273.32202774853283</v>
      </c>
      <c r="R8">
        <f t="shared" si="7"/>
        <v>1.7796373792775921E-3</v>
      </c>
      <c r="S8" s="20">
        <f t="shared" si="8"/>
        <v>2.3829576449823517E-8</v>
      </c>
      <c r="W8" t="s">
        <v>56</v>
      </c>
      <c r="X8">
        <v>11.530095818105995</v>
      </c>
    </row>
    <row r="9" spans="1:42" x14ac:dyDescent="0.25">
      <c r="C9" s="2">
        <v>0.61790162000000004</v>
      </c>
      <c r="D9">
        <v>201.86499699999999</v>
      </c>
      <c r="E9">
        <f t="shared" si="0"/>
        <v>203.08707577351257</v>
      </c>
      <c r="F9">
        <f t="shared" si="3"/>
        <v>1.4934765286700074</v>
      </c>
      <c r="G9" s="20">
        <f t="shared" si="4"/>
        <v>3.6650201134210093E-5</v>
      </c>
      <c r="I9" s="2">
        <v>0.62085087000000005</v>
      </c>
      <c r="J9">
        <v>232.79600600000001</v>
      </c>
      <c r="K9">
        <f t="shared" si="1"/>
        <v>233.81606040973645</v>
      </c>
      <c r="L9">
        <f t="shared" si="5"/>
        <v>1.0405109988227685</v>
      </c>
      <c r="M9" s="20">
        <f t="shared" si="6"/>
        <v>1.9199752278010786E-5</v>
      </c>
      <c r="O9" s="2">
        <v>0.61613850999999997</v>
      </c>
      <c r="P9">
        <v>273.28350799999998</v>
      </c>
      <c r="Q9">
        <f t="shared" si="2"/>
        <v>273.32277713878176</v>
      </c>
      <c r="R9">
        <f t="shared" si="7"/>
        <v>1.5420652606624068E-3</v>
      </c>
      <c r="S9" s="20">
        <f t="shared" si="8"/>
        <v>2.0647900839158894E-8</v>
      </c>
      <c r="V9">
        <v>0.3</v>
      </c>
      <c r="W9" t="s">
        <v>59</v>
      </c>
      <c r="X9">
        <v>0.10122169792181304</v>
      </c>
    </row>
    <row r="10" spans="1:42" x14ac:dyDescent="0.25">
      <c r="C10" s="2">
        <v>0.62096335999999996</v>
      </c>
      <c r="D10">
        <v>201.88650200000001</v>
      </c>
      <c r="E10">
        <f t="shared" si="0"/>
        <v>203.08745351268379</v>
      </c>
      <c r="F10">
        <f t="shared" si="3"/>
        <v>1.4422845358174758</v>
      </c>
      <c r="G10" s="20">
        <f t="shared" si="4"/>
        <v>3.5386399847158906E-5</v>
      </c>
      <c r="I10" s="2">
        <v>0.62362894999999996</v>
      </c>
      <c r="J10">
        <v>232.74271200000001</v>
      </c>
      <c r="K10">
        <f t="shared" si="1"/>
        <v>233.816721485389</v>
      </c>
      <c r="L10">
        <f t="shared" si="5"/>
        <v>1.1534963747055109</v>
      </c>
      <c r="M10" s="20">
        <f t="shared" si="6"/>
        <v>2.129433356533432E-5</v>
      </c>
      <c r="O10" s="2">
        <v>0.62055775000000002</v>
      </c>
      <c r="P10">
        <v>273.27402999999998</v>
      </c>
      <c r="Q10">
        <f t="shared" si="2"/>
        <v>273.32421864589708</v>
      </c>
      <c r="R10">
        <f t="shared" si="7"/>
        <v>2.5189001769839281E-3</v>
      </c>
      <c r="S10" s="20">
        <f t="shared" si="8"/>
        <v>3.3729836348219181E-8</v>
      </c>
      <c r="V10">
        <v>0.4</v>
      </c>
      <c r="W10" t="s">
        <v>59</v>
      </c>
      <c r="X10">
        <v>0.10057117357952235</v>
      </c>
      <c r="AI10" t="s">
        <v>73</v>
      </c>
    </row>
    <row r="11" spans="1:42" x14ac:dyDescent="0.25">
      <c r="C11" s="2">
        <v>0.62374112000000004</v>
      </c>
      <c r="D11">
        <v>201.89043699999999</v>
      </c>
      <c r="E11">
        <f t="shared" si="0"/>
        <v>203.08783156080651</v>
      </c>
      <c r="F11">
        <f t="shared" si="3"/>
        <v>1.4337537342490272</v>
      </c>
      <c r="G11" s="20">
        <f t="shared" si="4"/>
        <v>3.5175725689722955E-5</v>
      </c>
      <c r="I11" s="2">
        <v>0.62640673999999996</v>
      </c>
      <c r="J11">
        <v>232.74092300000001</v>
      </c>
      <c r="K11">
        <f t="shared" si="1"/>
        <v>233.8174464346051</v>
      </c>
      <c r="L11">
        <f t="shared" si="5"/>
        <v>1.1589027052539462</v>
      </c>
      <c r="M11" s="20">
        <f t="shared" si="6"/>
        <v>2.1394467032336265E-5</v>
      </c>
      <c r="O11" s="2">
        <v>0.62361959</v>
      </c>
      <c r="P11">
        <v>273.278367</v>
      </c>
      <c r="Q11">
        <f t="shared" si="2"/>
        <v>273.32535041547629</v>
      </c>
      <c r="R11">
        <f t="shared" si="7"/>
        <v>2.2074413298177526E-3</v>
      </c>
      <c r="S11" s="20">
        <f t="shared" si="8"/>
        <v>2.9558246177884044E-8</v>
      </c>
      <c r="V11">
        <v>0.5</v>
      </c>
      <c r="W11" t="s">
        <v>59</v>
      </c>
      <c r="X11">
        <v>9.9549726505622105E-2</v>
      </c>
      <c r="AI11" t="s">
        <v>74</v>
      </c>
      <c r="AJ11">
        <f>1-2*(AK5/AK3)^2</f>
        <v>0.97295626645977151</v>
      </c>
      <c r="AL11" t="s">
        <v>75</v>
      </c>
      <c r="AM11">
        <f>-0.357+0.45*EXP(-0.0375*AK6)</f>
        <v>-0.23588414307186722</v>
      </c>
    </row>
    <row r="12" spans="1:42" x14ac:dyDescent="0.25">
      <c r="C12" s="2">
        <v>0.62680296000000002</v>
      </c>
      <c r="D12">
        <v>201.89477400000001</v>
      </c>
      <c r="E12">
        <f t="shared" si="0"/>
        <v>203.08829099059244</v>
      </c>
      <c r="F12">
        <f t="shared" si="3"/>
        <v>1.4244828068328066</v>
      </c>
      <c r="G12" s="20">
        <f t="shared" si="4"/>
        <v>3.4946771216039571E-5</v>
      </c>
      <c r="I12" s="2">
        <v>0.62890040999999997</v>
      </c>
      <c r="J12">
        <v>232.74445499999999</v>
      </c>
      <c r="K12">
        <f t="shared" si="1"/>
        <v>233.81815635402398</v>
      </c>
      <c r="L12">
        <f t="shared" si="5"/>
        <v>1.1528345976329617</v>
      </c>
      <c r="M12" s="20">
        <f t="shared" si="6"/>
        <v>2.1281797948957484E-5</v>
      </c>
      <c r="O12" s="2">
        <v>0.62668144000000003</v>
      </c>
      <c r="P12">
        <v>273.28270400000002</v>
      </c>
      <c r="Q12">
        <f t="shared" si="2"/>
        <v>273.32660349707601</v>
      </c>
      <c r="R12">
        <f t="shared" si="7"/>
        <v>1.9271658435242942E-3</v>
      </c>
      <c r="S12" s="20">
        <f t="shared" si="8"/>
        <v>2.58044613217809E-8</v>
      </c>
      <c r="AI12" t="s">
        <v>76</v>
      </c>
      <c r="AJ12">
        <f>0.0524*AK4^4-0.15*AK4^3+0.1659*AK4^2-0.0706*AK4+0.0119</f>
        <v>2.6261572227884028E-3</v>
      </c>
      <c r="AL12" t="s">
        <v>77</v>
      </c>
      <c r="AM12">
        <f>0.0524*(AK4-AM11)^4-0.15*(AK4-AM11)^3+0.1659*(AK4-AM11)^2-0.0706*(AK4-AM11)+0.0119</f>
        <v>2.3869949751723976E-3</v>
      </c>
    </row>
    <row r="13" spans="1:42" x14ac:dyDescent="0.25">
      <c r="C13" s="2">
        <v>0.62986481000000005</v>
      </c>
      <c r="D13">
        <v>201.899111</v>
      </c>
      <c r="E13">
        <f t="shared" si="0"/>
        <v>203.08879951965289</v>
      </c>
      <c r="F13">
        <f t="shared" si="3"/>
        <v>1.4153587737938846</v>
      </c>
      <c r="G13" s="20">
        <f t="shared" si="4"/>
        <v>3.47214399805726E-5</v>
      </c>
      <c r="I13" s="2">
        <v>0.63148897999999998</v>
      </c>
      <c r="J13">
        <v>232.71035000000001</v>
      </c>
      <c r="K13">
        <f t="shared" si="1"/>
        <v>233.81895736643955</v>
      </c>
      <c r="L13">
        <f t="shared" si="5"/>
        <v>1.2290102929240188</v>
      </c>
      <c r="M13" s="20">
        <f t="shared" si="6"/>
        <v>2.2694683027260009E-5</v>
      </c>
      <c r="O13" s="2">
        <v>0.62945918999999995</v>
      </c>
      <c r="P13">
        <v>273.28663799999998</v>
      </c>
      <c r="Q13">
        <f t="shared" si="2"/>
        <v>273.32785523031293</v>
      </c>
      <c r="R13">
        <f t="shared" si="7"/>
        <v>1.698860074670956E-3</v>
      </c>
      <c r="S13" s="20">
        <f t="shared" si="8"/>
        <v>2.2746826450354401E-8</v>
      </c>
      <c r="AI13" t="s">
        <v>78</v>
      </c>
      <c r="AJ13">
        <f>1/(1+AJ12*AK2)</f>
        <v>0.97964982851882199</v>
      </c>
      <c r="AL13" t="s">
        <v>79</v>
      </c>
      <c r="AM13">
        <f>1/(1+AM12*AK2)</f>
        <v>0.98146876049327381</v>
      </c>
    </row>
    <row r="14" spans="1:42" x14ac:dyDescent="0.25">
      <c r="C14" s="2">
        <v>0.63264255999999996</v>
      </c>
      <c r="D14">
        <v>201.90304499999999</v>
      </c>
      <c r="E14">
        <f t="shared" si="0"/>
        <v>203.08930738967302</v>
      </c>
      <c r="F14">
        <f t="shared" si="3"/>
        <v>1.4072184571527739</v>
      </c>
      <c r="G14" s="20">
        <f t="shared" si="4"/>
        <v>3.4520397274758116E-5</v>
      </c>
      <c r="I14" s="2">
        <v>0.63546616</v>
      </c>
      <c r="J14">
        <v>232.72657100000001</v>
      </c>
      <c r="K14">
        <f t="shared" si="1"/>
        <v>233.820327481752</v>
      </c>
      <c r="L14">
        <f t="shared" si="5"/>
        <v>1.1963032413745034</v>
      </c>
      <c r="M14" s="20">
        <f t="shared" si="6"/>
        <v>2.2087641164680458E-5</v>
      </c>
      <c r="O14" s="2">
        <v>0.63223695000000002</v>
      </c>
      <c r="P14">
        <v>273.290572</v>
      </c>
      <c r="Q14">
        <f t="shared" si="2"/>
        <v>273.32922628619565</v>
      </c>
      <c r="R14">
        <f t="shared" si="7"/>
        <v>1.4941538412953238E-3</v>
      </c>
      <c r="S14" s="20">
        <f t="shared" si="8"/>
        <v>2.0005343667260233E-8</v>
      </c>
      <c r="U14">
        <v>0.3</v>
      </c>
      <c r="V14" t="s">
        <v>35</v>
      </c>
      <c r="X14">
        <f>SUM(F3:F150)</f>
        <v>132.52503291225545</v>
      </c>
    </row>
    <row r="15" spans="1:42" x14ac:dyDescent="0.25">
      <c r="C15" s="2">
        <v>0.63513613000000002</v>
      </c>
      <c r="D15">
        <v>201.92374599999999</v>
      </c>
      <c r="E15">
        <f t="shared" si="0"/>
        <v>203.08980434030474</v>
      </c>
      <c r="F15">
        <f t="shared" si="3"/>
        <v>1.3596920529942542</v>
      </c>
      <c r="G15" s="20">
        <f t="shared" si="4"/>
        <v>3.3347691123499648E-5</v>
      </c>
      <c r="I15" s="2">
        <v>0.63852776</v>
      </c>
      <c r="J15">
        <v>232.775261</v>
      </c>
      <c r="K15">
        <f t="shared" si="1"/>
        <v>233.82150891882355</v>
      </c>
      <c r="L15">
        <f t="shared" si="5"/>
        <v>1.0946347076426168</v>
      </c>
      <c r="M15" s="20">
        <f t="shared" si="6"/>
        <v>2.0202055955286402E-5</v>
      </c>
      <c r="O15" s="2">
        <v>0.63501470999999998</v>
      </c>
      <c r="P15">
        <v>273.29450700000001</v>
      </c>
      <c r="Q15">
        <f t="shared" si="2"/>
        <v>273.3307271377501</v>
      </c>
      <c r="R15">
        <f t="shared" si="7"/>
        <v>1.3118983786356659E-3</v>
      </c>
      <c r="S15" s="20">
        <f t="shared" si="8"/>
        <v>1.7564605083191419E-8</v>
      </c>
      <c r="U15">
        <v>0.4</v>
      </c>
      <c r="V15" t="s">
        <v>35</v>
      </c>
      <c r="X15">
        <f>SUM(L3:L150)</f>
        <v>37.903758080666002</v>
      </c>
      <c r="AI15" t="s">
        <v>80</v>
      </c>
      <c r="AJ15">
        <f>1/(X5*10^-4*PI()*AK2*AJ13*AJ11)</f>
        <v>0.96183943562937468</v>
      </c>
      <c r="AL15" t="s">
        <v>81</v>
      </c>
      <c r="AM15">
        <f>1/(X5*10^-4*PI()*AK2*AM13*AJ11)</f>
        <v>0.96005688220110696</v>
      </c>
    </row>
    <row r="16" spans="1:42" x14ac:dyDescent="0.25">
      <c r="C16" s="2">
        <v>0.63750372</v>
      </c>
      <c r="D16">
        <v>201.894192</v>
      </c>
      <c r="E16">
        <f t="shared" si="0"/>
        <v>203.09031501202156</v>
      </c>
      <c r="F16">
        <f t="shared" si="3"/>
        <v>1.4307102598875263</v>
      </c>
      <c r="G16" s="20">
        <f t="shared" si="4"/>
        <v>3.5099751398649773E-5</v>
      </c>
      <c r="I16" s="2">
        <v>0.64130538000000004</v>
      </c>
      <c r="J16">
        <v>232.802087</v>
      </c>
      <c r="K16">
        <f t="shared" si="1"/>
        <v>233.8226859500424</v>
      </c>
      <c r="L16">
        <f t="shared" si="5"/>
        <v>1.0416222168276457</v>
      </c>
      <c r="M16" s="20">
        <f t="shared" si="6"/>
        <v>1.9219252644811139E-5</v>
      </c>
      <c r="O16" s="2">
        <v>0.63750837000000005</v>
      </c>
      <c r="P16">
        <v>273.29803900000002</v>
      </c>
      <c r="Q16">
        <f t="shared" si="2"/>
        <v>273.33219436239381</v>
      </c>
      <c r="R16">
        <f t="shared" si="7"/>
        <v>1.1665887802511106E-3</v>
      </c>
      <c r="S16" s="20">
        <f t="shared" si="8"/>
        <v>1.561869572323723E-8</v>
      </c>
      <c r="U16">
        <v>0.5</v>
      </c>
      <c r="V16" t="s">
        <v>35</v>
      </c>
      <c r="X16">
        <f>SUM(R3:R150)</f>
        <v>70.907004871564581</v>
      </c>
    </row>
    <row r="17" spans="3:42" x14ac:dyDescent="0.25">
      <c r="C17" s="2">
        <v>0.64163840999999999</v>
      </c>
      <c r="D17">
        <v>201.96729400000001</v>
      </c>
      <c r="E17">
        <f t="shared" si="0"/>
        <v>203.0913062097386</v>
      </c>
      <c r="F17">
        <f t="shared" si="3"/>
        <v>1.2634034476414391</v>
      </c>
      <c r="G17" s="20">
        <f t="shared" si="4"/>
        <v>3.0972764056950325E-5</v>
      </c>
      <c r="I17" s="2">
        <v>0.64408310000000002</v>
      </c>
      <c r="J17">
        <v>232.811744</v>
      </c>
      <c r="K17">
        <f t="shared" si="1"/>
        <v>233.82397203727666</v>
      </c>
      <c r="L17">
        <f t="shared" si="5"/>
        <v>1.0246055994489529</v>
      </c>
      <c r="M17" s="20">
        <f t="shared" si="6"/>
        <v>1.8903706100980832E-5</v>
      </c>
      <c r="O17" s="2">
        <v>0.63997037999999995</v>
      </c>
      <c r="P17">
        <v>273.31726400000002</v>
      </c>
      <c r="Q17">
        <f t="shared" si="2"/>
        <v>273.33376318113318</v>
      </c>
      <c r="R17">
        <f t="shared" si="7"/>
        <v>2.7222297806469328E-4</v>
      </c>
      <c r="S17" s="20">
        <f t="shared" si="8"/>
        <v>3.6441030651145535E-9</v>
      </c>
      <c r="U17" t="s">
        <v>36</v>
      </c>
      <c r="V17" t="s">
        <v>35</v>
      </c>
      <c r="X17">
        <f>SUM(X14:X16)</f>
        <v>241.33579586448604</v>
      </c>
    </row>
    <row r="18" spans="3:42" x14ac:dyDescent="0.25">
      <c r="C18" s="2">
        <v>0.64441654999999998</v>
      </c>
      <c r="D18">
        <v>201.90398400000001</v>
      </c>
      <c r="E18">
        <f t="shared" si="0"/>
        <v>203.09205015855403</v>
      </c>
      <c r="F18">
        <f t="shared" si="3"/>
        <v>1.4115011971013116</v>
      </c>
      <c r="G18" s="20">
        <f t="shared" si="4"/>
        <v>3.4625134862686924E-5</v>
      </c>
      <c r="I18" s="2">
        <v>0.64686111999999996</v>
      </c>
      <c r="J18">
        <v>232.76989499999999</v>
      </c>
      <c r="K18">
        <f t="shared" si="1"/>
        <v>233.82537667834413</v>
      </c>
      <c r="L18">
        <f t="shared" si="5"/>
        <v>1.1140415733201559</v>
      </c>
      <c r="M18" s="20">
        <f t="shared" si="6"/>
        <v>2.0561167762526044E-5</v>
      </c>
      <c r="O18" s="2">
        <v>0.64530438000000001</v>
      </c>
      <c r="P18">
        <v>273.423541</v>
      </c>
      <c r="Q18">
        <f t="shared" si="2"/>
        <v>273.33761638111366</v>
      </c>
      <c r="R18">
        <f t="shared" si="7"/>
        <v>7.3830401307624447E-3</v>
      </c>
      <c r="S18" s="20">
        <f t="shared" si="8"/>
        <v>9.8755984374544188E-8</v>
      </c>
      <c r="V18" t="s">
        <v>47</v>
      </c>
      <c r="X18">
        <f>X17/3</f>
        <v>80.44526528816202</v>
      </c>
    </row>
    <row r="19" spans="3:42" x14ac:dyDescent="0.25">
      <c r="C19" s="2">
        <v>0.64747838999999996</v>
      </c>
      <c r="D19">
        <v>201.908321</v>
      </c>
      <c r="E19">
        <f t="shared" si="0"/>
        <v>203.092950284968</v>
      </c>
      <c r="F19">
        <f t="shared" si="3"/>
        <v>1.4033465428037877</v>
      </c>
      <c r="G19" s="20">
        <f t="shared" si="4"/>
        <v>3.4423616465455776E-5</v>
      </c>
      <c r="I19" s="2">
        <v>0.64992276999999998</v>
      </c>
      <c r="J19">
        <v>232.80857</v>
      </c>
      <c r="K19">
        <f t="shared" si="1"/>
        <v>233.8270740934571</v>
      </c>
      <c r="L19">
        <f t="shared" si="5"/>
        <v>1.0373505883888616</v>
      </c>
      <c r="M19" s="20">
        <f t="shared" si="6"/>
        <v>1.9139369686370113E-5</v>
      </c>
      <c r="O19" s="2">
        <v>0.64808206999999995</v>
      </c>
      <c r="P19">
        <v>273.43892099999999</v>
      </c>
      <c r="Q19">
        <f t="shared" si="2"/>
        <v>273.33989637455727</v>
      </c>
      <c r="R19">
        <f t="shared" si="7"/>
        <v>9.8058764440716612E-3</v>
      </c>
      <c r="S19" s="20">
        <f t="shared" si="8"/>
        <v>1.3114923252434196E-7</v>
      </c>
      <c r="AI19" t="s">
        <v>82</v>
      </c>
    </row>
    <row r="20" spans="3:42" x14ac:dyDescent="0.25">
      <c r="C20" s="2">
        <v>0.65054023000000005</v>
      </c>
      <c r="D20">
        <v>201.91265799999999</v>
      </c>
      <c r="E20">
        <f t="shared" si="0"/>
        <v>203.09394236195612</v>
      </c>
      <c r="F20">
        <f t="shared" si="3"/>
        <v>1.3954327438021026</v>
      </c>
      <c r="G20" s="20">
        <f t="shared" si="4"/>
        <v>3.4228023195425254E-5</v>
      </c>
      <c r="I20" s="2">
        <v>0.65298480999999997</v>
      </c>
      <c r="J20">
        <v>232.778569</v>
      </c>
      <c r="K20">
        <f t="shared" si="1"/>
        <v>233.82894272548111</v>
      </c>
      <c r="L20">
        <f t="shared" si="5"/>
        <v>1.1032849631810631</v>
      </c>
      <c r="M20" s="20">
        <f t="shared" si="6"/>
        <v>2.0361122231482667E-5</v>
      </c>
      <c r="O20" s="2">
        <v>0.65114358999999999</v>
      </c>
      <c r="P20">
        <v>273.50048700000002</v>
      </c>
      <c r="Q20">
        <f t="shared" si="2"/>
        <v>273.34265148855138</v>
      </c>
      <c r="R20">
        <f t="shared" si="7"/>
        <v>2.4912048674253295E-2</v>
      </c>
      <c r="S20" s="20">
        <f t="shared" si="8"/>
        <v>3.3303757516154524E-7</v>
      </c>
      <c r="AI20" t="s">
        <v>83</v>
      </c>
      <c r="AJ20">
        <f>1/(AJ13*AJ11)</f>
        <v>1.0491457209546242</v>
      </c>
      <c r="AL20" t="s">
        <v>84</v>
      </c>
      <c r="AM20">
        <f>1/(AM13*AJ11)</f>
        <v>1.0472013649297371</v>
      </c>
    </row>
    <row r="21" spans="3:42" x14ac:dyDescent="0.25">
      <c r="C21" s="2">
        <v>0.65331799000000002</v>
      </c>
      <c r="D21">
        <v>201.91659200000001</v>
      </c>
      <c r="E21">
        <f t="shared" si="0"/>
        <v>203.09492933783736</v>
      </c>
      <c r="F21">
        <f t="shared" si="3"/>
        <v>1.3884788817416092</v>
      </c>
      <c r="G21" s="20">
        <f t="shared" si="4"/>
        <v>3.4056127546937639E-5</v>
      </c>
      <c r="I21" s="2">
        <v>0.65576246999999999</v>
      </c>
      <c r="J21">
        <v>232.79967199999999</v>
      </c>
      <c r="K21">
        <f t="shared" si="1"/>
        <v>233.8307992353586</v>
      </c>
      <c r="L21">
        <f t="shared" si="5"/>
        <v>1.0632233754982914</v>
      </c>
      <c r="M21" s="20">
        <f t="shared" si="6"/>
        <v>1.9618228475271448E-5</v>
      </c>
      <c r="O21" s="2">
        <v>0.65392094999999995</v>
      </c>
      <c r="P21">
        <v>273.57309600000002</v>
      </c>
      <c r="Q21">
        <f t="shared" si="2"/>
        <v>273.34539001964492</v>
      </c>
      <c r="R21">
        <f t="shared" si="7"/>
        <v>5.1850013489475787E-2</v>
      </c>
      <c r="S21" s="20">
        <f t="shared" si="8"/>
        <v>6.9279078609490792E-7</v>
      </c>
      <c r="U21" t="s">
        <v>127</v>
      </c>
      <c r="V21" t="s">
        <v>60</v>
      </c>
      <c r="X21">
        <f>X17/COUNT(E3:E104,K3:K102,Q3:Q101)</f>
        <v>0.80178005270593367</v>
      </c>
      <c r="AI21" t="s">
        <v>85</v>
      </c>
      <c r="AJ21">
        <f>(X5*10^-4*PI()*AK2-AJ20)/(X6*10^-4*PI()*AK2)</f>
        <v>0.10239854077193278</v>
      </c>
      <c r="AL21" t="s">
        <v>86</v>
      </c>
      <c r="AM21">
        <f>(X5*10^-4*PI()*AK2-AM20)/(X6*10^-4*PI()*AK2)</f>
        <v>0.10718177374851619</v>
      </c>
      <c r="AP21" t="s">
        <v>87</v>
      </c>
    </row>
    <row r="22" spans="3:42" x14ac:dyDescent="0.25">
      <c r="C22" s="2">
        <v>0.65609574000000004</v>
      </c>
      <c r="D22">
        <v>201.92052699999999</v>
      </c>
      <c r="E22">
        <f t="shared" si="0"/>
        <v>203.0960064453688</v>
      </c>
      <c r="F22">
        <f t="shared" si="3"/>
        <v>1.3817519264845599</v>
      </c>
      <c r="G22" s="20">
        <f t="shared" si="4"/>
        <v>3.3889810207139857E-5</v>
      </c>
      <c r="I22" s="2">
        <v>0.66144378000000004</v>
      </c>
      <c r="J22">
        <v>232.88927200000001</v>
      </c>
      <c r="K22">
        <f t="shared" si="1"/>
        <v>233.83513222309301</v>
      </c>
      <c r="L22">
        <f t="shared" si="5"/>
        <v>0.89465156162955273</v>
      </c>
      <c r="M22" s="20">
        <f t="shared" si="6"/>
        <v>1.6495100188872024E-5</v>
      </c>
      <c r="O22" s="2">
        <v>0.65641461999999995</v>
      </c>
      <c r="P22">
        <v>273.57662800000003</v>
      </c>
      <c r="Q22">
        <f t="shared" si="2"/>
        <v>273.34805919668702</v>
      </c>
      <c r="R22">
        <f t="shared" si="7"/>
        <v>5.2243697847941445E-2</v>
      </c>
      <c r="S22" s="20">
        <f t="shared" si="8"/>
        <v>6.9803295138654266E-7</v>
      </c>
      <c r="U22" t="s">
        <v>128</v>
      </c>
      <c r="W22" t="s">
        <v>61</v>
      </c>
      <c r="X22">
        <f>SQRT(X21)</f>
        <v>0.89542171779890045</v>
      </c>
    </row>
    <row r="23" spans="3:42" x14ac:dyDescent="0.25">
      <c r="C23" s="2">
        <v>0.6588735</v>
      </c>
      <c r="D23">
        <v>201.92446100000001</v>
      </c>
      <c r="E23">
        <f t="shared" si="0"/>
        <v>203.0971814976007</v>
      </c>
      <c r="F23">
        <f t="shared" si="3"/>
        <v>1.3752733654928171</v>
      </c>
      <c r="G23" s="20">
        <f t="shared" si="4"/>
        <v>3.3729598193182721E-5</v>
      </c>
      <c r="I23" s="2">
        <v>0.66450474999999998</v>
      </c>
      <c r="J23">
        <v>233.046696</v>
      </c>
      <c r="K23">
        <f t="shared" si="1"/>
        <v>233.83780064499655</v>
      </c>
      <c r="L23">
        <f t="shared" si="5"/>
        <v>0.62584655933511912</v>
      </c>
      <c r="M23" s="20">
        <f t="shared" si="6"/>
        <v>1.1523435325453095E-5</v>
      </c>
      <c r="O23" s="2">
        <v>0.65919236999999997</v>
      </c>
      <c r="P23">
        <v>273.58056299999998</v>
      </c>
      <c r="Q23">
        <f t="shared" si="2"/>
        <v>273.35128608722357</v>
      </c>
      <c r="R23">
        <f t="shared" si="7"/>
        <v>5.2567902732282963E-2</v>
      </c>
      <c r="S23" s="20">
        <f t="shared" si="8"/>
        <v>7.0234447873815165E-7</v>
      </c>
      <c r="U23" t="s">
        <v>129</v>
      </c>
      <c r="X23">
        <f>SQRT(SUM(G3:G104,M3:M102,S3:S101)/COUNT(G3:G104,M3:M102,S3:S101))</f>
        <v>3.918981348533049E-3</v>
      </c>
    </row>
    <row r="24" spans="3:42" x14ac:dyDescent="0.25">
      <c r="C24" s="2">
        <v>0.66165125999999996</v>
      </c>
      <c r="D24">
        <v>201.92839599999999</v>
      </c>
      <c r="E24">
        <f t="shared" si="0"/>
        <v>203.09846296665319</v>
      </c>
      <c r="F24">
        <f t="shared" si="3"/>
        <v>1.3690567064530093</v>
      </c>
      <c r="G24" s="20">
        <f t="shared" si="4"/>
        <v>3.3575821395055457E-5</v>
      </c>
      <c r="I24" s="2">
        <v>0.66756658999999996</v>
      </c>
      <c r="J24">
        <v>233.05103299999999</v>
      </c>
      <c r="K24">
        <f t="shared" si="1"/>
        <v>233.84073212961621</v>
      </c>
      <c r="L24">
        <f t="shared" si="5"/>
        <v>0.623624715316622</v>
      </c>
      <c r="M24" s="20">
        <f t="shared" si="6"/>
        <v>1.1482098128482695E-5</v>
      </c>
      <c r="O24" s="2">
        <v>0.66168601000000005</v>
      </c>
      <c r="P24">
        <v>273.58981799999998</v>
      </c>
      <c r="Q24">
        <f t="shared" si="2"/>
        <v>273.35442865914507</v>
      </c>
      <c r="R24">
        <f t="shared" si="7"/>
        <v>5.5408141788108232E-2</v>
      </c>
      <c r="S24" s="20">
        <f t="shared" si="8"/>
        <v>7.4024200337022363E-7</v>
      </c>
    </row>
    <row r="25" spans="3:42" x14ac:dyDescent="0.25">
      <c r="C25" s="2">
        <v>0.66414492000000003</v>
      </c>
      <c r="D25">
        <v>201.931928</v>
      </c>
      <c r="E25">
        <f t="shared" si="0"/>
        <v>203.09971157851032</v>
      </c>
      <c r="F25">
        <f t="shared" si="3"/>
        <v>1.3637184862383782</v>
      </c>
      <c r="G25" s="20">
        <f t="shared" si="4"/>
        <v>3.3443732729726318E-5</v>
      </c>
      <c r="I25" s="2">
        <v>0.67034435000000003</v>
      </c>
      <c r="J25">
        <v>233.054968</v>
      </c>
      <c r="K25">
        <f t="shared" si="1"/>
        <v>233.84363917769102</v>
      </c>
      <c r="L25">
        <f t="shared" si="5"/>
        <v>0.62200222652053205</v>
      </c>
      <c r="M25" s="20">
        <f t="shared" si="6"/>
        <v>1.1451838347952166E-5</v>
      </c>
      <c r="O25" s="2">
        <v>0.66405309000000001</v>
      </c>
      <c r="P25">
        <v>273.65039999999999</v>
      </c>
      <c r="Q25">
        <f t="shared" si="2"/>
        <v>273.35764354165013</v>
      </c>
      <c r="R25">
        <f t="shared" si="7"/>
        <v>8.5706343905551277E-2</v>
      </c>
      <c r="S25" s="20">
        <f t="shared" si="8"/>
        <v>1.1445131702773291E-6</v>
      </c>
      <c r="U25" t="s">
        <v>122</v>
      </c>
      <c r="V25" s="16">
        <f>X3-X4</f>
        <v>-9</v>
      </c>
    </row>
    <row r="26" spans="3:42" x14ac:dyDescent="0.25">
      <c r="C26" s="2">
        <v>0.66648052000000002</v>
      </c>
      <c r="D26">
        <v>201.977204</v>
      </c>
      <c r="E26">
        <f t="shared" si="0"/>
        <v>203.1009719406201</v>
      </c>
      <c r="F26">
        <f t="shared" si="3"/>
        <v>1.2628543843655367</v>
      </c>
      <c r="G26" s="20">
        <f t="shared" si="4"/>
        <v>3.0956265626102521E-5</v>
      </c>
      <c r="I26" s="2">
        <v>0.67312209999999995</v>
      </c>
      <c r="J26">
        <v>233.05890199999999</v>
      </c>
      <c r="K26">
        <f t="shared" si="1"/>
        <v>233.84680238685633</v>
      </c>
      <c r="L26">
        <f t="shared" si="5"/>
        <v>0.6207870196083638</v>
      </c>
      <c r="M26" s="20">
        <f t="shared" si="6"/>
        <v>1.1429079017857384E-5</v>
      </c>
      <c r="O26" s="2">
        <v>0.66828295000000004</v>
      </c>
      <c r="P26">
        <v>273.63922300000002</v>
      </c>
      <c r="Q26">
        <f t="shared" si="2"/>
        <v>273.3640032411256</v>
      </c>
      <c r="R26">
        <f t="shared" si="7"/>
        <v>7.5745915674890502E-2</v>
      </c>
      <c r="S26" s="20">
        <f t="shared" si="8"/>
        <v>1.0115853307306414E-6</v>
      </c>
      <c r="U26" t="s">
        <v>121</v>
      </c>
      <c r="V26" s="15">
        <f>EXP(V25)</f>
        <v>1.2340980408667956E-4</v>
      </c>
    </row>
    <row r="27" spans="3:42" x14ac:dyDescent="0.25">
      <c r="C27" s="2">
        <v>0.67118297000000005</v>
      </c>
      <c r="D27">
        <v>202.12503100000001</v>
      </c>
      <c r="E27">
        <f t="shared" si="0"/>
        <v>203.10380297944192</v>
      </c>
      <c r="F27">
        <f t="shared" si="3"/>
        <v>0.95799458774064661</v>
      </c>
      <c r="G27" s="20">
        <f t="shared" si="4"/>
        <v>2.344892062062266E-5</v>
      </c>
      <c r="I27" s="2">
        <v>0.67589982999999998</v>
      </c>
      <c r="J27">
        <v>233.06855999999999</v>
      </c>
      <c r="K27">
        <f t="shared" si="1"/>
        <v>233.85024348950694</v>
      </c>
      <c r="L27">
        <f t="shared" si="5"/>
        <v>0.61102907776775606</v>
      </c>
      <c r="M27" s="20">
        <f t="shared" si="6"/>
        <v>1.1248496879987008E-5</v>
      </c>
      <c r="O27" s="2">
        <v>0.67106060999999995</v>
      </c>
      <c r="P27">
        <v>273.660326</v>
      </c>
      <c r="Q27">
        <f t="shared" si="2"/>
        <v>273.36864978931015</v>
      </c>
      <c r="R27">
        <f t="shared" si="7"/>
        <v>8.5075011882385781E-2</v>
      </c>
      <c r="S27" s="20">
        <f t="shared" si="8"/>
        <v>1.1360000185387372E-6</v>
      </c>
      <c r="U27" t="s">
        <v>123</v>
      </c>
      <c r="V27" s="15">
        <f>EXP(V25)</f>
        <v>1.2340980408667956E-4</v>
      </c>
    </row>
    <row r="28" spans="3:42" x14ac:dyDescent="0.25">
      <c r="C28" s="2">
        <v>0.67396069000000003</v>
      </c>
      <c r="D28">
        <v>202.13468900000001</v>
      </c>
      <c r="E28">
        <f t="shared" si="0"/>
        <v>203.10567848981367</v>
      </c>
      <c r="F28">
        <f t="shared" si="3"/>
        <v>0.94282058932859381</v>
      </c>
      <c r="G28" s="20">
        <f t="shared" si="4"/>
        <v>2.3075300047178647E-5</v>
      </c>
      <c r="I28" s="2">
        <v>0.67867758</v>
      </c>
      <c r="J28">
        <v>233.07249400000001</v>
      </c>
      <c r="K28">
        <f t="shared" si="1"/>
        <v>233.85398616910152</v>
      </c>
      <c r="L28">
        <f t="shared" si="5"/>
        <v>0.61073001036698549</v>
      </c>
      <c r="M28" s="20">
        <f t="shared" si="6"/>
        <v>1.1242611782829811E-5</v>
      </c>
      <c r="O28" s="2">
        <v>0.67383806999999996</v>
      </c>
      <c r="P28">
        <v>273.71576700000003</v>
      </c>
      <c r="Q28">
        <f t="shared" si="2"/>
        <v>273.37370625452138</v>
      </c>
      <c r="R28">
        <f t="shared" si="7"/>
        <v>0.11700555359740822</v>
      </c>
      <c r="S28" s="20">
        <f t="shared" si="8"/>
        <v>1.5617332103310918E-6</v>
      </c>
    </row>
    <row r="29" spans="3:42" x14ac:dyDescent="0.25">
      <c r="C29" s="2">
        <v>0.67673815000000004</v>
      </c>
      <c r="D29">
        <v>202.19012900000001</v>
      </c>
      <c r="E29">
        <f t="shared" si="0"/>
        <v>203.1077209756437</v>
      </c>
      <c r="F29">
        <f t="shared" si="3"/>
        <v>0.84197503376568716</v>
      </c>
      <c r="G29" s="20">
        <f t="shared" si="4"/>
        <v>2.0595830798496085E-5</v>
      </c>
      <c r="I29" s="2">
        <v>0.68145524000000002</v>
      </c>
      <c r="J29">
        <v>233.09359699999999</v>
      </c>
      <c r="K29">
        <f t="shared" si="1"/>
        <v>233.85805596618437</v>
      </c>
      <c r="L29">
        <f t="shared" si="5"/>
        <v>0.58439751097968817</v>
      </c>
      <c r="M29" s="20">
        <f t="shared" si="6"/>
        <v>1.0755922641030652E-5</v>
      </c>
      <c r="O29" s="2">
        <v>0.67689955999999996</v>
      </c>
      <c r="P29">
        <v>273.78305499999999</v>
      </c>
      <c r="Q29">
        <f t="shared" si="2"/>
        <v>273.37979722594304</v>
      </c>
      <c r="R29">
        <f t="shared" si="7"/>
        <v>0.16261683233736907</v>
      </c>
      <c r="S29" s="20">
        <f t="shared" si="8"/>
        <v>2.169463593909866E-6</v>
      </c>
    </row>
    <row r="30" spans="3:42" x14ac:dyDescent="0.25">
      <c r="C30" s="2">
        <v>0.67951490999999997</v>
      </c>
      <c r="D30">
        <v>202.37004300000001</v>
      </c>
      <c r="E30">
        <f t="shared" si="0"/>
        <v>203.10994460727221</v>
      </c>
      <c r="F30">
        <f t="shared" si="3"/>
        <v>0.54745438844398786</v>
      </c>
      <c r="G30" s="20">
        <f t="shared" si="4"/>
        <v>1.3367663157379382E-5</v>
      </c>
      <c r="I30" s="2">
        <v>0.68388537000000005</v>
      </c>
      <c r="J30">
        <v>233.168576</v>
      </c>
      <c r="K30">
        <f t="shared" si="1"/>
        <v>233.86190687011737</v>
      </c>
      <c r="L30">
        <f t="shared" si="5"/>
        <v>0.48070769545770159</v>
      </c>
      <c r="M30" s="20">
        <f t="shared" si="6"/>
        <v>8.8418070607074186E-6</v>
      </c>
      <c r="O30" s="2">
        <v>0.67996053000000001</v>
      </c>
      <c r="P30">
        <v>273.94047999999998</v>
      </c>
      <c r="Q30">
        <f t="shared" si="2"/>
        <v>273.38647944889163</v>
      </c>
      <c r="R30">
        <f t="shared" si="7"/>
        <v>0.30691661062834996</v>
      </c>
      <c r="S30" s="20">
        <f t="shared" si="8"/>
        <v>4.0898555436381281E-6</v>
      </c>
    </row>
    <row r="31" spans="3:42" x14ac:dyDescent="0.25">
      <c r="C31" s="2">
        <v>0.68229244</v>
      </c>
      <c r="D31">
        <v>202.41403800000001</v>
      </c>
      <c r="E31">
        <f t="shared" si="0"/>
        <v>203.11236648015793</v>
      </c>
      <c r="F31">
        <f t="shared" si="3"/>
        <v>0.48766266619967874</v>
      </c>
      <c r="G31" s="20">
        <f t="shared" si="4"/>
        <v>1.1902501672313363E-5</v>
      </c>
      <c r="I31" s="2">
        <v>0.68795677</v>
      </c>
      <c r="J31">
        <v>233.26877200000001</v>
      </c>
      <c r="K31">
        <f t="shared" si="1"/>
        <v>233.86902428508759</v>
      </c>
      <c r="L31">
        <f t="shared" si="5"/>
        <v>0.36030280575285872</v>
      </c>
      <c r="M31" s="20">
        <f t="shared" si="6"/>
        <v>6.6214703375233659E-6</v>
      </c>
      <c r="O31" s="2">
        <v>0.68302207999999998</v>
      </c>
      <c r="P31">
        <v>273.99632300000002</v>
      </c>
      <c r="Q31">
        <f t="shared" si="2"/>
        <v>273.39381173102333</v>
      </c>
      <c r="R31">
        <f t="shared" si="7"/>
        <v>0.36301982924389437</v>
      </c>
      <c r="S31" s="20">
        <f t="shared" si="8"/>
        <v>4.8354943348108525E-6</v>
      </c>
    </row>
    <row r="32" spans="3:42" x14ac:dyDescent="0.25">
      <c r="C32" s="2">
        <v>0.68507008999999996</v>
      </c>
      <c r="D32">
        <v>202.43514099999999</v>
      </c>
      <c r="E32">
        <f t="shared" si="0"/>
        <v>203.11500350044514</v>
      </c>
      <c r="F32">
        <f t="shared" si="3"/>
        <v>0.46221301951153665</v>
      </c>
      <c r="G32" s="20">
        <f t="shared" si="4"/>
        <v>1.1278993994677997E-5</v>
      </c>
      <c r="I32" s="2">
        <v>0.69073452999999996</v>
      </c>
      <c r="J32">
        <v>233.272706</v>
      </c>
      <c r="K32">
        <f t="shared" si="1"/>
        <v>233.87440484164935</v>
      </c>
      <c r="L32">
        <f t="shared" si="5"/>
        <v>0.36204149604217178</v>
      </c>
      <c r="M32" s="20">
        <f t="shared" si="6"/>
        <v>6.6531987351305043E-6</v>
      </c>
      <c r="O32" s="2">
        <v>0.68583165000000001</v>
      </c>
      <c r="P32">
        <v>273.95579099999998</v>
      </c>
      <c r="Q32">
        <f t="shared" si="2"/>
        <v>273.4011644469586</v>
      </c>
      <c r="R32">
        <f t="shared" si="7"/>
        <v>0.30761061333855544</v>
      </c>
      <c r="S32" s="20">
        <f t="shared" si="8"/>
        <v>4.0986453898943959E-6</v>
      </c>
    </row>
    <row r="33" spans="3:19" x14ac:dyDescent="0.25">
      <c r="C33" s="2">
        <v>0.68784758999999995</v>
      </c>
      <c r="D33">
        <v>202.484859</v>
      </c>
      <c r="E33">
        <f t="shared" si="0"/>
        <v>203.11787440142967</v>
      </c>
      <c r="F33">
        <f t="shared" si="3"/>
        <v>0.4007084984471711</v>
      </c>
      <c r="G33" s="20">
        <f t="shared" si="4"/>
        <v>9.7733498531109956E-6</v>
      </c>
      <c r="I33" s="2">
        <v>0.69379564999999999</v>
      </c>
      <c r="J33">
        <v>233.40294700000001</v>
      </c>
      <c r="K33">
        <f t="shared" si="1"/>
        <v>233.88087818157277</v>
      </c>
      <c r="L33">
        <f t="shared" si="5"/>
        <v>0.22841821431953135</v>
      </c>
      <c r="M33" s="20">
        <f t="shared" si="6"/>
        <v>4.1929343403305823E-6</v>
      </c>
      <c r="O33" s="2">
        <v>0.69204913000000001</v>
      </c>
      <c r="P33">
        <v>274.124999</v>
      </c>
      <c r="Q33">
        <f t="shared" si="2"/>
        <v>273.41983370215365</v>
      </c>
      <c r="R33">
        <f t="shared" si="7"/>
        <v>0.49725809728673065</v>
      </c>
      <c r="S33" s="20">
        <f t="shared" si="8"/>
        <v>6.6173571920565133E-6</v>
      </c>
    </row>
    <row r="34" spans="3:19" x14ac:dyDescent="0.25">
      <c r="C34" s="2">
        <v>0.69090914000000003</v>
      </c>
      <c r="D34">
        <v>202.54070200000001</v>
      </c>
      <c r="E34">
        <f t="shared" si="0"/>
        <v>203.12133499672919</v>
      </c>
      <c r="F34">
        <f t="shared" si="3"/>
        <v>0.33713467689070653</v>
      </c>
      <c r="G34" s="20">
        <f t="shared" si="4"/>
        <v>8.2182396894434775E-6</v>
      </c>
      <c r="I34" s="2">
        <v>0.69628941</v>
      </c>
      <c r="J34">
        <v>233.39074099999999</v>
      </c>
      <c r="K34">
        <f t="shared" si="1"/>
        <v>233.88660999114907</v>
      </c>
      <c r="L34">
        <f t="shared" si="5"/>
        <v>0.24588605638320715</v>
      </c>
      <c r="M34" s="20">
        <f t="shared" si="6"/>
        <v>4.5140530210281573E-6</v>
      </c>
      <c r="O34" s="2">
        <v>0.69482685</v>
      </c>
      <c r="P34">
        <v>274.13465600000001</v>
      </c>
      <c r="Q34">
        <f t="shared" si="2"/>
        <v>273.42937661253245</v>
      </c>
      <c r="R34">
        <f t="shared" si="7"/>
        <v>0.49741901438661074</v>
      </c>
      <c r="S34" s="20">
        <f t="shared" si="8"/>
        <v>6.619032262360548E-6</v>
      </c>
    </row>
    <row r="35" spans="3:19" x14ac:dyDescent="0.25">
      <c r="C35" s="2">
        <v>0.69362363999999999</v>
      </c>
      <c r="D35">
        <v>202.566485</v>
      </c>
      <c r="E35">
        <f t="shared" ref="E35:E66" si="9">$X$6+$X$2*EXP((C35/F$1)*$X$3-$X$4)+D$1^2*$X$5/((-$X$7*(C35/E$1-1)^$X$8+1))</f>
        <v>203.12468683750697</v>
      </c>
      <c r="F35">
        <f t="shared" si="3"/>
        <v>0.31158929139615865</v>
      </c>
      <c r="G35" s="20">
        <f t="shared" si="4"/>
        <v>7.5935934036219995E-6</v>
      </c>
      <c r="I35" s="2">
        <v>0.69906716999999996</v>
      </c>
      <c r="J35">
        <v>233.394676</v>
      </c>
      <c r="K35">
        <f t="shared" ref="K35:K66" si="10">$X$6+$X$2*EXP((I35/L$1)*$X$3-$X$4)+J$1^2*$X$5/((-$X$7*(I35/K$1-1)^$X$8+1))</f>
        <v>233.89352142987644</v>
      </c>
      <c r="L35">
        <f t="shared" si="5"/>
        <v>0.24884676290860977</v>
      </c>
      <c r="M35" s="20">
        <f t="shared" si="6"/>
        <v>4.5682525521116955E-6</v>
      </c>
      <c r="O35" s="2">
        <v>0.69760454000000005</v>
      </c>
      <c r="P35">
        <v>274.150037</v>
      </c>
      <c r="Q35">
        <f t="shared" ref="Q35:Q66" si="11">$X$6+$X$2*EXP((O35/R$1)*$X$3-$X$4)+P$1^2*$X$5/((-$X$7*(O35/Q$1-1)^$X$8+1))</f>
        <v>273.43975527894878</v>
      </c>
      <c r="R35">
        <f t="shared" si="7"/>
        <v>0.50450012325947902</v>
      </c>
      <c r="S35" s="20">
        <f t="shared" si="8"/>
        <v>6.7125055689309049E-6</v>
      </c>
    </row>
    <row r="36" spans="3:19" x14ac:dyDescent="0.25">
      <c r="C36" s="2">
        <v>0.69769440000000005</v>
      </c>
      <c r="D36">
        <v>202.77923100000001</v>
      </c>
      <c r="E36">
        <f t="shared" si="9"/>
        <v>203.13026654119994</v>
      </c>
      <c r="F36">
        <f t="shared" si="3"/>
        <v>0.12322595118553069</v>
      </c>
      <c r="G36" s="20">
        <f t="shared" si="4"/>
        <v>2.9967825810650035E-6</v>
      </c>
      <c r="I36" s="2">
        <v>0.70212821000000003</v>
      </c>
      <c r="J36">
        <v>233.54065499999999</v>
      </c>
      <c r="K36">
        <f t="shared" si="10"/>
        <v>233.90183766008664</v>
      </c>
      <c r="L36">
        <f t="shared" si="5"/>
        <v>0.13045291394727218</v>
      </c>
      <c r="M36" s="20">
        <f t="shared" si="6"/>
        <v>2.3918216717541825E-6</v>
      </c>
      <c r="O36" s="2">
        <v>0.70038199999999995</v>
      </c>
      <c r="P36">
        <v>274.20547699999997</v>
      </c>
      <c r="Q36">
        <f t="shared" si="11"/>
        <v>273.45104326716597</v>
      </c>
      <c r="R36">
        <f t="shared" si="7"/>
        <v>0.56917025723784642</v>
      </c>
      <c r="S36" s="20">
        <f t="shared" si="8"/>
        <v>7.5698965942070922E-6</v>
      </c>
    </row>
    <row r="37" spans="3:19" x14ac:dyDescent="0.25">
      <c r="C37" s="2">
        <v>0.70047170000000003</v>
      </c>
      <c r="D37">
        <v>202.86328599999999</v>
      </c>
      <c r="E37">
        <f t="shared" si="9"/>
        <v>203.13449413043139</v>
      </c>
      <c r="F37">
        <f t="shared" si="3"/>
        <v>7.3553850012097452E-2</v>
      </c>
      <c r="G37" s="20">
        <f t="shared" si="4"/>
        <v>1.7873042905851455E-6</v>
      </c>
      <c r="I37" s="2">
        <v>0.70490596000000005</v>
      </c>
      <c r="J37">
        <v>233.544589</v>
      </c>
      <c r="K37">
        <f t="shared" si="10"/>
        <v>233.91007794432849</v>
      </c>
      <c r="L37">
        <f t="shared" si="5"/>
        <v>0.13358216842635415</v>
      </c>
      <c r="M37" s="20">
        <f t="shared" si="6"/>
        <v>2.4491132614179012E-6</v>
      </c>
      <c r="O37" s="2">
        <v>0.70315939999999999</v>
      </c>
      <c r="P37">
        <v>274.27236399999998</v>
      </c>
      <c r="Q37">
        <f t="shared" si="11"/>
        <v>273.46332281316717</v>
      </c>
      <c r="R37">
        <f t="shared" si="7"/>
        <v>0.65454764199184934</v>
      </c>
      <c r="S37" s="20">
        <f t="shared" si="8"/>
        <v>8.7011601677408225E-6</v>
      </c>
    </row>
    <row r="38" spans="3:19" x14ac:dyDescent="0.25">
      <c r="C38" s="2">
        <v>0.70324936000000005</v>
      </c>
      <c r="D38">
        <v>202.884389</v>
      </c>
      <c r="E38">
        <f t="shared" si="9"/>
        <v>203.1390998519455</v>
      </c>
      <c r="F38">
        <f t="shared" si="3"/>
        <v>6.4877618098804296E-2</v>
      </c>
      <c r="G38" s="20">
        <f t="shared" si="4"/>
        <v>1.5761503186151715E-6</v>
      </c>
      <c r="I38" s="2">
        <v>0.70746275999999997</v>
      </c>
      <c r="J38">
        <v>233.54821100000001</v>
      </c>
      <c r="K38">
        <f t="shared" si="10"/>
        <v>233.91829881107967</v>
      </c>
      <c r="L38">
        <f t="shared" si="5"/>
        <v>0.13696498790973161</v>
      </c>
      <c r="M38" s="20">
        <f t="shared" si="6"/>
        <v>2.5110564365966364E-6</v>
      </c>
      <c r="O38" s="2">
        <v>0.70593715999999995</v>
      </c>
      <c r="P38">
        <v>274.276298</v>
      </c>
      <c r="Q38">
        <f t="shared" si="11"/>
        <v>273.47668572745602</v>
      </c>
      <c r="R38">
        <f t="shared" si="7"/>
        <v>0.63937978640295101</v>
      </c>
      <c r="S38" s="20">
        <f t="shared" si="8"/>
        <v>8.4992840572282019E-6</v>
      </c>
    </row>
    <row r="39" spans="3:19" x14ac:dyDescent="0.25">
      <c r="C39" s="2">
        <v>0.70602710999999996</v>
      </c>
      <c r="D39">
        <v>202.88832400000001</v>
      </c>
      <c r="E39">
        <f t="shared" si="9"/>
        <v>203.14411821106813</v>
      </c>
      <c r="F39">
        <f t="shared" si="3"/>
        <v>6.5430678415962465E-2</v>
      </c>
      <c r="G39" s="20">
        <f t="shared" si="4"/>
        <v>1.5895248215775978E-6</v>
      </c>
      <c r="I39" s="2">
        <v>0.71241752000000003</v>
      </c>
      <c r="J39">
        <v>233.73264</v>
      </c>
      <c r="K39">
        <f t="shared" si="10"/>
        <v>233.93616283456885</v>
      </c>
      <c r="L39">
        <f t="shared" si="5"/>
        <v>4.1421544190936958E-2</v>
      </c>
      <c r="M39" s="20">
        <f t="shared" si="6"/>
        <v>7.5820659286573436E-7</v>
      </c>
      <c r="O39" s="2">
        <v>0.70843076000000005</v>
      </c>
      <c r="P39">
        <v>274.29127599999998</v>
      </c>
      <c r="Q39">
        <f t="shared" si="11"/>
        <v>273.48968423759584</v>
      </c>
      <c r="R39">
        <f t="shared" si="7"/>
        <v>0.64254935355418086</v>
      </c>
      <c r="S39" s="20">
        <f t="shared" si="8"/>
        <v>8.5404843528549932E-6</v>
      </c>
    </row>
    <row r="40" spans="3:19" x14ac:dyDescent="0.25">
      <c r="C40" s="2">
        <v>0.70937269000000003</v>
      </c>
      <c r="D40">
        <v>202.95601500000001</v>
      </c>
      <c r="E40">
        <f t="shared" si="9"/>
        <v>203.15076478396008</v>
      </c>
      <c r="F40">
        <f t="shared" si="3"/>
        <v>3.792747835249672E-2</v>
      </c>
      <c r="G40" s="20">
        <f t="shared" si="4"/>
        <v>9.2076778274893177E-7</v>
      </c>
      <c r="I40" s="2">
        <v>0.71519520999999997</v>
      </c>
      <c r="J40">
        <v>233.74802</v>
      </c>
      <c r="K40">
        <f t="shared" si="10"/>
        <v>233.94742073737319</v>
      </c>
      <c r="L40">
        <f t="shared" si="5"/>
        <v>3.9760654064974317E-2</v>
      </c>
      <c r="M40" s="20">
        <f t="shared" si="6"/>
        <v>7.2770881941450039E-7</v>
      </c>
      <c r="O40" s="2">
        <v>0.71076653999999995</v>
      </c>
      <c r="P40">
        <v>274.304123</v>
      </c>
      <c r="Q40">
        <f t="shared" si="11"/>
        <v>273.50279247898152</v>
      </c>
      <c r="R40">
        <f t="shared" si="7"/>
        <v>0.64213060391575716</v>
      </c>
      <c r="S40" s="20">
        <f t="shared" si="8"/>
        <v>8.5341190712103924E-6</v>
      </c>
    </row>
    <row r="41" spans="3:19" x14ac:dyDescent="0.25">
      <c r="C41" s="2">
        <v>0.71243398000000002</v>
      </c>
      <c r="D41">
        <v>203.05764099999999</v>
      </c>
      <c r="E41">
        <f t="shared" si="9"/>
        <v>203.15748341235357</v>
      </c>
      <c r="F41">
        <f t="shared" si="3"/>
        <v>9.9685073045825568E-3</v>
      </c>
      <c r="G41" s="20">
        <f t="shared" si="4"/>
        <v>2.4176390310347978E-7</v>
      </c>
      <c r="I41" s="2">
        <v>0.71825704999999995</v>
      </c>
      <c r="J41">
        <v>233.75235699999999</v>
      </c>
      <c r="K41">
        <f t="shared" si="10"/>
        <v>233.96099047010671</v>
      </c>
      <c r="L41">
        <f t="shared" si="5"/>
        <v>4.3527924848771098E-2</v>
      </c>
      <c r="M41" s="20">
        <f t="shared" si="6"/>
        <v>7.9662873134285518E-7</v>
      </c>
      <c r="O41" s="2">
        <v>0.71550206000000005</v>
      </c>
      <c r="P41">
        <v>274.18683299999998</v>
      </c>
      <c r="Q41">
        <f t="shared" si="11"/>
        <v>273.53243578268274</v>
      </c>
      <c r="R41">
        <f t="shared" si="7"/>
        <v>0.42823571803254601</v>
      </c>
      <c r="S41" s="20">
        <f t="shared" si="8"/>
        <v>5.6962586005933302E-6</v>
      </c>
    </row>
    <row r="42" spans="3:19" x14ac:dyDescent="0.25">
      <c r="C42" s="2">
        <v>0.71549565999999998</v>
      </c>
      <c r="D42">
        <v>203.09059300000001</v>
      </c>
      <c r="E42">
        <f t="shared" si="9"/>
        <v>203.16487776953471</v>
      </c>
      <c r="F42">
        <f t="shared" si="3"/>
        <v>5.5182269848234244E-3</v>
      </c>
      <c r="G42" s="20">
        <f t="shared" si="4"/>
        <v>1.337888575605566E-7</v>
      </c>
      <c r="I42" s="2">
        <v>0.72131889999999999</v>
      </c>
      <c r="J42">
        <v>233.75669400000001</v>
      </c>
      <c r="K42">
        <f t="shared" si="10"/>
        <v>233.97589946388877</v>
      </c>
      <c r="L42">
        <f t="shared" si="5"/>
        <v>4.8051035398684494E-2</v>
      </c>
      <c r="M42" s="20">
        <f t="shared" si="6"/>
        <v>8.7937605811358465E-7</v>
      </c>
      <c r="O42" s="2">
        <v>0.71827971999999995</v>
      </c>
      <c r="P42">
        <v>274.20793600000002</v>
      </c>
      <c r="Q42">
        <f t="shared" si="11"/>
        <v>273.55195044112878</v>
      </c>
      <c r="R42">
        <f t="shared" si="7"/>
        <v>0.43031705344760868</v>
      </c>
      <c r="S42" s="20">
        <f t="shared" si="8"/>
        <v>5.7230628845010106E-6</v>
      </c>
    </row>
    <row r="43" spans="3:19" x14ac:dyDescent="0.25">
      <c r="C43" s="2">
        <v>0.71830497999999998</v>
      </c>
      <c r="D43">
        <v>203.094572</v>
      </c>
      <c r="E43">
        <f t="shared" si="9"/>
        <v>203.17231781263419</v>
      </c>
      <c r="F43">
        <f t="shared" si="3"/>
        <v>6.044411382150768E-3</v>
      </c>
      <c r="G43" s="20">
        <f t="shared" si="4"/>
        <v>1.4654040312062553E-7</v>
      </c>
      <c r="I43" s="2">
        <v>0.72409643000000001</v>
      </c>
      <c r="J43">
        <v>233.80068900000001</v>
      </c>
      <c r="K43">
        <f t="shared" si="10"/>
        <v>233.99070037082976</v>
      </c>
      <c r="L43">
        <f t="shared" si="5"/>
        <v>3.6104321044601172E-2</v>
      </c>
      <c r="M43" s="20">
        <f t="shared" si="6"/>
        <v>6.6049207187475856E-7</v>
      </c>
      <c r="O43" s="2">
        <v>0.72134176000000005</v>
      </c>
      <c r="P43">
        <v>274.17793599999999</v>
      </c>
      <c r="Q43">
        <f t="shared" si="11"/>
        <v>273.57550839148195</v>
      </c>
      <c r="R43">
        <f t="shared" si="7"/>
        <v>0.36291902350476701</v>
      </c>
      <c r="S43" s="20">
        <f t="shared" si="8"/>
        <v>4.8277495068099763E-6</v>
      </c>
    </row>
    <row r="44" spans="3:19" x14ac:dyDescent="0.25">
      <c r="C44" s="2">
        <v>0.72474249999999996</v>
      </c>
      <c r="D44">
        <v>203.42417599999999</v>
      </c>
      <c r="E44">
        <f t="shared" si="9"/>
        <v>203.19208370983185</v>
      </c>
      <c r="F44">
        <f t="shared" si="3"/>
        <v>5.3866831155492061E-2</v>
      </c>
      <c r="G44" s="20">
        <f t="shared" si="4"/>
        <v>1.3017161615546082E-6</v>
      </c>
      <c r="I44" s="2">
        <v>0.72658995999999998</v>
      </c>
      <c r="J44">
        <v>233.827113</v>
      </c>
      <c r="K44">
        <f t="shared" si="10"/>
        <v>234.0051215237134</v>
      </c>
      <c r="L44">
        <f t="shared" si="5"/>
        <v>3.1687034514624693E-2</v>
      </c>
      <c r="M44" s="20">
        <f t="shared" si="6"/>
        <v>5.7955126985005153E-7</v>
      </c>
      <c r="O44" s="2">
        <v>0.72440327999999998</v>
      </c>
      <c r="P44">
        <v>274.23950200000002</v>
      </c>
      <c r="Q44">
        <f t="shared" si="11"/>
        <v>273.60142974053076</v>
      </c>
      <c r="R44">
        <f t="shared" si="7"/>
        <v>0.40713620830419933</v>
      </c>
      <c r="S44" s="20">
        <f t="shared" si="8"/>
        <v>5.4135194878026061E-6</v>
      </c>
    </row>
    <row r="45" spans="3:19" x14ac:dyDescent="0.25">
      <c r="C45" s="2">
        <v>0.72752026000000003</v>
      </c>
      <c r="D45">
        <v>203.42811</v>
      </c>
      <c r="E45">
        <f t="shared" si="9"/>
        <v>203.20195180531232</v>
      </c>
      <c r="F45">
        <f t="shared" si="3"/>
        <v>5.1147529024392603E-2</v>
      </c>
      <c r="G45" s="20">
        <f t="shared" si="4"/>
        <v>1.2359552000732163E-6</v>
      </c>
      <c r="I45" s="2">
        <v>0.72908300999999998</v>
      </c>
      <c r="J45">
        <v>233.93938</v>
      </c>
      <c r="K45">
        <f t="shared" si="10"/>
        <v>234.02070893106304</v>
      </c>
      <c r="L45">
        <f t="shared" si="5"/>
        <v>6.6143950278568682E-3</v>
      </c>
      <c r="M45" s="20">
        <f t="shared" si="6"/>
        <v>1.2086024194833897E-7</v>
      </c>
      <c r="O45" s="2">
        <v>0.72746476000000004</v>
      </c>
      <c r="P45">
        <v>274.30679099999998</v>
      </c>
      <c r="Q45">
        <f t="shared" si="11"/>
        <v>273.62997548333487</v>
      </c>
      <c r="R45">
        <f t="shared" si="7"/>
        <v>0.45807924359864804</v>
      </c>
      <c r="S45" s="20">
        <f t="shared" si="8"/>
        <v>6.0878997809279282E-6</v>
      </c>
    </row>
    <row r="46" spans="3:19" x14ac:dyDescent="0.25">
      <c r="C46" s="2">
        <v>0.73029739999999999</v>
      </c>
      <c r="D46">
        <v>203.54078000000001</v>
      </c>
      <c r="E46">
        <f t="shared" si="9"/>
        <v>203.2127429581713</v>
      </c>
      <c r="F46">
        <f t="shared" si="3"/>
        <v>0.10760830081172935</v>
      </c>
      <c r="G46" s="20">
        <f t="shared" si="4"/>
        <v>2.5974243332761746E-6</v>
      </c>
      <c r="I46" s="2">
        <v>0.73195515</v>
      </c>
      <c r="J46">
        <v>233.998389</v>
      </c>
      <c r="K46">
        <f t="shared" si="10"/>
        <v>234.04024986574586</v>
      </c>
      <c r="L46">
        <f t="shared" si="5"/>
        <v>1.7523320809929624E-3</v>
      </c>
      <c r="M46" s="20">
        <f t="shared" si="6"/>
        <v>3.2002998931750726E-8</v>
      </c>
      <c r="O46" s="2">
        <v>0.73052660999999997</v>
      </c>
      <c r="P46">
        <v>274.311128</v>
      </c>
      <c r="Q46">
        <f t="shared" si="11"/>
        <v>273.66143953229499</v>
      </c>
      <c r="R46">
        <f t="shared" si="7"/>
        <v>0.42209510506887704</v>
      </c>
      <c r="S46" s="20">
        <f t="shared" si="8"/>
        <v>5.6094911056036639E-6</v>
      </c>
    </row>
    <row r="47" spans="3:19" x14ac:dyDescent="0.25">
      <c r="C47" s="2">
        <v>0.73335914000000002</v>
      </c>
      <c r="D47">
        <v>203.562285</v>
      </c>
      <c r="E47">
        <f t="shared" si="9"/>
        <v>203.22582592977218</v>
      </c>
      <c r="F47">
        <f t="shared" si="3"/>
        <v>0.11320470593856766</v>
      </c>
      <c r="G47" s="20">
        <f t="shared" si="4"/>
        <v>2.7319317565185549E-6</v>
      </c>
      <c r="I47" s="2">
        <v>0.73643716000000004</v>
      </c>
      <c r="J47">
        <v>234.05280999999999</v>
      </c>
      <c r="K47">
        <f t="shared" si="10"/>
        <v>234.0745358543121</v>
      </c>
      <c r="L47">
        <f t="shared" si="5"/>
        <v>4.7201274559098739E-4</v>
      </c>
      <c r="M47" s="20">
        <f t="shared" si="6"/>
        <v>8.6164030694273023E-9</v>
      </c>
      <c r="O47" s="2">
        <v>0.73346219000000001</v>
      </c>
      <c r="P47">
        <v>274.31528600000001</v>
      </c>
      <c r="Q47">
        <f t="shared" si="11"/>
        <v>273.69464497755138</v>
      </c>
      <c r="R47">
        <f t="shared" si="7"/>
        <v>0.38519527874609027</v>
      </c>
      <c r="S47" s="20">
        <f t="shared" si="8"/>
        <v>5.1189505882311082E-6</v>
      </c>
    </row>
    <row r="48" spans="3:19" x14ac:dyDescent="0.25">
      <c r="C48" s="2">
        <v>0.73642088000000006</v>
      </c>
      <c r="D48">
        <v>203.58522199999999</v>
      </c>
      <c r="E48">
        <f t="shared" si="9"/>
        <v>203.24029087505602</v>
      </c>
      <c r="F48">
        <f t="shared" si="3"/>
        <v>0.11897748095511183</v>
      </c>
      <c r="G48" s="20">
        <f t="shared" si="4"/>
        <v>2.8705972851883305E-6</v>
      </c>
      <c r="I48" s="2">
        <v>0.73921517000000003</v>
      </c>
      <c r="J48">
        <v>234.01239200000001</v>
      </c>
      <c r="K48">
        <f t="shared" si="10"/>
        <v>234.09839566657806</v>
      </c>
      <c r="L48">
        <f t="shared" si="5"/>
        <v>7.3966306648686102E-3</v>
      </c>
      <c r="M48" s="20">
        <f t="shared" si="6"/>
        <v>1.3506916714945073E-7</v>
      </c>
      <c r="O48" s="2">
        <v>0.73772325999999999</v>
      </c>
      <c r="P48">
        <v>274.36710499999998</v>
      </c>
      <c r="Q48">
        <f t="shared" si="11"/>
        <v>273.74881578802842</v>
      </c>
      <c r="R48">
        <f t="shared" si="7"/>
        <v>0.38228154964040956</v>
      </c>
      <c r="S48" s="20">
        <f t="shared" si="8"/>
        <v>5.0783105592197204E-6</v>
      </c>
    </row>
    <row r="49" spans="3:19" x14ac:dyDescent="0.25">
      <c r="C49" s="2">
        <v>0.73919815</v>
      </c>
      <c r="D49">
        <v>203.67500000000001</v>
      </c>
      <c r="E49">
        <f t="shared" si="9"/>
        <v>203.25474150559614</v>
      </c>
      <c r="F49">
        <f t="shared" si="3"/>
        <v>0.17661720211860565</v>
      </c>
      <c r="G49" s="20">
        <f t="shared" si="4"/>
        <v>4.2575283707982334E-6</v>
      </c>
      <c r="I49" s="2">
        <v>0.74199254000000003</v>
      </c>
      <c r="J49">
        <v>234.08500100000001</v>
      </c>
      <c r="K49">
        <f t="shared" si="10"/>
        <v>234.12449412435214</v>
      </c>
      <c r="L49">
        <f t="shared" si="5"/>
        <v>1.5597068710931311E-3</v>
      </c>
      <c r="M49" s="20">
        <f t="shared" si="6"/>
        <v>2.8463992156235403E-8</v>
      </c>
      <c r="O49" s="2">
        <v>0.74050108000000003</v>
      </c>
      <c r="P49">
        <v>274.35959300000002</v>
      </c>
      <c r="Q49">
        <f t="shared" si="11"/>
        <v>273.78841777319826</v>
      </c>
      <c r="R49">
        <f t="shared" si="7"/>
        <v>0.32624113971203772</v>
      </c>
      <c r="S49" s="20">
        <f t="shared" si="8"/>
        <v>4.3340949928298951E-6</v>
      </c>
    </row>
    <row r="50" spans="3:19" x14ac:dyDescent="0.25">
      <c r="C50" s="2">
        <v>0.7419751</v>
      </c>
      <c r="D50">
        <v>203.82057599999999</v>
      </c>
      <c r="E50">
        <f t="shared" si="9"/>
        <v>203.27059418027673</v>
      </c>
      <c r="F50">
        <f t="shared" si="3"/>
        <v>0.30248000202610525</v>
      </c>
      <c r="G50" s="20">
        <f t="shared" si="4"/>
        <v>7.2811607299329314E-6</v>
      </c>
      <c r="I50" s="2">
        <v>0.74505350999999997</v>
      </c>
      <c r="J50">
        <v>234.24242599999999</v>
      </c>
      <c r="K50">
        <f t="shared" si="10"/>
        <v>234.15613794636022</v>
      </c>
      <c r="L50">
        <f t="shared" si="5"/>
        <v>7.4456282009409914E-3</v>
      </c>
      <c r="M50" s="20">
        <f t="shared" si="6"/>
        <v>1.356969952780193E-7</v>
      </c>
      <c r="O50" s="2">
        <v>0.74327911999999996</v>
      </c>
      <c r="P50">
        <v>274.31345199999998</v>
      </c>
      <c r="Q50">
        <f t="shared" si="11"/>
        <v>273.83183144829309</v>
      </c>
      <c r="R50">
        <f t="shared" si="7"/>
        <v>0.23195835582645541</v>
      </c>
      <c r="S50" s="20">
        <f t="shared" si="8"/>
        <v>3.0825903243011172E-6</v>
      </c>
    </row>
    <row r="51" spans="3:19" x14ac:dyDescent="0.25">
      <c r="C51" s="2">
        <v>0.74491017999999998</v>
      </c>
      <c r="D51">
        <v>203.91286700000001</v>
      </c>
      <c r="E51">
        <f t="shared" si="9"/>
        <v>203.28904288012046</v>
      </c>
      <c r="F51">
        <f t="shared" si="3"/>
        <v>0.38915653254348714</v>
      </c>
      <c r="G51" s="20">
        <f t="shared" si="4"/>
        <v>9.3591210282321052E-6</v>
      </c>
      <c r="I51" s="2">
        <v>0.74783054999999998</v>
      </c>
      <c r="J51">
        <v>234.372264</v>
      </c>
      <c r="K51">
        <f t="shared" si="10"/>
        <v>234.18774580478248</v>
      </c>
      <c r="L51">
        <f t="shared" si="5"/>
        <v>3.4046964366331187E-2</v>
      </c>
      <c r="M51" s="20">
        <f t="shared" si="6"/>
        <v>6.198205422985562E-7</v>
      </c>
      <c r="O51" s="2">
        <v>0.74605613000000004</v>
      </c>
      <c r="P51">
        <v>274.44901399999998</v>
      </c>
      <c r="Q51">
        <f t="shared" si="11"/>
        <v>273.87944475320012</v>
      </c>
      <c r="R51">
        <f t="shared" si="7"/>
        <v>0.32440912690015794</v>
      </c>
      <c r="S51" s="20">
        <f t="shared" si="8"/>
        <v>4.3069488536757166E-6</v>
      </c>
    </row>
    <row r="52" spans="3:19" x14ac:dyDescent="0.25">
      <c r="C52" s="2">
        <v>0.74999104999999999</v>
      </c>
      <c r="D52">
        <v>204.12380099999999</v>
      </c>
      <c r="E52">
        <f t="shared" si="9"/>
        <v>203.32568834909716</v>
      </c>
      <c r="F52">
        <f t="shared" si="3"/>
        <v>0.63698380353113127</v>
      </c>
      <c r="G52" s="20">
        <f t="shared" si="4"/>
        <v>1.5287662846479515E-5</v>
      </c>
      <c r="I52" s="2">
        <v>0.75060817000000002</v>
      </c>
      <c r="J52">
        <v>234.400521</v>
      </c>
      <c r="K52">
        <f t="shared" si="10"/>
        <v>234.22242534423489</v>
      </c>
      <c r="L52">
        <f t="shared" si="5"/>
        <v>3.1718062602402855E-2</v>
      </c>
      <c r="M52" s="20">
        <f t="shared" si="6"/>
        <v>5.7728398124242166E-7</v>
      </c>
      <c r="O52" s="2">
        <v>0.74883261999999995</v>
      </c>
      <c r="P52">
        <v>274.674711</v>
      </c>
      <c r="Q52">
        <f t="shared" si="11"/>
        <v>273.93172184921559</v>
      </c>
      <c r="R52">
        <f t="shared" si="7"/>
        <v>0.55203287818333935</v>
      </c>
      <c r="S52" s="20">
        <f t="shared" si="8"/>
        <v>7.3169079574182125E-6</v>
      </c>
    </row>
    <row r="53" spans="3:19" x14ac:dyDescent="0.25">
      <c r="C53" s="2">
        <v>0.75305204999999997</v>
      </c>
      <c r="D53">
        <v>204.27693300000001</v>
      </c>
      <c r="E53">
        <f t="shared" si="9"/>
        <v>203.35107964942932</v>
      </c>
      <c r="F53">
        <f t="shared" si="3"/>
        <v>0.85720442676297437</v>
      </c>
      <c r="G53" s="20">
        <f t="shared" si="4"/>
        <v>2.05421429752213E-5</v>
      </c>
      <c r="I53" s="2">
        <v>0.75310177</v>
      </c>
      <c r="J53">
        <v>234.41549900000001</v>
      </c>
      <c r="K53">
        <f t="shared" si="10"/>
        <v>234.25644309344284</v>
      </c>
      <c r="L53">
        <f t="shared" si="5"/>
        <v>2.5298781410723531E-2</v>
      </c>
      <c r="M53" s="20">
        <f t="shared" si="6"/>
        <v>4.6039113970792135E-7</v>
      </c>
      <c r="O53" s="2">
        <v>0.75189426999999998</v>
      </c>
      <c r="P53">
        <v>274.71338500000002</v>
      </c>
      <c r="Q53">
        <f t="shared" si="11"/>
        <v>273.99540496589839</v>
      </c>
      <c r="R53">
        <f t="shared" si="7"/>
        <v>0.51549532936857623</v>
      </c>
      <c r="S53" s="20">
        <f t="shared" si="8"/>
        <v>6.8306981493135839E-6</v>
      </c>
    </row>
    <row r="54" spans="3:19" x14ac:dyDescent="0.25">
      <c r="C54" s="2">
        <v>0.75611344000000003</v>
      </c>
      <c r="D54">
        <v>204.361391</v>
      </c>
      <c r="E54">
        <f t="shared" si="9"/>
        <v>203.37934810542185</v>
      </c>
      <c r="F54">
        <f t="shared" si="3"/>
        <v>0.96440824679141768</v>
      </c>
      <c r="G54" s="20">
        <f t="shared" si="4"/>
        <v>2.3092088607825933E-5</v>
      </c>
      <c r="I54" s="2">
        <v>0.75531035999999996</v>
      </c>
      <c r="J54">
        <v>234.591747</v>
      </c>
      <c r="K54">
        <f t="shared" si="10"/>
        <v>234.28907466210234</v>
      </c>
      <c r="L54">
        <f t="shared" si="5"/>
        <v>9.1610544128436014E-2</v>
      </c>
      <c r="M54" s="20">
        <f t="shared" si="6"/>
        <v>1.6646387642166142E-6</v>
      </c>
      <c r="O54" s="2">
        <v>0.75498757000000005</v>
      </c>
      <c r="P54">
        <v>274.73747900000001</v>
      </c>
      <c r="Q54">
        <f t="shared" si="11"/>
        <v>274.06695235496937</v>
      </c>
      <c r="R54">
        <f t="shared" si="7"/>
        <v>0.44960598169603783</v>
      </c>
      <c r="S54" s="20">
        <f t="shared" si="8"/>
        <v>5.9565701792193114E-6</v>
      </c>
    </row>
    <row r="55" spans="3:19" x14ac:dyDescent="0.25">
      <c r="C55" s="2">
        <v>0.75889044999999999</v>
      </c>
      <c r="D55">
        <v>204.49695199999999</v>
      </c>
      <c r="E55">
        <f t="shared" si="9"/>
        <v>203.40778060390875</v>
      </c>
      <c r="F55">
        <f t="shared" si="3"/>
        <v>1.1862943300633528</v>
      </c>
      <c r="G55" s="20">
        <f t="shared" si="4"/>
        <v>2.8367350588454404E-5</v>
      </c>
      <c r="I55" s="2">
        <v>0.75991805000000001</v>
      </c>
      <c r="J55">
        <v>234.749931</v>
      </c>
      <c r="K55">
        <f t="shared" si="10"/>
        <v>234.36567341234178</v>
      </c>
      <c r="L55">
        <f t="shared" si="5"/>
        <v>0.14765389367291917</v>
      </c>
      <c r="M55" s="20">
        <f t="shared" si="6"/>
        <v>2.6793778162968187E-6</v>
      </c>
      <c r="O55" s="2">
        <v>0.76044604999999998</v>
      </c>
      <c r="P55">
        <v>275.15472</v>
      </c>
      <c r="Q55">
        <f t="shared" si="11"/>
        <v>274.21376374533759</v>
      </c>
      <c r="R55">
        <f t="shared" si="7"/>
        <v>0.88539867318831056</v>
      </c>
      <c r="S55" s="20">
        <f t="shared" si="8"/>
        <v>1.1694588172758401E-5</v>
      </c>
    </row>
    <row r="56" spans="3:19" x14ac:dyDescent="0.25">
      <c r="C56" s="2">
        <v>0.76166816999999998</v>
      </c>
      <c r="D56">
        <v>204.50660999999999</v>
      </c>
      <c r="E56">
        <f t="shared" si="9"/>
        <v>203.439192888951</v>
      </c>
      <c r="F56">
        <f t="shared" si="3"/>
        <v>1.1393792889601857</v>
      </c>
      <c r="G56" s="20">
        <f t="shared" si="4"/>
        <v>2.7242917888195407E-5</v>
      </c>
      <c r="I56" s="2">
        <v>0.76297985999999995</v>
      </c>
      <c r="J56">
        <v>234.75999100000001</v>
      </c>
      <c r="K56">
        <f t="shared" si="10"/>
        <v>234.42380835408332</v>
      </c>
      <c r="L56">
        <f t="shared" si="5"/>
        <v>0.11301877141554888</v>
      </c>
      <c r="M56" s="20">
        <f t="shared" si="6"/>
        <v>2.0507013322052029E-6</v>
      </c>
      <c r="O56" s="2">
        <v>0.76322336000000002</v>
      </c>
      <c r="P56">
        <v>275.23877499999998</v>
      </c>
      <c r="Q56">
        <f t="shared" si="11"/>
        <v>274.30015184235799</v>
      </c>
      <c r="R56">
        <f t="shared" si="7"/>
        <v>0.88101343206180982</v>
      </c>
      <c r="S56" s="20">
        <f t="shared" si="8"/>
        <v>1.1629560363216042E-5</v>
      </c>
    </row>
    <row r="57" spans="3:19" x14ac:dyDescent="0.25">
      <c r="C57" s="2">
        <v>0.7644455</v>
      </c>
      <c r="D57">
        <v>204.58494200000001</v>
      </c>
      <c r="E57">
        <f t="shared" si="9"/>
        <v>203.47392023910893</v>
      </c>
      <c r="F57">
        <f t="shared" si="3"/>
        <v>1.23436935317351</v>
      </c>
      <c r="G57" s="20">
        <f t="shared" si="4"/>
        <v>2.9491563674903079E-5</v>
      </c>
      <c r="I57" s="2">
        <v>0.76575726</v>
      </c>
      <c r="J57">
        <v>234.82687799999999</v>
      </c>
      <c r="K57">
        <f t="shared" si="10"/>
        <v>234.48226312768253</v>
      </c>
      <c r="L57">
        <f t="shared" si="5"/>
        <v>0.11875941022238233</v>
      </c>
      <c r="M57" s="20">
        <f t="shared" si="6"/>
        <v>2.1536366022073219E-6</v>
      </c>
      <c r="O57" s="2">
        <v>0.76628499999999999</v>
      </c>
      <c r="P57">
        <v>275.27744899999999</v>
      </c>
      <c r="Q57">
        <f t="shared" si="11"/>
        <v>274.40599449904573</v>
      </c>
      <c r="R57">
        <f t="shared" si="7"/>
        <v>0.75943294723343413</v>
      </c>
      <c r="S57" s="20">
        <f t="shared" si="8"/>
        <v>1.0021856146647271E-5</v>
      </c>
    </row>
    <row r="58" spans="3:19" x14ac:dyDescent="0.25">
      <c r="C58" s="2">
        <v>0.76722212000000001</v>
      </c>
      <c r="D58">
        <v>204.78917799999999</v>
      </c>
      <c r="E58">
        <f t="shared" si="9"/>
        <v>203.51234841990208</v>
      </c>
      <c r="F58">
        <f t="shared" si="3"/>
        <v>1.6302937766130061</v>
      </c>
      <c r="G58" s="20">
        <f t="shared" si="4"/>
        <v>3.8873340739625438E-5</v>
      </c>
      <c r="I58" s="2">
        <v>0.76853446000000003</v>
      </c>
      <c r="J58">
        <v>234.928102</v>
      </c>
      <c r="K58">
        <f t="shared" si="10"/>
        <v>234.54680872010016</v>
      </c>
      <c r="L58">
        <f t="shared" si="5"/>
        <v>0.14538456529677474</v>
      </c>
      <c r="M58" s="20">
        <f t="shared" si="6"/>
        <v>2.6341976757930272E-6</v>
      </c>
      <c r="O58" s="2">
        <v>0.76906169000000002</v>
      </c>
      <c r="P58">
        <v>275.47023999999999</v>
      </c>
      <c r="Q58">
        <f t="shared" si="11"/>
        <v>274.51279869486422</v>
      </c>
      <c r="R58">
        <f t="shared" si="7"/>
        <v>0.91669385278009385</v>
      </c>
      <c r="S58" s="20">
        <f t="shared" si="8"/>
        <v>1.2080222801313504E-5</v>
      </c>
    </row>
    <row r="59" spans="3:19" x14ac:dyDescent="0.25">
      <c r="C59" s="2">
        <v>0.76999945000000003</v>
      </c>
      <c r="D59">
        <v>204.86751000000001</v>
      </c>
      <c r="E59">
        <f t="shared" si="9"/>
        <v>203.55493974732829</v>
      </c>
      <c r="F59">
        <f t="shared" si="3"/>
        <v>1.7228406681987005</v>
      </c>
      <c r="G59" s="20">
        <f t="shared" si="4"/>
        <v>4.1048655504052037E-5</v>
      </c>
      <c r="I59" s="2">
        <v>0.77159553000000003</v>
      </c>
      <c r="J59">
        <v>235.06978799999999</v>
      </c>
      <c r="K59">
        <f t="shared" si="10"/>
        <v>234.62587413069448</v>
      </c>
      <c r="L59">
        <f t="shared" si="5"/>
        <v>0.19705952336178431</v>
      </c>
      <c r="M59" s="20">
        <f t="shared" si="6"/>
        <v>3.5661844067143179E-6</v>
      </c>
      <c r="O59" s="2">
        <v>0.77183855999999995</v>
      </c>
      <c r="P59">
        <v>275.628693</v>
      </c>
      <c r="Q59">
        <f t="shared" si="11"/>
        <v>274.63118193506926</v>
      </c>
      <c r="R59">
        <f t="shared" si="7"/>
        <v>0.99502832465924684</v>
      </c>
      <c r="S59" s="20">
        <f t="shared" si="8"/>
        <v>1.3097445264717834E-5</v>
      </c>
    </row>
    <row r="60" spans="3:19" x14ac:dyDescent="0.25">
      <c r="C60" s="2">
        <v>0.77268228999999999</v>
      </c>
      <c r="D60">
        <v>204.91065599999999</v>
      </c>
      <c r="E60">
        <f t="shared" si="9"/>
        <v>203.60049570923218</v>
      </c>
      <c r="F60">
        <f t="shared" si="3"/>
        <v>1.7165199875047961</v>
      </c>
      <c r="G60" s="20">
        <f t="shared" si="4"/>
        <v>4.0880836853054906E-5</v>
      </c>
      <c r="I60" s="2">
        <v>0.77465698000000005</v>
      </c>
      <c r="J60">
        <v>235.14279999999999</v>
      </c>
      <c r="K60">
        <f t="shared" si="10"/>
        <v>234.71431986920754</v>
      </c>
      <c r="L60">
        <f t="shared" si="5"/>
        <v>0.18359522248391597</v>
      </c>
      <c r="M60" s="20">
        <f t="shared" si="6"/>
        <v>3.3204581060646249E-6</v>
      </c>
      <c r="O60" s="2">
        <v>0.77518343000000001</v>
      </c>
      <c r="P60">
        <v>275.82085699999999</v>
      </c>
      <c r="Q60">
        <f t="shared" si="11"/>
        <v>274.79116460483488</v>
      </c>
      <c r="R60">
        <f t="shared" si="7"/>
        <v>1.060266428660869</v>
      </c>
      <c r="S60" s="20">
        <f t="shared" si="8"/>
        <v>1.3936727337543369E-5</v>
      </c>
    </row>
    <row r="61" spans="3:19" x14ac:dyDescent="0.25">
      <c r="C61" s="2">
        <v>0.77801553999999995</v>
      </c>
      <c r="D61">
        <v>205.14784299999999</v>
      </c>
      <c r="E61">
        <f t="shared" si="9"/>
        <v>203.70602863216874</v>
      </c>
      <c r="F61">
        <f t="shared" si="3"/>
        <v>2.0788286712846444</v>
      </c>
      <c r="G61" s="20">
        <f t="shared" si="4"/>
        <v>4.9395204525522139E-5</v>
      </c>
      <c r="I61" s="2">
        <v>0.77800248999999999</v>
      </c>
      <c r="J61">
        <v>235.221937</v>
      </c>
      <c r="K61">
        <f t="shared" si="10"/>
        <v>234.82316774217162</v>
      </c>
      <c r="L61">
        <f t="shared" si="5"/>
        <v>0.15901692098899464</v>
      </c>
      <c r="M61" s="20">
        <f t="shared" si="6"/>
        <v>2.8740061697135289E-6</v>
      </c>
      <c r="O61" s="2">
        <v>0.77966413999999995</v>
      </c>
      <c r="P61">
        <v>276.10476699999998</v>
      </c>
      <c r="Q61">
        <f t="shared" si="11"/>
        <v>275.04004440447829</v>
      </c>
      <c r="R61">
        <f t="shared" si="7"/>
        <v>1.1336342054144375</v>
      </c>
      <c r="S61" s="20">
        <f t="shared" si="8"/>
        <v>1.4870484948918286E-5</v>
      </c>
    </row>
    <row r="62" spans="3:19" x14ac:dyDescent="0.25">
      <c r="C62" s="2">
        <v>0.78107634000000004</v>
      </c>
      <c r="D62">
        <v>205.33531300000001</v>
      </c>
      <c r="E62">
        <f t="shared" si="9"/>
        <v>203.77709922160449</v>
      </c>
      <c r="F62">
        <f t="shared" si="3"/>
        <v>2.4280301791816616</v>
      </c>
      <c r="G62" s="20">
        <f t="shared" si="4"/>
        <v>5.7587309867311941E-5</v>
      </c>
      <c r="I62" s="2">
        <v>0.78242056999999998</v>
      </c>
      <c r="J62">
        <v>235.41705200000001</v>
      </c>
      <c r="K62">
        <f t="shared" si="10"/>
        <v>234.98959347558397</v>
      </c>
      <c r="L62">
        <f t="shared" si="5"/>
        <v>0.18272079009593753</v>
      </c>
      <c r="M62" s="20">
        <f t="shared" si="6"/>
        <v>3.2969482514205687E-6</v>
      </c>
      <c r="O62" s="2">
        <v>0.78244095999999996</v>
      </c>
      <c r="P62">
        <v>276.273235</v>
      </c>
      <c r="Q62">
        <f t="shared" si="11"/>
        <v>275.21736793832036</v>
      </c>
      <c r="R62">
        <f t="shared" si="7"/>
        <v>1.1148552519399859</v>
      </c>
      <c r="S62" s="20">
        <f t="shared" si="8"/>
        <v>1.4606321577688442E-5</v>
      </c>
    </row>
    <row r="63" spans="3:19" x14ac:dyDescent="0.25">
      <c r="C63" s="2">
        <v>0.78385344999999995</v>
      </c>
      <c r="D63">
        <v>205.45370600000001</v>
      </c>
      <c r="E63">
        <f t="shared" si="9"/>
        <v>203.84933168266167</v>
      </c>
      <c r="F63">
        <f t="shared" si="3"/>
        <v>2.5740169501348662</v>
      </c>
      <c r="G63" s="20">
        <f t="shared" si="4"/>
        <v>6.0979441636295087E-5</v>
      </c>
      <c r="I63" s="2">
        <v>0.78519797000000002</v>
      </c>
      <c r="J63">
        <v>235.48393899999999</v>
      </c>
      <c r="K63">
        <f t="shared" si="10"/>
        <v>235.1095248416099</v>
      </c>
      <c r="L63">
        <f t="shared" si="5"/>
        <v>0.14018596200296352</v>
      </c>
      <c r="M63" s="20">
        <f t="shared" si="6"/>
        <v>2.5280283663596188E-6</v>
      </c>
      <c r="O63" s="2">
        <v>0.78521806999999999</v>
      </c>
      <c r="P63">
        <v>276.39162700000003</v>
      </c>
      <c r="Q63">
        <f t="shared" si="11"/>
        <v>275.41509507196116</v>
      </c>
      <c r="R63">
        <f t="shared" si="7"/>
        <v>0.95361460647930629</v>
      </c>
      <c r="S63" s="20">
        <f t="shared" si="8"/>
        <v>1.2483119549539561E-5</v>
      </c>
    </row>
    <row r="64" spans="3:19" x14ac:dyDescent="0.25">
      <c r="C64" s="2">
        <v>0.78691513000000002</v>
      </c>
      <c r="D64">
        <v>205.48665700000001</v>
      </c>
      <c r="E64">
        <f t="shared" si="9"/>
        <v>203.93866550874955</v>
      </c>
      <c r="F64">
        <f t="shared" si="3"/>
        <v>2.3962776569838131</v>
      </c>
      <c r="G64" s="20">
        <f t="shared" si="4"/>
        <v>5.6750525162127188E-5</v>
      </c>
      <c r="I64" s="2">
        <v>0.78797477999999999</v>
      </c>
      <c r="J64">
        <v>235.65383800000001</v>
      </c>
      <c r="K64">
        <f t="shared" si="10"/>
        <v>235.24302220542842</v>
      </c>
      <c r="L64">
        <f t="shared" si="5"/>
        <v>0.16876961706948704</v>
      </c>
      <c r="M64" s="20">
        <f t="shared" si="6"/>
        <v>3.0391016779430169E-6</v>
      </c>
      <c r="O64" s="2">
        <v>0.78799514000000004</v>
      </c>
      <c r="P64">
        <v>276.51574299999999</v>
      </c>
      <c r="Q64">
        <f t="shared" si="11"/>
        <v>275.63581906164393</v>
      </c>
      <c r="R64">
        <f t="shared" si="7"/>
        <v>0.77426613729203497</v>
      </c>
      <c r="S64" s="20">
        <f t="shared" si="8"/>
        <v>1.0126294209656431E-5</v>
      </c>
    </row>
    <row r="65" spans="3:19" x14ac:dyDescent="0.25">
      <c r="C65" s="2">
        <v>0.78969213999999999</v>
      </c>
      <c r="D65">
        <v>205.622218</v>
      </c>
      <c r="E65">
        <f t="shared" si="9"/>
        <v>204.02964978997224</v>
      </c>
      <c r="F65">
        <f t="shared" si="3"/>
        <v>2.5362735035910364</v>
      </c>
      <c r="G65" s="20">
        <f t="shared" si="4"/>
        <v>5.9986842904674225E-5</v>
      </c>
      <c r="I65" s="2">
        <v>0.79075202</v>
      </c>
      <c r="J65">
        <v>235.74933899999999</v>
      </c>
      <c r="K65">
        <f t="shared" si="10"/>
        <v>235.39184959282167</v>
      </c>
      <c r="L65">
        <f t="shared" si="5"/>
        <v>0.12779867624470706</v>
      </c>
      <c r="M65" s="20">
        <f t="shared" si="6"/>
        <v>2.2994575044079198E-6</v>
      </c>
      <c r="O65" s="2">
        <v>0.79077237</v>
      </c>
      <c r="P65">
        <v>276.61267500000002</v>
      </c>
      <c r="Q65">
        <f t="shared" si="11"/>
        <v>275.88253275432442</v>
      </c>
      <c r="R65">
        <f t="shared" si="7"/>
        <v>0.53310769892022081</v>
      </c>
      <c r="S65" s="20">
        <f t="shared" si="8"/>
        <v>6.9674009171047147E-6</v>
      </c>
    </row>
    <row r="66" spans="3:19" x14ac:dyDescent="0.25">
      <c r="C66" s="2">
        <v>0.79246910999999998</v>
      </c>
      <c r="D66">
        <v>205.76350299999999</v>
      </c>
      <c r="E66">
        <f t="shared" si="9"/>
        <v>204.13135956718517</v>
      </c>
      <c r="F66">
        <f t="shared" si="3"/>
        <v>2.6638921852805262</v>
      </c>
      <c r="G66" s="20">
        <f t="shared" si="4"/>
        <v>6.2918730882170035E-5</v>
      </c>
      <c r="I66" s="2">
        <v>0.79352864000000001</v>
      </c>
      <c r="J66">
        <v>235.953575</v>
      </c>
      <c r="K66">
        <f t="shared" si="10"/>
        <v>235.55789801746951</v>
      </c>
      <c r="L66">
        <f t="shared" si="5"/>
        <v>0.1565602745044328</v>
      </c>
      <c r="M66" s="20">
        <f t="shared" si="6"/>
        <v>2.8120850427015782E-6</v>
      </c>
      <c r="O66" s="2">
        <v>0.79354904999999998</v>
      </c>
      <c r="P66">
        <v>276.80546500000003</v>
      </c>
      <c r="Q66">
        <f t="shared" si="11"/>
        <v>276.15855492387675</v>
      </c>
      <c r="R66">
        <f t="shared" si="7"/>
        <v>0.4184926465898236</v>
      </c>
      <c r="S66" s="20">
        <f t="shared" si="8"/>
        <v>5.4618341802485447E-6</v>
      </c>
    </row>
    <row r="67" spans="3:19" x14ac:dyDescent="0.25">
      <c r="C67" s="2">
        <v>0.79524656999999999</v>
      </c>
      <c r="D67">
        <v>205.81894299999999</v>
      </c>
      <c r="E67">
        <f t="shared" ref="E67:E98" si="12">$X$6+$X$2*EXP((C67/F$1)*$X$3-$X$4)+D$1^2*$X$5/((-$X$7*(C67/E$1-1)^$X$8+1))</f>
        <v>204.24520144898045</v>
      </c>
      <c r="F67">
        <f t="shared" si="3"/>
        <v>2.47666246940538</v>
      </c>
      <c r="G67" s="20">
        <f t="shared" si="4"/>
        <v>5.8465024498673432E-5</v>
      </c>
      <c r="I67" s="2">
        <v>0.79659029000000003</v>
      </c>
      <c r="J67">
        <v>235.99109100000001</v>
      </c>
      <c r="K67">
        <f t="shared" ref="K67:K98" si="13">$X$6+$X$2*EXP((I67/L$1)*$X$3-$X$4)+J$1^2*$X$5/((-$X$7*(I67/K$1-1)^$X$8+1))</f>
        <v>235.76365614097665</v>
      </c>
      <c r="L67">
        <f t="shared" si="5"/>
        <v>5.1726615098976303E-2</v>
      </c>
      <c r="M67" s="20">
        <f t="shared" si="6"/>
        <v>9.2880136238811364E-7</v>
      </c>
      <c r="O67" s="2">
        <v>0.79632557000000004</v>
      </c>
      <c r="P67">
        <v>277.02686999999997</v>
      </c>
      <c r="Q67">
        <f t="shared" ref="Q67:Q98" si="14">$X$6+$X$2*EXP((O67/R$1)*$X$3-$X$4)+P$1^2*$X$5/((-$X$7*(O67/Q$1-1)^$X$8+1))</f>
        <v>276.46777156729524</v>
      </c>
      <c r="R67">
        <f t="shared" si="7"/>
        <v>0.3125910574528849</v>
      </c>
      <c r="S67" s="20">
        <f t="shared" si="8"/>
        <v>4.0731720907842852E-6</v>
      </c>
    </row>
    <row r="68" spans="3:19" x14ac:dyDescent="0.25">
      <c r="C68" s="2">
        <v>0.79745597999999995</v>
      </c>
      <c r="D68">
        <v>205.85211799999999</v>
      </c>
      <c r="E68">
        <f t="shared" si="12"/>
        <v>204.34545250864434</v>
      </c>
      <c r="F68">
        <f t="shared" ref="F68:F104" si="15">(E68-D68)^2</f>
        <v>2.2700409028419553</v>
      </c>
      <c r="G68" s="20">
        <f t="shared" ref="G68:G104" si="16">((E68-D68)/D68)^2</f>
        <v>5.3570167345370875E-5</v>
      </c>
      <c r="I68" s="2">
        <v>0.79936759999999996</v>
      </c>
      <c r="J68">
        <v>236.073238</v>
      </c>
      <c r="K68">
        <f t="shared" si="13"/>
        <v>235.97362530629545</v>
      </c>
      <c r="L68">
        <f t="shared" ref="L68:L102" si="17">(K68-J68)^2</f>
        <v>9.9226887470779662E-3</v>
      </c>
      <c r="M68" s="20">
        <f t="shared" ref="M68:M102" si="18">((K68-J68)/J68)^2</f>
        <v>1.7804748970514816E-7</v>
      </c>
      <c r="O68" s="2">
        <v>0.79881762000000001</v>
      </c>
      <c r="P68">
        <v>277.31511699999999</v>
      </c>
      <c r="Q68">
        <f t="shared" si="14"/>
        <v>276.77719186282332</v>
      </c>
      <c r="R68">
        <f t="shared" ref="R68:R101" si="19">(Q68-P68)^2</f>
        <v>0.28936345320654067</v>
      </c>
      <c r="S68" s="20">
        <f t="shared" ref="S68:S101" si="20">((Q68-P68)/P68)^2</f>
        <v>3.7626739753337082E-6</v>
      </c>
    </row>
    <row r="69" spans="3:19" x14ac:dyDescent="0.25">
      <c r="C69" s="2">
        <v>0.79953788000000003</v>
      </c>
      <c r="D69">
        <v>206.105446</v>
      </c>
      <c r="E69">
        <f t="shared" si="12"/>
        <v>204.44863740852517</v>
      </c>
      <c r="F69">
        <f t="shared" si="15"/>
        <v>2.7450147087848036</v>
      </c>
      <c r="G69" s="20">
        <f t="shared" si="16"/>
        <v>6.4619819560535254E-5</v>
      </c>
      <c r="I69" s="2">
        <v>0.80435418000000003</v>
      </c>
      <c r="J69">
        <v>236.21356499999999</v>
      </c>
      <c r="K69">
        <f t="shared" si="13"/>
        <v>236.4159970115179</v>
      </c>
      <c r="L69">
        <f t="shared" si="17"/>
        <v>4.0978719287188735E-2</v>
      </c>
      <c r="M69" s="20">
        <f t="shared" si="18"/>
        <v>7.3442713241074297E-7</v>
      </c>
      <c r="O69" s="2">
        <v>0.80115269</v>
      </c>
      <c r="P69">
        <v>277.453867</v>
      </c>
      <c r="Q69">
        <f t="shared" si="14"/>
        <v>277.09780002345508</v>
      </c>
      <c r="R69">
        <f t="shared" si="19"/>
        <v>0.12678369178584301</v>
      </c>
      <c r="S69" s="20">
        <f t="shared" si="20"/>
        <v>1.6469553655865325E-6</v>
      </c>
    </row>
    <row r="70" spans="3:19" x14ac:dyDescent="0.25">
      <c r="C70" s="2">
        <v>0.80300817999999996</v>
      </c>
      <c r="D70">
        <v>206.44229300000001</v>
      </c>
      <c r="E70">
        <f t="shared" si="12"/>
        <v>204.64174396608587</v>
      </c>
      <c r="F70">
        <f t="shared" si="15"/>
        <v>3.2419768235291335</v>
      </c>
      <c r="G70" s="20">
        <f t="shared" si="16"/>
        <v>7.6069849556459638E-5</v>
      </c>
      <c r="I70" s="2">
        <v>0.80741516999999996</v>
      </c>
      <c r="J70">
        <v>236.36812800000001</v>
      </c>
      <c r="K70">
        <f t="shared" si="13"/>
        <v>236.73640750490651</v>
      </c>
      <c r="L70">
        <f t="shared" si="17"/>
        <v>0.13562979373417411</v>
      </c>
      <c r="M70" s="20">
        <f t="shared" si="18"/>
        <v>2.4276007888801906E-6</v>
      </c>
      <c r="O70" s="2">
        <v>0.80541094000000002</v>
      </c>
      <c r="P70">
        <v>278.001195</v>
      </c>
      <c r="Q70">
        <f t="shared" si="14"/>
        <v>277.77021633048543</v>
      </c>
      <c r="R70">
        <f t="shared" si="19"/>
        <v>5.3351145770721115E-2</v>
      </c>
      <c r="S70" s="20">
        <f t="shared" si="20"/>
        <v>6.9031995118463543E-7</v>
      </c>
    </row>
    <row r="71" spans="3:19" x14ac:dyDescent="0.25">
      <c r="C71" s="2">
        <v>0.80578519000000004</v>
      </c>
      <c r="D71">
        <v>206.577854</v>
      </c>
      <c r="E71">
        <f t="shared" si="12"/>
        <v>204.81779563496914</v>
      </c>
      <c r="F71">
        <f t="shared" si="15"/>
        <v>3.0978054483150967</v>
      </c>
      <c r="G71" s="20">
        <f t="shared" si="16"/>
        <v>7.2591641349031117E-5</v>
      </c>
      <c r="I71" s="2">
        <v>0.81047597000000005</v>
      </c>
      <c r="J71">
        <v>236.557028</v>
      </c>
      <c r="K71">
        <f t="shared" si="13"/>
        <v>237.10063688332843</v>
      </c>
      <c r="L71">
        <f t="shared" si="17"/>
        <v>0.29551061803358436</v>
      </c>
      <c r="M71" s="20">
        <f t="shared" si="18"/>
        <v>5.2808201838327651E-6</v>
      </c>
      <c r="O71" s="2">
        <v>0.80818743000000004</v>
      </c>
      <c r="P71">
        <v>278.22832199999999</v>
      </c>
      <c r="Q71">
        <f t="shared" si="14"/>
        <v>278.2790692411528</v>
      </c>
      <c r="R71">
        <f t="shared" si="19"/>
        <v>2.5752824846210064E-3</v>
      </c>
      <c r="S71" s="20">
        <f t="shared" si="20"/>
        <v>3.3267655920582006E-8</v>
      </c>
    </row>
    <row r="72" spans="3:19" x14ac:dyDescent="0.25">
      <c r="C72" s="2">
        <v>0.80827846000000003</v>
      </c>
      <c r="D72">
        <v>206.65149199999999</v>
      </c>
      <c r="E72">
        <f t="shared" si="12"/>
        <v>204.99443176439422</v>
      </c>
      <c r="F72">
        <f t="shared" si="15"/>
        <v>2.7458486244258471</v>
      </c>
      <c r="G72" s="20">
        <f t="shared" si="16"/>
        <v>6.4298301535558512E-5</v>
      </c>
      <c r="I72" s="2">
        <v>0.81325203000000001</v>
      </c>
      <c r="J72">
        <v>236.858554</v>
      </c>
      <c r="K72">
        <f t="shared" si="13"/>
        <v>237.47432703997328</v>
      </c>
      <c r="L72">
        <f t="shared" si="17"/>
        <v>0.37917643675793106</v>
      </c>
      <c r="M72" s="20">
        <f t="shared" si="18"/>
        <v>6.7587003744757954E-6</v>
      </c>
      <c r="O72" s="2">
        <v>0.81096310000000005</v>
      </c>
      <c r="P72">
        <v>278.598523</v>
      </c>
      <c r="Q72">
        <f t="shared" si="14"/>
        <v>278.85228539506591</v>
      </c>
      <c r="R72">
        <f t="shared" si="19"/>
        <v>6.4395353149584639E-2</v>
      </c>
      <c r="S72" s="20">
        <f t="shared" si="20"/>
        <v>8.2965380615407287E-7</v>
      </c>
    </row>
    <row r="73" spans="3:19" x14ac:dyDescent="0.25">
      <c r="C73" s="2">
        <v>0.81105439000000001</v>
      </c>
      <c r="D73">
        <v>206.975909</v>
      </c>
      <c r="E73">
        <f t="shared" si="12"/>
        <v>205.21442764690056</v>
      </c>
      <c r="F73">
        <f t="shared" si="15"/>
        <v>3.1028165573170381</v>
      </c>
      <c r="G73" s="20">
        <f t="shared" si="16"/>
        <v>7.2429669424988892E-5</v>
      </c>
      <c r="I73" s="2">
        <v>0.81602702000000005</v>
      </c>
      <c r="J73">
        <v>237.34893500000001</v>
      </c>
      <c r="K73">
        <f t="shared" si="13"/>
        <v>237.89481699420065</v>
      </c>
      <c r="L73">
        <f t="shared" si="17"/>
        <v>0.29798715159246913</v>
      </c>
      <c r="M73" s="20">
        <f t="shared" si="18"/>
        <v>5.2896016110343575E-6</v>
      </c>
      <c r="O73" s="2">
        <v>0.81373852000000002</v>
      </c>
      <c r="P73">
        <v>279.01450699999998</v>
      </c>
      <c r="Q73">
        <f t="shared" si="14"/>
        <v>279.49877050708648</v>
      </c>
      <c r="R73">
        <f t="shared" si="19"/>
        <v>0.23451114429571257</v>
      </c>
      <c r="S73" s="20">
        <f t="shared" si="20"/>
        <v>3.0123811194582494E-6</v>
      </c>
    </row>
    <row r="74" spans="3:19" x14ac:dyDescent="0.25">
      <c r="C74" s="2">
        <v>0.81383081999999995</v>
      </c>
      <c r="D74">
        <v>207.214483</v>
      </c>
      <c r="E74">
        <f t="shared" si="12"/>
        <v>205.46223996682212</v>
      </c>
      <c r="F74">
        <f t="shared" si="15"/>
        <v>3.0703556473204046</v>
      </c>
      <c r="G74" s="20">
        <f t="shared" si="16"/>
        <v>7.1506985605522574E-5</v>
      </c>
      <c r="I74" s="2">
        <v>0.81880249999999999</v>
      </c>
      <c r="J74">
        <v>237.75347300000001</v>
      </c>
      <c r="K74">
        <f t="shared" si="13"/>
        <v>238.3686761014684</v>
      </c>
      <c r="L74">
        <f t="shared" si="17"/>
        <v>0.37847485605631559</v>
      </c>
      <c r="M74" s="20">
        <f t="shared" si="18"/>
        <v>6.6955042985181908E-6</v>
      </c>
      <c r="O74" s="2">
        <v>0.81651403</v>
      </c>
      <c r="P74">
        <v>279.41332199999999</v>
      </c>
      <c r="Q74">
        <f t="shared" si="14"/>
        <v>280.2286807909145</v>
      </c>
      <c r="R74">
        <f t="shared" si="19"/>
        <v>0.66480995792155806</v>
      </c>
      <c r="S74" s="20">
        <f t="shared" si="20"/>
        <v>8.51536559305792E-6</v>
      </c>
    </row>
    <row r="75" spans="3:19" x14ac:dyDescent="0.25">
      <c r="C75" s="2">
        <v>0.81632298999999997</v>
      </c>
      <c r="D75">
        <v>207.481269</v>
      </c>
      <c r="E75">
        <f t="shared" si="12"/>
        <v>205.71140792709923</v>
      </c>
      <c r="F75">
        <f t="shared" si="15"/>
        <v>3.1324082173694539</v>
      </c>
      <c r="G75" s="20">
        <f t="shared" si="16"/>
        <v>7.2764669895268255E-5</v>
      </c>
      <c r="I75" s="2">
        <v>0.82157630000000004</v>
      </c>
      <c r="J75">
        <v>238.454172</v>
      </c>
      <c r="K75">
        <f t="shared" si="13"/>
        <v>238.90273271962803</v>
      </c>
      <c r="L75">
        <f t="shared" si="17"/>
        <v>0.20120671919321984</v>
      </c>
      <c r="M75" s="20">
        <f t="shared" si="18"/>
        <v>3.5386094187133389E-6</v>
      </c>
      <c r="O75" s="2">
        <v>0.81928862999999996</v>
      </c>
      <c r="P75">
        <v>279.97237799999999</v>
      </c>
      <c r="Q75">
        <f t="shared" si="14"/>
        <v>281.0532345374798</v>
      </c>
      <c r="R75">
        <f t="shared" si="19"/>
        <v>1.1682508546128301</v>
      </c>
      <c r="S75" s="20">
        <f t="shared" si="20"/>
        <v>1.4904099293604106E-5</v>
      </c>
    </row>
    <row r="76" spans="3:19" x14ac:dyDescent="0.25">
      <c r="C76" s="2">
        <v>0.81909947000000005</v>
      </c>
      <c r="D76">
        <v>207.70982699999999</v>
      </c>
      <c r="E76">
        <f t="shared" si="12"/>
        <v>206.02266171672241</v>
      </c>
      <c r="F76">
        <f t="shared" si="15"/>
        <v>2.8465266930971147</v>
      </c>
      <c r="G76" s="20">
        <f t="shared" si="16"/>
        <v>6.5978307809731247E-5</v>
      </c>
      <c r="I76" s="2">
        <v>0.82435095999999997</v>
      </c>
      <c r="J76">
        <v>239.00178199999999</v>
      </c>
      <c r="K76">
        <f t="shared" si="13"/>
        <v>239.50570327578455</v>
      </c>
      <c r="L76">
        <f t="shared" si="17"/>
        <v>0.25393665218834183</v>
      </c>
      <c r="M76" s="20">
        <f t="shared" si="18"/>
        <v>4.4455255596599387E-6</v>
      </c>
      <c r="O76" s="2">
        <v>0.82171592000000004</v>
      </c>
      <c r="P76">
        <v>280.54668099999998</v>
      </c>
      <c r="Q76">
        <f t="shared" si="14"/>
        <v>281.86267385795787</v>
      </c>
      <c r="R76">
        <f t="shared" si="19"/>
        <v>1.7318372021961872</v>
      </c>
      <c r="S76" s="20">
        <f t="shared" si="20"/>
        <v>2.2003754678178991E-5</v>
      </c>
    </row>
    <row r="77" spans="3:19" x14ac:dyDescent="0.25">
      <c r="C77" s="2">
        <v>0.8211811</v>
      </c>
      <c r="D77">
        <v>208.008938</v>
      </c>
      <c r="E77">
        <f t="shared" si="12"/>
        <v>206.28205362233351</v>
      </c>
      <c r="F77">
        <f t="shared" si="15"/>
        <v>2.9821296538285935</v>
      </c>
      <c r="G77" s="20">
        <f t="shared" si="16"/>
        <v>6.8922738980284912E-5</v>
      </c>
      <c r="I77" s="2">
        <v>0.82712540000000001</v>
      </c>
      <c r="J77">
        <v>239.58945299999999</v>
      </c>
      <c r="K77">
        <f t="shared" si="13"/>
        <v>240.18679666959139</v>
      </c>
      <c r="L77">
        <f t="shared" si="17"/>
        <v>0.35681945960091493</v>
      </c>
      <c r="M77" s="20">
        <f t="shared" si="18"/>
        <v>6.2160305344852036E-6</v>
      </c>
      <c r="O77" s="2">
        <v>0.82656764999999999</v>
      </c>
      <c r="P77">
        <v>282.19890099999998</v>
      </c>
      <c r="Q77">
        <f t="shared" si="14"/>
        <v>283.7694606911906</v>
      </c>
      <c r="R77">
        <f t="shared" si="19"/>
        <v>2.4666577435927888</v>
      </c>
      <c r="S77" s="20">
        <f t="shared" si="20"/>
        <v>3.097406873520405E-5</v>
      </c>
    </row>
    <row r="78" spans="3:19" x14ac:dyDescent="0.25">
      <c r="C78" s="2">
        <v>0.82568958999999997</v>
      </c>
      <c r="D78">
        <v>208.959611</v>
      </c>
      <c r="E78">
        <f t="shared" si="12"/>
        <v>206.93225607890241</v>
      </c>
      <c r="F78">
        <f t="shared" si="15"/>
        <v>4.1101679760985865</v>
      </c>
      <c r="G78" s="20">
        <f t="shared" si="16"/>
        <v>9.413147608321686E-5</v>
      </c>
      <c r="I78" s="2">
        <v>0.82989942000000005</v>
      </c>
      <c r="J78">
        <v>240.25152199999999</v>
      </c>
      <c r="K78">
        <f t="shared" si="13"/>
        <v>240.9566875175471</v>
      </c>
      <c r="L78">
        <f t="shared" si="17"/>
        <v>0.4972584071374711</v>
      </c>
      <c r="M78" s="20">
        <f t="shared" si="18"/>
        <v>8.6148920380336505E-6</v>
      </c>
      <c r="O78" s="2">
        <v>0.82892895</v>
      </c>
      <c r="P78">
        <v>283.27644400000003</v>
      </c>
      <c r="Q78">
        <f t="shared" si="14"/>
        <v>284.85961042881286</v>
      </c>
      <c r="R78">
        <f t="shared" si="19"/>
        <v>2.5064159413199723</v>
      </c>
      <c r="S78" s="20">
        <f t="shared" si="20"/>
        <v>3.1234331839042768E-5</v>
      </c>
    </row>
    <row r="79" spans="3:19" x14ac:dyDescent="0.25">
      <c r="C79" s="2">
        <v>0.82846538999999997</v>
      </c>
      <c r="D79">
        <v>209.30691999999999</v>
      </c>
      <c r="E79">
        <f t="shared" si="12"/>
        <v>207.40209715154899</v>
      </c>
      <c r="F79">
        <f t="shared" si="15"/>
        <v>3.6283500839809997</v>
      </c>
      <c r="G79" s="20">
        <f t="shared" si="16"/>
        <v>8.2821293616080924E-5</v>
      </c>
      <c r="I79" s="2">
        <v>0.83238904999999996</v>
      </c>
      <c r="J79">
        <v>240.96469400000001</v>
      </c>
      <c r="K79">
        <f t="shared" si="13"/>
        <v>241.73339876678136</v>
      </c>
      <c r="L79">
        <f t="shared" si="17"/>
        <v>0.59090701847237659</v>
      </c>
      <c r="M79" s="20">
        <f t="shared" si="18"/>
        <v>1.017682529277785E-5</v>
      </c>
      <c r="O79" s="2">
        <v>0.83088116000000001</v>
      </c>
      <c r="P79">
        <v>284.13221499999997</v>
      </c>
      <c r="Q79">
        <f t="shared" si="14"/>
        <v>285.85339140263687</v>
      </c>
      <c r="R79">
        <f t="shared" si="19"/>
        <v>2.9624482089940987</v>
      </c>
      <c r="S79" s="20">
        <f t="shared" si="20"/>
        <v>3.6695246770063395E-5</v>
      </c>
    </row>
    <row r="80" spans="3:19" x14ac:dyDescent="0.25">
      <c r="C80" s="2">
        <v>0.83095629999999998</v>
      </c>
      <c r="D80">
        <v>209.796899</v>
      </c>
      <c r="E80">
        <f t="shared" si="12"/>
        <v>207.87612109813102</v>
      </c>
      <c r="F80">
        <f t="shared" si="15"/>
        <v>3.6893877483081758</v>
      </c>
      <c r="G80" s="20">
        <f t="shared" si="16"/>
        <v>8.3821643530738595E-5</v>
      </c>
      <c r="I80" s="2">
        <v>0.83487833</v>
      </c>
      <c r="J80">
        <v>241.74081899999999</v>
      </c>
      <c r="K80">
        <f t="shared" si="13"/>
        <v>242.60150492722431</v>
      </c>
      <c r="L80">
        <f t="shared" si="17"/>
        <v>0.74078026532199459</v>
      </c>
      <c r="M80" s="20">
        <f t="shared" si="18"/>
        <v>1.2676210014163597E-5</v>
      </c>
      <c r="O80" s="2">
        <v>0.83292772000000004</v>
      </c>
      <c r="P80">
        <v>285.04792500000002</v>
      </c>
      <c r="Q80">
        <f t="shared" si="14"/>
        <v>286.99461488715406</v>
      </c>
      <c r="R80">
        <f t="shared" si="19"/>
        <v>3.7896015167477954</v>
      </c>
      <c r="S80" s="20">
        <f t="shared" si="20"/>
        <v>4.6639917948001281E-5</v>
      </c>
    </row>
    <row r="81" spans="3:19" x14ac:dyDescent="0.25">
      <c r="C81" s="2">
        <v>0.83401541000000001</v>
      </c>
      <c r="D81">
        <v>210.28196</v>
      </c>
      <c r="E81">
        <f t="shared" si="12"/>
        <v>208.53545414168664</v>
      </c>
      <c r="F81">
        <f t="shared" si="15"/>
        <v>3.0502827131228707</v>
      </c>
      <c r="G81" s="20">
        <f t="shared" si="16"/>
        <v>6.8982044320180621E-5</v>
      </c>
      <c r="I81" s="2">
        <v>0.83724220999999999</v>
      </c>
      <c r="J81">
        <v>242.65803199999999</v>
      </c>
      <c r="K81">
        <f t="shared" si="13"/>
        <v>243.52087516485301</v>
      </c>
      <c r="L81">
        <f t="shared" si="17"/>
        <v>0.74449832713357267</v>
      </c>
      <c r="M81" s="20">
        <f t="shared" si="18"/>
        <v>1.2643705863876197E-5</v>
      </c>
      <c r="O81" s="2">
        <v>0.83456375999999999</v>
      </c>
      <c r="P81">
        <v>285.994529</v>
      </c>
      <c r="Q81">
        <f t="shared" si="14"/>
        <v>287.98695107381542</v>
      </c>
      <c r="R81">
        <f t="shared" si="19"/>
        <v>3.9697457202269351</v>
      </c>
      <c r="S81" s="20">
        <f t="shared" si="20"/>
        <v>4.853412883343196E-5</v>
      </c>
    </row>
    <row r="82" spans="3:19" x14ac:dyDescent="0.25">
      <c r="C82" s="2">
        <v>0.83735773000000002</v>
      </c>
      <c r="D82">
        <v>210.921942</v>
      </c>
      <c r="E82">
        <f t="shared" si="12"/>
        <v>209.36756642982314</v>
      </c>
      <c r="F82">
        <f t="shared" si="15"/>
        <v>2.4160834131626352</v>
      </c>
      <c r="G82" s="20">
        <f t="shared" si="16"/>
        <v>5.4308574213139076E-5</v>
      </c>
      <c r="I82" s="2">
        <v>0.83900258000000005</v>
      </c>
      <c r="J82">
        <v>243.650972</v>
      </c>
      <c r="K82">
        <f t="shared" si="13"/>
        <v>244.2721875003223</v>
      </c>
      <c r="L82">
        <f t="shared" si="17"/>
        <v>0.38590869784069476</v>
      </c>
      <c r="M82" s="20">
        <f t="shared" si="18"/>
        <v>6.5005225706578907E-6</v>
      </c>
      <c r="O82" s="2">
        <v>0.83600951000000001</v>
      </c>
      <c r="P82">
        <v>287.09824500000002</v>
      </c>
      <c r="Q82">
        <f t="shared" si="14"/>
        <v>288.92807059300088</v>
      </c>
      <c r="R82">
        <f t="shared" si="19"/>
        <v>3.3482617008009572</v>
      </c>
      <c r="S82" s="20">
        <f t="shared" si="20"/>
        <v>4.0621721072617648E-5</v>
      </c>
    </row>
    <row r="83" spans="3:19" x14ac:dyDescent="0.25">
      <c r="C83" s="2">
        <v>0.84013165000000001</v>
      </c>
      <c r="D83">
        <v>211.60118</v>
      </c>
      <c r="E83">
        <f t="shared" si="12"/>
        <v>210.16038616777058</v>
      </c>
      <c r="F83">
        <f t="shared" si="15"/>
        <v>2.0758868669903299</v>
      </c>
      <c r="G83" s="20">
        <f t="shared" si="16"/>
        <v>4.6362570945879666E-5</v>
      </c>
      <c r="I83" s="2">
        <v>0.84251646000000002</v>
      </c>
      <c r="J83">
        <v>245.207347</v>
      </c>
      <c r="K83">
        <f t="shared" si="13"/>
        <v>245.96384773492224</v>
      </c>
      <c r="L83">
        <f t="shared" si="17"/>
        <v>0.57229336193789115</v>
      </c>
      <c r="M83" s="20">
        <f t="shared" si="18"/>
        <v>9.5181326142070347E-6</v>
      </c>
      <c r="O83" s="2">
        <v>0.83795923000000005</v>
      </c>
      <c r="P83">
        <v>288.39153299999998</v>
      </c>
      <c r="Q83">
        <f t="shared" si="14"/>
        <v>290.30062431614175</v>
      </c>
      <c r="R83">
        <f t="shared" si="19"/>
        <v>3.6446296533679114</v>
      </c>
      <c r="S83" s="20">
        <f t="shared" si="20"/>
        <v>4.3821616426094399E-5</v>
      </c>
    </row>
    <row r="84" spans="3:19" x14ac:dyDescent="0.25">
      <c r="C84" s="2">
        <v>0.84290544000000001</v>
      </c>
      <c r="D84">
        <v>212.30330900000001</v>
      </c>
      <c r="E84">
        <f t="shared" si="12"/>
        <v>211.05967118101321</v>
      </c>
      <c r="F84">
        <f t="shared" si="15"/>
        <v>1.5466350248142398</v>
      </c>
      <c r="G84" s="20">
        <f t="shared" si="16"/>
        <v>3.4314234469238564E-5</v>
      </c>
      <c r="I84" s="2">
        <v>0.84469355999999995</v>
      </c>
      <c r="J84">
        <v>246.35931299999999</v>
      </c>
      <c r="K84">
        <f t="shared" si="13"/>
        <v>247.15628288134525</v>
      </c>
      <c r="L84">
        <f t="shared" si="17"/>
        <v>0.63516099177148155</v>
      </c>
      <c r="M84" s="20">
        <f t="shared" si="18"/>
        <v>1.0465159443510526E-5</v>
      </c>
      <c r="O84" s="2">
        <v>0.84040820000000005</v>
      </c>
      <c r="P84">
        <v>290.70608299999998</v>
      </c>
      <c r="Q84">
        <f t="shared" si="14"/>
        <v>292.20936073210549</v>
      </c>
      <c r="R84">
        <f t="shared" si="19"/>
        <v>2.2598439398443046</v>
      </c>
      <c r="S84" s="20">
        <f t="shared" si="20"/>
        <v>2.6740542255988465E-5</v>
      </c>
    </row>
    <row r="85" spans="3:19" x14ac:dyDescent="0.25">
      <c r="C85" s="2">
        <v>0.84545822000000004</v>
      </c>
      <c r="D85">
        <v>213.01432199999999</v>
      </c>
      <c r="E85">
        <f t="shared" si="12"/>
        <v>211.9941353279703</v>
      </c>
      <c r="F85">
        <f t="shared" si="15"/>
        <v>1.040780845787024</v>
      </c>
      <c r="G85" s="20">
        <f t="shared" si="16"/>
        <v>2.2937267668824118E-5</v>
      </c>
      <c r="I85" s="2">
        <v>0.84663115</v>
      </c>
      <c r="J85">
        <v>247.602867</v>
      </c>
      <c r="K85">
        <f t="shared" si="13"/>
        <v>248.32220655831219</v>
      </c>
      <c r="L85">
        <f t="shared" si="17"/>
        <v>0.51744940015277019</v>
      </c>
      <c r="M85" s="20">
        <f t="shared" si="18"/>
        <v>8.4402740803176648E-6</v>
      </c>
      <c r="O85" s="2">
        <v>0.84204142000000004</v>
      </c>
      <c r="P85">
        <v>292.148233</v>
      </c>
      <c r="Q85">
        <f t="shared" si="14"/>
        <v>293.60818758101914</v>
      </c>
      <c r="R85">
        <f t="shared" si="19"/>
        <v>2.1314673786387521</v>
      </c>
      <c r="S85" s="20">
        <f t="shared" si="20"/>
        <v>2.4973083109494689E-5</v>
      </c>
    </row>
    <row r="86" spans="3:19" x14ac:dyDescent="0.25">
      <c r="C86" s="2">
        <v>0.84892223</v>
      </c>
      <c r="D86">
        <v>214.45936900000001</v>
      </c>
      <c r="E86">
        <f t="shared" si="12"/>
        <v>213.45021816801659</v>
      </c>
      <c r="F86">
        <f t="shared" si="15"/>
        <v>1.0183854016928269</v>
      </c>
      <c r="G86" s="20">
        <f t="shared" si="16"/>
        <v>2.2142268741427131E-5</v>
      </c>
      <c r="I86" s="2">
        <v>0.84849631000000003</v>
      </c>
      <c r="J86">
        <v>248.944501</v>
      </c>
      <c r="K86">
        <f t="shared" si="13"/>
        <v>249.54688535056727</v>
      </c>
      <c r="L86">
        <f t="shared" si="17"/>
        <v>0.36286690580834324</v>
      </c>
      <c r="M86" s="20">
        <f t="shared" si="18"/>
        <v>5.8552074472384524E-6</v>
      </c>
      <c r="O86" s="2">
        <v>0.84348226999999998</v>
      </c>
      <c r="P86">
        <v>293.60867300000001</v>
      </c>
      <c r="Q86">
        <f t="shared" si="14"/>
        <v>294.93358888620446</v>
      </c>
      <c r="R86">
        <f t="shared" si="19"/>
        <v>1.7554021055169258</v>
      </c>
      <c r="S86" s="20">
        <f t="shared" si="20"/>
        <v>2.0362863711565704E-5</v>
      </c>
    </row>
    <row r="87" spans="3:19" x14ac:dyDescent="0.25">
      <c r="C87" s="2">
        <v>0.85128389000000004</v>
      </c>
      <c r="D87">
        <v>215.47367299999999</v>
      </c>
      <c r="E87">
        <f t="shared" si="12"/>
        <v>214.58454191406554</v>
      </c>
      <c r="F87">
        <f t="shared" si="15"/>
        <v>0.79055408797497684</v>
      </c>
      <c r="G87" s="20">
        <f t="shared" si="16"/>
        <v>1.7027196940244896E-5</v>
      </c>
      <c r="I87" s="2">
        <v>0.85013671000000002</v>
      </c>
      <c r="J87">
        <v>250.340373</v>
      </c>
      <c r="K87">
        <f t="shared" si="13"/>
        <v>250.71441371927796</v>
      </c>
      <c r="L87">
        <f t="shared" si="17"/>
        <v>0.13990645967797152</v>
      </c>
      <c r="M87" s="20">
        <f t="shared" si="18"/>
        <v>2.2324203717446227E-6</v>
      </c>
      <c r="O87" s="2">
        <v>0.84501225000000002</v>
      </c>
      <c r="P87">
        <v>295.20738399999999</v>
      </c>
      <c r="Q87">
        <f t="shared" si="14"/>
        <v>296.44188735575932</v>
      </c>
      <c r="R87">
        <f t="shared" si="19"/>
        <v>1.5239985353810461</v>
      </c>
      <c r="S87" s="20">
        <f t="shared" si="20"/>
        <v>1.7487596221270272E-5</v>
      </c>
    </row>
    <row r="88" spans="3:19" x14ac:dyDescent="0.25">
      <c r="C88" s="2">
        <v>0.85323519000000003</v>
      </c>
      <c r="D88">
        <v>216.48997199999999</v>
      </c>
      <c r="E88">
        <f t="shared" si="12"/>
        <v>215.61960767192497</v>
      </c>
      <c r="F88">
        <f t="shared" si="15"/>
        <v>0.75753406358549336</v>
      </c>
      <c r="G88" s="20">
        <f t="shared" si="16"/>
        <v>1.6163172121195281E-5</v>
      </c>
      <c r="I88" s="2">
        <v>0.85178010999999998</v>
      </c>
      <c r="J88">
        <v>251.66852900000001</v>
      </c>
      <c r="K88">
        <f t="shared" si="13"/>
        <v>251.97614934487842</v>
      </c>
      <c r="L88">
        <f t="shared" si="17"/>
        <v>9.4630276583115361E-2</v>
      </c>
      <c r="M88" s="20">
        <f t="shared" si="18"/>
        <v>1.494074618894099E-6</v>
      </c>
      <c r="O88" s="2">
        <v>0.84611919999999996</v>
      </c>
      <c r="P88">
        <v>296.68134099999997</v>
      </c>
      <c r="Q88">
        <f t="shared" si="14"/>
        <v>297.60233150908499</v>
      </c>
      <c r="R88">
        <f t="shared" si="19"/>
        <v>0.84822351782467631</v>
      </c>
      <c r="S88" s="20">
        <f t="shared" si="20"/>
        <v>9.6367333648035199E-6</v>
      </c>
    </row>
    <row r="89" spans="3:19" x14ac:dyDescent="0.25">
      <c r="C89" s="2">
        <v>0.85518643000000005</v>
      </c>
      <c r="D89">
        <v>217.51571300000001</v>
      </c>
      <c r="E89">
        <f t="shared" si="12"/>
        <v>216.75234940038578</v>
      </c>
      <c r="F89">
        <f t="shared" si="15"/>
        <v>0.58272398521598401</v>
      </c>
      <c r="G89" s="20">
        <f t="shared" si="16"/>
        <v>1.2316338709810777E-5</v>
      </c>
      <c r="I89" s="2">
        <v>0.85312843999999999</v>
      </c>
      <c r="J89">
        <v>252.736954</v>
      </c>
      <c r="K89">
        <f t="shared" si="13"/>
        <v>253.08540628245993</v>
      </c>
      <c r="L89">
        <f t="shared" si="17"/>
        <v>0.12141899315153552</v>
      </c>
      <c r="M89" s="20">
        <f t="shared" si="18"/>
        <v>1.9008556286603745E-6</v>
      </c>
      <c r="O89" s="2">
        <v>0.84749978999999998</v>
      </c>
      <c r="P89">
        <v>298.14169500000003</v>
      </c>
      <c r="Q89">
        <f t="shared" si="14"/>
        <v>299.13645912948607</v>
      </c>
      <c r="R89">
        <f t="shared" si="19"/>
        <v>0.98955567331212535</v>
      </c>
      <c r="S89" s="20">
        <f t="shared" si="20"/>
        <v>1.1132553749665065E-5</v>
      </c>
    </row>
    <row r="90" spans="3:19" x14ac:dyDescent="0.25">
      <c r="C90" s="2">
        <v>0.8571995</v>
      </c>
      <c r="D90">
        <v>218.769745</v>
      </c>
      <c r="E90">
        <f t="shared" si="12"/>
        <v>218.03341513534426</v>
      </c>
      <c r="F90">
        <f t="shared" si="15"/>
        <v>0.54218166958394609</v>
      </c>
      <c r="G90" s="20">
        <f t="shared" si="16"/>
        <v>1.1328445233136596E-5</v>
      </c>
      <c r="I90" s="2">
        <v>0.85547622000000001</v>
      </c>
      <c r="J90">
        <v>255.40170800000001</v>
      </c>
      <c r="K90">
        <f t="shared" si="13"/>
        <v>255.19037265883094</v>
      </c>
      <c r="L90">
        <f t="shared" si="17"/>
        <v>4.4662626427049441E-2</v>
      </c>
      <c r="M90" s="20">
        <f t="shared" si="18"/>
        <v>6.8469422365766263E-7</v>
      </c>
      <c r="O90" s="2">
        <v>0.84928232999999997</v>
      </c>
      <c r="P90">
        <v>301.08200199999999</v>
      </c>
      <c r="Q90">
        <f t="shared" si="14"/>
        <v>301.26994341222496</v>
      </c>
      <c r="R90">
        <f t="shared" si="19"/>
        <v>3.532197442911713E-2</v>
      </c>
      <c r="S90" s="20">
        <f t="shared" si="20"/>
        <v>3.8965062886939028E-7</v>
      </c>
    </row>
    <row r="91" spans="3:19" x14ac:dyDescent="0.25">
      <c r="C91" s="2">
        <v>0.85933786999999995</v>
      </c>
      <c r="D91">
        <v>220.195325</v>
      </c>
      <c r="E91">
        <f t="shared" si="12"/>
        <v>219.5319620368891</v>
      </c>
      <c r="F91">
        <f t="shared" si="15"/>
        <v>0.44005042082727169</v>
      </c>
      <c r="G91" s="20">
        <f t="shared" si="16"/>
        <v>9.0758279068140586E-6</v>
      </c>
      <c r="I91" s="2">
        <v>0.85711020000000004</v>
      </c>
      <c r="J91">
        <v>256.70949899999999</v>
      </c>
      <c r="K91">
        <f t="shared" si="13"/>
        <v>256.79694184948471</v>
      </c>
      <c r="L91">
        <f t="shared" si="17"/>
        <v>7.6462519260068005E-3</v>
      </c>
      <c r="M91" s="20">
        <f t="shared" si="18"/>
        <v>1.160285125180779E-7</v>
      </c>
      <c r="O91" s="2">
        <v>0.85041336999999995</v>
      </c>
      <c r="P91">
        <v>302.63643100000002</v>
      </c>
      <c r="Q91">
        <f t="shared" si="14"/>
        <v>302.71929249506763</v>
      </c>
      <c r="R91">
        <f t="shared" si="19"/>
        <v>6.8660273648409329E-3</v>
      </c>
      <c r="S91" s="20">
        <f t="shared" si="20"/>
        <v>7.4965789076067172E-8</v>
      </c>
    </row>
    <row r="92" spans="3:19" x14ac:dyDescent="0.25">
      <c r="C92" s="2">
        <v>0.86122343999999995</v>
      </c>
      <c r="D92">
        <v>221.66863499999999</v>
      </c>
      <c r="E92">
        <f t="shared" si="12"/>
        <v>220.98287437271375</v>
      </c>
      <c r="F92">
        <f t="shared" si="15"/>
        <v>0.470267637936021</v>
      </c>
      <c r="G92" s="20">
        <f t="shared" si="16"/>
        <v>9.5705434504876563E-6</v>
      </c>
      <c r="I92" s="2">
        <v>0.85854965999999999</v>
      </c>
      <c r="J92">
        <v>258.30318599999998</v>
      </c>
      <c r="K92">
        <f t="shared" si="13"/>
        <v>258.31717158549213</v>
      </c>
      <c r="L92">
        <f t="shared" si="17"/>
        <v>1.9559660155825547E-4</v>
      </c>
      <c r="M92" s="20">
        <f t="shared" si="18"/>
        <v>2.9315801938103109E-9</v>
      </c>
      <c r="O92" s="2">
        <v>0.85172671</v>
      </c>
      <c r="P92">
        <v>304.20310999999998</v>
      </c>
      <c r="Q92">
        <f t="shared" si="14"/>
        <v>304.50196371776167</v>
      </c>
      <c r="R92">
        <f t="shared" si="19"/>
        <v>8.9313544619982477E-2</v>
      </c>
      <c r="S92" s="20">
        <f t="shared" si="20"/>
        <v>9.6513935785811258E-7</v>
      </c>
    </row>
    <row r="93" spans="3:19" x14ac:dyDescent="0.25">
      <c r="C93" s="2">
        <v>0.86384941000000004</v>
      </c>
      <c r="D93">
        <v>223.94284099999999</v>
      </c>
      <c r="E93">
        <f t="shared" si="12"/>
        <v>223.22826797850993</v>
      </c>
      <c r="F93">
        <f t="shared" si="15"/>
        <v>0.51061460304142503</v>
      </c>
      <c r="G93" s="20">
        <f t="shared" si="16"/>
        <v>1.018166641562564E-5</v>
      </c>
      <c r="I93" s="2">
        <v>0.85974706999999995</v>
      </c>
      <c r="J93">
        <v>259.90492399999999</v>
      </c>
      <c r="K93">
        <f t="shared" si="13"/>
        <v>259.66191108116857</v>
      </c>
      <c r="L93">
        <f t="shared" si="17"/>
        <v>5.905527871896895E-2</v>
      </c>
      <c r="M93" s="20">
        <f t="shared" si="18"/>
        <v>8.7423805808134176E-7</v>
      </c>
      <c r="O93" s="2">
        <v>0.85279148000000005</v>
      </c>
      <c r="P93">
        <v>305.692995</v>
      </c>
      <c r="Q93">
        <f t="shared" si="14"/>
        <v>306.03046816622987</v>
      </c>
      <c r="R93">
        <f t="shared" si="19"/>
        <v>0.11388813792521348</v>
      </c>
      <c r="S93" s="20">
        <f t="shared" si="20"/>
        <v>1.2187300468069116E-6</v>
      </c>
    </row>
    <row r="94" spans="3:19" x14ac:dyDescent="0.25">
      <c r="C94" s="2">
        <v>0.86556221</v>
      </c>
      <c r="D94">
        <v>225.50513900000001</v>
      </c>
      <c r="E94">
        <f t="shared" si="12"/>
        <v>224.84843206789009</v>
      </c>
      <c r="F94">
        <f t="shared" si="15"/>
        <v>0.431263994681232</v>
      </c>
      <c r="G94" s="20">
        <f t="shared" si="16"/>
        <v>8.4806729346441756E-6</v>
      </c>
      <c r="I94" s="2">
        <v>0.86094459000000001</v>
      </c>
      <c r="J94">
        <v>261.48742700000003</v>
      </c>
      <c r="K94">
        <f t="shared" si="13"/>
        <v>261.0841542536549</v>
      </c>
      <c r="L94">
        <f t="shared" si="17"/>
        <v>0.16262890794473855</v>
      </c>
      <c r="M94" s="20">
        <f t="shared" si="18"/>
        <v>2.3784614803981955E-6</v>
      </c>
      <c r="O94" s="2">
        <v>0.85351394999999997</v>
      </c>
      <c r="P94">
        <v>307.11044900000002</v>
      </c>
      <c r="Q94">
        <f t="shared" si="14"/>
        <v>307.11220756276902</v>
      </c>
      <c r="R94">
        <f t="shared" si="19"/>
        <v>3.092543012506678E-6</v>
      </c>
      <c r="S94" s="20">
        <f t="shared" si="20"/>
        <v>3.2788878526300756E-11</v>
      </c>
    </row>
    <row r="95" spans="3:19" x14ac:dyDescent="0.25">
      <c r="C95" s="2">
        <v>0.86731594999999995</v>
      </c>
      <c r="D95">
        <v>227.16462200000001</v>
      </c>
      <c r="E95">
        <f t="shared" si="12"/>
        <v>226.64748417192251</v>
      </c>
      <c r="F95">
        <f t="shared" si="15"/>
        <v>0.26743153322870827</v>
      </c>
      <c r="G95" s="20">
        <f t="shared" si="16"/>
        <v>5.1824034679951651E-6</v>
      </c>
      <c r="I95" s="2">
        <v>0.86225079000000004</v>
      </c>
      <c r="J95">
        <v>263.07707799999997</v>
      </c>
      <c r="K95">
        <f t="shared" si="13"/>
        <v>262.72907916459036</v>
      </c>
      <c r="L95">
        <f t="shared" si="17"/>
        <v>0.12110318944644635</v>
      </c>
      <c r="M95" s="20">
        <f t="shared" si="18"/>
        <v>1.7498046331823185E-6</v>
      </c>
      <c r="O95" s="2">
        <v>0.85410238000000005</v>
      </c>
      <c r="P95">
        <v>308.30737900000003</v>
      </c>
      <c r="Q95">
        <f t="shared" si="14"/>
        <v>308.02094494060725</v>
      </c>
      <c r="R95">
        <f t="shared" si="19"/>
        <v>8.204447038022375E-2</v>
      </c>
      <c r="S95" s="20">
        <f t="shared" si="20"/>
        <v>8.6314046526841223E-7</v>
      </c>
    </row>
    <row r="96" spans="3:19" x14ac:dyDescent="0.25">
      <c r="C96" s="2">
        <v>0.86888491999999995</v>
      </c>
      <c r="D96">
        <v>228.80360899999999</v>
      </c>
      <c r="E96">
        <f t="shared" si="12"/>
        <v>228.38718445714935</v>
      </c>
      <c r="F96">
        <f t="shared" si="15"/>
        <v>0.17340939988837201</v>
      </c>
      <c r="G96" s="20">
        <f t="shared" si="16"/>
        <v>3.3124314116120486E-6</v>
      </c>
      <c r="I96" s="2">
        <v>0.86430996000000004</v>
      </c>
      <c r="J96">
        <v>265.47743500000001</v>
      </c>
      <c r="K96">
        <f t="shared" si="13"/>
        <v>265.53563371288925</v>
      </c>
      <c r="L96">
        <f t="shared" si="17"/>
        <v>3.3870901819637832E-3</v>
      </c>
      <c r="M96" s="20">
        <f t="shared" si="18"/>
        <v>4.8058646364780112E-8</v>
      </c>
      <c r="O96" s="2">
        <v>0.85535950000000005</v>
      </c>
      <c r="P96">
        <v>310.98706099999998</v>
      </c>
      <c r="Q96">
        <f t="shared" si="14"/>
        <v>310.04919894370266</v>
      </c>
      <c r="R96">
        <f t="shared" si="19"/>
        <v>0.87958523664223676</v>
      </c>
      <c r="S96" s="20">
        <f t="shared" si="20"/>
        <v>9.0948028930716987E-6</v>
      </c>
    </row>
    <row r="97" spans="3:19" x14ac:dyDescent="0.25">
      <c r="C97" s="2">
        <v>0.87067359</v>
      </c>
      <c r="D97">
        <v>230.66324</v>
      </c>
      <c r="E97">
        <f t="shared" si="12"/>
        <v>230.53316683925598</v>
      </c>
      <c r="F97">
        <f t="shared" si="15"/>
        <v>1.6919027145939257E-2</v>
      </c>
      <c r="G97" s="20">
        <f t="shared" si="16"/>
        <v>3.1799376971868164E-7</v>
      </c>
      <c r="I97" s="2">
        <v>0.86507096000000006</v>
      </c>
      <c r="J97">
        <v>266.72707000000003</v>
      </c>
      <c r="K97">
        <f t="shared" si="13"/>
        <v>266.6434247098536</v>
      </c>
      <c r="L97">
        <f t="shared" si="17"/>
        <v>6.9965345636790049E-3</v>
      </c>
      <c r="M97" s="20">
        <f t="shared" si="18"/>
        <v>9.83442098702234E-8</v>
      </c>
      <c r="O97" s="2">
        <v>0.85634940000000004</v>
      </c>
      <c r="P97">
        <v>312.83264800000001</v>
      </c>
      <c r="Q97">
        <f t="shared" si="14"/>
        <v>311.73347422323792</v>
      </c>
      <c r="R97">
        <f t="shared" si="19"/>
        <v>1.2081829915214284</v>
      </c>
      <c r="S97" s="20">
        <f t="shared" si="20"/>
        <v>1.2345496933318116E-5</v>
      </c>
    </row>
    <row r="98" spans="3:19" x14ac:dyDescent="0.25">
      <c r="C98" s="2">
        <v>0.87217931000000004</v>
      </c>
      <c r="D98">
        <v>232.32462000000001</v>
      </c>
      <c r="E98">
        <f t="shared" si="12"/>
        <v>232.48483648446381</v>
      </c>
      <c r="F98">
        <f t="shared" si="15"/>
        <v>2.5669321893939882E-2</v>
      </c>
      <c r="G98" s="20">
        <f t="shared" si="16"/>
        <v>4.7558037514718316E-7</v>
      </c>
      <c r="I98" s="2">
        <v>0.86567746000000001</v>
      </c>
      <c r="J98">
        <v>268.06366600000001</v>
      </c>
      <c r="K98">
        <f t="shared" si="13"/>
        <v>267.55511339075389</v>
      </c>
      <c r="L98">
        <f t="shared" si="17"/>
        <v>0.25862575637104057</v>
      </c>
      <c r="M98" s="20">
        <f t="shared" si="18"/>
        <v>3.5991162011102746E-6</v>
      </c>
      <c r="O98" s="2">
        <v>0.85718088999999997</v>
      </c>
      <c r="P98">
        <v>314.638463</v>
      </c>
      <c r="Q98">
        <f t="shared" si="14"/>
        <v>313.21058788570383</v>
      </c>
      <c r="R98">
        <f t="shared" si="19"/>
        <v>2.0388273420263032</v>
      </c>
      <c r="S98" s="20">
        <f t="shared" si="20"/>
        <v>2.0594764270677669E-5</v>
      </c>
    </row>
    <row r="99" spans="3:19" x14ac:dyDescent="0.25">
      <c r="C99" s="2">
        <v>0.87349197000000001</v>
      </c>
      <c r="D99">
        <v>234.20104499999999</v>
      </c>
      <c r="E99">
        <f t="shared" ref="E99:E104" si="21">$X$6+$X$2*EXP((C99/F$1)*$X$3-$X$4)+D$1^2*$X$5/((-$X$7*(C99/E$1-1)^$X$8+1))</f>
        <v>234.30274696845277</v>
      </c>
      <c r="F99">
        <f t="shared" si="15"/>
        <v>1.0343290387168726E-2</v>
      </c>
      <c r="G99" s="20">
        <f t="shared" si="16"/>
        <v>1.8857367312344119E-7</v>
      </c>
      <c r="I99" s="2">
        <v>0.86668875000000001</v>
      </c>
      <c r="J99">
        <v>269.64946300000003</v>
      </c>
      <c r="K99">
        <f>$X$6+$X$2*EXP((I99/L$1)*$X$3-$X$4)+J$1^2*$X$5/((-$X$7*(I99/K$1-1)^$X$8+1))</f>
        <v>269.13430584228058</v>
      </c>
      <c r="L99">
        <f t="shared" si="17"/>
        <v>0.2653868971495752</v>
      </c>
      <c r="M99" s="20">
        <f t="shared" si="18"/>
        <v>3.6498948860684452E-6</v>
      </c>
      <c r="O99" s="2">
        <v>0.85827967999999999</v>
      </c>
      <c r="P99">
        <v>316.43731200000002</v>
      </c>
      <c r="Q99">
        <f>$X$6+$X$2*EXP((O99/R$1)*$X$3-$X$4)+P$1^2*$X$5/((-$X$7*(O99/Q$1-1)^$X$8+1))</f>
        <v>315.25412208330431</v>
      </c>
      <c r="R99">
        <f t="shared" si="19"/>
        <v>1.3999383789704012</v>
      </c>
      <c r="S99" s="20">
        <f t="shared" si="20"/>
        <v>1.398084903898764E-5</v>
      </c>
    </row>
    <row r="100" spans="3:19" x14ac:dyDescent="0.25">
      <c r="C100" s="2">
        <v>0.87496715000000003</v>
      </c>
      <c r="D100">
        <v>236.10841500000001</v>
      </c>
      <c r="E100">
        <f t="shared" si="21"/>
        <v>236.4843709815492</v>
      </c>
      <c r="F100">
        <f t="shared" si="15"/>
        <v>0.14134290006262004</v>
      </c>
      <c r="G100" s="20">
        <f t="shared" si="16"/>
        <v>2.5354267399598573E-6</v>
      </c>
      <c r="I100" s="2">
        <v>0.86788578000000005</v>
      </c>
      <c r="J100">
        <v>271.31871799999999</v>
      </c>
      <c r="K100">
        <f>$X$6+$X$2*EXP((I100/L$1)*$X$3-$X$4)+J$1^2*$X$5/((-$X$7*(I100/K$1-1)^$X$8+1))</f>
        <v>271.10331591586765</v>
      </c>
      <c r="L100">
        <f t="shared" si="17"/>
        <v>4.6398057848553893E-2</v>
      </c>
      <c r="M100" s="20">
        <f t="shared" si="18"/>
        <v>6.3028981509711141E-7</v>
      </c>
      <c r="O100" s="2">
        <v>0.85884514999999995</v>
      </c>
      <c r="P100">
        <v>318.02451500000001</v>
      </c>
      <c r="Q100">
        <f>$X$6+$X$2*EXP((O100/R$1)*$X$3-$X$4)+P$1^2*$X$5/((-$X$7*(O100/Q$1-1)^$X$8+1))</f>
        <v>316.3480896635815</v>
      </c>
      <c r="R100">
        <f t="shared" si="19"/>
        <v>2.8104019085858938</v>
      </c>
      <c r="S100" s="20">
        <f t="shared" si="20"/>
        <v>2.7787356554377701E-5</v>
      </c>
    </row>
    <row r="101" spans="3:19" x14ac:dyDescent="0.25">
      <c r="C101" s="2">
        <v>0.87621952000000003</v>
      </c>
      <c r="D101">
        <v>237.91377700000001</v>
      </c>
      <c r="E101">
        <f t="shared" si="21"/>
        <v>238.45928696196989</v>
      </c>
      <c r="F101">
        <f t="shared" si="15"/>
        <v>0.29758111860838454</v>
      </c>
      <c r="G101" s="20">
        <f t="shared" si="16"/>
        <v>5.2573415032702221E-6</v>
      </c>
      <c r="I101" s="2">
        <v>0.86877828000000001</v>
      </c>
      <c r="J101">
        <v>272.96911299999999</v>
      </c>
      <c r="K101">
        <f>$X$6+$X$2*EXP((I101/L$1)*$X$3-$X$4)+J$1^2*$X$5/((-$X$7*(I101/K$1-1)^$X$8+1))</f>
        <v>272.64537001074666</v>
      </c>
      <c r="L101">
        <f t="shared" si="17"/>
        <v>0.10480952309068355</v>
      </c>
      <c r="M101" s="20">
        <f t="shared" si="18"/>
        <v>1.4066100879669354E-6</v>
      </c>
      <c r="O101" s="2">
        <v>0.85962534999999995</v>
      </c>
      <c r="P101">
        <v>319.59943199999998</v>
      </c>
      <c r="Q101">
        <f>$X$6+$X$2*EXP((O101/R$1)*$X$3-$X$4)+P$1^2*$X$5/((-$X$7*(O101/Q$1-1)^$X$8+1))</f>
        <v>317.90657593375522</v>
      </c>
      <c r="R101">
        <f t="shared" si="19"/>
        <v>2.8657616610216765</v>
      </c>
      <c r="S101" s="20">
        <f t="shared" si="20"/>
        <v>2.8056149732255488E-5</v>
      </c>
    </row>
    <row r="102" spans="3:19" x14ac:dyDescent="0.25">
      <c r="C102" s="2">
        <v>0.87765820000000005</v>
      </c>
      <c r="D102">
        <v>239.64385999999999</v>
      </c>
      <c r="E102">
        <f t="shared" si="21"/>
        <v>240.87673564490802</v>
      </c>
      <c r="F102">
        <f t="shared" si="15"/>
        <v>1.5199823558074019</v>
      </c>
      <c r="G102" s="20">
        <f t="shared" si="16"/>
        <v>2.6467074150272869E-5</v>
      </c>
      <c r="I102" s="2">
        <v>0.86988602000000004</v>
      </c>
      <c r="J102">
        <v>274.83272599999998</v>
      </c>
      <c r="K102">
        <f>$X$6+$X$2*EXP((I102/L$1)*$X$3-$X$4)+J$1^2*$X$5/((-$X$7*(I102/K$1-1)^$X$8+1))</f>
        <v>274.65181509280609</v>
      </c>
      <c r="L102">
        <f t="shared" si="17"/>
        <v>3.2728756341716493E-2</v>
      </c>
      <c r="M102" s="20">
        <f t="shared" si="18"/>
        <v>4.3330391379833464E-7</v>
      </c>
    </row>
    <row r="103" spans="3:19" x14ac:dyDescent="0.25">
      <c r="C103" s="2">
        <v>0.87859993000000003</v>
      </c>
      <c r="D103">
        <v>241.184382</v>
      </c>
      <c r="E103">
        <f t="shared" si="21"/>
        <v>242.55039178395805</v>
      </c>
      <c r="F103">
        <f t="shared" si="15"/>
        <v>1.865982729869115</v>
      </c>
      <c r="G103" s="20">
        <f t="shared" si="16"/>
        <v>3.207814580268669E-5</v>
      </c>
    </row>
    <row r="104" spans="3:19" x14ac:dyDescent="0.25">
      <c r="C104" s="2">
        <v>0.87975780999999997</v>
      </c>
      <c r="D104">
        <v>242.95183900000001</v>
      </c>
      <c r="E104">
        <f t="shared" si="21"/>
        <v>244.71288110386797</v>
      </c>
      <c r="F104">
        <f t="shared" si="15"/>
        <v>3.1012692915957074</v>
      </c>
      <c r="G104" s="20">
        <f t="shared" si="16"/>
        <v>5.2541092304004626E-5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DAC6D-12C1-914D-A8CF-F5CD01C3CF0A}">
  <dimension ref="A1:AP147"/>
  <sheetViews>
    <sheetView topLeftCell="L1" workbookViewId="0">
      <selection activeCell="X23" sqref="X23"/>
    </sheetView>
  </sheetViews>
  <sheetFormatPr baseColWidth="10" defaultRowHeight="15.75" x14ac:dyDescent="0.25"/>
  <cols>
    <col min="3" max="3" width="10.875" style="2"/>
    <col min="6" max="7" width="16.625" customWidth="1"/>
    <col min="8" max="8" width="6.375" customWidth="1"/>
    <col min="9" max="9" width="10.875" style="2"/>
    <col min="12" max="13" width="16.625" customWidth="1"/>
    <col min="14" max="14" width="5.625" customWidth="1"/>
    <col min="15" max="15" width="10.875" style="2"/>
    <col min="18" max="19" width="16.625" customWidth="1"/>
    <col min="21" max="21" width="14.875" customWidth="1"/>
    <col min="24" max="24" width="11.125" bestFit="1" customWidth="1"/>
  </cols>
  <sheetData>
    <row r="1" spans="1:42" x14ac:dyDescent="0.25">
      <c r="A1" t="s">
        <v>7</v>
      </c>
      <c r="C1" t="s">
        <v>8</v>
      </c>
      <c r="D1">
        <v>0.2</v>
      </c>
      <c r="E1">
        <v>0.3</v>
      </c>
      <c r="F1">
        <f>_xlfn.XLOOKUP(D3+20,D3:D150,C3:C150,,-1,1)-X9</f>
        <v>0.70481712761623894</v>
      </c>
      <c r="I1" t="s">
        <v>1</v>
      </c>
      <c r="J1">
        <v>0.3</v>
      </c>
      <c r="K1">
        <v>0.3</v>
      </c>
      <c r="L1">
        <f>_xlfn.XLOOKUP(J3+20,J3:J150,I3:I150,,-1,1)-X10</f>
        <v>0.69775612217119265</v>
      </c>
      <c r="O1" t="s">
        <v>2</v>
      </c>
      <c r="P1">
        <v>0.4</v>
      </c>
      <c r="Q1">
        <v>0.3</v>
      </c>
      <c r="R1">
        <f>_xlfn.XLOOKUP(P3+20,P3:P150,O3:O150,,-1,1)-X11</f>
        <v>0.67425457065864924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W2" t="s">
        <v>29</v>
      </c>
      <c r="X2">
        <v>1420.4354251848044</v>
      </c>
      <c r="AI2" t="s">
        <v>62</v>
      </c>
      <c r="AJ2" s="11" t="s">
        <v>63</v>
      </c>
      <c r="AK2" s="12">
        <v>7.03</v>
      </c>
    </row>
    <row r="3" spans="1:42" x14ac:dyDescent="0.25">
      <c r="C3" s="2">
        <v>0.50145121999999998</v>
      </c>
      <c r="D3">
        <v>159.873887</v>
      </c>
      <c r="E3">
        <f t="shared" ref="E3:E34" si="0">$X$6+$X$2*EXP((C3/F$1)*$X$3-$X$4)+D$1^2*$X$5/((-$X$7*(C3/E$1-1)^$X$8+1))</f>
        <v>156.87900468454168</v>
      </c>
      <c r="F3">
        <f>(E3-D3)^2</f>
        <v>8.9693200834449431</v>
      </c>
      <c r="G3" s="20">
        <f>((E3-D3)/D3)^2</f>
        <v>3.5091703775043127E-4</v>
      </c>
      <c r="I3" s="2">
        <v>0.50012466</v>
      </c>
      <c r="J3">
        <v>177.94752800000001</v>
      </c>
      <c r="K3">
        <f t="shared" ref="K3:K34" si="1">$X$6+$X$2*EXP((I3/L$1)*$X$3-$X$4)+J$1^2*$X$5/((-$X$7*(I3/K$1-1)^$X$8+1))</f>
        <v>181.22696834924616</v>
      </c>
      <c r="L3">
        <f>(K3-J3)^2</f>
        <v>10.754729004263766</v>
      </c>
      <c r="M3" s="20">
        <f>((K3-J3)/J3)^2</f>
        <v>3.3963743552898722E-4</v>
      </c>
      <c r="O3" s="2">
        <v>0.50004391000000004</v>
      </c>
      <c r="P3">
        <v>217.82172600000001</v>
      </c>
      <c r="Q3">
        <f t="shared" ref="Q3:Q34" si="2">$X$6+$X$2*EXP((O3/R$1)*$X$3-$X$4)+P$1^2*$X$5/((-$X$7*(O3/Q$1-1)^$X$8+1))</f>
        <v>215.31423170890963</v>
      </c>
      <c r="R3">
        <f>(Q3-P3)^2</f>
        <v>6.287527619850855</v>
      </c>
      <c r="S3" s="20">
        <f>((Q3-P3)/P3)^2</f>
        <v>1.3251880647563934E-4</v>
      </c>
      <c r="W3" t="s">
        <v>30</v>
      </c>
      <c r="X3">
        <v>24.480558446764476</v>
      </c>
      <c r="AI3" t="s">
        <v>64</v>
      </c>
      <c r="AJ3" s="11" t="s">
        <v>65</v>
      </c>
      <c r="AK3" s="12">
        <v>39.869999999999997</v>
      </c>
    </row>
    <row r="4" spans="1:42" x14ac:dyDescent="0.25">
      <c r="C4" s="2">
        <v>0.50496808000000004</v>
      </c>
      <c r="D4">
        <v>159.862809</v>
      </c>
      <c r="E4">
        <f t="shared" si="0"/>
        <v>156.87902471645555</v>
      </c>
      <c r="F4">
        <f t="shared" ref="F4:F67" si="3">(E4-D4)^2</f>
        <v>8.9029686507268782</v>
      </c>
      <c r="G4" s="20">
        <f t="shared" ref="G4:G67" si="4">((E4-D4)/D4)^2</f>
        <v>3.483693710742866E-4</v>
      </c>
      <c r="I4" s="2">
        <v>0.50364178000000004</v>
      </c>
      <c r="J4">
        <v>177.983519</v>
      </c>
      <c r="K4">
        <f t="shared" si="1"/>
        <v>181.22699192467056</v>
      </c>
      <c r="L4">
        <f t="shared" ref="L4:L67" si="5">(K4-J4)^2</f>
        <v>10.52011661307097</v>
      </c>
      <c r="M4" s="20">
        <f t="shared" ref="M4:M67" si="6">((K4-J4)/J4)^2</f>
        <v>3.3209395898554586E-4</v>
      </c>
      <c r="O4" s="2">
        <v>0.50356045000000005</v>
      </c>
      <c r="P4">
        <v>217.75012899999999</v>
      </c>
      <c r="Q4">
        <f t="shared" si="2"/>
        <v>215.31427648576678</v>
      </c>
      <c r="R4">
        <f t="shared" ref="R4:R67" si="7">(Q4-P4)^2</f>
        <v>5.9333774710962217</v>
      </c>
      <c r="S4" s="20">
        <f t="shared" ref="S4:S67" si="8">((Q4-P4)/P4)^2</f>
        <v>1.2513682631905854E-4</v>
      </c>
      <c r="W4" t="s">
        <v>31</v>
      </c>
      <c r="X4">
        <v>33.480647531049428</v>
      </c>
      <c r="AI4" t="s">
        <v>66</v>
      </c>
      <c r="AJ4" s="11" t="s">
        <v>67</v>
      </c>
      <c r="AK4" s="12">
        <v>0.33300000000000002</v>
      </c>
    </row>
    <row r="5" spans="1:42" x14ac:dyDescent="0.25">
      <c r="C5" s="2">
        <v>0.50848501999999995</v>
      </c>
      <c r="D5">
        <v>159.86517900000001</v>
      </c>
      <c r="E5">
        <f t="shared" si="0"/>
        <v>156.87904738039975</v>
      </c>
      <c r="F5">
        <f t="shared" si="3"/>
        <v>8.9169820495764576</v>
      </c>
      <c r="G5" s="20">
        <f t="shared" si="4"/>
        <v>3.4890736407443209E-4</v>
      </c>
      <c r="I5" s="2">
        <v>0.50742770999999998</v>
      </c>
      <c r="J5">
        <v>177.98607000000001</v>
      </c>
      <c r="K5">
        <f t="shared" si="1"/>
        <v>181.22702084169018</v>
      </c>
      <c r="L5">
        <f t="shared" si="5"/>
        <v>10.503762358252185</v>
      </c>
      <c r="M5" s="20">
        <f t="shared" si="6"/>
        <v>3.3156819110902137E-4</v>
      </c>
      <c r="O5" s="2">
        <v>0.50707714000000004</v>
      </c>
      <c r="P5">
        <v>217.70543000000001</v>
      </c>
      <c r="Q5">
        <f t="shared" si="2"/>
        <v>215.31432746065687</v>
      </c>
      <c r="R5">
        <f t="shared" si="7"/>
        <v>5.7173713536531992</v>
      </c>
      <c r="S5" s="20">
        <f t="shared" si="8"/>
        <v>1.2063070853113235E-4</v>
      </c>
      <c r="W5" t="s">
        <v>32</v>
      </c>
      <c r="X5">
        <v>486.95879979903987</v>
      </c>
      <c r="AI5" t="s">
        <v>68</v>
      </c>
      <c r="AJ5" s="11" t="s">
        <v>69</v>
      </c>
      <c r="AK5" s="12">
        <v>3.76</v>
      </c>
    </row>
    <row r="6" spans="1:42" x14ac:dyDescent="0.25">
      <c r="C6" s="2">
        <v>0.51173259000000004</v>
      </c>
      <c r="D6">
        <v>159.80012500000001</v>
      </c>
      <c r="E6">
        <f t="shared" si="0"/>
        <v>156.87907094330748</v>
      </c>
      <c r="F6">
        <f t="shared" si="3"/>
        <v>8.5325568021198634</v>
      </c>
      <c r="G6" s="20">
        <f t="shared" si="4"/>
        <v>3.3413729980566736E-4</v>
      </c>
      <c r="I6" s="2">
        <v>0.51094465</v>
      </c>
      <c r="J6">
        <v>177.98844</v>
      </c>
      <c r="K6">
        <f t="shared" si="1"/>
        <v>181.22705144289429</v>
      </c>
      <c r="L6">
        <f t="shared" si="5"/>
        <v>10.488604078045874</v>
      </c>
      <c r="M6" s="20">
        <f t="shared" si="6"/>
        <v>3.3108087838675741E-4</v>
      </c>
      <c r="O6" s="2">
        <v>0.51059407000000001</v>
      </c>
      <c r="P6">
        <v>217.70779999999999</v>
      </c>
      <c r="Q6">
        <f t="shared" si="2"/>
        <v>215.31438548973154</v>
      </c>
      <c r="R6">
        <f t="shared" si="7"/>
        <v>5.7284330179635967</v>
      </c>
      <c r="S6" s="20">
        <f t="shared" si="8"/>
        <v>1.2086146689890953E-4</v>
      </c>
      <c r="W6" t="s">
        <v>55</v>
      </c>
      <c r="X6">
        <v>137.40050005059663</v>
      </c>
      <c r="AI6" t="s">
        <v>70</v>
      </c>
      <c r="AJ6" s="11" t="s">
        <v>71</v>
      </c>
      <c r="AK6" t="s">
        <v>88</v>
      </c>
    </row>
    <row r="7" spans="1:42" x14ac:dyDescent="0.25">
      <c r="C7" s="2">
        <v>0.51524950000000003</v>
      </c>
      <c r="D7">
        <v>159.795771</v>
      </c>
      <c r="E7">
        <f t="shared" si="0"/>
        <v>156.87909967754692</v>
      </c>
      <c r="F7">
        <f t="shared" si="3"/>
        <v>8.5069716032202205</v>
      </c>
      <c r="G7" s="20">
        <f t="shared" si="4"/>
        <v>3.3315353060652089E-4</v>
      </c>
      <c r="I7" s="2">
        <v>0.51446159000000002</v>
      </c>
      <c r="J7">
        <v>177.99081000000001</v>
      </c>
      <c r="K7">
        <f t="shared" si="1"/>
        <v>181.22708613758292</v>
      </c>
      <c r="L7">
        <f t="shared" si="5"/>
        <v>10.473483238688527</v>
      </c>
      <c r="M7" s="20">
        <f t="shared" si="6"/>
        <v>3.305947733194029E-4</v>
      </c>
      <c r="O7" s="2">
        <v>0.51411101000000003</v>
      </c>
      <c r="P7">
        <v>217.71017000000001</v>
      </c>
      <c r="Q7">
        <f t="shared" si="2"/>
        <v>215.31445154044201</v>
      </c>
      <c r="R7">
        <f t="shared" si="7"/>
        <v>5.7394669374669443</v>
      </c>
      <c r="S7" s="20">
        <f t="shared" si="8"/>
        <v>1.2109162982831621E-4</v>
      </c>
      <c r="W7" t="s">
        <v>37</v>
      </c>
      <c r="X7">
        <v>9.9998378600281199E-6</v>
      </c>
      <c r="AP7" t="s">
        <v>72</v>
      </c>
    </row>
    <row r="8" spans="1:42" x14ac:dyDescent="0.25">
      <c r="C8" s="2">
        <v>0.51849769000000001</v>
      </c>
      <c r="D8">
        <v>159.84502900000001</v>
      </c>
      <c r="E8">
        <f t="shared" si="0"/>
        <v>156.87912955595331</v>
      </c>
      <c r="F8">
        <f t="shared" si="3"/>
        <v>8.7965595121965148</v>
      </c>
      <c r="G8" s="20">
        <f t="shared" si="4"/>
        <v>3.4428220493504941E-4</v>
      </c>
      <c r="I8" s="2">
        <v>0.51770952000000003</v>
      </c>
      <c r="J8">
        <v>177.992998</v>
      </c>
      <c r="K8">
        <f t="shared" si="1"/>
        <v>181.22712228468123</v>
      </c>
      <c r="L8">
        <f t="shared" si="5"/>
        <v>10.459559888764872</v>
      </c>
      <c r="M8" s="20">
        <f t="shared" si="6"/>
        <v>3.3014716684708306E-4</v>
      </c>
      <c r="O8" s="2">
        <v>0.51762794999999995</v>
      </c>
      <c r="P8">
        <v>217.71253999999999</v>
      </c>
      <c r="Q8">
        <f t="shared" si="2"/>
        <v>215.3145267155262</v>
      </c>
      <c r="R8">
        <f t="shared" si="7"/>
        <v>5.7504677125127781</v>
      </c>
      <c r="S8" s="20">
        <f t="shared" si="8"/>
        <v>1.2132108343839901E-4</v>
      </c>
      <c r="W8" t="s">
        <v>56</v>
      </c>
      <c r="X8">
        <v>10.792088112044265</v>
      </c>
    </row>
    <row r="9" spans="1:42" x14ac:dyDescent="0.25">
      <c r="C9" s="2">
        <v>0.52174569999999998</v>
      </c>
      <c r="D9">
        <v>159.86066600000001</v>
      </c>
      <c r="E9">
        <f t="shared" si="0"/>
        <v>156.87916303616601</v>
      </c>
      <c r="F9">
        <f t="shared" si="3"/>
        <v>8.8893599233509484</v>
      </c>
      <c r="G9" s="20">
        <f t="shared" si="4"/>
        <v>3.4784619323256815E-4</v>
      </c>
      <c r="I9" s="2">
        <v>0.52095705999999997</v>
      </c>
      <c r="J9">
        <v>177.921221</v>
      </c>
      <c r="K9">
        <f t="shared" si="1"/>
        <v>181.2271628649566</v>
      </c>
      <c r="L9">
        <f t="shared" si="5"/>
        <v>10.929251614472683</v>
      </c>
      <c r="M9" s="20">
        <f t="shared" si="6"/>
        <v>3.4525098306657407E-4</v>
      </c>
      <c r="O9" s="2">
        <v>0.52087589000000001</v>
      </c>
      <c r="P9">
        <v>217.71472800000001</v>
      </c>
      <c r="Q9">
        <f t="shared" si="2"/>
        <v>215.31460532682172</v>
      </c>
      <c r="R9">
        <f t="shared" si="7"/>
        <v>5.7605888463044908</v>
      </c>
      <c r="S9" s="20">
        <f t="shared" si="8"/>
        <v>1.2153217230191205E-4</v>
      </c>
      <c r="V9">
        <v>0.2</v>
      </c>
      <c r="W9" t="s">
        <v>59</v>
      </c>
      <c r="X9">
        <v>0.13896589238376109</v>
      </c>
    </row>
    <row r="10" spans="1:42" x14ac:dyDescent="0.25">
      <c r="C10" s="2">
        <v>0.52499331000000005</v>
      </c>
      <c r="D10">
        <v>159.80233699999999</v>
      </c>
      <c r="E10">
        <f t="shared" si="0"/>
        <v>156.87920054802342</v>
      </c>
      <c r="F10">
        <f t="shared" si="3"/>
        <v>8.544726716874198</v>
      </c>
      <c r="G10" s="20">
        <f t="shared" si="4"/>
        <v>3.3460461360183054E-4</v>
      </c>
      <c r="I10" s="2">
        <v>0.52420460000000002</v>
      </c>
      <c r="J10">
        <v>177.84944300000001</v>
      </c>
      <c r="K10">
        <f t="shared" si="1"/>
        <v>181.22720842394608</v>
      </c>
      <c r="L10">
        <f t="shared" si="5"/>
        <v>11.409299259205595</v>
      </c>
      <c r="M10" s="20">
        <f t="shared" si="6"/>
        <v>3.6070648701366385E-4</v>
      </c>
      <c r="O10" s="2">
        <v>0.52412382000000002</v>
      </c>
      <c r="P10">
        <v>217.716917</v>
      </c>
      <c r="Q10">
        <f t="shared" si="2"/>
        <v>215.31469390229969</v>
      </c>
      <c r="R10">
        <f t="shared" si="7"/>
        <v>5.7706758111248275</v>
      </c>
      <c r="S10" s="20">
        <f t="shared" si="8"/>
        <v>1.2174253068264033E-4</v>
      </c>
      <c r="V10">
        <v>0.3</v>
      </c>
      <c r="W10" t="s">
        <v>59</v>
      </c>
      <c r="X10">
        <v>0.13481197782880741</v>
      </c>
      <c r="AI10" t="s">
        <v>73</v>
      </c>
    </row>
    <row r="11" spans="1:42" x14ac:dyDescent="0.25">
      <c r="C11" s="2">
        <v>0.52824125</v>
      </c>
      <c r="D11">
        <v>159.80452600000001</v>
      </c>
      <c r="E11">
        <f t="shared" si="0"/>
        <v>156.87924258467706</v>
      </c>
      <c r="F11">
        <f t="shared" si="3"/>
        <v>8.5572830599635115</v>
      </c>
      <c r="G11" s="20">
        <f t="shared" si="4"/>
        <v>3.3508712965477322E-4</v>
      </c>
      <c r="I11" s="2">
        <v>0.52745253999999997</v>
      </c>
      <c r="J11">
        <v>177.851632</v>
      </c>
      <c r="K11">
        <f t="shared" si="1"/>
        <v>181.2272595751345</v>
      </c>
      <c r="L11">
        <f t="shared" si="5"/>
        <v>11.394861526008434</v>
      </c>
      <c r="M11" s="20">
        <f t="shared" si="6"/>
        <v>3.6024116832307582E-4</v>
      </c>
      <c r="O11" s="2">
        <v>0.52737175999999997</v>
      </c>
      <c r="P11">
        <v>217.71910600000001</v>
      </c>
      <c r="Q11">
        <f t="shared" si="2"/>
        <v>215.31479369733975</v>
      </c>
      <c r="R11">
        <f t="shared" si="7"/>
        <v>5.780717648723475</v>
      </c>
      <c r="S11" s="20">
        <f t="shared" si="8"/>
        <v>1.219519285600945E-4</v>
      </c>
      <c r="V11">
        <v>0.4</v>
      </c>
      <c r="W11" t="s">
        <v>59</v>
      </c>
      <c r="X11">
        <v>0.13130757934135071</v>
      </c>
      <c r="AI11" t="s">
        <v>74</v>
      </c>
      <c r="AJ11">
        <f>1-2*(AK5/AK3)^2</f>
        <v>0.98221256958201686</v>
      </c>
      <c r="AL11" t="s">
        <v>75</v>
      </c>
      <c r="AM11" t="e">
        <f>-0.357+0.45*EXP(-0.0375*AK6)</f>
        <v>#VALUE!</v>
      </c>
    </row>
    <row r="12" spans="1:42" x14ac:dyDescent="0.25">
      <c r="C12" s="2">
        <v>0.53148918999999994</v>
      </c>
      <c r="D12">
        <v>159.806714</v>
      </c>
      <c r="E12">
        <f t="shared" si="0"/>
        <v>156.87928968530912</v>
      </c>
      <c r="F12">
        <f t="shared" si="3"/>
        <v>8.5698131182433777</v>
      </c>
      <c r="G12" s="20">
        <f t="shared" si="4"/>
        <v>3.3556859410882156E-4</v>
      </c>
      <c r="I12" s="2">
        <v>0.53070048000000003</v>
      </c>
      <c r="J12">
        <v>177.85382100000001</v>
      </c>
      <c r="K12">
        <f t="shared" si="1"/>
        <v>181.227316993469</v>
      </c>
      <c r="L12">
        <f t="shared" si="5"/>
        <v>11.380475217951345</v>
      </c>
      <c r="M12" s="20">
        <f t="shared" si="6"/>
        <v>3.5977749816385791E-4</v>
      </c>
      <c r="O12" s="2">
        <v>0.53061970000000003</v>
      </c>
      <c r="P12">
        <v>217.721294</v>
      </c>
      <c r="Q12">
        <f t="shared" si="2"/>
        <v>215.31490612307016</v>
      </c>
      <c r="R12">
        <f t="shared" si="7"/>
        <v>5.7907026142349087</v>
      </c>
      <c r="S12" s="20">
        <f t="shared" si="8"/>
        <v>1.2216011934567921E-4</v>
      </c>
      <c r="AI12" t="s">
        <v>76</v>
      </c>
      <c r="AJ12">
        <f>0.0524*AK4^4-0.15*AK4^3+0.1659*AK4^2-0.0706*AK4+0.0119</f>
        <v>1.8921093548204017E-3</v>
      </c>
      <c r="AL12" t="s">
        <v>77</v>
      </c>
      <c r="AM12" t="e">
        <f>0.0524*(AK4-AM11)^4-0.15*(AK4-AM11)^3+0.1659*(AK4-AM11)^2-0.0706*(AK4-AM11)+0.0119</f>
        <v>#VALUE!</v>
      </c>
    </row>
    <row r="13" spans="1:42" x14ac:dyDescent="0.25">
      <c r="C13" s="2">
        <v>0.53473711999999995</v>
      </c>
      <c r="D13">
        <v>159.80890299999999</v>
      </c>
      <c r="E13">
        <f t="shared" si="0"/>
        <v>156.87934245729147</v>
      </c>
      <c r="F13">
        <f t="shared" si="3"/>
        <v>8.5823249733946092</v>
      </c>
      <c r="G13" s="20">
        <f t="shared" si="4"/>
        <v>3.3604931510290015E-4</v>
      </c>
      <c r="I13" s="2">
        <v>0.53394841999999998</v>
      </c>
      <c r="J13">
        <v>177.856009</v>
      </c>
      <c r="K13">
        <f t="shared" si="1"/>
        <v>181.22738144112213</v>
      </c>
      <c r="L13">
        <f t="shared" si="5"/>
        <v>11.366152136757814</v>
      </c>
      <c r="M13" s="20">
        <f t="shared" si="6"/>
        <v>3.5931585354069903E-4</v>
      </c>
      <c r="O13" s="2">
        <v>0.53386763999999998</v>
      </c>
      <c r="P13">
        <v>217.72348299999999</v>
      </c>
      <c r="Q13">
        <f t="shared" si="2"/>
        <v>215.31503276677569</v>
      </c>
      <c r="R13">
        <f t="shared" si="7"/>
        <v>5.8006325259181875</v>
      </c>
      <c r="S13" s="20">
        <f t="shared" si="8"/>
        <v>1.223671392267536E-4</v>
      </c>
      <c r="AI13" t="s">
        <v>78</v>
      </c>
      <c r="AJ13">
        <f>1/(1+AJ12*AK2)</f>
        <v>0.98687307934824975</v>
      </c>
      <c r="AL13" t="s">
        <v>79</v>
      </c>
      <c r="AM13" t="e">
        <f>1/(1+AM12*AK2)</f>
        <v>#VALUE!</v>
      </c>
    </row>
    <row r="14" spans="1:42" x14ac:dyDescent="0.25">
      <c r="C14" s="2">
        <v>0.53798506000000001</v>
      </c>
      <c r="D14">
        <v>159.811092</v>
      </c>
      <c r="E14">
        <f t="shared" si="0"/>
        <v>156.87940158093082</v>
      </c>
      <c r="F14">
        <f t="shared" si="3"/>
        <v>8.5948087132620508</v>
      </c>
      <c r="G14" s="20">
        <f t="shared" si="4"/>
        <v>3.3652890878145341E-4</v>
      </c>
      <c r="I14" s="2">
        <v>0.53719636000000004</v>
      </c>
      <c r="J14">
        <v>177.85819799999999</v>
      </c>
      <c r="K14">
        <f t="shared" si="1"/>
        <v>181.2274537719571</v>
      </c>
      <c r="L14">
        <f t="shared" si="5"/>
        <v>11.35188445686633</v>
      </c>
      <c r="M14" s="20">
        <f t="shared" si="6"/>
        <v>3.5885597883668124E-4</v>
      </c>
      <c r="O14" s="2">
        <v>0.53711549999999997</v>
      </c>
      <c r="P14">
        <v>217.71222299999999</v>
      </c>
      <c r="Q14">
        <f t="shared" si="2"/>
        <v>215.31517540964575</v>
      </c>
      <c r="R14">
        <f t="shared" si="7"/>
        <v>5.7458371504231058</v>
      </c>
      <c r="S14" s="20">
        <f t="shared" si="8"/>
        <v>1.2122374269393251E-4</v>
      </c>
      <c r="U14">
        <v>0.2</v>
      </c>
      <c r="V14" t="s">
        <v>35</v>
      </c>
      <c r="X14">
        <f>SUM(F3:F150)</f>
        <v>1062.6260726955015</v>
      </c>
    </row>
    <row r="15" spans="1:42" x14ac:dyDescent="0.25">
      <c r="C15" s="2">
        <v>0.54123299999999996</v>
      </c>
      <c r="D15">
        <v>159.81327999999999</v>
      </c>
      <c r="E15">
        <f t="shared" si="0"/>
        <v>156.8794678170803</v>
      </c>
      <c r="F15">
        <f t="shared" si="3"/>
        <v>8.6072539246480257</v>
      </c>
      <c r="G15" s="20">
        <f t="shared" si="4"/>
        <v>3.3700697173751114E-4</v>
      </c>
      <c r="I15" s="2">
        <v>0.54044429000000005</v>
      </c>
      <c r="J15">
        <v>177.860387</v>
      </c>
      <c r="K15">
        <f t="shared" si="1"/>
        <v>181.22753494217523</v>
      </c>
      <c r="L15">
        <f t="shared" si="5"/>
        <v>11.337685264494835</v>
      </c>
      <c r="M15" s="20">
        <f t="shared" si="6"/>
        <v>3.5839829163857191E-4</v>
      </c>
      <c r="O15" s="2">
        <v>0.54036318999999999</v>
      </c>
      <c r="P15">
        <v>217.66734299999999</v>
      </c>
      <c r="Q15">
        <f t="shared" si="2"/>
        <v>215.31533605249831</v>
      </c>
      <c r="R15">
        <f t="shared" si="7"/>
        <v>5.5319366810961625</v>
      </c>
      <c r="S15" s="20">
        <f t="shared" si="8"/>
        <v>1.167590757524951E-4</v>
      </c>
      <c r="U15">
        <v>0.3</v>
      </c>
      <c r="V15" t="s">
        <v>35</v>
      </c>
      <c r="X15">
        <f>SUM(L3:L150)</f>
        <v>1783.9598273482661</v>
      </c>
      <c r="AI15" t="s">
        <v>80</v>
      </c>
      <c r="AJ15">
        <f>1/(X5*10^-4*PI()*AK2*AJ13*AJ11)</f>
        <v>0.95925880491051863</v>
      </c>
      <c r="AL15" t="s">
        <v>81</v>
      </c>
      <c r="AM15" t="e">
        <f>1/(X5*10^-4*PI()*AK2*AM13*AJ11)</f>
        <v>#VALUE!</v>
      </c>
    </row>
    <row r="16" spans="1:42" x14ac:dyDescent="0.25">
      <c r="C16" s="2">
        <v>0.54448094000000002</v>
      </c>
      <c r="D16">
        <v>159.81546900000001</v>
      </c>
      <c r="E16">
        <f t="shared" si="0"/>
        <v>156.87954201736636</v>
      </c>
      <c r="F16">
        <f t="shared" si="3"/>
        <v>8.6196672473563041</v>
      </c>
      <c r="G16" s="20">
        <f t="shared" si="4"/>
        <v>3.3748375563420269E-4</v>
      </c>
      <c r="I16" s="2">
        <v>0.54369223</v>
      </c>
      <c r="J16">
        <v>177.86257499999999</v>
      </c>
      <c r="K16">
        <f t="shared" si="1"/>
        <v>181.22762602354439</v>
      </c>
      <c r="L16">
        <f t="shared" si="5"/>
        <v>11.323568391057186</v>
      </c>
      <c r="M16" s="20">
        <f t="shared" si="6"/>
        <v>3.5794323302758122E-4</v>
      </c>
      <c r="O16" s="2">
        <v>0.54361145</v>
      </c>
      <c r="P16">
        <v>217.73004900000001</v>
      </c>
      <c r="Q16">
        <f t="shared" si="2"/>
        <v>215.3155169918877</v>
      </c>
      <c r="R16">
        <f t="shared" si="7"/>
        <v>5.8299648181988317</v>
      </c>
      <c r="S16" s="20">
        <f t="shared" si="8"/>
        <v>1.2297850050683526E-4</v>
      </c>
      <c r="U16">
        <v>0.4</v>
      </c>
      <c r="V16" t="s">
        <v>35</v>
      </c>
      <c r="X16">
        <f>SUM(R3:R150)</f>
        <v>375.70050367845766</v>
      </c>
    </row>
    <row r="17" spans="3:42" x14ac:dyDescent="0.25">
      <c r="C17" s="2">
        <v>0.54772887999999997</v>
      </c>
      <c r="D17">
        <v>159.817657</v>
      </c>
      <c r="E17">
        <f t="shared" si="0"/>
        <v>156.87962513476469</v>
      </c>
      <c r="F17">
        <f t="shared" si="3"/>
        <v>8.6320312411380318</v>
      </c>
      <c r="G17" s="20">
        <f t="shared" si="4"/>
        <v>3.3795858620148641E-4</v>
      </c>
      <c r="I17" s="2">
        <v>0.54694016999999995</v>
      </c>
      <c r="J17">
        <v>177.86476400000001</v>
      </c>
      <c r="K17">
        <f t="shared" si="1"/>
        <v>181.22772821554915</v>
      </c>
      <c r="L17">
        <f t="shared" si="5"/>
        <v>11.30952831506405</v>
      </c>
      <c r="M17" s="20">
        <f t="shared" si="6"/>
        <v>3.5749062022276661E-4</v>
      </c>
      <c r="O17" s="2">
        <v>0.54685932000000004</v>
      </c>
      <c r="P17">
        <v>217.71878899999999</v>
      </c>
      <c r="Q17">
        <f t="shared" si="2"/>
        <v>215.31572071265563</v>
      </c>
      <c r="R17">
        <f t="shared" si="7"/>
        <v>5.7747371936401262</v>
      </c>
      <c r="S17" s="20">
        <f t="shared" si="8"/>
        <v>1.2182611766314662E-4</v>
      </c>
      <c r="U17" t="s">
        <v>36</v>
      </c>
      <c r="V17" t="s">
        <v>35</v>
      </c>
      <c r="X17">
        <f>SUM(X14:X16)</f>
        <v>3222.2864037222253</v>
      </c>
    </row>
    <row r="18" spans="3:42" x14ac:dyDescent="0.25">
      <c r="C18" s="2">
        <v>0.55097680999999998</v>
      </c>
      <c r="D18">
        <v>159.81984600000001</v>
      </c>
      <c r="E18">
        <f t="shared" si="0"/>
        <v>156.87971823529256</v>
      </c>
      <c r="F18">
        <f t="shared" si="3"/>
        <v>8.6443512728036556</v>
      </c>
      <c r="G18" s="20">
        <f t="shared" si="4"/>
        <v>3.3843166526087946E-4</v>
      </c>
      <c r="I18" s="2">
        <v>0.55018811000000001</v>
      </c>
      <c r="J18">
        <v>177.866953</v>
      </c>
      <c r="K18">
        <f t="shared" si="1"/>
        <v>181.22784286161769</v>
      </c>
      <c r="L18">
        <f t="shared" si="5"/>
        <v>11.295580661924596</v>
      </c>
      <c r="M18" s="20">
        <f t="shared" si="6"/>
        <v>3.5704095097584569E-4</v>
      </c>
      <c r="O18" s="2">
        <v>0.55010733000000001</v>
      </c>
      <c r="P18">
        <v>217.73442600000001</v>
      </c>
      <c r="Q18">
        <f t="shared" si="2"/>
        <v>215.31595009692933</v>
      </c>
      <c r="R18">
        <f t="shared" si="7"/>
        <v>5.8490256937335685</v>
      </c>
      <c r="S18" s="20">
        <f t="shared" si="8"/>
        <v>1.2337561415371405E-4</v>
      </c>
      <c r="V18" s="9" t="s">
        <v>47</v>
      </c>
      <c r="X18">
        <f>X17/3</f>
        <v>1074.0954679074084</v>
      </c>
    </row>
    <row r="19" spans="3:42" x14ac:dyDescent="0.25">
      <c r="C19" s="2">
        <v>0.55422475000000004</v>
      </c>
      <c r="D19">
        <v>159.822035</v>
      </c>
      <c r="E19">
        <f t="shared" si="0"/>
        <v>156.879822512597</v>
      </c>
      <c r="F19">
        <f t="shared" si="3"/>
        <v>8.6566143210301334</v>
      </c>
      <c r="G19" s="20">
        <f t="shared" si="4"/>
        <v>3.389024874000187E-4</v>
      </c>
      <c r="I19" s="2">
        <v>0.55343604999999996</v>
      </c>
      <c r="J19">
        <v>177.86914100000001</v>
      </c>
      <c r="K19">
        <f t="shared" si="1"/>
        <v>181.22797146594814</v>
      </c>
      <c r="L19">
        <f t="shared" si="5"/>
        <v>11.281742098981338</v>
      </c>
      <c r="M19" s="20">
        <f t="shared" si="6"/>
        <v>3.5659475590300746E-4</v>
      </c>
      <c r="O19" s="2">
        <v>0.55335519</v>
      </c>
      <c r="P19">
        <v>217.72316599999999</v>
      </c>
      <c r="Q19">
        <f t="shared" si="2"/>
        <v>215.31620832894765</v>
      </c>
      <c r="R19">
        <f t="shared" si="7"/>
        <v>5.7934452302377011</v>
      </c>
      <c r="S19" s="20">
        <f t="shared" si="8"/>
        <v>1.2221587564618293E-4</v>
      </c>
      <c r="AI19" t="s">
        <v>82</v>
      </c>
    </row>
    <row r="20" spans="3:42" x14ac:dyDescent="0.25">
      <c r="C20" s="2">
        <v>0.55747268999999999</v>
      </c>
      <c r="D20">
        <v>159.82422299999999</v>
      </c>
      <c r="E20">
        <f t="shared" si="0"/>
        <v>156.87993930123551</v>
      </c>
      <c r="F20">
        <f t="shared" si="3"/>
        <v>8.6688064988102447</v>
      </c>
      <c r="G20" s="20">
        <f t="shared" si="4"/>
        <v>3.3937051339555369E-4</v>
      </c>
      <c r="I20" s="2">
        <v>0.55668397999999997</v>
      </c>
      <c r="J20">
        <v>177.87133</v>
      </c>
      <c r="K20">
        <f t="shared" si="1"/>
        <v>181.22811571211858</v>
      </c>
      <c r="L20">
        <f t="shared" si="5"/>
        <v>11.268010317083439</v>
      </c>
      <c r="M20" s="20">
        <f t="shared" si="6"/>
        <v>3.5615195373799735E-4</v>
      </c>
      <c r="O20" s="2">
        <v>0.55660266000000003</v>
      </c>
      <c r="P20">
        <v>217.63794100000001</v>
      </c>
      <c r="Q20">
        <f t="shared" si="2"/>
        <v>215.31649898352589</v>
      </c>
      <c r="R20">
        <f t="shared" si="7"/>
        <v>5.3890930358514408</v>
      </c>
      <c r="S20" s="20">
        <f t="shared" si="8"/>
        <v>1.1377490043565529E-4</v>
      </c>
      <c r="AI20" t="s">
        <v>83</v>
      </c>
      <c r="AJ20">
        <f>1/(AJ13*AJ11)</f>
        <v>1.0316519663310768</v>
      </c>
      <c r="AL20" t="s">
        <v>84</v>
      </c>
      <c r="AM20" t="e">
        <f>1/(AM13*AJ11)</f>
        <v>#VALUE!</v>
      </c>
    </row>
    <row r="21" spans="3:42" x14ac:dyDescent="0.25">
      <c r="C21" s="2">
        <v>0.56072063000000005</v>
      </c>
      <c r="D21">
        <v>159.826412</v>
      </c>
      <c r="E21">
        <f t="shared" si="0"/>
        <v>156.88007009455302</v>
      </c>
      <c r="F21">
        <f t="shared" si="3"/>
        <v>8.6809306237929711</v>
      </c>
      <c r="G21" s="20">
        <f t="shared" si="4"/>
        <v>3.3983584529287517E-4</v>
      </c>
      <c r="I21" s="2">
        <v>0.55993192000000003</v>
      </c>
      <c r="J21">
        <v>177.87351799999999</v>
      </c>
      <c r="K21">
        <f t="shared" si="1"/>
        <v>181.22827748624724</v>
      </c>
      <c r="L21">
        <f t="shared" si="5"/>
        <v>11.254411210565889</v>
      </c>
      <c r="M21" s="20">
        <f t="shared" si="6"/>
        <v>3.5571337067589792E-4</v>
      </c>
      <c r="O21" s="2">
        <v>0.55985074000000001</v>
      </c>
      <c r="P21">
        <v>217.66702599999999</v>
      </c>
      <c r="Q21">
        <f t="shared" si="2"/>
        <v>215.31682620146483</v>
      </c>
      <c r="R21">
        <f t="shared" si="7"/>
        <v>5.523439093034697</v>
      </c>
      <c r="S21" s="20">
        <f t="shared" si="8"/>
        <v>1.1658006211838376E-4</v>
      </c>
      <c r="U21" t="s">
        <v>127</v>
      </c>
      <c r="V21" t="s">
        <v>60</v>
      </c>
      <c r="X21">
        <f>X17/COUNT(E3:E147,K3:K135,Q3:Q108)</f>
        <v>8.3913708430266283</v>
      </c>
      <c r="AI21" t="s">
        <v>85</v>
      </c>
      <c r="AJ21">
        <f>(X5*10^-4*PI()*AK2-AJ20)/(X6*10^-4*PI()*AK2)</f>
        <v>0.14439018384828828</v>
      </c>
      <c r="AL21" t="s">
        <v>86</v>
      </c>
      <c r="AM21" t="e">
        <f>(X5*10^-4*PI()*AK2-AM20)/(X6*10^-4*PI()*AK2)</f>
        <v>#VALUE!</v>
      </c>
      <c r="AP21" t="s">
        <v>87</v>
      </c>
    </row>
    <row r="22" spans="3:42" x14ac:dyDescent="0.25">
      <c r="C22" s="2">
        <v>0.56396857</v>
      </c>
      <c r="D22">
        <v>159.82860099999999</v>
      </c>
      <c r="E22">
        <f t="shared" si="0"/>
        <v>156.88021656315647</v>
      </c>
      <c r="F22">
        <f t="shared" si="3"/>
        <v>8.692970787421114</v>
      </c>
      <c r="G22" s="20">
        <f t="shared" si="4"/>
        <v>3.4029786479193363E-4</v>
      </c>
      <c r="I22" s="2">
        <v>0.56317985999999998</v>
      </c>
      <c r="J22">
        <v>177.87570700000001</v>
      </c>
      <c r="K22">
        <f t="shared" si="1"/>
        <v>181.22845889819789</v>
      </c>
      <c r="L22">
        <f t="shared" si="5"/>
        <v>11.240945290869488</v>
      </c>
      <c r="M22" s="20">
        <f t="shared" si="6"/>
        <v>3.5527901456619516E-4</v>
      </c>
      <c r="O22" s="2">
        <v>0.56309867999999996</v>
      </c>
      <c r="P22">
        <v>217.66921500000001</v>
      </c>
      <c r="Q22">
        <f t="shared" si="2"/>
        <v>215.31719446435676</v>
      </c>
      <c r="R22">
        <f t="shared" si="7"/>
        <v>5.532000600087553</v>
      </c>
      <c r="S22" s="20">
        <f t="shared" si="8"/>
        <v>1.1675841653138807E-4</v>
      </c>
      <c r="U22" t="s">
        <v>128</v>
      </c>
      <c r="W22" t="s">
        <v>61</v>
      </c>
      <c r="X22">
        <f>SQRT(X21)</f>
        <v>2.8967862957123067</v>
      </c>
    </row>
    <row r="23" spans="3:42" x14ac:dyDescent="0.25">
      <c r="C23" s="2">
        <v>0.56721650000000001</v>
      </c>
      <c r="D23">
        <v>159.83078900000001</v>
      </c>
      <c r="E23">
        <f t="shared" si="0"/>
        <v>156.88038057533944</v>
      </c>
      <c r="F23">
        <f t="shared" si="3"/>
        <v>8.7049098723080416</v>
      </c>
      <c r="G23" s="20">
        <f t="shared" si="4"/>
        <v>3.407559063639201E-4</v>
      </c>
      <c r="I23" s="2">
        <v>0.56642780000000004</v>
      </c>
      <c r="J23">
        <v>177.87789599999999</v>
      </c>
      <c r="K23">
        <f t="shared" si="1"/>
        <v>181.22866230998744</v>
      </c>
      <c r="L23">
        <f t="shared" si="5"/>
        <v>11.227634864146907</v>
      </c>
      <c r="M23" s="20">
        <f t="shared" si="6"/>
        <v>3.5484959408783119E-4</v>
      </c>
      <c r="O23" s="2">
        <v>0.56634647000000005</v>
      </c>
      <c r="P23">
        <v>217.644507</v>
      </c>
      <c r="Q23">
        <f t="shared" si="2"/>
        <v>215.31760887731139</v>
      </c>
      <c r="R23">
        <f t="shared" si="7"/>
        <v>5.4144548733718159</v>
      </c>
      <c r="S23" s="20">
        <f t="shared" si="8"/>
        <v>1.1430344425218683E-4</v>
      </c>
      <c r="U23" t="s">
        <v>129</v>
      </c>
      <c r="X23">
        <f>SQRT(SUM(G3:G147,M3:M135,S3:S108)/COUNT(G3:G147,M3:M135,S3:S108))</f>
        <v>1.5727776768755856E-2</v>
      </c>
    </row>
    <row r="24" spans="3:42" x14ac:dyDescent="0.25">
      <c r="C24" s="2">
        <v>0.57046443999999996</v>
      </c>
      <c r="D24">
        <v>159.832978</v>
      </c>
      <c r="E24">
        <f t="shared" si="0"/>
        <v>156.88056422258899</v>
      </c>
      <c r="F24">
        <f t="shared" si="3"/>
        <v>8.7167471130463507</v>
      </c>
      <c r="G24" s="20">
        <f t="shared" si="4"/>
        <v>3.4120993185200298E-4</v>
      </c>
      <c r="I24" s="2">
        <v>0.56967573999999999</v>
      </c>
      <c r="J24">
        <v>177.88008400000001</v>
      </c>
      <c r="K24">
        <f t="shared" si="1"/>
        <v>181.22889036521181</v>
      </c>
      <c r="L24">
        <f t="shared" si="5"/>
        <v>11.214504071683068</v>
      </c>
      <c r="M24" s="20">
        <f t="shared" si="6"/>
        <v>3.5442587582872086E-4</v>
      </c>
      <c r="O24" s="2">
        <v>0.56959488000000003</v>
      </c>
      <c r="P24">
        <v>217.734397</v>
      </c>
      <c r="Q24">
        <f t="shared" si="2"/>
        <v>215.31807529422989</v>
      </c>
      <c r="R24">
        <f t="shared" si="7"/>
        <v>5.8386105857758031</v>
      </c>
      <c r="S24" s="20">
        <f t="shared" si="8"/>
        <v>1.2315595732135013E-4</v>
      </c>
    </row>
    <row r="25" spans="3:42" x14ac:dyDescent="0.25">
      <c r="C25" s="2">
        <v>0.57371238000000002</v>
      </c>
      <c r="D25">
        <v>159.83516700000001</v>
      </c>
      <c r="E25">
        <f t="shared" si="0"/>
        <v>156.88076984276893</v>
      </c>
      <c r="F25">
        <f t="shared" si="3"/>
        <v>8.7284625626551176</v>
      </c>
      <c r="G25" s="20">
        <f t="shared" si="4"/>
        <v>3.4165916505675273E-4</v>
      </c>
      <c r="I25" s="2">
        <v>0.57292367</v>
      </c>
      <c r="J25">
        <v>177.882273</v>
      </c>
      <c r="K25">
        <f t="shared" si="1"/>
        <v>181.22914602159256</v>
      </c>
      <c r="L25">
        <f t="shared" si="5"/>
        <v>11.201559022664096</v>
      </c>
      <c r="M25" s="20">
        <f t="shared" si="6"/>
        <v>3.5400804446521276E-4</v>
      </c>
      <c r="O25" s="2">
        <v>0.57284246000000005</v>
      </c>
      <c r="P25">
        <v>217.66905600000001</v>
      </c>
      <c r="Q25">
        <f t="shared" si="2"/>
        <v>215.3185999556826</v>
      </c>
      <c r="R25">
        <f t="shared" si="7"/>
        <v>5.5246436162682526</v>
      </c>
      <c r="S25" s="20">
        <f t="shared" si="8"/>
        <v>1.1660331036460462E-4</v>
      </c>
      <c r="U25" t="s">
        <v>122</v>
      </c>
      <c r="V25" s="16">
        <f>X3-X4</f>
        <v>-9.0000890842849515</v>
      </c>
    </row>
    <row r="26" spans="3:42" x14ac:dyDescent="0.25">
      <c r="C26" s="2">
        <v>0.57696031999999997</v>
      </c>
      <c r="D26">
        <v>159.837355</v>
      </c>
      <c r="E26">
        <f t="shared" si="0"/>
        <v>156.88100005137795</v>
      </c>
      <c r="F26">
        <f t="shared" si="3"/>
        <v>8.7400345822420817</v>
      </c>
      <c r="G26" s="20">
        <f t="shared" si="4"/>
        <v>3.4210276366175146E-4</v>
      </c>
      <c r="I26" s="2">
        <v>0.57617160999999995</v>
      </c>
      <c r="J26">
        <v>177.88446200000001</v>
      </c>
      <c r="K26">
        <f t="shared" si="1"/>
        <v>181.22943259154238</v>
      </c>
      <c r="L26">
        <f t="shared" si="5"/>
        <v>11.188828258283269</v>
      </c>
      <c r="M26" s="20">
        <f t="shared" si="6"/>
        <v>3.5359700553087175E-4</v>
      </c>
      <c r="O26" s="2">
        <v>0.57609043000000004</v>
      </c>
      <c r="P26">
        <v>217.67796899999999</v>
      </c>
      <c r="Q26">
        <f t="shared" si="2"/>
        <v>215.31919029876681</v>
      </c>
      <c r="R26">
        <f t="shared" si="7"/>
        <v>5.5638369613912753</v>
      </c>
      <c r="S26" s="20">
        <f t="shared" si="8"/>
        <v>1.1742091002100043E-4</v>
      </c>
      <c r="U26" t="s">
        <v>121</v>
      </c>
      <c r="V26" s="15">
        <f>EXP(V25)</f>
        <v>1.2339881070220265E-4</v>
      </c>
    </row>
    <row r="27" spans="3:42" x14ac:dyDescent="0.25">
      <c r="C27" s="2">
        <v>0.58020824999999998</v>
      </c>
      <c r="D27">
        <v>159.83954399999999</v>
      </c>
      <c r="E27">
        <f t="shared" si="0"/>
        <v>156.88125777299683</v>
      </c>
      <c r="F27">
        <f t="shared" si="3"/>
        <v>8.7514574008765731</v>
      </c>
      <c r="G27" s="20">
        <f t="shared" si="4"/>
        <v>3.4254049369418678E-4</v>
      </c>
      <c r="I27" s="2">
        <v>0.57941955000000001</v>
      </c>
      <c r="J27">
        <v>177.88665</v>
      </c>
      <c r="K27">
        <f t="shared" si="1"/>
        <v>181.2297537792175</v>
      </c>
      <c r="L27">
        <f t="shared" si="5"/>
        <v>11.176342878618334</v>
      </c>
      <c r="M27" s="20">
        <f t="shared" si="6"/>
        <v>3.5319374531731472E-4</v>
      </c>
      <c r="O27" s="2">
        <v>0.57933836999999999</v>
      </c>
      <c r="P27">
        <v>217.68015800000001</v>
      </c>
      <c r="Q27">
        <f t="shared" si="2"/>
        <v>215.31985440582309</v>
      </c>
      <c r="R27">
        <f t="shared" si="7"/>
        <v>5.5710330566844499</v>
      </c>
      <c r="S27" s="20">
        <f t="shared" si="8"/>
        <v>1.1757041398722037E-4</v>
      </c>
      <c r="U27" t="s">
        <v>123</v>
      </c>
      <c r="V27" s="15">
        <f>EXP(V25)</f>
        <v>1.2339881070220265E-4</v>
      </c>
    </row>
    <row r="28" spans="3:42" x14ac:dyDescent="0.25">
      <c r="C28" s="2">
        <v>0.58345619000000004</v>
      </c>
      <c r="D28">
        <v>159.84173200000001</v>
      </c>
      <c r="E28">
        <f t="shared" si="0"/>
        <v>156.8815462811809</v>
      </c>
      <c r="F28">
        <f t="shared" si="3"/>
        <v>8.7626994899005801</v>
      </c>
      <c r="G28" s="20">
        <f t="shared" si="4"/>
        <v>3.4297113017362559E-4</v>
      </c>
      <c r="I28" s="2">
        <v>0.58266748999999995</v>
      </c>
      <c r="J28">
        <v>177.88883899999999</v>
      </c>
      <c r="K28">
        <f t="shared" si="1"/>
        <v>181.23011373028169</v>
      </c>
      <c r="L28">
        <f t="shared" si="5"/>
        <v>11.164116823219025</v>
      </c>
      <c r="M28" s="20">
        <f t="shared" si="6"/>
        <v>3.5279869580990696E-4</v>
      </c>
      <c r="O28" s="2">
        <v>0.58258620000000005</v>
      </c>
      <c r="P28">
        <v>217.66217399999999</v>
      </c>
      <c r="Q28">
        <f t="shared" si="2"/>
        <v>215.32060140954226</v>
      </c>
      <c r="R28">
        <f t="shared" si="7"/>
        <v>5.4829621963829247</v>
      </c>
      <c r="S28" s="20">
        <f t="shared" si="8"/>
        <v>1.1573089890861011E-4</v>
      </c>
    </row>
    <row r="29" spans="3:42" x14ac:dyDescent="0.25">
      <c r="C29" s="2">
        <v>0.58670412999999999</v>
      </c>
      <c r="D29">
        <v>159.84392099999999</v>
      </c>
      <c r="E29">
        <f t="shared" si="0"/>
        <v>156.88186923468299</v>
      </c>
      <c r="F29">
        <f t="shared" si="3"/>
        <v>8.773750660417555</v>
      </c>
      <c r="G29" s="20">
        <f t="shared" si="4"/>
        <v>3.4339426632384781E-4</v>
      </c>
      <c r="I29" s="2">
        <v>0.58591543000000001</v>
      </c>
      <c r="J29">
        <v>177.89102800000001</v>
      </c>
      <c r="K29">
        <f t="shared" si="1"/>
        <v>181.23051708341654</v>
      </c>
      <c r="L29">
        <f t="shared" si="5"/>
        <v>11.15218733825823</v>
      </c>
      <c r="M29" s="20">
        <f t="shared" si="6"/>
        <v>3.5241303737024187E-4</v>
      </c>
      <c r="O29" s="2">
        <v>0.58583463999999996</v>
      </c>
      <c r="P29">
        <v>217.758501</v>
      </c>
      <c r="Q29">
        <f t="shared" si="2"/>
        <v>215.32144178215106</v>
      </c>
      <c r="R29">
        <f t="shared" si="7"/>
        <v>5.939257631302489</v>
      </c>
      <c r="S29" s="20">
        <f t="shared" si="8"/>
        <v>1.2525120933964569E-4</v>
      </c>
    </row>
    <row r="30" spans="3:42" x14ac:dyDescent="0.25">
      <c r="C30" s="2">
        <v>0.58995173999999995</v>
      </c>
      <c r="D30">
        <v>159.78559200000001</v>
      </c>
      <c r="E30">
        <f t="shared" si="0"/>
        <v>156.88223068750989</v>
      </c>
      <c r="F30">
        <f t="shared" si="3"/>
        <v>8.4295069108643492</v>
      </c>
      <c r="G30" s="20">
        <f t="shared" si="4"/>
        <v>3.301618876979298E-4</v>
      </c>
      <c r="I30" s="2">
        <v>0.58916336000000002</v>
      </c>
      <c r="J30">
        <v>177.893216</v>
      </c>
      <c r="K30">
        <f t="shared" si="1"/>
        <v>181.23096902730518</v>
      </c>
      <c r="L30">
        <f t="shared" si="5"/>
        <v>11.140595271284916</v>
      </c>
      <c r="M30" s="20">
        <f t="shared" si="6"/>
        <v>3.5203806402832024E-4</v>
      </c>
      <c r="O30" s="2">
        <v>0.58908229000000001</v>
      </c>
      <c r="P30">
        <v>217.706896</v>
      </c>
      <c r="Q30">
        <f t="shared" si="2"/>
        <v>215.32238670793703</v>
      </c>
      <c r="R30">
        <f t="shared" si="7"/>
        <v>5.6858845639346578</v>
      </c>
      <c r="S30" s="20">
        <f t="shared" si="8"/>
        <v>1.1996475369929844E-4</v>
      </c>
    </row>
    <row r="31" spans="3:42" x14ac:dyDescent="0.25">
      <c r="C31" s="2">
        <v>0.59319960999999999</v>
      </c>
      <c r="D31">
        <v>159.77433199999999</v>
      </c>
      <c r="E31">
        <f t="shared" si="0"/>
        <v>156.88263528090451</v>
      </c>
      <c r="F31">
        <f t="shared" si="3"/>
        <v>8.3619099152275513</v>
      </c>
      <c r="G31" s="20">
        <f t="shared" si="4"/>
        <v>3.275604533528389E-4</v>
      </c>
      <c r="I31" s="2">
        <v>0.59241129999999997</v>
      </c>
      <c r="J31">
        <v>177.89540500000001</v>
      </c>
      <c r="K31">
        <f t="shared" si="1"/>
        <v>181.23147537174032</v>
      </c>
      <c r="L31">
        <f t="shared" si="5"/>
        <v>11.1293655252035</v>
      </c>
      <c r="M31" s="20">
        <f t="shared" si="6"/>
        <v>3.5167455397785253E-4</v>
      </c>
      <c r="O31" s="2">
        <v>0.59233011999999996</v>
      </c>
      <c r="P31">
        <v>217.68891199999999</v>
      </c>
      <c r="Q31">
        <f t="shared" si="2"/>
        <v>215.32344941978619</v>
      </c>
      <c r="R31">
        <f t="shared" si="7"/>
        <v>5.5954132183917347</v>
      </c>
      <c r="S31" s="20">
        <f t="shared" si="8"/>
        <v>1.1807543300829674E-4</v>
      </c>
    </row>
    <row r="32" spans="3:42" x14ac:dyDescent="0.25">
      <c r="C32" s="2">
        <v>0.59644755000000005</v>
      </c>
      <c r="D32">
        <v>159.776521</v>
      </c>
      <c r="E32">
        <f t="shared" si="0"/>
        <v>156.88308811675068</v>
      </c>
      <c r="F32">
        <f t="shared" si="3"/>
        <v>8.3719538498684614</v>
      </c>
      <c r="G32" s="20">
        <f t="shared" si="4"/>
        <v>3.2794491750274136E-4</v>
      </c>
      <c r="I32" s="2">
        <v>0.59565924000000003</v>
      </c>
      <c r="J32">
        <v>177.897593</v>
      </c>
      <c r="K32">
        <f t="shared" si="1"/>
        <v>181.23204261246869</v>
      </c>
      <c r="L32">
        <f t="shared" si="5"/>
        <v>11.118554218092587</v>
      </c>
      <c r="M32" s="20">
        <f t="shared" si="6"/>
        <v>3.5132428750452211E-4</v>
      </c>
      <c r="O32" s="2">
        <v>0.59557842000000005</v>
      </c>
      <c r="P32">
        <v>217.758343</v>
      </c>
      <c r="Q32">
        <f t="shared" si="2"/>
        <v>215.32464463392103</v>
      </c>
      <c r="R32">
        <f t="shared" si="7"/>
        <v>5.9228877370554542</v>
      </c>
      <c r="S32" s="20">
        <f t="shared" si="8"/>
        <v>1.2490617084424236E-4</v>
      </c>
    </row>
    <row r="33" spans="3:19" x14ac:dyDescent="0.25">
      <c r="C33" s="2">
        <v>0.59969581000000005</v>
      </c>
      <c r="D33">
        <v>159.83922699999999</v>
      </c>
      <c r="E33">
        <f t="shared" si="0"/>
        <v>156.88359496478333</v>
      </c>
      <c r="F33">
        <f t="shared" si="3"/>
        <v>8.7357607275990148</v>
      </c>
      <c r="G33" s="20">
        <f t="shared" si="4"/>
        <v>3.4192746699064549E-4</v>
      </c>
      <c r="I33" s="2">
        <v>0.59890717999999998</v>
      </c>
      <c r="J33">
        <v>177.89978199999999</v>
      </c>
      <c r="K33">
        <f t="shared" si="1"/>
        <v>181.23267801845145</v>
      </c>
      <c r="L33">
        <f t="shared" si="5"/>
        <v>11.108195869809624</v>
      </c>
      <c r="M33" s="20">
        <f t="shared" si="6"/>
        <v>3.5098834646016795E-4</v>
      </c>
      <c r="O33" s="2">
        <v>0.59882639999999998</v>
      </c>
      <c r="P33">
        <v>217.767256</v>
      </c>
      <c r="Q33">
        <f t="shared" si="2"/>
        <v>215.32598845471492</v>
      </c>
      <c r="R33">
        <f t="shared" si="7"/>
        <v>5.9597872276622708</v>
      </c>
      <c r="S33" s="20">
        <f t="shared" si="8"/>
        <v>1.2567404611755773E-4</v>
      </c>
    </row>
    <row r="34" spans="3:19" x14ac:dyDescent="0.25">
      <c r="C34" s="2">
        <v>0.60294342000000001</v>
      </c>
      <c r="D34">
        <v>159.78089800000001</v>
      </c>
      <c r="E34">
        <f t="shared" si="0"/>
        <v>156.88416206757458</v>
      </c>
      <c r="F34">
        <f t="shared" si="3"/>
        <v>8.3910790622046196</v>
      </c>
      <c r="G34" s="20">
        <f t="shared" si="4"/>
        <v>3.2867607935594995E-4</v>
      </c>
      <c r="I34" s="2">
        <v>0.60215512000000004</v>
      </c>
      <c r="J34">
        <v>177.901971</v>
      </c>
      <c r="K34">
        <f t="shared" si="1"/>
        <v>181.23338972214981</v>
      </c>
      <c r="L34">
        <f t="shared" si="5"/>
        <v>11.098350702290245</v>
      </c>
      <c r="M34" s="20">
        <f t="shared" si="6"/>
        <v>3.5066863654115057E-4</v>
      </c>
      <c r="O34" s="2">
        <v>0.60207385999999996</v>
      </c>
      <c r="P34">
        <v>217.68203</v>
      </c>
      <c r="Q34">
        <f t="shared" si="2"/>
        <v>215.32749914433785</v>
      </c>
      <c r="R34">
        <f t="shared" si="7"/>
        <v>5.5438155502651263</v>
      </c>
      <c r="S34" s="20">
        <f t="shared" si="8"/>
        <v>1.1699400674102244E-4</v>
      </c>
    </row>
    <row r="35" spans="3:19" x14ac:dyDescent="0.25">
      <c r="C35" s="2">
        <v>0.60619129000000005</v>
      </c>
      <c r="D35">
        <v>159.76963900000001</v>
      </c>
      <c r="E35">
        <f t="shared" ref="E35:E66" si="9">$X$6+$X$2*EXP((C35/F$1)*$X$3-$X$4)+D$1^2*$X$5/((-$X$7*(C35/E$1-1)^$X$8+1))</f>
        <v>156.88479673310184</v>
      </c>
      <c r="F35">
        <f t="shared" si="3"/>
        <v>8.3223149048822034</v>
      </c>
      <c r="G35" s="20">
        <f t="shared" si="4"/>
        <v>3.2602855344300135E-4</v>
      </c>
      <c r="I35" s="2">
        <v>0.60540305000000005</v>
      </c>
      <c r="J35">
        <v>177.90415899999999</v>
      </c>
      <c r="K35">
        <f t="shared" ref="K35:K66" si="10">$X$6+$X$2*EXP((I35/L$1)*$X$3-$X$4)+J$1^2*$X$5/((-$X$7*(I35/K$1-1)^$X$8+1))</f>
        <v>181.23418681942735</v>
      </c>
      <c r="L35">
        <f t="shared" si="5"/>
        <v>11.089085278160121</v>
      </c>
      <c r="M35" s="20">
        <f t="shared" si="6"/>
        <v>3.5036726358016993E-4</v>
      </c>
      <c r="O35" s="2">
        <v>0.60532202000000002</v>
      </c>
      <c r="P35">
        <v>217.72456399999999</v>
      </c>
      <c r="Q35">
        <f t="shared" ref="Q35:Q66" si="11">$X$6+$X$2*EXP((O35/R$1)*$X$3-$X$4)+P$1^2*$X$5/((-$X$7*(O35/Q$1-1)^$X$8+1))</f>
        <v>215.32919796341207</v>
      </c>
      <c r="R35">
        <f t="shared" si="7"/>
        <v>5.7377784492389008</v>
      </c>
      <c r="S35" s="20">
        <f t="shared" si="8"/>
        <v>1.2104000024808759E-4</v>
      </c>
    </row>
    <row r="36" spans="3:19" x14ac:dyDescent="0.25">
      <c r="C36" s="2">
        <v>0.60943890000000001</v>
      </c>
      <c r="D36">
        <v>159.71131</v>
      </c>
      <c r="E36">
        <f t="shared" si="9"/>
        <v>156.88550686585654</v>
      </c>
      <c r="F36">
        <f t="shared" si="3"/>
        <v>7.9851633529349781</v>
      </c>
      <c r="G36" s="20">
        <f t="shared" si="4"/>
        <v>3.1304910114163291E-4</v>
      </c>
      <c r="I36" s="2">
        <v>0.60865099</v>
      </c>
      <c r="J36">
        <v>177.90634800000001</v>
      </c>
      <c r="K36">
        <f t="shared" si="10"/>
        <v>181.23507949432258</v>
      </c>
      <c r="L36">
        <f t="shared" si="5"/>
        <v>11.080453361294957</v>
      </c>
      <c r="M36" s="20">
        <f t="shared" si="6"/>
        <v>3.500859170079562E-4</v>
      </c>
      <c r="O36" s="2">
        <v>0.60857021</v>
      </c>
      <c r="P36">
        <v>217.773822</v>
      </c>
      <c r="Q36">
        <f t="shared" si="11"/>
        <v>215.33110786042977</v>
      </c>
      <c r="R36">
        <f t="shared" si="7"/>
        <v>5.966852367656319</v>
      </c>
      <c r="S36" s="20">
        <f t="shared" si="8"/>
        <v>1.2581544158777282E-4</v>
      </c>
    </row>
    <row r="37" spans="3:19" x14ac:dyDescent="0.25">
      <c r="C37" s="2">
        <v>0.61268683999999995</v>
      </c>
      <c r="D37">
        <v>159.71349799999999</v>
      </c>
      <c r="E37">
        <f t="shared" si="9"/>
        <v>156.88630155214801</v>
      </c>
      <c r="F37">
        <f t="shared" si="3"/>
        <v>7.9930397547468246</v>
      </c>
      <c r="G37" s="20">
        <f t="shared" si="4"/>
        <v>3.1334930071896696E-4</v>
      </c>
      <c r="I37" s="2">
        <v>0.61189892999999995</v>
      </c>
      <c r="J37">
        <v>177.908537</v>
      </c>
      <c r="K37">
        <f t="shared" si="10"/>
        <v>181.2360791327319</v>
      </c>
      <c r="L37">
        <f t="shared" si="5"/>
        <v>11.072536645106005</v>
      </c>
      <c r="M37" s="20">
        <f t="shared" si="6"/>
        <v>3.4982718032072166E-4</v>
      </c>
      <c r="O37" s="2">
        <v>0.61181770999999996</v>
      </c>
      <c r="P37">
        <v>217.69532000000001</v>
      </c>
      <c r="Q37">
        <f t="shared" si="11"/>
        <v>215.33325444408149</v>
      </c>
      <c r="R37">
        <f t="shared" si="7"/>
        <v>5.5793536904566645</v>
      </c>
      <c r="S37" s="20">
        <f t="shared" si="8"/>
        <v>1.1772961071513346E-4</v>
      </c>
    </row>
    <row r="38" spans="3:19" x14ac:dyDescent="0.25">
      <c r="C38" s="2">
        <v>0.61593478000000002</v>
      </c>
      <c r="D38">
        <v>159.715687</v>
      </c>
      <c r="E38">
        <f t="shared" si="9"/>
        <v>156.88719073930542</v>
      </c>
      <c r="F38">
        <f t="shared" si="3"/>
        <v>8.0003910967632113</v>
      </c>
      <c r="G38" s="20">
        <f t="shared" si="4"/>
        <v>3.1362889656688609E-4</v>
      </c>
      <c r="I38" s="2">
        <v>0.61514687000000001</v>
      </c>
      <c r="J38">
        <v>177.91072500000001</v>
      </c>
      <c r="K38">
        <f t="shared" si="10"/>
        <v>181.23719847558735</v>
      </c>
      <c r="L38">
        <f t="shared" si="5"/>
        <v>11.065425783786083</v>
      </c>
      <c r="M38" s="20">
        <f t="shared" si="6"/>
        <v>3.4959391984960386E-4</v>
      </c>
      <c r="O38" s="2">
        <v>0.61506569</v>
      </c>
      <c r="P38">
        <v>217.70423299999999</v>
      </c>
      <c r="Q38">
        <f t="shared" si="11"/>
        <v>215.33566778656581</v>
      </c>
      <c r="R38">
        <f t="shared" si="7"/>
        <v>5.6101011702905064</v>
      </c>
      <c r="S38" s="20">
        <f t="shared" si="8"/>
        <v>1.1836871862906621E-4</v>
      </c>
    </row>
    <row r="39" spans="3:19" x14ac:dyDescent="0.25">
      <c r="C39" s="2">
        <v>0.61918271000000003</v>
      </c>
      <c r="D39">
        <v>159.71787499999999</v>
      </c>
      <c r="E39">
        <f t="shared" si="9"/>
        <v>156.88818562495513</v>
      </c>
      <c r="F39">
        <f t="shared" si="3"/>
        <v>8.0071419592417961</v>
      </c>
      <c r="G39" s="20">
        <f t="shared" si="4"/>
        <v>3.1388494172895264E-4</v>
      </c>
      <c r="I39" s="2">
        <v>0.61839440999999995</v>
      </c>
      <c r="J39">
        <v>177.83894799999999</v>
      </c>
      <c r="K39">
        <f t="shared" si="10"/>
        <v>181.23845161408934</v>
      </c>
      <c r="L39">
        <f t="shared" si="5"/>
        <v>11.556624822206583</v>
      </c>
      <c r="M39" s="20">
        <f t="shared" si="6"/>
        <v>3.6540732846934948E-4</v>
      </c>
      <c r="O39" s="2">
        <v>0.61831362999999995</v>
      </c>
      <c r="P39">
        <v>217.706422</v>
      </c>
      <c r="Q39">
        <f t="shared" si="11"/>
        <v>215.33838049988702</v>
      </c>
      <c r="R39">
        <f t="shared" si="7"/>
        <v>5.6076205462573334</v>
      </c>
      <c r="S39" s="20">
        <f t="shared" si="8"/>
        <v>1.1831400012557649E-4</v>
      </c>
    </row>
    <row r="40" spans="3:19" x14ac:dyDescent="0.25">
      <c r="C40" s="2">
        <v>0.62243064999999997</v>
      </c>
      <c r="D40">
        <v>159.72006400000001</v>
      </c>
      <c r="E40">
        <f t="shared" si="9"/>
        <v>156.88929874176736</v>
      </c>
      <c r="F40">
        <f t="shared" si="3"/>
        <v>8.0132319472169353</v>
      </c>
      <c r="G40" s="20">
        <f t="shared" si="4"/>
        <v>3.1411506282834144E-4</v>
      </c>
      <c r="I40" s="2">
        <v>0.62164235000000001</v>
      </c>
      <c r="J40">
        <v>177.841137</v>
      </c>
      <c r="K40">
        <f t="shared" si="10"/>
        <v>181.23985480308812</v>
      </c>
      <c r="L40">
        <f t="shared" si="5"/>
        <v>11.551282705028125</v>
      </c>
      <c r="M40" s="20">
        <f t="shared" si="6"/>
        <v>3.6522942560931034E-4</v>
      </c>
      <c r="O40" s="2">
        <v>0.62156155999999996</v>
      </c>
      <c r="P40">
        <v>217.70860999999999</v>
      </c>
      <c r="Q40">
        <f t="shared" si="11"/>
        <v>215.3414296171087</v>
      </c>
      <c r="R40">
        <f t="shared" si="7"/>
        <v>5.603542965145361</v>
      </c>
      <c r="S40" s="20">
        <f t="shared" si="8"/>
        <v>1.1822559170279649E-4</v>
      </c>
    </row>
    <row r="41" spans="3:19" x14ac:dyDescent="0.25">
      <c r="C41" s="2">
        <v>0.62567859000000003</v>
      </c>
      <c r="D41">
        <v>159.72225299999999</v>
      </c>
      <c r="E41">
        <f t="shared" si="9"/>
        <v>156.89054409614496</v>
      </c>
      <c r="F41">
        <f t="shared" si="3"/>
        <v>8.0185753161718587</v>
      </c>
      <c r="G41" s="20">
        <f t="shared" si="4"/>
        <v>3.1431590486941655E-4</v>
      </c>
      <c r="I41" s="2">
        <v>0.62489028000000002</v>
      </c>
      <c r="J41">
        <v>177.84332499999999</v>
      </c>
      <c r="K41">
        <f t="shared" si="10"/>
        <v>181.24142573423907</v>
      </c>
      <c r="L41">
        <f t="shared" si="5"/>
        <v>11.547088600036172</v>
      </c>
      <c r="M41" s="20">
        <f t="shared" si="6"/>
        <v>3.6508783255522631E-4</v>
      </c>
      <c r="O41" s="2">
        <v>0.62480950000000002</v>
      </c>
      <c r="P41">
        <v>217.71079900000001</v>
      </c>
      <c r="Q41">
        <f t="shared" si="11"/>
        <v>215.34485674522631</v>
      </c>
      <c r="R41">
        <f t="shared" si="7"/>
        <v>5.5976827529236566</v>
      </c>
      <c r="S41" s="20">
        <f t="shared" si="8"/>
        <v>1.1809957588034032E-4</v>
      </c>
    </row>
    <row r="42" spans="3:19" x14ac:dyDescent="0.25">
      <c r="C42" s="2">
        <v>0.62892634999999997</v>
      </c>
      <c r="D42">
        <v>159.69082</v>
      </c>
      <c r="E42">
        <f t="shared" si="9"/>
        <v>156.89193727412498</v>
      </c>
      <c r="F42">
        <f t="shared" si="3"/>
        <v>7.8337445132015695</v>
      </c>
      <c r="G42" s="20">
        <f t="shared" si="4"/>
        <v>3.0719171715948838E-4</v>
      </c>
      <c r="I42" s="2">
        <v>0.62813821999999997</v>
      </c>
      <c r="J42">
        <v>177.84551400000001</v>
      </c>
      <c r="K42">
        <f t="shared" si="10"/>
        <v>181.24318438009132</v>
      </c>
      <c r="L42">
        <f t="shared" si="5"/>
        <v>11.544164011749846</v>
      </c>
      <c r="M42" s="20">
        <f t="shared" si="6"/>
        <v>3.6498637996437483E-4</v>
      </c>
      <c r="O42" s="2">
        <v>0.62805743999999997</v>
      </c>
      <c r="P42">
        <v>217.712987</v>
      </c>
      <c r="Q42">
        <f t="shared" si="11"/>
        <v>215.34870860321001</v>
      </c>
      <c r="R42">
        <f t="shared" si="7"/>
        <v>5.5898123375278193</v>
      </c>
      <c r="S42" s="20">
        <f t="shared" si="8"/>
        <v>1.1793115589195528E-4</v>
      </c>
    </row>
    <row r="43" spans="3:19" x14ac:dyDescent="0.25">
      <c r="C43" s="2">
        <v>0.63217407000000003</v>
      </c>
      <c r="D43">
        <v>159.65266399999999</v>
      </c>
      <c r="E43">
        <f t="shared" si="9"/>
        <v>156.89349584018626</v>
      </c>
      <c r="F43">
        <f t="shared" si="3"/>
        <v>7.6130089341298612</v>
      </c>
      <c r="G43" s="20">
        <f t="shared" si="4"/>
        <v>2.9867852649859242E-4</v>
      </c>
      <c r="I43" s="2">
        <v>0.63138616000000003</v>
      </c>
      <c r="J43">
        <v>177.847702</v>
      </c>
      <c r="K43">
        <f t="shared" si="10"/>
        <v>181.24515307179087</v>
      </c>
      <c r="L43">
        <f t="shared" si="5"/>
        <v>11.542673785212921</v>
      </c>
      <c r="M43" s="20">
        <f t="shared" si="6"/>
        <v>3.6493028478303506E-4</v>
      </c>
      <c r="O43" s="2">
        <v>0.63130538000000003</v>
      </c>
      <c r="P43">
        <v>217.71517600000001</v>
      </c>
      <c r="Q43">
        <f t="shared" si="11"/>
        <v>215.353037694867</v>
      </c>
      <c r="R43">
        <f t="shared" si="7"/>
        <v>5.5796973725766756</v>
      </c>
      <c r="S43" s="20">
        <f t="shared" si="8"/>
        <v>1.1771538810005744E-4</v>
      </c>
    </row>
    <row r="44" spans="3:19" x14ac:dyDescent="0.25">
      <c r="C44" s="2">
        <v>0.63542200999999998</v>
      </c>
      <c r="D44">
        <v>159.654853</v>
      </c>
      <c r="E44">
        <f t="shared" si="9"/>
        <v>156.8952395284303</v>
      </c>
      <c r="F44">
        <f t="shared" si="3"/>
        <v>7.6154665124690135</v>
      </c>
      <c r="G44" s="20">
        <f t="shared" si="4"/>
        <v>2.9876675096643645E-4</v>
      </c>
      <c r="I44" s="2">
        <v>0.63463409999999998</v>
      </c>
      <c r="J44">
        <v>177.84989100000001</v>
      </c>
      <c r="K44">
        <f t="shared" si="10"/>
        <v>181.24735680043241</v>
      </c>
      <c r="L44">
        <f t="shared" si="5"/>
        <v>11.542773865107767</v>
      </c>
      <c r="M44" s="20">
        <f t="shared" si="6"/>
        <v>3.6492446564083153E-4</v>
      </c>
      <c r="O44" s="2">
        <v>0.63455331999999998</v>
      </c>
      <c r="P44">
        <v>217.717365</v>
      </c>
      <c r="Q44">
        <f t="shared" si="11"/>
        <v>215.35790301556546</v>
      </c>
      <c r="R44">
        <f t="shared" si="7"/>
        <v>5.5670608559918051</v>
      </c>
      <c r="S44" s="20">
        <f t="shared" si="8"/>
        <v>1.1744643262510591E-4</v>
      </c>
    </row>
    <row r="45" spans="3:19" x14ac:dyDescent="0.25">
      <c r="C45" s="2">
        <v>0.63866993999999999</v>
      </c>
      <c r="D45">
        <v>159.65704099999999</v>
      </c>
      <c r="E45">
        <f t="shared" si="9"/>
        <v>156.89719015027887</v>
      </c>
      <c r="F45">
        <f t="shared" si="3"/>
        <v>7.6167767127063799</v>
      </c>
      <c r="G45" s="20">
        <f t="shared" si="4"/>
        <v>2.9880996201017663E-4</v>
      </c>
      <c r="I45" s="2">
        <v>0.63788204000000004</v>
      </c>
      <c r="J45">
        <v>177.85208</v>
      </c>
      <c r="K45">
        <f t="shared" si="10"/>
        <v>181.24982352886423</v>
      </c>
      <c r="L45">
        <f t="shared" si="5"/>
        <v>11.544661087938719</v>
      </c>
      <c r="M45" s="20">
        <f t="shared" si="6"/>
        <v>3.6497514575656076E-4</v>
      </c>
      <c r="O45" s="2">
        <v>0.63780124999999999</v>
      </c>
      <c r="P45">
        <v>217.71955299999999</v>
      </c>
      <c r="Q45">
        <f t="shared" si="11"/>
        <v>215.3633708389188</v>
      </c>
      <c r="R45">
        <f t="shared" si="7"/>
        <v>5.5515943761972419</v>
      </c>
      <c r="S45" s="20">
        <f t="shared" si="8"/>
        <v>1.1711778742595678E-4</v>
      </c>
    </row>
    <row r="46" spans="3:19" x14ac:dyDescent="0.25">
      <c r="C46" s="2">
        <v>0.64191788000000005</v>
      </c>
      <c r="D46">
        <v>159.65923000000001</v>
      </c>
      <c r="E46">
        <f t="shared" si="9"/>
        <v>156.89937223095345</v>
      </c>
      <c r="F46">
        <f t="shared" si="3"/>
        <v>7.6168149053666649</v>
      </c>
      <c r="G46" s="20">
        <f t="shared" si="4"/>
        <v>2.9880326670393698E-4</v>
      </c>
      <c r="I46" s="2">
        <v>0.64112997000000005</v>
      </c>
      <c r="J46">
        <v>177.85426799999999</v>
      </c>
      <c r="K46">
        <f t="shared" si="10"/>
        <v>181.25258453691475</v>
      </c>
      <c r="L46">
        <f t="shared" si="5"/>
        <v>11.548555285068346</v>
      </c>
      <c r="M46" s="20">
        <f t="shared" si="6"/>
        <v>3.6508927468353127E-4</v>
      </c>
      <c r="O46" s="2">
        <v>0.64104919000000005</v>
      </c>
      <c r="P46">
        <v>217.72174200000001</v>
      </c>
      <c r="Q46">
        <f t="shared" si="11"/>
        <v>215.36951569048094</v>
      </c>
      <c r="R46">
        <f t="shared" si="7"/>
        <v>5.5329686111936951</v>
      </c>
      <c r="S46" s="20">
        <f t="shared" si="8"/>
        <v>1.1672250663086339E-4</v>
      </c>
    </row>
    <row r="47" spans="3:19" x14ac:dyDescent="0.25">
      <c r="C47" s="2">
        <v>0.64516582</v>
      </c>
      <c r="D47">
        <v>159.661419</v>
      </c>
      <c r="E47">
        <f t="shared" si="9"/>
        <v>156.9018131816328</v>
      </c>
      <c r="F47">
        <f t="shared" si="3"/>
        <v>7.6154242727660559</v>
      </c>
      <c r="G47" s="20">
        <f t="shared" si="4"/>
        <v>2.9874052119653502E-4</v>
      </c>
      <c r="I47" s="2">
        <v>0.64437791</v>
      </c>
      <c r="J47">
        <v>177.85645700000001</v>
      </c>
      <c r="K47">
        <f t="shared" si="10"/>
        <v>181.25567485287559</v>
      </c>
      <c r="L47">
        <f t="shared" si="5"/>
        <v>11.554682011308069</v>
      </c>
      <c r="M47" s="20">
        <f t="shared" si="6"/>
        <v>3.652739699099669E-4</v>
      </c>
      <c r="O47" s="2">
        <v>0.64429713</v>
      </c>
      <c r="P47">
        <v>217.72393099999999</v>
      </c>
      <c r="Q47">
        <f t="shared" si="11"/>
        <v>215.37642126414974</v>
      </c>
      <c r="R47">
        <f t="shared" si="7"/>
        <v>5.5108019599117215</v>
      </c>
      <c r="S47" s="20">
        <f t="shared" si="8"/>
        <v>1.1625254531318554E-4</v>
      </c>
    </row>
    <row r="48" spans="3:19" x14ac:dyDescent="0.25">
      <c r="C48" s="2">
        <v>0.64841375999999995</v>
      </c>
      <c r="D48">
        <v>159.66360700000001</v>
      </c>
      <c r="E48">
        <f t="shared" si="9"/>
        <v>156.90454366718984</v>
      </c>
      <c r="F48">
        <f t="shared" si="3"/>
        <v>7.6124304744575726</v>
      </c>
      <c r="G48" s="20">
        <f t="shared" si="4"/>
        <v>2.9861489493883918E-4</v>
      </c>
      <c r="I48" s="2">
        <v>0.64762642999999998</v>
      </c>
      <c r="J48">
        <v>177.96652</v>
      </c>
      <c r="K48">
        <f t="shared" si="10"/>
        <v>181.25913429982893</v>
      </c>
      <c r="L48">
        <f t="shared" si="5"/>
        <v>10.841308927437932</v>
      </c>
      <c r="M48" s="20">
        <f t="shared" si="6"/>
        <v>3.4229858475911509E-4</v>
      </c>
      <c r="O48" s="2">
        <v>0.64754506999999994</v>
      </c>
      <c r="P48">
        <v>217.72611900000001</v>
      </c>
      <c r="Q48">
        <f t="shared" si="11"/>
        <v>215.38418163101977</v>
      </c>
      <c r="R48">
        <f t="shared" si="7"/>
        <v>5.4846706402260885</v>
      </c>
      <c r="S48" s="20">
        <f t="shared" si="8"/>
        <v>1.1569896936926582E-4</v>
      </c>
    </row>
    <row r="49" spans="3:19" x14ac:dyDescent="0.25">
      <c r="C49" s="2">
        <v>0.65166151999999999</v>
      </c>
      <c r="D49">
        <v>159.63217499999999</v>
      </c>
      <c r="E49">
        <f t="shared" si="9"/>
        <v>156.90759780696567</v>
      </c>
      <c r="F49">
        <f t="shared" si="3"/>
        <v>7.4233208808027795</v>
      </c>
      <c r="G49" s="20">
        <f t="shared" si="4"/>
        <v>2.9131132719632422E-4</v>
      </c>
      <c r="I49" s="2">
        <v>0.65087410999999995</v>
      </c>
      <c r="J49">
        <v>177.92164</v>
      </c>
      <c r="K49">
        <f t="shared" si="10"/>
        <v>181.26300516368133</v>
      </c>
      <c r="L49">
        <f t="shared" si="5"/>
        <v>11.16472115706317</v>
      </c>
      <c r="M49" s="20">
        <f t="shared" si="6"/>
        <v>3.5268771696885009E-4</v>
      </c>
      <c r="O49" s="2">
        <v>0.65079290000000001</v>
      </c>
      <c r="P49">
        <v>217.708135</v>
      </c>
      <c r="Q49">
        <f t="shared" si="11"/>
        <v>215.39290219654652</v>
      </c>
      <c r="R49">
        <f t="shared" si="7"/>
        <v>5.3603029341870752</v>
      </c>
      <c r="S49" s="20">
        <f t="shared" si="8"/>
        <v>1.1309411838069018E-4</v>
      </c>
    </row>
    <row r="50" spans="3:19" x14ac:dyDescent="0.25">
      <c r="C50" s="2">
        <v>0.65490923999999995</v>
      </c>
      <c r="D50">
        <v>159.594019</v>
      </c>
      <c r="E50">
        <f t="shared" si="9"/>
        <v>156.91101405585758</v>
      </c>
      <c r="F50">
        <f t="shared" si="3"/>
        <v>7.1985155302926973</v>
      </c>
      <c r="G50" s="20">
        <f t="shared" si="4"/>
        <v>2.8262444521623983E-4</v>
      </c>
      <c r="I50" s="2">
        <v>0.65412205000000001</v>
      </c>
      <c r="J50">
        <v>177.92382799999999</v>
      </c>
      <c r="K50">
        <f t="shared" si="10"/>
        <v>181.26733770786984</v>
      </c>
      <c r="L50">
        <f t="shared" si="5"/>
        <v>11.179057166619971</v>
      </c>
      <c r="M50" s="20">
        <f t="shared" si="6"/>
        <v>3.5313189866526028E-4</v>
      </c>
      <c r="O50" s="2">
        <v>0.65404055000000005</v>
      </c>
      <c r="P50">
        <v>217.656531</v>
      </c>
      <c r="Q50">
        <f t="shared" si="11"/>
        <v>215.40270143249592</v>
      </c>
      <c r="R50">
        <f t="shared" si="7"/>
        <v>5.0797477193556473</v>
      </c>
      <c r="S50" s="20">
        <f t="shared" si="8"/>
        <v>1.0722566238390079E-4</v>
      </c>
    </row>
    <row r="51" spans="3:19" x14ac:dyDescent="0.25">
      <c r="C51" s="2">
        <v>0.65815745999999997</v>
      </c>
      <c r="D51">
        <v>159.650001</v>
      </c>
      <c r="E51">
        <f t="shared" si="9"/>
        <v>156.91483597210782</v>
      </c>
      <c r="F51">
        <f t="shared" si="3"/>
        <v>7.4811277298044274</v>
      </c>
      <c r="G51" s="20">
        <f t="shared" si="4"/>
        <v>2.9351426869850147E-4</v>
      </c>
      <c r="I51" s="2">
        <v>0.65736998999999996</v>
      </c>
      <c r="J51">
        <v>177.926017</v>
      </c>
      <c r="K51">
        <f t="shared" si="10"/>
        <v>181.27218654716449</v>
      </c>
      <c r="L51">
        <f t="shared" si="5"/>
        <v>11.196850638371028</v>
      </c>
      <c r="M51" s="20">
        <f t="shared" si="6"/>
        <v>3.5368526848535543E-4</v>
      </c>
      <c r="O51" s="2">
        <v>0.65728847999999995</v>
      </c>
      <c r="P51">
        <v>217.65871899999999</v>
      </c>
      <c r="Q51">
        <f t="shared" si="11"/>
        <v>215.41371429456285</v>
      </c>
      <c r="R51">
        <f t="shared" si="7"/>
        <v>5.0400461274348975</v>
      </c>
      <c r="S51" s="20">
        <f t="shared" si="8"/>
        <v>1.0638548393573127E-4</v>
      </c>
    </row>
    <row r="52" spans="3:19" x14ac:dyDescent="0.25">
      <c r="C52" s="2">
        <v>0.66140511000000002</v>
      </c>
      <c r="D52">
        <v>159.59839600000001</v>
      </c>
      <c r="E52">
        <f t="shared" si="9"/>
        <v>156.91911027463431</v>
      </c>
      <c r="F52">
        <f t="shared" si="3"/>
        <v>7.1785719981484153</v>
      </c>
      <c r="G52" s="20">
        <f t="shared" si="4"/>
        <v>2.8182597358920343E-4</v>
      </c>
      <c r="I52" s="2">
        <v>0.66061749000000003</v>
      </c>
      <c r="J52">
        <v>177.84751499999999</v>
      </c>
      <c r="K52">
        <f t="shared" si="10"/>
        <v>181.2776123544925</v>
      </c>
      <c r="L52">
        <f t="shared" si="5"/>
        <v>11.765567861296564</v>
      </c>
      <c r="M52" s="20">
        <f t="shared" si="6"/>
        <v>3.7197803033355448E-4</v>
      </c>
      <c r="O52" s="2">
        <v>0.66053642000000001</v>
      </c>
      <c r="P52">
        <v>217.66090800000001</v>
      </c>
      <c r="Q52">
        <f t="shared" si="11"/>
        <v>215.42609010241358</v>
      </c>
      <c r="R52">
        <f t="shared" si="7"/>
        <v>4.9944110353726057</v>
      </c>
      <c r="S52" s="20">
        <f t="shared" si="8"/>
        <v>1.0542009625306447E-4</v>
      </c>
    </row>
    <row r="53" spans="3:19" x14ac:dyDescent="0.25">
      <c r="C53" s="2">
        <v>0.66465304999999997</v>
      </c>
      <c r="D53">
        <v>159.600584</v>
      </c>
      <c r="E53">
        <f t="shared" si="9"/>
        <v>156.92389172168402</v>
      </c>
      <c r="F53">
        <f t="shared" si="3"/>
        <v>7.1646815527964067</v>
      </c>
      <c r="G53" s="20">
        <f t="shared" si="4"/>
        <v>2.8127293169584813E-4</v>
      </c>
      <c r="I53" s="2">
        <v>0.66386546999999996</v>
      </c>
      <c r="J53">
        <v>177.85642799999999</v>
      </c>
      <c r="K53">
        <f t="shared" si="10"/>
        <v>181.28368544586971</v>
      </c>
      <c r="L53">
        <f t="shared" si="5"/>
        <v>11.746093600269393</v>
      </c>
      <c r="M53" s="20">
        <f t="shared" si="6"/>
        <v>3.7132511611102795E-4</v>
      </c>
      <c r="O53" s="2">
        <v>0.66378435999999996</v>
      </c>
      <c r="P53">
        <v>217.663096</v>
      </c>
      <c r="Q53">
        <f t="shared" si="11"/>
        <v>215.43999750574591</v>
      </c>
      <c r="R53">
        <f t="shared" si="7"/>
        <v>4.9421669151547958</v>
      </c>
      <c r="S53" s="20">
        <f t="shared" si="8"/>
        <v>1.0431525033811008E-4</v>
      </c>
    </row>
    <row r="54" spans="3:19" x14ac:dyDescent="0.25">
      <c r="C54" s="2">
        <v>0.66790099000000003</v>
      </c>
      <c r="D54">
        <v>159.60277300000001</v>
      </c>
      <c r="E54">
        <f t="shared" si="9"/>
        <v>156.92924000687205</v>
      </c>
      <c r="F54">
        <f t="shared" si="3"/>
        <v>7.1477786653437683</v>
      </c>
      <c r="G54" s="20">
        <f t="shared" si="4"/>
        <v>2.8060165651389057E-4</v>
      </c>
      <c r="I54" s="2">
        <v>0.66711330000000002</v>
      </c>
      <c r="J54">
        <v>177.83844400000001</v>
      </c>
      <c r="K54">
        <f t="shared" si="10"/>
        <v>181.29048170907623</v>
      </c>
      <c r="L54">
        <f t="shared" si="5"/>
        <v>11.916564344884215</v>
      </c>
      <c r="M54" s="20">
        <f t="shared" si="6"/>
        <v>3.7679034232298713E-4</v>
      </c>
      <c r="O54" s="2">
        <v>0.66703230000000002</v>
      </c>
      <c r="P54">
        <v>217.66528500000001</v>
      </c>
      <c r="Q54">
        <f t="shared" si="11"/>
        <v>215.45562610356092</v>
      </c>
      <c r="R54">
        <f t="shared" si="7"/>
        <v>4.8825924386124377</v>
      </c>
      <c r="S54" s="20">
        <f t="shared" si="8"/>
        <v>1.0305572777433495E-4</v>
      </c>
    </row>
    <row r="55" spans="3:19" x14ac:dyDescent="0.25">
      <c r="C55" s="2">
        <v>0.67114892999999998</v>
      </c>
      <c r="D55">
        <v>159.604962</v>
      </c>
      <c r="E55">
        <f t="shared" si="9"/>
        <v>156.93522230798655</v>
      </c>
      <c r="F55">
        <f t="shared" si="3"/>
        <v>7.1275100231120758</v>
      </c>
      <c r="G55" s="20">
        <f t="shared" si="4"/>
        <v>2.797982916246978E-4</v>
      </c>
      <c r="I55" s="2">
        <v>0.67036061999999996</v>
      </c>
      <c r="J55">
        <v>177.726034</v>
      </c>
      <c r="K55">
        <f t="shared" si="10"/>
        <v>181.2980862934487</v>
      </c>
      <c r="L55">
        <f t="shared" si="5"/>
        <v>12.759557587132164</v>
      </c>
      <c r="M55" s="20">
        <f t="shared" si="6"/>
        <v>4.0395549212036925E-4</v>
      </c>
      <c r="O55" s="2">
        <v>0.67028023999999997</v>
      </c>
      <c r="P55">
        <v>217.667474</v>
      </c>
      <c r="Q55">
        <f t="shared" si="11"/>
        <v>215.47318901336888</v>
      </c>
      <c r="R55">
        <f t="shared" si="7"/>
        <v>4.8148866025547248</v>
      </c>
      <c r="S55" s="20">
        <f t="shared" si="8"/>
        <v>1.0162463261861022E-4</v>
      </c>
    </row>
    <row r="56" spans="3:19" x14ac:dyDescent="0.25">
      <c r="C56" s="2">
        <v>0.67439685999999999</v>
      </c>
      <c r="D56">
        <v>159.60714999999999</v>
      </c>
      <c r="E56">
        <f t="shared" si="9"/>
        <v>156.94191375103193</v>
      </c>
      <c r="F56">
        <f t="shared" si="3"/>
        <v>7.1034842628133186</v>
      </c>
      <c r="G56" s="20">
        <f t="shared" si="4"/>
        <v>2.7884748841527679E-4</v>
      </c>
      <c r="I56" s="2">
        <v>0.67360856000000002</v>
      </c>
      <c r="J56">
        <v>177.72822300000001</v>
      </c>
      <c r="K56">
        <f t="shared" si="10"/>
        <v>181.30659830493323</v>
      </c>
      <c r="L56">
        <f t="shared" si="5"/>
        <v>12.804769822955899</v>
      </c>
      <c r="M56" s="20">
        <f t="shared" si="6"/>
        <v>4.0537688274711921E-4</v>
      </c>
      <c r="O56" s="2">
        <v>0.67352816999999998</v>
      </c>
      <c r="P56">
        <v>217.66966199999999</v>
      </c>
      <c r="Q56">
        <f t="shared" si="11"/>
        <v>215.49292573232236</v>
      </c>
      <c r="R56">
        <f t="shared" si="7"/>
        <v>4.7381807790231205</v>
      </c>
      <c r="S56" s="20">
        <f t="shared" si="8"/>
        <v>1.000036429549571E-4</v>
      </c>
    </row>
    <row r="57" spans="3:19" x14ac:dyDescent="0.25">
      <c r="C57" s="2">
        <v>0.67764480000000005</v>
      </c>
      <c r="D57">
        <v>159.60933900000001</v>
      </c>
      <c r="E57">
        <f t="shared" si="9"/>
        <v>156.94939844205999</v>
      </c>
      <c r="F57">
        <f t="shared" si="3"/>
        <v>7.0752837717742567</v>
      </c>
      <c r="G57" s="20">
        <f t="shared" si="4"/>
        <v>2.7773285906865848E-4</v>
      </c>
      <c r="I57" s="2">
        <v>0.67685649000000003</v>
      </c>
      <c r="J57">
        <v>177.730411</v>
      </c>
      <c r="K57">
        <f t="shared" si="10"/>
        <v>181.31612428536044</v>
      </c>
      <c r="L57">
        <f t="shared" si="5"/>
        <v>12.857339764810369</v>
      </c>
      <c r="M57" s="20">
        <f t="shared" si="6"/>
        <v>4.0703113432560085E-4</v>
      </c>
      <c r="O57" s="2">
        <v>0.67677611000000004</v>
      </c>
      <c r="P57">
        <v>217.671851</v>
      </c>
      <c r="Q57">
        <f t="shared" si="11"/>
        <v>215.51510567715016</v>
      </c>
      <c r="R57">
        <f t="shared" si="7"/>
        <v>4.6515503876346767</v>
      </c>
      <c r="S57" s="20">
        <f t="shared" si="8"/>
        <v>9.8173254664919967E-5</v>
      </c>
    </row>
    <row r="58" spans="3:19" x14ac:dyDescent="0.25">
      <c r="C58" s="2">
        <v>0.68089274</v>
      </c>
      <c r="D58">
        <v>159.61152799999999</v>
      </c>
      <c r="E58">
        <f t="shared" si="9"/>
        <v>156.95777040405176</v>
      </c>
      <c r="F58">
        <f t="shared" si="3"/>
        <v>7.0424293780529572</v>
      </c>
      <c r="G58" s="20">
        <f t="shared" si="4"/>
        <v>2.7643561169534786E-4</v>
      </c>
      <c r="I58" s="2">
        <v>0.68010442999999998</v>
      </c>
      <c r="J58">
        <v>177.73259999999999</v>
      </c>
      <c r="K58">
        <f t="shared" si="10"/>
        <v>181.32678512680144</v>
      </c>
      <c r="L58">
        <f t="shared" si="5"/>
        <v>12.918166725720747</v>
      </c>
      <c r="M58" s="20">
        <f t="shared" si="6"/>
        <v>4.0894668980152052E-4</v>
      </c>
      <c r="O58" s="2">
        <v>0.68002404999999999</v>
      </c>
      <c r="P58">
        <v>217.67403999999999</v>
      </c>
      <c r="Q58">
        <f t="shared" si="11"/>
        <v>215.54003152161755</v>
      </c>
      <c r="R58">
        <f t="shared" si="7"/>
        <v>4.5539921858081405</v>
      </c>
      <c r="S58" s="20">
        <f t="shared" si="8"/>
        <v>9.6112307816432097E-5</v>
      </c>
    </row>
    <row r="59" spans="3:19" x14ac:dyDescent="0.25">
      <c r="C59" s="2">
        <v>0.68414067999999995</v>
      </c>
      <c r="D59">
        <v>159.61371600000001</v>
      </c>
      <c r="E59">
        <f t="shared" si="9"/>
        <v>156.96713484322794</v>
      </c>
      <c r="F59">
        <f t="shared" si="3"/>
        <v>7.0043918193809986</v>
      </c>
      <c r="G59" s="20">
        <f t="shared" si="4"/>
        <v>2.7493499027173224E-4</v>
      </c>
      <c r="I59" s="2">
        <v>0.68335237000000004</v>
      </c>
      <c r="J59">
        <v>177.73478900000001</v>
      </c>
      <c r="K59">
        <f t="shared" si="10"/>
        <v>181.33871606848882</v>
      </c>
      <c r="L59">
        <f t="shared" si="5"/>
        <v>12.988290314986385</v>
      </c>
      <c r="M59" s="20">
        <f t="shared" si="6"/>
        <v>4.111564442274662E-4</v>
      </c>
      <c r="O59" s="2">
        <v>0.68327199000000005</v>
      </c>
      <c r="P59">
        <v>217.67622800000001</v>
      </c>
      <c r="Q59">
        <f t="shared" si="11"/>
        <v>215.56804359456723</v>
      </c>
      <c r="R59">
        <f t="shared" si="7"/>
        <v>4.4444414873099651</v>
      </c>
      <c r="S59" s="20">
        <f t="shared" si="8"/>
        <v>9.3798347361828278E-5</v>
      </c>
    </row>
    <row r="60" spans="3:19" x14ac:dyDescent="0.25">
      <c r="C60" s="2">
        <v>0.68738862000000001</v>
      </c>
      <c r="D60">
        <v>159.615905</v>
      </c>
      <c r="E60">
        <f t="shared" si="9"/>
        <v>156.9776094572656</v>
      </c>
      <c r="F60">
        <f t="shared" si="3"/>
        <v>6.9606033708121879</v>
      </c>
      <c r="G60" s="20">
        <f t="shared" si="4"/>
        <v>2.732087210075695E-4</v>
      </c>
      <c r="I60" s="2">
        <v>0.68659990999999998</v>
      </c>
      <c r="J60">
        <v>177.66301100000001</v>
      </c>
      <c r="K60">
        <f t="shared" si="10"/>
        <v>181.35206680154536</v>
      </c>
      <c r="L60">
        <f t="shared" si="5"/>
        <v>13.60913270691541</v>
      </c>
      <c r="M60" s="20">
        <f t="shared" si="6"/>
        <v>4.311579642344296E-4</v>
      </c>
      <c r="O60" s="2">
        <v>0.68651982</v>
      </c>
      <c r="P60">
        <v>217.658244</v>
      </c>
      <c r="Q60">
        <f t="shared" si="11"/>
        <v>215.59952337501454</v>
      </c>
      <c r="R60">
        <f t="shared" si="7"/>
        <v>4.2383306117405004</v>
      </c>
      <c r="S60" s="20">
        <f t="shared" si="8"/>
        <v>8.946323303671046E-5</v>
      </c>
    </row>
    <row r="61" spans="3:19" x14ac:dyDescent="0.25">
      <c r="C61" s="2">
        <v>0.69063655000000002</v>
      </c>
      <c r="D61">
        <v>159.61809400000001</v>
      </c>
      <c r="E61">
        <f t="shared" si="9"/>
        <v>156.98932588302529</v>
      </c>
      <c r="F61">
        <f t="shared" si="3"/>
        <v>6.9104218128228458</v>
      </c>
      <c r="G61" s="20">
        <f t="shared" si="4"/>
        <v>2.7123161904536893E-4</v>
      </c>
      <c r="I61" s="2">
        <v>0.68984785000000004</v>
      </c>
      <c r="J61">
        <v>177.6652</v>
      </c>
      <c r="K61">
        <f t="shared" si="10"/>
        <v>181.36701012646236</v>
      </c>
      <c r="L61">
        <f t="shared" si="5"/>
        <v>13.703398212379291</v>
      </c>
      <c r="M61" s="20">
        <f t="shared" si="6"/>
        <v>4.3413374035567923E-4</v>
      </c>
      <c r="O61" s="2">
        <v>0.68976786000000001</v>
      </c>
      <c r="P61">
        <v>217.68060600000001</v>
      </c>
      <c r="Q61">
        <f t="shared" si="11"/>
        <v>215.63490429129993</v>
      </c>
      <c r="R61">
        <f t="shared" si="7"/>
        <v>4.1848954809784242</v>
      </c>
      <c r="S61" s="20">
        <f t="shared" si="8"/>
        <v>8.8317169180955962E-5</v>
      </c>
    </row>
    <row r="62" spans="3:19" x14ac:dyDescent="0.25">
      <c r="C62" s="2">
        <v>0.69388448999999996</v>
      </c>
      <c r="D62">
        <v>159.620282</v>
      </c>
      <c r="E62">
        <f t="shared" si="9"/>
        <v>157.00243150745888</v>
      </c>
      <c r="F62">
        <f t="shared" si="3"/>
        <v>6.8531412012978015</v>
      </c>
      <c r="G62" s="20">
        <f t="shared" si="4"/>
        <v>2.689760010987522E-4</v>
      </c>
      <c r="I62" s="2">
        <v>0.69309578999999999</v>
      </c>
      <c r="J62">
        <v>177.66738900000001</v>
      </c>
      <c r="K62">
        <f t="shared" si="10"/>
        <v>181.38373428822774</v>
      </c>
      <c r="L62">
        <f t="shared" si="5"/>
        <v>13.811222301332437</v>
      </c>
      <c r="M62" s="20">
        <f t="shared" si="6"/>
        <v>4.3753890501019342E-4</v>
      </c>
      <c r="O62" s="2">
        <v>0.69301579999999996</v>
      </c>
      <c r="P62">
        <v>217.682794</v>
      </c>
      <c r="Q62">
        <f t="shared" si="11"/>
        <v>215.67466679592508</v>
      </c>
      <c r="R62">
        <f t="shared" si="7"/>
        <v>4.0325748677457716</v>
      </c>
      <c r="S62" s="20">
        <f t="shared" si="8"/>
        <v>8.5100915665801898E-5</v>
      </c>
    </row>
    <row r="63" spans="3:19" x14ac:dyDescent="0.25">
      <c r="C63" s="2">
        <v>0.69713243000000003</v>
      </c>
      <c r="D63">
        <v>159.62247099999999</v>
      </c>
      <c r="E63">
        <f t="shared" si="9"/>
        <v>157.01709111290455</v>
      </c>
      <c r="F63">
        <f t="shared" si="3"/>
        <v>6.788004356081438</v>
      </c>
      <c r="G63" s="20">
        <f t="shared" si="4"/>
        <v>2.664121658903853E-4</v>
      </c>
      <c r="I63" s="2">
        <v>0.69634372</v>
      </c>
      <c r="J63">
        <v>177.669577</v>
      </c>
      <c r="K63">
        <f t="shared" si="10"/>
        <v>181.40245172664808</v>
      </c>
      <c r="L63">
        <f t="shared" si="5"/>
        <v>13.934353724847959</v>
      </c>
      <c r="M63" s="20">
        <f t="shared" si="6"/>
        <v>4.4142883041323395E-4</v>
      </c>
      <c r="O63" s="2">
        <v>0.69626367</v>
      </c>
      <c r="P63">
        <v>217.67153400000001</v>
      </c>
      <c r="Q63">
        <f t="shared" si="11"/>
        <v>215.71935465347104</v>
      </c>
      <c r="R63">
        <f t="shared" si="7"/>
        <v>3.811004201014256</v>
      </c>
      <c r="S63" s="20">
        <f t="shared" si="8"/>
        <v>8.0433348993481026E-5</v>
      </c>
    </row>
    <row r="64" spans="3:19" x14ac:dyDescent="0.25">
      <c r="C64" s="2">
        <v>0.70038036999999997</v>
      </c>
      <c r="D64">
        <v>159.62465900000001</v>
      </c>
      <c r="E64">
        <f t="shared" si="9"/>
        <v>157.03348909992252</v>
      </c>
      <c r="F64">
        <f t="shared" si="3"/>
        <v>6.7141614510675831</v>
      </c>
      <c r="G64" s="20">
        <f t="shared" si="4"/>
        <v>2.6350679285178845E-4</v>
      </c>
      <c r="I64" s="2">
        <v>0.69959165999999995</v>
      </c>
      <c r="J64">
        <v>177.67176599999999</v>
      </c>
      <c r="K64">
        <f t="shared" si="10"/>
        <v>181.42340048318945</v>
      </c>
      <c r="L64">
        <f t="shared" si="5"/>
        <v>14.074761295456268</v>
      </c>
      <c r="M64" s="20">
        <f t="shared" si="6"/>
        <v>4.4586583965825947E-4</v>
      </c>
      <c r="O64" s="2">
        <v>0.69951138999999996</v>
      </c>
      <c r="P64">
        <v>217.63337799999999</v>
      </c>
      <c r="Q64">
        <f t="shared" si="11"/>
        <v>215.76957756080617</v>
      </c>
      <c r="R64">
        <f t="shared" si="7"/>
        <v>3.4737520771390908</v>
      </c>
      <c r="S64" s="20">
        <f t="shared" si="8"/>
        <v>7.3341166542350889E-5</v>
      </c>
    </row>
    <row r="65" spans="3:19" x14ac:dyDescent="0.25">
      <c r="C65" s="2">
        <v>0.70362831000000003</v>
      </c>
      <c r="D65">
        <v>159.626848</v>
      </c>
      <c r="E65">
        <f t="shared" si="9"/>
        <v>157.05183178432966</v>
      </c>
      <c r="F65">
        <f t="shared" si="3"/>
        <v>6.6307085109651531</v>
      </c>
      <c r="G65" s="20">
        <f t="shared" si="4"/>
        <v>2.6022442662364969E-4</v>
      </c>
      <c r="I65" s="2">
        <v>0.70283960000000001</v>
      </c>
      <c r="J65">
        <v>177.67395500000001</v>
      </c>
      <c r="K65">
        <f t="shared" si="10"/>
        <v>181.44684690796558</v>
      </c>
      <c r="L65">
        <f t="shared" si="5"/>
        <v>14.234713349192099</v>
      </c>
      <c r="M65" s="20">
        <f t="shared" si="6"/>
        <v>4.5092175269847876E-4</v>
      </c>
      <c r="O65" s="2">
        <v>0.70275962000000003</v>
      </c>
      <c r="P65">
        <v>217.68935999999999</v>
      </c>
      <c r="Q65">
        <f t="shared" si="11"/>
        <v>215.82603415906215</v>
      </c>
      <c r="R65">
        <f t="shared" si="7"/>
        <v>3.471983189506735</v>
      </c>
      <c r="S65" s="20">
        <f t="shared" si="8"/>
        <v>7.3266122650590408E-5</v>
      </c>
    </row>
    <row r="66" spans="3:19" x14ac:dyDescent="0.25">
      <c r="C66" s="2">
        <v>0.70687624000000004</v>
      </c>
      <c r="D66">
        <v>159.62903700000001</v>
      </c>
      <c r="E66">
        <f t="shared" si="9"/>
        <v>157.07234993943038</v>
      </c>
      <c r="F66">
        <f t="shared" si="3"/>
        <v>6.5366487256841719</v>
      </c>
      <c r="G66" s="20">
        <f t="shared" si="4"/>
        <v>2.565259824846356E-4</v>
      </c>
      <c r="I66" s="2">
        <v>0.70608753999999996</v>
      </c>
      <c r="J66">
        <v>177.676143</v>
      </c>
      <c r="K66">
        <f t="shared" si="10"/>
        <v>181.47308930219037</v>
      </c>
      <c r="L66">
        <f t="shared" si="5"/>
        <v>14.416801221717183</v>
      </c>
      <c r="M66" s="20">
        <f t="shared" si="6"/>
        <v>4.5667861422850608E-4</v>
      </c>
      <c r="O66" s="2">
        <v>0.70600755000000004</v>
      </c>
      <c r="P66">
        <v>217.69154900000001</v>
      </c>
      <c r="Q66">
        <f t="shared" si="11"/>
        <v>215.88948399971872</v>
      </c>
      <c r="R66">
        <f t="shared" si="7"/>
        <v>3.2474382652388005</v>
      </c>
      <c r="S66" s="20">
        <f t="shared" si="8"/>
        <v>6.852637594112136E-5</v>
      </c>
    </row>
    <row r="67" spans="3:19" x14ac:dyDescent="0.25">
      <c r="C67" s="2">
        <v>0.71012417999999999</v>
      </c>
      <c r="D67">
        <v>159.631225</v>
      </c>
      <c r="E67">
        <f t="shared" ref="E67:E98" si="12">$X$6+$X$2*EXP((C67/F$1)*$X$3-$X$4)+D$1^2*$X$5/((-$X$7*(C67/E$1-1)^$X$8+1))</f>
        <v>157.09530197526834</v>
      </c>
      <c r="F67">
        <f t="shared" si="3"/>
        <v>6.4309055873641654</v>
      </c>
      <c r="G67" s="20">
        <f t="shared" si="4"/>
        <v>2.523692522314406E-4</v>
      </c>
      <c r="I67" s="2">
        <v>0.70933526000000002</v>
      </c>
      <c r="J67">
        <v>177.63798700000001</v>
      </c>
      <c r="K67">
        <f t="shared" ref="K67:K98" si="13">$X$6+$X$2*EXP((I67/L$1)*$X$3-$X$4)+J$1^2*$X$5/((-$X$7*(I67/K$1-1)^$X$8+1))</f>
        <v>181.50245959032719</v>
      </c>
      <c r="L67">
        <f t="shared" si="5"/>
        <v>14.934148401390079</v>
      </c>
      <c r="M67" s="20">
        <f t="shared" si="6"/>
        <v>4.7326978258693006E-4</v>
      </c>
      <c r="O67" s="2">
        <v>0.70925548999999999</v>
      </c>
      <c r="P67">
        <v>217.693737</v>
      </c>
      <c r="Q67">
        <f t="shared" ref="Q67:Q98" si="14">$X$6+$X$2*EXP((O67/R$1)*$X$3-$X$4)+P$1^2*$X$5/((-$X$7*(O67/Q$1-1)^$X$8+1))</f>
        <v>215.96080143071549</v>
      </c>
      <c r="R67">
        <f t="shared" si="7"/>
        <v>3.0030656872914183</v>
      </c>
      <c r="S67" s="20">
        <f t="shared" si="8"/>
        <v>6.3368432215403205E-5</v>
      </c>
    </row>
    <row r="68" spans="3:19" x14ac:dyDescent="0.25">
      <c r="C68" s="2">
        <v>0.71337212000000005</v>
      </c>
      <c r="D68">
        <v>159.63341399999999</v>
      </c>
      <c r="E68">
        <f t="shared" si="12"/>
        <v>157.12097682898823</v>
      </c>
      <c r="F68">
        <f t="shared" ref="F68:F131" si="15">(E68-D68)^2</f>
        <v>6.3123405382815472</v>
      </c>
      <c r="G68" s="20">
        <f t="shared" ref="G68:G131" si="16">((E68-D68)/D68)^2</f>
        <v>2.4770958778039693E-4</v>
      </c>
      <c r="I68" s="2">
        <v>0.71258301999999996</v>
      </c>
      <c r="J68">
        <v>177.60655399999999</v>
      </c>
      <c r="K68">
        <f t="shared" si="13"/>
        <v>181.53533384889266</v>
      </c>
      <c r="L68">
        <f t="shared" ref="L68:L131" si="17">(K68-J68)^2</f>
        <v>15.435311101065142</v>
      </c>
      <c r="M68" s="20">
        <f t="shared" ref="M68:M131" si="18">((K68-J68)/J68)^2</f>
        <v>4.8932500725464847E-4</v>
      </c>
      <c r="O68" s="2">
        <v>0.71250263000000003</v>
      </c>
      <c r="P68">
        <v>217.54799399999999</v>
      </c>
      <c r="Q68">
        <f t="shared" si="14"/>
        <v>216.04094277188727</v>
      </c>
      <c r="R68">
        <f t="shared" ref="R68:R108" si="19">(Q68-P68)^2</f>
        <v>2.2712034041560427</v>
      </c>
      <c r="S68" s="20">
        <f t="shared" ref="S68:S108" si="20">((Q68-P68)/P68)^2</f>
        <v>4.7989460144075035E-5</v>
      </c>
    </row>
    <row r="69" spans="3:19" x14ac:dyDescent="0.25">
      <c r="C69" s="2">
        <v>0.71662006</v>
      </c>
      <c r="D69">
        <v>159.635603</v>
      </c>
      <c r="E69">
        <f t="shared" si="12"/>
        <v>157.14969786788322</v>
      </c>
      <c r="F69">
        <f t="shared" si="15"/>
        <v>6.1797243258845649</v>
      </c>
      <c r="G69" s="20">
        <f t="shared" si="16"/>
        <v>2.4249879658253172E-4</v>
      </c>
      <c r="I69" s="2">
        <v>0.71583094999999997</v>
      </c>
      <c r="J69">
        <v>177.608743</v>
      </c>
      <c r="K69">
        <f t="shared" si="13"/>
        <v>181.57213257167945</v>
      </c>
      <c r="L69">
        <f t="shared" si="17"/>
        <v>15.708456896897356</v>
      </c>
      <c r="M69" s="20">
        <f t="shared" si="18"/>
        <v>4.9797190772805607E-4</v>
      </c>
      <c r="O69" s="2">
        <v>0.71575016999999996</v>
      </c>
      <c r="P69">
        <v>217.47621699999999</v>
      </c>
      <c r="Q69">
        <f t="shared" si="14"/>
        <v>216.13103465758616</v>
      </c>
      <c r="R69">
        <f t="shared" si="19"/>
        <v>1.8095155343419731</v>
      </c>
      <c r="S69" s="20">
        <f t="shared" si="20"/>
        <v>3.825945472125349E-5</v>
      </c>
    </row>
    <row r="70" spans="3:19" x14ac:dyDescent="0.25">
      <c r="C70" s="2">
        <v>0.71986799999999995</v>
      </c>
      <c r="D70">
        <v>159.63779099999999</v>
      </c>
      <c r="E70">
        <f t="shared" si="12"/>
        <v>157.18182692383667</v>
      </c>
      <c r="F70">
        <f t="shared" si="15"/>
        <v>6.0317595434047799</v>
      </c>
      <c r="G70" s="20">
        <f t="shared" si="16"/>
        <v>2.3668601675937059E-4</v>
      </c>
      <c r="I70" s="2">
        <v>0.71907889000000003</v>
      </c>
      <c r="J70">
        <v>177.61093199999999</v>
      </c>
      <c r="K70">
        <f t="shared" si="13"/>
        <v>181.61332334275659</v>
      </c>
      <c r="L70">
        <f t="shared" si="17"/>
        <v>16.019136460572945</v>
      </c>
      <c r="M70" s="20">
        <f t="shared" si="18"/>
        <v>5.0780820591684196E-4</v>
      </c>
      <c r="O70" s="2">
        <v>0.71899811000000002</v>
      </c>
      <c r="P70">
        <v>217.47840500000001</v>
      </c>
      <c r="Q70">
        <f t="shared" si="14"/>
        <v>216.23231655198208</v>
      </c>
      <c r="R70">
        <f t="shared" si="19"/>
        <v>1.5527364202837306</v>
      </c>
      <c r="S70" s="20">
        <f t="shared" si="20"/>
        <v>3.2829590178862399E-5</v>
      </c>
    </row>
    <row r="71" spans="3:19" x14ac:dyDescent="0.25">
      <c r="C71" s="2">
        <v>0.72311592999999996</v>
      </c>
      <c r="D71">
        <v>159.63998000000001</v>
      </c>
      <c r="E71">
        <f t="shared" si="12"/>
        <v>157.21776875875898</v>
      </c>
      <c r="F71">
        <f t="shared" si="15"/>
        <v>5.8671072971944103</v>
      </c>
      <c r="G71" s="20">
        <f t="shared" si="16"/>
        <v>2.3021875513751469E-4</v>
      </c>
      <c r="I71" s="2">
        <v>0.72232640000000004</v>
      </c>
      <c r="J71">
        <v>177.53243000000001</v>
      </c>
      <c r="K71">
        <f t="shared" si="13"/>
        <v>181.65942492832286</v>
      </c>
      <c r="L71">
        <f t="shared" si="17"/>
        <v>17.032087138402595</v>
      </c>
      <c r="M71" s="20">
        <f t="shared" si="18"/>
        <v>5.4039643483592937E-4</v>
      </c>
      <c r="O71" s="2">
        <v>0.72224641000000001</v>
      </c>
      <c r="P71">
        <v>217.54783599999999</v>
      </c>
      <c r="Q71">
        <f t="shared" si="14"/>
        <v>216.34618135975859</v>
      </c>
      <c r="R71">
        <f t="shared" si="19"/>
        <v>1.4439738744136903</v>
      </c>
      <c r="S71" s="20">
        <f t="shared" si="20"/>
        <v>3.0510533413253933E-5</v>
      </c>
    </row>
    <row r="72" spans="3:19" x14ac:dyDescent="0.25">
      <c r="C72" s="2">
        <v>0.72636387000000002</v>
      </c>
      <c r="D72">
        <v>159.642169</v>
      </c>
      <c r="E72">
        <f t="shared" si="12"/>
        <v>157.2579766476054</v>
      </c>
      <c r="F72">
        <f t="shared" si="15"/>
        <v>5.6843731732168594</v>
      </c>
      <c r="G72" s="20">
        <f t="shared" si="16"/>
        <v>2.2304235485314707E-4</v>
      </c>
      <c r="I72" s="2">
        <v>0.72557455000000004</v>
      </c>
      <c r="J72">
        <v>177.57525200000001</v>
      </c>
      <c r="K72">
        <f t="shared" si="13"/>
        <v>181.71104133562525</v>
      </c>
      <c r="L72">
        <f t="shared" si="17"/>
        <v>17.104753428671525</v>
      </c>
      <c r="M72" s="20">
        <f t="shared" si="18"/>
        <v>5.4244028906967568E-4</v>
      </c>
      <c r="O72" s="2">
        <v>0.72549412999999996</v>
      </c>
      <c r="P72">
        <v>217.50967900000001</v>
      </c>
      <c r="Q72">
        <f t="shared" si="14"/>
        <v>216.47415801858</v>
      </c>
      <c r="R72">
        <f t="shared" si="19"/>
        <v>1.0723037029610536</v>
      </c>
      <c r="S72" s="20">
        <f t="shared" si="20"/>
        <v>2.2665256109640129E-5</v>
      </c>
    </row>
    <row r="73" spans="3:19" x14ac:dyDescent="0.25">
      <c r="C73" s="2">
        <v>0.72961180999999997</v>
      </c>
      <c r="D73">
        <v>159.64435700000001</v>
      </c>
      <c r="E73">
        <f t="shared" si="12"/>
        <v>157.30295745725479</v>
      </c>
      <c r="F73">
        <f t="shared" si="15"/>
        <v>5.4821518187675355</v>
      </c>
      <c r="G73" s="20">
        <f t="shared" si="16"/>
        <v>2.1510173549873991E-4</v>
      </c>
      <c r="I73" s="2">
        <v>0.72882190999999996</v>
      </c>
      <c r="J73">
        <v>177.46956599999999</v>
      </c>
      <c r="K73">
        <f t="shared" si="13"/>
        <v>181.76880816887029</v>
      </c>
      <c r="L73">
        <f t="shared" si="17"/>
        <v>18.483483226592664</v>
      </c>
      <c r="M73" s="20">
        <f t="shared" si="18"/>
        <v>5.8686207282490047E-4</v>
      </c>
      <c r="O73" s="2">
        <v>0.72874192999999998</v>
      </c>
      <c r="P73">
        <v>217.484971</v>
      </c>
      <c r="Q73">
        <f t="shared" si="14"/>
        <v>216.61802715552227</v>
      </c>
      <c r="R73">
        <f t="shared" si="19"/>
        <v>0.75159162947782876</v>
      </c>
      <c r="S73" s="20">
        <f t="shared" si="20"/>
        <v>1.5889983003936713E-5</v>
      </c>
    </row>
    <row r="74" spans="3:19" x14ac:dyDescent="0.25">
      <c r="C74" s="2">
        <v>0.73285948999999995</v>
      </c>
      <c r="D74">
        <v>159.59947700000001</v>
      </c>
      <c r="E74">
        <f t="shared" si="12"/>
        <v>157.35327424304535</v>
      </c>
      <c r="F74">
        <f t="shared" si="15"/>
        <v>5.0454268253507122</v>
      </c>
      <c r="G74" s="20">
        <f t="shared" si="16"/>
        <v>1.9807742620409836E-4</v>
      </c>
      <c r="I74" s="2">
        <v>0.73206985000000002</v>
      </c>
      <c r="J74">
        <v>177.471754</v>
      </c>
      <c r="K74">
        <f t="shared" si="13"/>
        <v>181.83348709827749</v>
      </c>
      <c r="L74">
        <f t="shared" si="17"/>
        <v>19.024715620609292</v>
      </c>
      <c r="M74" s="20">
        <f t="shared" si="18"/>
        <v>6.0403164335041785E-4</v>
      </c>
      <c r="O74" s="2">
        <v>0.73199073000000003</v>
      </c>
      <c r="P74">
        <v>217.64854</v>
      </c>
      <c r="Q74">
        <f t="shared" si="14"/>
        <v>216.7798155384059</v>
      </c>
      <c r="R74">
        <f t="shared" si="19"/>
        <v>0.75468219017195604</v>
      </c>
      <c r="S74" s="20">
        <f t="shared" si="20"/>
        <v>1.5931350213969777E-5</v>
      </c>
    </row>
    <row r="75" spans="3:19" x14ac:dyDescent="0.25">
      <c r="C75" s="2">
        <v>0.73610728999999997</v>
      </c>
      <c r="D75">
        <v>159.57476800000001</v>
      </c>
      <c r="E75">
        <f t="shared" si="12"/>
        <v>157.40956729908117</v>
      </c>
      <c r="F75">
        <f t="shared" si="15"/>
        <v>4.6880940752593974</v>
      </c>
      <c r="G75" s="20">
        <f t="shared" si="16"/>
        <v>1.8410597128613082E-4</v>
      </c>
      <c r="I75" s="2">
        <v>0.73531749999999996</v>
      </c>
      <c r="J75">
        <v>177.42014900000001</v>
      </c>
      <c r="K75">
        <f t="shared" si="13"/>
        <v>181.90588811474856</v>
      </c>
      <c r="L75">
        <f t="shared" si="17"/>
        <v>20.121855405585144</v>
      </c>
      <c r="M75" s="20">
        <f t="shared" si="18"/>
        <v>6.3923735316203333E-4</v>
      </c>
      <c r="O75" s="2">
        <v>0.73523925000000001</v>
      </c>
      <c r="P75">
        <v>217.75831600000001</v>
      </c>
      <c r="Q75">
        <f t="shared" si="14"/>
        <v>216.96169036412465</v>
      </c>
      <c r="R75">
        <f t="shared" si="19"/>
        <v>0.63461240373381889</v>
      </c>
      <c r="S75" s="20">
        <f t="shared" si="20"/>
        <v>1.3383171941867469E-5</v>
      </c>
    </row>
    <row r="76" spans="3:19" x14ac:dyDescent="0.25">
      <c r="C76" s="2">
        <v>0.73935523000000003</v>
      </c>
      <c r="D76">
        <v>159.57695699999999</v>
      </c>
      <c r="E76">
        <f t="shared" si="12"/>
        <v>157.47254807120603</v>
      </c>
      <c r="F76">
        <f t="shared" si="15"/>
        <v>4.4285369395877359</v>
      </c>
      <c r="G76" s="20">
        <f t="shared" si="16"/>
        <v>1.7390814121178265E-4</v>
      </c>
      <c r="I76" s="2">
        <v>0.73856533000000002</v>
      </c>
      <c r="J76">
        <v>177.40216599999999</v>
      </c>
      <c r="K76">
        <f t="shared" si="13"/>
        <v>181.9869469937214</v>
      </c>
      <c r="L76">
        <f t="shared" si="17"/>
        <v>21.020216760389076</v>
      </c>
      <c r="M76" s="20">
        <f t="shared" si="18"/>
        <v>6.6791216573395369E-4</v>
      </c>
      <c r="O76" s="2">
        <v>0.73848838000000006</v>
      </c>
      <c r="P76">
        <v>217.98240200000001</v>
      </c>
      <c r="Q76">
        <f t="shared" si="14"/>
        <v>217.16620800762985</v>
      </c>
      <c r="R76">
        <f t="shared" si="19"/>
        <v>0.66617263318114006</v>
      </c>
      <c r="S76" s="20">
        <f t="shared" si="20"/>
        <v>1.4019867845128867E-5</v>
      </c>
    </row>
    <row r="77" spans="3:19" x14ac:dyDescent="0.25">
      <c r="C77" s="2">
        <v>0.74260316000000004</v>
      </c>
      <c r="D77">
        <v>159.57914600000001</v>
      </c>
      <c r="E77">
        <f t="shared" si="12"/>
        <v>157.54300905426032</v>
      </c>
      <c r="F77">
        <f t="shared" si="15"/>
        <v>4.1458536618061315</v>
      </c>
      <c r="G77" s="20">
        <f t="shared" si="16"/>
        <v>1.6280273456066816E-4</v>
      </c>
      <c r="I77" s="2">
        <v>0.74181326000000003</v>
      </c>
      <c r="J77">
        <v>177.40435400000001</v>
      </c>
      <c r="K77">
        <f t="shared" si="13"/>
        <v>182.07769979564105</v>
      </c>
      <c r="L77">
        <f t="shared" si="17"/>
        <v>21.840160925635789</v>
      </c>
      <c r="M77" s="20">
        <f t="shared" si="18"/>
        <v>6.9394857007852638E-4</v>
      </c>
      <c r="O77" s="2">
        <v>0.74146782</v>
      </c>
      <c r="P77">
        <v>218.078261</v>
      </c>
      <c r="Q77">
        <f t="shared" si="14"/>
        <v>217.37602414857798</v>
      </c>
      <c r="R77">
        <f t="shared" si="19"/>
        <v>0.4931365954951048</v>
      </c>
      <c r="S77" s="20">
        <f t="shared" si="20"/>
        <v>1.0369133880048954E-5</v>
      </c>
    </row>
    <row r="78" spans="3:19" x14ac:dyDescent="0.25">
      <c r="C78" s="2">
        <v>0.74585109999999999</v>
      </c>
      <c r="D78">
        <v>159.581334</v>
      </c>
      <c r="E78">
        <f t="shared" si="12"/>
        <v>157.6218403767088</v>
      </c>
      <c r="F78">
        <f t="shared" si="15"/>
        <v>3.8396152597188551</v>
      </c>
      <c r="G78" s="20">
        <f t="shared" si="16"/>
        <v>1.5077298277188335E-4</v>
      </c>
      <c r="I78" s="2">
        <v>0.74506167000000001</v>
      </c>
      <c r="J78">
        <v>177.49395699999999</v>
      </c>
      <c r="K78">
        <f t="shared" si="13"/>
        <v>182.17932160520044</v>
      </c>
      <c r="L78">
        <f t="shared" si="17"/>
        <v>21.952641483665147</v>
      </c>
      <c r="M78" s="20">
        <f t="shared" si="18"/>
        <v>6.968184508931687E-4</v>
      </c>
      <c r="O78" s="2">
        <v>0.74498620999999998</v>
      </c>
      <c r="P78">
        <v>218.349885</v>
      </c>
      <c r="Q78">
        <f t="shared" si="14"/>
        <v>217.65465593768263</v>
      </c>
      <c r="R78">
        <f t="shared" si="19"/>
        <v>0.48334344909068494</v>
      </c>
      <c r="S78" s="20">
        <f t="shared" si="20"/>
        <v>1.0137944323315927E-5</v>
      </c>
    </row>
    <row r="79" spans="3:19" x14ac:dyDescent="0.25">
      <c r="C79" s="2">
        <v>0.74909904000000005</v>
      </c>
      <c r="D79">
        <v>159.58352300000001</v>
      </c>
      <c r="E79">
        <f t="shared" si="12"/>
        <v>157.71003749927726</v>
      </c>
      <c r="F79">
        <f t="shared" si="15"/>
        <v>3.5099479214183766</v>
      </c>
      <c r="G79" s="20">
        <f t="shared" si="16"/>
        <v>1.3782391297546698E-4</v>
      </c>
      <c r="I79" s="2">
        <v>0.74831011999999997</v>
      </c>
      <c r="J79">
        <v>177.590284</v>
      </c>
      <c r="K79">
        <f t="shared" si="13"/>
        <v>182.29310295342333</v>
      </c>
      <c r="L79">
        <f t="shared" si="17"/>
        <v>22.116506108677722</v>
      </c>
      <c r="M79" s="20">
        <f t="shared" si="18"/>
        <v>7.0125846407534105E-4</v>
      </c>
      <c r="O79" s="2">
        <v>0.74823519999999999</v>
      </c>
      <c r="P79">
        <v>218.54707500000001</v>
      </c>
      <c r="Q79">
        <f t="shared" si="14"/>
        <v>217.94533590754406</v>
      </c>
      <c r="R79">
        <f t="shared" si="19"/>
        <v>0.36208993538970263</v>
      </c>
      <c r="S79" s="20">
        <f t="shared" si="20"/>
        <v>7.5809993030878971E-6</v>
      </c>
    </row>
    <row r="80" spans="3:19" x14ac:dyDescent="0.25">
      <c r="C80" s="2">
        <v>0.75234698</v>
      </c>
      <c r="D80">
        <v>159.585712</v>
      </c>
      <c r="E80">
        <f t="shared" si="12"/>
        <v>157.80871469303091</v>
      </c>
      <c r="F80">
        <f t="shared" si="15"/>
        <v>3.1577194289754105</v>
      </c>
      <c r="G80" s="20">
        <f t="shared" si="16"/>
        <v>1.2398967684925806E-4</v>
      </c>
      <c r="I80" s="2">
        <v>0.75155833999999999</v>
      </c>
      <c r="J80">
        <v>177.646266</v>
      </c>
      <c r="K80">
        <f t="shared" si="13"/>
        <v>182.42049135834409</v>
      </c>
      <c r="L80">
        <f t="shared" si="17"/>
        <v>22.793227772255822</v>
      </c>
      <c r="M80" s="20">
        <f t="shared" si="18"/>
        <v>7.2226016656843782E-4</v>
      </c>
      <c r="O80" s="2">
        <v>0.75148464999999998</v>
      </c>
      <c r="P80">
        <v>218.83168000000001</v>
      </c>
      <c r="Q80">
        <f t="shared" si="14"/>
        <v>218.27222746534085</v>
      </c>
      <c r="R80">
        <f t="shared" si="19"/>
        <v>0.31298713853655652</v>
      </c>
      <c r="S80" s="20">
        <f t="shared" si="20"/>
        <v>6.5359105915598815E-6</v>
      </c>
    </row>
    <row r="81" spans="3:19" x14ac:dyDescent="0.25">
      <c r="C81" s="2">
        <v>0.75559491999999995</v>
      </c>
      <c r="D81">
        <v>159.58789999999999</v>
      </c>
      <c r="E81">
        <f t="shared" si="12"/>
        <v>157.91911897870912</v>
      </c>
      <c r="F81">
        <f t="shared" si="15"/>
        <v>2.7848300970205946</v>
      </c>
      <c r="G81" s="20">
        <f t="shared" si="16"/>
        <v>1.0934496353080948E-4</v>
      </c>
      <c r="I81" s="2">
        <v>0.75480689999999995</v>
      </c>
      <c r="J81">
        <v>177.762766</v>
      </c>
      <c r="K81">
        <f t="shared" si="13"/>
        <v>182.56314342477236</v>
      </c>
      <c r="L81">
        <f t="shared" si="17"/>
        <v>23.043623420264154</v>
      </c>
      <c r="M81" s="20">
        <f t="shared" si="18"/>
        <v>7.2923779758444379E-4</v>
      </c>
      <c r="O81" s="2">
        <v>0.75473429000000003</v>
      </c>
      <c r="P81">
        <v>219.14961700000001</v>
      </c>
      <c r="Q81">
        <f t="shared" si="14"/>
        <v>218.63982455424906</v>
      </c>
      <c r="R81">
        <f t="shared" si="19"/>
        <v>0.25988833774473163</v>
      </c>
      <c r="S81" s="20">
        <f t="shared" si="20"/>
        <v>5.4113466964304149E-6</v>
      </c>
    </row>
    <row r="82" spans="3:19" x14ac:dyDescent="0.25">
      <c r="C82" s="2">
        <v>0.75884284999999996</v>
      </c>
      <c r="D82">
        <v>159.59008900000001</v>
      </c>
      <c r="E82">
        <f t="shared" si="12"/>
        <v>158.04264555699655</v>
      </c>
      <c r="F82">
        <f t="shared" si="15"/>
        <v>2.3945812092944001</v>
      </c>
      <c r="G82" s="20">
        <f t="shared" si="16"/>
        <v>9.4019456504053426E-5</v>
      </c>
      <c r="I82" s="2">
        <v>0.75805562999999998</v>
      </c>
      <c r="J82">
        <v>177.91288700000001</v>
      </c>
      <c r="K82">
        <f t="shared" si="13"/>
        <v>182.72288556975343</v>
      </c>
      <c r="L82">
        <f t="shared" si="17"/>
        <v>23.136086241029926</v>
      </c>
      <c r="M82" s="20">
        <f t="shared" si="18"/>
        <v>7.3092881028801056E-4</v>
      </c>
      <c r="O82" s="2">
        <v>0.75798396999999995</v>
      </c>
      <c r="P82">
        <v>219.47456600000001</v>
      </c>
      <c r="Q82">
        <f t="shared" si="14"/>
        <v>219.05318869955767</v>
      </c>
      <c r="R82">
        <f t="shared" si="19"/>
        <v>0.17755882932807782</v>
      </c>
      <c r="S82" s="20">
        <f t="shared" si="20"/>
        <v>3.6861573949861062E-6</v>
      </c>
    </row>
    <row r="83" spans="3:19" x14ac:dyDescent="0.25">
      <c r="C83" s="2">
        <v>0.76209079000000002</v>
      </c>
      <c r="D83">
        <v>159.59227799999999</v>
      </c>
      <c r="E83">
        <f t="shared" si="12"/>
        <v>158.18085709096505</v>
      </c>
      <c r="F83">
        <f t="shared" si="15"/>
        <v>1.9921089824610299</v>
      </c>
      <c r="G83" s="20">
        <f t="shared" si="16"/>
        <v>7.8214873285085135E-5</v>
      </c>
      <c r="I83" s="2">
        <v>0.76130408000000005</v>
      </c>
      <c r="J83">
        <v>178.00921399999999</v>
      </c>
      <c r="K83">
        <f t="shared" si="13"/>
        <v>182.90174506633304</v>
      </c>
      <c r="L83">
        <f t="shared" si="17"/>
        <v>23.936860235034004</v>
      </c>
      <c r="M83" s="20">
        <f t="shared" si="18"/>
        <v>7.5540911153958818E-4</v>
      </c>
      <c r="O83" s="2">
        <v>0.76123461999999997</v>
      </c>
      <c r="P83">
        <v>219.98106899999999</v>
      </c>
      <c r="Q83">
        <f t="shared" si="14"/>
        <v>219.51817093174807</v>
      </c>
      <c r="R83">
        <f t="shared" si="19"/>
        <v>0.21427462159135643</v>
      </c>
      <c r="S83" s="20">
        <f t="shared" si="20"/>
        <v>4.4279236159944974E-6</v>
      </c>
    </row>
    <row r="84" spans="3:19" x14ac:dyDescent="0.25">
      <c r="C84" s="2">
        <v>0.76533872999999997</v>
      </c>
      <c r="D84">
        <v>159.59446600000001</v>
      </c>
      <c r="E84">
        <f t="shared" si="12"/>
        <v>158.33550126836036</v>
      </c>
      <c r="F84">
        <f t="shared" si="15"/>
        <v>1.5849921955124981</v>
      </c>
      <c r="G84" s="20">
        <f t="shared" si="16"/>
        <v>6.2228806581630982E-5</v>
      </c>
      <c r="I84" s="2">
        <v>0.76455267000000005</v>
      </c>
      <c r="J84">
        <v>178.13243800000001</v>
      </c>
      <c r="K84">
        <f t="shared" si="13"/>
        <v>183.10204077750481</v>
      </c>
      <c r="L84">
        <f t="shared" si="17"/>
        <v>24.69695176618346</v>
      </c>
      <c r="M84" s="20">
        <f t="shared" si="18"/>
        <v>7.7831845764463818E-4</v>
      </c>
      <c r="O84" s="2">
        <v>0.76421620000000001</v>
      </c>
      <c r="P84">
        <v>220.473941</v>
      </c>
      <c r="Q84">
        <f t="shared" si="14"/>
        <v>219.99542986029755</v>
      </c>
      <c r="R84">
        <f t="shared" si="19"/>
        <v>0.22897291081933568</v>
      </c>
      <c r="S84" s="20">
        <f t="shared" si="20"/>
        <v>4.710527837597714E-6</v>
      </c>
    </row>
    <row r="85" spans="3:19" x14ac:dyDescent="0.25">
      <c r="C85" s="2">
        <v>0.76858667000000003</v>
      </c>
      <c r="D85">
        <v>159.596655</v>
      </c>
      <c r="E85">
        <f t="shared" si="12"/>
        <v>158.50853448199322</v>
      </c>
      <c r="F85">
        <f t="shared" si="15"/>
        <v>1.1840062617073328</v>
      </c>
      <c r="G85" s="20">
        <f t="shared" si="16"/>
        <v>4.6484314388937387E-5</v>
      </c>
      <c r="I85" s="2">
        <v>0.76780117999999997</v>
      </c>
      <c r="J85">
        <v>178.24221299999999</v>
      </c>
      <c r="K85">
        <f t="shared" si="13"/>
        <v>183.32633298729888</v>
      </c>
      <c r="L85">
        <f t="shared" si="17"/>
        <v>25.848276045252074</v>
      </c>
      <c r="M85" s="20">
        <f t="shared" si="18"/>
        <v>8.1359908571200035E-4</v>
      </c>
      <c r="O85" s="2">
        <v>0.76719817000000001</v>
      </c>
      <c r="P85">
        <v>221.040492</v>
      </c>
      <c r="Q85">
        <f t="shared" si="14"/>
        <v>220.5270401620117</v>
      </c>
      <c r="R85">
        <f t="shared" si="19"/>
        <v>0.26363278993356254</v>
      </c>
      <c r="S85" s="20">
        <f t="shared" si="20"/>
        <v>5.3957988159853252E-6</v>
      </c>
    </row>
    <row r="86" spans="3:19" x14ac:dyDescent="0.25">
      <c r="C86" s="2">
        <v>0.77183460999999998</v>
      </c>
      <c r="D86">
        <v>159.59884299999999</v>
      </c>
      <c r="E86">
        <f t="shared" si="12"/>
        <v>158.70214632551517</v>
      </c>
      <c r="F86">
        <f t="shared" si="15"/>
        <v>0.80406492603212631</v>
      </c>
      <c r="G86" s="20">
        <f t="shared" si="16"/>
        <v>3.1566878666462678E-5</v>
      </c>
      <c r="I86" s="2">
        <v>0.77105056999999999</v>
      </c>
      <c r="J86">
        <v>178.51336900000001</v>
      </c>
      <c r="K86">
        <f t="shared" si="13"/>
        <v>183.57758120547561</v>
      </c>
      <c r="L86">
        <f t="shared" si="17"/>
        <v>25.646245262088026</v>
      </c>
      <c r="M86" s="20">
        <f t="shared" si="18"/>
        <v>8.0478949455450107E-4</v>
      </c>
      <c r="O86" s="2">
        <v>0.7701808</v>
      </c>
      <c r="P86">
        <v>221.72865400000001</v>
      </c>
      <c r="Q86">
        <f t="shared" si="14"/>
        <v>221.11926778155726</v>
      </c>
      <c r="R86">
        <f t="shared" si="19"/>
        <v>0.37135156322795593</v>
      </c>
      <c r="S86" s="20">
        <f t="shared" si="20"/>
        <v>7.5533848905767536E-6</v>
      </c>
    </row>
    <row r="87" spans="3:19" x14ac:dyDescent="0.25">
      <c r="C87" s="2">
        <v>0.77508253999999999</v>
      </c>
      <c r="D87">
        <v>159.601032</v>
      </c>
      <c r="E87">
        <f t="shared" si="12"/>
        <v>158.91878671019884</v>
      </c>
      <c r="F87">
        <f t="shared" si="15"/>
        <v>0.46545863545586752</v>
      </c>
      <c r="G87" s="20">
        <f t="shared" si="16"/>
        <v>1.8272993576092143E-5</v>
      </c>
      <c r="I87" s="2">
        <v>0.77430056999999997</v>
      </c>
      <c r="J87">
        <v>178.89883599999999</v>
      </c>
      <c r="K87">
        <f t="shared" si="13"/>
        <v>183.85901646573407</v>
      </c>
      <c r="L87">
        <f t="shared" si="17"/>
        <v>24.603390252649991</v>
      </c>
      <c r="M87" s="20">
        <f t="shared" si="18"/>
        <v>7.6874078989507054E-4</v>
      </c>
      <c r="O87" s="2">
        <v>0.77316320999999999</v>
      </c>
      <c r="P87">
        <v>222.37589500000001</v>
      </c>
      <c r="Q87">
        <f t="shared" si="14"/>
        <v>221.7788475161575</v>
      </c>
      <c r="R87">
        <f t="shared" si="19"/>
        <v>0.35646569796267957</v>
      </c>
      <c r="S87" s="20">
        <f t="shared" si="20"/>
        <v>7.2084572437526223E-6</v>
      </c>
    </row>
    <row r="88" spans="3:19" x14ac:dyDescent="0.25">
      <c r="C88" s="2">
        <v>0.77833048000000005</v>
      </c>
      <c r="D88">
        <v>159.60322099999999</v>
      </c>
      <c r="E88">
        <f t="shared" si="12"/>
        <v>159.16119974488385</v>
      </c>
      <c r="F88">
        <f t="shared" si="15"/>
        <v>0.19538278997445263</v>
      </c>
      <c r="G88" s="20">
        <f t="shared" si="16"/>
        <v>7.6701349197639845E-6</v>
      </c>
      <c r="I88" s="2">
        <v>0.77754992000000001</v>
      </c>
      <c r="J88">
        <v>179.16326799999999</v>
      </c>
      <c r="K88">
        <f t="shared" si="13"/>
        <v>184.17415141460413</v>
      </c>
      <c r="L88">
        <f t="shared" si="17"/>
        <v>25.108952594754818</v>
      </c>
      <c r="M88" s="20">
        <f t="shared" si="18"/>
        <v>7.8222311557599612E-4</v>
      </c>
      <c r="O88" s="2">
        <v>0.77611474000000003</v>
      </c>
      <c r="P88">
        <v>222.96886799999999</v>
      </c>
      <c r="Q88">
        <f t="shared" si="14"/>
        <v>222.50548439479971</v>
      </c>
      <c r="R88">
        <f t="shared" si="19"/>
        <v>0.21472436556840691</v>
      </c>
      <c r="S88" s="20">
        <f t="shared" si="20"/>
        <v>4.3190961306131638E-6</v>
      </c>
    </row>
    <row r="89" spans="3:19" x14ac:dyDescent="0.25">
      <c r="C89" s="2">
        <v>0.78157878000000003</v>
      </c>
      <c r="D89">
        <v>159.672651</v>
      </c>
      <c r="E89">
        <f t="shared" si="12"/>
        <v>159.43248639484139</v>
      </c>
      <c r="F89">
        <f t="shared" si="15"/>
        <v>5.7679037570991652E-2</v>
      </c>
      <c r="G89" s="20">
        <f t="shared" si="16"/>
        <v>2.2623350995122723E-6</v>
      </c>
      <c r="I89" s="2">
        <v>0.78106854999999997</v>
      </c>
      <c r="J89">
        <v>179.481674</v>
      </c>
      <c r="K89">
        <f t="shared" si="13"/>
        <v>184.55818087888019</v>
      </c>
      <c r="L89">
        <f t="shared" si="17"/>
        <v>25.770922091317942</v>
      </c>
      <c r="M89" s="20">
        <f t="shared" si="18"/>
        <v>7.9999953590648707E-4</v>
      </c>
      <c r="O89" s="2">
        <v>0.77883975000000005</v>
      </c>
      <c r="P89">
        <v>223.79294400000001</v>
      </c>
      <c r="Q89">
        <f t="shared" si="14"/>
        <v>223.24879352824865</v>
      </c>
      <c r="R89">
        <f t="shared" si="19"/>
        <v>0.29609973590721783</v>
      </c>
      <c r="S89" s="20">
        <f t="shared" si="20"/>
        <v>5.9121472347426291E-6</v>
      </c>
    </row>
    <row r="90" spans="3:19" x14ac:dyDescent="0.25">
      <c r="C90" s="2">
        <v>0.78482675999999996</v>
      </c>
      <c r="D90">
        <v>159.68156400000001</v>
      </c>
      <c r="E90">
        <f t="shared" si="12"/>
        <v>159.73602667620023</v>
      </c>
      <c r="F90">
        <f t="shared" si="15"/>
        <v>2.9661830988896528E-3</v>
      </c>
      <c r="G90" s="20">
        <f t="shared" si="16"/>
        <v>1.1632910872210793E-7</v>
      </c>
      <c r="I90" s="2">
        <v>0.78431881000000003</v>
      </c>
      <c r="J90">
        <v>179.91421099999999</v>
      </c>
      <c r="K90">
        <f t="shared" si="13"/>
        <v>184.95733306599766</v>
      </c>
      <c r="L90">
        <f t="shared" si="17"/>
        <v>25.433080172552554</v>
      </c>
      <c r="M90" s="20">
        <f t="shared" si="18"/>
        <v>7.8572038919054064E-4</v>
      </c>
      <c r="O90" s="2">
        <v>0.78128523999999999</v>
      </c>
      <c r="P90">
        <v>224.641548</v>
      </c>
      <c r="Q90">
        <f t="shared" si="14"/>
        <v>223.98115952836474</v>
      </c>
      <c r="R90">
        <f t="shared" si="19"/>
        <v>0.43611293346875218</v>
      </c>
      <c r="S90" s="20">
        <f t="shared" si="20"/>
        <v>8.6420903034929053E-6</v>
      </c>
    </row>
    <row r="91" spans="3:19" x14ac:dyDescent="0.25">
      <c r="C91" s="2">
        <v>0.78834455999999997</v>
      </c>
      <c r="D91">
        <v>159.845314</v>
      </c>
      <c r="E91">
        <f t="shared" si="12"/>
        <v>160.10566474986405</v>
      </c>
      <c r="F91">
        <f t="shared" si="15"/>
        <v>6.7782512954770724E-2</v>
      </c>
      <c r="G91" s="20">
        <f t="shared" si="16"/>
        <v>2.6528814780094334E-6</v>
      </c>
      <c r="I91" s="2">
        <v>0.78756928000000004</v>
      </c>
      <c r="J91">
        <v>180.387092</v>
      </c>
      <c r="K91">
        <f t="shared" si="13"/>
        <v>185.40444475026979</v>
      </c>
      <c r="L91">
        <f t="shared" si="17"/>
        <v>25.173828620639863</v>
      </c>
      <c r="M91" s="20">
        <f t="shared" si="18"/>
        <v>7.7363900276589842E-4</v>
      </c>
      <c r="O91" s="2">
        <v>0.78400086000000002</v>
      </c>
      <c r="P91">
        <v>225.69878299999999</v>
      </c>
      <c r="Q91">
        <f t="shared" si="14"/>
        <v>224.87403598534303</v>
      </c>
      <c r="R91">
        <f t="shared" si="19"/>
        <v>0.68020763818557439</v>
      </c>
      <c r="S91" s="20">
        <f t="shared" si="20"/>
        <v>1.3353129774730886E-5</v>
      </c>
    </row>
    <row r="92" spans="3:19" x14ac:dyDescent="0.25">
      <c r="C92" s="2">
        <v>0.79159332999999998</v>
      </c>
      <c r="D92">
        <v>160.00215900000001</v>
      </c>
      <c r="E92">
        <f t="shared" si="12"/>
        <v>160.4894252841251</v>
      </c>
      <c r="F92">
        <f t="shared" si="15"/>
        <v>0.23742843164508126</v>
      </c>
      <c r="G92" s="20">
        <f t="shared" si="16"/>
        <v>9.274297819334911E-6</v>
      </c>
      <c r="I92" s="2">
        <v>0.79081975000000004</v>
      </c>
      <c r="J92">
        <v>180.859973</v>
      </c>
      <c r="K92">
        <f t="shared" si="13"/>
        <v>185.90526005669611</v>
      </c>
      <c r="L92">
        <f t="shared" si="17"/>
        <v>25.454921484465306</v>
      </c>
      <c r="M92" s="20">
        <f t="shared" si="18"/>
        <v>7.7819213728467552E-4</v>
      </c>
      <c r="O92" s="2">
        <v>0.78671608000000004</v>
      </c>
      <c r="P92">
        <v>226.68176399999999</v>
      </c>
      <c r="Q92">
        <f t="shared" si="14"/>
        <v>225.85890476954518</v>
      </c>
      <c r="R92">
        <f t="shared" si="19"/>
        <v>0.67709731314468236</v>
      </c>
      <c r="S92" s="20">
        <f t="shared" si="20"/>
        <v>1.3177041789461214E-5</v>
      </c>
    </row>
    <row r="93" spans="3:19" x14ac:dyDescent="0.25">
      <c r="C93" s="2">
        <v>0.79457361000000004</v>
      </c>
      <c r="D93">
        <v>160.252961</v>
      </c>
      <c r="E93">
        <f t="shared" si="12"/>
        <v>160.88152953879057</v>
      </c>
      <c r="F93">
        <f t="shared" si="15"/>
        <v>0.39509840795731782</v>
      </c>
      <c r="G93" s="20">
        <f t="shared" si="16"/>
        <v>1.5384846029711034E-5</v>
      </c>
      <c r="I93" s="2">
        <v>0.79407072000000001</v>
      </c>
      <c r="J93">
        <v>181.42699300000001</v>
      </c>
      <c r="K93">
        <f t="shared" si="13"/>
        <v>186.46633407836859</v>
      </c>
      <c r="L93">
        <f t="shared" si="17"/>
        <v>25.394958504132997</v>
      </c>
      <c r="M93" s="20">
        <f t="shared" si="18"/>
        <v>7.7151380663816472E-4</v>
      </c>
      <c r="O93" s="2">
        <v>0.78943191000000001</v>
      </c>
      <c r="P93">
        <v>227.779056</v>
      </c>
      <c r="Q93">
        <f t="shared" si="14"/>
        <v>226.94566724773628</v>
      </c>
      <c r="R93">
        <f t="shared" si="19"/>
        <v>0.69453681239967269</v>
      </c>
      <c r="S93" s="20">
        <f t="shared" si="20"/>
        <v>1.338652002585217E-5</v>
      </c>
    </row>
    <row r="94" spans="3:19" x14ac:dyDescent="0.25">
      <c r="C94" s="2">
        <v>0.79782363999999995</v>
      </c>
      <c r="D94">
        <v>160.645152</v>
      </c>
      <c r="E94">
        <f t="shared" si="12"/>
        <v>161.35787554006791</v>
      </c>
      <c r="F94">
        <f t="shared" si="15"/>
        <v>0.50797484456693742</v>
      </c>
      <c r="G94" s="20">
        <f t="shared" si="16"/>
        <v>1.9683710024481617E-5</v>
      </c>
      <c r="I94" s="2">
        <v>0.79705316999999998</v>
      </c>
      <c r="J94">
        <v>182.08124599999999</v>
      </c>
      <c r="K94">
        <f t="shared" si="13"/>
        <v>187.04018249664409</v>
      </c>
      <c r="L94">
        <f t="shared" si="17"/>
        <v>24.591051177748856</v>
      </c>
      <c r="M94" s="20">
        <f t="shared" si="18"/>
        <v>7.4173139281678456E-4</v>
      </c>
      <c r="O94" s="2">
        <v>0.79228657999999996</v>
      </c>
      <c r="P94">
        <v>228.909684</v>
      </c>
      <c r="Q94">
        <f t="shared" si="14"/>
        <v>228.20914117569714</v>
      </c>
      <c r="R94">
        <f t="shared" si="19"/>
        <v>0.49076024868222429</v>
      </c>
      <c r="S94" s="20">
        <f t="shared" si="20"/>
        <v>9.3657173325497707E-6</v>
      </c>
    </row>
    <row r="95" spans="3:19" x14ac:dyDescent="0.25">
      <c r="C95" s="2">
        <v>0.80080428000000003</v>
      </c>
      <c r="D95">
        <v>160.96319600000001</v>
      </c>
      <c r="E95">
        <f t="shared" si="12"/>
        <v>161.84447339093626</v>
      </c>
      <c r="F95">
        <f t="shared" si="15"/>
        <v>0.77664983977539992</v>
      </c>
      <c r="G95" s="20">
        <f t="shared" si="16"/>
        <v>2.9975889822345215E-5</v>
      </c>
      <c r="I95" s="2">
        <v>0.80003546999999997</v>
      </c>
      <c r="J95">
        <v>182.708315</v>
      </c>
      <c r="K95">
        <f t="shared" si="13"/>
        <v>187.67697930962504</v>
      </c>
      <c r="L95">
        <f t="shared" si="17"/>
        <v>24.687625021741681</v>
      </c>
      <c r="M95" s="20">
        <f t="shared" si="18"/>
        <v>7.3954173441733242E-4</v>
      </c>
      <c r="O95" s="2">
        <v>0.79457588000000001</v>
      </c>
      <c r="P95">
        <v>230.20523299999999</v>
      </c>
      <c r="Q95">
        <f t="shared" si="14"/>
        <v>229.3210231637259</v>
      </c>
      <c r="R95">
        <f t="shared" si="19"/>
        <v>0.78182703456386282</v>
      </c>
      <c r="S95" s="20">
        <f t="shared" si="20"/>
        <v>1.4752998566497848E-5</v>
      </c>
    </row>
    <row r="96" spans="3:19" x14ac:dyDescent="0.25">
      <c r="C96" s="2">
        <v>0.80432415000000002</v>
      </c>
      <c r="D96">
        <v>161.51022499999999</v>
      </c>
      <c r="E96">
        <f t="shared" si="12"/>
        <v>162.48769445669106</v>
      </c>
      <c r="F96">
        <f t="shared" si="15"/>
        <v>0.95544653876393204</v>
      </c>
      <c r="G96" s="20">
        <f t="shared" si="16"/>
        <v>3.6627421578466228E-5</v>
      </c>
      <c r="I96" s="2">
        <v>0.80301860999999997</v>
      </c>
      <c r="J96">
        <v>183.49032700000001</v>
      </c>
      <c r="K96">
        <f t="shared" si="13"/>
        <v>188.38388614848205</v>
      </c>
      <c r="L96">
        <f t="shared" si="17"/>
        <v>23.946921139692275</v>
      </c>
      <c r="M96" s="20">
        <f t="shared" si="18"/>
        <v>7.1125172836317911E-4</v>
      </c>
      <c r="O96" s="2">
        <v>0.79672790000000004</v>
      </c>
      <c r="P96">
        <v>231.38703000000001</v>
      </c>
      <c r="Q96">
        <f t="shared" si="14"/>
        <v>230.45364749961698</v>
      </c>
      <c r="R96">
        <f t="shared" si="19"/>
        <v>0.87120289202128209</v>
      </c>
      <c r="S96" s="20">
        <f t="shared" si="20"/>
        <v>1.6272013094973818E-5</v>
      </c>
    </row>
    <row r="97" spans="3:19" x14ac:dyDescent="0.25">
      <c r="C97" s="2">
        <v>0.80757502000000003</v>
      </c>
      <c r="D97">
        <v>162.05707200000001</v>
      </c>
      <c r="E97">
        <f t="shared" si="12"/>
        <v>163.15562107310754</v>
      </c>
      <c r="F97">
        <f t="shared" si="15"/>
        <v>1.2068100660254231</v>
      </c>
      <c r="G97" s="20">
        <f t="shared" si="16"/>
        <v>4.5951844449114314E-5</v>
      </c>
      <c r="I97" s="2">
        <v>0.80600134000000001</v>
      </c>
      <c r="J97">
        <v>184.19808599999999</v>
      </c>
      <c r="K97">
        <f t="shared" si="13"/>
        <v>189.16831305340085</v>
      </c>
      <c r="L97">
        <f t="shared" si="17"/>
        <v>24.703156962357813</v>
      </c>
      <c r="M97" s="20">
        <f t="shared" si="18"/>
        <v>7.2808524774837114E-4</v>
      </c>
      <c r="O97" s="2">
        <v>0.79914993000000001</v>
      </c>
      <c r="P97">
        <v>232.75533200000001</v>
      </c>
      <c r="Q97">
        <f t="shared" si="14"/>
        <v>231.83846703733371</v>
      </c>
      <c r="R97">
        <f t="shared" si="19"/>
        <v>0.84064135976506738</v>
      </c>
      <c r="S97" s="20">
        <f t="shared" si="20"/>
        <v>1.5517132775223166E-5</v>
      </c>
    </row>
    <row r="98" spans="3:19" x14ac:dyDescent="0.25">
      <c r="C98" s="2">
        <v>0.81082589000000005</v>
      </c>
      <c r="D98">
        <v>162.60391999999999</v>
      </c>
      <c r="E98">
        <f t="shared" si="12"/>
        <v>163.90318003683163</v>
      </c>
      <c r="F98">
        <f t="shared" si="15"/>
        <v>1.6880766433077552</v>
      </c>
      <c r="G98" s="20">
        <f t="shared" si="16"/>
        <v>6.3845477364810735E-5</v>
      </c>
      <c r="I98" s="2">
        <v>0.80898490999999995</v>
      </c>
      <c r="J98">
        <v>185.06050099999999</v>
      </c>
      <c r="K98">
        <f t="shared" si="13"/>
        <v>190.03914807726812</v>
      </c>
      <c r="L98">
        <f t="shared" si="17"/>
        <v>24.786926719990547</v>
      </c>
      <c r="M98" s="20">
        <f t="shared" si="18"/>
        <v>7.2376106388750397E-4</v>
      </c>
      <c r="O98" s="2">
        <v>0.80146010000000001</v>
      </c>
      <c r="P98">
        <v>234.03716</v>
      </c>
      <c r="Q98">
        <f t="shared" si="14"/>
        <v>233.27738675682065</v>
      </c>
      <c r="R98">
        <f t="shared" si="19"/>
        <v>0.5772553810512725</v>
      </c>
      <c r="S98" s="20">
        <f t="shared" si="20"/>
        <v>1.0538974440400123E-5</v>
      </c>
    </row>
    <row r="99" spans="3:19" x14ac:dyDescent="0.25">
      <c r="C99" s="2">
        <v>0.81407737000000002</v>
      </c>
      <c r="D99">
        <v>163.26507799999999</v>
      </c>
      <c r="E99">
        <f t="shared" ref="E99:E130" si="21">$X$6+$X$2*EXP((C99/F$1)*$X$3-$X$4)+D$1^2*$X$5/((-$X$7*(C99/E$1-1)^$X$8+1))</f>
        <v>164.74004101220285</v>
      </c>
      <c r="F99">
        <f t="shared" si="15"/>
        <v>2.1755158873665441</v>
      </c>
      <c r="G99" s="20">
        <f t="shared" si="16"/>
        <v>8.1616066287923432E-5</v>
      </c>
      <c r="I99" s="2">
        <v>0.81142320999999995</v>
      </c>
      <c r="J99">
        <v>185.930666</v>
      </c>
      <c r="K99">
        <f t="shared" ref="K99:K130" si="22">$X$6+$X$2*EXP((I99/L$1)*$X$3-$X$4)+J$1^2*$X$5/((-$X$7*(I99/K$1-1)^$X$8+1))</f>
        <v>190.82142188368269</v>
      </c>
      <c r="L99">
        <f t="shared" si="17"/>
        <v>23.919493113776817</v>
      </c>
      <c r="M99" s="20">
        <f t="shared" si="18"/>
        <v>6.9191050164395869E-4</v>
      </c>
      <c r="O99" s="2">
        <v>0.80331342999999999</v>
      </c>
      <c r="P99">
        <v>235.262091</v>
      </c>
      <c r="Q99">
        <f t="shared" ref="Q99:Q108" si="23">$X$6+$X$2*EXP((O99/R$1)*$X$3-$X$4)+P$1^2*$X$5/((-$X$7*(O99/Q$1-1)^$X$8+1))</f>
        <v>234.52197425703699</v>
      </c>
      <c r="R99">
        <f t="shared" si="19"/>
        <v>0.54777279321417516</v>
      </c>
      <c r="S99" s="20">
        <f t="shared" si="20"/>
        <v>9.8968400762091036E-6</v>
      </c>
    </row>
    <row r="100" spans="3:19" x14ac:dyDescent="0.25">
      <c r="C100" s="2">
        <v>0.81732939999999998</v>
      </c>
      <c r="D100">
        <v>164.02709899999999</v>
      </c>
      <c r="E100">
        <f t="shared" si="21"/>
        <v>165.67688382298633</v>
      </c>
      <c r="F100">
        <f t="shared" si="15"/>
        <v>2.7217899621560484</v>
      </c>
      <c r="G100" s="20">
        <f t="shared" si="16"/>
        <v>1.0116339603855622E-4</v>
      </c>
      <c r="I100" s="2">
        <v>0.81385622000000002</v>
      </c>
      <c r="J100">
        <v>186.80677900000001</v>
      </c>
      <c r="K100">
        <f t="shared" si="22"/>
        <v>191.67134619483457</v>
      </c>
      <c r="L100">
        <f t="shared" si="17"/>
        <v>23.664013993060617</v>
      </c>
      <c r="M100" s="20">
        <f t="shared" si="18"/>
        <v>6.7811468440983616E-4</v>
      </c>
      <c r="O100" s="2">
        <v>0.80556214999999998</v>
      </c>
      <c r="P100">
        <v>236.74150499999999</v>
      </c>
      <c r="Q100">
        <f t="shared" si="23"/>
        <v>236.14861505891861</v>
      </c>
      <c r="R100">
        <f t="shared" si="19"/>
        <v>0.35151848223548376</v>
      </c>
      <c r="S100" s="20">
        <f t="shared" si="20"/>
        <v>6.2719033332998447E-6</v>
      </c>
    </row>
    <row r="101" spans="3:19" x14ac:dyDescent="0.25">
      <c r="C101" s="2">
        <v>0.82058204000000001</v>
      </c>
      <c r="D101">
        <v>164.90343100000001</v>
      </c>
      <c r="E101">
        <f t="shared" si="21"/>
        <v>166.72570534762116</v>
      </c>
      <c r="F101">
        <f t="shared" si="15"/>
        <v>3.3206837979980741</v>
      </c>
      <c r="G101" s="20">
        <f t="shared" si="16"/>
        <v>1.2211475423727495E-4</v>
      </c>
      <c r="I101" s="2">
        <v>0.81657208999999997</v>
      </c>
      <c r="J101">
        <v>187.91079500000001</v>
      </c>
      <c r="K101">
        <f t="shared" si="22"/>
        <v>192.70948238975544</v>
      </c>
      <c r="L101">
        <f t="shared" si="17"/>
        <v>23.027400664597771</v>
      </c>
      <c r="M101" s="20">
        <f t="shared" si="18"/>
        <v>6.5214092876381797E-4</v>
      </c>
      <c r="O101" s="2">
        <v>0.80739371000000004</v>
      </c>
      <c r="P101">
        <v>238.121577</v>
      </c>
      <c r="Q101">
        <f t="shared" si="23"/>
        <v>237.57492455846784</v>
      </c>
      <c r="R101">
        <f t="shared" si="19"/>
        <v>0.29882889183307171</v>
      </c>
      <c r="S101" s="20">
        <f t="shared" si="20"/>
        <v>5.2701755779593561E-6</v>
      </c>
    </row>
    <row r="102" spans="3:19" x14ac:dyDescent="0.25">
      <c r="C102" s="2">
        <v>0.8238354</v>
      </c>
      <c r="D102">
        <v>165.91424699999999</v>
      </c>
      <c r="E102">
        <f t="shared" si="21"/>
        <v>167.89996927688117</v>
      </c>
      <c r="F102">
        <f t="shared" si="15"/>
        <v>3.9430929609021645</v>
      </c>
      <c r="G102" s="20">
        <f t="shared" si="16"/>
        <v>1.4324176222820821E-4</v>
      </c>
      <c r="I102" s="2">
        <v>0.81928889999999999</v>
      </c>
      <c r="J102">
        <v>189.18964</v>
      </c>
      <c r="K102">
        <f t="shared" si="22"/>
        <v>193.85141634934675</v>
      </c>
      <c r="L102">
        <f t="shared" si="17"/>
        <v>21.732158731328731</v>
      </c>
      <c r="M102" s="20">
        <f t="shared" si="18"/>
        <v>6.0716701055877134E-4</v>
      </c>
      <c r="O102" s="2">
        <v>0.80961704999999995</v>
      </c>
      <c r="P102">
        <v>239.76617100000001</v>
      </c>
      <c r="Q102">
        <f t="shared" si="23"/>
        <v>239.43836776202102</v>
      </c>
      <c r="R102">
        <f t="shared" si="19"/>
        <v>0.10745496282951539</v>
      </c>
      <c r="S102" s="20">
        <f t="shared" si="20"/>
        <v>1.8691780083698865E-6</v>
      </c>
    </row>
    <row r="103" spans="3:19" x14ac:dyDescent="0.25">
      <c r="C103" s="2">
        <v>0.82655091000000003</v>
      </c>
      <c r="D103">
        <v>166.95073400000001</v>
      </c>
      <c r="E103">
        <f t="shared" si="21"/>
        <v>168.98675569591873</v>
      </c>
      <c r="F103">
        <f t="shared" si="15"/>
        <v>4.1453843462517401</v>
      </c>
      <c r="G103" s="20">
        <f t="shared" si="16"/>
        <v>1.4872642458988757E-4</v>
      </c>
      <c r="I103" s="2">
        <v>0.82198019</v>
      </c>
      <c r="J103">
        <v>190.60622799999999</v>
      </c>
      <c r="K103">
        <f t="shared" si="22"/>
        <v>195.09476930184096</v>
      </c>
      <c r="L103">
        <f t="shared" si="17"/>
        <v>20.14700301833221</v>
      </c>
      <c r="M103" s="20">
        <f t="shared" si="18"/>
        <v>5.5454434071787039E-4</v>
      </c>
      <c r="O103" s="2">
        <v>0.81184062000000001</v>
      </c>
      <c r="P103">
        <v>241.45303100000001</v>
      </c>
      <c r="Q103">
        <f t="shared" si="23"/>
        <v>241.45825010646203</v>
      </c>
      <c r="R103">
        <f t="shared" si="19"/>
        <v>2.7239072261916955E-5</v>
      </c>
      <c r="S103" s="20">
        <f t="shared" si="20"/>
        <v>4.6722598549434945E-10</v>
      </c>
    </row>
    <row r="104" spans="3:19" x14ac:dyDescent="0.25">
      <c r="C104" s="2">
        <v>0.82854271000000002</v>
      </c>
      <c r="D104">
        <v>168.017673</v>
      </c>
      <c r="E104">
        <f t="shared" si="21"/>
        <v>169.85152434071347</v>
      </c>
      <c r="F104">
        <f t="shared" si="15"/>
        <v>3.3630107398365752</v>
      </c>
      <c r="G104" s="20">
        <f t="shared" si="16"/>
        <v>1.191292268293262E-4</v>
      </c>
      <c r="I104" s="2">
        <v>0.82436706000000004</v>
      </c>
      <c r="J104">
        <v>191.86930699999999</v>
      </c>
      <c r="K104">
        <f t="shared" si="22"/>
        <v>196.29976068171888</v>
      </c>
      <c r="L104">
        <f t="shared" si="17"/>
        <v>19.628919825856446</v>
      </c>
      <c r="M104" s="20">
        <f t="shared" si="18"/>
        <v>5.3319416396969445E-4</v>
      </c>
      <c r="O104" s="2">
        <v>0.81376809999999999</v>
      </c>
      <c r="P104">
        <v>242.98647700000001</v>
      </c>
      <c r="Q104">
        <f t="shared" si="23"/>
        <v>243.34570865535221</v>
      </c>
      <c r="R104">
        <f t="shared" si="19"/>
        <v>0.12904738220708462</v>
      </c>
      <c r="S104" s="20">
        <f t="shared" si="20"/>
        <v>2.1856720085501405E-6</v>
      </c>
    </row>
    <row r="105" spans="3:19" x14ac:dyDescent="0.25">
      <c r="C105" s="2">
        <v>0.83059137000000005</v>
      </c>
      <c r="D105">
        <v>169.145476</v>
      </c>
      <c r="E105">
        <f t="shared" si="21"/>
        <v>170.80552021192807</v>
      </c>
      <c r="F105">
        <f t="shared" si="15"/>
        <v>2.7557467855558775</v>
      </c>
      <c r="G105" s="20">
        <f t="shared" si="16"/>
        <v>9.6320457430619722E-5</v>
      </c>
      <c r="I105" s="2">
        <v>0.82626463999999999</v>
      </c>
      <c r="J105">
        <v>193.036768</v>
      </c>
      <c r="K105">
        <f t="shared" si="22"/>
        <v>197.33214584451471</v>
      </c>
      <c r="L105">
        <f t="shared" si="17"/>
        <v>18.450270827147904</v>
      </c>
      <c r="M105" s="20">
        <f t="shared" si="18"/>
        <v>4.9513390951487469E-4</v>
      </c>
      <c r="O105" s="2">
        <v>0.81554833000000004</v>
      </c>
      <c r="P105">
        <v>244.59026800000001</v>
      </c>
      <c r="Q105">
        <f t="shared" si="23"/>
        <v>245.20997604465327</v>
      </c>
      <c r="R105">
        <f t="shared" si="19"/>
        <v>0.38403806060797335</v>
      </c>
      <c r="S105" s="20">
        <f t="shared" si="20"/>
        <v>6.4194219372281078E-6</v>
      </c>
    </row>
    <row r="106" spans="3:19" x14ac:dyDescent="0.25">
      <c r="C106" s="2">
        <v>0.83307606999999995</v>
      </c>
      <c r="D106">
        <v>170.58127500000001</v>
      </c>
      <c r="E106">
        <f t="shared" si="21"/>
        <v>172.05728729991316</v>
      </c>
      <c r="F106">
        <f t="shared" si="15"/>
        <v>2.1786123094949099</v>
      </c>
      <c r="G106" s="20">
        <f t="shared" si="16"/>
        <v>7.4871621839091526E-5</v>
      </c>
      <c r="I106" s="2">
        <v>0.82851304999999997</v>
      </c>
      <c r="J106">
        <v>194.45782</v>
      </c>
      <c r="K106">
        <f t="shared" si="22"/>
        <v>198.64747379807892</v>
      </c>
      <c r="L106">
        <f t="shared" si="17"/>
        <v>17.553198947757135</v>
      </c>
      <c r="M106" s="20">
        <f t="shared" si="18"/>
        <v>4.6420033518831548E-4</v>
      </c>
      <c r="O106" s="2">
        <v>0.81747667999999996</v>
      </c>
      <c r="P106">
        <v>246.28573499999999</v>
      </c>
      <c r="Q106">
        <f t="shared" si="23"/>
        <v>247.36969582407914</v>
      </c>
      <c r="R106">
        <f t="shared" si="19"/>
        <v>1.1749710681383636</v>
      </c>
      <c r="S106" s="20">
        <f t="shared" si="20"/>
        <v>1.9370849052724238E-5</v>
      </c>
    </row>
    <row r="107" spans="3:19" x14ac:dyDescent="0.25">
      <c r="C107" s="2">
        <v>0.83538458999999998</v>
      </c>
      <c r="D107">
        <v>172.19940399999999</v>
      </c>
      <c r="E107">
        <f t="shared" si="21"/>
        <v>173.32101431021312</v>
      </c>
      <c r="F107">
        <f t="shared" si="15"/>
        <v>1.2580096879763905</v>
      </c>
      <c r="G107" s="20">
        <f t="shared" si="16"/>
        <v>4.2424887336103885E-5</v>
      </c>
      <c r="I107" s="2">
        <v>0.83034430000000004</v>
      </c>
      <c r="J107">
        <v>195.779775</v>
      </c>
      <c r="K107">
        <f t="shared" si="22"/>
        <v>199.79788287764103</v>
      </c>
      <c r="L107">
        <f t="shared" si="17"/>
        <v>16.145190916360892</v>
      </c>
      <c r="M107" s="20">
        <f t="shared" si="18"/>
        <v>4.2121859461522837E-4</v>
      </c>
      <c r="O107" s="2">
        <v>0.81940484000000002</v>
      </c>
      <c r="P107">
        <v>247.94681299999999</v>
      </c>
      <c r="Q107">
        <f t="shared" si="23"/>
        <v>249.68541841601598</v>
      </c>
      <c r="R107">
        <f t="shared" si="19"/>
        <v>3.0227487926001193</v>
      </c>
      <c r="S107" s="20">
        <f t="shared" si="20"/>
        <v>4.9168277667298111E-5</v>
      </c>
    </row>
    <row r="108" spans="3:19" x14ac:dyDescent="0.25">
      <c r="C108" s="2">
        <v>0.83760754000000004</v>
      </c>
      <c r="D108">
        <v>173.77061900000001</v>
      </c>
      <c r="E108">
        <f t="shared" si="21"/>
        <v>174.63733144838031</v>
      </c>
      <c r="F108">
        <f t="shared" si="15"/>
        <v>0.75119046817737056</v>
      </c>
      <c r="G108" s="20">
        <f t="shared" si="16"/>
        <v>2.4876963688633312E-5</v>
      </c>
      <c r="I108" s="2">
        <v>0.83256810000000003</v>
      </c>
      <c r="J108">
        <v>197.510222</v>
      </c>
      <c r="K108">
        <f t="shared" si="22"/>
        <v>201.2976899198726</v>
      </c>
      <c r="L108">
        <f t="shared" si="17"/>
        <v>14.344913244064058</v>
      </c>
      <c r="M108" s="20">
        <f t="shared" si="18"/>
        <v>3.677212872572159E-4</v>
      </c>
      <c r="O108" s="2">
        <v>0.82088985999999997</v>
      </c>
      <c r="P108">
        <v>249.56106600000001</v>
      </c>
      <c r="Q108">
        <f t="shared" si="23"/>
        <v>251.5825029311915</v>
      </c>
      <c r="R108">
        <f t="shared" si="19"/>
        <v>4.0862072667848599</v>
      </c>
      <c r="S108" s="20">
        <f t="shared" si="20"/>
        <v>6.5609499942109929E-5</v>
      </c>
    </row>
    <row r="109" spans="3:19" x14ac:dyDescent="0.25">
      <c r="C109" s="2">
        <v>0.83968326000000004</v>
      </c>
      <c r="D109">
        <v>175.417755</v>
      </c>
      <c r="E109">
        <f t="shared" si="21"/>
        <v>175.96153372303272</v>
      </c>
      <c r="F109">
        <f t="shared" si="15"/>
        <v>0.29569529962309127</v>
      </c>
      <c r="G109" s="20">
        <f t="shared" si="16"/>
        <v>9.6094232808457755E-6</v>
      </c>
      <c r="I109" s="2">
        <v>0.83464395000000002</v>
      </c>
      <c r="J109">
        <v>199.18113299999999</v>
      </c>
      <c r="K109">
        <f t="shared" si="22"/>
        <v>202.80701241478323</v>
      </c>
      <c r="L109">
        <f t="shared" si="17"/>
        <v>13.147001530548865</v>
      </c>
      <c r="M109" s="20">
        <f t="shared" si="18"/>
        <v>3.313830696987731E-4</v>
      </c>
    </row>
    <row r="110" spans="3:19" x14ac:dyDescent="0.25">
      <c r="C110" s="2">
        <v>0.84190741000000002</v>
      </c>
      <c r="D110">
        <v>177.21292299999999</v>
      </c>
      <c r="E110">
        <f t="shared" si="21"/>
        <v>177.49030560399501</v>
      </c>
      <c r="F110">
        <f t="shared" si="15"/>
        <v>7.6941108999059329E-2</v>
      </c>
      <c r="G110" s="20">
        <f t="shared" si="16"/>
        <v>2.4500089098113901E-6</v>
      </c>
      <c r="I110" s="2">
        <v>0.83642439999999996</v>
      </c>
      <c r="J110">
        <v>200.82648599999999</v>
      </c>
      <c r="K110">
        <f t="shared" si="22"/>
        <v>204.19180881208871</v>
      </c>
      <c r="L110">
        <f t="shared" si="17"/>
        <v>11.325397629564735</v>
      </c>
      <c r="M110" s="20">
        <f t="shared" si="18"/>
        <v>2.8080929584815037E-4</v>
      </c>
    </row>
    <row r="111" spans="3:19" x14ac:dyDescent="0.25">
      <c r="C111" s="2">
        <v>0.84378302000000005</v>
      </c>
      <c r="D111">
        <v>178.99789899999999</v>
      </c>
      <c r="E111">
        <f t="shared" si="21"/>
        <v>178.87439386899399</v>
      </c>
      <c r="F111">
        <f t="shared" si="15"/>
        <v>1.5253517384808899E-2</v>
      </c>
      <c r="G111" s="20">
        <f t="shared" si="16"/>
        <v>4.7607363894084255E-7</v>
      </c>
      <c r="I111" s="2">
        <v>0.83805726999999997</v>
      </c>
      <c r="J111">
        <v>202.481953</v>
      </c>
      <c r="K111">
        <f t="shared" si="22"/>
        <v>205.53992913536274</v>
      </c>
      <c r="L111">
        <f t="shared" si="17"/>
        <v>9.3512180444480144</v>
      </c>
      <c r="M111" s="20">
        <f t="shared" si="18"/>
        <v>2.2808437852444061E-4</v>
      </c>
    </row>
    <row r="112" spans="3:19" x14ac:dyDescent="0.25">
      <c r="C112" s="2">
        <v>0.84540713000000001</v>
      </c>
      <c r="D112">
        <v>180.71386000000001</v>
      </c>
      <c r="E112">
        <f t="shared" si="21"/>
        <v>180.14781984905704</v>
      </c>
      <c r="F112">
        <f t="shared" si="15"/>
        <v>0.3204014524795375</v>
      </c>
      <c r="G112" s="20">
        <f t="shared" si="16"/>
        <v>9.8109610462090792E-6</v>
      </c>
      <c r="I112" s="2">
        <v>0.83969033000000004</v>
      </c>
      <c r="J112">
        <v>204.17193700000001</v>
      </c>
      <c r="K112">
        <f t="shared" si="22"/>
        <v>206.9674852588094</v>
      </c>
      <c r="L112">
        <f t="shared" si="17"/>
        <v>7.8150900673322123</v>
      </c>
      <c r="M112" s="20">
        <f t="shared" si="18"/>
        <v>1.8747436425912224E-4</v>
      </c>
    </row>
    <row r="113" spans="3:13" x14ac:dyDescent="0.25">
      <c r="C113" s="2">
        <v>0.84724944999999996</v>
      </c>
      <c r="D113">
        <v>182.384038</v>
      </c>
      <c r="E113">
        <f t="shared" si="21"/>
        <v>181.68189373738213</v>
      </c>
      <c r="F113">
        <f t="shared" si="15"/>
        <v>0.4930065655272039</v>
      </c>
      <c r="G113" s="20">
        <f t="shared" si="16"/>
        <v>1.4821052626037074E-5</v>
      </c>
      <c r="I113" s="2">
        <v>0.84102708999999998</v>
      </c>
      <c r="J113">
        <v>205.67064400000001</v>
      </c>
      <c r="K113">
        <f t="shared" si="22"/>
        <v>208.19829400465335</v>
      </c>
      <c r="L113">
        <f t="shared" si="17"/>
        <v>6.3890145460240229</v>
      </c>
      <c r="M113" s="20">
        <f t="shared" si="18"/>
        <v>1.5103905545042932E-4</v>
      </c>
    </row>
    <row r="114" spans="3:13" x14ac:dyDescent="0.25">
      <c r="C114" s="2">
        <v>0.84878847999999996</v>
      </c>
      <c r="D114">
        <v>184.05939000000001</v>
      </c>
      <c r="E114">
        <f t="shared" si="21"/>
        <v>183.04074713528715</v>
      </c>
      <c r="F114">
        <f t="shared" si="15"/>
        <v>1.0376332858304207</v>
      </c>
      <c r="G114" s="20">
        <f t="shared" si="16"/>
        <v>3.0628655854125924E-5</v>
      </c>
      <c r="I114" s="2">
        <v>0.84248246999999998</v>
      </c>
      <c r="J114">
        <v>207.26558600000001</v>
      </c>
      <c r="K114">
        <f t="shared" si="22"/>
        <v>209.60543498980752</v>
      </c>
      <c r="L114">
        <f t="shared" si="17"/>
        <v>5.474893295103211</v>
      </c>
      <c r="M114" s="20">
        <f t="shared" si="18"/>
        <v>1.2744454819819197E-4</v>
      </c>
    </row>
    <row r="115" spans="3:13" x14ac:dyDescent="0.25">
      <c r="C115" s="2">
        <v>0.85043584999999999</v>
      </c>
      <c r="D115">
        <v>185.91636700000001</v>
      </c>
      <c r="E115">
        <f t="shared" si="21"/>
        <v>184.5779224207171</v>
      </c>
      <c r="F115">
        <f t="shared" si="15"/>
        <v>1.7914338918117978</v>
      </c>
      <c r="G115" s="20">
        <f t="shared" si="16"/>
        <v>5.1828129810318154E-5</v>
      </c>
      <c r="I115" s="2">
        <v>0.84382303000000003</v>
      </c>
      <c r="J115">
        <v>208.865782</v>
      </c>
      <c r="K115">
        <f t="shared" si="22"/>
        <v>210.96652578297517</v>
      </c>
      <c r="L115">
        <f t="shared" si="17"/>
        <v>4.4131244417088373</v>
      </c>
      <c r="M115" s="20">
        <f t="shared" si="18"/>
        <v>1.0116064301303071E-4</v>
      </c>
    </row>
    <row r="116" spans="3:13" x14ac:dyDescent="0.25">
      <c r="C116" s="2">
        <v>0.85202971000000005</v>
      </c>
      <c r="D116">
        <v>187.80423999999999</v>
      </c>
      <c r="E116">
        <f t="shared" si="21"/>
        <v>186.15115020145404</v>
      </c>
      <c r="F116">
        <f t="shared" si="15"/>
        <v>2.7327058820566861</v>
      </c>
      <c r="G116" s="20">
        <f t="shared" si="16"/>
        <v>7.7478660837366971E-5</v>
      </c>
      <c r="I116" s="2">
        <v>0.84488087999999995</v>
      </c>
      <c r="J116">
        <v>210.499505</v>
      </c>
      <c r="K116">
        <f t="shared" si="22"/>
        <v>212.08657381521991</v>
      </c>
      <c r="L116">
        <f t="shared" si="17"/>
        <v>2.5187874242435222</v>
      </c>
      <c r="M116" s="20">
        <f t="shared" si="18"/>
        <v>5.6844618804090014E-5</v>
      </c>
    </row>
    <row r="117" spans="3:13" x14ac:dyDescent="0.25">
      <c r="C117" s="2">
        <v>0.85362461000000001</v>
      </c>
      <c r="D117">
        <v>189.88576900000001</v>
      </c>
      <c r="E117">
        <f t="shared" si="21"/>
        <v>187.81492104753588</v>
      </c>
      <c r="F117">
        <f t="shared" si="15"/>
        <v>4.2884112422248997</v>
      </c>
      <c r="G117" s="20">
        <f t="shared" si="16"/>
        <v>1.1893552402574737E-4</v>
      </c>
      <c r="I117" s="2">
        <v>0.84647722000000003</v>
      </c>
      <c r="J117">
        <v>212.534638</v>
      </c>
      <c r="K117">
        <f t="shared" si="22"/>
        <v>213.85725830879301</v>
      </c>
      <c r="L117">
        <f t="shared" si="17"/>
        <v>1.7493244812317064</v>
      </c>
      <c r="M117" s="20">
        <f t="shared" si="18"/>
        <v>3.8726739546039427E-5</v>
      </c>
    </row>
    <row r="118" spans="3:13" x14ac:dyDescent="0.25">
      <c r="C118" s="2">
        <v>0.85503651999999997</v>
      </c>
      <c r="D118">
        <v>191.77247299999999</v>
      </c>
      <c r="E118">
        <f t="shared" si="21"/>
        <v>189.36660697796481</v>
      </c>
      <c r="F118">
        <f t="shared" si="15"/>
        <v>5.7881913159834006</v>
      </c>
      <c r="G118" s="20">
        <f t="shared" si="16"/>
        <v>1.5738753730778666E-4</v>
      </c>
      <c r="I118" s="2">
        <v>0.84789258999999995</v>
      </c>
      <c r="J118">
        <v>214.614462</v>
      </c>
      <c r="K118">
        <f t="shared" si="22"/>
        <v>215.512126846044</v>
      </c>
      <c r="L118">
        <f t="shared" si="17"/>
        <v>0.80580217582318858</v>
      </c>
      <c r="M118" s="20">
        <f t="shared" si="18"/>
        <v>1.749485985299392E-5</v>
      </c>
    </row>
    <row r="119" spans="3:13" x14ac:dyDescent="0.25">
      <c r="C119" s="2">
        <v>0.85649074999999997</v>
      </c>
      <c r="D119">
        <v>193.76148699999999</v>
      </c>
      <c r="E119">
        <f t="shared" si="21"/>
        <v>191.0462705845008</v>
      </c>
      <c r="F119">
        <f t="shared" si="15"/>
        <v>7.3724001829962438</v>
      </c>
      <c r="G119" s="20">
        <f t="shared" si="16"/>
        <v>1.9636947712303347E-4</v>
      </c>
      <c r="I119" s="2">
        <v>0.84906287999999996</v>
      </c>
      <c r="J119">
        <v>216.53312399999999</v>
      </c>
      <c r="K119">
        <f t="shared" si="22"/>
        <v>216.94373993215254</v>
      </c>
      <c r="L119">
        <f t="shared" si="17"/>
        <v>0.16860544373750955</v>
      </c>
      <c r="M119" s="20">
        <f t="shared" si="18"/>
        <v>3.596026712786052E-6</v>
      </c>
    </row>
    <row r="120" spans="3:13" x14ac:dyDescent="0.25">
      <c r="C120" s="2">
        <v>0.85794568999999998</v>
      </c>
      <c r="D120">
        <v>195.88364000000001</v>
      </c>
      <c r="E120">
        <f t="shared" si="21"/>
        <v>192.8137275047101</v>
      </c>
      <c r="F120">
        <f t="shared" si="15"/>
        <v>9.4243627287371385</v>
      </c>
      <c r="G120" s="20">
        <f t="shared" si="16"/>
        <v>2.4561543861061438E-4</v>
      </c>
      <c r="I120" s="2">
        <v>0.85039748999999998</v>
      </c>
      <c r="J120">
        <v>218.59322399999999</v>
      </c>
      <c r="K120">
        <f t="shared" si="22"/>
        <v>218.64956865299212</v>
      </c>
      <c r="L120">
        <f t="shared" si="17"/>
        <v>3.1747199208028293E-3</v>
      </c>
      <c r="M120" s="20">
        <f t="shared" si="18"/>
        <v>6.6440367529748023E-8</v>
      </c>
    </row>
    <row r="121" spans="3:13" x14ac:dyDescent="0.25">
      <c r="C121" s="2">
        <v>0.85929056999999998</v>
      </c>
      <c r="D121">
        <v>197.67616100000001</v>
      </c>
      <c r="E121">
        <f t="shared" si="21"/>
        <v>194.5287582452294</v>
      </c>
      <c r="F121">
        <f t="shared" si="15"/>
        <v>9.9061441007376256</v>
      </c>
      <c r="G121" s="20">
        <f t="shared" si="16"/>
        <v>2.5351055427999184E-4</v>
      </c>
      <c r="I121" s="2">
        <v>0.85144059000000005</v>
      </c>
      <c r="J121">
        <v>220.39067800000001</v>
      </c>
      <c r="K121">
        <f t="shared" si="22"/>
        <v>220.03941041253151</v>
      </c>
      <c r="L121">
        <f t="shared" si="17"/>
        <v>0.1233889180059394</v>
      </c>
      <c r="M121" s="20">
        <f t="shared" si="18"/>
        <v>2.5403275256944534E-6</v>
      </c>
    </row>
    <row r="122" spans="3:13" x14ac:dyDescent="0.25">
      <c r="C122" s="2">
        <v>0.86036604999999999</v>
      </c>
      <c r="D122">
        <v>199.39453399999999</v>
      </c>
      <c r="E122">
        <f t="shared" si="21"/>
        <v>195.95900102420686</v>
      </c>
      <c r="F122">
        <f t="shared" si="15"/>
        <v>11.802886827762048</v>
      </c>
      <c r="G122" s="20">
        <f t="shared" si="16"/>
        <v>2.9686687800174218E-4</v>
      </c>
      <c r="I122" s="2">
        <v>0.85250703999999999</v>
      </c>
      <c r="J122">
        <v>222.26352900000001</v>
      </c>
      <c r="K122">
        <f t="shared" si="22"/>
        <v>221.51381610482883</v>
      </c>
      <c r="L122">
        <f t="shared" si="17"/>
        <v>0.56206942518594005</v>
      </c>
      <c r="M122" s="20">
        <f t="shared" si="18"/>
        <v>1.1377675690806349E-5</v>
      </c>
    </row>
    <row r="123" spans="3:13" x14ac:dyDescent="0.25">
      <c r="C123" s="2">
        <v>0.86178871000000001</v>
      </c>
      <c r="D123">
        <v>201.614465</v>
      </c>
      <c r="E123">
        <f t="shared" si="21"/>
        <v>197.93481958613521</v>
      </c>
      <c r="F123">
        <f t="shared" si="15"/>
        <v>13.539790371776183</v>
      </c>
      <c r="G123" s="20">
        <f t="shared" si="16"/>
        <v>3.3309534621072122E-4</v>
      </c>
      <c r="I123" s="2">
        <v>0.85345314999999999</v>
      </c>
      <c r="J123">
        <v>224.01860300000001</v>
      </c>
      <c r="K123">
        <f t="shared" si="22"/>
        <v>222.86873097104007</v>
      </c>
      <c r="L123">
        <f t="shared" si="17"/>
        <v>1.3222056829844664</v>
      </c>
      <c r="M123" s="20">
        <f t="shared" si="18"/>
        <v>2.6346980515324951E-5</v>
      </c>
    </row>
    <row r="124" spans="3:13" x14ac:dyDescent="0.25">
      <c r="C124" s="2">
        <v>0.86286487999999995</v>
      </c>
      <c r="D124">
        <v>203.46022400000001</v>
      </c>
      <c r="E124">
        <f t="shared" si="21"/>
        <v>199.49556902159728</v>
      </c>
      <c r="F124">
        <f t="shared" si="15"/>
        <v>15.718489097773585</v>
      </c>
      <c r="G124" s="20">
        <f t="shared" si="16"/>
        <v>3.7970976111065431E-4</v>
      </c>
      <c r="I124" s="2">
        <v>0.85442203999999999</v>
      </c>
      <c r="J124">
        <v>225.742874</v>
      </c>
      <c r="K124">
        <f t="shared" si="22"/>
        <v>224.30357240027098</v>
      </c>
      <c r="L124">
        <f t="shared" si="17"/>
        <v>2.0715890949825178</v>
      </c>
      <c r="M124" s="20">
        <f t="shared" si="18"/>
        <v>4.0651400890366511E-5</v>
      </c>
    </row>
    <row r="125" spans="3:13" x14ac:dyDescent="0.25">
      <c r="C125" s="2">
        <v>0.86394011999999998</v>
      </c>
      <c r="D125">
        <v>205.133396</v>
      </c>
      <c r="E125">
        <f t="shared" si="21"/>
        <v>201.11426730399688</v>
      </c>
      <c r="F125">
        <f t="shared" si="15"/>
        <v>16.153395475035758</v>
      </c>
      <c r="G125" s="20">
        <f t="shared" si="16"/>
        <v>3.8387611073673403E-4</v>
      </c>
      <c r="I125" s="2">
        <v>0.85539175999999995</v>
      </c>
      <c r="J125">
        <v>227.620408</v>
      </c>
      <c r="K125">
        <f t="shared" si="22"/>
        <v>225.78921338214096</v>
      </c>
      <c r="L125">
        <f t="shared" si="17"/>
        <v>3.3532737284759166</v>
      </c>
      <c r="M125" s="20">
        <f t="shared" si="18"/>
        <v>6.4721207532732772E-5</v>
      </c>
    </row>
    <row r="126" spans="3:13" x14ac:dyDescent="0.25">
      <c r="C126" s="2">
        <v>0.86508863999999996</v>
      </c>
      <c r="D126">
        <v>207.160842</v>
      </c>
      <c r="E126">
        <f t="shared" si="21"/>
        <v>202.91130101283409</v>
      </c>
      <c r="F126">
        <f t="shared" si="15"/>
        <v>18.058598601603059</v>
      </c>
      <c r="G126" s="20">
        <f t="shared" si="16"/>
        <v>4.2079319682615025E-4</v>
      </c>
      <c r="I126" s="2">
        <v>0.85665868000000001</v>
      </c>
      <c r="J126">
        <v>229.85872499999999</v>
      </c>
      <c r="K126">
        <f t="shared" si="22"/>
        <v>227.80774629461828</v>
      </c>
      <c r="L126">
        <f t="shared" si="17"/>
        <v>4.2065136499292324</v>
      </c>
      <c r="M126" s="20">
        <f t="shared" si="18"/>
        <v>7.9615992923015634E-5</v>
      </c>
    </row>
    <row r="127" spans="3:13" x14ac:dyDescent="0.25">
      <c r="C127" s="2">
        <v>0.86629091000000003</v>
      </c>
      <c r="D127">
        <v>209.12443300000001</v>
      </c>
      <c r="E127">
        <f t="shared" si="21"/>
        <v>204.87074755461506</v>
      </c>
      <c r="F127">
        <f t="shared" si="15"/>
        <v>18.093839868279723</v>
      </c>
      <c r="G127" s="20">
        <f t="shared" si="16"/>
        <v>4.1373397860061672E-4</v>
      </c>
      <c r="I127" s="2">
        <v>0.85780836000000005</v>
      </c>
      <c r="J127">
        <v>231.86586800000001</v>
      </c>
      <c r="K127">
        <f t="shared" si="22"/>
        <v>229.71861371663297</v>
      </c>
      <c r="L127">
        <f t="shared" si="17"/>
        <v>4.6107009574380715</v>
      </c>
      <c r="M127" s="20">
        <f t="shared" si="18"/>
        <v>8.5761685972514259E-5</v>
      </c>
    </row>
    <row r="128" spans="3:13" x14ac:dyDescent="0.25">
      <c r="C128" s="2">
        <v>0.86767846999999998</v>
      </c>
      <c r="D128">
        <v>211.22820300000001</v>
      </c>
      <c r="E128">
        <f t="shared" si="21"/>
        <v>207.23615510196399</v>
      </c>
      <c r="F128">
        <f t="shared" si="15"/>
        <v>15.936446420213807</v>
      </c>
      <c r="G128" s="20">
        <f t="shared" si="16"/>
        <v>3.5718044848981329E-4</v>
      </c>
      <c r="I128" s="2">
        <v>0.85885776999999996</v>
      </c>
      <c r="J128">
        <v>233.85435699999999</v>
      </c>
      <c r="K128">
        <f t="shared" si="22"/>
        <v>231.53126394769529</v>
      </c>
      <c r="L128">
        <f t="shared" si="17"/>
        <v>5.3967613296663641</v>
      </c>
      <c r="M128" s="20">
        <f t="shared" si="18"/>
        <v>9.8682985606991504E-5</v>
      </c>
    </row>
    <row r="129" spans="3:13" x14ac:dyDescent="0.25">
      <c r="C129" s="2">
        <v>0.86882307999999997</v>
      </c>
      <c r="D129">
        <v>213.28935300000001</v>
      </c>
      <c r="E129">
        <f t="shared" si="21"/>
        <v>209.27496462264943</v>
      </c>
      <c r="F129">
        <f t="shared" si="15"/>
        <v>16.115314044207349</v>
      </c>
      <c r="G129" s="20">
        <f t="shared" si="16"/>
        <v>3.5424230043400282E-4</v>
      </c>
      <c r="I129" s="2">
        <v>0.86012540999999998</v>
      </c>
      <c r="J129">
        <v>236.22744499999999</v>
      </c>
      <c r="K129">
        <f t="shared" si="22"/>
        <v>233.81157242100147</v>
      </c>
      <c r="L129">
        <f t="shared" si="17"/>
        <v>5.8364403179569457</v>
      </c>
      <c r="M129" s="20">
        <f t="shared" si="18"/>
        <v>1.0458932097951246E-4</v>
      </c>
    </row>
    <row r="130" spans="3:13" x14ac:dyDescent="0.25">
      <c r="C130" s="2">
        <v>0.87026356000000005</v>
      </c>
      <c r="D130">
        <v>215.77228500000001</v>
      </c>
      <c r="E130">
        <f t="shared" si="21"/>
        <v>211.95858116922602</v>
      </c>
      <c r="F130">
        <f t="shared" si="15"/>
        <v>14.544336908860195</v>
      </c>
      <c r="G130" s="20">
        <f t="shared" si="16"/>
        <v>3.1239394293999421E-4</v>
      </c>
      <c r="I130" s="2">
        <v>0.86108379000000002</v>
      </c>
      <c r="J130">
        <v>238.28455500000001</v>
      </c>
      <c r="K130">
        <f t="shared" si="22"/>
        <v>235.60401889410844</v>
      </c>
      <c r="L130">
        <f t="shared" si="17"/>
        <v>7.1852738149883768</v>
      </c>
      <c r="M130" s="20">
        <f t="shared" si="18"/>
        <v>1.2654690735124698E-4</v>
      </c>
    </row>
    <row r="131" spans="3:13" x14ac:dyDescent="0.25">
      <c r="C131" s="2">
        <v>0.87148418000000005</v>
      </c>
      <c r="D131">
        <v>217.898155</v>
      </c>
      <c r="E131">
        <f t="shared" ref="E131:E147" si="24">$X$6+$X$2*EXP((C131/F$1)*$X$3-$X$4)+D$1^2*$X$5/((-$X$7*(C131/E$1-1)^$X$8+1))</f>
        <v>214.33997660357835</v>
      </c>
      <c r="F131">
        <f t="shared" si="15"/>
        <v>12.660633500761763</v>
      </c>
      <c r="G131" s="20">
        <f t="shared" si="16"/>
        <v>2.666541401681688E-4</v>
      </c>
      <c r="I131" s="2">
        <v>0.86232609000000005</v>
      </c>
      <c r="J131">
        <v>240.51915700000001</v>
      </c>
      <c r="K131">
        <f>$X$6+$X$2*EXP((I131/L$1)*$X$3-$X$4)+J$1^2*$X$5/((-$X$7*(I131/K$1-1)^$X$8+1))</f>
        <v>238.01882782678595</v>
      </c>
      <c r="L131">
        <f t="shared" si="17"/>
        <v>6.2516459744252817</v>
      </c>
      <c r="M131" s="20">
        <f t="shared" si="18"/>
        <v>1.080674814704357E-4</v>
      </c>
    </row>
    <row r="132" spans="3:13" x14ac:dyDescent="0.25">
      <c r="C132" s="2">
        <v>0.87247582000000001</v>
      </c>
      <c r="D132">
        <v>219.930239</v>
      </c>
      <c r="E132">
        <f t="shared" si="24"/>
        <v>216.35028662257108</v>
      </c>
      <c r="F132">
        <f t="shared" ref="F132:F147" si="25">(E132-D132)^2</f>
        <v>12.816059024659006</v>
      </c>
      <c r="G132" s="20">
        <f t="shared" ref="G132:G147" si="26">((E132-D132)/D132)^2</f>
        <v>2.6496261818933879E-4</v>
      </c>
      <c r="I132" s="2">
        <v>0.86322262000000005</v>
      </c>
      <c r="J132">
        <v>242.51437000000001</v>
      </c>
      <c r="K132">
        <f>$X$6+$X$2*EXP((I132/L$1)*$X$3-$X$4)+J$1^2*$X$5/((-$X$7*(I132/K$1-1)^$X$8+1))</f>
        <v>239.82795406005798</v>
      </c>
      <c r="L132">
        <f>(K132-J132)^2</f>
        <v>7.2168306023746602</v>
      </c>
      <c r="M132" s="20">
        <f t="shared" ref="M132:M135" si="27">((K132-J132)/J132)^2</f>
        <v>1.2270762669558153E-4</v>
      </c>
    </row>
    <row r="133" spans="3:13" x14ac:dyDescent="0.25">
      <c r="C133" s="2">
        <v>0.87354710999999996</v>
      </c>
      <c r="D133">
        <v>222.08521300000001</v>
      </c>
      <c r="E133">
        <f t="shared" si="24"/>
        <v>218.60122558873516</v>
      </c>
      <c r="F133">
        <f t="shared" si="25"/>
        <v>12.138168281851943</v>
      </c>
      <c r="G133" s="20">
        <f t="shared" si="26"/>
        <v>2.4610127746015672E-4</v>
      </c>
      <c r="I133" s="2">
        <v>0.86433926999999999</v>
      </c>
      <c r="J133">
        <v>244.571336</v>
      </c>
      <c r="K133">
        <f>$X$6+$X$2*EXP((I133/L$1)*$X$3-$X$4)+J$1^2*$X$5/((-$X$7*(I133/K$1-1)^$X$8+1))</f>
        <v>242.16216518373884</v>
      </c>
      <c r="L133">
        <f>(K133-J133)^2</f>
        <v>5.8041040219244966</v>
      </c>
      <c r="M133" s="20">
        <f t="shared" si="27"/>
        <v>9.7034031482249729E-5</v>
      </c>
    </row>
    <row r="134" spans="3:13" x14ac:dyDescent="0.25">
      <c r="C134" s="2">
        <v>0.87466445000000004</v>
      </c>
      <c r="D134">
        <v>223.96143000000001</v>
      </c>
      <c r="E134">
        <f t="shared" si="24"/>
        <v>221.03979829266854</v>
      </c>
      <c r="F134">
        <f t="shared" si="25"/>
        <v>8.5359318332846073</v>
      </c>
      <c r="G134" s="20">
        <f t="shared" si="26"/>
        <v>1.7017841506333035E-4</v>
      </c>
      <c r="I134" s="2">
        <v>0.86521228999999999</v>
      </c>
      <c r="J134">
        <v>246.45971700000001</v>
      </c>
      <c r="K134">
        <f>$X$6+$X$2*EXP((I134/L$1)*$X$3-$X$4)+J$1^2*$X$5/((-$X$7*(I134/K$1-1)^$X$8+1))</f>
        <v>244.05175407727737</v>
      </c>
      <c r="L134">
        <f>(K134-J134)^2</f>
        <v>5.7982854372069887</v>
      </c>
      <c r="M134" s="20">
        <f t="shared" si="27"/>
        <v>9.5456982123887752E-5</v>
      </c>
    </row>
    <row r="135" spans="3:13" x14ac:dyDescent="0.25">
      <c r="C135" s="2">
        <v>0.87582981999999998</v>
      </c>
      <c r="D135">
        <v>225.92742100000001</v>
      </c>
      <c r="E135">
        <f t="shared" si="24"/>
        <v>223.68596541900126</v>
      </c>
      <c r="F135">
        <f t="shared" si="25"/>
        <v>5.024123121590427</v>
      </c>
      <c r="G135" s="20">
        <f t="shared" si="26"/>
        <v>9.8428843899433027E-5</v>
      </c>
      <c r="I135" s="2">
        <v>0.86606081000000001</v>
      </c>
      <c r="J135">
        <v>248.677594</v>
      </c>
      <c r="K135">
        <f>$X$6+$X$2*EXP((I135/L$1)*$X$3-$X$4)+J$1^2*$X$5/((-$X$7*(I135/K$1-1)^$X$8+1))</f>
        <v>245.94451787279266</v>
      </c>
      <c r="L135">
        <f>(K135-J135)^2</f>
        <v>7.4697051171106734</v>
      </c>
      <c r="M135" s="20">
        <f t="shared" si="27"/>
        <v>1.2078976706296595E-4</v>
      </c>
    </row>
    <row r="136" spans="3:13" x14ac:dyDescent="0.25">
      <c r="C136" s="2">
        <v>0.87687318999999997</v>
      </c>
      <c r="D136">
        <v>227.77356900000001</v>
      </c>
      <c r="E136">
        <f t="shared" si="24"/>
        <v>226.14763346132051</v>
      </c>
      <c r="F136">
        <f t="shared" si="25"/>
        <v>2.643666375940994</v>
      </c>
      <c r="G136" s="20">
        <f t="shared" si="26"/>
        <v>5.0956547323887443E-5</v>
      </c>
    </row>
    <row r="137" spans="3:13" x14ac:dyDescent="0.25">
      <c r="C137" s="2">
        <v>0.87791752999999995</v>
      </c>
      <c r="D137">
        <v>229.801334</v>
      </c>
      <c r="E137">
        <f t="shared" si="24"/>
        <v>228.70248061991754</v>
      </c>
      <c r="F137">
        <f t="shared" si="25"/>
        <v>1.2074787509186469</v>
      </c>
      <c r="G137" s="20">
        <f t="shared" si="26"/>
        <v>2.28651684875413E-5</v>
      </c>
    </row>
    <row r="138" spans="3:13" x14ac:dyDescent="0.25">
      <c r="C138" s="2">
        <v>0.87885539999999995</v>
      </c>
      <c r="D138">
        <v>231.63961399999999</v>
      </c>
      <c r="E138">
        <f t="shared" si="24"/>
        <v>231.07712241599097</v>
      </c>
      <c r="F138">
        <f t="shared" si="25"/>
        <v>0.31639678208098077</v>
      </c>
      <c r="G138" s="20">
        <f t="shared" si="26"/>
        <v>5.8966641485049347E-6</v>
      </c>
    </row>
    <row r="139" spans="3:13" x14ac:dyDescent="0.25">
      <c r="C139" s="2">
        <v>0.87969304999999998</v>
      </c>
      <c r="D139">
        <v>233.48932199999999</v>
      </c>
      <c r="E139">
        <f t="shared" si="24"/>
        <v>233.26434954121586</v>
      </c>
      <c r="F139">
        <f t="shared" si="25"/>
        <v>5.061260721137386E-2</v>
      </c>
      <c r="G139" s="20">
        <f t="shared" si="26"/>
        <v>9.2837761789889031E-7</v>
      </c>
    </row>
    <row r="140" spans="3:13" x14ac:dyDescent="0.25">
      <c r="C140" s="2">
        <v>0.88063011999999996</v>
      </c>
      <c r="D140">
        <v>235.17883800000001</v>
      </c>
      <c r="E140">
        <f t="shared" si="24"/>
        <v>235.7877200008441</v>
      </c>
      <c r="F140">
        <f t="shared" si="25"/>
        <v>0.370737290951903</v>
      </c>
      <c r="G140" s="20">
        <f t="shared" si="26"/>
        <v>6.7030088330165605E-6</v>
      </c>
    </row>
    <row r="141" spans="3:13" x14ac:dyDescent="0.25">
      <c r="C141" s="2">
        <v>0.88152587000000004</v>
      </c>
      <c r="D141">
        <v>237.02858499999999</v>
      </c>
      <c r="E141">
        <f t="shared" si="24"/>
        <v>238.27775807459457</v>
      </c>
      <c r="F141">
        <f t="shared" si="25"/>
        <v>1.5604333702920765</v>
      </c>
      <c r="G141" s="20">
        <f t="shared" si="26"/>
        <v>2.7774342163489953E-5</v>
      </c>
    </row>
    <row r="142" spans="3:13" x14ac:dyDescent="0.25">
      <c r="C142" s="2">
        <v>0.88273376000000003</v>
      </c>
      <c r="D142">
        <v>239.05734000000001</v>
      </c>
      <c r="E142">
        <f t="shared" si="24"/>
        <v>241.76043976728431</v>
      </c>
      <c r="F142">
        <f t="shared" si="25"/>
        <v>7.3067483518924368</v>
      </c>
      <c r="G142" s="20">
        <f t="shared" si="26"/>
        <v>1.2785566773853015E-4</v>
      </c>
    </row>
    <row r="143" spans="3:13" x14ac:dyDescent="0.25">
      <c r="C143" s="2">
        <v>0.88384127000000001</v>
      </c>
      <c r="D143">
        <v>241.06572700000001</v>
      </c>
      <c r="E143">
        <f t="shared" si="24"/>
        <v>245.08456950737835</v>
      </c>
      <c r="F143">
        <f t="shared" si="25"/>
        <v>16.151095099111004</v>
      </c>
      <c r="G143" s="20">
        <f t="shared" si="26"/>
        <v>2.7792718875455379E-4</v>
      </c>
    </row>
    <row r="144" spans="3:13" x14ac:dyDescent="0.25">
      <c r="C144" s="2">
        <v>0.88482316000000005</v>
      </c>
      <c r="D144">
        <v>243.245689</v>
      </c>
      <c r="E144">
        <f t="shared" si="24"/>
        <v>248.14042971952543</v>
      </c>
      <c r="F144">
        <f t="shared" si="25"/>
        <v>23.958486711380324</v>
      </c>
      <c r="G144" s="20">
        <f t="shared" si="26"/>
        <v>4.0491986100160639E-4</v>
      </c>
    </row>
    <row r="145" spans="3:7" x14ac:dyDescent="0.25">
      <c r="C145" s="2">
        <v>0.88566266000000005</v>
      </c>
      <c r="D145">
        <v>245.43890500000001</v>
      </c>
      <c r="E145">
        <f t="shared" si="24"/>
        <v>250.83700258262343</v>
      </c>
      <c r="F145">
        <f t="shared" si="25"/>
        <v>29.139457511524824</v>
      </c>
      <c r="G145" s="20">
        <f t="shared" si="26"/>
        <v>4.8372067789936629E-4</v>
      </c>
    </row>
    <row r="146" spans="3:7" x14ac:dyDescent="0.25">
      <c r="C146" s="2">
        <v>0.88659999</v>
      </c>
      <c r="D146">
        <v>247.17763600000001</v>
      </c>
      <c r="E146">
        <f t="shared" si="24"/>
        <v>253.94212389660709</v>
      </c>
      <c r="F146">
        <f t="shared" si="25"/>
        <v>45.758296503343665</v>
      </c>
      <c r="G146" s="20">
        <f t="shared" si="26"/>
        <v>7.4894771382986644E-4</v>
      </c>
    </row>
    <row r="147" spans="3:7" x14ac:dyDescent="0.25">
      <c r="C147" s="2">
        <v>0.88761679999999998</v>
      </c>
      <c r="D147">
        <v>248.969492</v>
      </c>
      <c r="E147">
        <f t="shared" si="24"/>
        <v>257.42675251833799</v>
      </c>
      <c r="F147">
        <f t="shared" si="25"/>
        <v>71.525255475038549</v>
      </c>
      <c r="G147" s="20">
        <f t="shared" si="26"/>
        <v>1.1538972846251736E-3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F67C-5DC0-3249-ADB0-5AE334F7606C}">
  <dimension ref="A1:CB83"/>
  <sheetViews>
    <sheetView topLeftCell="AD1" zoomScaleNormal="100" workbookViewId="0">
      <selection activeCell="AP24" sqref="AP24"/>
    </sheetView>
  </sheetViews>
  <sheetFormatPr baseColWidth="10" defaultRowHeight="15.75" x14ac:dyDescent="0.25"/>
  <cols>
    <col min="3" max="3" width="10.875" style="2"/>
    <col min="5" max="5" width="10.875" style="6"/>
    <col min="6" max="6" width="10.875"/>
    <col min="7" max="7" width="12" customWidth="1"/>
    <col min="8" max="8" width="16.625" customWidth="1"/>
    <col min="9" max="9" width="12.125" bestFit="1" customWidth="1"/>
    <col min="10" max="10" width="10.875"/>
    <col min="11" max="11" width="6.375" customWidth="1"/>
    <col min="12" max="12" width="10.875" style="2"/>
    <col min="14" max="14" width="10.875" style="6"/>
    <col min="15" max="15" width="10.875"/>
    <col min="16" max="16" width="12.875" customWidth="1"/>
    <col min="17" max="17" width="16.625" customWidth="1"/>
    <col min="18" max="19" width="10.875"/>
    <col min="20" max="20" width="6.375" customWidth="1"/>
    <col min="21" max="21" width="10.875" style="2"/>
    <col min="23" max="23" width="10.875" style="6"/>
    <col min="24" max="24" width="10.875"/>
    <col min="25" max="25" width="11.875" customWidth="1"/>
    <col min="26" max="26" width="16.625" customWidth="1"/>
    <col min="27" max="28" width="10.875"/>
    <col min="29" max="29" width="5.625" customWidth="1"/>
    <col min="30" max="30" width="10.875" style="2"/>
    <col min="32" max="32" width="10.875" style="6"/>
    <col min="33" max="33" width="10.875"/>
    <col min="34" max="34" width="12.375" customWidth="1"/>
    <col min="35" max="35" width="16.625" customWidth="1"/>
    <col min="39" max="39" width="14" customWidth="1"/>
    <col min="40" max="40" width="13.625" customWidth="1"/>
    <col min="43" max="43" width="14.625" customWidth="1"/>
    <col min="44" max="44" width="11.125" bestFit="1" customWidth="1"/>
  </cols>
  <sheetData>
    <row r="1" spans="1:80" x14ac:dyDescent="0.25">
      <c r="A1" t="s">
        <v>9</v>
      </c>
      <c r="C1" t="s">
        <v>8</v>
      </c>
      <c r="D1">
        <v>0.2</v>
      </c>
      <c r="E1">
        <v>0.3</v>
      </c>
      <c r="F1">
        <v>196.05028205478925</v>
      </c>
      <c r="I1" s="7">
        <f>D3</f>
        <v>1.9790479999999999E-2</v>
      </c>
      <c r="J1">
        <f>_xlfn.XLOOKUP(I1+0.002,D3:D150,C3:C150,,-1,1)-AP9</f>
        <v>0.7726075684385546</v>
      </c>
      <c r="L1" t="s">
        <v>1</v>
      </c>
      <c r="M1">
        <v>0.3</v>
      </c>
      <c r="N1">
        <v>0.3</v>
      </c>
      <c r="O1">
        <v>220.03881019714296</v>
      </c>
      <c r="R1" s="7">
        <f>M3</f>
        <v>2.2409200000000001E-2</v>
      </c>
      <c r="S1">
        <f>_xlfn.XLOOKUP(R1+0.002,M3:M150,L3:L150,,-1,1)-AP10</f>
        <v>0.76412658923504928</v>
      </c>
      <c r="U1" t="s">
        <v>2</v>
      </c>
      <c r="V1">
        <v>0.4</v>
      </c>
      <c r="W1">
        <v>0.3</v>
      </c>
      <c r="X1">
        <v>246.33933787066999</v>
      </c>
      <c r="AA1" s="7">
        <f>V3</f>
        <v>2.594987E-2</v>
      </c>
      <c r="AB1">
        <f>_xlfn.XLOOKUP(AA1+0.002,V3:V150,U3:U150,,-1,1)-AP11</f>
        <v>0.73888041552718042</v>
      </c>
      <c r="AD1" t="s">
        <v>3</v>
      </c>
      <c r="AE1">
        <v>0.5</v>
      </c>
      <c r="AF1">
        <v>0.3</v>
      </c>
      <c r="AG1">
        <v>290.65022282343222</v>
      </c>
      <c r="AJ1">
        <f>AE3</f>
        <v>3.0950689999999999E-2</v>
      </c>
      <c r="AK1">
        <f>_xlfn.XLOOKUP(AJ1+0.002,AE3:AE150,AD3:AD150,,-1,1)-AP12</f>
        <v>0.70431409447787108</v>
      </c>
      <c r="AO1" t="s">
        <v>57</v>
      </c>
      <c r="AP1" t="s">
        <v>49</v>
      </c>
    </row>
    <row r="2" spans="1:80" ht="16.5" thickBot="1" x14ac:dyDescent="0.3">
      <c r="C2" s="3" t="s">
        <v>4</v>
      </c>
      <c r="D2" s="1" t="s">
        <v>10</v>
      </c>
      <c r="E2" s="5" t="s">
        <v>5</v>
      </c>
      <c r="F2" s="1" t="s">
        <v>52</v>
      </c>
      <c r="G2" s="1" t="s">
        <v>53</v>
      </c>
      <c r="H2" s="1" t="s">
        <v>134</v>
      </c>
      <c r="I2" s="1" t="s">
        <v>50</v>
      </c>
      <c r="J2" s="1" t="s">
        <v>34</v>
      </c>
      <c r="K2" s="1"/>
      <c r="L2" s="3" t="s">
        <v>4</v>
      </c>
      <c r="M2" s="1" t="s">
        <v>10</v>
      </c>
      <c r="N2" s="5" t="s">
        <v>5</v>
      </c>
      <c r="O2" s="1" t="s">
        <v>52</v>
      </c>
      <c r="P2" s="1" t="s">
        <v>53</v>
      </c>
      <c r="Q2" s="1" t="s">
        <v>134</v>
      </c>
      <c r="R2" s="1" t="s">
        <v>51</v>
      </c>
      <c r="S2" s="1" t="s">
        <v>34</v>
      </c>
      <c r="T2" s="1"/>
      <c r="U2" s="3" t="s">
        <v>4</v>
      </c>
      <c r="V2" s="1" t="s">
        <v>10</v>
      </c>
      <c r="W2" s="5" t="s">
        <v>5</v>
      </c>
      <c r="X2" s="1" t="s">
        <v>52</v>
      </c>
      <c r="Y2" s="1" t="s">
        <v>53</v>
      </c>
      <c r="Z2" s="1" t="s">
        <v>134</v>
      </c>
      <c r="AA2" s="1" t="s">
        <v>51</v>
      </c>
      <c r="AB2" s="1" t="s">
        <v>34</v>
      </c>
      <c r="AC2" s="1"/>
      <c r="AD2" s="3" t="s">
        <v>4</v>
      </c>
      <c r="AE2" s="1" t="s">
        <v>10</v>
      </c>
      <c r="AF2" s="5" t="s">
        <v>5</v>
      </c>
      <c r="AG2" s="1" t="s">
        <v>52</v>
      </c>
      <c r="AH2" s="1" t="s">
        <v>53</v>
      </c>
      <c r="AI2" s="1" t="s">
        <v>134</v>
      </c>
      <c r="AJ2" s="8" t="s">
        <v>51</v>
      </c>
      <c r="AK2" s="1" t="s">
        <v>34</v>
      </c>
      <c r="AO2" t="s">
        <v>29</v>
      </c>
      <c r="AP2">
        <v>756.92514263843077</v>
      </c>
      <c r="AZ2" t="s">
        <v>62</v>
      </c>
      <c r="BA2" s="11" t="s">
        <v>63</v>
      </c>
      <c r="BB2" s="12">
        <v>6.86</v>
      </c>
      <c r="CA2" t="s">
        <v>38</v>
      </c>
      <c r="CB2" t="s">
        <v>48</v>
      </c>
    </row>
    <row r="3" spans="1:80" x14ac:dyDescent="0.25">
      <c r="C3" s="2">
        <v>0.70007154999999999</v>
      </c>
      <c r="D3">
        <v>1.9790479999999999E-2</v>
      </c>
      <c r="E3" s="6">
        <f>D3*10^4</f>
        <v>197.90479999999999</v>
      </c>
      <c r="F3">
        <f t="shared" ref="F3:F34" si="0">$AP$6+$AP$2*EXP((C3/J$1)*$AP$3-$AP$4)+D$1^2*$AP$5/((-$AP$7*(C3/E$1-1)^$AP$8+1))</f>
        <v>197.59076929088423</v>
      </c>
      <c r="G3">
        <f>(F3-E3)^2</f>
        <v>9.8615286267753025E-2</v>
      </c>
      <c r="H3" s="20">
        <f>((F3-E3)/E3)^2</f>
        <v>2.517860033600284E-6</v>
      </c>
      <c r="I3">
        <f t="shared" ref="I3:I34" si="1">$CB$3*(1+TANH($CB$4*(C3/J$1)-$CB$5))+D$1^2/($CB$6*(-0.00152*(C3/0.3-1)^10.82+1))</f>
        <v>5.9185941447541853E-3</v>
      </c>
      <c r="J3">
        <f>(I3-D3)^2</f>
        <v>1.9242921718096888E-4</v>
      </c>
      <c r="L3" s="2">
        <v>0.70007154999999999</v>
      </c>
      <c r="M3">
        <v>2.2409200000000001E-2</v>
      </c>
      <c r="N3" s="6">
        <f>M3*10^4</f>
        <v>224.09200000000001</v>
      </c>
      <c r="O3">
        <f t="shared" ref="O3:O34" si="2">$AP$6+$AP$2*EXP((L3/S$1)*$AP$3-$AP$4)+M$1^2*$AP$5/((-$AP$7*(L3/N$1-1)^$AP$8+1))</f>
        <v>224.74234013946909</v>
      </c>
      <c r="P3">
        <f>(O3-N3)^2</f>
        <v>0.42294229700466213</v>
      </c>
      <c r="Q3" s="20">
        <f>((O3-N3)/N3)^2</f>
        <v>8.4222555411811585E-6</v>
      </c>
      <c r="R3">
        <f t="shared" ref="R3:R34" si="3">$CB$3*(1+TANH($CB$4*(L3/S$1)-$CB$5))+M$1^2/($CB$6*(-0.00152*(L3/0.3-1)^10.82+1))</f>
        <v>1.3315434912526257E-2</v>
      </c>
      <c r="S3">
        <f>(R3-M3)^2</f>
        <v>8.2696563466156352E-5</v>
      </c>
      <c r="U3" s="2">
        <v>0.70036841000000005</v>
      </c>
      <c r="V3">
        <v>2.594987E-2</v>
      </c>
      <c r="W3" s="6">
        <f>V3*10^4</f>
        <v>259.49869999999999</v>
      </c>
      <c r="X3">
        <f t="shared" ref="X3:X34" si="4">$AP$6+$AP$2*EXP((U3/AB$1)*$AP$3-$AP$4)+V$1^2*$AP$5/((-$AP$7*(U3/W$1-1)^$AP$8+1))</f>
        <v>262.7684505911887</v>
      </c>
      <c r="Y3">
        <f>(X3-W3)^2</f>
        <v>10.691268928578923</v>
      </c>
      <c r="Z3" s="20">
        <f>((X3-W3)/W3)^2</f>
        <v>1.5876650365970765E-4</v>
      </c>
      <c r="AA3">
        <f t="shared" ref="AA3:AA34" si="5">$CB$3*(1+TANH($CB$4*(U3/AB$1)-$CB$5))+V$1^2/($CB$6*(-0.00152*(U3/0.3-1)^10.82+1))</f>
        <v>2.3681969678897675E-2</v>
      </c>
      <c r="AB3">
        <f>(AA3-V3)^2</f>
        <v>5.143371866456029E-6</v>
      </c>
      <c r="AD3" s="2">
        <v>0.70008002000000003</v>
      </c>
      <c r="AE3">
        <v>3.0950689999999999E-2</v>
      </c>
      <c r="AF3" s="6">
        <f>AE3*10^4</f>
        <v>309.50689999999997</v>
      </c>
      <c r="AG3">
        <f t="shared" ref="AG3:AG44" si="6">$AP$6+$AP$2*EXP((AD3/AK$1)*$AP$3-$AP$4)+AE$1^2*$AP$5/((-$AP$7*(AD3/AF$1-1)^$AP$8+1))</f>
        <v>311.69405718719747</v>
      </c>
      <c r="AH3">
        <f>(AG3-AF3)^2</f>
        <v>4.7836565615096767</v>
      </c>
      <c r="AI3" s="20">
        <f>((AG3-AF3)/AF3)^2</f>
        <v>4.9936640469641587E-5</v>
      </c>
      <c r="AJ3">
        <f t="shared" ref="AJ3:AJ44" si="7">$CB$3*(1+TANH($CB$4*(AD3/AK$1)-$CB$5))+AE$1^2/($CB$6*(-0.00152*(AD3/0.3-1)^10.82+1))</f>
        <v>3.7021103595037186E-2</v>
      </c>
      <c r="AK3">
        <f>(AJ3-AE3)^2</f>
        <v>3.6849921214812297E-5</v>
      </c>
      <c r="AO3" t="s">
        <v>30</v>
      </c>
      <c r="AP3">
        <v>37.02020618331283</v>
      </c>
      <c r="AZ3" t="s">
        <v>64</v>
      </c>
      <c r="BA3" s="11" t="s">
        <v>65</v>
      </c>
      <c r="BB3" s="12">
        <v>32.92</v>
      </c>
      <c r="CA3" t="s">
        <v>29</v>
      </c>
      <c r="CB3">
        <v>7.7063519145859714E-3</v>
      </c>
    </row>
    <row r="4" spans="1:80" x14ac:dyDescent="0.25">
      <c r="C4" s="2">
        <v>0.70338369999999995</v>
      </c>
      <c r="D4">
        <v>1.9779399999999999E-2</v>
      </c>
      <c r="E4" s="6">
        <f t="shared" ref="E4:E67" si="8">D4*10^4</f>
        <v>197.79399999999998</v>
      </c>
      <c r="F4">
        <f t="shared" si="0"/>
        <v>197.60968692036082</v>
      </c>
      <c r="G4">
        <f t="shared" ref="G4:G67" si="9">(F4-E4)^2</f>
        <v>3.3971311326074158E-2</v>
      </c>
      <c r="H4" s="20">
        <f t="shared" ref="H4:H67" si="10">((F4-E4)/E4)^2</f>
        <v>8.6833255724424857E-7</v>
      </c>
      <c r="I4">
        <f t="shared" si="1"/>
        <v>5.9385190372119225E-3</v>
      </c>
      <c r="J4">
        <f t="shared" ref="J4:J67" si="11">(I4-D4)^2</f>
        <v>1.915699858260694E-4</v>
      </c>
      <c r="L4" s="2">
        <v>0.70368903999999999</v>
      </c>
      <c r="M4">
        <v>2.2402080000000001E-2</v>
      </c>
      <c r="N4" s="6">
        <f t="shared" ref="N4:N67" si="12">M4*10^4</f>
        <v>224.02080000000001</v>
      </c>
      <c r="O4">
        <f t="shared" si="2"/>
        <v>224.78857953764177</v>
      </c>
      <c r="P4">
        <f t="shared" ref="P4:P67" si="13">(O4-N4)^2</f>
        <v>0.58948541842139135</v>
      </c>
      <c r="Q4" s="20">
        <f t="shared" ref="Q4:Q67" si="14">((O4-N4)/N4)^2</f>
        <v>1.1746172628438024E-5</v>
      </c>
      <c r="R4">
        <f t="shared" si="3"/>
        <v>1.3364350744221371E-2</v>
      </c>
      <c r="S4">
        <f t="shared" ref="S4:S67" si="15">(R4-M4)^2</f>
        <v>8.1680550100756956E-5</v>
      </c>
      <c r="U4" s="2">
        <v>0.70398590999999999</v>
      </c>
      <c r="V4">
        <v>2.5967339999999998E-2</v>
      </c>
      <c r="W4" s="6">
        <f t="shared" ref="W4:W67" si="16">V4*10^4</f>
        <v>259.67339999999996</v>
      </c>
      <c r="X4">
        <f t="shared" si="4"/>
        <v>262.85250106365993</v>
      </c>
      <c r="Y4">
        <f t="shared" ref="Y4:Y67" si="17">(X4-W4)^2</f>
        <v>10.106683572963957</v>
      </c>
      <c r="Z4" s="20">
        <f t="shared" ref="Z4:Z67" si="18">((X4-W4)/W4)^2</f>
        <v>1.4988347033719233E-4</v>
      </c>
      <c r="AA4">
        <f t="shared" si="5"/>
        <v>2.3770278871341373E-2</v>
      </c>
      <c r="AB4">
        <f t="shared" ref="AB4:AB67" si="19">(AA4-V4)^2</f>
        <v>4.8270776030627136E-6</v>
      </c>
      <c r="AD4" s="2">
        <v>0.70339218000000003</v>
      </c>
      <c r="AE4">
        <v>3.0978289999999999E-2</v>
      </c>
      <c r="AF4" s="6">
        <f t="shared" ref="AF4:AF44" si="20">AE4*10^4</f>
        <v>309.78289999999998</v>
      </c>
      <c r="AG4">
        <f t="shared" si="6"/>
        <v>311.82342877163615</v>
      </c>
      <c r="AH4">
        <f t="shared" ref="AH4:AH44" si="21">(AG4-AF4)^2</f>
        <v>4.1637576678749815</v>
      </c>
      <c r="AI4" s="20">
        <f t="shared" ref="AI4:AI44" si="22">((AG4-AF4)/AF4)^2</f>
        <v>4.338809310090694E-5</v>
      </c>
      <c r="AJ4">
        <f t="shared" si="7"/>
        <v>3.7151275007435716E-2</v>
      </c>
      <c r="AK4">
        <f t="shared" ref="AK4:AK44" si="23">(AJ4-AE4)^2</f>
        <v>3.8105743902026149E-5</v>
      </c>
      <c r="AO4" t="s">
        <v>31</v>
      </c>
      <c r="AP4">
        <v>46.02020618331283</v>
      </c>
      <c r="AZ4" t="s">
        <v>66</v>
      </c>
      <c r="BA4" s="11" t="s">
        <v>67</v>
      </c>
      <c r="BB4" s="12">
        <v>0.309</v>
      </c>
      <c r="CA4" t="s">
        <v>30</v>
      </c>
      <c r="CB4">
        <v>17.965083925260107</v>
      </c>
    </row>
    <row r="5" spans="1:80" x14ac:dyDescent="0.25">
      <c r="C5" s="2">
        <v>0.7070012</v>
      </c>
      <c r="D5">
        <v>1.9787309999999999E-2</v>
      </c>
      <c r="E5" s="6">
        <f t="shared" si="8"/>
        <v>197.87309999999999</v>
      </c>
      <c r="F5">
        <f t="shared" si="0"/>
        <v>197.63219424354423</v>
      </c>
      <c r="G5">
        <f t="shared" si="9"/>
        <v>5.8035583493521926E-2</v>
      </c>
      <c r="H5" s="20">
        <f t="shared" si="10"/>
        <v>1.4822478863806143E-6</v>
      </c>
      <c r="I5">
        <f t="shared" si="1"/>
        <v>5.9623940462084921E-3</v>
      </c>
      <c r="J5">
        <f t="shared" si="11"/>
        <v>1.9112830112939894E-4</v>
      </c>
      <c r="L5" s="2">
        <v>0.7070012</v>
      </c>
      <c r="M5">
        <v>2.2393730000000001E-2</v>
      </c>
      <c r="N5" s="6">
        <f t="shared" si="12"/>
        <v>223.93729999999999</v>
      </c>
      <c r="O5">
        <f t="shared" si="2"/>
        <v>224.83465848828777</v>
      </c>
      <c r="P5">
        <f t="shared" si="13"/>
        <v>0.80525225650212751</v>
      </c>
      <c r="Q5" s="20">
        <f t="shared" si="14"/>
        <v>1.6057542317361881E-5</v>
      </c>
      <c r="R5">
        <f t="shared" si="3"/>
        <v>1.3413463842980677E-2</v>
      </c>
      <c r="S5">
        <f t="shared" si="15"/>
        <v>8.0645180250906606E-5</v>
      </c>
      <c r="U5" s="2">
        <v>0.70760341000000004</v>
      </c>
      <c r="V5">
        <v>2.596569E-2</v>
      </c>
      <c r="W5" s="6">
        <f t="shared" si="16"/>
        <v>259.65690000000001</v>
      </c>
      <c r="X5">
        <f t="shared" si="4"/>
        <v>262.94446660231324</v>
      </c>
      <c r="Y5">
        <f t="shared" si="17"/>
        <v>10.808094164645381</v>
      </c>
      <c r="Z5" s="20">
        <f t="shared" si="18"/>
        <v>1.6030585476306625E-4</v>
      </c>
      <c r="AA5">
        <f t="shared" si="5"/>
        <v>2.3867583390705337E-2</v>
      </c>
      <c r="AB5">
        <f t="shared" si="19"/>
        <v>4.4020513439659445E-6</v>
      </c>
      <c r="AD5" s="2">
        <v>0.70670432999999999</v>
      </c>
      <c r="AE5">
        <v>3.1013659999999998E-2</v>
      </c>
      <c r="AF5" s="6">
        <f t="shared" si="20"/>
        <v>310.13659999999999</v>
      </c>
      <c r="AG5">
        <f t="shared" si="6"/>
        <v>311.96504315084024</v>
      </c>
      <c r="AH5">
        <f t="shared" si="21"/>
        <v>3.3432043558546494</v>
      </c>
      <c r="AI5" s="20">
        <f t="shared" si="22"/>
        <v>3.4758168246590882E-5</v>
      </c>
      <c r="AJ5">
        <f t="shared" si="7"/>
        <v>3.7294031874490562E-2</v>
      </c>
      <c r="AK5">
        <f t="shared" si="23"/>
        <v>3.9443070881892107E-5</v>
      </c>
      <c r="AO5" t="s">
        <v>32</v>
      </c>
      <c r="AP5">
        <v>537.95356850297583</v>
      </c>
      <c r="AZ5" t="s">
        <v>68</v>
      </c>
      <c r="BA5" s="11" t="s">
        <v>69</v>
      </c>
      <c r="BB5" s="12">
        <v>3.76</v>
      </c>
      <c r="CA5" t="s">
        <v>31</v>
      </c>
      <c r="CB5">
        <v>20.828536194802084</v>
      </c>
    </row>
    <row r="6" spans="1:80" x14ac:dyDescent="0.25">
      <c r="C6" s="2">
        <v>0.71031334999999995</v>
      </c>
      <c r="D6">
        <v>1.9788529999999999E-2</v>
      </c>
      <c r="E6" s="6">
        <f t="shared" si="8"/>
        <v>197.88529999999997</v>
      </c>
      <c r="F6">
        <f t="shared" si="0"/>
        <v>197.65463289603991</v>
      </c>
      <c r="G6">
        <f t="shared" si="9"/>
        <v>5.3207312849320544E-2</v>
      </c>
      <c r="H6" s="20">
        <f t="shared" si="10"/>
        <v>1.3587647101556647E-6</v>
      </c>
      <c r="I6">
        <f t="shared" si="1"/>
        <v>5.9863740001608757E-3</v>
      </c>
      <c r="J6">
        <f t="shared" si="11"/>
        <v>1.904995102438951E-4</v>
      </c>
      <c r="L6" s="2">
        <v>0.71031334999999995</v>
      </c>
      <c r="M6">
        <v>2.2408609999999999E-2</v>
      </c>
      <c r="N6" s="6">
        <f t="shared" si="12"/>
        <v>224.08609999999999</v>
      </c>
      <c r="O6">
        <f t="shared" si="2"/>
        <v>224.88460772575749</v>
      </c>
      <c r="P6">
        <f t="shared" si="13"/>
        <v>0.6376145880944194</v>
      </c>
      <c r="Q6" s="20">
        <f t="shared" si="14"/>
        <v>1.2697797838538568E-5</v>
      </c>
      <c r="R6">
        <f t="shared" si="3"/>
        <v>1.346710538318481E-2</v>
      </c>
      <c r="S6">
        <f t="shared" si="15"/>
        <v>7.9950504812527329E-5</v>
      </c>
      <c r="U6" s="2">
        <v>0.71091556</v>
      </c>
      <c r="V6">
        <v>2.5979200000000001E-2</v>
      </c>
      <c r="W6" s="6">
        <f t="shared" si="16"/>
        <v>259.79200000000003</v>
      </c>
      <c r="X6">
        <f t="shared" si="4"/>
        <v>263.03622277913973</v>
      </c>
      <c r="Y6">
        <f t="shared" si="17"/>
        <v>10.524981440688947</v>
      </c>
      <c r="Z6" s="20">
        <f t="shared" si="18"/>
        <v>1.5594440296649634E-4</v>
      </c>
      <c r="AA6">
        <f t="shared" si="5"/>
        <v>2.3965348420732502E-2</v>
      </c>
      <c r="AB6">
        <f t="shared" si="19"/>
        <v>4.0555981833182003E-6</v>
      </c>
      <c r="AD6" s="2">
        <v>0.71001649</v>
      </c>
      <c r="AE6">
        <v>3.106269E-2</v>
      </c>
      <c r="AF6" s="6">
        <f t="shared" si="20"/>
        <v>310.62689999999998</v>
      </c>
      <c r="AG6">
        <f t="shared" si="6"/>
        <v>312.12013951855067</v>
      </c>
      <c r="AH6">
        <f t="shared" si="21"/>
        <v>2.2297642597615108</v>
      </c>
      <c r="AI6" s="20">
        <f t="shared" si="22"/>
        <v>2.3108982567342657E-5</v>
      </c>
      <c r="AJ6">
        <f t="shared" si="7"/>
        <v>3.7450640759357751E-2</v>
      </c>
      <c r="AK6">
        <f t="shared" si="23"/>
        <v>4.0805914903979257E-5</v>
      </c>
      <c r="AO6" t="s">
        <v>55</v>
      </c>
      <c r="AP6">
        <v>175.86766526522354</v>
      </c>
      <c r="AZ6" t="s">
        <v>70</v>
      </c>
      <c r="BA6" s="11" t="s">
        <v>71</v>
      </c>
      <c r="BB6" s="12">
        <v>32</v>
      </c>
      <c r="CA6" t="s">
        <v>32</v>
      </c>
      <c r="CB6">
        <v>7</v>
      </c>
    </row>
    <row r="7" spans="1:80" x14ac:dyDescent="0.25">
      <c r="C7" s="2">
        <v>0.71362550999999996</v>
      </c>
      <c r="D7">
        <v>1.9791110000000001E-2</v>
      </c>
      <c r="E7" s="6">
        <f t="shared" si="8"/>
        <v>197.9111</v>
      </c>
      <c r="F7">
        <f t="shared" si="0"/>
        <v>197.67896867489861</v>
      </c>
      <c r="G7">
        <f t="shared" si="9"/>
        <v>5.3884952093328095E-2</v>
      </c>
      <c r="H7" s="20">
        <f t="shared" si="10"/>
        <v>1.3757109555034546E-6</v>
      </c>
      <c r="I7">
        <f t="shared" si="1"/>
        <v>6.012576689981221E-3</v>
      </c>
      <c r="J7">
        <f t="shared" si="11"/>
        <v>1.8984798017529709E-4</v>
      </c>
      <c r="L7" s="2">
        <v>0.71362550999999996</v>
      </c>
      <c r="M7">
        <v>2.2416660000000001E-2</v>
      </c>
      <c r="N7" s="6">
        <f t="shared" si="12"/>
        <v>224.16660000000002</v>
      </c>
      <c r="O7">
        <f t="shared" si="2"/>
        <v>224.93873512040827</v>
      </c>
      <c r="P7">
        <f t="shared" si="13"/>
        <v>0.59619264416786422</v>
      </c>
      <c r="Q7" s="20">
        <f t="shared" si="14"/>
        <v>1.1864373326021977E-5</v>
      </c>
      <c r="R7">
        <f t="shared" si="3"/>
        <v>1.3525697048603633E-2</v>
      </c>
      <c r="S7">
        <f t="shared" si="15"/>
        <v>7.9049222203102823E-5</v>
      </c>
      <c r="U7" s="2">
        <v>0.71422772000000001</v>
      </c>
      <c r="V7">
        <v>2.5992709999999999E-2</v>
      </c>
      <c r="W7" s="6">
        <f t="shared" si="16"/>
        <v>259.9271</v>
      </c>
      <c r="X7">
        <f t="shared" si="4"/>
        <v>263.13582058937919</v>
      </c>
      <c r="Y7">
        <f t="shared" si="17"/>
        <v>10.295887820705984</v>
      </c>
      <c r="Z7" s="20">
        <f t="shared" si="18"/>
        <v>1.5239147732185664E-4</v>
      </c>
      <c r="AA7">
        <f t="shared" si="5"/>
        <v>2.4072214377016083E-2</v>
      </c>
      <c r="AB7">
        <f t="shared" si="19"/>
        <v>3.6883034379003782E-6</v>
      </c>
      <c r="AD7" s="2">
        <v>0.71302330000000003</v>
      </c>
      <c r="AE7">
        <v>3.109547E-2</v>
      </c>
      <c r="AF7" s="6">
        <f t="shared" si="20"/>
        <v>310.9547</v>
      </c>
      <c r="AG7">
        <f t="shared" si="6"/>
        <v>312.27377406937228</v>
      </c>
      <c r="AH7">
        <f t="shared" si="21"/>
        <v>1.7399564004903396</v>
      </c>
      <c r="AI7" s="20">
        <f t="shared" si="22"/>
        <v>1.7994679464118718E-5</v>
      </c>
      <c r="AJ7">
        <f t="shared" si="7"/>
        <v>3.760598808877133E-2</v>
      </c>
      <c r="AK7">
        <f t="shared" si="23"/>
        <v>4.23868457842187E-5</v>
      </c>
      <c r="AO7" t="s">
        <v>37</v>
      </c>
      <c r="AP7">
        <v>4.556891125156253E-4</v>
      </c>
      <c r="BG7" t="s">
        <v>72</v>
      </c>
      <c r="CA7" t="s">
        <v>37</v>
      </c>
      <c r="CB7">
        <v>1</v>
      </c>
    </row>
    <row r="8" spans="1:80" x14ac:dyDescent="0.25">
      <c r="C8" s="2">
        <v>0.71693766000000003</v>
      </c>
      <c r="D8">
        <v>1.9793689999999999E-2</v>
      </c>
      <c r="E8" s="6">
        <f t="shared" si="8"/>
        <v>197.93689999999998</v>
      </c>
      <c r="F8">
        <f t="shared" si="0"/>
        <v>197.70535594714914</v>
      </c>
      <c r="G8">
        <f t="shared" si="9"/>
        <v>5.3612648410590789E-2</v>
      </c>
      <c r="H8" s="20">
        <f t="shared" si="10"/>
        <v>1.3684021030133804E-6</v>
      </c>
      <c r="I8">
        <f t="shared" si="1"/>
        <v>6.0412124239440194E-3</v>
      </c>
      <c r="J8">
        <f t="shared" si="11"/>
        <v>1.8913063947992255E-4</v>
      </c>
      <c r="L8" s="2">
        <v>0.71693766000000003</v>
      </c>
      <c r="M8">
        <v>2.2415149999999998E-2</v>
      </c>
      <c r="N8" s="6">
        <f t="shared" si="12"/>
        <v>224.15149999999997</v>
      </c>
      <c r="O8">
        <f t="shared" si="2"/>
        <v>224.99737282532433</v>
      </c>
      <c r="P8">
        <f t="shared" si="13"/>
        <v>0.71550083662222108</v>
      </c>
      <c r="Q8" s="20">
        <f t="shared" si="14"/>
        <v>1.4240552753766559E-5</v>
      </c>
      <c r="R8">
        <f t="shared" si="3"/>
        <v>1.3589703731810322E-2</v>
      </c>
      <c r="S8">
        <f t="shared" si="15"/>
        <v>7.7888501832703075E-5</v>
      </c>
      <c r="U8" s="2">
        <v>0.71753986999999997</v>
      </c>
      <c r="V8">
        <v>2.6011690000000001E-2</v>
      </c>
      <c r="W8" s="6">
        <f t="shared" si="16"/>
        <v>260.11689999999999</v>
      </c>
      <c r="X8">
        <f t="shared" si="4"/>
        <v>263.24391700435262</v>
      </c>
      <c r="Y8">
        <f t="shared" si="17"/>
        <v>9.7782353455105451</v>
      </c>
      <c r="Z8" s="20">
        <f t="shared" si="18"/>
        <v>1.4451846718926086E-4</v>
      </c>
      <c r="AA8">
        <f t="shared" si="5"/>
        <v>2.4189051185919495E-2</v>
      </c>
      <c r="AB8">
        <f t="shared" si="19"/>
        <v>3.3220122465927925E-6</v>
      </c>
      <c r="AD8" s="2">
        <v>0.71633544999999998</v>
      </c>
      <c r="AE8">
        <v>3.1128099999999999E-2</v>
      </c>
      <c r="AF8" s="6">
        <f t="shared" si="20"/>
        <v>311.28100000000001</v>
      </c>
      <c r="AG8">
        <f t="shared" si="6"/>
        <v>312.45858527646897</v>
      </c>
      <c r="AH8">
        <f t="shared" si="21"/>
        <v>1.3867070833564776</v>
      </c>
      <c r="AI8" s="20">
        <f t="shared" si="22"/>
        <v>1.431131391581957E-5</v>
      </c>
      <c r="AJ8">
        <f t="shared" si="7"/>
        <v>3.7793075111577368E-2</v>
      </c>
      <c r="AK8">
        <f t="shared" si="23"/>
        <v>4.4421893237945761E-5</v>
      </c>
      <c r="AO8" t="s">
        <v>56</v>
      </c>
      <c r="AP8">
        <v>10.478392332584718</v>
      </c>
      <c r="CA8" t="s">
        <v>39</v>
      </c>
      <c r="CB8">
        <f>SUM(J3:J150)</f>
        <v>0.13769672645240014</v>
      </c>
    </row>
    <row r="9" spans="1:80" x14ac:dyDescent="0.25">
      <c r="C9" s="2">
        <v>0.72024982000000004</v>
      </c>
      <c r="D9">
        <v>1.9792179999999999E-2</v>
      </c>
      <c r="E9" s="6">
        <f t="shared" si="8"/>
        <v>197.92179999999999</v>
      </c>
      <c r="F9">
        <f t="shared" si="0"/>
        <v>197.73396263300586</v>
      </c>
      <c r="G9">
        <f t="shared" si="9"/>
        <v>3.5282876439287895E-2</v>
      </c>
      <c r="H9" s="20">
        <f t="shared" si="10"/>
        <v>9.0069285958719272E-7</v>
      </c>
      <c r="I9">
        <f t="shared" si="1"/>
        <v>6.0725144621813871E-3</v>
      </c>
      <c r="J9">
        <f t="shared" si="11"/>
        <v>1.8822922246960764E-4</v>
      </c>
      <c r="L9" s="2">
        <v>0.72024982000000004</v>
      </c>
      <c r="M9">
        <v>2.2423200000000001E-2</v>
      </c>
      <c r="N9" s="6">
        <f t="shared" si="12"/>
        <v>224.232</v>
      </c>
      <c r="O9">
        <f t="shared" si="2"/>
        <v>225.06088093365219</v>
      </c>
      <c r="P9">
        <f t="shared" si="13"/>
        <v>0.68704360217212046</v>
      </c>
      <c r="Q9" s="20">
        <f t="shared" si="14"/>
        <v>1.3664354439550341E-5</v>
      </c>
      <c r="R9">
        <f t="shared" si="3"/>
        <v>1.3659640612361648E-2</v>
      </c>
      <c r="S9">
        <f t="shared" si="15"/>
        <v>7.6799973140664291E-5</v>
      </c>
      <c r="U9" s="2">
        <v>0.72085202999999998</v>
      </c>
      <c r="V9">
        <v>2.604159E-2</v>
      </c>
      <c r="W9" s="6">
        <f t="shared" si="16"/>
        <v>260.41590000000002</v>
      </c>
      <c r="X9">
        <f t="shared" si="4"/>
        <v>263.36123035757612</v>
      </c>
      <c r="Y9">
        <f t="shared" si="17"/>
        <v>8.6749709152593386</v>
      </c>
      <c r="Z9" s="20">
        <f t="shared" si="18"/>
        <v>1.27918404310504E-4</v>
      </c>
      <c r="AA9">
        <f t="shared" si="5"/>
        <v>2.4316825250646983E-2</v>
      </c>
      <c r="AB9">
        <f t="shared" si="19"/>
        <v>2.9748134406107767E-6</v>
      </c>
      <c r="AD9" s="2">
        <v>0.71964760999999999</v>
      </c>
      <c r="AE9">
        <v>3.116211E-2</v>
      </c>
      <c r="AF9" s="6">
        <f t="shared" si="20"/>
        <v>311.62110000000001</v>
      </c>
      <c r="AG9">
        <f t="shared" si="6"/>
        <v>312.66141602213827</v>
      </c>
      <c r="AH9">
        <f t="shared" si="21"/>
        <v>1.082257425917565</v>
      </c>
      <c r="AI9" s="20">
        <f t="shared" si="22"/>
        <v>1.1144917600315122E-5</v>
      </c>
      <c r="AJ9">
        <f t="shared" si="7"/>
        <v>3.7998595514403266E-2</v>
      </c>
      <c r="AK9">
        <f t="shared" si="23"/>
        <v>4.6737534188645693E-5</v>
      </c>
      <c r="AN9">
        <v>0.2</v>
      </c>
      <c r="AO9" t="s">
        <v>59</v>
      </c>
      <c r="AP9">
        <v>8.9759561561445336E-2</v>
      </c>
      <c r="CA9" t="s">
        <v>40</v>
      </c>
      <c r="CB9">
        <f>SUM(S3:S150)</f>
        <v>3.1254790716393792</v>
      </c>
    </row>
    <row r="10" spans="1:80" x14ac:dyDescent="0.25">
      <c r="C10" s="2">
        <v>0.72356197</v>
      </c>
      <c r="D10">
        <v>1.9798860000000001E-2</v>
      </c>
      <c r="E10" s="6">
        <f t="shared" si="8"/>
        <v>197.98860000000002</v>
      </c>
      <c r="F10">
        <f t="shared" si="0"/>
        <v>197.7649709231747</v>
      </c>
      <c r="G10">
        <f t="shared" si="9"/>
        <v>5.0009964001744164E-2</v>
      </c>
      <c r="H10" s="20">
        <f t="shared" si="10"/>
        <v>1.2757811249427117E-6</v>
      </c>
      <c r="I10">
        <f t="shared" si="1"/>
        <v>6.1067413387958722E-3</v>
      </c>
      <c r="J10">
        <f t="shared" si="11"/>
        <v>1.8747411343249436E-4</v>
      </c>
      <c r="L10" s="2">
        <v>0.72356197</v>
      </c>
      <c r="M10">
        <v>2.2447640000000001E-2</v>
      </c>
      <c r="N10" s="6">
        <f t="shared" si="12"/>
        <v>224.47640000000001</v>
      </c>
      <c r="O10">
        <f t="shared" si="2"/>
        <v>225.12964868369144</v>
      </c>
      <c r="P10">
        <f t="shared" si="13"/>
        <v>0.4267338427445862</v>
      </c>
      <c r="Q10" s="20">
        <f t="shared" si="14"/>
        <v>8.4686797296790769E-6</v>
      </c>
      <c r="R10">
        <f t="shared" si="3"/>
        <v>1.3736078172652566E-2</v>
      </c>
      <c r="S10">
        <f t="shared" si="15"/>
        <v>7.5891309471696976E-5</v>
      </c>
      <c r="U10" s="2">
        <v>0.72416418000000005</v>
      </c>
      <c r="V10">
        <v>2.6056470000000002E-2</v>
      </c>
      <c r="W10" s="6">
        <f t="shared" si="16"/>
        <v>260.56470000000002</v>
      </c>
      <c r="X10">
        <f t="shared" si="4"/>
        <v>263.48854451127784</v>
      </c>
      <c r="Y10">
        <f t="shared" si="17"/>
        <v>8.5488667261294395</v>
      </c>
      <c r="Z10" s="20">
        <f t="shared" si="18"/>
        <v>1.25914976276645E-4</v>
      </c>
      <c r="AA10">
        <f t="shared" si="5"/>
        <v>2.4456609506282836E-2</v>
      </c>
      <c r="AB10">
        <f t="shared" si="19"/>
        <v>2.5595535993569341E-6</v>
      </c>
      <c r="AD10" s="2">
        <v>0.72295975999999995</v>
      </c>
      <c r="AE10">
        <v>3.1204309999999999E-2</v>
      </c>
      <c r="AF10" s="6">
        <f t="shared" si="20"/>
        <v>312.04309999999998</v>
      </c>
      <c r="AG10">
        <f t="shared" si="6"/>
        <v>312.88423197739309</v>
      </c>
      <c r="AH10">
        <f t="shared" si="21"/>
        <v>0.70750300339323335</v>
      </c>
      <c r="AI10" s="20">
        <f t="shared" si="22"/>
        <v>7.2660623511302924E-6</v>
      </c>
      <c r="AJ10">
        <f t="shared" si="7"/>
        <v>3.8224506936891028E-2</v>
      </c>
      <c r="AK10">
        <f t="shared" si="23"/>
        <v>4.9283165032734192E-5</v>
      </c>
      <c r="AN10">
        <v>0.3</v>
      </c>
      <c r="AO10" t="s">
        <v>59</v>
      </c>
      <c r="AP10">
        <v>8.5297270764950778E-2</v>
      </c>
      <c r="AZ10" t="s">
        <v>73</v>
      </c>
      <c r="CA10" t="s">
        <v>41</v>
      </c>
      <c r="CB10">
        <f>SUM(AB3:AB150)</f>
        <v>10.709762474942984</v>
      </c>
    </row>
    <row r="11" spans="1:80" x14ac:dyDescent="0.25">
      <c r="C11" s="2">
        <v>0.72687413000000001</v>
      </c>
      <c r="D11">
        <v>1.9804180000000001E-2</v>
      </c>
      <c r="E11" s="6">
        <f t="shared" si="8"/>
        <v>198.04180000000002</v>
      </c>
      <c r="F11">
        <f t="shared" si="0"/>
        <v>197.79857950427029</v>
      </c>
      <c r="G11">
        <f t="shared" si="9"/>
        <v>5.9156209543015682E-2</v>
      </c>
      <c r="H11" s="20">
        <f t="shared" si="10"/>
        <v>1.5082961020289442E-6</v>
      </c>
      <c r="I11">
        <f t="shared" si="1"/>
        <v>6.14418113827614E-3</v>
      </c>
      <c r="J11">
        <f t="shared" si="11"/>
        <v>1.8659556890229722E-4</v>
      </c>
      <c r="L11" s="2">
        <v>0.72687413000000001</v>
      </c>
      <c r="M11">
        <v>2.2455679999999999E-2</v>
      </c>
      <c r="N11" s="6">
        <f t="shared" si="12"/>
        <v>224.55679999999998</v>
      </c>
      <c r="O11">
        <f t="shared" si="2"/>
        <v>225.20409894680162</v>
      </c>
      <c r="P11">
        <f t="shared" si="13"/>
        <v>0.41899592653051337</v>
      </c>
      <c r="Q11" s="20">
        <f t="shared" si="14"/>
        <v>8.3091649233541495E-6</v>
      </c>
      <c r="R11">
        <f t="shared" si="3"/>
        <v>1.3819651552930846E-2</v>
      </c>
      <c r="S11">
        <f t="shared" si="15"/>
        <v>7.4580987338587645E-5</v>
      </c>
      <c r="U11" s="2">
        <v>0.72747634000000005</v>
      </c>
      <c r="V11">
        <v>2.6082279999999999E-2</v>
      </c>
      <c r="W11" s="6">
        <f t="shared" si="16"/>
        <v>260.82279999999997</v>
      </c>
      <c r="X11">
        <f t="shared" si="4"/>
        <v>263.62671945106769</v>
      </c>
      <c r="Y11">
        <f t="shared" si="17"/>
        <v>7.8619642880758676</v>
      </c>
      <c r="Z11" s="20">
        <f t="shared" si="18"/>
        <v>1.1556862894712665E-4</v>
      </c>
      <c r="AA11">
        <f t="shared" si="5"/>
        <v>2.4609601560432119E-2</v>
      </c>
      <c r="AB11">
        <f t="shared" si="19"/>
        <v>2.1687817863680867E-6</v>
      </c>
      <c r="AD11" s="2">
        <v>0.72627191999999996</v>
      </c>
      <c r="AE11">
        <v>3.1282020000000001E-2</v>
      </c>
      <c r="AF11" s="6">
        <f t="shared" si="20"/>
        <v>312.8202</v>
      </c>
      <c r="AG11">
        <f t="shared" si="6"/>
        <v>313.12926409145604</v>
      </c>
      <c r="AH11">
        <f t="shared" si="21"/>
        <v>9.5520612627545451E-2</v>
      </c>
      <c r="AI11" s="20">
        <f t="shared" si="22"/>
        <v>9.7612968543829705E-7</v>
      </c>
      <c r="AJ11">
        <f t="shared" si="7"/>
        <v>3.847301242624375E-2</v>
      </c>
      <c r="AK11">
        <f t="shared" si="23"/>
        <v>5.1710372074294956E-5</v>
      </c>
      <c r="AN11">
        <v>0.4</v>
      </c>
      <c r="AO11" t="s">
        <v>59</v>
      </c>
      <c r="AP11">
        <v>7.6544004472819616E-2</v>
      </c>
      <c r="AZ11" t="s">
        <v>74</v>
      </c>
      <c r="BA11">
        <f>1-2*(BB5/BB3)^2</f>
        <v>0.97390928189993342</v>
      </c>
      <c r="BC11" t="s">
        <v>75</v>
      </c>
      <c r="BD11">
        <f>-0.357+0.45*EXP(-0.0375*BB6)</f>
        <v>-0.22146260463950901</v>
      </c>
      <c r="CA11" t="s">
        <v>42</v>
      </c>
      <c r="CB11">
        <f>SUM(AK3:AK150)</f>
        <v>2.4835948942157557E-2</v>
      </c>
    </row>
    <row r="12" spans="1:80" x14ac:dyDescent="0.25">
      <c r="C12" s="2">
        <v>0.73018627999999997</v>
      </c>
      <c r="D12">
        <v>1.9785850000000001E-2</v>
      </c>
      <c r="E12" s="6">
        <f t="shared" si="8"/>
        <v>197.85850000000002</v>
      </c>
      <c r="F12">
        <f t="shared" si="0"/>
        <v>197.83500454018088</v>
      </c>
      <c r="G12">
        <f t="shared" si="9"/>
        <v>5.520366321130584E-4</v>
      </c>
      <c r="H12" s="20">
        <f t="shared" si="10"/>
        <v>1.410127795078155E-8</v>
      </c>
      <c r="I12">
        <f t="shared" si="1"/>
        <v>6.18515477937187E-3</v>
      </c>
      <c r="J12">
        <f t="shared" si="11"/>
        <v>1.8497891048441684E-4</v>
      </c>
      <c r="L12" s="2">
        <v>0.73018627999999997</v>
      </c>
      <c r="M12">
        <v>2.2466460000000001E-2</v>
      </c>
      <c r="N12" s="6">
        <f t="shared" si="12"/>
        <v>224.66460000000001</v>
      </c>
      <c r="O12">
        <f t="shared" si="2"/>
        <v>225.28468987827068</v>
      </c>
      <c r="P12">
        <f t="shared" si="13"/>
        <v>0.38451145713374157</v>
      </c>
      <c r="Q12" s="20">
        <f t="shared" si="14"/>
        <v>7.6179828605614073E-6</v>
      </c>
      <c r="R12">
        <f t="shared" si="3"/>
        <v>1.3911067657808468E-2</v>
      </c>
      <c r="S12">
        <f t="shared" si="15"/>
        <v>7.3194738128829506E-5</v>
      </c>
      <c r="U12" s="2">
        <v>0.73078849000000001</v>
      </c>
      <c r="V12">
        <v>2.6120379999999999E-2</v>
      </c>
      <c r="W12" s="6">
        <f t="shared" si="16"/>
        <v>261.2038</v>
      </c>
      <c r="X12">
        <f t="shared" si="4"/>
        <v>263.77669706753932</v>
      </c>
      <c r="Y12">
        <f t="shared" si="17"/>
        <v>6.6197993201524099</v>
      </c>
      <c r="Z12" s="20">
        <f t="shared" si="18"/>
        <v>9.7025489487670151E-5</v>
      </c>
      <c r="AA12">
        <f t="shared" si="5"/>
        <v>2.4777137908255677E-2</v>
      </c>
      <c r="AB12">
        <f t="shared" si="19"/>
        <v>1.8042993170336613E-6</v>
      </c>
      <c r="AD12" s="2">
        <v>0.72958407000000003</v>
      </c>
      <c r="AE12">
        <v>3.132969E-2</v>
      </c>
      <c r="AF12" s="6">
        <f t="shared" si="20"/>
        <v>313.29689999999999</v>
      </c>
      <c r="AG12">
        <f t="shared" si="6"/>
        <v>313.39904543011994</v>
      </c>
      <c r="AH12">
        <f t="shared" si="21"/>
        <v>1.043368889438896E-2</v>
      </c>
      <c r="AI12" s="20">
        <f t="shared" si="22"/>
        <v>1.0629814548182109E-7</v>
      </c>
      <c r="AJ12">
        <f t="shared" si="7"/>
        <v>3.8746590059024456E-2</v>
      </c>
      <c r="AK12">
        <f t="shared" si="23"/>
        <v>5.5010406485556983E-5</v>
      </c>
      <c r="AN12">
        <v>0.5</v>
      </c>
      <c r="AO12" t="s">
        <v>59</v>
      </c>
      <c r="AP12">
        <v>7.3472205522129005E-2</v>
      </c>
      <c r="AZ12" t="s">
        <v>76</v>
      </c>
      <c r="BA12">
        <f>0.0524*BB4^4-0.15*BB4^3+0.1659*BB4^2-0.0706*BB4+0.0119</f>
        <v>1.9770645093164004E-3</v>
      </c>
      <c r="BC12" t="s">
        <v>77</v>
      </c>
      <c r="BD12">
        <f>0.0524*(BB4-BD11)^4-0.15*(BB4-BD11)^3+0.1659*(BB4-BD11)^2-0.0706*(BB4-BD11)+0.0119</f>
        <v>2.891026254085341E-3</v>
      </c>
      <c r="CA12" t="s">
        <v>43</v>
      </c>
      <c r="CB12">
        <f>SUM(CB8:CB11)</f>
        <v>13.997774221976922</v>
      </c>
    </row>
    <row r="13" spans="1:80" x14ac:dyDescent="0.25">
      <c r="C13" s="2">
        <v>0.73349843999999997</v>
      </c>
      <c r="D13">
        <v>1.9810709999999999E-2</v>
      </c>
      <c r="E13" s="6">
        <f t="shared" si="8"/>
        <v>198.10709999999997</v>
      </c>
      <c r="F13">
        <f t="shared" si="0"/>
        <v>197.8744824518607</v>
      </c>
      <c r="G13">
        <f t="shared" si="9"/>
        <v>5.4110923702327375E-2</v>
      </c>
      <c r="H13" s="20">
        <f t="shared" si="10"/>
        <v>1.3787479079367245E-6</v>
      </c>
      <c r="I13">
        <f t="shared" si="1"/>
        <v>6.230021757224917E-3</v>
      </c>
      <c r="J13">
        <f t="shared" si="11"/>
        <v>1.8443509314744933E-4</v>
      </c>
      <c r="L13" s="2">
        <v>0.73349843999999997</v>
      </c>
      <c r="M13">
        <v>2.2488169999999998E-2</v>
      </c>
      <c r="N13" s="6">
        <f t="shared" si="12"/>
        <v>224.8817</v>
      </c>
      <c r="O13">
        <f t="shared" si="2"/>
        <v>225.37192046411283</v>
      </c>
      <c r="P13">
        <f t="shared" si="13"/>
        <v>0.24031610343500612</v>
      </c>
      <c r="Q13" s="20">
        <f t="shared" si="14"/>
        <v>4.7519804169690909E-6</v>
      </c>
      <c r="R13">
        <f t="shared" si="3"/>
        <v>1.4011117715438854E-2</v>
      </c>
      <c r="S13">
        <f t="shared" si="15"/>
        <v>7.1860415435183317E-5</v>
      </c>
      <c r="U13" s="2">
        <v>0.73410065000000002</v>
      </c>
      <c r="V13">
        <v>2.6150280000000001E-2</v>
      </c>
      <c r="W13" s="6">
        <f t="shared" si="16"/>
        <v>261.50280000000004</v>
      </c>
      <c r="X13">
        <f t="shared" si="4"/>
        <v>263.93951467757626</v>
      </c>
      <c r="Y13">
        <f t="shared" si="17"/>
        <v>5.9375784199153792</v>
      </c>
      <c r="Z13" s="20">
        <f t="shared" si="18"/>
        <v>8.682737507506099E-5</v>
      </c>
      <c r="AA13">
        <f t="shared" si="5"/>
        <v>2.4960718338710677E-2</v>
      </c>
      <c r="AB13">
        <f t="shared" si="19"/>
        <v>1.4150569460094166E-6</v>
      </c>
      <c r="AD13" s="2">
        <v>0.73289623000000004</v>
      </c>
      <c r="AE13">
        <v>3.1386909999999997E-2</v>
      </c>
      <c r="AF13" s="6">
        <f t="shared" si="20"/>
        <v>313.86909999999995</v>
      </c>
      <c r="AG13">
        <f t="shared" si="6"/>
        <v>313.69646690662535</v>
      </c>
      <c r="AH13">
        <f t="shared" si="21"/>
        <v>2.9802184928083317E-2</v>
      </c>
      <c r="AI13" s="20">
        <f t="shared" si="22"/>
        <v>3.0251783321311805E-7</v>
      </c>
      <c r="AJ13">
        <f t="shared" si="7"/>
        <v>3.9048039546019278E-2</v>
      </c>
      <c r="AK13">
        <f t="shared" si="23"/>
        <v>5.8692905920889594E-5</v>
      </c>
      <c r="AZ13" t="s">
        <v>78</v>
      </c>
      <c r="BA13">
        <f>1/(1+BA12*BB2)</f>
        <v>0.98661882186938121</v>
      </c>
      <c r="BC13" t="s">
        <v>79</v>
      </c>
      <c r="BD13">
        <f>1/(1+BD12*BB2)</f>
        <v>0.98055323666599392</v>
      </c>
      <c r="CA13" s="9" t="s">
        <v>47</v>
      </c>
      <c r="CB13">
        <f>CB12/4</f>
        <v>3.4994435554942305</v>
      </c>
    </row>
    <row r="14" spans="1:80" x14ac:dyDescent="0.25">
      <c r="C14" s="2">
        <v>0.73681059000000004</v>
      </c>
      <c r="D14">
        <v>1.9821490000000001E-2</v>
      </c>
      <c r="E14" s="6">
        <f t="shared" si="8"/>
        <v>198.2149</v>
      </c>
      <c r="F14">
        <f t="shared" si="0"/>
        <v>197.91727126665248</v>
      </c>
      <c r="G14">
        <f t="shared" si="9"/>
        <v>8.8582862914050778E-2</v>
      </c>
      <c r="H14" s="20">
        <f t="shared" si="10"/>
        <v>2.2546395282256333E-6</v>
      </c>
      <c r="I14">
        <f t="shared" si="1"/>
        <v>6.2791848497148169E-3</v>
      </c>
      <c r="J14">
        <f t="shared" si="11"/>
        <v>1.8339402878344064E-4</v>
      </c>
      <c r="L14" s="2">
        <v>0.73681059000000004</v>
      </c>
      <c r="M14">
        <v>2.2490759999999999E-2</v>
      </c>
      <c r="N14" s="6">
        <f t="shared" si="12"/>
        <v>224.90759999999997</v>
      </c>
      <c r="O14">
        <f t="shared" si="2"/>
        <v>225.46633279772215</v>
      </c>
      <c r="P14">
        <f t="shared" si="13"/>
        <v>0.31218233925044542</v>
      </c>
      <c r="Q14" s="20">
        <f t="shared" si="14"/>
        <v>6.1716326527254793E-6</v>
      </c>
      <c r="R14">
        <f t="shared" si="3"/>
        <v>1.4120687485547106E-2</v>
      </c>
      <c r="S14">
        <f t="shared" si="15"/>
        <v>7.0058113897199776E-5</v>
      </c>
      <c r="U14" s="2">
        <v>0.73741279999999998</v>
      </c>
      <c r="V14">
        <v>2.6195220000000002E-2</v>
      </c>
      <c r="W14" s="6">
        <f t="shared" si="16"/>
        <v>261.9522</v>
      </c>
      <c r="X14">
        <f t="shared" si="4"/>
        <v>264.11631307428843</v>
      </c>
      <c r="Y14">
        <f t="shared" si="17"/>
        <v>4.6833853983060889</v>
      </c>
      <c r="Z14" s="20">
        <f t="shared" si="18"/>
        <v>6.8252065227685012E-5</v>
      </c>
      <c r="AA14">
        <f t="shared" si="5"/>
        <v>2.5162026276837137E-2</v>
      </c>
      <c r="AB14">
        <f t="shared" si="19"/>
        <v>1.067489269583142E-6</v>
      </c>
      <c r="AD14" s="2">
        <v>0.73620838</v>
      </c>
      <c r="AE14">
        <v>3.146326E-2</v>
      </c>
      <c r="AF14" s="6">
        <f t="shared" si="20"/>
        <v>314.63260000000002</v>
      </c>
      <c r="AG14">
        <f t="shared" si="6"/>
        <v>314.02482942121765</v>
      </c>
      <c r="AH14">
        <f t="shared" si="21"/>
        <v>0.36938507643346774</v>
      </c>
      <c r="AI14" s="20">
        <f t="shared" si="22"/>
        <v>3.7314008593033723E-6</v>
      </c>
      <c r="AJ14">
        <f t="shared" si="7"/>
        <v>3.9380522428691882E-2</v>
      </c>
      <c r="AK14">
        <f t="shared" si="23"/>
        <v>6.2683044364776077E-5</v>
      </c>
    </row>
    <row r="15" spans="1:80" x14ac:dyDescent="0.25">
      <c r="C15" s="2">
        <v>0.74012275000000005</v>
      </c>
      <c r="D15">
        <v>1.9819980000000001E-2</v>
      </c>
      <c r="E15" s="6">
        <f t="shared" si="8"/>
        <v>198.19980000000001</v>
      </c>
      <c r="F15">
        <f t="shared" si="0"/>
        <v>197.96365411682714</v>
      </c>
      <c r="G15">
        <f t="shared" si="9"/>
        <v>5.5764878139493296E-2</v>
      </c>
      <c r="H15" s="20">
        <f t="shared" si="10"/>
        <v>1.4195618966842775E-6</v>
      </c>
      <c r="I15">
        <f t="shared" si="1"/>
        <v>6.3330979609790951E-3</v>
      </c>
      <c r="J15">
        <f t="shared" si="11"/>
        <v>1.8189598713446472E-4</v>
      </c>
      <c r="L15" s="2">
        <v>0.74012275000000005</v>
      </c>
      <c r="M15">
        <v>2.2520660000000001E-2</v>
      </c>
      <c r="N15" s="6">
        <f t="shared" si="12"/>
        <v>225.20660000000001</v>
      </c>
      <c r="O15">
        <f t="shared" si="2"/>
        <v>225.56851898709041</v>
      </c>
      <c r="P15">
        <f t="shared" si="13"/>
        <v>0.13098535321654486</v>
      </c>
      <c r="Q15" s="20">
        <f t="shared" si="14"/>
        <v>2.5826199861928562E-6</v>
      </c>
      <c r="R15">
        <f t="shared" si="3"/>
        <v>1.424077442012882E-2</v>
      </c>
      <c r="S15">
        <f t="shared" si="15"/>
        <v>6.8556505215758726E-5</v>
      </c>
      <c r="U15" s="2">
        <v>0.74072495999999999</v>
      </c>
      <c r="V15">
        <v>2.6223750000000001E-2</v>
      </c>
      <c r="W15" s="6">
        <f t="shared" si="16"/>
        <v>262.23750000000001</v>
      </c>
      <c r="X15">
        <f t="shared" si="4"/>
        <v>264.30835393108134</v>
      </c>
      <c r="Y15">
        <f t="shared" si="17"/>
        <v>4.2884360038750007</v>
      </c>
      <c r="Z15" s="20">
        <f t="shared" si="18"/>
        <v>6.2360464520503937E-5</v>
      </c>
      <c r="AA15">
        <f t="shared" si="5"/>
        <v>2.5382962154995692E-2</v>
      </c>
      <c r="AB15">
        <f t="shared" si="19"/>
        <v>7.0692420030698938E-7</v>
      </c>
      <c r="AD15" s="2">
        <v>0.73952054</v>
      </c>
      <c r="AE15">
        <v>3.1545080000000003E-2</v>
      </c>
      <c r="AF15" s="6">
        <f t="shared" si="20"/>
        <v>315.45080000000002</v>
      </c>
      <c r="AG15">
        <f t="shared" si="6"/>
        <v>314.38792036511427</v>
      </c>
      <c r="AH15">
        <f t="shared" si="21"/>
        <v>1.1297131182548574</v>
      </c>
      <c r="AI15" s="20">
        <f t="shared" si="22"/>
        <v>1.1352850151342923E-5</v>
      </c>
      <c r="AJ15">
        <f t="shared" si="7"/>
        <v>3.9747623446140863E-2</v>
      </c>
      <c r="AK15">
        <f t="shared" si="23"/>
        <v>6.7281718985828375E-5</v>
      </c>
      <c r="AM15">
        <v>0.2</v>
      </c>
      <c r="AN15" t="s">
        <v>35</v>
      </c>
      <c r="AP15">
        <f>SUM(G3:G150)</f>
        <v>195.43001311101767</v>
      </c>
      <c r="AZ15" t="s">
        <v>80</v>
      </c>
      <c r="BA15">
        <f>1/(AP5*10^-4*PI()*BB2*BA13*BA11)</f>
        <v>0.8976629853028657</v>
      </c>
      <c r="BC15" t="s">
        <v>81</v>
      </c>
      <c r="BD15">
        <f>1/(AP5*10^-4*PI()*BB2*BD13*BA11)</f>
        <v>0.90321582131184641</v>
      </c>
    </row>
    <row r="16" spans="1:80" x14ac:dyDescent="0.25">
      <c r="C16" s="2">
        <v>0.74343490000000001</v>
      </c>
      <c r="D16">
        <v>1.981983E-2</v>
      </c>
      <c r="E16" s="6">
        <f t="shared" si="8"/>
        <v>198.19829999999999</v>
      </c>
      <c r="F16">
        <f t="shared" si="0"/>
        <v>198.01394110066173</v>
      </c>
      <c r="G16">
        <f t="shared" si="9"/>
        <v>3.3988203765216114E-2</v>
      </c>
      <c r="H16" s="20">
        <f t="shared" si="10"/>
        <v>8.6522361240069665E-7</v>
      </c>
      <c r="I16">
        <f t="shared" si="1"/>
        <v>6.3922729663697274E-3</v>
      </c>
      <c r="J16">
        <f t="shared" si="11"/>
        <v>1.8029928789139378E-4</v>
      </c>
      <c r="L16" s="2">
        <v>0.74343490000000001</v>
      </c>
      <c r="M16">
        <v>2.2561500000000002E-2</v>
      </c>
      <c r="N16" s="6">
        <f t="shared" si="12"/>
        <v>225.61500000000001</v>
      </c>
      <c r="O16">
        <f t="shared" si="2"/>
        <v>225.67912430757133</v>
      </c>
      <c r="P16">
        <f t="shared" si="13"/>
        <v>4.1119268215011381E-3</v>
      </c>
      <c r="Q16" s="20">
        <f t="shared" si="14"/>
        <v>8.0781039317755129E-8</v>
      </c>
      <c r="R16">
        <f t="shared" si="3"/>
        <v>1.4372502549518461E-2</v>
      </c>
      <c r="S16">
        <f t="shared" si="15"/>
        <v>6.7059679243993174E-5</v>
      </c>
      <c r="U16" s="2">
        <v>0.74403710999999995</v>
      </c>
      <c r="V16">
        <v>2.6249560000000002E-2</v>
      </c>
      <c r="W16" s="6">
        <f t="shared" si="16"/>
        <v>262.49560000000002</v>
      </c>
      <c r="X16">
        <f t="shared" si="4"/>
        <v>264.51703103286565</v>
      </c>
      <c r="Y16">
        <f t="shared" si="17"/>
        <v>4.0861834206321719</v>
      </c>
      <c r="Z16" s="20">
        <f t="shared" si="18"/>
        <v>5.930260910310895E-5</v>
      </c>
      <c r="AA16">
        <f t="shared" si="5"/>
        <v>2.5625672918828737E-2</v>
      </c>
      <c r="AB16">
        <f t="shared" si="19"/>
        <v>3.8923509005239962E-7</v>
      </c>
      <c r="AD16" s="2">
        <v>0.74283268999999996</v>
      </c>
      <c r="AE16">
        <v>3.1617329999999999E-2</v>
      </c>
      <c r="AF16" s="6">
        <f t="shared" si="20"/>
        <v>316.17329999999998</v>
      </c>
      <c r="AG16">
        <f t="shared" si="6"/>
        <v>314.79008745531064</v>
      </c>
      <c r="AH16">
        <f t="shared" si="21"/>
        <v>1.9132769437859674</v>
      </c>
      <c r="AI16" s="20">
        <f t="shared" si="22"/>
        <v>1.9139361869924665E-5</v>
      </c>
      <c r="AJ16">
        <f t="shared" si="7"/>
        <v>4.0153404726738284E-2</v>
      </c>
      <c r="AK16">
        <f t="shared" si="23"/>
        <v>7.2864571740460096E-5</v>
      </c>
      <c r="AM16">
        <v>0.3</v>
      </c>
      <c r="AN16" t="s">
        <v>35</v>
      </c>
      <c r="AP16">
        <f>SUM(P3:P150)</f>
        <v>277.23074443883536</v>
      </c>
    </row>
    <row r="17" spans="3:59" x14ac:dyDescent="0.25">
      <c r="C17" s="2">
        <v>0.74674706000000002</v>
      </c>
      <c r="D17">
        <v>1.9836070000000001E-2</v>
      </c>
      <c r="E17" s="6">
        <f t="shared" si="8"/>
        <v>198.36070000000001</v>
      </c>
      <c r="F17">
        <f t="shared" si="0"/>
        <v>198.06847371916768</v>
      </c>
      <c r="G17">
        <f t="shared" si="9"/>
        <v>8.5396199209092249E-2</v>
      </c>
      <c r="H17" s="20">
        <f t="shared" si="10"/>
        <v>2.1703375141531539E-6</v>
      </c>
      <c r="I17">
        <f t="shared" si="1"/>
        <v>6.4572906369274371E-3</v>
      </c>
      <c r="J17">
        <f t="shared" si="11"/>
        <v>1.7899173724577632E-4</v>
      </c>
      <c r="L17" s="2">
        <v>0.74674706000000002</v>
      </c>
      <c r="M17">
        <v>2.261641E-2</v>
      </c>
      <c r="N17" s="6">
        <f t="shared" si="12"/>
        <v>226.16409999999999</v>
      </c>
      <c r="O17">
        <f t="shared" si="2"/>
        <v>225.79885587022812</v>
      </c>
      <c r="P17">
        <f t="shared" si="13"/>
        <v>0.13340327433280821</v>
      </c>
      <c r="Q17" s="20">
        <f t="shared" si="14"/>
        <v>2.6080694503024975E-6</v>
      </c>
      <c r="R17">
        <f t="shared" si="3"/>
        <v>1.4517146404118901E-2</v>
      </c>
      <c r="S17">
        <f t="shared" si="15"/>
        <v>6.5598070795564822E-5</v>
      </c>
      <c r="U17" s="2">
        <v>0.74734926999999995</v>
      </c>
      <c r="V17">
        <v>2.6282199999999999E-2</v>
      </c>
      <c r="W17" s="6">
        <f t="shared" si="16"/>
        <v>262.822</v>
      </c>
      <c r="X17">
        <f t="shared" si="4"/>
        <v>264.74389286473701</v>
      </c>
      <c r="Y17">
        <f t="shared" si="17"/>
        <v>3.6936721835270059</v>
      </c>
      <c r="Z17" s="20">
        <f t="shared" si="18"/>
        <v>5.3473045201798428E-5</v>
      </c>
      <c r="AA17">
        <f t="shared" si="5"/>
        <v>2.5892598497984975E-2</v>
      </c>
      <c r="AB17">
        <f t="shared" si="19"/>
        <v>1.5178933037236208E-7</v>
      </c>
      <c r="AD17" s="2">
        <v>0.74614484999999997</v>
      </c>
      <c r="AE17">
        <v>3.168779E-2</v>
      </c>
      <c r="AF17" s="6">
        <f t="shared" si="20"/>
        <v>316.87790000000001</v>
      </c>
      <c r="AG17">
        <f t="shared" si="6"/>
        <v>315.23634427115383</v>
      </c>
      <c r="AH17">
        <f t="shared" si="21"/>
        <v>2.6947052109077312</v>
      </c>
      <c r="AI17" s="20">
        <f t="shared" si="22"/>
        <v>2.6836591755872475E-5</v>
      </c>
      <c r="AJ17">
        <f t="shared" si="7"/>
        <v>4.0602486378932851E-2</v>
      </c>
      <c r="AK17">
        <f t="shared" si="23"/>
        <v>7.9471811528558477E-5</v>
      </c>
      <c r="AM17">
        <v>0.4</v>
      </c>
      <c r="AN17" t="s">
        <v>35</v>
      </c>
      <c r="AP17">
        <f>SUM(Y3:Y150)</f>
        <v>170.55152659261944</v>
      </c>
    </row>
    <row r="18" spans="3:59" x14ac:dyDescent="0.25">
      <c r="C18" s="2">
        <v>0.75005920999999998</v>
      </c>
      <c r="D18">
        <v>1.9855049999999999E-2</v>
      </c>
      <c r="E18" s="6">
        <f t="shared" si="8"/>
        <v>198.5505</v>
      </c>
      <c r="F18">
        <f t="shared" si="0"/>
        <v>198.12762744781975</v>
      </c>
      <c r="G18">
        <f t="shared" si="9"/>
        <v>0.17882119538743965</v>
      </c>
      <c r="H18" s="20">
        <f t="shared" si="10"/>
        <v>4.5360415456090087E-6</v>
      </c>
      <c r="I18">
        <f t="shared" si="1"/>
        <v>6.5288107627156054E-3</v>
      </c>
      <c r="J18">
        <f t="shared" si="11"/>
        <v>1.7758865220933814E-4</v>
      </c>
      <c r="L18" s="2">
        <v>0.75005920999999998</v>
      </c>
      <c r="M18">
        <v>2.26254E-2</v>
      </c>
      <c r="N18" s="6">
        <f t="shared" si="12"/>
        <v>226.25399999999999</v>
      </c>
      <c r="O18">
        <f t="shared" si="2"/>
        <v>225.92848699851254</v>
      </c>
      <c r="P18">
        <f t="shared" si="13"/>
        <v>0.10595871413736928</v>
      </c>
      <c r="Q18" s="20">
        <f t="shared" si="14"/>
        <v>2.0698751345613674E-6</v>
      </c>
      <c r="R18">
        <f t="shared" si="3"/>
        <v>1.4676153095888374E-2</v>
      </c>
      <c r="S18">
        <f t="shared" si="15"/>
        <v>6.3190526342528274E-5</v>
      </c>
      <c r="U18" s="2">
        <v>0.75066142000000002</v>
      </c>
      <c r="V18">
        <v>2.6331230000000001E-2</v>
      </c>
      <c r="W18" s="6">
        <f t="shared" si="16"/>
        <v>263.31229999999999</v>
      </c>
      <c r="X18">
        <f t="shared" si="4"/>
        <v>264.99065829974472</v>
      </c>
      <c r="Y18">
        <f t="shared" si="17"/>
        <v>2.8168865823220202</v>
      </c>
      <c r="Z18" s="20">
        <f t="shared" si="18"/>
        <v>4.0628151938190448E-5</v>
      </c>
      <c r="AA18">
        <f t="shared" si="5"/>
        <v>2.6186515272390083E-2</v>
      </c>
      <c r="AB18">
        <f t="shared" si="19"/>
        <v>2.0942352387212591E-8</v>
      </c>
      <c r="AD18" s="2">
        <v>0.74915166</v>
      </c>
      <c r="AE18">
        <v>3.1751990000000001E-2</v>
      </c>
      <c r="AF18" s="6">
        <f t="shared" si="20"/>
        <v>317.51990000000001</v>
      </c>
      <c r="AG18">
        <f t="shared" si="6"/>
        <v>315.68447965457625</v>
      </c>
      <c r="AH18">
        <f t="shared" si="21"/>
        <v>3.3687678443954612</v>
      </c>
      <c r="AI18" s="20">
        <f t="shared" si="22"/>
        <v>3.3414055125109524E-5</v>
      </c>
      <c r="AJ18">
        <f t="shared" si="7"/>
        <v>4.105205818214764E-2</v>
      </c>
      <c r="AK18">
        <f t="shared" si="23"/>
        <v>8.6491268192594891E-5</v>
      </c>
      <c r="AM18">
        <v>0.5</v>
      </c>
      <c r="AN18" t="s">
        <v>35</v>
      </c>
      <c r="AP18">
        <f>SUM(AH3:AH150)</f>
        <v>359.13210134063911</v>
      </c>
    </row>
    <row r="19" spans="3:59" x14ac:dyDescent="0.25">
      <c r="C19" s="2">
        <v>0.75337136999999998</v>
      </c>
      <c r="D19">
        <v>1.9861730000000001E-2</v>
      </c>
      <c r="E19" s="6">
        <f t="shared" si="8"/>
        <v>198.6173</v>
      </c>
      <c r="F19">
        <f t="shared" si="0"/>
        <v>198.19181740588493</v>
      </c>
      <c r="G19">
        <f t="shared" si="9"/>
        <v>0.18103543789488691</v>
      </c>
      <c r="H19" s="20">
        <f t="shared" si="10"/>
        <v>4.589120370930679E-6</v>
      </c>
      <c r="I19">
        <f t="shared" si="1"/>
        <v>6.6075877112045413E-3</v>
      </c>
      <c r="J19">
        <f t="shared" si="11"/>
        <v>1.7567228781163616E-4</v>
      </c>
      <c r="L19" s="2">
        <v>0.75337136999999998</v>
      </c>
      <c r="M19">
        <v>2.263482E-2</v>
      </c>
      <c r="N19" s="6">
        <f t="shared" si="12"/>
        <v>226.34819999999999</v>
      </c>
      <c r="O19">
        <f t="shared" si="2"/>
        <v>226.06886819347645</v>
      </c>
      <c r="P19">
        <f t="shared" si="13"/>
        <v>7.8026258135706586E-2</v>
      </c>
      <c r="Q19" s="20">
        <f t="shared" si="14"/>
        <v>1.5229536630409058E-6</v>
      </c>
      <c r="R19">
        <f t="shared" si="3"/>
        <v>1.4851176434986499E-2</v>
      </c>
      <c r="S19">
        <f t="shared" si="15"/>
        <v>6.0585107147176084E-5</v>
      </c>
      <c r="U19" s="2">
        <v>0.75366823000000005</v>
      </c>
      <c r="V19">
        <v>2.636674E-2</v>
      </c>
      <c r="W19" s="6">
        <f t="shared" si="16"/>
        <v>263.66739999999999</v>
      </c>
      <c r="X19">
        <f t="shared" si="4"/>
        <v>265.23351648753533</v>
      </c>
      <c r="Y19">
        <f t="shared" si="17"/>
        <v>2.4527208525300286</v>
      </c>
      <c r="Z19" s="20">
        <f t="shared" si="18"/>
        <v>3.5280542132813144E-5</v>
      </c>
      <c r="AA19">
        <f t="shared" si="5"/>
        <v>2.6479368614491187E-2</v>
      </c>
      <c r="AB19">
        <f t="shared" si="19"/>
        <v>1.2685204802204448E-8</v>
      </c>
      <c r="AD19" s="2">
        <v>0.75215847000000002</v>
      </c>
      <c r="AE19">
        <v>3.1850339999999998E-2</v>
      </c>
      <c r="AF19" s="6">
        <f t="shared" si="20"/>
        <v>318.5034</v>
      </c>
      <c r="AG19">
        <f t="shared" si="6"/>
        <v>316.17868155578304</v>
      </c>
      <c r="AH19">
        <f t="shared" si="21"/>
        <v>5.4043158448825022</v>
      </c>
      <c r="AI19" s="20">
        <f t="shared" si="22"/>
        <v>5.3273665205203525E-5</v>
      </c>
      <c r="AJ19">
        <f t="shared" si="7"/>
        <v>4.15460821443474E-2</v>
      </c>
      <c r="AK19">
        <f t="shared" si="23"/>
        <v>9.4007415729674369E-5</v>
      </c>
      <c r="AM19" t="s">
        <v>36</v>
      </c>
      <c r="AN19" t="s">
        <v>35</v>
      </c>
      <c r="AP19">
        <f>SUM(AP15:AP18)</f>
        <v>1002.3443854831116</v>
      </c>
      <c r="AZ19" t="s">
        <v>82</v>
      </c>
    </row>
    <row r="20" spans="3:59" x14ac:dyDescent="0.25">
      <c r="C20" s="2">
        <v>0.75668352000000005</v>
      </c>
      <c r="D20">
        <v>1.9895739999999999E-2</v>
      </c>
      <c r="E20" s="6">
        <f t="shared" si="8"/>
        <v>198.95739999999998</v>
      </c>
      <c r="F20">
        <f t="shared" si="0"/>
        <v>198.26150191388828</v>
      </c>
      <c r="G20">
        <f t="shared" si="9"/>
        <v>0.48427414625392284</v>
      </c>
      <c r="H20" s="20">
        <f t="shared" si="10"/>
        <v>1.2234073642681053E-5</v>
      </c>
      <c r="I20">
        <f t="shared" si="1"/>
        <v>6.6944856936111416E-3</v>
      </c>
      <c r="J20">
        <f t="shared" si="11"/>
        <v>1.7427311526195036E-4</v>
      </c>
      <c r="L20" s="2">
        <v>0.75668352000000005</v>
      </c>
      <c r="M20">
        <v>2.2640130000000001E-2</v>
      </c>
      <c r="N20" s="6">
        <f t="shared" si="12"/>
        <v>226.40130000000002</v>
      </c>
      <c r="O20">
        <f t="shared" si="2"/>
        <v>226.22093321753948</v>
      </c>
      <c r="P20">
        <f t="shared" si="13"/>
        <v>3.2532176215167179E-2</v>
      </c>
      <c r="Q20" s="20">
        <f t="shared" si="14"/>
        <v>6.3468068757208051E-7</v>
      </c>
      <c r="R20">
        <f t="shared" si="3"/>
        <v>1.5044110338277066E-2</v>
      </c>
      <c r="S20">
        <f t="shared" si="15"/>
        <v>5.7699514701281424E-5</v>
      </c>
      <c r="U20" s="2">
        <v>0.75728572999999999</v>
      </c>
      <c r="V20">
        <v>2.6421090000000001E-2</v>
      </c>
      <c r="W20" s="6">
        <f t="shared" si="16"/>
        <v>264.21090000000004</v>
      </c>
      <c r="X20">
        <f t="shared" si="4"/>
        <v>265.55179710140771</v>
      </c>
      <c r="Y20">
        <f t="shared" si="17"/>
        <v>1.7980050365635099</v>
      </c>
      <c r="Z20" s="20">
        <f t="shared" si="18"/>
        <v>2.5756653948382101E-5</v>
      </c>
      <c r="AA20">
        <f t="shared" si="5"/>
        <v>2.6868505805454395E-2</v>
      </c>
      <c r="AB20">
        <f t="shared" si="19"/>
        <v>2.0018090297040393E-7</v>
      </c>
      <c r="AD20" s="2">
        <v>0.75547061999999998</v>
      </c>
      <c r="AE20">
        <v>3.1949909999999998E-2</v>
      </c>
      <c r="AF20" s="6">
        <f t="shared" si="20"/>
        <v>319.4991</v>
      </c>
      <c r="AG20">
        <f t="shared" si="6"/>
        <v>316.7832245742992</v>
      </c>
      <c r="AH20">
        <f t="shared" si="21"/>
        <v>7.375979327925509</v>
      </c>
      <c r="AI20" s="20">
        <f t="shared" si="22"/>
        <v>7.2257080903644023E-5</v>
      </c>
      <c r="AJ20">
        <f t="shared" si="7"/>
        <v>4.2147740820969885E-2</v>
      </c>
      <c r="AK20">
        <f t="shared" si="23"/>
        <v>1.0399575345312336E-4</v>
      </c>
      <c r="AN20" t="s">
        <v>58</v>
      </c>
      <c r="AP20">
        <f>AP19/4</f>
        <v>250.58609637077791</v>
      </c>
      <c r="AZ20" t="s">
        <v>83</v>
      </c>
      <c r="BA20">
        <f>1/(BA13*BA11)</f>
        <v>1.0407156820157006</v>
      </c>
      <c r="BC20" t="s">
        <v>84</v>
      </c>
      <c r="BD20">
        <f>1/(BD13*BA11)</f>
        <v>1.047153424920136</v>
      </c>
    </row>
    <row r="21" spans="3:59" x14ac:dyDescent="0.25">
      <c r="C21" s="2">
        <v>0.75999567999999995</v>
      </c>
      <c r="D21">
        <v>1.9914709999999999E-2</v>
      </c>
      <c r="E21" s="6">
        <f t="shared" si="8"/>
        <v>199.14709999999999</v>
      </c>
      <c r="F21">
        <f t="shared" si="0"/>
        <v>198.33718979242195</v>
      </c>
      <c r="G21">
        <f t="shared" si="9"/>
        <v>0.65595454433910738</v>
      </c>
      <c r="H21" s="20">
        <f t="shared" si="10"/>
        <v>1.6539629317888632E-5</v>
      </c>
      <c r="I21">
        <f t="shared" si="1"/>
        <v>6.7905015001422089E-3</v>
      </c>
      <c r="J21">
        <f t="shared" si="11"/>
        <v>1.7224484874773943E-4</v>
      </c>
      <c r="L21" s="2">
        <v>0.75999567999999995</v>
      </c>
      <c r="M21">
        <v>2.2665939999999999E-2</v>
      </c>
      <c r="N21" s="6">
        <f t="shared" si="12"/>
        <v>226.65939999999998</v>
      </c>
      <c r="O21">
        <f t="shared" si="2"/>
        <v>226.38571307702753</v>
      </c>
      <c r="P21">
        <f t="shared" si="13"/>
        <v>7.4904531806124927E-2</v>
      </c>
      <c r="Q21" s="20">
        <f t="shared" si="14"/>
        <v>1.4580104079904754E-6</v>
      </c>
      <c r="R21">
        <f t="shared" si="3"/>
        <v>1.5257138780825689E-2</v>
      </c>
      <c r="S21">
        <f t="shared" si="15"/>
        <v>5.4890335505238749E-5</v>
      </c>
      <c r="U21" s="2">
        <v>0.76059789</v>
      </c>
      <c r="V21">
        <v>2.6450999999999999E-2</v>
      </c>
      <c r="W21" s="6">
        <f t="shared" si="16"/>
        <v>264.51</v>
      </c>
      <c r="X21">
        <f t="shared" si="4"/>
        <v>265.87071265436276</v>
      </c>
      <c r="Y21">
        <f t="shared" si="17"/>
        <v>1.851538927742979</v>
      </c>
      <c r="Z21" s="20">
        <f t="shared" si="18"/>
        <v>2.6463583717021561E-5</v>
      </c>
      <c r="AA21">
        <f t="shared" si="5"/>
        <v>2.7264436928136477E-2</v>
      </c>
      <c r="AB21">
        <f t="shared" si="19"/>
        <v>6.6167963605610988E-7</v>
      </c>
      <c r="AD21" s="2">
        <v>0.75878277999999999</v>
      </c>
      <c r="AE21">
        <v>3.2067239999999997E-2</v>
      </c>
      <c r="AF21" s="6">
        <f t="shared" si="20"/>
        <v>320.67239999999998</v>
      </c>
      <c r="AG21">
        <f t="shared" si="6"/>
        <v>317.45937166326951</v>
      </c>
      <c r="AH21">
        <f t="shared" si="21"/>
        <v>10.323551092632997</v>
      </c>
      <c r="AI21" s="20">
        <f t="shared" si="22"/>
        <v>1.0039358135045195E-4</v>
      </c>
      <c r="AJ21">
        <f t="shared" si="7"/>
        <v>4.2817031659579688E-2</v>
      </c>
      <c r="AK21">
        <f t="shared" si="23"/>
        <v>1.1555802072436909E-4</v>
      </c>
      <c r="AZ21" t="s">
        <v>85</v>
      </c>
      <c r="BA21">
        <f>(AP5*10^-4*PI()*BB2-BA20)/(AP6*10^-4*PI()*BB2)</f>
        <v>0.31303402000157843</v>
      </c>
      <c r="BC21" t="s">
        <v>86</v>
      </c>
      <c r="BD21">
        <f>(AP5*10^-4*PI()*BB2-BD20)/(AP6*10^-4*PI()*BB2)</f>
        <v>0.29604870356016144</v>
      </c>
      <c r="BG21" t="s">
        <v>87</v>
      </c>
    </row>
    <row r="22" spans="3:59" x14ac:dyDescent="0.25">
      <c r="C22" s="2">
        <v>0.76330783000000002</v>
      </c>
      <c r="D22">
        <v>1.9921399999999999E-2</v>
      </c>
      <c r="E22" s="6">
        <f t="shared" si="8"/>
        <v>199.214</v>
      </c>
      <c r="F22">
        <f t="shared" si="0"/>
        <v>198.41944528599666</v>
      </c>
      <c r="G22">
        <f t="shared" si="9"/>
        <v>0.6313171935449291</v>
      </c>
      <c r="H22" s="20">
        <f t="shared" si="10"/>
        <v>1.5907718815385827E-5</v>
      </c>
      <c r="I22">
        <f t="shared" si="1"/>
        <v>6.8967880594376276E-3</v>
      </c>
      <c r="J22">
        <f t="shared" si="11"/>
        <v>1.696405162022399E-4</v>
      </c>
      <c r="L22" s="2">
        <v>0.76330783000000002</v>
      </c>
      <c r="M22">
        <v>2.2702679999999999E-2</v>
      </c>
      <c r="N22" s="6">
        <f t="shared" si="12"/>
        <v>227.02679999999998</v>
      </c>
      <c r="O22">
        <f t="shared" si="2"/>
        <v>226.56434448464205</v>
      </c>
      <c r="P22">
        <f t="shared" si="13"/>
        <v>0.21386510368496942</v>
      </c>
      <c r="Q22" s="20">
        <f t="shared" si="14"/>
        <v>4.1494035219423961E-6</v>
      </c>
      <c r="R22">
        <f t="shared" si="3"/>
        <v>1.549278753251989E-2</v>
      </c>
      <c r="S22">
        <f t="shared" si="15"/>
        <v>5.1982549392626415E-5</v>
      </c>
      <c r="U22" s="2">
        <v>0.76391003999999996</v>
      </c>
      <c r="V22">
        <v>2.6489100000000002E-2</v>
      </c>
      <c r="W22" s="6">
        <f t="shared" si="16"/>
        <v>264.89100000000002</v>
      </c>
      <c r="X22">
        <f t="shared" si="4"/>
        <v>266.21868579422573</v>
      </c>
      <c r="Y22">
        <f t="shared" si="17"/>
        <v>1.7627495681887682</v>
      </c>
      <c r="Z22" s="20">
        <f t="shared" si="18"/>
        <v>2.512211569008655E-5</v>
      </c>
      <c r="AA22">
        <f t="shared" si="5"/>
        <v>2.7703270317106319E-2</v>
      </c>
      <c r="AB22">
        <f t="shared" si="19"/>
        <v>1.4742095589420554E-6</v>
      </c>
      <c r="AD22" s="2">
        <v>0.76209492999999995</v>
      </c>
      <c r="AE22">
        <v>3.2185940000000003E-2</v>
      </c>
      <c r="AF22" s="6">
        <f t="shared" si="20"/>
        <v>321.85940000000005</v>
      </c>
      <c r="AG22">
        <f t="shared" si="6"/>
        <v>318.21734185515203</v>
      </c>
      <c r="AH22">
        <f t="shared" si="21"/>
        <v>13.264587530453817</v>
      </c>
      <c r="AI22" s="20">
        <f t="shared" si="22"/>
        <v>1.2804462577760371E-4</v>
      </c>
      <c r="AJ22">
        <f t="shared" si="7"/>
        <v>4.3562628333923943E-2</v>
      </c>
      <c r="AK22">
        <f t="shared" si="23"/>
        <v>1.2942903744724108E-4</v>
      </c>
      <c r="AM22" t="s">
        <v>127</v>
      </c>
      <c r="AN22" t="s">
        <v>60</v>
      </c>
      <c r="AP22">
        <f>AP19/COUNT(F3:F73,O3:O83,X3:X68,AG3:AG44)</f>
        <v>3.8551707133965833</v>
      </c>
    </row>
    <row r="23" spans="3:59" x14ac:dyDescent="0.25">
      <c r="C23" s="2">
        <v>0.76661999000000003</v>
      </c>
      <c r="D23">
        <v>1.9943099999999998E-2</v>
      </c>
      <c r="E23" s="6">
        <f t="shared" si="8"/>
        <v>199.43099999999998</v>
      </c>
      <c r="F23">
        <f t="shared" si="0"/>
        <v>198.50889752882338</v>
      </c>
      <c r="G23">
        <f t="shared" si="9"/>
        <v>0.85027296734999358</v>
      </c>
      <c r="H23" s="20">
        <f t="shared" si="10"/>
        <v>2.1378293638107513E-5</v>
      </c>
      <c r="I23">
        <f t="shared" si="1"/>
        <v>7.0146886720547554E-3</v>
      </c>
      <c r="J23">
        <f t="shared" si="11"/>
        <v>1.6714381946454288E-4</v>
      </c>
      <c r="L23" s="2">
        <v>0.76661999000000003</v>
      </c>
      <c r="M23">
        <v>2.2721649999999999E-2</v>
      </c>
      <c r="N23" s="6">
        <f t="shared" si="12"/>
        <v>227.2165</v>
      </c>
      <c r="O23">
        <f t="shared" si="2"/>
        <v>226.75808783379483</v>
      </c>
      <c r="P23">
        <f t="shared" si="13"/>
        <v>0.21014171412491123</v>
      </c>
      <c r="Q23" s="20">
        <f t="shared" si="14"/>
        <v>4.0703573491412514E-6</v>
      </c>
      <c r="R23">
        <f t="shared" si="3"/>
        <v>1.5753999556580807E-2</v>
      </c>
      <c r="S23">
        <f t="shared" si="15"/>
        <v>4.8548152701679674E-5</v>
      </c>
      <c r="U23" s="2">
        <v>0.76722219999999997</v>
      </c>
      <c r="V23">
        <v>2.6529509999999999E-2</v>
      </c>
      <c r="W23" s="6">
        <f t="shared" si="16"/>
        <v>265.29509999999999</v>
      </c>
      <c r="X23">
        <f t="shared" si="4"/>
        <v>266.59875270868969</v>
      </c>
      <c r="Y23">
        <f t="shared" si="17"/>
        <v>1.6995103848739832</v>
      </c>
      <c r="Z23" s="20">
        <f t="shared" si="18"/>
        <v>2.4147121392931346E-5</v>
      </c>
      <c r="AA23">
        <f t="shared" si="5"/>
        <v>2.8190689281223587E-2</v>
      </c>
      <c r="AB23">
        <f t="shared" si="19"/>
        <v>2.7595166043665176E-6</v>
      </c>
      <c r="AD23" s="2">
        <v>0.76540708999999996</v>
      </c>
      <c r="AE23">
        <v>3.2316930000000001E-2</v>
      </c>
      <c r="AF23" s="6">
        <f t="shared" si="20"/>
        <v>323.16930000000002</v>
      </c>
      <c r="AG23">
        <f t="shared" si="6"/>
        <v>319.06906289519191</v>
      </c>
      <c r="AH23">
        <f t="shared" si="21"/>
        <v>16.811944315645242</v>
      </c>
      <c r="AI23" s="20">
        <f t="shared" si="22"/>
        <v>1.6097474573619484E-4</v>
      </c>
      <c r="AJ23">
        <f t="shared" si="7"/>
        <v>4.4394455058552454E-2</v>
      </c>
      <c r="AK23">
        <f t="shared" si="23"/>
        <v>1.4586661153996244E-4</v>
      </c>
      <c r="AM23" t="s">
        <v>128</v>
      </c>
      <c r="AO23" t="s">
        <v>61</v>
      </c>
      <c r="AP23">
        <f>SQRT(AP22)</f>
        <v>1.9634588647070208</v>
      </c>
    </row>
    <row r="24" spans="3:59" x14ac:dyDescent="0.25">
      <c r="C24" s="2">
        <v>0.76993213999999999</v>
      </c>
      <c r="D24">
        <v>1.9949789999999998E-2</v>
      </c>
      <c r="E24" s="6">
        <f t="shared" si="8"/>
        <v>199.49789999999999</v>
      </c>
      <c r="F24">
        <f t="shared" si="0"/>
        <v>198.60624736232259</v>
      </c>
      <c r="G24">
        <f t="shared" si="9"/>
        <v>0.7950444262770574</v>
      </c>
      <c r="H24" s="20">
        <f t="shared" si="10"/>
        <v>1.9976285684605936E-5</v>
      </c>
      <c r="I24">
        <f t="shared" si="1"/>
        <v>7.1457743884253133E-3</v>
      </c>
      <c r="J24">
        <f t="shared" si="11"/>
        <v>1.6394281578144826E-4</v>
      </c>
      <c r="L24" s="2">
        <v>0.76993213999999999</v>
      </c>
      <c r="M24">
        <v>2.276564E-2</v>
      </c>
      <c r="N24" s="6">
        <f t="shared" si="12"/>
        <v>227.65639999999999</v>
      </c>
      <c r="O24">
        <f t="shared" si="2"/>
        <v>226.96833897450719</v>
      </c>
      <c r="P24">
        <f t="shared" si="13"/>
        <v>0.47342797480220372</v>
      </c>
      <c r="Q24" s="20">
        <f t="shared" si="14"/>
        <v>9.1346978961389007E-6</v>
      </c>
      <c r="R24">
        <f t="shared" si="3"/>
        <v>1.6044217388665211E-2</v>
      </c>
      <c r="S24">
        <f t="shared" si="15"/>
        <v>4.5177521920162583E-5</v>
      </c>
      <c r="U24" s="2">
        <v>0.77053435000000003</v>
      </c>
      <c r="V24">
        <v>2.660218E-2</v>
      </c>
      <c r="W24" s="6">
        <f t="shared" si="16"/>
        <v>266.02179999999998</v>
      </c>
      <c r="X24">
        <f t="shared" si="4"/>
        <v>267.01433564788761</v>
      </c>
      <c r="Y24">
        <f t="shared" si="17"/>
        <v>0.98512701232769972</v>
      </c>
      <c r="Z24" s="20">
        <f t="shared" si="18"/>
        <v>1.392059415779965E-5</v>
      </c>
      <c r="AA24">
        <f t="shared" si="5"/>
        <v>2.8733343398353907E-2</v>
      </c>
      <c r="AB24">
        <f t="shared" si="19"/>
        <v>4.5418574304833751E-6</v>
      </c>
      <c r="AD24" s="2">
        <v>0.76871924000000003</v>
      </c>
      <c r="AE24">
        <v>3.2426070000000001E-2</v>
      </c>
      <c r="AF24" s="6">
        <f t="shared" si="20"/>
        <v>324.26069999999999</v>
      </c>
      <c r="AG24">
        <f t="shared" si="6"/>
        <v>320.02845926195334</v>
      </c>
      <c r="AH24">
        <f t="shared" si="21"/>
        <v>17.911861664781583</v>
      </c>
      <c r="AI24" s="20">
        <f t="shared" si="22"/>
        <v>1.7035390554248517E-4</v>
      </c>
      <c r="AJ24">
        <f t="shared" si="7"/>
        <v>4.5323858743602986E-2</v>
      </c>
      <c r="AK24">
        <f t="shared" si="23"/>
        <v>1.6635295447461188E-4</v>
      </c>
      <c r="AM24" t="s">
        <v>129</v>
      </c>
      <c r="AP24">
        <f>SQRT(SUM(H3:H73,Q3:Q83,Z3:Z68,AI3:AI44)/COUNT(H3:H73,Q3:Q83,Z3:Z68,AI3:AI44))</f>
        <v>7.0775895602429818E-3</v>
      </c>
    </row>
    <row r="25" spans="3:59" x14ac:dyDescent="0.25">
      <c r="C25" s="2">
        <v>0.7732443</v>
      </c>
      <c r="D25">
        <v>1.995647E-2</v>
      </c>
      <c r="E25" s="6">
        <f t="shared" si="8"/>
        <v>199.56470000000002</v>
      </c>
      <c r="F25">
        <f t="shared" si="0"/>
        <v>198.71227969915739</v>
      </c>
      <c r="G25">
        <f t="shared" si="9"/>
        <v>0.72662036928862983</v>
      </c>
      <c r="H25" s="20">
        <f t="shared" si="10"/>
        <v>1.8244842603471459E-5</v>
      </c>
      <c r="I25">
        <f t="shared" si="1"/>
        <v>7.2918974050091229E-3</v>
      </c>
      <c r="J25">
        <f t="shared" si="11"/>
        <v>1.60391399013794E-4</v>
      </c>
      <c r="L25" s="2">
        <v>0.7732443</v>
      </c>
      <c r="M25">
        <v>2.2799219999999999E-2</v>
      </c>
      <c r="N25" s="6">
        <f t="shared" si="12"/>
        <v>227.9922</v>
      </c>
      <c r="O25">
        <f t="shared" si="2"/>
        <v>227.1966525051416</v>
      </c>
      <c r="P25">
        <f t="shared" si="13"/>
        <v>0.63289581657547112</v>
      </c>
      <c r="Q25" s="20">
        <f t="shared" si="14"/>
        <v>1.2175652550702077E-5</v>
      </c>
      <c r="R25">
        <f t="shared" si="3"/>
        <v>1.6367501076392461E-2</v>
      </c>
      <c r="S25">
        <f t="shared" si="15"/>
        <v>4.1367008312291297E-5</v>
      </c>
      <c r="U25" s="2">
        <v>0.77384651000000004</v>
      </c>
      <c r="V25">
        <v>2.6637549999999999E-2</v>
      </c>
      <c r="W25" s="6">
        <f t="shared" si="16"/>
        <v>266.37549999999999</v>
      </c>
      <c r="X25">
        <f t="shared" si="4"/>
        <v>267.46931206160684</v>
      </c>
      <c r="Y25">
        <f t="shared" si="17"/>
        <v>1.1964248261166373</v>
      </c>
      <c r="Z25" s="20">
        <f t="shared" si="18"/>
        <v>1.6861525371135369E-5</v>
      </c>
      <c r="AA25">
        <f t="shared" si="5"/>
        <v>2.9339072789875822E-2</v>
      </c>
      <c r="AB25">
        <f t="shared" si="19"/>
        <v>7.2982253842184469E-6</v>
      </c>
      <c r="AD25" s="2">
        <v>0.77175572999999997</v>
      </c>
      <c r="AE25">
        <v>3.2556359999999999E-2</v>
      </c>
      <c r="AF25" s="6">
        <f t="shared" si="20"/>
        <v>325.56360000000001</v>
      </c>
      <c r="AG25">
        <f t="shared" si="6"/>
        <v>321.01649221307866</v>
      </c>
      <c r="AH25">
        <f t="shared" si="21"/>
        <v>20.676189225880726</v>
      </c>
      <c r="AI25" s="20">
        <f t="shared" si="22"/>
        <v>1.9507374151218304E-4</v>
      </c>
      <c r="AJ25">
        <f t="shared" si="7"/>
        <v>4.6272727679881415E-2</v>
      </c>
      <c r="AK25">
        <f t="shared" si="23"/>
        <v>1.8813874232969548E-4</v>
      </c>
    </row>
    <row r="26" spans="3:59" x14ac:dyDescent="0.25">
      <c r="C26" s="2">
        <v>0.77655644999999995</v>
      </c>
      <c r="D26">
        <v>1.9969979999999998E-2</v>
      </c>
      <c r="E26" s="6">
        <f t="shared" si="8"/>
        <v>199.69979999999998</v>
      </c>
      <c r="F26">
        <f t="shared" si="0"/>
        <v>198.82787296597002</v>
      </c>
      <c r="G26">
        <f t="shared" si="9"/>
        <v>0.7602567526722932</v>
      </c>
      <c r="H26" s="20">
        <f t="shared" si="10"/>
        <v>1.9063604808120615E-5</v>
      </c>
      <c r="I26">
        <f t="shared" si="1"/>
        <v>7.4552523888204688E-3</v>
      </c>
      <c r="J26">
        <f t="shared" si="11"/>
        <v>1.5661840718201933E-4</v>
      </c>
      <c r="L26" s="2">
        <v>0.77655644999999995</v>
      </c>
      <c r="M26">
        <v>2.284185E-2</v>
      </c>
      <c r="N26" s="6">
        <f t="shared" si="12"/>
        <v>228.41849999999999</v>
      </c>
      <c r="O26">
        <f t="shared" si="2"/>
        <v>227.44475816524366</v>
      </c>
      <c r="P26">
        <f t="shared" si="13"/>
        <v>0.94817316075464164</v>
      </c>
      <c r="Q26" s="20">
        <f t="shared" si="14"/>
        <v>1.8172936430613141E-5</v>
      </c>
      <c r="R26">
        <f t="shared" si="3"/>
        <v>1.6728663828471619E-2</v>
      </c>
      <c r="S26">
        <f t="shared" si="15"/>
        <v>3.7371045167765827E-5</v>
      </c>
      <c r="U26" s="2">
        <v>0.77715866</v>
      </c>
      <c r="V26">
        <v>2.6697510000000001E-2</v>
      </c>
      <c r="W26" s="6">
        <f t="shared" si="16"/>
        <v>266.9751</v>
      </c>
      <c r="X26">
        <f t="shared" si="4"/>
        <v>267.96807453247084</v>
      </c>
      <c r="Y26">
        <f t="shared" si="17"/>
        <v>0.98599842213568178</v>
      </c>
      <c r="Z26" s="20">
        <f t="shared" si="18"/>
        <v>1.3833583767322338E-5</v>
      </c>
      <c r="AA26">
        <f t="shared" si="5"/>
        <v>3.0017165487061785E-2</v>
      </c>
      <c r="AB26">
        <f t="shared" si="19"/>
        <v>1.1020112552779413E-5</v>
      </c>
      <c r="AD26" s="2">
        <v>0.77477949000000002</v>
      </c>
      <c r="AE26">
        <v>3.2685909999999999E-2</v>
      </c>
      <c r="AF26" s="6">
        <f t="shared" si="20"/>
        <v>326.85910000000001</v>
      </c>
      <c r="AG26">
        <f t="shared" si="6"/>
        <v>322.11839586105305</v>
      </c>
      <c r="AH26">
        <f t="shared" si="21"/>
        <v>22.474275733028904</v>
      </c>
      <c r="AI26" s="20">
        <f t="shared" si="22"/>
        <v>2.1036066920986126E-4</v>
      </c>
      <c r="AJ26">
        <f t="shared" si="7"/>
        <v>4.7321315766368437E-2</v>
      </c>
      <c r="AK26">
        <f t="shared" si="23"/>
        <v>2.1419510194625052E-4</v>
      </c>
      <c r="AM26" t="s">
        <v>122</v>
      </c>
      <c r="AN26" s="16">
        <f>AP3-AP4</f>
        <v>-9</v>
      </c>
    </row>
    <row r="27" spans="3:59" x14ac:dyDescent="0.25">
      <c r="C27" s="2">
        <v>0.77986860999999996</v>
      </c>
      <c r="D27">
        <v>1.997078E-2</v>
      </c>
      <c r="E27" s="6">
        <f t="shared" si="8"/>
        <v>199.70779999999999</v>
      </c>
      <c r="F27">
        <f t="shared" si="0"/>
        <v>198.95401536526415</v>
      </c>
      <c r="G27">
        <f t="shared" si="9"/>
        <v>0.56819127556383886</v>
      </c>
      <c r="H27" s="20">
        <f t="shared" si="10"/>
        <v>1.4246379400508254E-5</v>
      </c>
      <c r="I27">
        <f t="shared" si="1"/>
        <v>7.6384633221602116E-3</v>
      </c>
      <c r="J27">
        <f t="shared" si="11"/>
        <v>1.520860346425254E-4</v>
      </c>
      <c r="L27" s="2">
        <v>0.77986860999999996</v>
      </c>
      <c r="M27">
        <v>2.287995E-2</v>
      </c>
      <c r="N27" s="6">
        <f t="shared" si="12"/>
        <v>228.79949999999999</v>
      </c>
      <c r="O27">
        <f t="shared" si="2"/>
        <v>227.71459125847389</v>
      </c>
      <c r="P27">
        <f t="shared" si="13"/>
        <v>1.1770269774397606</v>
      </c>
      <c r="Q27" s="20">
        <f t="shared" si="14"/>
        <v>2.2484139692904098E-5</v>
      </c>
      <c r="R27">
        <f t="shared" si="3"/>
        <v>1.7133464432737847E-2</v>
      </c>
      <c r="S27">
        <f t="shared" si="15"/>
        <v>3.302209637475223E-5</v>
      </c>
      <c r="U27" s="2">
        <v>0.78047082000000001</v>
      </c>
      <c r="V27">
        <v>2.6749269999999999E-2</v>
      </c>
      <c r="W27" s="6">
        <f t="shared" si="16"/>
        <v>267.49270000000001</v>
      </c>
      <c r="X27">
        <f t="shared" si="4"/>
        <v>268.51562375771255</v>
      </c>
      <c r="Y27">
        <f t="shared" si="17"/>
        <v>1.0463730140927292</v>
      </c>
      <c r="Z27" s="20">
        <f t="shared" si="18"/>
        <v>1.4623881588022912E-5</v>
      </c>
      <c r="AA27">
        <f t="shared" si="5"/>
        <v>3.0778720789741813E-2</v>
      </c>
      <c r="AB27">
        <f t="shared" si="19"/>
        <v>1.6236473666950929E-5</v>
      </c>
      <c r="AD27" s="2">
        <v>0.77778630000000004</v>
      </c>
      <c r="AE27">
        <v>3.2832069999999998E-2</v>
      </c>
      <c r="AF27" s="6">
        <f t="shared" si="20"/>
        <v>328.32069999999999</v>
      </c>
      <c r="AG27">
        <f t="shared" si="6"/>
        <v>323.34744739265835</v>
      </c>
      <c r="AH27">
        <f t="shared" si="21"/>
        <v>24.733241496430374</v>
      </c>
      <c r="AI27" s="20">
        <f t="shared" si="22"/>
        <v>2.2944812226385054E-4</v>
      </c>
      <c r="AJ27">
        <f t="shared" si="7"/>
        <v>4.8479381750537398E-2</v>
      </c>
      <c r="AK27">
        <f t="shared" si="23"/>
        <v>2.4483836501850581E-4</v>
      </c>
      <c r="AM27" t="s">
        <v>121</v>
      </c>
      <c r="AN27" s="15">
        <f>EXP(AN26)</f>
        <v>1.2340980408667956E-4</v>
      </c>
    </row>
    <row r="28" spans="3:59" x14ac:dyDescent="0.25">
      <c r="C28" s="2">
        <v>0.78318076000000003</v>
      </c>
      <c r="D28">
        <v>1.9980189999999998E-2</v>
      </c>
      <c r="E28" s="6">
        <f t="shared" si="8"/>
        <v>199.80189999999999</v>
      </c>
      <c r="F28">
        <f t="shared" si="0"/>
        <v>199.09181796071164</v>
      </c>
      <c r="G28">
        <f t="shared" si="9"/>
        <v>0.50421650251990469</v>
      </c>
      <c r="H28" s="20">
        <f t="shared" si="10"/>
        <v>1.2630421035485986E-5</v>
      </c>
      <c r="I28">
        <f t="shared" si="1"/>
        <v>7.8446883275871057E-3</v>
      </c>
      <c r="J28">
        <f t="shared" si="11"/>
        <v>1.4727040084113613E-4</v>
      </c>
      <c r="L28" s="2">
        <v>0.78318076000000003</v>
      </c>
      <c r="M28">
        <v>2.2903960000000001E-2</v>
      </c>
      <c r="N28" s="6">
        <f t="shared" si="12"/>
        <v>229.03960000000001</v>
      </c>
      <c r="O28">
        <f t="shared" si="2"/>
        <v>228.00831548524229</v>
      </c>
      <c r="P28">
        <f t="shared" si="13"/>
        <v>1.0635477503790556</v>
      </c>
      <c r="Q28" s="20">
        <f t="shared" si="14"/>
        <v>2.0273831852041518E-5</v>
      </c>
      <c r="R28">
        <f t="shared" si="3"/>
        <v>1.7588839952265872E-2</v>
      </c>
      <c r="S28">
        <f t="shared" si="15"/>
        <v>2.8250501121825248E-5</v>
      </c>
      <c r="U28" s="2">
        <v>0.78378296999999997</v>
      </c>
      <c r="V28">
        <v>2.6822889999999999E-2</v>
      </c>
      <c r="W28" s="6">
        <f t="shared" si="16"/>
        <v>268.22890000000001</v>
      </c>
      <c r="X28">
        <f t="shared" si="4"/>
        <v>269.11765237971127</v>
      </c>
      <c r="Y28">
        <f t="shared" si="17"/>
        <v>0.78988079244243392</v>
      </c>
      <c r="Z28" s="20">
        <f t="shared" si="18"/>
        <v>1.0978687314459242E-5</v>
      </c>
      <c r="AA28">
        <f t="shared" si="5"/>
        <v>3.1637087494243377E-2</v>
      </c>
      <c r="AB28">
        <f t="shared" si="19"/>
        <v>2.3176497513579219E-5</v>
      </c>
      <c r="AD28" s="2">
        <v>0.78079310999999996</v>
      </c>
      <c r="AE28">
        <v>3.2989159999999997E-2</v>
      </c>
      <c r="AF28" s="6">
        <f t="shared" si="20"/>
        <v>329.89159999999998</v>
      </c>
      <c r="AG28">
        <f t="shared" si="6"/>
        <v>324.72849579604997</v>
      </c>
      <c r="AH28">
        <f t="shared" si="21"/>
        <v>26.657645020846296</v>
      </c>
      <c r="AI28" s="20">
        <f t="shared" si="22"/>
        <v>2.4495102772141282E-4</v>
      </c>
      <c r="AJ28">
        <f t="shared" si="7"/>
        <v>4.9766948748441439E-2</v>
      </c>
      <c r="AK28">
        <f t="shared" si="23"/>
        <v>2.8149419528732827E-4</v>
      </c>
      <c r="AM28" t="s">
        <v>123</v>
      </c>
      <c r="AN28" s="15">
        <f>EXP(AN26)</f>
        <v>1.2340980408667956E-4</v>
      </c>
    </row>
    <row r="29" spans="3:59" x14ac:dyDescent="0.25">
      <c r="C29" s="2">
        <v>0.78649292000000004</v>
      </c>
      <c r="D29">
        <v>2.001325E-2</v>
      </c>
      <c r="E29" s="6">
        <f t="shared" si="8"/>
        <v>200.13249999999999</v>
      </c>
      <c r="F29">
        <f t="shared" si="0"/>
        <v>199.24253620997052</v>
      </c>
      <c r="G29">
        <f t="shared" si="9"/>
        <v>0.79203554756361716</v>
      </c>
      <c r="H29" s="20">
        <f t="shared" si="10"/>
        <v>1.9774678560767404E-5</v>
      </c>
      <c r="I29">
        <f t="shared" si="1"/>
        <v>8.0777681857076844E-3</v>
      </c>
      <c r="J29">
        <f t="shared" si="11"/>
        <v>1.4245572613930257E-4</v>
      </c>
      <c r="L29" s="2">
        <v>0.78649292000000004</v>
      </c>
      <c r="M29">
        <v>2.2937969999999998E-2</v>
      </c>
      <c r="N29" s="6">
        <f t="shared" si="12"/>
        <v>229.37969999999999</v>
      </c>
      <c r="O29">
        <f t="shared" si="2"/>
        <v>228.32836299381503</v>
      </c>
      <c r="P29">
        <f t="shared" si="13"/>
        <v>1.1053095005739366</v>
      </c>
      <c r="Q29" s="20">
        <f t="shared" si="14"/>
        <v>2.100747919814177E-5</v>
      </c>
      <c r="R29">
        <f t="shared" si="3"/>
        <v>1.8103235846181849E-2</v>
      </c>
      <c r="S29">
        <f t="shared" si="15"/>
        <v>2.3374654338095697E-5</v>
      </c>
      <c r="U29" s="2">
        <v>0.78709512999999998</v>
      </c>
      <c r="V29">
        <v>2.687602E-2</v>
      </c>
      <c r="W29" s="6">
        <f t="shared" si="16"/>
        <v>268.7602</v>
      </c>
      <c r="X29">
        <f t="shared" si="4"/>
        <v>269.78067075606998</v>
      </c>
      <c r="Y29">
        <f t="shared" si="17"/>
        <v>1.0413605639940429</v>
      </c>
      <c r="Z29" s="20">
        <f t="shared" si="18"/>
        <v>1.4416877751337524E-5</v>
      </c>
      <c r="AA29">
        <f t="shared" si="5"/>
        <v>3.2608484086948587E-2</v>
      </c>
      <c r="AB29">
        <f t="shared" si="19"/>
        <v>3.2861144508155295E-5</v>
      </c>
      <c r="AD29" s="2">
        <v>0.78410526999999997</v>
      </c>
      <c r="AE29">
        <v>3.3162499999999998E-2</v>
      </c>
      <c r="AF29" s="6">
        <f t="shared" si="20"/>
        <v>331.625</v>
      </c>
      <c r="AG29">
        <f t="shared" si="6"/>
        <v>326.45219349296315</v>
      </c>
      <c r="AH29">
        <f t="shared" si="21"/>
        <v>26.757927159242808</v>
      </c>
      <c r="AI29" s="20">
        <f t="shared" si="22"/>
        <v>2.4330886968795641E-4</v>
      </c>
      <c r="AJ29">
        <f t="shared" si="7"/>
        <v>5.1355087900836732E-2</v>
      </c>
      <c r="AK29">
        <f t="shared" si="23"/>
        <v>3.3097025452967114E-4</v>
      </c>
    </row>
    <row r="30" spans="3:59" x14ac:dyDescent="0.25">
      <c r="C30" s="2">
        <v>0.78980507</v>
      </c>
      <c r="D30">
        <v>2.0018569999999999E-2</v>
      </c>
      <c r="E30" s="6">
        <f t="shared" si="8"/>
        <v>200.1857</v>
      </c>
      <c r="F30">
        <f t="shared" si="0"/>
        <v>199.40758811161592</v>
      </c>
      <c r="G30">
        <f t="shared" si="9"/>
        <v>0.60545811084463075</v>
      </c>
      <c r="H30" s="20">
        <f t="shared" si="10"/>
        <v>1.5108383477874884E-5</v>
      </c>
      <c r="I30">
        <f t="shared" si="1"/>
        <v>8.3424148173540189E-3</v>
      </c>
      <c r="J30">
        <f t="shared" si="11"/>
        <v>1.3633259984923058E-4</v>
      </c>
      <c r="L30" s="2">
        <v>0.78980507</v>
      </c>
      <c r="M30">
        <v>2.2966509999999999E-2</v>
      </c>
      <c r="N30" s="6">
        <f t="shared" si="12"/>
        <v>229.6651</v>
      </c>
      <c r="O30">
        <f t="shared" si="2"/>
        <v>228.67746621122137</v>
      </c>
      <c r="P30">
        <f t="shared" si="13"/>
        <v>0.97542050073721875</v>
      </c>
      <c r="Q30" s="20">
        <f t="shared" si="14"/>
        <v>1.8492765806596903E-5</v>
      </c>
      <c r="R30">
        <f t="shared" si="3"/>
        <v>1.8687025766191596E-2</v>
      </c>
      <c r="S30">
        <f t="shared" si="15"/>
        <v>1.8313985307414698E-5</v>
      </c>
      <c r="U30" s="2">
        <v>0.79040728000000005</v>
      </c>
      <c r="V30">
        <v>2.6929149999999999E-2</v>
      </c>
      <c r="W30" s="6">
        <f t="shared" si="16"/>
        <v>269.29149999999998</v>
      </c>
      <c r="X30">
        <f t="shared" si="4"/>
        <v>270.5121242644185</v>
      </c>
      <c r="Y30">
        <f t="shared" si="17"/>
        <v>1.4899235948872485</v>
      </c>
      <c r="Z30" s="20">
        <f t="shared" si="18"/>
        <v>2.0545594245148545E-5</v>
      </c>
      <c r="AA30">
        <f t="shared" si="5"/>
        <v>3.3712786151404765E-2</v>
      </c>
      <c r="AB30">
        <f t="shared" si="19"/>
        <v>4.601771943464567E-5</v>
      </c>
      <c r="AD30" s="2">
        <v>0.78741742000000003</v>
      </c>
      <c r="AE30">
        <v>3.3346760000000003E-2</v>
      </c>
      <c r="AF30" s="6">
        <f t="shared" si="20"/>
        <v>333.4676</v>
      </c>
      <c r="AG30">
        <f t="shared" si="6"/>
        <v>328.42155155669525</v>
      </c>
      <c r="AH30">
        <f t="shared" si="21"/>
        <v>25.462604892178344</v>
      </c>
      <c r="AI30" s="20">
        <f t="shared" si="22"/>
        <v>2.2897894144303994E-4</v>
      </c>
      <c r="AJ30">
        <f t="shared" si="7"/>
        <v>5.3146399255132419E-2</v>
      </c>
      <c r="AK30">
        <f t="shared" si="23"/>
        <v>3.9202571463338052E-4</v>
      </c>
    </row>
    <row r="31" spans="3:59" x14ac:dyDescent="0.25">
      <c r="C31" s="2">
        <v>0.79311721999999996</v>
      </c>
      <c r="D31">
        <v>2.0060769999999999E-2</v>
      </c>
      <c r="E31" s="6">
        <f t="shared" si="8"/>
        <v>200.60769999999999</v>
      </c>
      <c r="F31">
        <f t="shared" si="0"/>
        <v>199.58858233276621</v>
      </c>
      <c r="G31">
        <f t="shared" si="9"/>
        <v>1.0386008196680339</v>
      </c>
      <c r="H31" s="20">
        <f t="shared" si="10"/>
        <v>2.5807947324394916E-5</v>
      </c>
      <c r="I31">
        <f t="shared" si="1"/>
        <v>8.6444802536273443E-3</v>
      </c>
      <c r="J31">
        <f t="shared" si="11"/>
        <v>1.3033167157313339E-4</v>
      </c>
      <c r="L31" s="2">
        <v>0.79311721999999996</v>
      </c>
      <c r="M31">
        <v>2.3030559999999999E-2</v>
      </c>
      <c r="N31" s="6">
        <f t="shared" si="12"/>
        <v>230.3056</v>
      </c>
      <c r="O31">
        <f t="shared" si="2"/>
        <v>229.05870977965495</v>
      </c>
      <c r="P31">
        <f t="shared" si="13"/>
        <v>1.5547352215921302</v>
      </c>
      <c r="Q31" s="20">
        <f t="shared" si="14"/>
        <v>2.9312134244018178E-5</v>
      </c>
      <c r="R31">
        <f t="shared" si="3"/>
        <v>1.9353111295093858E-2</v>
      </c>
      <c r="S31">
        <f t="shared" si="15"/>
        <v>1.3523628977215849E-5</v>
      </c>
      <c r="U31" s="2">
        <v>0.79371943</v>
      </c>
      <c r="V31">
        <v>2.7008230000000001E-2</v>
      </c>
      <c r="W31" s="6">
        <f t="shared" si="16"/>
        <v>270.08230000000003</v>
      </c>
      <c r="X31">
        <f t="shared" si="4"/>
        <v>271.32056176915967</v>
      </c>
      <c r="Y31">
        <f t="shared" si="17"/>
        <v>1.5332922089623495</v>
      </c>
      <c r="Z31" s="20">
        <f t="shared" si="18"/>
        <v>2.1019998570799992E-5</v>
      </c>
      <c r="AA31">
        <f t="shared" si="5"/>
        <v>3.4974651273393303E-2</v>
      </c>
      <c r="AB31">
        <f t="shared" si="19"/>
        <v>6.346386790517336E-5</v>
      </c>
      <c r="AD31" s="2">
        <v>0.79042422999999995</v>
      </c>
      <c r="AE31">
        <v>3.3500700000000001E-2</v>
      </c>
      <c r="AF31" s="6">
        <f t="shared" si="20"/>
        <v>335.00700000000001</v>
      </c>
      <c r="AG31">
        <f t="shared" si="6"/>
        <v>330.45600869046149</v>
      </c>
      <c r="AH31">
        <f t="shared" si="21"/>
        <v>20.711521899495107</v>
      </c>
      <c r="AI31" s="20">
        <f t="shared" si="22"/>
        <v>1.8454583533512709E-4</v>
      </c>
      <c r="AJ31">
        <f t="shared" si="7"/>
        <v>5.49742089427449E-2</v>
      </c>
      <c r="AK31">
        <f t="shared" si="23"/>
        <v>4.6111158631414513E-4</v>
      </c>
    </row>
    <row r="32" spans="3:59" x14ac:dyDescent="0.25">
      <c r="C32" s="2">
        <v>0.79673472000000001</v>
      </c>
      <c r="D32">
        <v>2.011102E-2</v>
      </c>
      <c r="E32" s="6">
        <f t="shared" si="8"/>
        <v>201.11019999999999</v>
      </c>
      <c r="F32">
        <f t="shared" si="0"/>
        <v>199.80663519377569</v>
      </c>
      <c r="G32">
        <f t="shared" si="9"/>
        <v>1.6992812040266001</v>
      </c>
      <c r="H32" s="20">
        <f t="shared" si="10"/>
        <v>4.201429281023087E-5</v>
      </c>
      <c r="I32">
        <f t="shared" si="1"/>
        <v>9.025861244913844E-3</v>
      </c>
      <c r="J32">
        <f t="shared" si="11"/>
        <v>1.2288074462546327E-4</v>
      </c>
      <c r="L32" s="2">
        <v>0.79642937999999996</v>
      </c>
      <c r="M32">
        <v>2.308232E-2</v>
      </c>
      <c r="N32" s="6">
        <f t="shared" si="12"/>
        <v>230.82319999999999</v>
      </c>
      <c r="O32">
        <f t="shared" si="2"/>
        <v>229.47558100852169</v>
      </c>
      <c r="P32">
        <f t="shared" si="13"/>
        <v>1.8160769461929882</v>
      </c>
      <c r="Q32" s="20">
        <f t="shared" si="14"/>
        <v>3.4085944326314055E-5</v>
      </c>
      <c r="R32">
        <f t="shared" si="3"/>
        <v>2.0117739081774135E-2</v>
      </c>
      <c r="S32">
        <f t="shared" si="15"/>
        <v>8.7887400207089108E-6</v>
      </c>
      <c r="U32" s="2">
        <v>0.79703159000000001</v>
      </c>
      <c r="V32">
        <v>2.708868E-2</v>
      </c>
      <c r="W32" s="6">
        <f t="shared" si="16"/>
        <v>270.88679999999999</v>
      </c>
      <c r="X32">
        <f t="shared" si="4"/>
        <v>272.21581270803409</v>
      </c>
      <c r="Y32">
        <f t="shared" si="17"/>
        <v>1.7662747781161303</v>
      </c>
      <c r="Z32" s="20">
        <f t="shared" si="18"/>
        <v>2.4070359773892984E-5</v>
      </c>
      <c r="AA32">
        <f t="shared" si="5"/>
        <v>3.6425053151067151E-2</v>
      </c>
      <c r="AB32">
        <f t="shared" si="19"/>
        <v>8.7167863615967545E-5</v>
      </c>
      <c r="AD32" s="2">
        <v>0.79373638999999996</v>
      </c>
      <c r="AE32">
        <v>3.3687700000000001E-2</v>
      </c>
      <c r="AF32" s="6">
        <f t="shared" si="20"/>
        <v>336.87700000000001</v>
      </c>
      <c r="AG32">
        <f t="shared" si="6"/>
        <v>333.01265706775769</v>
      </c>
      <c r="AH32">
        <f t="shared" si="21"/>
        <v>14.933146297971195</v>
      </c>
      <c r="AI32" s="20">
        <f t="shared" si="22"/>
        <v>1.3158567058329544E-4</v>
      </c>
      <c r="AJ32">
        <f t="shared" si="7"/>
        <v>5.724376771925517E-2</v>
      </c>
      <c r="AK32">
        <f t="shared" si="23"/>
        <v>5.5488832639413548E-4</v>
      </c>
    </row>
    <row r="33" spans="3:37" x14ac:dyDescent="0.25">
      <c r="C33" s="2">
        <v>0.80004688000000002</v>
      </c>
      <c r="D33">
        <v>2.013231E-2</v>
      </c>
      <c r="E33" s="6">
        <f t="shared" si="8"/>
        <v>201.32310000000001</v>
      </c>
      <c r="F33">
        <f t="shared" si="0"/>
        <v>200.02719213664497</v>
      </c>
      <c r="G33">
        <f t="shared" si="9"/>
        <v>1.6793771903054262</v>
      </c>
      <c r="H33" s="20">
        <f t="shared" si="10"/>
        <v>4.1434397869619104E-5</v>
      </c>
      <c r="I33">
        <f t="shared" si="1"/>
        <v>9.432418863107651E-3</v>
      </c>
      <c r="J33">
        <f t="shared" si="11"/>
        <v>1.1448767034134746E-4</v>
      </c>
      <c r="L33" s="2">
        <v>0.79974153000000003</v>
      </c>
      <c r="M33">
        <v>2.3104030000000001E-2</v>
      </c>
      <c r="N33" s="6">
        <f t="shared" si="12"/>
        <v>231.0403</v>
      </c>
      <c r="O33">
        <f t="shared" si="2"/>
        <v>229.93202745996692</v>
      </c>
      <c r="P33">
        <f t="shared" si="13"/>
        <v>1.2282680229913847</v>
      </c>
      <c r="Q33" s="20">
        <f t="shared" si="14"/>
        <v>2.301005548250552E-5</v>
      </c>
      <c r="R33">
        <f t="shared" si="3"/>
        <v>2.1001659042473309E-2</v>
      </c>
      <c r="S33">
        <f t="shared" si="15"/>
        <v>4.4199636430517024E-6</v>
      </c>
      <c r="U33" s="2">
        <v>0.80003840000000004</v>
      </c>
      <c r="V33">
        <v>2.716244E-2</v>
      </c>
      <c r="W33" s="6">
        <f t="shared" si="16"/>
        <v>271.62439999999998</v>
      </c>
      <c r="X33">
        <f t="shared" si="4"/>
        <v>273.11317443868387</v>
      </c>
      <c r="Y33">
        <f t="shared" si="17"/>
        <v>2.2164493292785328</v>
      </c>
      <c r="Z33" s="20">
        <f t="shared" si="18"/>
        <v>3.0041405485106937E-5</v>
      </c>
      <c r="AA33">
        <f t="shared" si="5"/>
        <v>3.7937931620987339E-2</v>
      </c>
      <c r="AB33">
        <f t="shared" si="19"/>
        <v>1.1611121967396836E-4</v>
      </c>
      <c r="AD33" s="2">
        <v>0.79674319999999998</v>
      </c>
      <c r="AE33">
        <v>3.3925379999999998E-2</v>
      </c>
      <c r="AF33" s="6">
        <f t="shared" si="20"/>
        <v>339.25379999999996</v>
      </c>
      <c r="AG33">
        <f t="shared" si="6"/>
        <v>335.66528438965111</v>
      </c>
      <c r="AH33">
        <f t="shared" si="21"/>
        <v>12.877444285717377</v>
      </c>
      <c r="AI33" s="20">
        <f t="shared" si="22"/>
        <v>1.1188715673750846E-4</v>
      </c>
      <c r="AJ33">
        <f t="shared" si="7"/>
        <v>5.9573047553915917E-2</v>
      </c>
      <c r="AK33">
        <f t="shared" si="23"/>
        <v>6.5780285095619134E-4</v>
      </c>
    </row>
    <row r="34" spans="3:37" x14ac:dyDescent="0.25">
      <c r="C34" s="2">
        <v>0.80305369000000004</v>
      </c>
      <c r="D34">
        <v>2.0161410000000001E-2</v>
      </c>
      <c r="E34" s="6">
        <f t="shared" si="8"/>
        <v>201.61410000000001</v>
      </c>
      <c r="F34">
        <f t="shared" si="0"/>
        <v>200.24679112778443</v>
      </c>
      <c r="G34">
        <f t="shared" si="9"/>
        <v>1.8695335520394247</v>
      </c>
      <c r="H34" s="20">
        <f t="shared" si="10"/>
        <v>4.599297060368548E-5</v>
      </c>
      <c r="I34">
        <f t="shared" si="1"/>
        <v>9.8596535472570603E-3</v>
      </c>
      <c r="J34">
        <f t="shared" si="11"/>
        <v>1.0612618601163081E-4</v>
      </c>
      <c r="L34" s="2">
        <v>0.80305369000000004</v>
      </c>
      <c r="M34">
        <v>2.3151270000000002E-2</v>
      </c>
      <c r="N34" s="6">
        <f t="shared" si="12"/>
        <v>231.51270000000002</v>
      </c>
      <c r="O34">
        <f t="shared" si="2"/>
        <v>230.43253835226159</v>
      </c>
      <c r="P34">
        <f t="shared" si="13"/>
        <v>1.1667491852450125</v>
      </c>
      <c r="Q34" s="20">
        <f t="shared" si="14"/>
        <v>2.17684680334394E-5</v>
      </c>
      <c r="R34">
        <f t="shared" si="3"/>
        <v>2.2031837231058494E-2</v>
      </c>
      <c r="S34">
        <f t="shared" si="15"/>
        <v>1.253129724180051E-6</v>
      </c>
      <c r="U34" s="2">
        <v>0.80304520999999995</v>
      </c>
      <c r="V34">
        <v>2.7250799999999999E-2</v>
      </c>
      <c r="W34" s="6">
        <f t="shared" si="16"/>
        <v>272.50799999999998</v>
      </c>
      <c r="X34">
        <f t="shared" si="4"/>
        <v>274.10109281756979</v>
      </c>
      <c r="Y34">
        <f t="shared" si="17"/>
        <v>2.5379447253925203</v>
      </c>
      <c r="Z34" s="20">
        <f t="shared" si="18"/>
        <v>3.417619008523151E-5</v>
      </c>
      <c r="AA34">
        <f t="shared" si="5"/>
        <v>3.9676330662273634E-2</v>
      </c>
      <c r="AB34">
        <f t="shared" si="19"/>
        <v>1.543938122391023E-4</v>
      </c>
      <c r="AD34" s="2">
        <v>0.79913931999999999</v>
      </c>
      <c r="AE34">
        <v>3.4135180000000001E-2</v>
      </c>
      <c r="AF34" s="6">
        <f t="shared" si="20"/>
        <v>341.35180000000003</v>
      </c>
      <c r="AG34">
        <f t="shared" si="6"/>
        <v>338.03848064882408</v>
      </c>
      <c r="AH34">
        <f t="shared" si="21"/>
        <v>10.97808512287701</v>
      </c>
      <c r="AI34" s="20">
        <f t="shared" si="22"/>
        <v>9.4215465741500926E-5</v>
      </c>
      <c r="AJ34">
        <f t="shared" si="7"/>
        <v>6.1640870334739042E-2</v>
      </c>
      <c r="AK34">
        <f t="shared" si="23"/>
        <v>7.5656300079055667E-4</v>
      </c>
    </row>
    <row r="35" spans="3:37" x14ac:dyDescent="0.25">
      <c r="C35" s="2">
        <v>0.80636584</v>
      </c>
      <c r="D35">
        <v>2.0194050000000002E-2</v>
      </c>
      <c r="E35" s="6">
        <f t="shared" si="8"/>
        <v>201.94050000000001</v>
      </c>
      <c r="F35">
        <f t="shared" ref="F35:F66" si="24">$AP$6+$AP$2*EXP((C35/J$1)*$AP$3-$AP$4)+D$1^2*$AP$5/((-$AP$7*(C35/E$1-1)^$AP$8+1))</f>
        <v>200.5125549390049</v>
      </c>
      <c r="G35">
        <f t="shared" si="9"/>
        <v>2.0390270972203401</v>
      </c>
      <c r="H35" s="20">
        <f t="shared" si="10"/>
        <v>5.0000706724673692E-5</v>
      </c>
      <c r="I35">
        <f t="shared" ref="I35:I66" si="25">$CB$3*(1+TANH($CB$4*(C35/J$1)-$CB$5))+D$1^2/($CB$6*(-0.00152*(C35/0.3-1)^10.82+1))</f>
        <v>1.0409391891282474E-2</v>
      </c>
      <c r="J35">
        <f t="shared" si="11"/>
        <v>9.5739534304491668E-5</v>
      </c>
      <c r="L35" s="2">
        <v>0.80636584</v>
      </c>
      <c r="M35">
        <v>2.3231720000000001E-2</v>
      </c>
      <c r="N35" s="6">
        <f t="shared" si="12"/>
        <v>232.31720000000001</v>
      </c>
      <c r="O35">
        <f t="shared" ref="O35:O66" si="26">$AP$6+$AP$2*EXP((L35/S$1)*$AP$3-$AP$4)+M$1^2*$AP$5/((-$AP$7*(L35/N$1-1)^$AP$8+1))</f>
        <v>230.98221815698415</v>
      </c>
      <c r="P35">
        <f t="shared" si="13"/>
        <v>1.7821765211820431</v>
      </c>
      <c r="Q35" s="20">
        <f t="shared" si="14"/>
        <v>3.3020830234706876E-5</v>
      </c>
      <c r="R35">
        <f t="shared" ref="R35:R66" si="27">$CB$3*(1+TANH($CB$4*(L35/S$1)-$CB$5))+M$1^2/($CB$6*(-0.00152*(L35/0.3-1)^10.82+1))</f>
        <v>2.3243964688514356E-2</v>
      </c>
      <c r="S35">
        <f t="shared" si="15"/>
        <v>1.4993239681356993E-10</v>
      </c>
      <c r="U35" s="2">
        <v>0.80605201999999998</v>
      </c>
      <c r="V35">
        <v>2.7336429999999998E-2</v>
      </c>
      <c r="W35" s="6">
        <f t="shared" si="16"/>
        <v>273.36429999999996</v>
      </c>
      <c r="X35">
        <f t="shared" ref="X35:X66" si="28">$AP$6+$AP$2*EXP((U35/AB$1)*$AP$3-$AP$4)+V$1^2*$AP$5/((-$AP$7*(U35/W$1-1)^$AP$8+1))</f>
        <v>275.19063980415751</v>
      </c>
      <c r="Y35">
        <f t="shared" si="17"/>
        <v>3.3355170802502587</v>
      </c>
      <c r="Z35" s="20">
        <f t="shared" si="18"/>
        <v>4.463541472900647E-5</v>
      </c>
      <c r="AA35">
        <f t="shared" ref="AA35:AA66" si="29">$CB$3*(1+TANH($CB$4*(U35/AB$1)-$CB$5))+V$1^2/($CB$6*(-0.00152*(U35/0.3-1)^10.82+1))</f>
        <v>4.1688812057916219E-2</v>
      </c>
      <c r="AB35">
        <f t="shared" si="19"/>
        <v>2.0599087073639545E-4</v>
      </c>
      <c r="AD35" s="2">
        <v>0.80169024</v>
      </c>
      <c r="AE35">
        <v>3.435324E-2</v>
      </c>
      <c r="AF35" s="6">
        <f t="shared" si="20"/>
        <v>343.5324</v>
      </c>
      <c r="AG35">
        <f t="shared" si="6"/>
        <v>340.8519385004015</v>
      </c>
      <c r="AH35">
        <f t="shared" si="21"/>
        <v>7.1848738508298045</v>
      </c>
      <c r="AI35" s="20">
        <f t="shared" si="22"/>
        <v>6.0881275192148897E-5</v>
      </c>
      <c r="AJ35">
        <f t="shared" si="7"/>
        <v>6.4079750074604105E-2</v>
      </c>
      <c r="AK35">
        <f t="shared" si="23"/>
        <v>8.8366540121553937E-4</v>
      </c>
    </row>
    <row r="36" spans="3:37" x14ac:dyDescent="0.25">
      <c r="C36" s="2">
        <v>0.80967800000000001</v>
      </c>
      <c r="D36">
        <v>2.020893E-2</v>
      </c>
      <c r="E36" s="6">
        <f t="shared" si="8"/>
        <v>202.08930000000001</v>
      </c>
      <c r="F36">
        <f t="shared" si="24"/>
        <v>200.80635615085768</v>
      </c>
      <c r="G36">
        <f t="shared" si="9"/>
        <v>1.6459449200521312</v>
      </c>
      <c r="H36" s="20">
        <f t="shared" si="10"/>
        <v>4.0302191168794134E-5</v>
      </c>
      <c r="I36">
        <f t="shared" si="25"/>
        <v>1.1063270855627224E-2</v>
      </c>
      <c r="J36">
        <f t="shared" si="11"/>
        <v>8.3643081185049377E-5</v>
      </c>
      <c r="L36" s="2">
        <v>0.80998334000000005</v>
      </c>
      <c r="M36">
        <v>2.3309719999999999E-2</v>
      </c>
      <c r="N36" s="6">
        <f t="shared" si="12"/>
        <v>233.09719999999999</v>
      </c>
      <c r="O36">
        <f t="shared" si="26"/>
        <v>231.64563760179828</v>
      </c>
      <c r="P36">
        <f t="shared" si="13"/>
        <v>2.107033395873076</v>
      </c>
      <c r="Q36" s="20">
        <f t="shared" si="14"/>
        <v>3.8779062500744437E-5</v>
      </c>
      <c r="R36">
        <f t="shared" si="27"/>
        <v>2.4833104021589083E-2</v>
      </c>
      <c r="S36">
        <f t="shared" si="15"/>
        <v>2.3206988772329304E-6</v>
      </c>
      <c r="U36" s="2">
        <v>0.80905883000000001</v>
      </c>
      <c r="V36">
        <v>2.7478490000000001E-2</v>
      </c>
      <c r="W36" s="6">
        <f t="shared" si="16"/>
        <v>274.78489999999999</v>
      </c>
      <c r="X36">
        <f t="shared" si="28"/>
        <v>276.39446431989262</v>
      </c>
      <c r="Y36">
        <f t="shared" si="17"/>
        <v>2.5906972998714144</v>
      </c>
      <c r="Z36" s="20">
        <f t="shared" si="18"/>
        <v>3.4310807967142628E-5</v>
      </c>
      <c r="AA36">
        <f t="shared" si="29"/>
        <v>4.4039022110316906E-2</v>
      </c>
      <c r="AB36">
        <f t="shared" si="19"/>
        <v>2.7425122377683727E-4</v>
      </c>
      <c r="AD36" s="2">
        <v>0.80439594999999997</v>
      </c>
      <c r="AE36">
        <v>3.4620129999999999E-2</v>
      </c>
      <c r="AF36" s="6">
        <f t="shared" si="20"/>
        <v>346.2013</v>
      </c>
      <c r="AG36">
        <f t="shared" si="6"/>
        <v>344.20190921325343</v>
      </c>
      <c r="AH36">
        <f t="shared" si="21"/>
        <v>3.997563518127083</v>
      </c>
      <c r="AI36" s="20">
        <f t="shared" si="22"/>
        <v>3.3353236610636849E-5</v>
      </c>
      <c r="AJ36">
        <f t="shared" si="7"/>
        <v>6.6976367594529157E-2</v>
      </c>
      <c r="AK36">
        <f t="shared" si="23"/>
        <v>1.0469261112736219E-3</v>
      </c>
    </row>
    <row r="37" spans="3:37" x14ac:dyDescent="0.25">
      <c r="C37" s="2">
        <v>0.81299014999999997</v>
      </c>
      <c r="D37">
        <v>2.0237459999999999E-2</v>
      </c>
      <c r="E37" s="6">
        <f t="shared" si="8"/>
        <v>202.37459999999999</v>
      </c>
      <c r="F37">
        <f t="shared" si="24"/>
        <v>201.13175606819436</v>
      </c>
      <c r="G37">
        <f t="shared" si="9"/>
        <v>1.5446610388260613</v>
      </c>
      <c r="H37" s="20">
        <f t="shared" si="10"/>
        <v>3.7715614294044052E-5</v>
      </c>
      <c r="I37">
        <f t="shared" si="25"/>
        <v>1.1851420406663668E-2</v>
      </c>
      <c r="J37">
        <f t="shared" si="11"/>
        <v>7.0325660061004581E-5</v>
      </c>
      <c r="L37" s="2">
        <v>0.81329549999999995</v>
      </c>
      <c r="M37">
        <v>2.3351920000000002E-2</v>
      </c>
      <c r="N37" s="6">
        <f t="shared" si="12"/>
        <v>233.51920000000001</v>
      </c>
      <c r="O37">
        <f t="shared" si="26"/>
        <v>232.31803451676973</v>
      </c>
      <c r="P37">
        <f t="shared" si="13"/>
        <v>1.4427985181038412</v>
      </c>
      <c r="Q37" s="20">
        <f t="shared" si="14"/>
        <v>2.645821244417144E-5</v>
      </c>
      <c r="R37">
        <f t="shared" si="27"/>
        <v>2.6604642362095865E-2</v>
      </c>
      <c r="S37">
        <f t="shared" si="15"/>
        <v>1.0580202764878493E-5</v>
      </c>
      <c r="U37" s="2">
        <v>0.81236640999999998</v>
      </c>
      <c r="V37">
        <v>2.763113E-2</v>
      </c>
      <c r="W37" s="6">
        <f t="shared" si="16"/>
        <v>276.31130000000002</v>
      </c>
      <c r="X37">
        <f t="shared" si="28"/>
        <v>277.86803576593138</v>
      </c>
      <c r="Y37">
        <f t="shared" si="17"/>
        <v>2.4234262449299115</v>
      </c>
      <c r="Z37" s="20">
        <f t="shared" si="18"/>
        <v>3.1741870432471441E-5</v>
      </c>
      <c r="AA37">
        <f t="shared" si="29"/>
        <v>4.7117037811809932E-2</v>
      </c>
      <c r="AB37">
        <f t="shared" si="19"/>
        <v>3.7970060325035534E-4</v>
      </c>
      <c r="AD37" s="2">
        <v>0.80687023000000002</v>
      </c>
      <c r="AE37">
        <v>3.4886970000000003E-2</v>
      </c>
      <c r="AF37" s="6">
        <f t="shared" si="20"/>
        <v>348.86970000000002</v>
      </c>
      <c r="AG37">
        <f t="shared" si="6"/>
        <v>347.63886048872689</v>
      </c>
      <c r="AH37">
        <f t="shared" si="21"/>
        <v>1.514965902511082</v>
      </c>
      <c r="AI37" s="20">
        <f t="shared" si="22"/>
        <v>1.2447334330326205E-5</v>
      </c>
      <c r="AJ37">
        <f t="shared" si="7"/>
        <v>6.9952423395334251E-2</v>
      </c>
      <c r="AK37">
        <f t="shared" si="23"/>
        <v>1.2295860218203582E-3</v>
      </c>
    </row>
    <row r="38" spans="3:37" x14ac:dyDescent="0.25">
      <c r="C38" s="2">
        <v>0.81630230999999998</v>
      </c>
      <c r="D38">
        <v>2.0265999999999999E-2</v>
      </c>
      <c r="E38" s="6">
        <f t="shared" si="8"/>
        <v>202.66</v>
      </c>
      <c r="F38">
        <f t="shared" si="24"/>
        <v>201.49285331759359</v>
      </c>
      <c r="G38">
        <f t="shared" si="9"/>
        <v>1.3622313782522921</v>
      </c>
      <c r="H38" s="20">
        <f t="shared" si="10"/>
        <v>3.3167657733616604E-5</v>
      </c>
      <c r="I38">
        <f t="shared" si="25"/>
        <v>1.2816950155662796E-2</v>
      </c>
      <c r="J38">
        <f t="shared" si="11"/>
        <v>5.5488343583420119E-5</v>
      </c>
      <c r="L38" s="2">
        <v>0.81660765000000002</v>
      </c>
      <c r="M38">
        <v>2.341735E-2</v>
      </c>
      <c r="N38" s="6">
        <f t="shared" si="12"/>
        <v>234.17349999999999</v>
      </c>
      <c r="O38">
        <f t="shared" si="26"/>
        <v>233.06049159490556</v>
      </c>
      <c r="P38">
        <f t="shared" si="13"/>
        <v>1.2387877098108542</v>
      </c>
      <c r="Q38" s="20">
        <f t="shared" si="14"/>
        <v>2.2590268558086114E-5</v>
      </c>
      <c r="R38">
        <f t="shared" si="27"/>
        <v>2.8780687447172101E-2</v>
      </c>
      <c r="S38">
        <f t="shared" si="15"/>
        <v>2.8765388572238547E-5</v>
      </c>
      <c r="U38" s="2">
        <v>0.81542442000000004</v>
      </c>
      <c r="V38">
        <v>2.7811010000000001E-2</v>
      </c>
      <c r="W38" s="6">
        <f t="shared" si="16"/>
        <v>278.11009999999999</v>
      </c>
      <c r="X38">
        <f t="shared" si="28"/>
        <v>279.38828628958879</v>
      </c>
      <c r="Y38">
        <f t="shared" si="17"/>
        <v>1.6337601908927901</v>
      </c>
      <c r="Z38" s="20">
        <f t="shared" si="18"/>
        <v>2.1122960511083659E-5</v>
      </c>
      <c r="AA38">
        <f t="shared" si="29"/>
        <v>5.0555634559609305E-2</v>
      </c>
      <c r="AB38">
        <f t="shared" si="19"/>
        <v>5.1731794635758279E-4</v>
      </c>
      <c r="AD38" s="2">
        <v>0.80908849999999999</v>
      </c>
      <c r="AE38">
        <v>3.515356E-2</v>
      </c>
      <c r="AF38" s="6">
        <f t="shared" si="20"/>
        <v>351.53559999999999</v>
      </c>
      <c r="AG38">
        <f t="shared" si="6"/>
        <v>351.06226471252904</v>
      </c>
      <c r="AH38">
        <f t="shared" si="21"/>
        <v>0.22404629436520246</v>
      </c>
      <c r="AI38" s="20">
        <f t="shared" si="22"/>
        <v>1.8130055773123473E-6</v>
      </c>
      <c r="AJ38">
        <f t="shared" si="7"/>
        <v>7.2933711320477865E-2</v>
      </c>
      <c r="AK38">
        <f t="shared" si="23"/>
        <v>1.4273398337982053E-3</v>
      </c>
    </row>
    <row r="39" spans="3:37" x14ac:dyDescent="0.25">
      <c r="C39" s="2">
        <v>0.81961446000000004</v>
      </c>
      <c r="D39">
        <v>2.0324600000000002E-2</v>
      </c>
      <c r="E39" s="6">
        <f t="shared" si="8"/>
        <v>203.24600000000001</v>
      </c>
      <c r="F39">
        <f t="shared" si="24"/>
        <v>201.89436477552434</v>
      </c>
      <c r="G39">
        <f t="shared" si="9"/>
        <v>1.8269177800433996</v>
      </c>
      <c r="H39" s="20">
        <f t="shared" si="10"/>
        <v>4.4225727751083298E-5</v>
      </c>
      <c r="I39">
        <f t="shared" si="25"/>
        <v>1.4023863799355109E-2</v>
      </c>
      <c r="J39">
        <f t="shared" si="11"/>
        <v>3.9699276670117034E-5</v>
      </c>
      <c r="L39" s="2">
        <v>0.81991981000000003</v>
      </c>
      <c r="M39">
        <v>2.3495060000000002E-2</v>
      </c>
      <c r="N39" s="6">
        <f t="shared" si="12"/>
        <v>234.95060000000001</v>
      </c>
      <c r="O39">
        <f t="shared" si="26"/>
        <v>233.88190416456811</v>
      </c>
      <c r="P39">
        <f t="shared" si="13"/>
        <v>1.1421107886694783</v>
      </c>
      <c r="Q39" s="20">
        <f t="shared" si="14"/>
        <v>2.0689744004623882E-5</v>
      </c>
      <c r="R39">
        <f t="shared" si="27"/>
        <v>3.151004159912079E-2</v>
      </c>
      <c r="S39">
        <f t="shared" si="15"/>
        <v>6.4239930034244827E-5</v>
      </c>
      <c r="U39" s="2">
        <v>0.81843124</v>
      </c>
      <c r="V39">
        <v>2.7996790000000001E-2</v>
      </c>
      <c r="W39" s="6">
        <f t="shared" si="16"/>
        <v>279.96789999999999</v>
      </c>
      <c r="X39">
        <f t="shared" si="28"/>
        <v>281.05113789115399</v>
      </c>
      <c r="Y39">
        <f t="shared" si="17"/>
        <v>1.173404328831763</v>
      </c>
      <c r="Z39" s="20">
        <f t="shared" si="18"/>
        <v>1.4970324234115101E-5</v>
      </c>
      <c r="AA39">
        <f t="shared" si="29"/>
        <v>5.4671404547203678E-2</v>
      </c>
      <c r="AB39">
        <f t="shared" si="19"/>
        <v>7.1153506124189004E-4</v>
      </c>
      <c r="AD39" s="2">
        <v>0.81134255</v>
      </c>
      <c r="AE39">
        <v>3.5464740000000002E-2</v>
      </c>
      <c r="AF39" s="6">
        <f t="shared" si="20"/>
        <v>354.6474</v>
      </c>
      <c r="AG39">
        <f t="shared" si="6"/>
        <v>354.91196697188184</v>
      </c>
      <c r="AH39">
        <f t="shared" si="21"/>
        <v>6.9995682610723128E-2</v>
      </c>
      <c r="AI39" s="20">
        <f t="shared" si="22"/>
        <v>5.5651604830402444E-7</v>
      </c>
      <c r="AJ39">
        <f t="shared" si="7"/>
        <v>7.6321596509874218E-2</v>
      </c>
      <c r="AK39">
        <f t="shared" si="23"/>
        <v>1.6692827238684511E-3</v>
      </c>
    </row>
    <row r="40" spans="3:37" x14ac:dyDescent="0.25">
      <c r="C40" s="2">
        <v>0.82292662000000005</v>
      </c>
      <c r="D40">
        <v>2.035723E-2</v>
      </c>
      <c r="E40" s="6">
        <f t="shared" si="8"/>
        <v>203.57230000000001</v>
      </c>
      <c r="F40">
        <f t="shared" si="24"/>
        <v>202.34173912553402</v>
      </c>
      <c r="G40">
        <f t="shared" si="9"/>
        <v>1.5142800657665105</v>
      </c>
      <c r="H40" s="20">
        <f t="shared" si="10"/>
        <v>3.6540024855828746E-5</v>
      </c>
      <c r="I40">
        <f t="shared" si="25"/>
        <v>1.5571699610002206E-2</v>
      </c>
      <c r="J40">
        <f t="shared" si="11"/>
        <v>2.2901301113592441E-5</v>
      </c>
      <c r="L40" s="2">
        <v>0.82323195999999998</v>
      </c>
      <c r="M40">
        <v>2.355229E-2</v>
      </c>
      <c r="N40" s="6">
        <f t="shared" si="12"/>
        <v>235.52289999999999</v>
      </c>
      <c r="O40">
        <f t="shared" si="26"/>
        <v>234.7925061998518</v>
      </c>
      <c r="P40">
        <f t="shared" si="13"/>
        <v>0.53347510329491765</v>
      </c>
      <c r="Q40" s="20">
        <f t="shared" si="14"/>
        <v>9.6171829062880527E-6</v>
      </c>
      <c r="R40">
        <f t="shared" si="27"/>
        <v>3.5025515352108683E-2</v>
      </c>
      <c r="S40">
        <f t="shared" si="15"/>
        <v>1.3163489998026939E-4</v>
      </c>
      <c r="U40" s="2">
        <v>0.82143805000000003</v>
      </c>
      <c r="V40">
        <v>2.8208090000000002E-2</v>
      </c>
      <c r="W40" s="6">
        <f t="shared" si="16"/>
        <v>282.08090000000004</v>
      </c>
      <c r="X40">
        <f t="shared" si="28"/>
        <v>282.90292556180003</v>
      </c>
      <c r="Y40">
        <f t="shared" si="17"/>
        <v>0.67572602425258854</v>
      </c>
      <c r="Z40" s="20">
        <f t="shared" si="18"/>
        <v>8.4922600375769503E-6</v>
      </c>
      <c r="AA40">
        <f t="shared" si="29"/>
        <v>5.9771783333617143E-2</v>
      </c>
      <c r="AB40">
        <f t="shared" si="19"/>
        <v>9.9626673685862684E-4</v>
      </c>
      <c r="AD40" s="2">
        <v>0.81329549999999995</v>
      </c>
      <c r="AE40">
        <v>3.5773079999999999E-2</v>
      </c>
      <c r="AF40" s="6">
        <f t="shared" si="20"/>
        <v>357.73079999999999</v>
      </c>
      <c r="AG40">
        <f t="shared" si="6"/>
        <v>358.58347422683551</v>
      </c>
      <c r="AH40">
        <f t="shared" si="21"/>
        <v>0.72705333710954811</v>
      </c>
      <c r="AI40" s="20">
        <f t="shared" si="22"/>
        <v>5.6813769458376962E-6</v>
      </c>
      <c r="AJ40">
        <f t="shared" si="7"/>
        <v>7.9602225856972672E-2</v>
      </c>
      <c r="AK40">
        <f t="shared" si="23"/>
        <v>1.9209940265517849E-3</v>
      </c>
    </row>
    <row r="41" spans="3:37" x14ac:dyDescent="0.25">
      <c r="C41" s="2">
        <v>0.82623877000000001</v>
      </c>
      <c r="D41">
        <v>2.0384409999999999E-2</v>
      </c>
      <c r="E41" s="6">
        <f t="shared" si="8"/>
        <v>203.8441</v>
      </c>
      <c r="F41">
        <f t="shared" si="24"/>
        <v>202.84127085889418</v>
      </c>
      <c r="G41">
        <f t="shared" si="9"/>
        <v>1.0056662862510377</v>
      </c>
      <c r="H41" s="20">
        <f t="shared" si="10"/>
        <v>2.4202353468737793E-5</v>
      </c>
      <c r="I41">
        <f t="shared" si="25"/>
        <v>1.7624449425910356E-2</v>
      </c>
      <c r="J41">
        <f t="shared" si="11"/>
        <v>7.6173823705292299E-6</v>
      </c>
      <c r="L41" s="2">
        <v>0.82623877000000001</v>
      </c>
      <c r="M41">
        <v>2.3642440000000001E-2</v>
      </c>
      <c r="N41" s="6">
        <f t="shared" si="12"/>
        <v>236.42440000000002</v>
      </c>
      <c r="O41">
        <f t="shared" si="26"/>
        <v>235.70628386668767</v>
      </c>
      <c r="P41">
        <f t="shared" si="13"/>
        <v>0.51569078092348053</v>
      </c>
      <c r="Q41" s="20">
        <f t="shared" si="14"/>
        <v>9.2258157376902095E-6</v>
      </c>
      <c r="R41">
        <f t="shared" si="27"/>
        <v>3.9217216532827129E-2</v>
      </c>
      <c r="S41">
        <f t="shared" si="15"/>
        <v>2.4257366404750261E-4</v>
      </c>
      <c r="U41" s="2">
        <v>0.82444485999999995</v>
      </c>
      <c r="V41">
        <v>2.841436E-2</v>
      </c>
      <c r="W41" s="6">
        <f t="shared" si="16"/>
        <v>284.14359999999999</v>
      </c>
      <c r="X41">
        <f t="shared" si="28"/>
        <v>284.96918383673568</v>
      </c>
      <c r="Y41">
        <f t="shared" si="17"/>
        <v>0.68158867147922031</v>
      </c>
      <c r="Z41" s="20">
        <f t="shared" si="18"/>
        <v>8.4420244663679946E-6</v>
      </c>
      <c r="AA41">
        <f t="shared" si="29"/>
        <v>6.6249729950333291E-2</v>
      </c>
      <c r="AB41">
        <f t="shared" si="19"/>
        <v>1.4315152192785835E-3</v>
      </c>
      <c r="AD41" s="2">
        <v>0.81524843999999996</v>
      </c>
      <c r="AE41">
        <v>3.608571E-2</v>
      </c>
      <c r="AF41" s="6">
        <f t="shared" si="20"/>
        <v>360.8571</v>
      </c>
      <c r="AG41">
        <f t="shared" si="6"/>
        <v>362.6002736510282</v>
      </c>
      <c r="AH41">
        <f t="shared" si="21"/>
        <v>3.0386543776389874</v>
      </c>
      <c r="AI41" s="20">
        <f t="shared" si="22"/>
        <v>2.3335160705711721E-5</v>
      </c>
      <c r="AJ41">
        <f t="shared" si="7"/>
        <v>8.3263742792796747E-2</v>
      </c>
      <c r="AK41">
        <f t="shared" si="23"/>
        <v>2.2257667781982052E-3</v>
      </c>
    </row>
    <row r="42" spans="3:37" x14ac:dyDescent="0.25">
      <c r="C42" s="2">
        <v>0.82985626999999995</v>
      </c>
      <c r="D42">
        <v>2.0429200000000002E-2</v>
      </c>
      <c r="E42" s="6">
        <f t="shared" si="8"/>
        <v>204.292</v>
      </c>
      <c r="F42">
        <f t="shared" si="24"/>
        <v>203.45506936544876</v>
      </c>
      <c r="G42">
        <f t="shared" si="9"/>
        <v>0.70045288705033637</v>
      </c>
      <c r="H42" s="20">
        <f t="shared" si="10"/>
        <v>1.6783255625256106E-5</v>
      </c>
      <c r="I42">
        <f t="shared" si="25"/>
        <v>2.0792741959302564E-2</v>
      </c>
      <c r="J42">
        <f t="shared" si="11"/>
        <v>1.3216275617354634E-7</v>
      </c>
      <c r="L42" s="2">
        <v>0.82955093000000002</v>
      </c>
      <c r="M42">
        <v>2.3713330000000001E-2</v>
      </c>
      <c r="N42" s="6">
        <f t="shared" si="12"/>
        <v>237.13330000000002</v>
      </c>
      <c r="O42">
        <f t="shared" si="26"/>
        <v>236.82138030762556</v>
      </c>
      <c r="P42">
        <f t="shared" si="13"/>
        <v>9.7293894490977514E-2</v>
      </c>
      <c r="Q42" s="20">
        <f t="shared" si="14"/>
        <v>1.730216692293226E-6</v>
      </c>
      <c r="R42">
        <f t="shared" si="27"/>
        <v>4.5556318419914497E-2</v>
      </c>
      <c r="S42">
        <f t="shared" si="15"/>
        <v>4.7711614311251877E-4</v>
      </c>
      <c r="U42" s="2">
        <v>0.82745166999999997</v>
      </c>
      <c r="V42">
        <v>2.864206E-2</v>
      </c>
      <c r="W42" s="6">
        <f t="shared" si="16"/>
        <v>286.42059999999998</v>
      </c>
      <c r="X42">
        <f t="shared" si="28"/>
        <v>287.27930823199523</v>
      </c>
      <c r="Y42">
        <f t="shared" si="17"/>
        <v>0.73737982769641064</v>
      </c>
      <c r="Z42" s="20">
        <f t="shared" si="18"/>
        <v>8.9884074743856363E-6</v>
      </c>
      <c r="AA42">
        <f t="shared" si="29"/>
        <v>7.4745125445670524E-2</v>
      </c>
      <c r="AB42">
        <f t="shared" si="19"/>
        <v>2.1254926434877796E-3</v>
      </c>
      <c r="AD42" s="2">
        <v>0.81706332000000004</v>
      </c>
      <c r="AE42">
        <v>3.6389989999999997E-2</v>
      </c>
      <c r="AF42" s="6">
        <f t="shared" si="20"/>
        <v>363.89989999999995</v>
      </c>
      <c r="AG42">
        <f t="shared" si="6"/>
        <v>366.67338465485039</v>
      </c>
      <c r="AH42">
        <f t="shared" si="21"/>
        <v>7.6922171306909153</v>
      </c>
      <c r="AI42" s="20">
        <f t="shared" si="22"/>
        <v>5.8088165649715282E-5</v>
      </c>
      <c r="AJ42">
        <f t="shared" si="7"/>
        <v>8.707207365324085E-2</v>
      </c>
      <c r="AK42">
        <f t="shared" si="23"/>
        <v>2.5686736034341035E-3</v>
      </c>
    </row>
    <row r="43" spans="3:37" x14ac:dyDescent="0.25">
      <c r="C43" s="2">
        <v>0.83316842999999996</v>
      </c>
      <c r="D43">
        <v>2.0505550000000001E-2</v>
      </c>
      <c r="E43" s="6">
        <f t="shared" si="8"/>
        <v>205.05549999999999</v>
      </c>
      <c r="F43">
        <f t="shared" si="24"/>
        <v>204.08871011599982</v>
      </c>
      <c r="G43">
        <f t="shared" si="9"/>
        <v>0.93468267980507824</v>
      </c>
      <c r="H43" s="20">
        <f t="shared" si="10"/>
        <v>2.2229072903748996E-5</v>
      </c>
      <c r="I43">
        <f t="shared" si="25"/>
        <v>2.5185719683931795E-2</v>
      </c>
      <c r="J43">
        <f t="shared" si="11"/>
        <v>2.1903988270394234E-5</v>
      </c>
      <c r="L43" s="2">
        <v>0.83316842999999996</v>
      </c>
      <c r="M43">
        <v>2.37909E-2</v>
      </c>
      <c r="N43" s="6">
        <f t="shared" si="12"/>
        <v>237.90899999999999</v>
      </c>
      <c r="O43">
        <f t="shared" si="26"/>
        <v>238.18724278642804</v>
      </c>
      <c r="P43">
        <f t="shared" si="13"/>
        <v>7.7419048199246623E-2</v>
      </c>
      <c r="Q43" s="20">
        <f t="shared" si="14"/>
        <v>1.3678109768497486E-6</v>
      </c>
      <c r="R43">
        <f t="shared" si="27"/>
        <v>5.6067657204227336E-2</v>
      </c>
      <c r="S43">
        <f t="shared" si="15"/>
        <v>1.0417890556206411E-3</v>
      </c>
      <c r="U43" s="2">
        <v>0.83015313999999996</v>
      </c>
      <c r="V43">
        <v>2.8876300000000001E-2</v>
      </c>
      <c r="W43" s="6">
        <f t="shared" si="16"/>
        <v>288.76300000000003</v>
      </c>
      <c r="X43">
        <f t="shared" si="28"/>
        <v>289.59063338835267</v>
      </c>
      <c r="Y43">
        <f t="shared" si="17"/>
        <v>0.68497702551606798</v>
      </c>
      <c r="Z43" s="20">
        <f t="shared" si="18"/>
        <v>8.2147228376808612E-6</v>
      </c>
      <c r="AA43">
        <f t="shared" si="29"/>
        <v>8.5002882384511078E-2</v>
      </c>
      <c r="AB43">
        <f t="shared" si="19"/>
        <v>3.150193250165309E-3</v>
      </c>
      <c r="AD43" s="2">
        <v>0.81855211999999999</v>
      </c>
      <c r="AE43">
        <v>3.6702350000000002E-2</v>
      </c>
      <c r="AF43" s="6">
        <f t="shared" si="20"/>
        <v>367.02350000000001</v>
      </c>
      <c r="AG43">
        <f t="shared" si="6"/>
        <v>370.28169816820946</v>
      </c>
      <c r="AH43">
        <f t="shared" si="21"/>
        <v>10.615855303323393</v>
      </c>
      <c r="AI43" s="20">
        <f t="shared" si="22"/>
        <v>7.8807444633114079E-5</v>
      </c>
      <c r="AJ43">
        <f t="shared" si="7"/>
        <v>9.054158154988716E-2</v>
      </c>
      <c r="AK43">
        <f t="shared" si="23"/>
        <v>2.8986628538823648E-3</v>
      </c>
    </row>
    <row r="44" spans="3:37" x14ac:dyDescent="0.25">
      <c r="C44" s="2">
        <v>0.83617523999999999</v>
      </c>
      <c r="D44">
        <v>2.0565650000000001E-2</v>
      </c>
      <c r="E44" s="6">
        <f t="shared" si="8"/>
        <v>205.65650000000002</v>
      </c>
      <c r="F44">
        <f t="shared" si="24"/>
        <v>204.73183281170006</v>
      </c>
      <c r="G44">
        <f t="shared" si="9"/>
        <v>0.85500940911856016</v>
      </c>
      <c r="H44" s="20">
        <f t="shared" si="10"/>
        <v>2.0215571021773816E-5</v>
      </c>
      <c r="I44">
        <f t="shared" si="25"/>
        <v>3.1588890313435217E-2</v>
      </c>
      <c r="J44">
        <f t="shared" si="11"/>
        <v>1.215118270077433E-4</v>
      </c>
      <c r="L44" s="2">
        <v>0.83648058000000003</v>
      </c>
      <c r="M44">
        <v>2.3904140000000001E-2</v>
      </c>
      <c r="N44" s="6">
        <f t="shared" si="12"/>
        <v>239.04140000000001</v>
      </c>
      <c r="O44">
        <f t="shared" si="26"/>
        <v>239.59302137370852</v>
      </c>
      <c r="P44">
        <f t="shared" si="13"/>
        <v>0.30428613993206788</v>
      </c>
      <c r="Q44" s="20">
        <f t="shared" si="14"/>
        <v>5.3252000027484401E-6</v>
      </c>
      <c r="R44">
        <f t="shared" si="27"/>
        <v>7.2319963882007773E-2</v>
      </c>
      <c r="S44">
        <f t="shared" si="15"/>
        <v>2.3440920021735936E-3</v>
      </c>
      <c r="U44" s="2">
        <v>0.83255349999999995</v>
      </c>
      <c r="V44">
        <v>2.9153459999999999E-2</v>
      </c>
      <c r="W44" s="6">
        <f t="shared" si="16"/>
        <v>291.53460000000001</v>
      </c>
      <c r="X44">
        <f t="shared" si="28"/>
        <v>291.85504062080889</v>
      </c>
      <c r="Y44">
        <f t="shared" si="17"/>
        <v>0.10268219146438122</v>
      </c>
      <c r="Z44" s="20">
        <f t="shared" si="18"/>
        <v>1.2081334764136835E-6</v>
      </c>
      <c r="AA44">
        <f t="shared" si="29"/>
        <v>9.7402774047882917E-2</v>
      </c>
      <c r="AB44">
        <f t="shared" si="19"/>
        <v>4.6579688680065496E-3</v>
      </c>
      <c r="AD44" s="2">
        <v>0.81990708999999995</v>
      </c>
      <c r="AE44">
        <v>3.695888E-2</v>
      </c>
      <c r="AF44" s="6">
        <f t="shared" si="20"/>
        <v>369.58879999999999</v>
      </c>
      <c r="AG44">
        <f t="shared" si="6"/>
        <v>373.79167325469808</v>
      </c>
      <c r="AH44">
        <f t="shared" si="21"/>
        <v>17.664143595056519</v>
      </c>
      <c r="AI44" s="20">
        <f t="shared" si="22"/>
        <v>1.2931680995569475E-4</v>
      </c>
      <c r="AJ44">
        <f t="shared" si="7"/>
        <v>9.4016512864559573E-2</v>
      </c>
      <c r="AK44">
        <f t="shared" si="23"/>
        <v>3.2555734681068687E-3</v>
      </c>
    </row>
    <row r="45" spans="3:37" x14ac:dyDescent="0.25">
      <c r="C45" s="2">
        <v>0.83948738999999994</v>
      </c>
      <c r="D45">
        <v>2.0611520000000001E-2</v>
      </c>
      <c r="E45" s="6">
        <f t="shared" si="8"/>
        <v>206.11520000000002</v>
      </c>
      <c r="F45">
        <f t="shared" si="24"/>
        <v>205.5257342357452</v>
      </c>
      <c r="G45">
        <f t="shared" si="9"/>
        <v>0.34746988722850858</v>
      </c>
      <c r="H45" s="20">
        <f t="shared" si="10"/>
        <v>8.1789420884264116E-6</v>
      </c>
      <c r="I45">
        <f t="shared" si="25"/>
        <v>4.4944383972762972E-2</v>
      </c>
      <c r="J45">
        <f t="shared" si="11"/>
        <v>5.9208826911698613E-4</v>
      </c>
      <c r="L45" s="2">
        <v>0.83979274000000004</v>
      </c>
      <c r="M45">
        <v>2.397229E-2</v>
      </c>
      <c r="N45" s="6">
        <f t="shared" si="12"/>
        <v>239.72290000000001</v>
      </c>
      <c r="O45">
        <f t="shared" si="26"/>
        <v>241.16921868526336</v>
      </c>
      <c r="P45">
        <f t="shared" si="13"/>
        <v>2.091837739341905</v>
      </c>
      <c r="Q45" s="20">
        <f t="shared" si="14"/>
        <v>3.6400634025541084E-5</v>
      </c>
      <c r="R45">
        <f t="shared" si="27"/>
        <v>0.10457104042729456</v>
      </c>
      <c r="S45">
        <f t="shared" si="15"/>
        <v>6.496158570441315E-3</v>
      </c>
      <c r="U45" s="2">
        <v>0.83496183000000002</v>
      </c>
      <c r="V45">
        <v>2.941889E-2</v>
      </c>
      <c r="W45" s="6">
        <f t="shared" si="16"/>
        <v>294.18889999999999</v>
      </c>
      <c r="X45">
        <f t="shared" si="28"/>
        <v>294.34952194505343</v>
      </c>
      <c r="Y45">
        <f t="shared" si="17"/>
        <v>2.5799409232748826E-2</v>
      </c>
      <c r="Z45" s="20">
        <f t="shared" si="18"/>
        <v>2.9809671941281767E-7</v>
      </c>
      <c r="AA45">
        <f t="shared" si="29"/>
        <v>0.11496195625138513</v>
      </c>
      <c r="AB45">
        <f t="shared" si="19"/>
        <v>7.3176161836888643E-3</v>
      </c>
    </row>
    <row r="46" spans="3:37" x14ac:dyDescent="0.25">
      <c r="C46" s="2">
        <v>0.84249419999999997</v>
      </c>
      <c r="D46">
        <v>2.072216E-2</v>
      </c>
      <c r="E46" s="6">
        <f t="shared" si="8"/>
        <v>207.2216</v>
      </c>
      <c r="F46">
        <f t="shared" si="24"/>
        <v>206.33491698096893</v>
      </c>
      <c r="G46">
        <f t="shared" si="9"/>
        <v>0.78620677623804924</v>
      </c>
      <c r="H46" s="20">
        <f t="shared" si="10"/>
        <v>1.8309089065532053E-5</v>
      </c>
      <c r="I46">
        <f t="shared" si="25"/>
        <v>7.6119485499556272E-2</v>
      </c>
      <c r="J46">
        <f t="shared" si="11"/>
        <v>3.0688636725037873E-3</v>
      </c>
      <c r="L46" s="2">
        <v>0.84279954999999995</v>
      </c>
      <c r="M46">
        <v>2.408157E-2</v>
      </c>
      <c r="N46" s="6">
        <f t="shared" si="12"/>
        <v>240.81569999999999</v>
      </c>
      <c r="O46">
        <f t="shared" si="26"/>
        <v>242.76863563124797</v>
      </c>
      <c r="P46">
        <f t="shared" si="13"/>
        <v>3.8139575797979539</v>
      </c>
      <c r="Q46" s="20">
        <f t="shared" si="14"/>
        <v>6.576673224896404E-5</v>
      </c>
      <c r="R46">
        <f t="shared" si="27"/>
        <v>0.18383990646179421</v>
      </c>
      <c r="S46">
        <f t="shared" si="15"/>
        <v>2.5522726069039846E-2</v>
      </c>
      <c r="U46" s="2">
        <v>0.83694071999999997</v>
      </c>
      <c r="V46">
        <v>2.967241E-2</v>
      </c>
      <c r="W46" s="6">
        <f t="shared" si="16"/>
        <v>296.72410000000002</v>
      </c>
      <c r="X46">
        <f t="shared" si="28"/>
        <v>296.58373892817315</v>
      </c>
      <c r="Y46">
        <f t="shared" si="17"/>
        <v>1.970123048438881E-2</v>
      </c>
      <c r="Z46" s="20">
        <f t="shared" si="18"/>
        <v>2.2376270803763663E-7</v>
      </c>
      <c r="AA46">
        <f t="shared" si="29"/>
        <v>0.13594404105089417</v>
      </c>
      <c r="AB46">
        <f t="shared" si="19"/>
        <v>1.1293659566217374E-2</v>
      </c>
    </row>
    <row r="47" spans="3:37" x14ac:dyDescent="0.25">
      <c r="C47" s="2">
        <v>0.84550102000000005</v>
      </c>
      <c r="D47">
        <v>2.0810950000000002E-2</v>
      </c>
      <c r="E47" s="6">
        <f t="shared" si="8"/>
        <v>208.10950000000003</v>
      </c>
      <c r="F47">
        <f t="shared" si="24"/>
        <v>207.2402776180034</v>
      </c>
      <c r="G47">
        <f t="shared" si="9"/>
        <v>0.7555475493638808</v>
      </c>
      <c r="H47" s="20">
        <f t="shared" si="10"/>
        <v>1.7445281821215561E-5</v>
      </c>
      <c r="I47">
        <f t="shared" si="25"/>
        <v>0.2968634599793526</v>
      </c>
      <c r="J47">
        <f t="shared" si="11"/>
        <v>7.6204988265900567E-2</v>
      </c>
      <c r="L47" s="2">
        <v>0.84611170000000002</v>
      </c>
      <c r="M47">
        <v>2.4204360000000001E-2</v>
      </c>
      <c r="N47" s="6">
        <f t="shared" si="12"/>
        <v>242.0436</v>
      </c>
      <c r="O47">
        <f t="shared" si="26"/>
        <v>244.74304646795343</v>
      </c>
      <c r="P47">
        <f t="shared" si="13"/>
        <v>7.2870112333462806</v>
      </c>
      <c r="Q47" s="20">
        <f t="shared" si="14"/>
        <v>1.2438334488425369E-4</v>
      </c>
      <c r="R47">
        <f t="shared" si="27"/>
        <v>1.7410996908063454</v>
      </c>
      <c r="S47">
        <f t="shared" si="15"/>
        <v>2.9477295769446306</v>
      </c>
      <c r="U47" s="2">
        <v>0.83903574000000003</v>
      </c>
      <c r="V47">
        <v>2.9926709999999999E-2</v>
      </c>
      <c r="W47" s="6">
        <f t="shared" si="16"/>
        <v>299.26709999999997</v>
      </c>
      <c r="X47">
        <f t="shared" si="28"/>
        <v>299.14898761390242</v>
      </c>
      <c r="Y47">
        <f t="shared" si="17"/>
        <v>1.3950535749656811E-2</v>
      </c>
      <c r="Z47" s="20">
        <f t="shared" si="18"/>
        <v>1.5576609626948904E-7</v>
      </c>
      <c r="AA47">
        <f t="shared" si="29"/>
        <v>0.17019285285886812</v>
      </c>
      <c r="AB47">
        <f t="shared" si="19"/>
        <v>1.9674590832504401E-2</v>
      </c>
    </row>
    <row r="48" spans="3:37" x14ac:dyDescent="0.25">
      <c r="C48" s="2">
        <v>0.84850782999999996</v>
      </c>
      <c r="D48">
        <v>2.090204E-2</v>
      </c>
      <c r="E48" s="6">
        <f t="shared" si="8"/>
        <v>209.0204</v>
      </c>
      <c r="F48">
        <f t="shared" si="24"/>
        <v>208.25524451578576</v>
      </c>
      <c r="G48">
        <f t="shared" si="9"/>
        <v>0.58546291502311765</v>
      </c>
      <c r="H48" s="20">
        <f t="shared" si="10"/>
        <v>1.3400532048933509E-5</v>
      </c>
      <c r="I48">
        <f t="shared" si="25"/>
        <v>-0.13865822991383467</v>
      </c>
      <c r="J48">
        <f t="shared" si="11"/>
        <v>2.5459479734975775E-2</v>
      </c>
      <c r="L48" s="2">
        <v>0.84942386000000003</v>
      </c>
      <c r="M48">
        <v>2.435816E-2</v>
      </c>
      <c r="N48" s="6">
        <f t="shared" si="12"/>
        <v>243.58160000000001</v>
      </c>
      <c r="O48">
        <f t="shared" si="26"/>
        <v>246.9733355102249</v>
      </c>
      <c r="P48">
        <f t="shared" si="13"/>
        <v>11.503869771320499</v>
      </c>
      <c r="Q48" s="20">
        <f t="shared" si="14"/>
        <v>1.9388981619199652E-4</v>
      </c>
      <c r="R48">
        <f t="shared" si="27"/>
        <v>-0.21294369694242665</v>
      </c>
      <c r="S48">
        <f t="shared" si="15"/>
        <v>5.6312171308323916E-2</v>
      </c>
      <c r="U48" s="2">
        <v>0.84128555000000005</v>
      </c>
      <c r="V48">
        <v>3.0175859999999999E-2</v>
      </c>
      <c r="W48" s="6">
        <f t="shared" si="16"/>
        <v>301.7586</v>
      </c>
      <c r="X48">
        <f t="shared" si="28"/>
        <v>302.15573485328918</v>
      </c>
      <c r="Y48">
        <f t="shared" si="17"/>
        <v>0.15771609169701364</v>
      </c>
      <c r="Z48" s="20">
        <f t="shared" si="18"/>
        <v>1.7320351210968916E-6</v>
      </c>
      <c r="AA48">
        <f t="shared" si="29"/>
        <v>0.23749604605431873</v>
      </c>
      <c r="AB48">
        <f t="shared" si="19"/>
        <v>4.2981659545597337E-2</v>
      </c>
    </row>
    <row r="49" spans="3:28" x14ac:dyDescent="0.25">
      <c r="C49" s="2">
        <v>0.85114504000000002</v>
      </c>
      <c r="D49">
        <v>2.1000069999999999E-2</v>
      </c>
      <c r="E49" s="6">
        <f t="shared" si="8"/>
        <v>210.00069999999999</v>
      </c>
      <c r="F49">
        <f t="shared" si="24"/>
        <v>209.24789766446358</v>
      </c>
      <c r="G49">
        <f t="shared" si="9"/>
        <v>0.56671135638908188</v>
      </c>
      <c r="H49" s="20">
        <f t="shared" si="10"/>
        <v>1.2850511980323424E-5</v>
      </c>
      <c r="I49">
        <f t="shared" si="25"/>
        <v>-5.7681753937485092E-2</v>
      </c>
      <c r="J49">
        <f t="shared" si="11"/>
        <v>6.190829418129401E-3</v>
      </c>
      <c r="L49" s="2">
        <v>0.85212531999999996</v>
      </c>
      <c r="M49">
        <v>2.4557309999999999E-2</v>
      </c>
      <c r="N49" s="6">
        <f t="shared" si="12"/>
        <v>245.57309999999998</v>
      </c>
      <c r="O49">
        <f t="shared" si="26"/>
        <v>249.00941719000485</v>
      </c>
      <c r="P49">
        <f t="shared" si="13"/>
        <v>11.808275830322975</v>
      </c>
      <c r="Q49" s="20">
        <f t="shared" si="14"/>
        <v>1.9580550791052352E-4</v>
      </c>
      <c r="R49">
        <f t="shared" si="27"/>
        <v>-0.10682999046119378</v>
      </c>
      <c r="S49">
        <f t="shared" si="15"/>
        <v>1.7262622722480015E-2</v>
      </c>
      <c r="U49" s="2">
        <v>0.84338904000000003</v>
      </c>
      <c r="V49">
        <v>3.0439520000000001E-2</v>
      </c>
      <c r="W49" s="6">
        <f t="shared" si="16"/>
        <v>304.39519999999999</v>
      </c>
      <c r="X49">
        <f t="shared" si="28"/>
        <v>305.22734154940235</v>
      </c>
      <c r="Y49">
        <f t="shared" si="17"/>
        <v>0.6924595582417693</v>
      </c>
      <c r="Z49" s="20">
        <f t="shared" si="18"/>
        <v>7.4734101030648338E-6</v>
      </c>
      <c r="AA49">
        <f t="shared" si="29"/>
        <v>0.38851614022523101</v>
      </c>
      <c r="AB49">
        <f t="shared" si="19"/>
        <v>0.12821886595192433</v>
      </c>
    </row>
    <row r="50" spans="3:28" x14ac:dyDescent="0.25">
      <c r="C50" s="2">
        <v>0.85365203999999995</v>
      </c>
      <c r="D50">
        <v>2.1135919999999999E-2</v>
      </c>
      <c r="E50" s="6">
        <f t="shared" si="8"/>
        <v>211.35919999999999</v>
      </c>
      <c r="F50">
        <f t="shared" si="24"/>
        <v>210.2917487013315</v>
      </c>
      <c r="G50">
        <f t="shared" si="9"/>
        <v>1.1394522750290403</v>
      </c>
      <c r="H50" s="20">
        <f t="shared" si="10"/>
        <v>2.5506673731931931E-5</v>
      </c>
      <c r="I50">
        <f t="shared" si="25"/>
        <v>-3.5844021323577099E-2</v>
      </c>
      <c r="J50">
        <f t="shared" si="11"/>
        <v>3.2467137132382896E-3</v>
      </c>
      <c r="L50" s="2">
        <v>0.85480915999999996</v>
      </c>
      <c r="M50">
        <v>2.4746959999999998E-2</v>
      </c>
      <c r="N50" s="6">
        <f t="shared" si="12"/>
        <v>247.46959999999999</v>
      </c>
      <c r="O50">
        <f t="shared" si="26"/>
        <v>251.25187023683037</v>
      </c>
      <c r="P50">
        <f t="shared" si="13"/>
        <v>14.305568144412977</v>
      </c>
      <c r="Q50" s="20">
        <f t="shared" si="14"/>
        <v>2.3359384632154823E-4</v>
      </c>
      <c r="R50">
        <f t="shared" si="27"/>
        <v>-6.946513012147322E-2</v>
      </c>
      <c r="S50">
        <f t="shared" si="15"/>
        <v>8.8759179250565909E-3</v>
      </c>
      <c r="U50" s="2">
        <v>0.84503817000000003</v>
      </c>
      <c r="V50">
        <v>3.0694289999999999E-2</v>
      </c>
      <c r="W50" s="6">
        <f t="shared" si="16"/>
        <v>306.94290000000001</v>
      </c>
      <c r="X50">
        <f t="shared" si="28"/>
        <v>307.82840257727264</v>
      </c>
      <c r="Y50">
        <f t="shared" si="17"/>
        <v>0.7841148143564739</v>
      </c>
      <c r="Z50" s="20">
        <f t="shared" si="18"/>
        <v>8.3227044981604848E-6</v>
      </c>
      <c r="AA50">
        <f t="shared" si="29"/>
        <v>0.81317386039576522</v>
      </c>
      <c r="AB50">
        <f t="shared" si="19"/>
        <v>0.61227427808674129</v>
      </c>
    </row>
    <row r="51" spans="3:28" x14ac:dyDescent="0.25">
      <c r="C51" s="2">
        <v>0.85665884999999997</v>
      </c>
      <c r="D51">
        <v>2.1321690000000001E-2</v>
      </c>
      <c r="E51" s="6">
        <f t="shared" si="8"/>
        <v>213.21690000000001</v>
      </c>
      <c r="F51">
        <f t="shared" si="24"/>
        <v>211.68945073059223</v>
      </c>
      <c r="G51">
        <f t="shared" si="9"/>
        <v>2.3331012706143675</v>
      </c>
      <c r="H51" s="20">
        <f t="shared" si="10"/>
        <v>5.1320436392310692E-5</v>
      </c>
      <c r="I51">
        <f t="shared" si="25"/>
        <v>-2.3720304560456991E-2</v>
      </c>
      <c r="J51">
        <f t="shared" si="11"/>
        <v>2.0287812739842371E-3</v>
      </c>
      <c r="L51" s="2">
        <v>0.85696419999999995</v>
      </c>
      <c r="M51">
        <v>2.4975219999999999E-2</v>
      </c>
      <c r="N51" s="6">
        <f t="shared" si="12"/>
        <v>249.75219999999999</v>
      </c>
      <c r="O51">
        <f t="shared" si="26"/>
        <v>253.23005520776701</v>
      </c>
      <c r="P51">
        <f t="shared" si="13"/>
        <v>12.095476846192192</v>
      </c>
      <c r="Q51" s="20">
        <f t="shared" si="14"/>
        <v>1.939118498762519E-4</v>
      </c>
      <c r="R51">
        <f t="shared" si="27"/>
        <v>-5.3215951742681088E-2</v>
      </c>
      <c r="S51">
        <f t="shared" si="15"/>
        <v>6.1138593384934495E-3</v>
      </c>
      <c r="U51" s="2">
        <v>0.84686870000000003</v>
      </c>
      <c r="V51">
        <v>3.100021E-2</v>
      </c>
      <c r="W51" s="6">
        <f t="shared" si="16"/>
        <v>310.00209999999998</v>
      </c>
      <c r="X51">
        <f t="shared" si="28"/>
        <v>310.93202299716995</v>
      </c>
      <c r="Y51">
        <f t="shared" si="17"/>
        <v>0.86475678066557515</v>
      </c>
      <c r="Z51" s="20">
        <f t="shared" si="18"/>
        <v>8.9983877702915229E-6</v>
      </c>
      <c r="AA51">
        <f t="shared" si="29"/>
        <v>-3.0032274395868561</v>
      </c>
      <c r="AB51">
        <f t="shared" si="19"/>
        <v>9.206537429517379</v>
      </c>
    </row>
    <row r="52" spans="3:28" x14ac:dyDescent="0.25">
      <c r="C52" s="2">
        <v>0.85936031999999996</v>
      </c>
      <c r="D52">
        <v>2.149353E-2</v>
      </c>
      <c r="E52" s="6">
        <f t="shared" si="8"/>
        <v>214.93530000000001</v>
      </c>
      <c r="F52">
        <f t="shared" si="24"/>
        <v>213.09899281294832</v>
      </c>
      <c r="G52">
        <f t="shared" si="9"/>
        <v>3.3720240852176815</v>
      </c>
      <c r="H52" s="20">
        <f t="shared" si="10"/>
        <v>7.2991984633231902E-5</v>
      </c>
      <c r="I52">
        <f t="shared" si="25"/>
        <v>-1.7548069583391685E-2</v>
      </c>
      <c r="J52">
        <f t="shared" si="11"/>
        <v>1.5242464980298898E-3</v>
      </c>
      <c r="L52" s="2">
        <v>0.85920976999999998</v>
      </c>
      <c r="M52">
        <v>2.5170600000000001E-2</v>
      </c>
      <c r="N52" s="6">
        <f t="shared" si="12"/>
        <v>251.70600000000002</v>
      </c>
      <c r="O52">
        <f t="shared" si="26"/>
        <v>255.47890488642537</v>
      </c>
      <c r="P52">
        <f t="shared" si="13"/>
        <v>14.234811282012293</v>
      </c>
      <c r="Q52" s="20">
        <f t="shared" si="14"/>
        <v>2.2468008405296009E-4</v>
      </c>
      <c r="R52">
        <f t="shared" si="27"/>
        <v>-4.205129453404096E-2</v>
      </c>
      <c r="S52">
        <f t="shared" si="15"/>
        <v>4.5187831047457253E-3</v>
      </c>
      <c r="U52" s="2">
        <v>0.84859417999999998</v>
      </c>
      <c r="V52">
        <v>3.1298600000000003E-2</v>
      </c>
      <c r="W52" s="6">
        <f t="shared" si="16"/>
        <v>312.98600000000005</v>
      </c>
      <c r="X52">
        <f t="shared" si="28"/>
        <v>314.08362467609959</v>
      </c>
      <c r="Y52">
        <f t="shared" si="17"/>
        <v>1.2047799295826251</v>
      </c>
      <c r="Z52" s="20">
        <f t="shared" si="18"/>
        <v>1.229866297149475E-5</v>
      </c>
      <c r="AA52">
        <f t="shared" si="29"/>
        <v>-0.53118987505642312</v>
      </c>
      <c r="AB52">
        <f t="shared" si="19"/>
        <v>0.31639328457130028</v>
      </c>
    </row>
    <row r="53" spans="3:28" x14ac:dyDescent="0.25">
      <c r="C53" s="2">
        <v>0.86236712999999998</v>
      </c>
      <c r="D53">
        <v>2.168161E-2</v>
      </c>
      <c r="E53" s="6">
        <f t="shared" si="8"/>
        <v>216.81610000000001</v>
      </c>
      <c r="F53">
        <f t="shared" si="24"/>
        <v>214.86388957082778</v>
      </c>
      <c r="G53">
        <f t="shared" si="9"/>
        <v>3.8111255597688061</v>
      </c>
      <c r="H53" s="20">
        <f t="shared" si="10"/>
        <v>8.107187187800966E-5</v>
      </c>
      <c r="I53">
        <f t="shared" si="25"/>
        <v>-1.3033984062230275E-2</v>
      </c>
      <c r="J53">
        <f t="shared" si="11"/>
        <v>1.2051724710935583E-3</v>
      </c>
      <c r="L53" s="2">
        <v>0.86116694999999999</v>
      </c>
      <c r="M53">
        <v>2.5399370000000001E-2</v>
      </c>
      <c r="N53" s="6">
        <f t="shared" si="12"/>
        <v>253.99370000000002</v>
      </c>
      <c r="O53">
        <f t="shared" si="26"/>
        <v>257.61131541832634</v>
      </c>
      <c r="P53">
        <f t="shared" si="13"/>
        <v>13.087141314912341</v>
      </c>
      <c r="Q53" s="20">
        <f t="shared" si="14"/>
        <v>2.0286115914989341E-4</v>
      </c>
      <c r="R53">
        <f t="shared" si="27"/>
        <v>-3.5036075659798854E-2</v>
      </c>
      <c r="S53">
        <f t="shared" si="15"/>
        <v>3.6524430920985007E-3</v>
      </c>
      <c r="U53" s="2">
        <v>0.85006932999999996</v>
      </c>
      <c r="V53">
        <v>3.1602110000000003E-2</v>
      </c>
      <c r="W53" s="6">
        <f t="shared" si="16"/>
        <v>316.02110000000005</v>
      </c>
      <c r="X53">
        <f t="shared" si="28"/>
        <v>316.96619474753157</v>
      </c>
      <c r="Y53">
        <f t="shared" si="17"/>
        <v>0.89320408181168165</v>
      </c>
      <c r="Z53" s="20">
        <f t="shared" si="18"/>
        <v>8.9437270814019052E-6</v>
      </c>
      <c r="AA53">
        <f t="shared" si="29"/>
        <v>-0.30548224980095828</v>
      </c>
      <c r="AB53">
        <f t="shared" si="19"/>
        <v>0.11362586562242191</v>
      </c>
    </row>
    <row r="54" spans="3:28" x14ac:dyDescent="0.25">
      <c r="C54" s="2">
        <v>0.86506859999999997</v>
      </c>
      <c r="D54">
        <v>2.1899890000000002E-2</v>
      </c>
      <c r="E54" s="6">
        <f t="shared" si="8"/>
        <v>218.99890000000002</v>
      </c>
      <c r="F54">
        <f t="shared" si="24"/>
        <v>216.65077676647189</v>
      </c>
      <c r="G54">
        <f t="shared" si="9"/>
        <v>5.5136827198345904</v>
      </c>
      <c r="H54" s="20">
        <f t="shared" si="10"/>
        <v>1.1496295133223737E-4</v>
      </c>
      <c r="I54">
        <f t="shared" si="25"/>
        <v>-1.0125566072921366E-2</v>
      </c>
      <c r="J54">
        <f t="shared" si="11"/>
        <v>1.0256298366786163E-3</v>
      </c>
      <c r="L54" s="2">
        <v>0.86340002999999999</v>
      </c>
      <c r="M54">
        <v>2.5699940000000001E-2</v>
      </c>
      <c r="N54" s="6">
        <f t="shared" si="12"/>
        <v>256.99940000000004</v>
      </c>
      <c r="O54">
        <f t="shared" si="26"/>
        <v>260.26142414834788</v>
      </c>
      <c r="P54">
        <f t="shared" si="13"/>
        <v>10.640801544404503</v>
      </c>
      <c r="Q54" s="20">
        <f t="shared" si="14"/>
        <v>1.6110541006305871E-4</v>
      </c>
      <c r="R54">
        <f t="shared" si="27"/>
        <v>-2.8939932088121845E-2</v>
      </c>
      <c r="S54">
        <f t="shared" si="15"/>
        <v>2.9855156218063172E-3</v>
      </c>
      <c r="U54" s="2">
        <v>0.85175573000000004</v>
      </c>
      <c r="V54">
        <v>3.1940740000000002E-2</v>
      </c>
      <c r="W54" s="6">
        <f t="shared" si="16"/>
        <v>319.4074</v>
      </c>
      <c r="X54">
        <f t="shared" si="28"/>
        <v>320.49107175811605</v>
      </c>
      <c r="Y54">
        <f t="shared" si="17"/>
        <v>1.17434447933834</v>
      </c>
      <c r="Z54" s="20">
        <f t="shared" si="18"/>
        <v>1.1510801461336245E-5</v>
      </c>
      <c r="AA54">
        <f t="shared" si="29"/>
        <v>-0.20211690227201889</v>
      </c>
      <c r="AB54">
        <f t="shared" si="19"/>
        <v>5.4782979905936363E-2</v>
      </c>
    </row>
    <row r="55" spans="3:28" x14ac:dyDescent="0.25">
      <c r="C55" s="2">
        <v>0.86763358999999995</v>
      </c>
      <c r="D55">
        <v>2.2059200000000001E-2</v>
      </c>
      <c r="E55" s="6">
        <f t="shared" si="8"/>
        <v>220.59200000000001</v>
      </c>
      <c r="F55">
        <f t="shared" si="24"/>
        <v>218.54872482006564</v>
      </c>
      <c r="G55">
        <f t="shared" si="9"/>
        <v>4.1749734609358287</v>
      </c>
      <c r="H55" s="20">
        <f t="shared" si="10"/>
        <v>8.5797414904879922E-5</v>
      </c>
      <c r="I55">
        <f t="shared" si="25"/>
        <v>-7.9671584669393225E-3</v>
      </c>
      <c r="J55">
        <f t="shared" si="11"/>
        <v>9.0158220278513878E-4</v>
      </c>
      <c r="L55" s="2">
        <v>0.86536546999999997</v>
      </c>
      <c r="M55">
        <v>2.5959900000000001E-2</v>
      </c>
      <c r="N55" s="6">
        <f t="shared" si="12"/>
        <v>259.59899999999999</v>
      </c>
      <c r="O55">
        <f t="shared" si="26"/>
        <v>262.80525668906944</v>
      </c>
      <c r="P55">
        <f t="shared" si="13"/>
        <v>10.280081956202581</v>
      </c>
      <c r="Q55" s="20">
        <f t="shared" si="14"/>
        <v>1.5254239003556123E-4</v>
      </c>
      <c r="R55">
        <f t="shared" si="27"/>
        <v>-2.4704299934706485E-2</v>
      </c>
      <c r="S55">
        <f t="shared" si="15"/>
        <v>2.5668611550239127E-3</v>
      </c>
      <c r="U55" s="2">
        <v>0.85306645000000003</v>
      </c>
      <c r="V55">
        <v>3.2259200000000002E-2</v>
      </c>
      <c r="W55" s="6">
        <f t="shared" si="16"/>
        <v>322.59200000000004</v>
      </c>
      <c r="X55">
        <f t="shared" si="28"/>
        <v>323.41220110936536</v>
      </c>
      <c r="Y55">
        <f t="shared" si="17"/>
        <v>0.67272985980409195</v>
      </c>
      <c r="Z55" s="20">
        <f t="shared" si="18"/>
        <v>6.4644788453968577E-6</v>
      </c>
      <c r="AA55">
        <f t="shared" si="29"/>
        <v>-0.15828137206759577</v>
      </c>
      <c r="AB55">
        <f t="shared" si="19"/>
        <v>3.6305709603846659E-2</v>
      </c>
    </row>
    <row r="56" spans="3:28" x14ac:dyDescent="0.25">
      <c r="C56" s="2">
        <v>0.87021282</v>
      </c>
      <c r="D56">
        <v>2.2284450000000001E-2</v>
      </c>
      <c r="E56" s="6">
        <f t="shared" si="8"/>
        <v>222.84450000000001</v>
      </c>
      <c r="F56">
        <f t="shared" si="24"/>
        <v>220.68210306765062</v>
      </c>
      <c r="G56">
        <f t="shared" si="9"/>
        <v>4.6759604930340748</v>
      </c>
      <c r="H56" s="20">
        <f t="shared" si="10"/>
        <v>9.4160117896506271E-5</v>
      </c>
      <c r="I56">
        <f t="shared" si="25"/>
        <v>-6.1860792094922679E-3</v>
      </c>
      <c r="J56">
        <f t="shared" si="11"/>
        <v>8.1057103346855242E-4</v>
      </c>
      <c r="L56" s="2">
        <v>0.86732823999999997</v>
      </c>
      <c r="M56">
        <v>2.6234569999999999E-2</v>
      </c>
      <c r="N56" s="6">
        <f t="shared" si="12"/>
        <v>262.34569999999997</v>
      </c>
      <c r="O56">
        <f t="shared" si="26"/>
        <v>265.56395259224144</v>
      </c>
      <c r="P56">
        <f t="shared" si="13"/>
        <v>10.35714974746894</v>
      </c>
      <c r="Q56" s="20">
        <f t="shared" si="14"/>
        <v>1.5048470282767837E-4</v>
      </c>
      <c r="R56">
        <f t="shared" si="27"/>
        <v>-2.1214793031321386E-2</v>
      </c>
      <c r="S56">
        <f t="shared" si="15"/>
        <v>2.2514420520781285E-3</v>
      </c>
      <c r="U56" s="2">
        <v>0.85424153999999997</v>
      </c>
      <c r="V56">
        <v>3.2557570000000001E-2</v>
      </c>
      <c r="W56" s="6">
        <f t="shared" si="16"/>
        <v>325.57569999999998</v>
      </c>
      <c r="X56">
        <f t="shared" si="28"/>
        <v>326.17524686571983</v>
      </c>
      <c r="Y56">
        <f t="shared" si="17"/>
        <v>0.35945644419448913</v>
      </c>
      <c r="Z56" s="20">
        <f t="shared" si="18"/>
        <v>3.3911133604834718E-6</v>
      </c>
      <c r="AA56">
        <f t="shared" si="29"/>
        <v>-0.13152156647713714</v>
      </c>
      <c r="AB56">
        <f t="shared" si="19"/>
        <v>2.6921963027082999E-2</v>
      </c>
    </row>
    <row r="57" spans="3:28" x14ac:dyDescent="0.25">
      <c r="C57" s="2">
        <v>0.87276372999999996</v>
      </c>
      <c r="D57">
        <v>2.255621E-2</v>
      </c>
      <c r="E57" s="6">
        <f t="shared" si="8"/>
        <v>225.56210000000002</v>
      </c>
      <c r="F57">
        <f t="shared" si="24"/>
        <v>223.04431691757557</v>
      </c>
      <c r="G57">
        <f t="shared" si="9"/>
        <v>6.3392316501427333</v>
      </c>
      <c r="H57" s="20">
        <f t="shared" si="10"/>
        <v>1.2459607563186713E-4</v>
      </c>
      <c r="I57">
        <f t="shared" si="25"/>
        <v>-4.6900911827265079E-3</v>
      </c>
      <c r="J57">
        <f t="shared" si="11"/>
        <v>7.4236092813984391E-4</v>
      </c>
      <c r="L57" s="2">
        <v>0.86922575000000002</v>
      </c>
      <c r="M57">
        <v>2.6502680000000001E-2</v>
      </c>
      <c r="N57" s="6">
        <f t="shared" si="12"/>
        <v>265.02679999999998</v>
      </c>
      <c r="O57">
        <f t="shared" si="26"/>
        <v>268.45935500740154</v>
      </c>
      <c r="P57">
        <f t="shared" si="13"/>
        <v>11.78243387883753</v>
      </c>
      <c r="Q57" s="20">
        <f t="shared" si="14"/>
        <v>1.677472563378529E-4</v>
      </c>
      <c r="R57">
        <f t="shared" si="27"/>
        <v>-1.8362086326287361E-2</v>
      </c>
      <c r="S57">
        <f t="shared" si="15"/>
        <v>2.0128472575123681E-3</v>
      </c>
      <c r="U57" s="2">
        <v>0.85557978000000001</v>
      </c>
      <c r="V57">
        <v>3.287371E-2</v>
      </c>
      <c r="W57" s="6">
        <f t="shared" si="16"/>
        <v>328.7371</v>
      </c>
      <c r="X57">
        <f t="shared" si="28"/>
        <v>329.49839961259198</v>
      </c>
      <c r="Y57">
        <f t="shared" si="17"/>
        <v>0.57957710013270425</v>
      </c>
      <c r="Z57" s="20">
        <f t="shared" si="18"/>
        <v>5.3630738624941766E-6</v>
      </c>
      <c r="AA57">
        <f t="shared" si="29"/>
        <v>-0.10941315175887871</v>
      </c>
      <c r="AB57">
        <f t="shared" si="19"/>
        <v>2.0245551029190265E-2</v>
      </c>
    </row>
    <row r="58" spans="3:28" x14ac:dyDescent="0.25">
      <c r="C58" s="2">
        <v>0.87516408999999995</v>
      </c>
      <c r="D58">
        <v>2.277624E-2</v>
      </c>
      <c r="E58" s="6">
        <f t="shared" si="8"/>
        <v>227.76239999999999</v>
      </c>
      <c r="F58">
        <f t="shared" si="24"/>
        <v>225.52759164587499</v>
      </c>
      <c r="G58">
        <f t="shared" si="9"/>
        <v>4.9943683796668621</v>
      </c>
      <c r="H58" s="20">
        <f t="shared" si="10"/>
        <v>9.6275661527727585E-5</v>
      </c>
      <c r="I58">
        <f t="shared" si="25"/>
        <v>-3.455686482530012E-3</v>
      </c>
      <c r="J58">
        <f t="shared" si="11"/>
        <v>6.8811396698485934E-4</v>
      </c>
      <c r="L58" s="2">
        <v>0.87095286000000005</v>
      </c>
      <c r="M58">
        <v>2.677382E-2</v>
      </c>
      <c r="N58" s="6">
        <f t="shared" si="12"/>
        <v>267.73820000000001</v>
      </c>
      <c r="O58">
        <f t="shared" si="26"/>
        <v>271.30921409688091</v>
      </c>
      <c r="P58">
        <f t="shared" si="13"/>
        <v>12.75214168012212</v>
      </c>
      <c r="Q58" s="20">
        <f t="shared" si="14"/>
        <v>1.7789447111621126E-4</v>
      </c>
      <c r="R58">
        <f t="shared" si="27"/>
        <v>-1.6107399286218658E-2</v>
      </c>
      <c r="S58">
        <f t="shared" si="15"/>
        <v>1.8387989674727709E-3</v>
      </c>
      <c r="U58" s="2">
        <v>0.85681766000000004</v>
      </c>
      <c r="V58">
        <v>3.323545E-2</v>
      </c>
      <c r="W58" s="6">
        <f t="shared" si="16"/>
        <v>332.35449999999997</v>
      </c>
      <c r="X58">
        <f t="shared" si="28"/>
        <v>332.75004834517432</v>
      </c>
      <c r="Y58">
        <f t="shared" si="17"/>
        <v>0.15645849337016479</v>
      </c>
      <c r="Z58" s="20">
        <f t="shared" si="18"/>
        <v>1.416432937023728E-6</v>
      </c>
      <c r="AA58">
        <f t="shared" si="29"/>
        <v>-9.4015179973692325E-2</v>
      </c>
      <c r="AB58">
        <f t="shared" si="19"/>
        <v>1.6192722828701562E-2</v>
      </c>
    </row>
    <row r="59" spans="3:28" x14ac:dyDescent="0.25">
      <c r="C59" s="2">
        <v>0.87725911000000001</v>
      </c>
      <c r="D59">
        <v>2.303848E-2</v>
      </c>
      <c r="E59" s="6">
        <f t="shared" si="8"/>
        <v>230.38480000000001</v>
      </c>
      <c r="F59">
        <f t="shared" si="24"/>
        <v>227.92830135305451</v>
      </c>
      <c r="G59">
        <f t="shared" si="9"/>
        <v>6.0343856024450968</v>
      </c>
      <c r="H59" s="20">
        <f t="shared" si="10"/>
        <v>1.1369082387097947E-4</v>
      </c>
      <c r="I59">
        <f t="shared" si="25"/>
        <v>-2.48138371004807E-3</v>
      </c>
      <c r="J59">
        <f t="shared" si="11"/>
        <v>6.5126344377942837E-4</v>
      </c>
      <c r="L59" s="2">
        <v>0.87257960999999995</v>
      </c>
      <c r="M59">
        <v>2.711326E-2</v>
      </c>
      <c r="N59" s="6">
        <f t="shared" si="12"/>
        <v>271.13260000000002</v>
      </c>
      <c r="O59">
        <f t="shared" si="26"/>
        <v>274.19795187395027</v>
      </c>
      <c r="P59">
        <f t="shared" si="13"/>
        <v>9.3963821111303023</v>
      </c>
      <c r="Q59" s="20">
        <f t="shared" si="14"/>
        <v>1.2781952283955072E-4</v>
      </c>
      <c r="R59">
        <f t="shared" si="27"/>
        <v>-1.4220674581607879E-2</v>
      </c>
      <c r="S59">
        <f t="shared" si="15"/>
        <v>1.7084941479966395E-3</v>
      </c>
      <c r="U59" s="2">
        <v>0.85818936000000001</v>
      </c>
      <c r="V59">
        <v>3.3604630000000003E-2</v>
      </c>
      <c r="W59" s="6">
        <f t="shared" si="16"/>
        <v>336.04630000000003</v>
      </c>
      <c r="X59">
        <f t="shared" si="28"/>
        <v>336.56580693466111</v>
      </c>
      <c r="Y59">
        <f t="shared" si="17"/>
        <v>0.26988745516095247</v>
      </c>
      <c r="Z59" s="20">
        <f t="shared" si="18"/>
        <v>2.3899260455169536E-6</v>
      </c>
      <c r="AA59">
        <f t="shared" si="29"/>
        <v>-8.0711157323009139E-2</v>
      </c>
      <c r="AB59">
        <f t="shared" si="19"/>
        <v>1.3068099231279459E-2</v>
      </c>
    </row>
    <row r="60" spans="3:28" x14ac:dyDescent="0.25">
      <c r="C60" s="2">
        <v>0.87906150999999999</v>
      </c>
      <c r="D60">
        <v>2.3265870000000001E-2</v>
      </c>
      <c r="E60" s="6">
        <f t="shared" si="8"/>
        <v>232.65870000000001</v>
      </c>
      <c r="F60">
        <f t="shared" si="24"/>
        <v>230.18832996567642</v>
      </c>
      <c r="G60">
        <f t="shared" si="9"/>
        <v>6.1027281064839531</v>
      </c>
      <c r="H60" s="20">
        <f t="shared" si="10"/>
        <v>1.1274192014120701E-4</v>
      </c>
      <c r="I60">
        <f t="shared" si="25"/>
        <v>-1.7036716060592171E-3</v>
      </c>
      <c r="J60">
        <f t="shared" si="11"/>
        <v>6.2347800801672239E-4</v>
      </c>
      <c r="L60" s="2">
        <v>0.87414787000000005</v>
      </c>
      <c r="M60">
        <v>2.7421839999999999E-2</v>
      </c>
      <c r="N60" s="6">
        <f t="shared" si="12"/>
        <v>274.21839999999997</v>
      </c>
      <c r="O60">
        <f t="shared" si="26"/>
        <v>277.18740180596171</v>
      </c>
      <c r="P60">
        <f t="shared" si="13"/>
        <v>8.8149717238040655</v>
      </c>
      <c r="Q60" s="20">
        <f t="shared" si="14"/>
        <v>1.1722702364174871E-4</v>
      </c>
      <c r="R60">
        <f t="shared" si="27"/>
        <v>-1.2580018106103725E-2</v>
      </c>
      <c r="S60">
        <f t="shared" si="15"/>
        <v>1.6001486519408561E-3</v>
      </c>
      <c r="U60" s="2">
        <v>0.85931844000000002</v>
      </c>
      <c r="V60">
        <v>3.3966209999999997E-2</v>
      </c>
      <c r="W60" s="6">
        <f t="shared" si="16"/>
        <v>339.66209999999995</v>
      </c>
      <c r="X60">
        <f t="shared" si="28"/>
        <v>339.88481043789079</v>
      </c>
      <c r="Y60">
        <f t="shared" si="17"/>
        <v>4.9599939145529404E-2</v>
      </c>
      <c r="Z60" s="20">
        <f t="shared" si="18"/>
        <v>4.2991932077038779E-7</v>
      </c>
      <c r="AA60">
        <f t="shared" si="29"/>
        <v>-7.1861628314854001E-2</v>
      </c>
      <c r="AB60">
        <f t="shared" si="19"/>
        <v>1.119953136239488E-2</v>
      </c>
    </row>
    <row r="61" spans="3:28" x14ac:dyDescent="0.25">
      <c r="C61" s="2">
        <v>0.88093069999999996</v>
      </c>
      <c r="D61">
        <v>2.3525540000000001E-2</v>
      </c>
      <c r="E61" s="6">
        <f t="shared" si="8"/>
        <v>235.25540000000001</v>
      </c>
      <c r="F61">
        <f t="shared" si="24"/>
        <v>232.74329951812871</v>
      </c>
      <c r="G61">
        <f t="shared" si="9"/>
        <v>6.3106488310180193</v>
      </c>
      <c r="H61" s="20">
        <f t="shared" si="10"/>
        <v>1.1402361659510088E-4</v>
      </c>
      <c r="I61">
        <f t="shared" si="25"/>
        <v>-9.4530892111495662E-4</v>
      </c>
      <c r="J61">
        <f t="shared" si="11"/>
        <v>5.9882244692003315E-4</v>
      </c>
      <c r="L61" s="2">
        <v>0.87613030999999997</v>
      </c>
      <c r="M61">
        <v>2.779827E-2</v>
      </c>
      <c r="N61" s="6">
        <f t="shared" si="12"/>
        <v>277.98270000000002</v>
      </c>
      <c r="O61">
        <f t="shared" si="26"/>
        <v>281.28142666156748</v>
      </c>
      <c r="P61">
        <f t="shared" si="13"/>
        <v>10.88159758773598</v>
      </c>
      <c r="Q61" s="20">
        <f t="shared" si="14"/>
        <v>1.4081766009134555E-4</v>
      </c>
      <c r="R61">
        <f t="shared" si="27"/>
        <v>-1.0712079426416946E-2</v>
      </c>
      <c r="S61">
        <f t="shared" si="15"/>
        <v>1.4830470129447318E-3</v>
      </c>
      <c r="U61" s="2">
        <v>0.86029703999999996</v>
      </c>
      <c r="V61">
        <v>3.4377110000000002E-2</v>
      </c>
      <c r="W61" s="6">
        <f t="shared" si="16"/>
        <v>343.77110000000005</v>
      </c>
      <c r="X61">
        <f t="shared" si="28"/>
        <v>342.89917685465508</v>
      </c>
      <c r="Y61">
        <f t="shared" si="17"/>
        <v>0.76024997138825723</v>
      </c>
      <c r="Z61" s="20">
        <f t="shared" si="18"/>
        <v>6.4330612273064433E-6</v>
      </c>
      <c r="AA61">
        <f t="shared" si="29"/>
        <v>-6.534013275868962E-2</v>
      </c>
      <c r="AB61">
        <f t="shared" si="19"/>
        <v>9.9435285033954383E-3</v>
      </c>
    </row>
    <row r="62" spans="3:28" x14ac:dyDescent="0.25">
      <c r="C62" s="2">
        <v>0.88265780999999999</v>
      </c>
      <c r="D62">
        <v>2.3790200000000001E-2</v>
      </c>
      <c r="E62" s="6">
        <f t="shared" si="8"/>
        <v>237.90200000000002</v>
      </c>
      <c r="F62">
        <f t="shared" si="24"/>
        <v>235.31542581449025</v>
      </c>
      <c r="G62">
        <f t="shared" si="9"/>
        <v>6.6903660171454833</v>
      </c>
      <c r="H62" s="20">
        <f t="shared" si="10"/>
        <v>1.1820985691800592E-4</v>
      </c>
      <c r="I62">
        <f t="shared" si="25"/>
        <v>-2.8103273843690067E-4</v>
      </c>
      <c r="J62">
        <f t="shared" si="11"/>
        <v>5.7942424554799637E-4</v>
      </c>
      <c r="L62" s="2">
        <v>0.87745357000000002</v>
      </c>
      <c r="M62">
        <v>2.8138489999999999E-2</v>
      </c>
      <c r="N62" s="6">
        <f t="shared" si="12"/>
        <v>281.38489999999996</v>
      </c>
      <c r="O62">
        <f t="shared" si="26"/>
        <v>284.22791094152933</v>
      </c>
      <c r="P62">
        <f t="shared" si="13"/>
        <v>8.0827112136557222</v>
      </c>
      <c r="Q62" s="20">
        <f t="shared" si="14"/>
        <v>1.02083484552246E-4</v>
      </c>
      <c r="R62">
        <f t="shared" si="27"/>
        <v>-9.5729197841678878E-3</v>
      </c>
      <c r="S62">
        <f t="shared" si="15"/>
        <v>1.4221504279094332E-3</v>
      </c>
      <c r="U62" s="2">
        <v>0.86152671999999997</v>
      </c>
      <c r="V62">
        <v>3.4709610000000002E-2</v>
      </c>
      <c r="W62" s="6">
        <f t="shared" si="16"/>
        <v>347.09610000000004</v>
      </c>
      <c r="X62">
        <f t="shared" si="28"/>
        <v>346.87840764565669</v>
      </c>
      <c r="Y62">
        <f t="shared" si="17"/>
        <v>4.7389961139547077E-2</v>
      </c>
      <c r="Z62" s="20">
        <f t="shared" si="18"/>
        <v>3.9335700147804713E-7</v>
      </c>
      <c r="AA62">
        <f t="shared" si="29"/>
        <v>-5.8322525829958616E-2</v>
      </c>
      <c r="AB62">
        <f t="shared" si="19"/>
        <v>8.6549782970838703E-3</v>
      </c>
    </row>
    <row r="63" spans="3:28" x14ac:dyDescent="0.25">
      <c r="C63" s="2">
        <v>0.88406697999999995</v>
      </c>
      <c r="D63">
        <v>2.4063770000000002E-2</v>
      </c>
      <c r="E63" s="6">
        <f t="shared" si="8"/>
        <v>240.63770000000002</v>
      </c>
      <c r="F63">
        <f t="shared" si="24"/>
        <v>237.57947668228039</v>
      </c>
      <c r="G63">
        <f t="shared" si="9"/>
        <v>9.3527298610441054</v>
      </c>
      <c r="H63" s="20">
        <f t="shared" si="10"/>
        <v>1.615143279460447E-4</v>
      </c>
      <c r="I63">
        <f t="shared" si="25"/>
        <v>2.3876462273799727E-4</v>
      </c>
      <c r="J63">
        <f t="shared" si="11"/>
        <v>5.6763088122656336E-4</v>
      </c>
      <c r="L63" s="2">
        <v>0.87889021000000001</v>
      </c>
      <c r="M63">
        <v>2.853371E-2</v>
      </c>
      <c r="N63" s="6">
        <f t="shared" si="12"/>
        <v>285.33710000000002</v>
      </c>
      <c r="O63">
        <f t="shared" si="26"/>
        <v>287.63821881290613</v>
      </c>
      <c r="P63">
        <f t="shared" si="13"/>
        <v>5.2951477911104297</v>
      </c>
      <c r="Q63" s="20">
        <f t="shared" si="14"/>
        <v>6.5037164720602576E-5</v>
      </c>
      <c r="R63">
        <f t="shared" si="27"/>
        <v>-8.419425700987658E-3</v>
      </c>
      <c r="S63">
        <f t="shared" si="15"/>
        <v>1.3655342381356083E-3</v>
      </c>
      <c r="U63" s="2">
        <v>0.86249604999999996</v>
      </c>
      <c r="V63">
        <v>3.4997739999999999E-2</v>
      </c>
      <c r="W63" s="6">
        <f t="shared" si="16"/>
        <v>349.97739999999999</v>
      </c>
      <c r="X63">
        <f t="shared" si="28"/>
        <v>350.1734888160837</v>
      </c>
      <c r="Y63">
        <f t="shared" si="17"/>
        <v>3.8450823793113306E-2</v>
      </c>
      <c r="Z63" s="20">
        <f t="shared" si="18"/>
        <v>3.1392481570087719E-7</v>
      </c>
      <c r="AA63">
        <f t="shared" si="29"/>
        <v>-5.3531693965061161E-2</v>
      </c>
      <c r="AB63">
        <f t="shared" si="19"/>
        <v>7.8374606781741255E-3</v>
      </c>
    </row>
    <row r="64" spans="3:28" x14ac:dyDescent="0.25">
      <c r="C64" s="2">
        <v>0.88612900000000006</v>
      </c>
      <c r="D64">
        <v>2.4350960000000001E-2</v>
      </c>
      <c r="E64" s="6">
        <f t="shared" si="8"/>
        <v>243.50960000000001</v>
      </c>
      <c r="F64">
        <f t="shared" si="24"/>
        <v>241.18908954983112</v>
      </c>
      <c r="G64">
        <f t="shared" si="9"/>
        <v>5.3847687493429888</v>
      </c>
      <c r="H64" s="20">
        <f t="shared" si="10"/>
        <v>9.0810252349710619E-5</v>
      </c>
      <c r="I64">
        <f t="shared" si="25"/>
        <v>9.6837070448306788E-4</v>
      </c>
      <c r="J64">
        <f t="shared" si="11"/>
        <v>5.4674548216282308E-4</v>
      </c>
      <c r="L64" s="2">
        <v>0.88058398000000004</v>
      </c>
      <c r="M64">
        <v>2.8968790000000001E-2</v>
      </c>
      <c r="N64" s="6">
        <f t="shared" si="12"/>
        <v>289.68790000000001</v>
      </c>
      <c r="O64">
        <f t="shared" si="26"/>
        <v>291.96622753600036</v>
      </c>
      <c r="P64">
        <f t="shared" si="13"/>
        <v>5.1907763612974138</v>
      </c>
      <c r="Q64" s="20">
        <f t="shared" si="14"/>
        <v>6.1854543662938772E-5</v>
      </c>
      <c r="R64">
        <f t="shared" si="27"/>
        <v>-7.1564040017624824E-3</v>
      </c>
      <c r="S64">
        <f t="shared" si="15"/>
        <v>1.3050296416649762E-3</v>
      </c>
      <c r="U64" s="2">
        <v>0.86347541999999999</v>
      </c>
      <c r="V64">
        <v>3.5339889999999999E-2</v>
      </c>
      <c r="W64" s="6">
        <f t="shared" si="16"/>
        <v>353.39889999999997</v>
      </c>
      <c r="X64">
        <f t="shared" si="28"/>
        <v>353.65208400226351</v>
      </c>
      <c r="Y64">
        <f t="shared" si="17"/>
        <v>6.4102139002183159E-2</v>
      </c>
      <c r="Z64" s="20">
        <f t="shared" si="18"/>
        <v>5.1326557259177085E-7</v>
      </c>
      <c r="AA64">
        <f t="shared" si="29"/>
        <v>-4.9230948479586964E-2</v>
      </c>
      <c r="AB64">
        <f t="shared" si="19"/>
        <v>7.1522267211403872E-3</v>
      </c>
    </row>
    <row r="65" spans="3:28" x14ac:dyDescent="0.25">
      <c r="C65" s="2">
        <v>0.88786883000000005</v>
      </c>
      <c r="D65">
        <v>2.4673589999999999E-2</v>
      </c>
      <c r="E65" s="6">
        <f t="shared" si="8"/>
        <v>246.73589999999999</v>
      </c>
      <c r="F65">
        <f t="shared" si="24"/>
        <v>244.53924653955869</v>
      </c>
      <c r="G65">
        <f t="shared" si="9"/>
        <v>4.8252864252687253</v>
      </c>
      <c r="H65" s="20">
        <f t="shared" si="10"/>
        <v>7.9260792471880066E-5</v>
      </c>
      <c r="I65">
        <f t="shared" si="25"/>
        <v>1.5589192189278877E-3</v>
      </c>
      <c r="J65">
        <f t="shared" si="11"/>
        <v>5.3428800531734873E-4</v>
      </c>
      <c r="L65" s="2">
        <v>0.88206035000000005</v>
      </c>
      <c r="M65">
        <v>2.939379E-2</v>
      </c>
      <c r="N65" s="6">
        <f t="shared" si="12"/>
        <v>293.93790000000001</v>
      </c>
      <c r="O65">
        <f t="shared" si="26"/>
        <v>296.03502659453795</v>
      </c>
      <c r="P65">
        <f t="shared" si="13"/>
        <v>4.3979399535182973</v>
      </c>
      <c r="Q65" s="20">
        <f t="shared" si="14"/>
        <v>5.090238381672481E-5</v>
      </c>
      <c r="R65">
        <f t="shared" si="27"/>
        <v>-6.130206769405038E-3</v>
      </c>
      <c r="S65">
        <f t="shared" si="15"/>
        <v>1.2619543464726993E-3</v>
      </c>
      <c r="U65" s="2">
        <v>0.86448334000000004</v>
      </c>
      <c r="V65">
        <v>3.5655220000000001E-2</v>
      </c>
      <c r="W65" s="6">
        <f t="shared" si="16"/>
        <v>356.55220000000003</v>
      </c>
      <c r="X65">
        <f t="shared" si="28"/>
        <v>357.39673201668222</v>
      </c>
      <c r="Y65">
        <f t="shared" si="17"/>
        <v>0.7132343272012942</v>
      </c>
      <c r="Z65" s="20">
        <f t="shared" si="18"/>
        <v>5.6102988533543463E-6</v>
      </c>
      <c r="AA65">
        <f t="shared" si="29"/>
        <v>-4.5278604556018946E-2</v>
      </c>
      <c r="AB65">
        <f t="shared" si="19"/>
        <v>6.5502839572644548E-3</v>
      </c>
    </row>
    <row r="66" spans="3:28" x14ac:dyDescent="0.25">
      <c r="C66" s="2">
        <v>0.88944539</v>
      </c>
      <c r="D66">
        <v>2.5000519999999998E-2</v>
      </c>
      <c r="E66" s="6">
        <f t="shared" si="8"/>
        <v>250.00519999999997</v>
      </c>
      <c r="F66">
        <f t="shared" si="24"/>
        <v>247.84413698153568</v>
      </c>
      <c r="G66">
        <f t="shared" si="9"/>
        <v>4.6701933697739886</v>
      </c>
      <c r="H66" s="20">
        <f t="shared" si="10"/>
        <v>7.4719985532658805E-5</v>
      </c>
      <c r="I66">
        <f t="shared" si="25"/>
        <v>2.0765467701530007E-3</v>
      </c>
      <c r="J66">
        <f t="shared" si="11"/>
        <v>5.2550854864274175E-4</v>
      </c>
      <c r="L66" s="2">
        <v>0.88356915999999996</v>
      </c>
      <c r="M66">
        <v>2.985869E-2</v>
      </c>
      <c r="N66" s="6">
        <f t="shared" si="12"/>
        <v>298.58690000000001</v>
      </c>
      <c r="O66">
        <f t="shared" si="26"/>
        <v>300.50571871979309</v>
      </c>
      <c r="P66">
        <f t="shared" si="13"/>
        <v>3.6818652794283553</v>
      </c>
      <c r="Q66" s="20">
        <f t="shared" si="14"/>
        <v>4.1297750272166593E-5</v>
      </c>
      <c r="R66">
        <f t="shared" si="27"/>
        <v>-5.1446393180855608E-3</v>
      </c>
      <c r="S66">
        <f t="shared" si="15"/>
        <v>1.225233063350348E-3</v>
      </c>
      <c r="U66" s="2">
        <v>0.86511895000000005</v>
      </c>
      <c r="V66">
        <v>3.6029949999999998E-2</v>
      </c>
      <c r="W66" s="6">
        <f t="shared" si="16"/>
        <v>360.29949999999997</v>
      </c>
      <c r="X66">
        <f t="shared" si="28"/>
        <v>359.8478519825876</v>
      </c>
      <c r="Y66">
        <f t="shared" si="17"/>
        <v>0.20398593163252191</v>
      </c>
      <c r="Z66" s="20">
        <f t="shared" si="18"/>
        <v>1.5713498826647131E-6</v>
      </c>
      <c r="AA66">
        <f t="shared" si="29"/>
        <v>-4.2998690640687925E-2</v>
      </c>
      <c r="AB66">
        <f t="shared" si="19"/>
        <v>6.2455260415149923E-3</v>
      </c>
    </row>
    <row r="67" spans="3:28" x14ac:dyDescent="0.25">
      <c r="C67" s="2">
        <v>0.89117674000000002</v>
      </c>
      <c r="D67">
        <v>2.531253E-2</v>
      </c>
      <c r="E67" s="6">
        <f t="shared" si="8"/>
        <v>253.12530000000001</v>
      </c>
      <c r="F67">
        <f t="shared" ref="F67:F73" si="30">$AP$6+$AP$2*EXP((C67/J$1)*$AP$3-$AP$4)+D$1^2*$AP$5/((-$AP$7*(C67/E$1-1)^$AP$8+1))</f>
        <v>251.80216454244481</v>
      </c>
      <c r="G67">
        <f t="shared" si="9"/>
        <v>1.7506874390397982</v>
      </c>
      <c r="H67" s="20">
        <f t="shared" si="10"/>
        <v>2.73235739706144E-5</v>
      </c>
      <c r="I67">
        <f t="shared" ref="I67:I73" si="31">$CB$3*(1+TANH($CB$4*(C67/J$1)-$CB$5))+D$1^2/($CB$6*(-0.00152*(C67/0.3-1)^10.82+1))</f>
        <v>2.6276395995142509E-3</v>
      </c>
      <c r="J67">
        <f t="shared" si="11"/>
        <v>5.1460425248205045E-4</v>
      </c>
      <c r="L67" s="2">
        <v>0.88476604999999997</v>
      </c>
      <c r="M67">
        <v>3.0268280000000002E-2</v>
      </c>
      <c r="N67" s="6">
        <f t="shared" si="12"/>
        <v>302.68280000000004</v>
      </c>
      <c r="O67">
        <f t="shared" ref="O67:O83" si="32">$AP$6+$AP$2*EXP((L67/S$1)*$AP$3-$AP$4)+M$1^2*$AP$5/((-$AP$7*(L67/N$1-1)^$AP$8+1))</f>
        <v>304.29647941506209</v>
      </c>
      <c r="P67">
        <f t="shared" si="13"/>
        <v>2.6039612545950055</v>
      </c>
      <c r="Q67" s="20">
        <f t="shared" si="14"/>
        <v>2.8422287771017129E-5</v>
      </c>
      <c r="R67">
        <f t="shared" ref="R67:R83" si="33">$CB$3*(1+TANH($CB$4*(L67/S$1)-$CB$5))+M$1^2/($CB$6*(-0.00152*(L67/0.3-1)^10.82+1))</f>
        <v>-4.4035788920648829E-3</v>
      </c>
      <c r="S67">
        <f t="shared" si="15"/>
        <v>1.202137799031259E-3</v>
      </c>
      <c r="U67" s="2">
        <v>0.86615615000000001</v>
      </c>
      <c r="V67">
        <v>3.6451900000000002E-2</v>
      </c>
      <c r="W67" s="6">
        <f t="shared" si="16"/>
        <v>364.51900000000001</v>
      </c>
      <c r="X67">
        <f>$AP$6+$AP$2*EXP((U67/AB$1)*$AP$3-$AP$4)+V$1^2*$AP$5/((-$AP$7*(U67/W$1-1)^$AP$8+1))</f>
        <v>364.00340491301171</v>
      </c>
      <c r="Y67">
        <f t="shared" si="17"/>
        <v>0.26583829372647116</v>
      </c>
      <c r="Z67" s="20">
        <f t="shared" si="18"/>
        <v>2.0006780177893843E-6</v>
      </c>
      <c r="AA67">
        <f>$CB$3*(1+TANH($CB$4*(U67/AB$1)-$CB$5))+V$1^2/($CB$6*(-0.00152*(U67/0.3-1)^10.82+1))</f>
        <v>-3.9583444872584229E-2</v>
      </c>
      <c r="AB67">
        <f t="shared" si="19"/>
        <v>5.7813736698928211E-3</v>
      </c>
    </row>
    <row r="68" spans="3:28" x14ac:dyDescent="0.25">
      <c r="C68" s="2">
        <v>0.89256365999999998</v>
      </c>
      <c r="D68">
        <v>2.5638560000000001E-2</v>
      </c>
      <c r="E68" s="6">
        <f t="shared" ref="E68:E73" si="34">D68*10^4</f>
        <v>256.38560000000001</v>
      </c>
      <c r="F68">
        <f t="shared" si="30"/>
        <v>255.24839304557312</v>
      </c>
      <c r="G68">
        <f t="shared" ref="G68:G73" si="35">(F68-E68)^2</f>
        <v>1.2932396571968754</v>
      </c>
      <c r="H68" s="20">
        <f t="shared" ref="H68:H73" si="36">((F68-E68)/E68)^2</f>
        <v>1.9673958699781528E-5</v>
      </c>
      <c r="I68">
        <f t="shared" si="31"/>
        <v>3.0569810176445935E-3</v>
      </c>
      <c r="J68">
        <f t="shared" ref="J68:J73" si="37">(I68-D68)^2</f>
        <v>5.0992770933635547E-4</v>
      </c>
      <c r="L68" s="2">
        <v>0.88575294999999998</v>
      </c>
      <c r="M68">
        <v>3.068941E-2</v>
      </c>
      <c r="N68" s="6">
        <f t="shared" ref="N68:N83" si="38">M68*10^4</f>
        <v>306.89409999999998</v>
      </c>
      <c r="O68">
        <f t="shared" si="32"/>
        <v>307.59750078591134</v>
      </c>
      <c r="P68">
        <f t="shared" ref="P68:P83" si="39">(O68-N68)^2</f>
        <v>0.49477266562071298</v>
      </c>
      <c r="Q68" s="20">
        <f t="shared" ref="Q68:Q83" si="40">((O68-N68)/N68)^2</f>
        <v>5.2532566617476239E-6</v>
      </c>
      <c r="R68">
        <f t="shared" si="33"/>
        <v>-3.8173162059605978E-3</v>
      </c>
      <c r="S68">
        <f t="shared" ref="S68:S83" si="41">(R68-M68)^2</f>
        <v>1.1907141534531279E-3</v>
      </c>
      <c r="U68" s="2">
        <v>0.86689218000000001</v>
      </c>
      <c r="V68">
        <v>3.6846360000000002E-2</v>
      </c>
      <c r="W68" s="6">
        <f>V68*10^4</f>
        <v>368.46360000000004</v>
      </c>
      <c r="X68">
        <f>$AP$6+$AP$2*EXP((U68/AB$1)*$AP$3-$AP$4)+V$1^2*$AP$5/((-$AP$7*(U68/W$1-1)^$AP$8+1))</f>
        <v>367.0743154763515</v>
      </c>
      <c r="Y68">
        <f>(X68-W68)^2</f>
        <v>1.9301114876493546</v>
      </c>
      <c r="Z68" s="20">
        <f t="shared" ref="Z68" si="42">((X68-W68)/W68)^2</f>
        <v>1.4216517161145914E-5</v>
      </c>
      <c r="AA68">
        <f>$CB$3*(1+TANH($CB$4*(U68/AB$1)-$CB$5))+V$1^2/($CB$6*(-0.00152*(U68/0.3-1)^10.82+1))</f>
        <v>-3.736255738400765E-2</v>
      </c>
      <c r="AB68">
        <f>(AA68-V68)^2</f>
        <v>5.5069634193064716E-3</v>
      </c>
    </row>
    <row r="69" spans="3:28" x14ac:dyDescent="0.25">
      <c r="C69" s="2">
        <v>0.89436842999999999</v>
      </c>
      <c r="D69">
        <v>2.5972970000000001E-2</v>
      </c>
      <c r="E69" s="6">
        <f t="shared" si="34"/>
        <v>259.72970000000004</v>
      </c>
      <c r="F69">
        <f t="shared" si="30"/>
        <v>260.14457551237695</v>
      </c>
      <c r="G69">
        <f t="shared" si="35"/>
        <v>0.17212169077000297</v>
      </c>
      <c r="H69" s="20">
        <f t="shared" si="36"/>
        <v>2.5514812181590545E-6</v>
      </c>
      <c r="I69">
        <f t="shared" si="31"/>
        <v>3.6005806354639553E-3</v>
      </c>
      <c r="J69">
        <f t="shared" si="37"/>
        <v>5.0052380587840557E-4</v>
      </c>
      <c r="L69" s="2">
        <v>0.88676087999999997</v>
      </c>
      <c r="M69">
        <v>3.10642E-2</v>
      </c>
      <c r="N69" s="6">
        <f t="shared" si="38"/>
        <v>310.642</v>
      </c>
      <c r="O69">
        <f t="shared" si="32"/>
        <v>311.14373818766336</v>
      </c>
      <c r="P69">
        <f t="shared" si="39"/>
        <v>0.25174120895971658</v>
      </c>
      <c r="Q69" s="20">
        <f t="shared" si="40"/>
        <v>2.6087590351385132E-6</v>
      </c>
      <c r="R69">
        <f t="shared" si="33"/>
        <v>-3.240037347190635E-3</v>
      </c>
      <c r="S69">
        <f t="shared" si="41"/>
        <v>1.176780699972389E-3</v>
      </c>
    </row>
    <row r="70" spans="3:28" x14ac:dyDescent="0.25">
      <c r="C70" s="2">
        <v>0.89574361000000002</v>
      </c>
      <c r="D70">
        <v>2.6310819999999999E-2</v>
      </c>
      <c r="E70" s="6">
        <f t="shared" si="34"/>
        <v>263.10820000000001</v>
      </c>
      <c r="F70">
        <f t="shared" si="30"/>
        <v>264.2245711832943</v>
      </c>
      <c r="G70">
        <f t="shared" si="35"/>
        <v>1.2462846188898951</v>
      </c>
      <c r="H70" s="20">
        <f t="shared" si="36"/>
        <v>1.8003148683962939E-5</v>
      </c>
      <c r="I70">
        <f t="shared" si="31"/>
        <v>4.0038789792184032E-3</v>
      </c>
      <c r="J70">
        <f t="shared" si="37"/>
        <v>4.9759961770462859E-4</v>
      </c>
      <c r="L70" s="2">
        <v>0.88785155999999998</v>
      </c>
      <c r="M70">
        <v>3.1429029999999997E-2</v>
      </c>
      <c r="N70" s="6">
        <f t="shared" si="38"/>
        <v>314.29029999999995</v>
      </c>
      <c r="O70">
        <f t="shared" si="32"/>
        <v>315.19378057589881</v>
      </c>
      <c r="P70">
        <f t="shared" si="39"/>
        <v>0.81627715102655052</v>
      </c>
      <c r="Q70" s="20">
        <f t="shared" si="40"/>
        <v>8.2637217404395354E-6</v>
      </c>
      <c r="R70">
        <f t="shared" si="33"/>
        <v>-2.6382170327418613E-3</v>
      </c>
      <c r="S70">
        <f t="shared" si="41"/>
        <v>1.1605773203898591E-3</v>
      </c>
    </row>
    <row r="71" spans="3:28" x14ac:dyDescent="0.25">
      <c r="C71" s="2">
        <v>0.89720308000000004</v>
      </c>
      <c r="D71">
        <v>2.6621949999999998E-2</v>
      </c>
      <c r="E71" s="6">
        <f t="shared" si="34"/>
        <v>266.21949999999998</v>
      </c>
      <c r="F71">
        <f t="shared" si="30"/>
        <v>268.92643827752624</v>
      </c>
      <c r="G71">
        <f t="shared" si="35"/>
        <v>7.3275148383368487</v>
      </c>
      <c r="H71" s="20">
        <f t="shared" si="36"/>
        <v>1.0338962966228251E-4</v>
      </c>
      <c r="I71">
        <f t="shared" si="31"/>
        <v>4.4219645836368858E-3</v>
      </c>
      <c r="J71">
        <f t="shared" si="37"/>
        <v>4.9283935248673491E-4</v>
      </c>
      <c r="L71" s="2">
        <v>0.88896474000000003</v>
      </c>
      <c r="M71">
        <v>3.1868340000000002E-2</v>
      </c>
      <c r="N71" s="6">
        <f t="shared" si="38"/>
        <v>318.68340000000001</v>
      </c>
      <c r="O71">
        <f t="shared" si="32"/>
        <v>319.5718932650409</v>
      </c>
      <c r="P71">
        <f t="shared" si="39"/>
        <v>0.78942028202302617</v>
      </c>
      <c r="Q71" s="20">
        <f t="shared" si="40"/>
        <v>7.7730130404886921E-6</v>
      </c>
      <c r="R71">
        <f t="shared" si="33"/>
        <v>-2.0468952128605868E-3</v>
      </c>
      <c r="S71">
        <f t="shared" si="41"/>
        <v>1.150243179543659E-3</v>
      </c>
    </row>
    <row r="72" spans="3:28" x14ac:dyDescent="0.25">
      <c r="C72" s="2">
        <v>0.89878811999999997</v>
      </c>
      <c r="D72">
        <v>2.694711E-2</v>
      </c>
      <c r="E72" s="6">
        <f t="shared" si="34"/>
        <v>269.47109999999998</v>
      </c>
      <c r="F72">
        <f t="shared" si="30"/>
        <v>274.5213113442228</v>
      </c>
      <c r="G72">
        <f t="shared" si="35"/>
        <v>25.504634621316828</v>
      </c>
      <c r="H72" s="20">
        <f t="shared" si="36"/>
        <v>3.5123251691964754E-4</v>
      </c>
      <c r="I72">
        <f t="shared" si="31"/>
        <v>4.8647330828299699E-3</v>
      </c>
      <c r="J72">
        <f t="shared" si="37"/>
        <v>4.8763137031196369E-4</v>
      </c>
      <c r="L72" s="2">
        <v>0.88992366000000001</v>
      </c>
      <c r="M72">
        <v>3.228901E-2</v>
      </c>
      <c r="N72" s="6">
        <f t="shared" si="38"/>
        <v>322.89010000000002</v>
      </c>
      <c r="O72">
        <f t="shared" si="32"/>
        <v>323.55585086852517</v>
      </c>
      <c r="P72">
        <f t="shared" si="39"/>
        <v>0.44322421894199343</v>
      </c>
      <c r="Q72" s="20">
        <f t="shared" si="40"/>
        <v>4.2512243476762571E-6</v>
      </c>
      <c r="R72">
        <f t="shared" si="33"/>
        <v>-1.5549536336687108E-3</v>
      </c>
      <c r="S72">
        <f t="shared" si="41"/>
        <v>1.1454138744370903E-3</v>
      </c>
    </row>
    <row r="73" spans="3:28" x14ac:dyDescent="0.25">
      <c r="C73" s="2">
        <v>0.90000948999999997</v>
      </c>
      <c r="D73">
        <v>2.7281260000000002E-2</v>
      </c>
      <c r="E73" s="6">
        <f t="shared" si="34"/>
        <v>272.81260000000003</v>
      </c>
      <c r="F73">
        <f t="shared" si="30"/>
        <v>279.22397807945737</v>
      </c>
      <c r="G73">
        <f t="shared" si="35"/>
        <v>41.105768877746037</v>
      </c>
      <c r="H73" s="20">
        <f t="shared" si="36"/>
        <v>5.5229858032931423E-4</v>
      </c>
      <c r="I73">
        <f t="shared" si="31"/>
        <v>5.1980319522483016E-3</v>
      </c>
      <c r="J73">
        <f t="shared" si="37"/>
        <v>4.8766896100900742E-4</v>
      </c>
      <c r="L73" s="2">
        <v>0.89062472999999998</v>
      </c>
      <c r="M73">
        <v>3.2682969999999999E-2</v>
      </c>
      <c r="N73" s="6">
        <f t="shared" si="38"/>
        <v>326.8297</v>
      </c>
      <c r="O73">
        <f t="shared" si="32"/>
        <v>326.60115553716696</v>
      </c>
      <c r="P73">
        <f t="shared" si="39"/>
        <v>5.2232571491643905E-2</v>
      </c>
      <c r="Q73" s="20">
        <f t="shared" si="40"/>
        <v>4.8898819737613563E-7</v>
      </c>
      <c r="R73">
        <f t="shared" si="33"/>
        <v>-1.2049889253873299E-3</v>
      </c>
      <c r="S73">
        <f t="shared" si="41"/>
        <v>1.148393760128739E-3</v>
      </c>
    </row>
    <row r="74" spans="3:28" x14ac:dyDescent="0.25">
      <c r="L74" s="2">
        <v>0.89133220000000002</v>
      </c>
      <c r="M74">
        <v>3.3067550000000001E-2</v>
      </c>
      <c r="N74" s="6">
        <f t="shared" si="38"/>
        <v>330.6755</v>
      </c>
      <c r="O74">
        <f t="shared" si="32"/>
        <v>329.79426429610396</v>
      </c>
      <c r="P74">
        <f t="shared" si="39"/>
        <v>0.77657636582114653</v>
      </c>
      <c r="Q74" s="20">
        <f t="shared" si="40"/>
        <v>7.1019912252783212E-6</v>
      </c>
      <c r="R74">
        <f t="shared" si="33"/>
        <v>-8.5978747930812172E-4</v>
      </c>
      <c r="S74">
        <f t="shared" si="41"/>
        <v>1.1510642284348657E-3</v>
      </c>
    </row>
    <row r="75" spans="3:28" x14ac:dyDescent="0.25">
      <c r="L75" s="2">
        <v>0.89203021000000005</v>
      </c>
      <c r="M75">
        <v>3.3434110000000003E-2</v>
      </c>
      <c r="N75" s="6">
        <f t="shared" si="38"/>
        <v>334.34110000000004</v>
      </c>
      <c r="O75">
        <f t="shared" si="32"/>
        <v>333.06889761077025</v>
      </c>
      <c r="P75">
        <f t="shared" si="39"/>
        <v>1.6184989191619856</v>
      </c>
      <c r="Q75" s="20">
        <f t="shared" si="40"/>
        <v>1.4478810356465166E-5</v>
      </c>
      <c r="R75">
        <f t="shared" si="33"/>
        <v>-5.2675885034535359E-4</v>
      </c>
      <c r="S75">
        <f t="shared" si="41"/>
        <v>1.1533406130703574E-3</v>
      </c>
    </row>
    <row r="76" spans="3:28" x14ac:dyDescent="0.25">
      <c r="L76" s="2">
        <v>0.89290844000000003</v>
      </c>
      <c r="M76">
        <v>3.3840799999999997E-2</v>
      </c>
      <c r="N76" s="6">
        <f t="shared" si="38"/>
        <v>338.40799999999996</v>
      </c>
      <c r="O76">
        <f t="shared" si="32"/>
        <v>337.37431064670869</v>
      </c>
      <c r="P76">
        <f t="shared" si="39"/>
        <v>1.0685136791077146</v>
      </c>
      <c r="Q76" s="20">
        <f t="shared" si="40"/>
        <v>9.3303695194553858E-6</v>
      </c>
      <c r="R76">
        <f t="shared" si="33"/>
        <v>-1.1801557875509676E-4</v>
      </c>
      <c r="S76">
        <f t="shared" si="41"/>
        <v>1.1532011555118998E-3</v>
      </c>
    </row>
    <row r="77" spans="3:28" x14ac:dyDescent="0.25">
      <c r="L77" s="2">
        <v>0.89398739000000005</v>
      </c>
      <c r="M77">
        <v>3.4262670000000002E-2</v>
      </c>
      <c r="N77" s="6">
        <f t="shared" si="38"/>
        <v>342.62670000000003</v>
      </c>
      <c r="O77">
        <f t="shared" si="32"/>
        <v>342.96575371953048</v>
      </c>
      <c r="P77">
        <f t="shared" si="39"/>
        <v>0.11495742472743617</v>
      </c>
      <c r="Q77" s="20">
        <f t="shared" si="40"/>
        <v>9.7925234321585122E-7</v>
      </c>
      <c r="R77">
        <f t="shared" si="33"/>
        <v>3.691183515566257E-4</v>
      </c>
      <c r="S77">
        <f t="shared" si="41"/>
        <v>1.1487728433456988E-3</v>
      </c>
    </row>
    <row r="78" spans="3:28" x14ac:dyDescent="0.25">
      <c r="L78" s="2">
        <v>0.89480915999999999</v>
      </c>
      <c r="M78">
        <v>3.4694389999999999E-2</v>
      </c>
      <c r="N78" s="6">
        <f t="shared" si="38"/>
        <v>346.94389999999999</v>
      </c>
      <c r="O78">
        <f t="shared" si="32"/>
        <v>347.46423719416111</v>
      </c>
      <c r="P78">
        <f t="shared" si="39"/>
        <v>0.27075079562747695</v>
      </c>
      <c r="Q78" s="20">
        <f t="shared" si="40"/>
        <v>2.2493199197780855E-6</v>
      </c>
      <c r="R78">
        <f t="shared" si="33"/>
        <v>7.2947622994729878E-4</v>
      </c>
      <c r="S78">
        <f t="shared" si="41"/>
        <v>1.1536153674071156E-3</v>
      </c>
    </row>
    <row r="79" spans="3:28" x14ac:dyDescent="0.25">
      <c r="L79" s="2">
        <v>0.89526554000000003</v>
      </c>
      <c r="M79">
        <v>3.5127249999999999E-2</v>
      </c>
      <c r="N79" s="6">
        <f t="shared" si="38"/>
        <v>351.27249999999998</v>
      </c>
      <c r="O79">
        <f t="shared" si="32"/>
        <v>350.05776759150979</v>
      </c>
      <c r="P79">
        <f t="shared" si="39"/>
        <v>1.4755748242363838</v>
      </c>
      <c r="Q79" s="20">
        <f t="shared" si="40"/>
        <v>1.1958396075303856E-5</v>
      </c>
      <c r="R79">
        <f t="shared" si="33"/>
        <v>9.2575614449193731E-4</v>
      </c>
      <c r="S79">
        <f t="shared" si="41"/>
        <v>1.1697421819483556E-3</v>
      </c>
    </row>
    <row r="80" spans="3:28" x14ac:dyDescent="0.25">
      <c r="L80" s="2">
        <v>0.89576391</v>
      </c>
      <c r="M80">
        <v>3.5559550000000002E-2</v>
      </c>
      <c r="N80" s="6">
        <f t="shared" si="38"/>
        <v>355.59550000000002</v>
      </c>
      <c r="O80">
        <f t="shared" si="32"/>
        <v>352.97138942891308</v>
      </c>
      <c r="P80">
        <f t="shared" si="39"/>
        <v>6.8859562892901769</v>
      </c>
      <c r="Q80" s="20">
        <f t="shared" si="40"/>
        <v>5.4456753739794458E-5</v>
      </c>
      <c r="R80">
        <f t="shared" si="33"/>
        <v>1.1370313734976843E-3</v>
      </c>
      <c r="S80">
        <f t="shared" si="41"/>
        <v>1.1849097885918993E-3</v>
      </c>
    </row>
    <row r="81" spans="12:19" x14ac:dyDescent="0.25">
      <c r="L81" s="2">
        <v>0.89642633999999999</v>
      </c>
      <c r="M81">
        <v>3.5967550000000001E-2</v>
      </c>
      <c r="N81" s="6">
        <f t="shared" si="38"/>
        <v>359.6755</v>
      </c>
      <c r="O81">
        <f t="shared" si="32"/>
        <v>356.98177782242561</v>
      </c>
      <c r="P81">
        <f t="shared" si="39"/>
        <v>7.2561391699560946</v>
      </c>
      <c r="Q81" s="20">
        <f t="shared" si="40"/>
        <v>5.6089800035234266E-5</v>
      </c>
      <c r="R81">
        <f t="shared" si="33"/>
        <v>1.4130114900211613E-3</v>
      </c>
      <c r="S81">
        <f t="shared" si="41"/>
        <v>1.1940161316376108E-3</v>
      </c>
    </row>
    <row r="82" spans="12:19" x14ac:dyDescent="0.25">
      <c r="L82" s="2">
        <v>0.89699843999999995</v>
      </c>
      <c r="M82">
        <v>3.6376659999999998E-2</v>
      </c>
      <c r="N82" s="6">
        <f t="shared" si="38"/>
        <v>363.76659999999998</v>
      </c>
      <c r="O82">
        <f t="shared" si="32"/>
        <v>360.5779694125473</v>
      </c>
      <c r="P82">
        <f t="shared" si="39"/>
        <v>10.167365023238812</v>
      </c>
      <c r="Q82" s="20">
        <f t="shared" si="40"/>
        <v>7.6835650755788942E-5</v>
      </c>
      <c r="R82">
        <f t="shared" si="33"/>
        <v>1.6470069204281308E-3</v>
      </c>
      <c r="S82">
        <f t="shared" si="41"/>
        <v>1.2061488030274158E-3</v>
      </c>
    </row>
    <row r="83" spans="12:19" x14ac:dyDescent="0.25">
      <c r="L83" s="2">
        <v>0.89760065</v>
      </c>
      <c r="M83">
        <v>3.6793260000000001E-2</v>
      </c>
      <c r="N83" s="6">
        <f t="shared" si="38"/>
        <v>367.93260000000004</v>
      </c>
      <c r="O83">
        <f t="shared" si="32"/>
        <v>364.50339765800913</v>
      </c>
      <c r="P83">
        <f t="shared" si="39"/>
        <v>11.759428702315883</v>
      </c>
      <c r="Q83" s="20">
        <f t="shared" si="40"/>
        <v>8.6865972175291945E-5</v>
      </c>
      <c r="R83">
        <f t="shared" si="33"/>
        <v>1.8890601283172038E-3</v>
      </c>
      <c r="S83">
        <f t="shared" si="41"/>
        <v>1.2183031686823814E-3</v>
      </c>
    </row>
  </sheetData>
  <phoneticPr fontId="1" type="noConversion"/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7E893-3CFD-9242-82D3-DD381E86800B}">
  <dimension ref="A1:AP114"/>
  <sheetViews>
    <sheetView topLeftCell="M1" workbookViewId="0">
      <selection activeCell="X23" sqref="X23"/>
    </sheetView>
  </sheetViews>
  <sheetFormatPr baseColWidth="10" defaultRowHeight="15.75" x14ac:dyDescent="0.25"/>
  <cols>
    <col min="3" max="3" width="10.875" style="2"/>
    <col min="6" max="7" width="16.5" customWidth="1"/>
    <col min="8" max="8" width="6.375" customWidth="1"/>
    <col min="9" max="9" width="10.875" style="2"/>
    <col min="12" max="13" width="16.5" customWidth="1"/>
    <col min="14" max="14" width="5.625" customWidth="1"/>
    <col min="15" max="15" width="10.875" style="2"/>
    <col min="18" max="19" width="16.5" customWidth="1"/>
    <col min="21" max="21" width="13.875" customWidth="1"/>
  </cols>
  <sheetData>
    <row r="1" spans="1:42" x14ac:dyDescent="0.25">
      <c r="A1" t="s">
        <v>11</v>
      </c>
      <c r="C1" t="s">
        <v>8</v>
      </c>
      <c r="D1">
        <v>0.2</v>
      </c>
      <c r="E1">
        <v>0.3</v>
      </c>
      <c r="F1">
        <f>_xlfn.XLOOKUP(D3+20,D3:D150,C3:C150,,-1,1)-X9</f>
        <v>0.78332565874766513</v>
      </c>
      <c r="I1" t="s">
        <v>1</v>
      </c>
      <c r="J1">
        <v>0.3</v>
      </c>
      <c r="K1">
        <v>0.3</v>
      </c>
      <c r="L1">
        <f>_xlfn.XLOOKUP(J3+20,J3:J150,I3:I150,,-1,1)-X10</f>
        <v>0.77613403475196896</v>
      </c>
      <c r="O1" t="s">
        <v>2</v>
      </c>
      <c r="P1">
        <v>0.4</v>
      </c>
      <c r="Q1">
        <v>0.3</v>
      </c>
      <c r="R1">
        <f>_xlfn.XLOOKUP(P3+20,P3:P150,O3:O150,,-1,1)-X11</f>
        <v>0.75306388000000002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W2" t="s">
        <v>29</v>
      </c>
      <c r="X2">
        <v>36102.291689031306</v>
      </c>
      <c r="AI2" t="s">
        <v>62</v>
      </c>
      <c r="AJ2" s="11" t="s">
        <v>63</v>
      </c>
      <c r="AK2" s="12">
        <v>8.83</v>
      </c>
    </row>
    <row r="3" spans="1:42" x14ac:dyDescent="0.25">
      <c r="C3" s="2">
        <v>0.54968189999999995</v>
      </c>
      <c r="D3">
        <v>215.244314</v>
      </c>
      <c r="E3">
        <f>$X$6+$X$2*EXP((C3/F$1)*$X$3-$X$4)+D$1^2*$X$5/((-$X$7*(C3/E$1-1)^$X$8+1))</f>
        <v>215.39036583615103</v>
      </c>
      <c r="F3">
        <f>(E3-D3)^2</f>
        <v>2.133113884308761E-2</v>
      </c>
      <c r="G3" s="20">
        <f>((E3-D3)/D3)^2</f>
        <v>4.6041627517903929E-7</v>
      </c>
      <c r="I3" s="2">
        <v>0.52728512000000005</v>
      </c>
      <c r="J3">
        <v>235.882552</v>
      </c>
      <c r="K3">
        <f>$X$6+$X$2*EXP((I3/L$1)*$X$3-$X$4)+J$1^2*$X$5/((-$X$7*(I3/K$1-1)^$X$8+1))</f>
        <v>235.83021996510143</v>
      </c>
      <c r="L3">
        <f>(K3-J3)^2</f>
        <v>2.7386418766250638E-3</v>
      </c>
      <c r="M3" s="20">
        <f>((K3-J3)/J3)^2</f>
        <v>4.9220226648023264E-8</v>
      </c>
      <c r="O3" s="2">
        <v>0.50024634000000001</v>
      </c>
      <c r="P3">
        <v>264.47744899999998</v>
      </c>
      <c r="Q3">
        <f>$X$6+$X$2*EXP((O3/R$1)*$X$3-$X$4)+P$1^2*$X$5/((-$X$7*(O3/Q$1-1)^$X$8+1))</f>
        <v>264.43733363860048</v>
      </c>
      <c r="R3">
        <f>(Q3-P3)^2</f>
        <v>1.6092422202125484E-3</v>
      </c>
      <c r="S3" s="20">
        <f>((Q3-P3)/P3)^2</f>
        <v>2.3006159354886759E-8</v>
      </c>
      <c r="W3" t="s">
        <v>30</v>
      </c>
      <c r="X3">
        <v>46.151636557892253</v>
      </c>
      <c r="AI3" t="s">
        <v>64</v>
      </c>
      <c r="AJ3" s="11" t="s">
        <v>65</v>
      </c>
      <c r="AK3" s="12">
        <v>28.35</v>
      </c>
    </row>
    <row r="4" spans="1:42" x14ac:dyDescent="0.25">
      <c r="C4" s="2">
        <v>0.55305556</v>
      </c>
      <c r="D4">
        <v>215.199726</v>
      </c>
      <c r="E4">
        <f t="shared" ref="E4:E67" si="0">$X$6+$X$2*EXP((C4/F$1)*$X$3-$X$4)+D$1^2*$X$5/((-$X$7*(C4/E$1-1)^$X$8+1))</f>
        <v>215.39288047083801</v>
      </c>
      <c r="F4">
        <f t="shared" ref="F4:F67" si="1">(E4-D4)^2</f>
        <v>3.7308649604711724E-2</v>
      </c>
      <c r="G4" s="20">
        <f t="shared" ref="G4:G67" si="2">((E4-D4)/D4)^2</f>
        <v>8.0561232505662785E-7</v>
      </c>
      <c r="I4" s="2">
        <v>0.53065872000000003</v>
      </c>
      <c r="J4">
        <v>235.869812</v>
      </c>
      <c r="K4">
        <f t="shared" ref="K4:K67" si="3">$X$6+$X$2*EXP((I4/L$1)*$X$3-$X$4)+J$1^2*$X$5/((-$X$7*(I4/K$1-1)^$X$8+1))</f>
        <v>235.83303084792175</v>
      </c>
      <c r="L4">
        <f t="shared" ref="L4:L67" si="4">(K4-J4)^2</f>
        <v>1.3528531482032197E-3</v>
      </c>
      <c r="M4" s="20">
        <f t="shared" ref="M4:M67" si="5">((K4-J4)/J4)^2</f>
        <v>2.4316772676761063E-8</v>
      </c>
      <c r="O4" s="2">
        <v>0.50331678000000002</v>
      </c>
      <c r="P4">
        <v>264.52766100000002</v>
      </c>
      <c r="Q4">
        <f t="shared" ref="Q4:Q67" si="6">$X$6+$X$2*EXP((O4/R$1)*$X$3-$X$4)+P$1^2*$X$5/((-$X$7*(O4/Q$1-1)^$X$8+1))</f>
        <v>264.43909937288339</v>
      </c>
      <c r="R4">
        <f t="shared" ref="R4:R67" si="7">(Q4-P4)^2</f>
        <v>7.8431617975454979E-3</v>
      </c>
      <c r="S4" s="20">
        <f t="shared" ref="S4:S67" si="8">((Q4-P4)/P4)^2</f>
        <v>1.1208538567882658E-7</v>
      </c>
      <c r="W4" t="s">
        <v>31</v>
      </c>
      <c r="X4">
        <v>55.151634140086848</v>
      </c>
      <c r="AI4" t="s">
        <v>66</v>
      </c>
      <c r="AJ4" s="11" t="s">
        <v>67</v>
      </c>
      <c r="AK4" s="12">
        <v>0.26600000000000001</v>
      </c>
    </row>
    <row r="5" spans="1:42" x14ac:dyDescent="0.25">
      <c r="C5" s="2">
        <v>0.55642913000000005</v>
      </c>
      <c r="D5">
        <v>215.199726</v>
      </c>
      <c r="E5">
        <f t="shared" si="0"/>
        <v>215.39565964018854</v>
      </c>
      <c r="F5">
        <f t="shared" si="1"/>
        <v>3.8389991357533161E-2</v>
      </c>
      <c r="G5" s="20">
        <f t="shared" si="2"/>
        <v>8.2896193038678891E-7</v>
      </c>
      <c r="I5" s="2">
        <v>0.53403215999999998</v>
      </c>
      <c r="J5">
        <v>235.93276399999999</v>
      </c>
      <c r="K5">
        <f t="shared" si="3"/>
        <v>235.8361669647864</v>
      </c>
      <c r="L5">
        <f t="shared" si="4"/>
        <v>9.3309872120557781E-3</v>
      </c>
      <c r="M5" s="20">
        <f t="shared" si="5"/>
        <v>1.6762974450423905E-7</v>
      </c>
      <c r="O5" s="2">
        <v>0.50638731999999997</v>
      </c>
      <c r="P5">
        <v>264.52766100000002</v>
      </c>
      <c r="Q5">
        <f t="shared" si="6"/>
        <v>264.44107638304911</v>
      </c>
      <c r="R5">
        <f t="shared" si="7"/>
        <v>7.4968958925367571E-3</v>
      </c>
      <c r="S5" s="20">
        <f t="shared" si="8"/>
        <v>1.0713695435582637E-7</v>
      </c>
      <c r="W5" t="s">
        <v>32</v>
      </c>
      <c r="X5">
        <v>408.79150501439392</v>
      </c>
      <c r="AI5" t="s">
        <v>68</v>
      </c>
      <c r="AJ5" s="11" t="s">
        <v>69</v>
      </c>
      <c r="AK5" s="12">
        <v>3.73</v>
      </c>
    </row>
    <row r="6" spans="1:42" x14ac:dyDescent="0.25">
      <c r="C6" s="2">
        <v>0.55980278999999999</v>
      </c>
      <c r="D6">
        <v>215.155137</v>
      </c>
      <c r="E6">
        <f t="shared" si="0"/>
        <v>215.39872743039075</v>
      </c>
      <c r="F6">
        <f t="shared" si="1"/>
        <v>5.9336297777952504E-2</v>
      </c>
      <c r="G6" s="20">
        <f t="shared" si="2"/>
        <v>1.2817903751152971E-6</v>
      </c>
      <c r="I6" s="2">
        <v>0.53740584000000002</v>
      </c>
      <c r="J6">
        <v>235.88180600000001</v>
      </c>
      <c r="K6">
        <f t="shared" si="3"/>
        <v>235.8396609254325</v>
      </c>
      <c r="L6">
        <f t="shared" si="4"/>
        <v>1.7762073103013561E-3</v>
      </c>
      <c r="M6" s="20">
        <f t="shared" si="5"/>
        <v>3.1923078412261886E-8</v>
      </c>
      <c r="O6" s="2">
        <v>0.50945786000000004</v>
      </c>
      <c r="P6">
        <v>264.52766100000002</v>
      </c>
      <c r="Q6">
        <f t="shared" si="6"/>
        <v>264.44328618276097</v>
      </c>
      <c r="R6">
        <f t="shared" si="7"/>
        <v>7.1191097841234157E-3</v>
      </c>
      <c r="S6" s="20">
        <f t="shared" si="8"/>
        <v>1.0173807278757111E-7</v>
      </c>
      <c r="W6" t="s">
        <v>55</v>
      </c>
      <c r="X6">
        <v>199.01787319394174</v>
      </c>
      <c r="AI6" t="s">
        <v>70</v>
      </c>
      <c r="AJ6" s="11" t="s">
        <v>71</v>
      </c>
      <c r="AK6" s="12">
        <v>25</v>
      </c>
    </row>
    <row r="7" spans="1:42" x14ac:dyDescent="0.25">
      <c r="C7" s="2">
        <v>0.56287332000000001</v>
      </c>
      <c r="D7">
        <v>215.16076100000001</v>
      </c>
      <c r="E7">
        <f t="shared" si="0"/>
        <v>215.40179209952024</v>
      </c>
      <c r="F7">
        <f t="shared" si="1"/>
        <v>5.8095990935930084E-2</v>
      </c>
      <c r="G7" s="20">
        <f t="shared" si="2"/>
        <v>1.2549314995122765E-6</v>
      </c>
      <c r="I7" s="2">
        <v>0.54077971000000002</v>
      </c>
      <c r="J7">
        <v>235.72967600000001</v>
      </c>
      <c r="K7">
        <f t="shared" si="3"/>
        <v>235.84354765876341</v>
      </c>
      <c r="L7">
        <f t="shared" si="4"/>
        <v>1.2966754669528388E-2</v>
      </c>
      <c r="M7" s="20">
        <f t="shared" si="5"/>
        <v>2.3334729751850637E-7</v>
      </c>
      <c r="O7" s="2">
        <v>0.5125284</v>
      </c>
      <c r="P7">
        <v>264.52766100000002</v>
      </c>
      <c r="Q7">
        <f t="shared" si="6"/>
        <v>264.44575217921965</v>
      </c>
      <c r="R7">
        <f t="shared" si="7"/>
        <v>6.7090549216308063E-3</v>
      </c>
      <c r="S7" s="20">
        <f t="shared" si="8"/>
        <v>9.5878043554673481E-8</v>
      </c>
      <c r="W7" t="s">
        <v>37</v>
      </c>
      <c r="X7">
        <v>6.0327844665334579E-3</v>
      </c>
      <c r="AP7" t="s">
        <v>72</v>
      </c>
    </row>
    <row r="8" spans="1:42" x14ac:dyDescent="0.25">
      <c r="C8" s="2">
        <v>0.56594390000000006</v>
      </c>
      <c r="D8">
        <v>215.141651</v>
      </c>
      <c r="E8">
        <f t="shared" si="0"/>
        <v>215.40513802825564</v>
      </c>
      <c r="F8">
        <f t="shared" si="1"/>
        <v>6.9425414058988E-2</v>
      </c>
      <c r="G8" s="20">
        <f t="shared" si="2"/>
        <v>1.4999247949966422E-6</v>
      </c>
      <c r="I8" s="2">
        <v>0.54385024999999998</v>
      </c>
      <c r="J8">
        <v>235.72967600000001</v>
      </c>
      <c r="K8">
        <f t="shared" si="3"/>
        <v>235.84745798009175</v>
      </c>
      <c r="L8">
        <f t="shared" si="4"/>
        <v>1.3872594834329812E-2</v>
      </c>
      <c r="M8" s="20">
        <f t="shared" si="5"/>
        <v>2.4964862810023308E-7</v>
      </c>
      <c r="O8" s="2">
        <v>0.51559885000000005</v>
      </c>
      <c r="P8">
        <v>264.57225</v>
      </c>
      <c r="Q8">
        <f t="shared" si="6"/>
        <v>264.44849966154038</v>
      </c>
      <c r="R8">
        <f t="shared" si="7"/>
        <v>1.5314146268869329E-2</v>
      </c>
      <c r="S8" s="20">
        <f t="shared" si="8"/>
        <v>2.1877828289873263E-7</v>
      </c>
      <c r="W8" t="s">
        <v>56</v>
      </c>
      <c r="X8">
        <v>8.478043284704615</v>
      </c>
    </row>
    <row r="9" spans="1:42" x14ac:dyDescent="0.25">
      <c r="C9" s="2">
        <v>0.56901444000000001</v>
      </c>
      <c r="D9">
        <v>215.141651</v>
      </c>
      <c r="E9">
        <f t="shared" si="0"/>
        <v>215.40878739228975</v>
      </c>
      <c r="F9">
        <f t="shared" si="1"/>
        <v>7.1361852085586916E-2</v>
      </c>
      <c r="G9" s="20">
        <f t="shared" si="2"/>
        <v>1.5417612240541948E-6</v>
      </c>
      <c r="I9" s="2">
        <v>0.54692079000000005</v>
      </c>
      <c r="J9">
        <v>235.72967600000001</v>
      </c>
      <c r="K9">
        <f t="shared" si="3"/>
        <v>235.85175540495109</v>
      </c>
      <c r="L9">
        <f t="shared" si="4"/>
        <v>1.4903381113209789E-2</v>
      </c>
      <c r="M9" s="20">
        <f t="shared" si="5"/>
        <v>2.6819846563676366E-7</v>
      </c>
      <c r="O9" s="2">
        <v>0.51866933999999998</v>
      </c>
      <c r="P9">
        <v>264.59772900000002</v>
      </c>
      <c r="Q9">
        <f t="shared" si="6"/>
        <v>264.45155621316871</v>
      </c>
      <c r="R9">
        <f t="shared" si="7"/>
        <v>2.1366483610028825E-2</v>
      </c>
      <c r="S9" s="20">
        <f t="shared" si="8"/>
        <v>3.0518334527148353E-7</v>
      </c>
      <c r="V9">
        <v>0.2</v>
      </c>
      <c r="W9" t="s">
        <v>59</v>
      </c>
      <c r="X9">
        <v>1.1808571252334879E-2</v>
      </c>
    </row>
    <row r="10" spans="1:42" x14ac:dyDescent="0.25">
      <c r="C10" s="2">
        <v>0.57208497999999997</v>
      </c>
      <c r="D10">
        <v>215.141651</v>
      </c>
      <c r="E10">
        <f t="shared" si="0"/>
        <v>215.4127640177399</v>
      </c>
      <c r="F10">
        <f t="shared" si="1"/>
        <v>7.3502268388039152E-2</v>
      </c>
      <c r="G10" s="20">
        <f t="shared" si="2"/>
        <v>1.5880045706323706E-6</v>
      </c>
      <c r="I10" s="2">
        <v>0.54999133</v>
      </c>
      <c r="J10">
        <v>235.72967600000001</v>
      </c>
      <c r="K10">
        <f t="shared" si="3"/>
        <v>235.85647284108919</v>
      </c>
      <c r="L10">
        <f t="shared" si="4"/>
        <v>1.6077438910193243E-2</v>
      </c>
      <c r="M10" s="20">
        <f t="shared" si="5"/>
        <v>2.8932659067952618E-7</v>
      </c>
      <c r="O10" s="2">
        <v>0.52173988000000004</v>
      </c>
      <c r="P10">
        <v>264.59772900000002</v>
      </c>
      <c r="Q10">
        <f t="shared" si="6"/>
        <v>264.45495157595781</v>
      </c>
      <c r="R10">
        <f t="shared" si="7"/>
        <v>2.0385392816128525E-2</v>
      </c>
      <c r="S10" s="20">
        <f t="shared" si="8"/>
        <v>2.9117015639294426E-7</v>
      </c>
      <c r="V10">
        <v>0.3</v>
      </c>
      <c r="W10" t="s">
        <v>59</v>
      </c>
      <c r="X10">
        <v>1.7580452480310102E-3</v>
      </c>
      <c r="AI10" t="s">
        <v>73</v>
      </c>
    </row>
    <row r="11" spans="1:42" x14ac:dyDescent="0.25">
      <c r="C11" s="2">
        <v>0.57515552000000003</v>
      </c>
      <c r="D11">
        <v>215.141651</v>
      </c>
      <c r="E11">
        <f t="shared" si="0"/>
        <v>215.41709329149276</v>
      </c>
      <c r="F11">
        <f t="shared" si="1"/>
        <v>7.5868455942785809E-2</v>
      </c>
      <c r="G11" s="20">
        <f t="shared" si="2"/>
        <v>1.6391256684476673E-6</v>
      </c>
      <c r="I11" s="2">
        <v>0.55306186999999996</v>
      </c>
      <c r="J11">
        <v>235.72967600000001</v>
      </c>
      <c r="K11">
        <f t="shared" si="3"/>
        <v>235.86164556191852</v>
      </c>
      <c r="L11">
        <f t="shared" si="4"/>
        <v>1.7415965272963373E-2</v>
      </c>
      <c r="M11" s="20">
        <f t="shared" si="5"/>
        <v>3.1341446134339259E-7</v>
      </c>
      <c r="O11" s="2">
        <v>0.52481042</v>
      </c>
      <c r="P11">
        <v>264.59772900000002</v>
      </c>
      <c r="Q11">
        <f t="shared" si="6"/>
        <v>264.45871781504638</v>
      </c>
      <c r="R11">
        <f t="shared" si="7"/>
        <v>1.9324109542212625E-2</v>
      </c>
      <c r="S11" s="20">
        <f t="shared" si="8"/>
        <v>2.7601155632913675E-7</v>
      </c>
      <c r="V11">
        <v>0.4</v>
      </c>
      <c r="W11" t="s">
        <v>59</v>
      </c>
      <c r="X11">
        <v>0</v>
      </c>
      <c r="AI11" t="s">
        <v>74</v>
      </c>
      <c r="AJ11">
        <f>1-2*(AK5/AK3)^2</f>
        <v>0.96537884655462547</v>
      </c>
      <c r="AL11" t="s">
        <v>75</v>
      </c>
      <c r="AM11">
        <f>-0.357+0.45*EXP(-0.0375*AK6)</f>
        <v>-0.18077746799544042</v>
      </c>
    </row>
    <row r="12" spans="1:42" x14ac:dyDescent="0.25">
      <c r="C12" s="2">
        <v>0.57822636000000005</v>
      </c>
      <c r="D12">
        <v>214.989521</v>
      </c>
      <c r="E12">
        <f t="shared" si="0"/>
        <v>215.42180277816544</v>
      </c>
      <c r="F12">
        <f t="shared" si="1"/>
        <v>0.18686753573388024</v>
      </c>
      <c r="G12" s="20">
        <f t="shared" si="2"/>
        <v>4.0429584151272054E-6</v>
      </c>
      <c r="I12" s="2">
        <v>0.55613241000000002</v>
      </c>
      <c r="J12">
        <v>235.72967600000001</v>
      </c>
      <c r="K12">
        <f t="shared" si="3"/>
        <v>235.86731134987389</v>
      </c>
      <c r="L12">
        <f t="shared" si="4"/>
        <v>1.8943489534904025E-2</v>
      </c>
      <c r="M12" s="20">
        <f t="shared" si="5"/>
        <v>3.4090350293492028E-7</v>
      </c>
      <c r="O12" s="2">
        <v>0.52788095999999995</v>
      </c>
      <c r="P12">
        <v>264.59772900000002</v>
      </c>
      <c r="Q12">
        <f t="shared" si="6"/>
        <v>264.46288959404603</v>
      </c>
      <c r="R12">
        <f t="shared" si="7"/>
        <v>1.8181665398022972E-2</v>
      </c>
      <c r="S12" s="20">
        <f t="shared" si="8"/>
        <v>2.5969371329641758E-7</v>
      </c>
      <c r="AI12" t="s">
        <v>76</v>
      </c>
      <c r="AJ12">
        <f>0.0524*AK4^4-0.15*AK4^3+0.1659*AK4^2-0.0706*AK4+0.0119</f>
        <v>2.2979919644864014E-3</v>
      </c>
      <c r="AL12" t="s">
        <v>77</v>
      </c>
      <c r="AM12">
        <f>0.0524*(AK4-AM11)^4-0.15*(AK4-AM11)^3+0.1659*(AK4-AM11)^2-0.0706*(AK4-AM11)+0.0119</f>
        <v>2.1834684596709411E-3</v>
      </c>
    </row>
    <row r="13" spans="1:42" x14ac:dyDescent="0.25">
      <c r="C13" s="2">
        <v>0.58129690000000001</v>
      </c>
      <c r="D13">
        <v>214.989521</v>
      </c>
      <c r="E13">
        <f t="shared" si="0"/>
        <v>215.42692044484116</v>
      </c>
      <c r="F13">
        <f t="shared" si="1"/>
        <v>0.1913182743473569</v>
      </c>
      <c r="G13" s="20">
        <f t="shared" si="2"/>
        <v>4.1392520332787961E-6</v>
      </c>
      <c r="I13" s="2">
        <v>0.55920294999999998</v>
      </c>
      <c r="J13">
        <v>235.72967600000001</v>
      </c>
      <c r="K13">
        <f t="shared" si="3"/>
        <v>235.87351064757405</v>
      </c>
      <c r="L13">
        <f t="shared" si="4"/>
        <v>2.0688405842747962E-2</v>
      </c>
      <c r="M13" s="20">
        <f t="shared" si="5"/>
        <v>3.7230469122054402E-7</v>
      </c>
      <c r="O13" s="2">
        <v>0.53095150000000002</v>
      </c>
      <c r="P13">
        <v>264.59772900000002</v>
      </c>
      <c r="Q13">
        <f t="shared" si="6"/>
        <v>264.46750429434644</v>
      </c>
      <c r="R13">
        <f t="shared" si="7"/>
        <v>1.6958473962560196E-2</v>
      </c>
      <c r="S13" s="20">
        <f t="shared" si="8"/>
        <v>2.4222253455707921E-7</v>
      </c>
      <c r="AI13" t="s">
        <v>78</v>
      </c>
      <c r="AJ13">
        <f>1/(1+AJ12*AK2)</f>
        <v>0.98011227806998724</v>
      </c>
      <c r="AL13" t="s">
        <v>79</v>
      </c>
      <c r="AM13">
        <f>1/(1+AM12*AK2)</f>
        <v>0.98108466172429676</v>
      </c>
    </row>
    <row r="14" spans="1:42" x14ac:dyDescent="0.25">
      <c r="C14" s="2">
        <v>0.58436743999999996</v>
      </c>
      <c r="D14">
        <v>214.989521</v>
      </c>
      <c r="E14">
        <f t="shared" si="0"/>
        <v>215.43247752532744</v>
      </c>
      <c r="F14">
        <f t="shared" si="1"/>
        <v>0.19621048333016441</v>
      </c>
      <c r="G14" s="20">
        <f t="shared" si="2"/>
        <v>4.2450970501669615E-6</v>
      </c>
      <c r="I14" s="2">
        <v>0.56227349000000004</v>
      </c>
      <c r="J14">
        <v>235.72967600000001</v>
      </c>
      <c r="K14">
        <f t="shared" si="3"/>
        <v>235.8802867172848</v>
      </c>
      <c r="L14">
        <f t="shared" si="4"/>
        <v>2.268358816103952E-2</v>
      </c>
      <c r="M14" s="20">
        <f t="shared" si="5"/>
        <v>4.0820961993213019E-7</v>
      </c>
      <c r="O14" s="2">
        <v>0.53402203000000004</v>
      </c>
      <c r="P14">
        <v>264.59772900000002</v>
      </c>
      <c r="Q14">
        <f t="shared" si="6"/>
        <v>264.47260217313885</v>
      </c>
      <c r="R14">
        <f t="shared" si="7"/>
        <v>1.5656722800343338E-2</v>
      </c>
      <c r="S14" s="20">
        <f t="shared" si="8"/>
        <v>2.236292656950979E-7</v>
      </c>
      <c r="U14">
        <v>0.2</v>
      </c>
      <c r="V14" t="s">
        <v>35</v>
      </c>
      <c r="X14">
        <f>SUM(F3:F150)</f>
        <v>89.26948482844287</v>
      </c>
    </row>
    <row r="15" spans="1:42" x14ac:dyDescent="0.25">
      <c r="C15" s="2">
        <v>0.58743798000000003</v>
      </c>
      <c r="D15">
        <v>214.989521</v>
      </c>
      <c r="E15">
        <f t="shared" si="0"/>
        <v>215.43850683502671</v>
      </c>
      <c r="F15">
        <f t="shared" si="1"/>
        <v>0.20158828005463961</v>
      </c>
      <c r="G15" s="20">
        <f t="shared" si="2"/>
        <v>4.3614479638592352E-6</v>
      </c>
      <c r="I15" s="2">
        <v>0.56534403</v>
      </c>
      <c r="J15">
        <v>235.72967600000001</v>
      </c>
      <c r="K15">
        <f t="shared" si="3"/>
        <v>235.88768580922664</v>
      </c>
      <c r="L15">
        <f t="shared" si="4"/>
        <v>2.4967099811835022E-2</v>
      </c>
      <c r="M15" s="20">
        <f t="shared" si="5"/>
        <v>4.4930326951102941E-7</v>
      </c>
      <c r="O15" s="2">
        <v>0.53709256999999999</v>
      </c>
      <c r="P15">
        <v>264.59772900000002</v>
      </c>
      <c r="Q15">
        <f t="shared" si="6"/>
        <v>264.47822661626878</v>
      </c>
      <c r="R15">
        <f t="shared" si="7"/>
        <v>1.428081971744628E-2</v>
      </c>
      <c r="S15" s="20">
        <f t="shared" si="8"/>
        <v>2.0397686461349073E-7</v>
      </c>
      <c r="U15">
        <v>0.3</v>
      </c>
      <c r="V15" t="s">
        <v>35</v>
      </c>
      <c r="X15">
        <f>SUM(L3:L150)</f>
        <v>76.760040354976795</v>
      </c>
      <c r="AI15" t="s">
        <v>80</v>
      </c>
      <c r="AJ15">
        <f>1/(X5*10^-4*PI()*AK2*AJ13*AJ11)</f>
        <v>0.93199579616228878</v>
      </c>
      <c r="AL15" t="s">
        <v>81</v>
      </c>
      <c r="AM15">
        <f>1/(X5*10^-4*PI()*AK2*AM13*AJ11)</f>
        <v>0.93107206601602321</v>
      </c>
    </row>
    <row r="16" spans="1:42" x14ac:dyDescent="0.25">
      <c r="C16" s="2">
        <v>0.59050855999999996</v>
      </c>
      <c r="D16">
        <v>214.97041200000001</v>
      </c>
      <c r="E16">
        <f t="shared" si="0"/>
        <v>215.44504342315855</v>
      </c>
      <c r="F16">
        <f t="shared" si="1"/>
        <v>0.22527498784950253</v>
      </c>
      <c r="G16" s="20">
        <f t="shared" si="2"/>
        <v>4.8747864729086202E-6</v>
      </c>
      <c r="I16" s="2">
        <v>0.56841456999999995</v>
      </c>
      <c r="J16">
        <v>235.72967600000001</v>
      </c>
      <c r="K16">
        <f t="shared" si="3"/>
        <v>235.89575733932878</v>
      </c>
      <c r="L16">
        <f t="shared" si="4"/>
        <v>2.7583011273237937E-2</v>
      </c>
      <c r="M16" s="20">
        <f t="shared" si="5"/>
        <v>4.963787240579193E-7</v>
      </c>
      <c r="O16" s="2">
        <v>0.54016310999999995</v>
      </c>
      <c r="P16">
        <v>264.59772900000002</v>
      </c>
      <c r="Q16">
        <f t="shared" si="6"/>
        <v>264.48442423367459</v>
      </c>
      <c r="R16">
        <f t="shared" si="7"/>
        <v>1.283797007205971E-2</v>
      </c>
      <c r="S16" s="20">
        <f t="shared" si="8"/>
        <v>1.8336824741940238E-7</v>
      </c>
      <c r="U16">
        <v>0.4</v>
      </c>
      <c r="V16" t="s">
        <v>35</v>
      </c>
      <c r="X16">
        <f>SUM(R3:R150)</f>
        <v>43.659582719048139</v>
      </c>
    </row>
    <row r="17" spans="3:42" x14ac:dyDescent="0.25">
      <c r="C17" s="2">
        <v>0.59357919999999997</v>
      </c>
      <c r="D17">
        <v>214.919453</v>
      </c>
      <c r="E17">
        <f t="shared" si="0"/>
        <v>215.45212459639254</v>
      </c>
      <c r="F17">
        <f t="shared" si="1"/>
        <v>0.28373902960336889</v>
      </c>
      <c r="G17" s="20">
        <f t="shared" si="2"/>
        <v>6.1428176858933677E-6</v>
      </c>
      <c r="I17" s="2">
        <v>0.57148511000000002</v>
      </c>
      <c r="J17">
        <v>235.72967600000001</v>
      </c>
      <c r="K17">
        <f t="shared" si="3"/>
        <v>235.90455407709203</v>
      </c>
      <c r="L17">
        <f t="shared" si="4"/>
        <v>3.0582341847401703E-2</v>
      </c>
      <c r="M17" s="20">
        <f t="shared" si="5"/>
        <v>5.5035411741447467E-7</v>
      </c>
      <c r="O17" s="2">
        <v>0.54323365000000001</v>
      </c>
      <c r="P17">
        <v>264.59772900000002</v>
      </c>
      <c r="Q17">
        <f t="shared" si="6"/>
        <v>264.4912451293975</v>
      </c>
      <c r="R17">
        <f t="shared" si="7"/>
        <v>1.1338814698493599E-2</v>
      </c>
      <c r="S17" s="20">
        <f t="shared" si="8"/>
        <v>1.6195540006758637E-7</v>
      </c>
      <c r="U17" t="s">
        <v>36</v>
      </c>
      <c r="V17" t="s">
        <v>35</v>
      </c>
      <c r="X17">
        <f>SUM(X14:X16)</f>
        <v>209.68910790246778</v>
      </c>
    </row>
    <row r="18" spans="3:42" x14ac:dyDescent="0.25">
      <c r="C18" s="2">
        <v>0.59664974000000004</v>
      </c>
      <c r="D18">
        <v>214.919453</v>
      </c>
      <c r="E18">
        <f t="shared" si="0"/>
        <v>215.45978962910672</v>
      </c>
      <c r="F18">
        <f t="shared" si="1"/>
        <v>0.29196367275441165</v>
      </c>
      <c r="G18" s="20">
        <f t="shared" si="2"/>
        <v>6.3208773750345163E-6</v>
      </c>
      <c r="I18" s="2">
        <v>0.57455564999999997</v>
      </c>
      <c r="J18">
        <v>235.72967600000001</v>
      </c>
      <c r="K18">
        <f t="shared" si="3"/>
        <v>235.91413234429481</v>
      </c>
      <c r="L18">
        <f t="shared" si="4"/>
        <v>3.4024142950602354E-2</v>
      </c>
      <c r="M18" s="20">
        <f t="shared" si="5"/>
        <v>6.1229212784937825E-7</v>
      </c>
      <c r="O18" s="2">
        <v>0.54630418999999997</v>
      </c>
      <c r="P18">
        <v>264.59772900000002</v>
      </c>
      <c r="Q18">
        <f t="shared" si="6"/>
        <v>264.49874310219991</v>
      </c>
      <c r="R18">
        <f t="shared" si="7"/>
        <v>9.798207963292881E-3</v>
      </c>
      <c r="S18" s="20">
        <f t="shared" si="8"/>
        <v>1.3995049154929135E-7</v>
      </c>
      <c r="V18" s="9" t="s">
        <v>47</v>
      </c>
      <c r="X18">
        <f>X17/3</f>
        <v>69.896369300822599</v>
      </c>
    </row>
    <row r="19" spans="3:42" x14ac:dyDescent="0.25">
      <c r="C19" s="2">
        <v>0.59972027999999999</v>
      </c>
      <c r="D19">
        <v>214.919453</v>
      </c>
      <c r="E19">
        <f t="shared" si="0"/>
        <v>215.46808096168687</v>
      </c>
      <c r="F19">
        <f t="shared" si="1"/>
        <v>0.30099264034468032</v>
      </c>
      <c r="G19" s="20">
        <f t="shared" si="2"/>
        <v>6.5163503132354799E-6</v>
      </c>
      <c r="I19" s="2">
        <v>0.57762619000000004</v>
      </c>
      <c r="J19">
        <v>235.72967600000001</v>
      </c>
      <c r="K19">
        <f t="shared" si="3"/>
        <v>235.92455222535841</v>
      </c>
      <c r="L19">
        <f t="shared" si="4"/>
        <v>3.7976743209937637E-2</v>
      </c>
      <c r="M19" s="20">
        <f t="shared" si="5"/>
        <v>6.8342238458619241E-7</v>
      </c>
      <c r="O19" s="2">
        <v>0.54937475999999996</v>
      </c>
      <c r="P19">
        <v>264.58499</v>
      </c>
      <c r="Q19">
        <f t="shared" si="6"/>
        <v>264.50697595792462</v>
      </c>
      <c r="R19">
        <f t="shared" si="7"/>
        <v>6.086190760939315E-3</v>
      </c>
      <c r="S19" s="20">
        <f t="shared" si="8"/>
        <v>8.6939102934830474E-8</v>
      </c>
      <c r="AI19" t="s">
        <v>82</v>
      </c>
    </row>
    <row r="20" spans="3:42" x14ac:dyDescent="0.25">
      <c r="C20" s="2">
        <v>0.60279081999999995</v>
      </c>
      <c r="D20">
        <v>214.919453</v>
      </c>
      <c r="E20">
        <f t="shared" si="0"/>
        <v>215.47704354017947</v>
      </c>
      <c r="F20">
        <f t="shared" si="1"/>
        <v>0.3109072104976236</v>
      </c>
      <c r="G20" s="20">
        <f t="shared" si="2"/>
        <v>6.7309961339696442E-6</v>
      </c>
      <c r="I20" s="2">
        <v>0.58069672999999999</v>
      </c>
      <c r="J20">
        <v>235.72967600000001</v>
      </c>
      <c r="K20">
        <f t="shared" si="3"/>
        <v>235.93587779027763</v>
      </c>
      <c r="L20">
        <f t="shared" si="4"/>
        <v>4.251917831369461E-2</v>
      </c>
      <c r="M20" s="20">
        <f t="shared" si="5"/>
        <v>7.6516719912377144E-7</v>
      </c>
      <c r="O20" s="2">
        <v>0.55244536</v>
      </c>
      <c r="P20">
        <v>264.55313999999998</v>
      </c>
      <c r="Q20">
        <f t="shared" si="6"/>
        <v>264.51600560591208</v>
      </c>
      <c r="R20">
        <f t="shared" si="7"/>
        <v>1.3789632242754693E-3</v>
      </c>
      <c r="S20" s="20">
        <f t="shared" si="8"/>
        <v>1.9702749825153144E-8</v>
      </c>
      <c r="AI20" t="s">
        <v>83</v>
      </c>
      <c r="AJ20">
        <f>1/(AJ13*AJ11)</f>
        <v>1.0568817337232614</v>
      </c>
      <c r="AL20" t="s">
        <v>84</v>
      </c>
      <c r="AM20">
        <f>1/(AM13*AJ11)</f>
        <v>1.0558342252232258</v>
      </c>
    </row>
    <row r="21" spans="3:42" x14ac:dyDescent="0.25">
      <c r="C21" s="2">
        <v>0.60586136999999995</v>
      </c>
      <c r="D21">
        <v>214.913083</v>
      </c>
      <c r="E21">
        <f t="shared" si="0"/>
        <v>215.48672524402315</v>
      </c>
      <c r="F21">
        <f t="shared" si="1"/>
        <v>0.32906542412791273</v>
      </c>
      <c r="G21" s="20">
        <f t="shared" si="2"/>
        <v>7.1245353141500351E-6</v>
      </c>
      <c r="I21" s="2">
        <v>0.58376726000000001</v>
      </c>
      <c r="J21">
        <v>235.72967600000001</v>
      </c>
      <c r="K21">
        <f t="shared" si="3"/>
        <v>235.94817728940836</v>
      </c>
      <c r="L21">
        <f t="shared" si="4"/>
        <v>4.7742813473112107E-2</v>
      </c>
      <c r="M21" s="20">
        <f t="shared" si="5"/>
        <v>8.5917076275539986E-7</v>
      </c>
      <c r="O21" s="2">
        <v>0.55551594999999998</v>
      </c>
      <c r="P21">
        <v>264.52766100000002</v>
      </c>
      <c r="Q21">
        <f t="shared" si="6"/>
        <v>264.52589824191682</v>
      </c>
      <c r="R21">
        <f t="shared" si="7"/>
        <v>3.1073160598964495E-6</v>
      </c>
      <c r="S21" s="20">
        <f t="shared" si="8"/>
        <v>4.4406162717247572E-11</v>
      </c>
      <c r="U21" t="s">
        <v>127</v>
      </c>
      <c r="V21" t="s">
        <v>60</v>
      </c>
      <c r="X21">
        <f>X17/COUNT(E3:E114,K3:K106,Q3:Q110)</f>
        <v>0.64718860463724626</v>
      </c>
      <c r="AI21" t="s">
        <v>85</v>
      </c>
      <c r="AJ21">
        <f>(X5*10^-4*PI()*AK2-AJ20)/(X6*10^-4*PI()*AK2)</f>
        <v>0.13968363940374884</v>
      </c>
      <c r="AL21" t="s">
        <v>86</v>
      </c>
      <c r="AM21">
        <f>(X5*10^-4*PI()*AK2-AM20)/(X6*10^-4*PI()*AK2)</f>
        <v>0.14158102193858804</v>
      </c>
      <c r="AP21" t="s">
        <v>87</v>
      </c>
    </row>
    <row r="22" spans="3:42" x14ac:dyDescent="0.25">
      <c r="C22" s="2">
        <v>0.60893204000000001</v>
      </c>
      <c r="D22">
        <v>214.84938500000001</v>
      </c>
      <c r="E22">
        <f t="shared" si="0"/>
        <v>215.49717740428736</v>
      </c>
      <c r="F22">
        <f t="shared" si="1"/>
        <v>0.41963499905237772</v>
      </c>
      <c r="G22" s="20">
        <f t="shared" si="2"/>
        <v>9.0908286716495385E-6</v>
      </c>
      <c r="I22" s="2">
        <v>0.58683779999999997</v>
      </c>
      <c r="J22">
        <v>235.72967600000001</v>
      </c>
      <c r="K22">
        <f t="shared" si="3"/>
        <v>235.96152356803222</v>
      </c>
      <c r="L22">
        <f t="shared" si="4"/>
        <v>5.375329480244935E-2</v>
      </c>
      <c r="M22" s="20">
        <f t="shared" si="5"/>
        <v>9.673342632403902E-7</v>
      </c>
      <c r="O22" s="2">
        <v>0.55858649000000005</v>
      </c>
      <c r="P22">
        <v>264.52766100000002</v>
      </c>
      <c r="Q22">
        <f t="shared" si="6"/>
        <v>264.53672470058757</v>
      </c>
      <c r="R22">
        <f t="shared" si="7"/>
        <v>8.2150668340690114E-5</v>
      </c>
      <c r="S22" s="20">
        <f t="shared" si="8"/>
        <v>1.1740022177817637E-9</v>
      </c>
      <c r="U22" t="s">
        <v>128</v>
      </c>
      <c r="W22" t="s">
        <v>61</v>
      </c>
      <c r="X22">
        <f>SQRT(X21)</f>
        <v>0.80448033203879277</v>
      </c>
    </row>
    <row r="23" spans="3:42" x14ac:dyDescent="0.25">
      <c r="C23" s="2">
        <v>0.61200257999999996</v>
      </c>
      <c r="D23">
        <v>214.84938500000001</v>
      </c>
      <c r="E23">
        <f t="shared" si="0"/>
        <v>215.50845339282449</v>
      </c>
      <c r="F23">
        <f t="shared" si="1"/>
        <v>0.43437114642024316</v>
      </c>
      <c r="G23" s="20">
        <f t="shared" si="2"/>
        <v>9.4100675132713319E-6</v>
      </c>
      <c r="I23" s="2">
        <v>0.58990834000000003</v>
      </c>
      <c r="J23">
        <v>235.72967600000001</v>
      </c>
      <c r="K23">
        <f t="shared" si="3"/>
        <v>235.97599409356118</v>
      </c>
      <c r="L23">
        <f t="shared" si="4"/>
        <v>6.0672603215610153E-2</v>
      </c>
      <c r="M23" s="20">
        <f t="shared" si="5"/>
        <v>1.0918528463444895E-6</v>
      </c>
      <c r="O23" s="2">
        <v>0.56165703</v>
      </c>
      <c r="P23">
        <v>264.52766100000002</v>
      </c>
      <c r="Q23">
        <f t="shared" si="6"/>
        <v>264.5485610910747</v>
      </c>
      <c r="R23">
        <f t="shared" si="7"/>
        <v>4.3681380692989745E-4</v>
      </c>
      <c r="S23" s="20">
        <f t="shared" si="8"/>
        <v>6.2424370787424171E-9</v>
      </c>
      <c r="U23" t="s">
        <v>129</v>
      </c>
      <c r="X23">
        <f>SQRT(SUM(G3:G114,M3:M106,S3:S110)/COUNT(G3:G114,M3:M106,S3:S110))</f>
        <v>3.3054782159991501E-3</v>
      </c>
    </row>
    <row r="24" spans="3:42" x14ac:dyDescent="0.25">
      <c r="C24" s="2">
        <v>0.61507312000000003</v>
      </c>
      <c r="D24">
        <v>214.84938500000001</v>
      </c>
      <c r="E24">
        <f t="shared" si="0"/>
        <v>215.52061136963778</v>
      </c>
      <c r="F24">
        <f t="shared" si="1"/>
        <v>0.45054483929709316</v>
      </c>
      <c r="G24" s="20">
        <f t="shared" si="2"/>
        <v>9.7604488476770669E-6</v>
      </c>
      <c r="I24" s="2">
        <v>0.59297900000000003</v>
      </c>
      <c r="J24">
        <v>235.672348</v>
      </c>
      <c r="K24">
        <f t="shared" si="3"/>
        <v>235.99167203430378</v>
      </c>
      <c r="L24">
        <f t="shared" si="4"/>
        <v>0.10196783888403896</v>
      </c>
      <c r="M24" s="20">
        <f t="shared" si="5"/>
        <v>1.8358870461852771E-6</v>
      </c>
      <c r="O24" s="2">
        <v>0.56472756999999996</v>
      </c>
      <c r="P24">
        <v>264.52766100000002</v>
      </c>
      <c r="Q24">
        <f t="shared" si="6"/>
        <v>264.56148863532184</v>
      </c>
      <c r="R24">
        <f t="shared" si="7"/>
        <v>1.1443089114655997E-3</v>
      </c>
      <c r="S24" s="20">
        <f t="shared" si="8"/>
        <v>1.6353137801833788E-8</v>
      </c>
    </row>
    <row r="25" spans="3:42" x14ac:dyDescent="0.25">
      <c r="C25" s="2">
        <v>0.61814365999999998</v>
      </c>
      <c r="D25">
        <v>214.84938500000001</v>
      </c>
      <c r="E25">
        <f t="shared" si="0"/>
        <v>215.5337128168598</v>
      </c>
      <c r="F25">
        <f t="shared" si="1"/>
        <v>0.46830456092808892</v>
      </c>
      <c r="G25" s="20">
        <f t="shared" si="2"/>
        <v>1.0145189364955559E-5</v>
      </c>
      <c r="I25" s="2">
        <v>0.59604955999999998</v>
      </c>
      <c r="J25">
        <v>235.65960799999999</v>
      </c>
      <c r="K25">
        <f t="shared" si="3"/>
        <v>236.00864414238043</v>
      </c>
      <c r="L25">
        <f t="shared" si="4"/>
        <v>0.12182622868781988</v>
      </c>
      <c r="M25" s="20">
        <f t="shared" si="5"/>
        <v>2.1936659708202166E-6</v>
      </c>
      <c r="O25" s="2">
        <v>0.56779811000000002</v>
      </c>
      <c r="P25">
        <v>264.52766100000002</v>
      </c>
      <c r="Q25">
        <f t="shared" si="6"/>
        <v>264.57559413796832</v>
      </c>
      <c r="R25">
        <f t="shared" si="7"/>
        <v>2.2975857154881158E-3</v>
      </c>
      <c r="S25" s="20">
        <f t="shared" si="8"/>
        <v>3.2834434338870884E-8</v>
      </c>
      <c r="U25" t="s">
        <v>122</v>
      </c>
      <c r="V25" s="16">
        <f>X3-X4</f>
        <v>-8.9999975821945952</v>
      </c>
    </row>
    <row r="26" spans="3:42" x14ac:dyDescent="0.25">
      <c r="C26" s="2">
        <v>0.62121417000000001</v>
      </c>
      <c r="D26">
        <v>214.86212499999999</v>
      </c>
      <c r="E26">
        <f t="shared" si="0"/>
        <v>215.54782308150448</v>
      </c>
      <c r="F26">
        <f t="shared" si="1"/>
        <v>0.47018185897892933</v>
      </c>
      <c r="G26" s="20">
        <f t="shared" si="2"/>
        <v>1.0184650624483286E-5</v>
      </c>
      <c r="I26" s="2">
        <v>0.59912012000000003</v>
      </c>
      <c r="J26">
        <v>235.65323799999999</v>
      </c>
      <c r="K26">
        <f t="shared" si="3"/>
        <v>236.02700442290305</v>
      </c>
      <c r="L26">
        <f t="shared" si="4"/>
        <v>0.13970133888974906</v>
      </c>
      <c r="M26" s="20">
        <f t="shared" si="5"/>
        <v>2.5156704316537679E-6</v>
      </c>
      <c r="O26" s="2">
        <v>0.57086864999999998</v>
      </c>
      <c r="P26">
        <v>264.52766100000002</v>
      </c>
      <c r="Q26">
        <f t="shared" si="6"/>
        <v>264.5909703208527</v>
      </c>
      <c r="R26">
        <f t="shared" si="7"/>
        <v>4.0080701068277843E-3</v>
      </c>
      <c r="S26" s="20">
        <f t="shared" si="8"/>
        <v>5.7278696442569694E-8</v>
      </c>
      <c r="U26" t="s">
        <v>121</v>
      </c>
      <c r="V26" s="15">
        <f>EXP(V25)</f>
        <v>1.2341010246793159E-4</v>
      </c>
    </row>
    <row r="27" spans="3:42" x14ac:dyDescent="0.25">
      <c r="C27" s="2">
        <v>0.62428459999999997</v>
      </c>
      <c r="D27">
        <v>214.919453</v>
      </c>
      <c r="E27">
        <f t="shared" si="0"/>
        <v>215.56301165642671</v>
      </c>
      <c r="F27">
        <f t="shared" si="1"/>
        <v>0.41416774426174641</v>
      </c>
      <c r="G27" s="20">
        <f t="shared" si="2"/>
        <v>8.9665385404821643E-6</v>
      </c>
      <c r="I27" s="2">
        <v>0.60219078000000004</v>
      </c>
      <c r="J27">
        <v>235.58954</v>
      </c>
      <c r="K27">
        <f t="shared" si="3"/>
        <v>236.04685306266668</v>
      </c>
      <c r="L27">
        <f t="shared" si="4"/>
        <v>0.20913523728558359</v>
      </c>
      <c r="M27" s="20">
        <f t="shared" si="5"/>
        <v>3.768037402521041E-6</v>
      </c>
      <c r="O27" s="2">
        <v>0.57393919000000004</v>
      </c>
      <c r="P27">
        <v>264.52766100000002</v>
      </c>
      <c r="Q27">
        <f t="shared" si="6"/>
        <v>264.6077161774312</v>
      </c>
      <c r="R27">
        <f t="shared" si="7"/>
        <v>6.4088314335372428E-3</v>
      </c>
      <c r="S27" s="20">
        <f t="shared" si="8"/>
        <v>9.1587597135049643E-8</v>
      </c>
      <c r="U27" t="s">
        <v>123</v>
      </c>
      <c r="V27" s="15">
        <f>EXP(V25)</f>
        <v>1.2341010246793159E-4</v>
      </c>
    </row>
    <row r="28" spans="3:42" x14ac:dyDescent="0.25">
      <c r="C28" s="2">
        <v>0.62735505999999996</v>
      </c>
      <c r="D28">
        <v>214.957672</v>
      </c>
      <c r="E28">
        <f t="shared" si="0"/>
        <v>215.57935343881729</v>
      </c>
      <c r="F28">
        <f t="shared" si="1"/>
        <v>0.38648781136993671</v>
      </c>
      <c r="G28" s="20">
        <f t="shared" si="2"/>
        <v>8.3643057966105879E-6</v>
      </c>
      <c r="I28" s="2">
        <v>0.60526131999999999</v>
      </c>
      <c r="J28">
        <v>235.58954</v>
      </c>
      <c r="K28">
        <f t="shared" si="3"/>
        <v>236.06829451454357</v>
      </c>
      <c r="L28">
        <f t="shared" si="4"/>
        <v>0.2292058851958467</v>
      </c>
      <c r="M28" s="20">
        <f t="shared" si="5"/>
        <v>4.1296548563766546E-6</v>
      </c>
      <c r="O28" s="2">
        <v>0.57700973</v>
      </c>
      <c r="P28">
        <v>264.52766100000002</v>
      </c>
      <c r="Q28">
        <f t="shared" si="6"/>
        <v>264.62593734872632</v>
      </c>
      <c r="R28">
        <f t="shared" si="7"/>
        <v>9.6582407189736066E-3</v>
      </c>
      <c r="S28" s="20">
        <f t="shared" si="8"/>
        <v>1.380243916814116E-7</v>
      </c>
    </row>
    <row r="29" spans="3:42" x14ac:dyDescent="0.25">
      <c r="C29" s="2">
        <v>0.63042553999999995</v>
      </c>
      <c r="D29">
        <v>214.989521</v>
      </c>
      <c r="E29">
        <f t="shared" si="0"/>
        <v>215.59692772939661</v>
      </c>
      <c r="F29">
        <f t="shared" si="1"/>
        <v>0.36894293491629293</v>
      </c>
      <c r="G29" s="20">
        <f t="shared" si="2"/>
        <v>7.9822369228745339E-6</v>
      </c>
      <c r="I29" s="2">
        <v>0.60833190000000004</v>
      </c>
      <c r="J29">
        <v>235.57042999999999</v>
      </c>
      <c r="K29">
        <f t="shared" si="3"/>
        <v>236.09144249623154</v>
      </c>
      <c r="L29">
        <f t="shared" si="4"/>
        <v>0.27145402122942985</v>
      </c>
      <c r="M29" s="20">
        <f t="shared" si="5"/>
        <v>4.8916427315011945E-6</v>
      </c>
      <c r="O29" s="2">
        <v>0.58008026999999995</v>
      </c>
      <c r="P29">
        <v>264.52766100000002</v>
      </c>
      <c r="Q29">
        <f t="shared" si="6"/>
        <v>264.64574652262087</v>
      </c>
      <c r="R29">
        <f t="shared" si="7"/>
        <v>1.3944190652638105E-2</v>
      </c>
      <c r="S29" s="20">
        <f t="shared" si="8"/>
        <v>1.9927422481188E-7</v>
      </c>
    </row>
    <row r="30" spans="3:42" x14ac:dyDescent="0.25">
      <c r="C30" s="2">
        <v>0.63349606999999997</v>
      </c>
      <c r="D30">
        <v>214.989521</v>
      </c>
      <c r="E30">
        <f t="shared" si="0"/>
        <v>215.61581939428476</v>
      </c>
      <c r="F30">
        <f t="shared" si="1"/>
        <v>0.39224967868366839</v>
      </c>
      <c r="G30" s="20">
        <f t="shared" si="2"/>
        <v>8.4864882122890585E-6</v>
      </c>
      <c r="I30" s="2">
        <v>0.61140254000000005</v>
      </c>
      <c r="J30">
        <v>235.51947200000001</v>
      </c>
      <c r="K30">
        <f t="shared" si="3"/>
        <v>236.11641711243811</v>
      </c>
      <c r="L30">
        <f t="shared" si="4"/>
        <v>0.35634346726374383</v>
      </c>
      <c r="M30" s="20">
        <f t="shared" si="5"/>
        <v>6.4241424626307398E-6</v>
      </c>
      <c r="O30" s="2">
        <v>0.58315092000000002</v>
      </c>
      <c r="P30">
        <v>264.47033299999998</v>
      </c>
      <c r="Q30">
        <f t="shared" si="6"/>
        <v>264.66726466149089</v>
      </c>
      <c r="R30">
        <f t="shared" si="7"/>
        <v>3.8782079297569411E-2</v>
      </c>
      <c r="S30" s="20">
        <f t="shared" si="8"/>
        <v>5.5446886706254331E-7</v>
      </c>
    </row>
    <row r="31" spans="3:42" x14ac:dyDescent="0.25">
      <c r="C31" s="2">
        <v>0.63656661000000003</v>
      </c>
      <c r="D31">
        <v>214.989521</v>
      </c>
      <c r="E31">
        <f t="shared" si="0"/>
        <v>215.63611862155264</v>
      </c>
      <c r="F31">
        <f t="shared" si="1"/>
        <v>0.41808848419753608</v>
      </c>
      <c r="G31" s="20">
        <f t="shared" si="2"/>
        <v>9.0455217318293217E-6</v>
      </c>
      <c r="I31" s="2">
        <v>0.61447308</v>
      </c>
      <c r="J31">
        <v>235.51947200000001</v>
      </c>
      <c r="K31">
        <f t="shared" si="3"/>
        <v>236.14334456065748</v>
      </c>
      <c r="L31">
        <f t="shared" si="4"/>
        <v>0.38921697194131438</v>
      </c>
      <c r="M31" s="20">
        <f t="shared" si="5"/>
        <v>7.0167843845278688E-6</v>
      </c>
      <c r="O31" s="2">
        <v>0.58622149000000001</v>
      </c>
      <c r="P31">
        <v>264.45759299999997</v>
      </c>
      <c r="Q31">
        <f t="shared" si="6"/>
        <v>264.69061854856704</v>
      </c>
      <c r="R31">
        <f t="shared" si="7"/>
        <v>5.4300906284984123E-2</v>
      </c>
      <c r="S31" s="20">
        <f t="shared" si="8"/>
        <v>7.7641692939838606E-7</v>
      </c>
    </row>
    <row r="32" spans="3:42" x14ac:dyDescent="0.25">
      <c r="C32" s="2">
        <v>0.63963714999999999</v>
      </c>
      <c r="D32">
        <v>214.989521</v>
      </c>
      <c r="E32">
        <f t="shared" si="0"/>
        <v>215.65792195356943</v>
      </c>
      <c r="F32">
        <f t="shared" si="1"/>
        <v>0.44675983473252534</v>
      </c>
      <c r="G32" s="20">
        <f t="shared" si="2"/>
        <v>9.6658385646235166E-6</v>
      </c>
      <c r="I32" s="2">
        <v>0.61754361999999996</v>
      </c>
      <c r="J32">
        <v>235.51947200000001</v>
      </c>
      <c r="K32">
        <f t="shared" si="3"/>
        <v>236.17236132555303</v>
      </c>
      <c r="L32">
        <f t="shared" si="4"/>
        <v>0.42626447142107637</v>
      </c>
      <c r="M32" s="20">
        <f t="shared" si="5"/>
        <v>7.6846748789706278E-6</v>
      </c>
      <c r="O32" s="2">
        <v>0.58929202999999997</v>
      </c>
      <c r="P32">
        <v>264.45759299999997</v>
      </c>
      <c r="Q32">
        <f t="shared" si="6"/>
        <v>264.71594495851406</v>
      </c>
      <c r="R32">
        <f t="shared" si="7"/>
        <v>6.6745734468062687E-2</v>
      </c>
      <c r="S32" s="20">
        <f t="shared" si="8"/>
        <v>9.54358255719643E-7</v>
      </c>
    </row>
    <row r="33" spans="3:19" x14ac:dyDescent="0.25">
      <c r="C33" s="2">
        <v>0.64270755999999996</v>
      </c>
      <c r="D33">
        <v>215.05322000000001</v>
      </c>
      <c r="E33">
        <f t="shared" si="0"/>
        <v>215.68133168694624</v>
      </c>
      <c r="F33">
        <f t="shared" si="1"/>
        <v>0.39452429127843464</v>
      </c>
      <c r="G33" s="20">
        <f t="shared" si="2"/>
        <v>8.5306446019912958E-6</v>
      </c>
      <c r="I33" s="2">
        <v>0.62061414000000004</v>
      </c>
      <c r="J33">
        <v>235.53221099999999</v>
      </c>
      <c r="K33">
        <f t="shared" si="3"/>
        <v>236.20361161389357</v>
      </c>
      <c r="L33">
        <f t="shared" si="4"/>
        <v>0.45077878433667812</v>
      </c>
      <c r="M33" s="20">
        <f t="shared" si="5"/>
        <v>8.1257386547805305E-6</v>
      </c>
      <c r="O33" s="2">
        <v>0.59236257000000003</v>
      </c>
      <c r="P33">
        <v>264.45759299999997</v>
      </c>
      <c r="Q33">
        <f t="shared" si="6"/>
        <v>264.74338952348069</v>
      </c>
      <c r="R33">
        <f t="shared" si="7"/>
        <v>8.1679652833661451E-2</v>
      </c>
      <c r="S33" s="20">
        <f t="shared" si="8"/>
        <v>1.1678896281142638E-6</v>
      </c>
    </row>
    <row r="34" spans="3:19" x14ac:dyDescent="0.25">
      <c r="C34" s="2">
        <v>0.64577788000000003</v>
      </c>
      <c r="D34">
        <v>215.161507</v>
      </c>
      <c r="E34">
        <f t="shared" si="0"/>
        <v>215.70645855672774</v>
      </c>
      <c r="F34">
        <f t="shared" si="1"/>
        <v>0.29697219917998585</v>
      </c>
      <c r="G34" s="20">
        <f t="shared" si="2"/>
        <v>6.4148519880301799E-6</v>
      </c>
      <c r="I34" s="2">
        <v>0.62368456000000005</v>
      </c>
      <c r="J34">
        <v>235.58954</v>
      </c>
      <c r="K34">
        <f t="shared" si="3"/>
        <v>236.237248195137</v>
      </c>
      <c r="L34">
        <f t="shared" si="4"/>
        <v>0.41952590604762957</v>
      </c>
      <c r="M34" s="20">
        <f t="shared" si="5"/>
        <v>7.5586942010894016E-6</v>
      </c>
      <c r="O34" s="2">
        <v>0.59543310999999999</v>
      </c>
      <c r="P34">
        <v>264.45759299999997</v>
      </c>
      <c r="Q34">
        <f t="shared" si="6"/>
        <v>264.7731071321204</v>
      </c>
      <c r="R34">
        <f t="shared" si="7"/>
        <v>9.9549167567706195E-2</v>
      </c>
      <c r="S34" s="20">
        <f t="shared" si="8"/>
        <v>1.4233953776284831E-6</v>
      </c>
    </row>
    <row r="35" spans="3:19" x14ac:dyDescent="0.25">
      <c r="C35" s="2">
        <v>0.64884828000000005</v>
      </c>
      <c r="D35">
        <v>215.23157499999999</v>
      </c>
      <c r="E35">
        <f t="shared" si="0"/>
        <v>215.73342249220374</v>
      </c>
      <c r="F35">
        <f t="shared" si="1"/>
        <v>0.25185090543119415</v>
      </c>
      <c r="G35" s="20">
        <f t="shared" si="2"/>
        <v>5.4366521797012859E-6</v>
      </c>
      <c r="I35" s="2">
        <v>0.62675510000000001</v>
      </c>
      <c r="J35">
        <v>235.58954</v>
      </c>
      <c r="K35">
        <f t="shared" si="3"/>
        <v>236.27343717761676</v>
      </c>
      <c r="L35">
        <f t="shared" si="4"/>
        <v>0.46771534955216587</v>
      </c>
      <c r="M35" s="20">
        <f t="shared" si="5"/>
        <v>8.4269344263547966E-6</v>
      </c>
      <c r="O35" s="2">
        <v>0.59850365000000005</v>
      </c>
      <c r="P35">
        <v>264.45759299999997</v>
      </c>
      <c r="Q35">
        <f t="shared" si="6"/>
        <v>264.80526274193733</v>
      </c>
      <c r="R35">
        <f t="shared" si="7"/>
        <v>0.1208742494587851</v>
      </c>
      <c r="S35" s="20">
        <f t="shared" si="8"/>
        <v>1.7283102627345385E-6</v>
      </c>
    </row>
    <row r="36" spans="3:19" x14ac:dyDescent="0.25">
      <c r="C36" s="2">
        <v>0.65191874000000005</v>
      </c>
      <c r="D36">
        <v>215.26979399999999</v>
      </c>
      <c r="E36">
        <f t="shared" si="0"/>
        <v>215.76235066420833</v>
      </c>
      <c r="F36">
        <f t="shared" si="1"/>
        <v>0.24261206745604422</v>
      </c>
      <c r="G36" s="20">
        <f t="shared" si="2"/>
        <v>5.2353558747760242E-6</v>
      </c>
      <c r="I36" s="2">
        <v>0.62982563999999996</v>
      </c>
      <c r="J36">
        <v>235.58954</v>
      </c>
      <c r="K36">
        <f t="shared" si="3"/>
        <v>236.31235163438717</v>
      </c>
      <c r="L36">
        <f t="shared" si="4"/>
        <v>0.52245665880545256</v>
      </c>
      <c r="M36" s="20">
        <f t="shared" si="5"/>
        <v>9.4132211153248053E-6</v>
      </c>
      <c r="O36" s="2">
        <v>0.60157417999999996</v>
      </c>
      <c r="P36">
        <v>264.45759299999997</v>
      </c>
      <c r="Q36">
        <f t="shared" si="6"/>
        <v>264.8400319000063</v>
      </c>
      <c r="R36">
        <f t="shared" si="7"/>
        <v>0.14625951223804451</v>
      </c>
      <c r="S36" s="20">
        <f t="shared" si="8"/>
        <v>2.0912793018810184E-6</v>
      </c>
    </row>
    <row r="37" spans="3:19" x14ac:dyDescent="0.25">
      <c r="C37" s="2">
        <v>0.65498928000000001</v>
      </c>
      <c r="D37">
        <v>215.26979399999999</v>
      </c>
      <c r="E37">
        <f t="shared" si="0"/>
        <v>215.79338011345104</v>
      </c>
      <c r="F37">
        <f t="shared" si="1"/>
        <v>0.27414241819877139</v>
      </c>
      <c r="G37" s="20">
        <f t="shared" si="2"/>
        <v>5.9157532215592491E-6</v>
      </c>
      <c r="I37" s="2">
        <v>0.63289616999999998</v>
      </c>
      <c r="J37">
        <v>235.59591</v>
      </c>
      <c r="K37">
        <f t="shared" si="3"/>
        <v>236.35417719665224</v>
      </c>
      <c r="L37">
        <f t="shared" si="4"/>
        <v>0.57496914151884859</v>
      </c>
      <c r="M37" s="20">
        <f t="shared" si="5"/>
        <v>1.0358790345806223E-5</v>
      </c>
      <c r="O37" s="2">
        <v>0.60464472000000002</v>
      </c>
      <c r="P37">
        <v>264.45759299999997</v>
      </c>
      <c r="Q37">
        <f t="shared" si="6"/>
        <v>264.87760189286917</v>
      </c>
      <c r="R37">
        <f t="shared" si="7"/>
        <v>0.17640747008920371</v>
      </c>
      <c r="S37" s="20">
        <f t="shared" si="8"/>
        <v>2.5223473348818205E-6</v>
      </c>
    </row>
    <row r="38" spans="3:19" x14ac:dyDescent="0.25">
      <c r="C38" s="2">
        <v>0.65805977999999998</v>
      </c>
      <c r="D38">
        <v>215.288903</v>
      </c>
      <c r="E38">
        <f t="shared" si="0"/>
        <v>215.82665680035728</v>
      </c>
      <c r="F38">
        <f t="shared" si="1"/>
        <v>0.2891791497986968</v>
      </c>
      <c r="G38" s="20">
        <f t="shared" si="2"/>
        <v>6.2391250020633631E-6</v>
      </c>
      <c r="I38" s="2">
        <v>0.63596651000000004</v>
      </c>
      <c r="J38">
        <v>235.69145700000001</v>
      </c>
      <c r="K38">
        <f t="shared" si="3"/>
        <v>236.39910915747021</v>
      </c>
      <c r="L38">
        <f t="shared" si="4"/>
        <v>0.50077157597221855</v>
      </c>
      <c r="M38" s="20">
        <f t="shared" si="5"/>
        <v>9.0147147261149455E-6</v>
      </c>
      <c r="O38" s="2">
        <v>0.60771525999999998</v>
      </c>
      <c r="P38">
        <v>264.45759299999997</v>
      </c>
      <c r="Q38">
        <f t="shared" si="6"/>
        <v>264.91817181264884</v>
      </c>
      <c r="R38">
        <f t="shared" si="7"/>
        <v>0.21213284266103544</v>
      </c>
      <c r="S38" s="20">
        <f t="shared" si="8"/>
        <v>3.0331635619307832E-6</v>
      </c>
    </row>
    <row r="39" spans="3:19" x14ac:dyDescent="0.25">
      <c r="C39" s="2">
        <v>0.66113012000000004</v>
      </c>
      <c r="D39">
        <v>215.39081999999999</v>
      </c>
      <c r="E39">
        <f t="shared" si="0"/>
        <v>215.86233778447885</v>
      </c>
      <c r="F39">
        <f t="shared" si="1"/>
        <v>0.22232902107985525</v>
      </c>
      <c r="G39" s="20">
        <f t="shared" si="2"/>
        <v>4.7922754948526658E-6</v>
      </c>
      <c r="I39" s="2">
        <v>0.63903697000000004</v>
      </c>
      <c r="J39">
        <v>235.72967600000001</v>
      </c>
      <c r="K39">
        <f t="shared" si="3"/>
        <v>236.4473631954325</v>
      </c>
      <c r="L39">
        <f t="shared" si="4"/>
        <v>0.51507491048775234</v>
      </c>
      <c r="M39" s="20">
        <f t="shared" si="5"/>
        <v>9.2691919794203273E-6</v>
      </c>
      <c r="O39" s="2">
        <v>0.61078580000000005</v>
      </c>
      <c r="P39">
        <v>264.45759299999997</v>
      </c>
      <c r="Q39">
        <f t="shared" si="6"/>
        <v>264.96195380822832</v>
      </c>
      <c r="R39">
        <f t="shared" si="7"/>
        <v>0.25437982487674565</v>
      </c>
      <c r="S39" s="20">
        <f t="shared" si="8"/>
        <v>3.6372284745147655E-6</v>
      </c>
    </row>
    <row r="40" spans="3:19" x14ac:dyDescent="0.25">
      <c r="C40" s="2">
        <v>0.66420036999999998</v>
      </c>
      <c r="D40">
        <v>215.530957</v>
      </c>
      <c r="E40">
        <f t="shared" si="0"/>
        <v>215.90059480348143</v>
      </c>
      <c r="F40">
        <f t="shared" si="1"/>
        <v>0.1366321057625722</v>
      </c>
      <c r="G40" s="20">
        <f t="shared" si="2"/>
        <v>2.9412602058908297E-6</v>
      </c>
      <c r="I40" s="2">
        <v>0.64210747000000001</v>
      </c>
      <c r="J40">
        <v>235.748786</v>
      </c>
      <c r="K40">
        <f t="shared" si="3"/>
        <v>236.49916381786386</v>
      </c>
      <c r="L40">
        <f t="shared" si="4"/>
        <v>0.56306686954213436</v>
      </c>
      <c r="M40" s="20">
        <f t="shared" si="5"/>
        <v>1.0131203631618014E-5</v>
      </c>
      <c r="O40" s="2">
        <v>0.61385634</v>
      </c>
      <c r="P40">
        <v>264.45759299999997</v>
      </c>
      <c r="Q40">
        <f t="shared" si="6"/>
        <v>265.00917385447326</v>
      </c>
      <c r="R40">
        <f t="shared" si="7"/>
        <v>0.30424143902148065</v>
      </c>
      <c r="S40" s="20">
        <f t="shared" si="8"/>
        <v>4.3501705596049305E-6</v>
      </c>
    </row>
    <row r="41" spans="3:19" x14ac:dyDescent="0.25">
      <c r="C41" s="2">
        <v>0.66727082000000004</v>
      </c>
      <c r="D41">
        <v>215.57554500000001</v>
      </c>
      <c r="E41">
        <f t="shared" si="0"/>
        <v>215.94161685828357</v>
      </c>
      <c r="F41">
        <f t="shared" si="1"/>
        <v>0.13400860542717985</v>
      </c>
      <c r="G41" s="20">
        <f t="shared" si="2"/>
        <v>2.883591271394304E-6</v>
      </c>
      <c r="I41" s="2">
        <v>0.64548064999999999</v>
      </c>
      <c r="J41">
        <v>235.94624999999999</v>
      </c>
      <c r="K41">
        <f t="shared" si="3"/>
        <v>236.56044561740106</v>
      </c>
      <c r="L41">
        <f t="shared" si="4"/>
        <v>0.37723625643467651</v>
      </c>
      <c r="M41" s="20">
        <f t="shared" si="5"/>
        <v>6.7762164153300197E-6</v>
      </c>
      <c r="O41" s="2">
        <v>0.61692674999999997</v>
      </c>
      <c r="P41">
        <v>264.52129100000002</v>
      </c>
      <c r="Q41">
        <f t="shared" si="6"/>
        <v>265.06007047370645</v>
      </c>
      <c r="R41">
        <f t="shared" si="7"/>
        <v>0.29028332128737433</v>
      </c>
      <c r="S41" s="20">
        <f t="shared" si="8"/>
        <v>4.1485928660689905E-6</v>
      </c>
    </row>
    <row r="42" spans="3:19" x14ac:dyDescent="0.25">
      <c r="C42" s="2">
        <v>0.67034117999999998</v>
      </c>
      <c r="D42">
        <v>215.665469</v>
      </c>
      <c r="E42">
        <f t="shared" si="0"/>
        <v>215.98560104563961</v>
      </c>
      <c r="F42">
        <f t="shared" si="1"/>
        <v>0.1024845266454016</v>
      </c>
      <c r="G42" s="20">
        <f t="shared" si="2"/>
        <v>2.2034189045821415E-6</v>
      </c>
      <c r="I42" s="2">
        <v>0.64855105999999996</v>
      </c>
      <c r="J42">
        <v>236.00994800000001</v>
      </c>
      <c r="K42">
        <f t="shared" si="3"/>
        <v>236.62048906986229</v>
      </c>
      <c r="L42">
        <f t="shared" si="4"/>
        <v>0.37276039798857635</v>
      </c>
      <c r="M42" s="20">
        <f t="shared" si="5"/>
        <v>6.6922036479913371E-6</v>
      </c>
      <c r="O42" s="2">
        <v>0.61999713000000001</v>
      </c>
      <c r="P42">
        <v>264.60409900000002</v>
      </c>
      <c r="Q42">
        <f t="shared" si="6"/>
        <v>265.11490159261768</v>
      </c>
      <c r="R42">
        <f t="shared" si="7"/>
        <v>0.26091928862492836</v>
      </c>
      <c r="S42" s="20">
        <f t="shared" si="8"/>
        <v>3.7266023252033708E-6</v>
      </c>
    </row>
    <row r="43" spans="3:19" x14ac:dyDescent="0.25">
      <c r="C43" s="2">
        <v>0.67341134999999996</v>
      </c>
      <c r="D43">
        <v>215.849448</v>
      </c>
      <c r="E43">
        <f t="shared" si="0"/>
        <v>216.03276368826039</v>
      </c>
      <c r="F43">
        <f t="shared" si="1"/>
        <v>3.3604641562381597E-2</v>
      </c>
      <c r="G43" s="20">
        <f t="shared" si="2"/>
        <v>7.2126919269947063E-7</v>
      </c>
      <c r="I43" s="2">
        <v>0.65131844000000005</v>
      </c>
      <c r="J43">
        <v>236.07364699999999</v>
      </c>
      <c r="K43">
        <f t="shared" si="3"/>
        <v>236.6783239504436</v>
      </c>
      <c r="L43">
        <f t="shared" si="4"/>
        <v>0.36563421439777705</v>
      </c>
      <c r="M43" s="20">
        <f t="shared" si="5"/>
        <v>6.560724629148196E-6</v>
      </c>
      <c r="O43" s="2">
        <v>0.62306746999999996</v>
      </c>
      <c r="P43">
        <v>264.69964599999997</v>
      </c>
      <c r="Q43">
        <f t="shared" si="6"/>
        <v>265.17394042179239</v>
      </c>
      <c r="R43">
        <f t="shared" si="7"/>
        <v>0.22495519854340779</v>
      </c>
      <c r="S43" s="20">
        <f t="shared" si="8"/>
        <v>3.2106230023418871E-6</v>
      </c>
    </row>
    <row r="44" spans="3:19" x14ac:dyDescent="0.25">
      <c r="C44" s="2">
        <v>0.67648165999999998</v>
      </c>
      <c r="D44">
        <v>215.96410499999999</v>
      </c>
      <c r="E44">
        <f t="shared" si="0"/>
        <v>216.08334736098149</v>
      </c>
      <c r="F44">
        <f t="shared" si="1"/>
        <v>1.4218740652442906E-2</v>
      </c>
      <c r="G44" s="20">
        <f t="shared" si="2"/>
        <v>3.0485827304396146E-7</v>
      </c>
      <c r="I44" s="2">
        <v>0.65438876999999995</v>
      </c>
      <c r="J44">
        <v>236.17556400000001</v>
      </c>
      <c r="K44">
        <f t="shared" si="3"/>
        <v>236.74688674650272</v>
      </c>
      <c r="L44">
        <f t="shared" si="4"/>
        <v>0.32640968067140663</v>
      </c>
      <c r="M44" s="20">
        <f t="shared" si="5"/>
        <v>5.8518489616538837E-6</v>
      </c>
      <c r="O44" s="2">
        <v>0.62613770000000002</v>
      </c>
      <c r="P44">
        <v>264.85252200000002</v>
      </c>
      <c r="Q44">
        <f t="shared" si="6"/>
        <v>265.23747705310245</v>
      </c>
      <c r="R44">
        <f t="shared" si="7"/>
        <v>0.14819039290909516</v>
      </c>
      <c r="S44" s="20">
        <f t="shared" si="8"/>
        <v>2.1125734818150517E-6</v>
      </c>
    </row>
    <row r="45" spans="3:19" x14ac:dyDescent="0.25">
      <c r="C45" s="2">
        <v>0.67955198999999999</v>
      </c>
      <c r="D45">
        <v>216.066022</v>
      </c>
      <c r="E45">
        <f t="shared" si="0"/>
        <v>216.13760973350765</v>
      </c>
      <c r="F45">
        <f t="shared" si="1"/>
        <v>5.1248035887610779E-3</v>
      </c>
      <c r="G45" s="20">
        <f t="shared" si="2"/>
        <v>1.0977520910913321E-7</v>
      </c>
      <c r="I45" s="2">
        <v>0.65745911999999995</v>
      </c>
      <c r="J45">
        <v>236.27111099999999</v>
      </c>
      <c r="K45">
        <f t="shared" si="3"/>
        <v>236.82038167290784</v>
      </c>
      <c r="L45">
        <f t="shared" si="4"/>
        <v>0.30169827211664457</v>
      </c>
      <c r="M45" s="20">
        <f t="shared" si="5"/>
        <v>5.4044509050738805E-6</v>
      </c>
      <c r="O45" s="2">
        <v>0.62920787</v>
      </c>
      <c r="P45">
        <v>265.03724699999998</v>
      </c>
      <c r="Q45">
        <f t="shared" si="6"/>
        <v>265.30582351668784</v>
      </c>
      <c r="R45">
        <f t="shared" si="7"/>
        <v>7.2133345316183373E-2</v>
      </c>
      <c r="S45" s="20">
        <f t="shared" si="8"/>
        <v>1.026886040963039E-6</v>
      </c>
    </row>
    <row r="46" spans="3:19" x14ac:dyDescent="0.25">
      <c r="C46" s="2">
        <v>0.68262226999999998</v>
      </c>
      <c r="D46">
        <v>216.19341900000001</v>
      </c>
      <c r="E46">
        <f t="shared" si="0"/>
        <v>216.1958334216944</v>
      </c>
      <c r="F46">
        <f t="shared" si="1"/>
        <v>5.8294321183731962E-6</v>
      </c>
      <c r="G46" s="20">
        <f t="shared" si="2"/>
        <v>1.2472149557238706E-10</v>
      </c>
      <c r="I46" s="2">
        <v>0.66052920999999998</v>
      </c>
      <c r="J46">
        <v>236.494055</v>
      </c>
      <c r="K46">
        <f t="shared" si="3"/>
        <v>236.89914159338349</v>
      </c>
      <c r="L46">
        <f t="shared" si="4"/>
        <v>0.16409514813903858</v>
      </c>
      <c r="M46" s="20">
        <f t="shared" si="5"/>
        <v>2.9339674035582796E-6</v>
      </c>
      <c r="O46" s="2">
        <v>0.63227798000000002</v>
      </c>
      <c r="P46">
        <v>265.24745100000001</v>
      </c>
      <c r="Q46">
        <f t="shared" si="6"/>
        <v>265.37931207482291</v>
      </c>
      <c r="R46">
        <f t="shared" si="7"/>
        <v>1.7387343053448703E-2</v>
      </c>
      <c r="S46" s="20">
        <f t="shared" si="8"/>
        <v>2.4713302477067047E-7</v>
      </c>
    </row>
    <row r="47" spans="3:19" x14ac:dyDescent="0.25">
      <c r="C47" s="2">
        <v>0.68569252000000003</v>
      </c>
      <c r="D47">
        <v>216.33992499999999</v>
      </c>
      <c r="E47">
        <f t="shared" si="0"/>
        <v>216.25833025347654</v>
      </c>
      <c r="F47">
        <f t="shared" si="1"/>
        <v>6.657702660226074E-3</v>
      </c>
      <c r="G47" s="20">
        <f t="shared" si="2"/>
        <v>1.4224959729643791E-7</v>
      </c>
      <c r="I47" s="2">
        <v>0.66359957000000003</v>
      </c>
      <c r="J47">
        <v>236.58323300000001</v>
      </c>
      <c r="K47">
        <f t="shared" si="3"/>
        <v>236.98354601787196</v>
      </c>
      <c r="L47">
        <f t="shared" si="4"/>
        <v>0.16025051227774945</v>
      </c>
      <c r="M47" s="20">
        <f t="shared" si="5"/>
        <v>2.8630669383497233E-6</v>
      </c>
      <c r="O47" s="2">
        <v>0.63534842000000002</v>
      </c>
      <c r="P47">
        <v>265.29840999999999</v>
      </c>
      <c r="Q47">
        <f t="shared" si="6"/>
        <v>265.45830827252263</v>
      </c>
      <c r="R47">
        <f t="shared" si="7"/>
        <v>2.5567457555724201E-2</v>
      </c>
      <c r="S47" s="20">
        <f t="shared" si="8"/>
        <v>3.6326056103064195E-7</v>
      </c>
    </row>
    <row r="48" spans="3:19" x14ac:dyDescent="0.25">
      <c r="C48" s="2">
        <v>0.68876278999999996</v>
      </c>
      <c r="D48">
        <v>216.473691</v>
      </c>
      <c r="E48">
        <f t="shared" si="0"/>
        <v>216.32544422145435</v>
      </c>
      <c r="F48">
        <f t="shared" si="1"/>
        <v>2.1977107349164457E-2</v>
      </c>
      <c r="G48" s="20">
        <f t="shared" si="2"/>
        <v>4.6898643915877343E-7</v>
      </c>
      <c r="I48" s="2">
        <v>0.66666972999999996</v>
      </c>
      <c r="J48">
        <v>236.76795799999999</v>
      </c>
      <c r="K48">
        <f t="shared" si="3"/>
        <v>237.07397634529855</v>
      </c>
      <c r="L48">
        <f t="shared" si="4"/>
        <v>9.3647227659265087E-2</v>
      </c>
      <c r="M48" s="20">
        <f t="shared" si="5"/>
        <v>1.6705099540372305E-6</v>
      </c>
      <c r="O48" s="2">
        <v>0.63841882999999999</v>
      </c>
      <c r="P48">
        <v>265.36210799999998</v>
      </c>
      <c r="Q48">
        <f t="shared" si="6"/>
        <v>265.54318407177374</v>
      </c>
      <c r="R48">
        <f t="shared" si="7"/>
        <v>3.2788543769015667E-2</v>
      </c>
      <c r="S48" s="20">
        <f t="shared" si="8"/>
        <v>4.6563360055027401E-7</v>
      </c>
    </row>
    <row r="49" spans="3:19" x14ac:dyDescent="0.25">
      <c r="C49" s="2">
        <v>0.69183300000000003</v>
      </c>
      <c r="D49">
        <v>216.632937</v>
      </c>
      <c r="E49">
        <f t="shared" si="0"/>
        <v>216.39755215371312</v>
      </c>
      <c r="F49">
        <f t="shared" si="1"/>
        <v>5.5406025861496636E-2</v>
      </c>
      <c r="G49" s="20">
        <f t="shared" si="2"/>
        <v>1.1806142612883767E-6</v>
      </c>
      <c r="I49" s="2">
        <v>0.66974014999999998</v>
      </c>
      <c r="J49">
        <v>236.82528600000001</v>
      </c>
      <c r="K49">
        <f t="shared" si="3"/>
        <v>237.17087165141794</v>
      </c>
      <c r="L49">
        <f t="shared" si="4"/>
        <v>0.11942944246595814</v>
      </c>
      <c r="M49" s="20">
        <f t="shared" si="5"/>
        <v>2.1293902636697966E-6</v>
      </c>
      <c r="O49" s="2">
        <v>0.64148901000000003</v>
      </c>
      <c r="P49">
        <v>265.54046399999999</v>
      </c>
      <c r="Q49">
        <f t="shared" si="6"/>
        <v>265.63434060186466</v>
      </c>
      <c r="R49">
        <f t="shared" si="7"/>
        <v>8.8128163776594205E-3</v>
      </c>
      <c r="S49" s="20">
        <f t="shared" si="8"/>
        <v>1.2498367824932719E-7</v>
      </c>
    </row>
    <row r="50" spans="3:19" x14ac:dyDescent="0.25">
      <c r="C50" s="2">
        <v>0.69490311999999999</v>
      </c>
      <c r="D50">
        <v>216.843141</v>
      </c>
      <c r="E50">
        <f t="shared" si="0"/>
        <v>216.47507230503163</v>
      </c>
      <c r="F50">
        <f t="shared" si="1"/>
        <v>0.13547456421572032</v>
      </c>
      <c r="G50" s="20">
        <f t="shared" si="2"/>
        <v>2.8811534126356686E-6</v>
      </c>
      <c r="I50" s="2">
        <v>0.67281024</v>
      </c>
      <c r="J50">
        <v>237.04822999999999</v>
      </c>
      <c r="K50">
        <f t="shared" si="3"/>
        <v>237.27467285319801</v>
      </c>
      <c r="L50">
        <f t="shared" si="4"/>
        <v>5.1276365764461367E-2</v>
      </c>
      <c r="M50" s="20">
        <f t="shared" si="5"/>
        <v>9.1252296526646834E-7</v>
      </c>
      <c r="O50" s="2">
        <v>0.6445592</v>
      </c>
      <c r="P50">
        <v>265.71244899999999</v>
      </c>
      <c r="Q50">
        <f t="shared" si="6"/>
        <v>265.73222115988312</v>
      </c>
      <c r="R50">
        <f t="shared" si="7"/>
        <v>3.9093830644414194E-4</v>
      </c>
      <c r="S50" s="20">
        <f t="shared" si="8"/>
        <v>5.5371262124932454E-9</v>
      </c>
    </row>
    <row r="51" spans="3:19" x14ac:dyDescent="0.25">
      <c r="C51" s="2">
        <v>0.69797332000000001</v>
      </c>
      <c r="D51">
        <v>217.00875600000001</v>
      </c>
      <c r="E51">
        <f t="shared" si="0"/>
        <v>216.55847480535351</v>
      </c>
      <c r="F51">
        <f t="shared" si="1"/>
        <v>0.202753154252273</v>
      </c>
      <c r="G51" s="20">
        <f t="shared" si="2"/>
        <v>4.3053960154084638E-6</v>
      </c>
      <c r="I51" s="2">
        <v>0.67588048999999994</v>
      </c>
      <c r="J51">
        <v>237.19473600000001</v>
      </c>
      <c r="K51">
        <f t="shared" si="3"/>
        <v>237.38589395646568</v>
      </c>
      <c r="L51">
        <f t="shared" si="4"/>
        <v>3.6541364320132268E-2</v>
      </c>
      <c r="M51" s="20">
        <f t="shared" si="5"/>
        <v>6.494932845640138E-7</v>
      </c>
      <c r="O51" s="2">
        <v>0.64762945000000005</v>
      </c>
      <c r="P51">
        <v>265.85895499999998</v>
      </c>
      <c r="Q51">
        <f t="shared" si="6"/>
        <v>265.83729664489192</v>
      </c>
      <c r="R51">
        <f t="shared" si="7"/>
        <v>4.6908434598678163E-4</v>
      </c>
      <c r="S51" s="20">
        <f t="shared" si="8"/>
        <v>6.6366414238674305E-9</v>
      </c>
    </row>
    <row r="52" spans="3:19" x14ac:dyDescent="0.25">
      <c r="C52" s="2">
        <v>0.70104348000000005</v>
      </c>
      <c r="D52">
        <v>217.199851</v>
      </c>
      <c r="E52">
        <f t="shared" si="0"/>
        <v>216.6482757424651</v>
      </c>
      <c r="F52">
        <f t="shared" si="1"/>
        <v>0.30423526472468315</v>
      </c>
      <c r="G52" s="20">
        <f t="shared" si="2"/>
        <v>6.4489722310855945E-6</v>
      </c>
      <c r="I52" s="2">
        <v>0.67895079999999997</v>
      </c>
      <c r="J52">
        <v>237.309393</v>
      </c>
      <c r="K52">
        <f t="shared" si="3"/>
        <v>237.50507272797438</v>
      </c>
      <c r="L52">
        <f t="shared" si="4"/>
        <v>3.8290555940127202E-2</v>
      </c>
      <c r="M52" s="20">
        <f t="shared" si="5"/>
        <v>6.7992626034245872E-7</v>
      </c>
      <c r="O52" s="2">
        <v>0.65069955999999995</v>
      </c>
      <c r="P52">
        <v>266.06915900000001</v>
      </c>
      <c r="Q52">
        <f t="shared" si="6"/>
        <v>265.95006431775926</v>
      </c>
      <c r="R52">
        <f t="shared" si="7"/>
        <v>1.4183543338026836E-2</v>
      </c>
      <c r="S52" s="20">
        <f t="shared" si="8"/>
        <v>2.0035291533547487E-7</v>
      </c>
    </row>
    <row r="53" spans="3:19" x14ac:dyDescent="0.25">
      <c r="C53" s="2">
        <v>0.70411358999999996</v>
      </c>
      <c r="D53">
        <v>217.410055</v>
      </c>
      <c r="E53">
        <f t="shared" si="0"/>
        <v>216.74505515563024</v>
      </c>
      <c r="F53">
        <f t="shared" si="1"/>
        <v>0.44222479301180473</v>
      </c>
      <c r="G53" s="20">
        <f t="shared" si="2"/>
        <v>9.3558626080910268E-6</v>
      </c>
      <c r="I53" s="2">
        <v>0.68202076</v>
      </c>
      <c r="J53">
        <v>237.596035</v>
      </c>
      <c r="K53">
        <f t="shared" si="3"/>
        <v>237.63278012246496</v>
      </c>
      <c r="L53">
        <f t="shared" si="4"/>
        <v>1.3502040249652166E-3</v>
      </c>
      <c r="M53" s="20">
        <f t="shared" si="5"/>
        <v>2.3917788464769319E-8</v>
      </c>
      <c r="O53" s="2">
        <v>0.65376979999999996</v>
      </c>
      <c r="P53">
        <v>266.215665</v>
      </c>
      <c r="Q53">
        <f t="shared" si="6"/>
        <v>266.07107736644241</v>
      </c>
      <c r="R53">
        <f t="shared" si="7"/>
        <v>2.0905583777784429E-2</v>
      </c>
      <c r="S53" s="20">
        <f t="shared" si="8"/>
        <v>2.9498170743752291E-7</v>
      </c>
    </row>
    <row r="54" spans="3:19" x14ac:dyDescent="0.25">
      <c r="C54" s="2">
        <v>0.70718382999999996</v>
      </c>
      <c r="D54">
        <v>217.55656099999999</v>
      </c>
      <c r="E54">
        <f t="shared" si="0"/>
        <v>216.84947046766712</v>
      </c>
      <c r="F54">
        <f t="shared" si="1"/>
        <v>0.4999770209147818</v>
      </c>
      <c r="G54" s="20">
        <f t="shared" si="2"/>
        <v>1.0563447402640213E-5</v>
      </c>
      <c r="I54" s="2">
        <v>0.68509098999999996</v>
      </c>
      <c r="J54">
        <v>237.74891099999999</v>
      </c>
      <c r="K54">
        <f t="shared" si="3"/>
        <v>237.76968283625013</v>
      </c>
      <c r="L54">
        <f t="shared" si="4"/>
        <v>4.3146918120237681E-4</v>
      </c>
      <c r="M54" s="20">
        <f t="shared" si="5"/>
        <v>7.6333066216130678E-9</v>
      </c>
      <c r="O54" s="2">
        <v>0.65683985</v>
      </c>
      <c r="P54">
        <v>266.457719</v>
      </c>
      <c r="Q54">
        <f t="shared" si="6"/>
        <v>266.20090914457228</v>
      </c>
      <c r="R54">
        <f t="shared" si="7"/>
        <v>6.5951301844805674E-2</v>
      </c>
      <c r="S54" s="20">
        <f t="shared" si="8"/>
        <v>9.2889529066801823E-7</v>
      </c>
    </row>
    <row r="55" spans="3:19" x14ac:dyDescent="0.25">
      <c r="C55" s="2">
        <v>0.71025377999999995</v>
      </c>
      <c r="D55">
        <v>217.84957299999999</v>
      </c>
      <c r="E55">
        <f t="shared" si="0"/>
        <v>216.96224008531468</v>
      </c>
      <c r="F55">
        <f t="shared" si="1"/>
        <v>0.78735970148393941</v>
      </c>
      <c r="G55" s="20">
        <f t="shared" si="2"/>
        <v>1.6590510776924515E-5</v>
      </c>
      <c r="I55" s="2">
        <v>0.68816105999999999</v>
      </c>
      <c r="J55">
        <v>237.97822500000001</v>
      </c>
      <c r="K55">
        <f t="shared" si="3"/>
        <v>237.9164631548561</v>
      </c>
      <c r="L55">
        <f t="shared" si="4"/>
        <v>3.8145255155797885E-3</v>
      </c>
      <c r="M55" s="20">
        <f t="shared" si="5"/>
        <v>6.7354417157016442E-8</v>
      </c>
      <c r="O55" s="2">
        <v>0.65990992999999998</v>
      </c>
      <c r="P55">
        <v>266.68703199999999</v>
      </c>
      <c r="Q55">
        <f t="shared" si="6"/>
        <v>266.34020205733179</v>
      </c>
      <c r="R55">
        <f t="shared" si="7"/>
        <v>0.12029100913122258</v>
      </c>
      <c r="S55" s="20">
        <f t="shared" si="8"/>
        <v>1.6913339716924841E-6</v>
      </c>
    </row>
    <row r="56" spans="3:19" x14ac:dyDescent="0.25">
      <c r="C56" s="2">
        <v>0.71332390000000001</v>
      </c>
      <c r="D56">
        <v>218.05977799999999</v>
      </c>
      <c r="E56">
        <f t="shared" si="0"/>
        <v>217.08420870180694</v>
      </c>
      <c r="F56">
        <f t="shared" si="1"/>
        <v>0.95173545557688177</v>
      </c>
      <c r="G56" s="20">
        <f t="shared" si="2"/>
        <v>2.0015438883652274E-5</v>
      </c>
      <c r="I56" s="2">
        <v>0.69123122999999997</v>
      </c>
      <c r="J56">
        <v>238.16295</v>
      </c>
      <c r="K56">
        <f t="shared" si="3"/>
        <v>238.07390158200465</v>
      </c>
      <c r="L56">
        <f t="shared" si="4"/>
        <v>7.9296207474733697E-3</v>
      </c>
      <c r="M56" s="20">
        <f t="shared" si="5"/>
        <v>1.3979898381280084E-7</v>
      </c>
      <c r="O56" s="2">
        <v>0.66298025000000005</v>
      </c>
      <c r="P56">
        <v>266.79531900000001</v>
      </c>
      <c r="Q56">
        <f t="shared" si="6"/>
        <v>266.48965369660129</v>
      </c>
      <c r="R56">
        <f t="shared" si="7"/>
        <v>9.3431277701826521E-2</v>
      </c>
      <c r="S56" s="20">
        <f t="shared" si="8"/>
        <v>1.3126105091304035E-6</v>
      </c>
    </row>
    <row r="57" spans="3:19" x14ac:dyDescent="0.25">
      <c r="C57" s="2">
        <v>0.71639392999999996</v>
      </c>
      <c r="D57">
        <v>218.308201</v>
      </c>
      <c r="E57">
        <f t="shared" si="0"/>
        <v>217.21630498419464</v>
      </c>
      <c r="F57">
        <f t="shared" si="1"/>
        <v>1.1922369093316207</v>
      </c>
      <c r="G57" s="20">
        <f t="shared" si="2"/>
        <v>2.5016264553290606E-5</v>
      </c>
      <c r="I57" s="2">
        <v>0.69430137000000003</v>
      </c>
      <c r="J57">
        <v>238.36041399999999</v>
      </c>
      <c r="K57">
        <f t="shared" si="3"/>
        <v>238.24283634344067</v>
      </c>
      <c r="L57">
        <f t="shared" si="4"/>
        <v>1.3824505321981316E-2</v>
      </c>
      <c r="M57" s="20">
        <f t="shared" si="5"/>
        <v>2.4332197780458734E-7</v>
      </c>
      <c r="O57" s="2">
        <v>0.66605018999999999</v>
      </c>
      <c r="P57">
        <v>267.09470099999999</v>
      </c>
      <c r="Q57">
        <f t="shared" si="6"/>
        <v>266.64997898236527</v>
      </c>
      <c r="R57">
        <f t="shared" si="7"/>
        <v>0.19777767296909382</v>
      </c>
      <c r="S57" s="20">
        <f t="shared" si="8"/>
        <v>2.7723414534177745E-6</v>
      </c>
    </row>
    <row r="58" spans="3:19" x14ac:dyDescent="0.25">
      <c r="C58" s="2">
        <v>0.71946405999999996</v>
      </c>
      <c r="D58">
        <v>218.512035</v>
      </c>
      <c r="E58">
        <f t="shared" si="0"/>
        <v>217.35960444763464</v>
      </c>
      <c r="F58">
        <f t="shared" si="1"/>
        <v>1.3280961780251277</v>
      </c>
      <c r="G58" s="20">
        <f t="shared" si="2"/>
        <v>2.7814983307107212E-5</v>
      </c>
      <c r="I58" s="2">
        <v>0.69737128000000004</v>
      </c>
      <c r="J58">
        <v>238.67253600000001</v>
      </c>
      <c r="K58">
        <f t="shared" si="3"/>
        <v>238.42418577436956</v>
      </c>
      <c r="L58">
        <f t="shared" si="4"/>
        <v>6.1677834570693521E-2</v>
      </c>
      <c r="M58" s="20">
        <f t="shared" si="5"/>
        <v>1.0827401022934099E-6</v>
      </c>
      <c r="O58" s="2">
        <v>0.66912013000000004</v>
      </c>
      <c r="P58">
        <v>267.38771300000002</v>
      </c>
      <c r="Q58">
        <f t="shared" si="6"/>
        <v>266.82200766959124</v>
      </c>
      <c r="R58">
        <f t="shared" si="7"/>
        <v>0.32002252085290167</v>
      </c>
      <c r="S58" s="20">
        <f t="shared" si="8"/>
        <v>4.4760780266099356E-6</v>
      </c>
    </row>
    <row r="59" spans="3:19" x14ac:dyDescent="0.25">
      <c r="C59" s="2">
        <v>0.72253396999999997</v>
      </c>
      <c r="D59">
        <v>218.82415700000001</v>
      </c>
      <c r="E59">
        <f t="shared" si="0"/>
        <v>217.51530880423252</v>
      </c>
      <c r="F59">
        <f t="shared" si="1"/>
        <v>1.7130835995638289</v>
      </c>
      <c r="G59" s="20">
        <f t="shared" si="2"/>
        <v>3.5775690866717325E-5</v>
      </c>
      <c r="I59" s="2">
        <v>0.70044150000000005</v>
      </c>
      <c r="J59">
        <v>238.83178100000001</v>
      </c>
      <c r="K59">
        <f t="shared" si="3"/>
        <v>238.61901147911706</v>
      </c>
      <c r="L59">
        <f t="shared" si="4"/>
        <v>4.5270869016757392E-2</v>
      </c>
      <c r="M59" s="20">
        <f t="shared" si="5"/>
        <v>7.9366019026116824E-7</v>
      </c>
      <c r="O59" s="2">
        <v>0.67219021000000001</v>
      </c>
      <c r="P59">
        <v>267.61702700000001</v>
      </c>
      <c r="Q59">
        <f t="shared" si="6"/>
        <v>267.00663482068467</v>
      </c>
      <c r="R59">
        <f t="shared" si="7"/>
        <v>0.37257861256933067</v>
      </c>
      <c r="S59" s="20">
        <f t="shared" si="8"/>
        <v>5.2022406417838886E-6</v>
      </c>
    </row>
    <row r="60" spans="3:19" x14ac:dyDescent="0.25">
      <c r="C60" s="2">
        <v>0.72560391000000002</v>
      </c>
      <c r="D60">
        <v>219.12353899999999</v>
      </c>
      <c r="E60">
        <f t="shared" si="0"/>
        <v>217.68482250350266</v>
      </c>
      <c r="F60">
        <f t="shared" si="1"/>
        <v>2.0699051572935665</v>
      </c>
      <c r="G60" s="20">
        <f t="shared" si="2"/>
        <v>4.3109439837319957E-5</v>
      </c>
      <c r="I60" s="2">
        <v>0.70351143000000005</v>
      </c>
      <c r="J60">
        <v>239.13116299999999</v>
      </c>
      <c r="K60">
        <f t="shared" si="3"/>
        <v>238.82841680315317</v>
      </c>
      <c r="L60">
        <f t="shared" si="4"/>
        <v>9.1655259705208464E-2</v>
      </c>
      <c r="M60" s="20">
        <f t="shared" si="5"/>
        <v>1.6028210605440089E-6</v>
      </c>
      <c r="O60" s="2">
        <v>0.67526025000000001</v>
      </c>
      <c r="P60">
        <v>267.86545000000001</v>
      </c>
      <c r="Q60">
        <f t="shared" si="6"/>
        <v>267.20482069950975</v>
      </c>
      <c r="R60">
        <f t="shared" si="7"/>
        <v>0.43643107266624603</v>
      </c>
      <c r="S60" s="20">
        <f t="shared" si="8"/>
        <v>6.082502022963531E-6</v>
      </c>
    </row>
    <row r="61" spans="3:19" x14ac:dyDescent="0.25">
      <c r="C61" s="2">
        <v>0.72867389000000005</v>
      </c>
      <c r="D61">
        <v>219.39744099999999</v>
      </c>
      <c r="E61">
        <f t="shared" si="0"/>
        <v>217.86974543556101</v>
      </c>
      <c r="F61">
        <f t="shared" si="1"/>
        <v>2.3338537376065078</v>
      </c>
      <c r="G61" s="20">
        <f t="shared" si="2"/>
        <v>4.8485348309738793E-5</v>
      </c>
      <c r="I61" s="2">
        <v>0.70658133000000001</v>
      </c>
      <c r="J61">
        <v>239.44965500000001</v>
      </c>
      <c r="K61">
        <f t="shared" si="3"/>
        <v>239.0536868316168</v>
      </c>
      <c r="L61">
        <f t="shared" si="4"/>
        <v>0.15679079037275093</v>
      </c>
      <c r="M61" s="20">
        <f t="shared" si="5"/>
        <v>2.7345893499610502E-6</v>
      </c>
      <c r="O61" s="2">
        <v>0.67833009</v>
      </c>
      <c r="P61">
        <v>268.20942100000002</v>
      </c>
      <c r="Q61">
        <f t="shared" si="6"/>
        <v>267.41761896737484</v>
      </c>
      <c r="R61">
        <f t="shared" si="7"/>
        <v>0.62695045886937439</v>
      </c>
      <c r="S61" s="20">
        <f t="shared" si="8"/>
        <v>8.7153567170474483E-6</v>
      </c>
    </row>
    <row r="62" spans="3:19" x14ac:dyDescent="0.25">
      <c r="C62" s="2">
        <v>0.73174375999999997</v>
      </c>
      <c r="D62">
        <v>219.72867199999999</v>
      </c>
      <c r="E62">
        <f t="shared" si="0"/>
        <v>218.07190868936578</v>
      </c>
      <c r="F62">
        <f t="shared" si="1"/>
        <v>2.744864667463609</v>
      </c>
      <c r="G62" s="20">
        <f t="shared" si="2"/>
        <v>5.6852226165857158E-5</v>
      </c>
      <c r="I62" s="2">
        <v>0.70965129000000005</v>
      </c>
      <c r="J62">
        <v>239.73629700000001</v>
      </c>
      <c r="K62">
        <f t="shared" si="3"/>
        <v>239.29624546751921</v>
      </c>
      <c r="L62">
        <f t="shared" si="4"/>
        <v>0.19364535123869539</v>
      </c>
      <c r="M62" s="20">
        <f t="shared" si="5"/>
        <v>3.3692985090277387E-6</v>
      </c>
      <c r="O62" s="2">
        <v>0.68140012999999999</v>
      </c>
      <c r="P62">
        <v>268.45784400000002</v>
      </c>
      <c r="Q62">
        <f t="shared" si="6"/>
        <v>267.64623129556406</v>
      </c>
      <c r="R62">
        <f t="shared" si="7"/>
        <v>0.65871518200185086</v>
      </c>
      <c r="S62" s="20">
        <f t="shared" si="8"/>
        <v>9.1399848756644906E-6</v>
      </c>
    </row>
    <row r="63" spans="3:19" x14ac:dyDescent="0.25">
      <c r="C63" s="2">
        <v>0.73481366999999997</v>
      </c>
      <c r="D63">
        <v>220.04079400000001</v>
      </c>
      <c r="E63">
        <f t="shared" si="0"/>
        <v>218.29344681084385</v>
      </c>
      <c r="F63">
        <f t="shared" si="1"/>
        <v>3.0532221994519286</v>
      </c>
      <c r="G63" s="20">
        <f t="shared" si="2"/>
        <v>6.3059715144265577E-5</v>
      </c>
      <c r="I63" s="2">
        <v>0.71272120999999999</v>
      </c>
      <c r="J63">
        <v>240.04204899999999</v>
      </c>
      <c r="K63">
        <f t="shared" si="3"/>
        <v>239.5576717855607</v>
      </c>
      <c r="L63">
        <f t="shared" si="4"/>
        <v>0.23462128586796738</v>
      </c>
      <c r="M63" s="20">
        <f t="shared" si="5"/>
        <v>4.0718592745717458E-6</v>
      </c>
      <c r="O63" s="2">
        <v>0.68447000999999996</v>
      </c>
      <c r="P63">
        <v>268.78270500000002</v>
      </c>
      <c r="Q63">
        <f t="shared" si="6"/>
        <v>267.89192866038223</v>
      </c>
      <c r="R63">
        <f t="shared" si="7"/>
        <v>0.79348248722286308</v>
      </c>
      <c r="S63" s="20">
        <f t="shared" si="8"/>
        <v>1.098334701868313E-5</v>
      </c>
    </row>
    <row r="64" spans="3:19" x14ac:dyDescent="0.25">
      <c r="C64" s="2">
        <v>0.73788346000000005</v>
      </c>
      <c r="D64">
        <v>220.41024400000001</v>
      </c>
      <c r="E64">
        <f t="shared" si="0"/>
        <v>218.53680805451091</v>
      </c>
      <c r="F64">
        <f t="shared" si="1"/>
        <v>3.5097622418506083</v>
      </c>
      <c r="G64" s="20">
        <f t="shared" si="2"/>
        <v>7.2246056567928089E-5</v>
      </c>
      <c r="I64" s="2">
        <v>0.71579092</v>
      </c>
      <c r="J64">
        <v>240.44971699999999</v>
      </c>
      <c r="K64">
        <f t="shared" si="3"/>
        <v>239.83973157548084</v>
      </c>
      <c r="L64">
        <f t="shared" si="4"/>
        <v>0.37208221812581044</v>
      </c>
      <c r="M64" s="20">
        <f t="shared" si="5"/>
        <v>6.4356197378932417E-6</v>
      </c>
      <c r="O64" s="2">
        <v>0.68753978999999998</v>
      </c>
      <c r="P64">
        <v>269.158525</v>
      </c>
      <c r="Q64">
        <f t="shared" si="6"/>
        <v>268.15615263481703</v>
      </c>
      <c r="R64">
        <f t="shared" si="7"/>
        <v>1.0047503584824895</v>
      </c>
      <c r="S64" s="20">
        <f t="shared" si="8"/>
        <v>1.3868895966781444E-5</v>
      </c>
    </row>
    <row r="65" spans="3:19" x14ac:dyDescent="0.25">
      <c r="C65" s="2">
        <v>0.74095339999999998</v>
      </c>
      <c r="D65">
        <v>220.70962499999999</v>
      </c>
      <c r="E65">
        <f t="shared" si="0"/>
        <v>218.80487094987859</v>
      </c>
      <c r="F65">
        <f t="shared" si="1"/>
        <v>3.6280879914538664</v>
      </c>
      <c r="G65" s="20">
        <f t="shared" si="2"/>
        <v>7.4479245021629074E-5</v>
      </c>
      <c r="I65" s="2">
        <v>0.71886074</v>
      </c>
      <c r="J65">
        <v>240.80642800000001</v>
      </c>
      <c r="K65">
        <f t="shared" si="3"/>
        <v>240.1444626837644</v>
      </c>
      <c r="L65">
        <f t="shared" si="4"/>
        <v>0.43819807989890946</v>
      </c>
      <c r="M65" s="20">
        <f t="shared" si="5"/>
        <v>7.5567371981255714E-6</v>
      </c>
      <c r="O65" s="2">
        <v>0.69060966999999995</v>
      </c>
      <c r="P65">
        <v>269.483386</v>
      </c>
      <c r="Q65">
        <f t="shared" si="6"/>
        <v>268.44052213113122</v>
      </c>
      <c r="R65">
        <f t="shared" si="7"/>
        <v>1.0875650489919566</v>
      </c>
      <c r="S65" s="20">
        <f t="shared" si="8"/>
        <v>1.4975842059130926E-5</v>
      </c>
    </row>
    <row r="66" spans="3:19" x14ac:dyDescent="0.25">
      <c r="C66" s="2">
        <v>0.74402309</v>
      </c>
      <c r="D66">
        <v>221.13003399999999</v>
      </c>
      <c r="E66">
        <f t="shared" si="0"/>
        <v>219.10092417240963</v>
      </c>
      <c r="F66">
        <f t="shared" si="1"/>
        <v>4.1172866924237832</v>
      </c>
      <c r="G66" s="20">
        <f t="shared" si="2"/>
        <v>8.420068859673222E-5</v>
      </c>
      <c r="I66" s="2">
        <v>0.72193046000000005</v>
      </c>
      <c r="J66">
        <v>241.21409700000001</v>
      </c>
      <c r="K66">
        <f t="shared" si="3"/>
        <v>240.47411703201811</v>
      </c>
      <c r="L66">
        <f t="shared" si="4"/>
        <v>0.54757035301448709</v>
      </c>
      <c r="M66" s="20">
        <f t="shared" si="5"/>
        <v>9.410973614979882E-6</v>
      </c>
      <c r="O66" s="2">
        <v>0.69367953000000004</v>
      </c>
      <c r="P66">
        <v>269.820987</v>
      </c>
      <c r="Q66">
        <f t="shared" si="6"/>
        <v>268.74681619959017</v>
      </c>
      <c r="R66">
        <f t="shared" si="7"/>
        <v>1.1538429084530979</v>
      </c>
      <c r="S66" s="20">
        <f t="shared" si="8"/>
        <v>1.584875792549577E-5</v>
      </c>
    </row>
    <row r="67" spans="3:19" x14ac:dyDescent="0.25">
      <c r="C67" s="2">
        <v>0.74678990000000001</v>
      </c>
      <c r="D67">
        <v>221.47400500000001</v>
      </c>
      <c r="E67">
        <f t="shared" si="0"/>
        <v>219.39496991363455</v>
      </c>
      <c r="F67">
        <f t="shared" si="1"/>
        <v>4.3223868903385982</v>
      </c>
      <c r="G67" s="20">
        <f t="shared" si="2"/>
        <v>8.8120736620290552E-5</v>
      </c>
      <c r="I67" s="2">
        <v>0.72500023000000002</v>
      </c>
      <c r="J67">
        <v>241.59628599999999</v>
      </c>
      <c r="K67">
        <f t="shared" si="3"/>
        <v>240.83128919475459</v>
      </c>
      <c r="L67">
        <f t="shared" si="4"/>
        <v>0.58522011203567281</v>
      </c>
      <c r="M67" s="20">
        <f t="shared" si="5"/>
        <v>1.0026254760315674E-5</v>
      </c>
      <c r="O67" s="2">
        <v>0.69674912</v>
      </c>
      <c r="P67">
        <v>270.29235399999999</v>
      </c>
      <c r="Q67">
        <f t="shared" si="6"/>
        <v>269.07701298524688</v>
      </c>
      <c r="R67">
        <f t="shared" si="7"/>
        <v>1.4770537821411134</v>
      </c>
      <c r="S67" s="20">
        <f t="shared" si="8"/>
        <v>2.0217562196602317E-5</v>
      </c>
    </row>
    <row r="68" spans="3:19" x14ac:dyDescent="0.25">
      <c r="C68" s="2">
        <v>0.75016252000000005</v>
      </c>
      <c r="D68">
        <v>221.94537199999999</v>
      </c>
      <c r="E68">
        <f t="shared" ref="E68:E114" si="9">$X$6+$X$2*EXP((C68/F$1)*$X$3-$X$4)+D$1^2*$X$5/((-$X$7*(C68/E$1-1)^$X$8+1))</f>
        <v>219.7932449988765</v>
      </c>
      <c r="F68">
        <f t="shared" ref="F68:F114" si="10">(E68-D68)^2</f>
        <v>4.6316506289647821</v>
      </c>
      <c r="G68" s="20">
        <f t="shared" ref="G68:G114" si="11">((E68-D68)/D68)^2</f>
        <v>9.4025057023280746E-5</v>
      </c>
      <c r="I68" s="2">
        <v>0.72806998000000001</v>
      </c>
      <c r="J68">
        <v>241.984846</v>
      </c>
      <c r="K68">
        <f t="shared" ref="K68:K106" si="12">$X$6+$X$2*EXP((I68/L$1)*$X$3-$X$4)+J$1^2*$X$5/((-$X$7*(I68/K$1-1)^$X$8+1))</f>
        <v>241.21890784294629</v>
      </c>
      <c r="L68">
        <f t="shared" ref="L68:L106" si="13">(K68-J68)^2</f>
        <v>0.58666126043083477</v>
      </c>
      <c r="M68" s="20">
        <f t="shared" ref="M68:M106" si="14">((K68-J68)/J68)^2</f>
        <v>1.0018693063913923E-5</v>
      </c>
      <c r="O68" s="2">
        <v>0.69981886999999998</v>
      </c>
      <c r="P68">
        <v>270.68091299999998</v>
      </c>
      <c r="Q68">
        <f t="shared" ref="Q68:Q110" si="15">$X$6+$X$2*EXP((O68/R$1)*$X$3-$X$4)+P$1^2*$X$5/((-$X$7*(O68/Q$1-1)^$X$8+1))</f>
        <v>269.43341564270753</v>
      </c>
      <c r="R68">
        <f t="shared" ref="R68:R110" si="16">(Q68-P68)^2</f>
        <v>1.5562496564516355</v>
      </c>
      <c r="S68" s="20">
        <f t="shared" ref="S68:S110" si="17">((Q68-P68)/P68)^2</f>
        <v>2.1240464170813036E-5</v>
      </c>
    </row>
    <row r="69" spans="3:19" x14ac:dyDescent="0.25">
      <c r="C69" s="2">
        <v>0.75323231000000002</v>
      </c>
      <c r="D69">
        <v>222.31482199999999</v>
      </c>
      <c r="E69">
        <f t="shared" si="9"/>
        <v>220.19937683780651</v>
      </c>
      <c r="F69">
        <f t="shared" si="10"/>
        <v>4.4751082342478039</v>
      </c>
      <c r="G69" s="20">
        <f t="shared" si="11"/>
        <v>9.054546561142971E-5</v>
      </c>
      <c r="I69" s="2">
        <v>0.73113969999999995</v>
      </c>
      <c r="J69">
        <v>242.39251400000001</v>
      </c>
      <c r="K69">
        <f t="shared" si="12"/>
        <v>241.64032510439114</v>
      </c>
      <c r="L69">
        <f t="shared" si="13"/>
        <v>0.56578813467728761</v>
      </c>
      <c r="M69" s="20">
        <f t="shared" si="14"/>
        <v>9.6297592451302999E-6</v>
      </c>
      <c r="O69" s="2">
        <v>0.70288859000000004</v>
      </c>
      <c r="P69">
        <v>271.08858199999997</v>
      </c>
      <c r="Q69">
        <f t="shared" si="15"/>
        <v>269.81855519905213</v>
      </c>
      <c r="R69">
        <f t="shared" si="16"/>
        <v>1.6129680751258206</v>
      </c>
      <c r="S69" s="20">
        <f t="shared" si="17"/>
        <v>2.1948422916679054E-5</v>
      </c>
    </row>
    <row r="70" spans="3:19" x14ac:dyDescent="0.25">
      <c r="C70" s="2">
        <v>0.75630195</v>
      </c>
      <c r="D70">
        <v>222.76070999999999</v>
      </c>
      <c r="E70">
        <f t="shared" si="9"/>
        <v>220.65348318950873</v>
      </c>
      <c r="F70">
        <f t="shared" si="10"/>
        <v>4.440404830853149</v>
      </c>
      <c r="G70" s="20">
        <f t="shared" si="11"/>
        <v>8.9483998032787961E-5</v>
      </c>
      <c r="I70" s="2">
        <v>0.73420923999999999</v>
      </c>
      <c r="J70">
        <v>242.882991</v>
      </c>
      <c r="K70">
        <f t="shared" si="12"/>
        <v>242.09936009567383</v>
      </c>
      <c r="L70">
        <f t="shared" si="13"/>
        <v>0.61407739421505658</v>
      </c>
      <c r="M70" s="20">
        <f t="shared" si="14"/>
        <v>1.0409476890443538E-5</v>
      </c>
      <c r="O70" s="2">
        <v>0.70595814000000001</v>
      </c>
      <c r="P70">
        <v>271.57905899999997</v>
      </c>
      <c r="Q70">
        <f t="shared" si="15"/>
        <v>270.23530469077434</v>
      </c>
      <c r="R70">
        <f t="shared" si="16"/>
        <v>1.8056756435624515</v>
      </c>
      <c r="S70" s="20">
        <f t="shared" si="17"/>
        <v>2.448201623422333E-5</v>
      </c>
    </row>
    <row r="71" spans="3:19" x14ac:dyDescent="0.25">
      <c r="C71" s="2">
        <v>0.75937153999999996</v>
      </c>
      <c r="D71">
        <v>223.232077</v>
      </c>
      <c r="E71">
        <f t="shared" si="9"/>
        <v>221.16292979560762</v>
      </c>
      <c r="F71">
        <f t="shared" si="10"/>
        <v>4.2813701534447999</v>
      </c>
      <c r="G71" s="20">
        <f t="shared" si="11"/>
        <v>8.5915115260239619E-5</v>
      </c>
      <c r="I71" s="2">
        <v>0.73727883999999999</v>
      </c>
      <c r="J71">
        <v>243.34798799999999</v>
      </c>
      <c r="K71">
        <f t="shared" si="12"/>
        <v>242.60046430085853</v>
      </c>
      <c r="L71">
        <f t="shared" si="13"/>
        <v>0.55879168077812202</v>
      </c>
      <c r="M71" s="20">
        <f t="shared" si="14"/>
        <v>9.4361407900991097E-6</v>
      </c>
      <c r="O71" s="2">
        <v>0.70902779000000005</v>
      </c>
      <c r="P71">
        <v>272.01857699999999</v>
      </c>
      <c r="Q71">
        <f t="shared" si="15"/>
        <v>270.68699361507078</v>
      </c>
      <c r="R71">
        <f t="shared" si="16"/>
        <v>1.7731143110195529</v>
      </c>
      <c r="S71" s="20">
        <f t="shared" si="17"/>
        <v>2.396291274109967E-5</v>
      </c>
    </row>
    <row r="72" spans="3:19" x14ac:dyDescent="0.25">
      <c r="C72" s="2">
        <v>0.76244113999999996</v>
      </c>
      <c r="D72">
        <v>223.69707399999999</v>
      </c>
      <c r="E72">
        <f t="shared" si="9"/>
        <v>221.73640245297906</v>
      </c>
      <c r="F72">
        <f t="shared" si="10"/>
        <v>3.8442329152974173</v>
      </c>
      <c r="G72" s="20">
        <f t="shared" si="11"/>
        <v>7.6822614954472711E-5</v>
      </c>
      <c r="I72" s="2">
        <v>0.74034825999999998</v>
      </c>
      <c r="J72">
        <v>243.902163</v>
      </c>
      <c r="K72">
        <f t="shared" si="12"/>
        <v>243.14868949327945</v>
      </c>
      <c r="L72">
        <f t="shared" si="13"/>
        <v>0.56772232532976741</v>
      </c>
      <c r="M72" s="20">
        <f t="shared" si="14"/>
        <v>9.543433889389434E-6</v>
      </c>
      <c r="O72" s="2">
        <v>0.71209721999999998</v>
      </c>
      <c r="P72">
        <v>272.56638199999998</v>
      </c>
      <c r="Q72">
        <f t="shared" si="15"/>
        <v>271.17733609479433</v>
      </c>
      <c r="R72">
        <f t="shared" si="16"/>
        <v>1.9294485267685795</v>
      </c>
      <c r="S72" s="20">
        <f t="shared" si="17"/>
        <v>2.5970996766872089E-5</v>
      </c>
    </row>
    <row r="73" spans="3:19" x14ac:dyDescent="0.25">
      <c r="C73" s="2">
        <v>0.76551051000000003</v>
      </c>
      <c r="D73">
        <v>224.27672799999999</v>
      </c>
      <c r="E73">
        <f t="shared" si="9"/>
        <v>222.38410392165386</v>
      </c>
      <c r="F73">
        <f t="shared" si="10"/>
        <v>3.5820259019355416</v>
      </c>
      <c r="G73" s="20">
        <f t="shared" si="11"/>
        <v>7.1213166795900778E-5</v>
      </c>
      <c r="I73" s="2">
        <v>0.74341780000000002</v>
      </c>
      <c r="J73">
        <v>244.39901</v>
      </c>
      <c r="K73">
        <f t="shared" si="12"/>
        <v>243.749978591066</v>
      </c>
      <c r="L73">
        <f t="shared" si="13"/>
        <v>0.42124176978286282</v>
      </c>
      <c r="M73" s="20">
        <f t="shared" si="14"/>
        <v>7.0523286675947274E-6</v>
      </c>
      <c r="O73" s="2">
        <v>0.71516676000000001</v>
      </c>
      <c r="P73">
        <v>273.06322799999998</v>
      </c>
      <c r="Q73">
        <f t="shared" si="15"/>
        <v>271.71069842977812</v>
      </c>
      <c r="R73">
        <f t="shared" si="16"/>
        <v>1.8293362383245331</v>
      </c>
      <c r="S73" s="20">
        <f t="shared" si="17"/>
        <v>2.4533928645038079E-5</v>
      </c>
    </row>
    <row r="74" spans="3:19" x14ac:dyDescent="0.25">
      <c r="C74" s="2">
        <v>0.76858000000000004</v>
      </c>
      <c r="D74">
        <v>224.79268400000001</v>
      </c>
      <c r="E74">
        <f t="shared" si="9"/>
        <v>223.11824815896412</v>
      </c>
      <c r="F74">
        <f t="shared" si="10"/>
        <v>2.8037353857455583</v>
      </c>
      <c r="G74" s="20">
        <f t="shared" si="11"/>
        <v>5.5484627832437493E-5</v>
      </c>
      <c r="I74" s="2">
        <v>0.74648720999999996</v>
      </c>
      <c r="J74">
        <v>244.959554</v>
      </c>
      <c r="K74">
        <f t="shared" si="12"/>
        <v>244.4111143136746</v>
      </c>
      <c r="L74">
        <f t="shared" si="13"/>
        <v>0.3007860895366975</v>
      </c>
      <c r="M74" s="20">
        <f t="shared" si="14"/>
        <v>5.0126684732565245E-6</v>
      </c>
      <c r="O74" s="2">
        <v>0.71823608000000005</v>
      </c>
      <c r="P74">
        <v>273.668362</v>
      </c>
      <c r="Q74">
        <f t="shared" si="15"/>
        <v>272.29198687273612</v>
      </c>
      <c r="R74">
        <f t="shared" si="16"/>
        <v>1.8944084909506735</v>
      </c>
      <c r="S74" s="20">
        <f t="shared" si="17"/>
        <v>2.5294403721693285E-5</v>
      </c>
    </row>
    <row r="75" spans="3:19" x14ac:dyDescent="0.25">
      <c r="C75" s="2">
        <v>0.77164935000000001</v>
      </c>
      <c r="D75">
        <v>225.38507799999999</v>
      </c>
      <c r="E75">
        <f t="shared" si="9"/>
        <v>223.95318028510019</v>
      </c>
      <c r="F75">
        <f t="shared" si="10"/>
        <v>2.0503310659352816</v>
      </c>
      <c r="G75" s="20">
        <f t="shared" si="11"/>
        <v>4.0362092476222817E-5</v>
      </c>
      <c r="I75" s="2">
        <v>0.74925372999999995</v>
      </c>
      <c r="J75">
        <v>245.450031</v>
      </c>
      <c r="K75">
        <f t="shared" si="12"/>
        <v>245.06486804197041</v>
      </c>
      <c r="L75">
        <f t="shared" si="13"/>
        <v>0.14835050423809765</v>
      </c>
      <c r="M75" s="20">
        <f t="shared" si="14"/>
        <v>2.462424050332425E-6</v>
      </c>
      <c r="O75" s="2">
        <v>0.72130534000000002</v>
      </c>
      <c r="P75">
        <v>274.29897499999998</v>
      </c>
      <c r="Q75">
        <f t="shared" si="15"/>
        <v>272.92695901043544</v>
      </c>
      <c r="R75">
        <f t="shared" si="16"/>
        <v>1.8824278756207782</v>
      </c>
      <c r="S75" s="20">
        <f t="shared" si="17"/>
        <v>2.5019001659271633E-5</v>
      </c>
    </row>
    <row r="76" spans="3:19" x14ac:dyDescent="0.25">
      <c r="C76" s="2">
        <v>0.77502172999999996</v>
      </c>
      <c r="D76">
        <v>225.971102</v>
      </c>
      <c r="E76">
        <f t="shared" si="9"/>
        <v>225.00727491128356</v>
      </c>
      <c r="F76">
        <f t="shared" si="10"/>
        <v>0.92896265694361291</v>
      </c>
      <c r="G76" s="20">
        <f t="shared" si="11"/>
        <v>1.8192502747474803E-5</v>
      </c>
      <c r="I76" s="2">
        <v>0.75262596999999998</v>
      </c>
      <c r="J76">
        <v>246.106123</v>
      </c>
      <c r="K76">
        <f t="shared" si="12"/>
        <v>245.94608791212369</v>
      </c>
      <c r="L76">
        <f t="shared" si="13"/>
        <v>2.5611229351578099E-2</v>
      </c>
      <c r="M76" s="20">
        <f t="shared" si="14"/>
        <v>4.2284927234141951E-7</v>
      </c>
      <c r="O76" s="2">
        <v>0.72437474999999996</v>
      </c>
      <c r="P76">
        <v>274.85951999999997</v>
      </c>
      <c r="Q76">
        <f t="shared" si="15"/>
        <v>273.62230383181969</v>
      </c>
      <c r="R76">
        <f t="shared" si="16"/>
        <v>1.5307038468067005</v>
      </c>
      <c r="S76" s="20">
        <f t="shared" si="17"/>
        <v>2.0261407263816839E-5</v>
      </c>
    </row>
    <row r="77" spans="3:19" x14ac:dyDescent="0.25">
      <c r="C77" s="2">
        <v>0.77839411000000003</v>
      </c>
      <c r="D77">
        <v>226.56349599999999</v>
      </c>
      <c r="E77">
        <f t="shared" si="9"/>
        <v>226.23114246547672</v>
      </c>
      <c r="F77">
        <f t="shared" si="10"/>
        <v>0.11045887191010657</v>
      </c>
      <c r="G77" s="20">
        <f t="shared" si="11"/>
        <v>2.1518932765602241E-6</v>
      </c>
      <c r="I77" s="2">
        <v>0.75569520999999995</v>
      </c>
      <c r="J77">
        <v>246.74947599999999</v>
      </c>
      <c r="K77">
        <f t="shared" si="12"/>
        <v>246.83999344341132</v>
      </c>
      <c r="L77">
        <f t="shared" si="13"/>
        <v>8.1934075617231782E-3</v>
      </c>
      <c r="M77" s="20">
        <f t="shared" si="14"/>
        <v>1.3457118608352386E-7</v>
      </c>
      <c r="O77" s="2">
        <v>0.72744379000000003</v>
      </c>
      <c r="P77">
        <v>275.59841899999998</v>
      </c>
      <c r="Q77">
        <f t="shared" si="15"/>
        <v>274.38561610886319</v>
      </c>
      <c r="R77">
        <f t="shared" si="16"/>
        <v>1.4708908527497546</v>
      </c>
      <c r="S77" s="20">
        <f t="shared" si="17"/>
        <v>1.9365423699467809E-5</v>
      </c>
    </row>
    <row r="78" spans="3:19" x14ac:dyDescent="0.25">
      <c r="C78" s="2">
        <v>0.78176635999999999</v>
      </c>
      <c r="D78">
        <v>227.21247199999999</v>
      </c>
      <c r="E78">
        <f t="shared" si="9"/>
        <v>227.65791199792062</v>
      </c>
      <c r="F78">
        <f t="shared" si="10"/>
        <v>0.19841679174753091</v>
      </c>
      <c r="G78" s="20">
        <f t="shared" si="11"/>
        <v>3.8433867600726836E-6</v>
      </c>
      <c r="I78" s="2">
        <v>0.75876436999999997</v>
      </c>
      <c r="J78">
        <v>247.43104700000001</v>
      </c>
      <c r="K78">
        <f t="shared" si="12"/>
        <v>247.83448763997916</v>
      </c>
      <c r="L78">
        <f t="shared" si="13"/>
        <v>0.16276434998678785</v>
      </c>
      <c r="M78" s="20">
        <f t="shared" si="14"/>
        <v>2.6585871570461918E-6</v>
      </c>
      <c r="O78" s="2">
        <v>0.73051292000000001</v>
      </c>
      <c r="P78">
        <v>276.29910000000001</v>
      </c>
      <c r="Q78">
        <f t="shared" si="15"/>
        <v>275.22599837128075</v>
      </c>
      <c r="R78">
        <f t="shared" si="16"/>
        <v>1.1515471055599229</v>
      </c>
      <c r="S78" s="20">
        <f t="shared" si="17"/>
        <v>1.5084216861483135E-5</v>
      </c>
    </row>
    <row r="79" spans="3:19" x14ac:dyDescent="0.25">
      <c r="C79" s="2">
        <v>0.78453154999999997</v>
      </c>
      <c r="D79">
        <v>228.364665</v>
      </c>
      <c r="E79">
        <f t="shared" si="9"/>
        <v>229.00735560362997</v>
      </c>
      <c r="F79">
        <f t="shared" si="10"/>
        <v>0.41305121199425865</v>
      </c>
      <c r="G79" s="20">
        <f t="shared" si="11"/>
        <v>7.9203812787571344E-6</v>
      </c>
      <c r="I79" s="2">
        <v>0.76183323999999997</v>
      </c>
      <c r="J79">
        <v>248.25912500000001</v>
      </c>
      <c r="K79">
        <f t="shared" si="12"/>
        <v>248.94441217231261</v>
      </c>
      <c r="L79">
        <f t="shared" si="13"/>
        <v>0.46961850853619724</v>
      </c>
      <c r="M79" s="20">
        <f t="shared" si="14"/>
        <v>7.6196454597572234E-6</v>
      </c>
      <c r="O79" s="2">
        <v>0.73358201999999995</v>
      </c>
      <c r="P79">
        <v>277.01252099999999</v>
      </c>
      <c r="Q79">
        <f t="shared" si="15"/>
        <v>276.15393729366036</v>
      </c>
      <c r="R79">
        <f t="shared" si="16"/>
        <v>0.73716598079189566</v>
      </c>
      <c r="S79" s="20">
        <f t="shared" si="17"/>
        <v>9.6065287220226091E-6</v>
      </c>
    </row>
    <row r="80" spans="3:19" x14ac:dyDescent="0.25">
      <c r="C80" s="2">
        <v>0.78729651</v>
      </c>
      <c r="D80">
        <v>229.62663599999999</v>
      </c>
      <c r="E80">
        <f t="shared" si="9"/>
        <v>230.54681314661786</v>
      </c>
      <c r="F80">
        <f t="shared" si="10"/>
        <v>0.8467259811578125</v>
      </c>
      <c r="G80" s="20">
        <f t="shared" si="11"/>
        <v>1.6058255328349088E-5</v>
      </c>
      <c r="I80" s="2">
        <v>0.76429643999999997</v>
      </c>
      <c r="J80">
        <v>248.89048299999999</v>
      </c>
      <c r="K80">
        <f t="shared" si="12"/>
        <v>249.93063811356342</v>
      </c>
      <c r="L80">
        <f t="shared" si="13"/>
        <v>1.0819226602721503</v>
      </c>
      <c r="M80" s="20">
        <f t="shared" si="14"/>
        <v>1.7465444215303538E-5</v>
      </c>
      <c r="O80" s="2">
        <v>0.73665113000000004</v>
      </c>
      <c r="P80">
        <v>277.71957200000003</v>
      </c>
      <c r="Q80">
        <f t="shared" si="15"/>
        <v>277.1817714446978</v>
      </c>
      <c r="R80">
        <f t="shared" si="16"/>
        <v>0.28922943728338291</v>
      </c>
      <c r="S80" s="20">
        <f t="shared" si="17"/>
        <v>3.7499848922093572E-6</v>
      </c>
    </row>
    <row r="81" spans="3:19" x14ac:dyDescent="0.25">
      <c r="C81" s="2">
        <v>0.78944605999999995</v>
      </c>
      <c r="D81">
        <v>231.00227000000001</v>
      </c>
      <c r="E81">
        <f t="shared" si="9"/>
        <v>231.89493022582772</v>
      </c>
      <c r="F81">
        <f t="shared" si="10"/>
        <v>0.79684227877478075</v>
      </c>
      <c r="G81" s="20">
        <f t="shared" si="11"/>
        <v>1.493275272432566E-5</v>
      </c>
      <c r="I81" s="2">
        <v>0.76706246</v>
      </c>
      <c r="J81">
        <v>249.63012900000001</v>
      </c>
      <c r="K81">
        <f t="shared" si="12"/>
        <v>251.15339625532337</v>
      </c>
      <c r="L81">
        <f t="shared" si="13"/>
        <v>2.3203431311403664</v>
      </c>
      <c r="M81" s="20">
        <f t="shared" si="14"/>
        <v>3.7235587506169167E-5</v>
      </c>
      <c r="O81" s="2">
        <v>0.73972020000000005</v>
      </c>
      <c r="P81">
        <v>278.44573200000002</v>
      </c>
      <c r="Q81">
        <f t="shared" si="15"/>
        <v>278.3239676311041</v>
      </c>
      <c r="R81">
        <f t="shared" si="16"/>
        <v>1.4826561532622722E-2</v>
      </c>
      <c r="S81" s="20">
        <f t="shared" si="17"/>
        <v>1.9123144796857628E-7</v>
      </c>
    </row>
    <row r="82" spans="3:19" x14ac:dyDescent="0.25">
      <c r="C82" s="2">
        <v>0.79159367999999997</v>
      </c>
      <c r="D82">
        <v>232.401442</v>
      </c>
      <c r="E82">
        <f t="shared" si="9"/>
        <v>233.39261216545029</v>
      </c>
      <c r="F82">
        <f t="shared" si="10"/>
        <v>0.98241829687874516</v>
      </c>
      <c r="G82" s="20">
        <f t="shared" si="11"/>
        <v>1.8189418089179432E-5</v>
      </c>
      <c r="I82" s="2">
        <v>0.76989735000000004</v>
      </c>
      <c r="J82">
        <v>250.50709900000001</v>
      </c>
      <c r="K82">
        <f t="shared" si="12"/>
        <v>252.55064430978948</v>
      </c>
      <c r="L82">
        <f t="shared" si="13"/>
        <v>4.1760774331625212</v>
      </c>
      <c r="M82" s="20">
        <f t="shared" si="14"/>
        <v>6.654699780196884E-5</v>
      </c>
      <c r="O82" s="2">
        <v>0.74248638</v>
      </c>
      <c r="P82">
        <v>279.10257000000001</v>
      </c>
      <c r="Q82">
        <f t="shared" si="15"/>
        <v>279.46551641107641</v>
      </c>
      <c r="R82">
        <f t="shared" si="16"/>
        <v>0.13173009731323432</v>
      </c>
      <c r="S82" s="20">
        <f t="shared" si="17"/>
        <v>1.6910534765250982E-6</v>
      </c>
    </row>
    <row r="83" spans="3:19" x14ac:dyDescent="0.25">
      <c r="C83" s="2">
        <v>0.79333138999999997</v>
      </c>
      <c r="D83">
        <v>233.69109800000001</v>
      </c>
      <c r="E83">
        <f t="shared" si="9"/>
        <v>234.72804363099516</v>
      </c>
      <c r="F83">
        <f t="shared" si="10"/>
        <v>1.0752562416399274</v>
      </c>
      <c r="G83" s="20">
        <f t="shared" si="11"/>
        <v>1.9689180210270738E-5</v>
      </c>
      <c r="I83" s="2">
        <v>0.77194728999999995</v>
      </c>
      <c r="J83">
        <v>251.55645699999999</v>
      </c>
      <c r="K83">
        <f t="shared" si="12"/>
        <v>253.66389231160719</v>
      </c>
      <c r="L83">
        <f t="shared" si="13"/>
        <v>4.4412835926088956</v>
      </c>
      <c r="M83" s="20">
        <f t="shared" si="14"/>
        <v>7.0183911169160659E-5</v>
      </c>
      <c r="O83" s="2">
        <v>0.74555508000000004</v>
      </c>
      <c r="P83">
        <v>280.01420100000001</v>
      </c>
      <c r="Q83">
        <f t="shared" si="15"/>
        <v>280.8745909937025</v>
      </c>
      <c r="R83">
        <f t="shared" si="16"/>
        <v>0.74027094126335957</v>
      </c>
      <c r="S83" s="20">
        <f t="shared" si="17"/>
        <v>9.4412736870392893E-6</v>
      </c>
    </row>
    <row r="84" spans="3:19" x14ac:dyDescent="0.25">
      <c r="C84" s="2">
        <v>0.79513423000000005</v>
      </c>
      <c r="D84">
        <v>235.07358400000001</v>
      </c>
      <c r="E84">
        <f t="shared" si="9"/>
        <v>236.24377804646571</v>
      </c>
      <c r="F84">
        <f t="shared" si="10"/>
        <v>1.3693541063837589</v>
      </c>
      <c r="G84" s="20">
        <f t="shared" si="11"/>
        <v>2.478038850804876E-5</v>
      </c>
      <c r="I84" s="2">
        <v>0.77410661000000003</v>
      </c>
      <c r="J84">
        <v>252.60971599999999</v>
      </c>
      <c r="K84">
        <f t="shared" si="12"/>
        <v>254.94146707299595</v>
      </c>
      <c r="L84">
        <f t="shared" si="13"/>
        <v>5.4370630664177941</v>
      </c>
      <c r="M84" s="20">
        <f t="shared" si="14"/>
        <v>8.5204840810543131E-5</v>
      </c>
      <c r="O84" s="2">
        <v>0.74771430999999999</v>
      </c>
      <c r="P84">
        <v>281.11130300000002</v>
      </c>
      <c r="Q84">
        <f t="shared" si="15"/>
        <v>281.96808920715347</v>
      </c>
      <c r="R84">
        <f t="shared" si="16"/>
        <v>0.73408260476839071</v>
      </c>
      <c r="S84" s="20">
        <f t="shared" si="17"/>
        <v>9.2894139589047358E-6</v>
      </c>
    </row>
    <row r="85" spans="3:19" x14ac:dyDescent="0.25">
      <c r="C85" s="2">
        <v>0.79649420000000004</v>
      </c>
      <c r="D85">
        <v>236.5181</v>
      </c>
      <c r="E85">
        <f t="shared" si="9"/>
        <v>237.48362575231218</v>
      </c>
      <c r="F85">
        <f t="shared" si="10"/>
        <v>0.932239978377991</v>
      </c>
      <c r="G85" s="20">
        <f t="shared" si="11"/>
        <v>1.6664756038646339E-5</v>
      </c>
      <c r="I85" s="2">
        <v>0.77601056000000002</v>
      </c>
      <c r="J85">
        <v>253.723198</v>
      </c>
      <c r="K85">
        <f t="shared" si="12"/>
        <v>256.1669357824951</v>
      </c>
      <c r="L85">
        <f t="shared" si="13"/>
        <v>5.9718543495940963</v>
      </c>
      <c r="M85" s="20">
        <f t="shared" si="14"/>
        <v>9.2766004902557322E-5</v>
      </c>
      <c r="O85" s="2">
        <v>0.74953069999999999</v>
      </c>
      <c r="P85">
        <v>281.997972</v>
      </c>
      <c r="Q85">
        <f t="shared" si="15"/>
        <v>282.96102410251393</v>
      </c>
      <c r="R85">
        <f t="shared" si="16"/>
        <v>0.92746935215649606</v>
      </c>
      <c r="S85" s="20">
        <f t="shared" si="17"/>
        <v>1.1662928072938425E-5</v>
      </c>
    </row>
    <row r="86" spans="3:19" x14ac:dyDescent="0.25">
      <c r="C86" s="2">
        <v>0.79779414999999998</v>
      </c>
      <c r="D86">
        <v>237.855706</v>
      </c>
      <c r="E86">
        <f t="shared" si="9"/>
        <v>238.7533102664998</v>
      </c>
      <c r="F86">
        <f t="shared" si="10"/>
        <v>0.80569341923863969</v>
      </c>
      <c r="G86" s="20">
        <f t="shared" si="11"/>
        <v>1.4241071528990301E-5</v>
      </c>
      <c r="I86" s="2">
        <v>0.77789207999999999</v>
      </c>
      <c r="J86">
        <v>255.04448199999999</v>
      </c>
      <c r="K86">
        <f t="shared" si="12"/>
        <v>257.47881397494064</v>
      </c>
      <c r="L86">
        <f t="shared" si="13"/>
        <v>5.9259721642184333</v>
      </c>
      <c r="M86" s="20">
        <f t="shared" si="14"/>
        <v>9.1101964800992889E-5</v>
      </c>
      <c r="O86" s="2">
        <v>0.75134703999999997</v>
      </c>
      <c r="P86">
        <v>282.910751</v>
      </c>
      <c r="Q86">
        <f t="shared" si="15"/>
        <v>284.02730589284909</v>
      </c>
      <c r="R86">
        <f t="shared" si="16"/>
        <v>1.2466948287452222</v>
      </c>
      <c r="S86" s="20">
        <f t="shared" si="17"/>
        <v>1.5576190674359383E-5</v>
      </c>
    </row>
    <row r="87" spans="3:19" x14ac:dyDescent="0.25">
      <c r="C87" s="2">
        <v>0.79900112000000001</v>
      </c>
      <c r="D87">
        <v>239.16099199999999</v>
      </c>
      <c r="E87">
        <f t="shared" si="9"/>
        <v>240.0119998861218</v>
      </c>
      <c r="F87">
        <f t="shared" si="10"/>
        <v>0.72421442224150512</v>
      </c>
      <c r="G87" s="20">
        <f t="shared" si="11"/>
        <v>1.2661538415271854E-5</v>
      </c>
      <c r="I87" s="2">
        <v>0.77975969000000001</v>
      </c>
      <c r="J87">
        <v>256.486717</v>
      </c>
      <c r="K87">
        <f t="shared" si="12"/>
        <v>258.89030239410118</v>
      </c>
      <c r="L87">
        <f t="shared" si="13"/>
        <v>5.7772227467365491</v>
      </c>
      <c r="M87" s="20">
        <f t="shared" si="14"/>
        <v>8.7819175462507148E-5</v>
      </c>
      <c r="O87" s="2">
        <v>0.75306388000000002</v>
      </c>
      <c r="P87">
        <v>283.907422</v>
      </c>
      <c r="Q87">
        <f t="shared" si="15"/>
        <v>285.10887069332125</v>
      </c>
      <c r="R87">
        <f t="shared" si="16"/>
        <v>1.4434789626833482</v>
      </c>
      <c r="S87" s="20">
        <f t="shared" si="17"/>
        <v>1.7908407438217823E-5</v>
      </c>
    </row>
    <row r="88" spans="3:19" x14ac:dyDescent="0.25">
      <c r="C88" s="2">
        <v>0.80033869000000002</v>
      </c>
      <c r="D88">
        <v>240.75543099999999</v>
      </c>
      <c r="E88">
        <f t="shared" si="9"/>
        <v>241.50376733178086</v>
      </c>
      <c r="F88">
        <f t="shared" si="10"/>
        <v>0.5600072654632583</v>
      </c>
      <c r="G88" s="20">
        <f t="shared" si="11"/>
        <v>9.661431430708905E-6</v>
      </c>
      <c r="I88" s="2">
        <v>0.78119864000000006</v>
      </c>
      <c r="J88">
        <v>257.82090299999999</v>
      </c>
      <c r="K88">
        <f t="shared" si="12"/>
        <v>260.05913246769546</v>
      </c>
      <c r="L88">
        <f t="shared" si="13"/>
        <v>5.0096711500603721</v>
      </c>
      <c r="M88" s="20">
        <f t="shared" si="14"/>
        <v>7.5365566523016495E-5</v>
      </c>
      <c r="O88" s="2">
        <v>0.75496761000000001</v>
      </c>
      <c r="P88">
        <v>285.12539099999998</v>
      </c>
      <c r="Q88">
        <f t="shared" si="15"/>
        <v>286.399891998648</v>
      </c>
      <c r="R88">
        <f t="shared" si="16"/>
        <v>1.6243527955548072</v>
      </c>
      <c r="S88" s="20">
        <f t="shared" si="17"/>
        <v>1.9980602159692933E-5</v>
      </c>
    </row>
    <row r="89" spans="3:19" x14ac:dyDescent="0.25">
      <c r="C89" s="2">
        <v>0.80151419999999995</v>
      </c>
      <c r="D89">
        <v>242.28493499999999</v>
      </c>
      <c r="E89">
        <f t="shared" si="9"/>
        <v>242.90535912029731</v>
      </c>
      <c r="F89">
        <f t="shared" si="10"/>
        <v>0.38492608904669728</v>
      </c>
      <c r="G89" s="20">
        <f t="shared" si="11"/>
        <v>6.5572920241814791E-6</v>
      </c>
      <c r="I89" s="2">
        <v>0.78267728999999997</v>
      </c>
      <c r="J89">
        <v>259.24385699999999</v>
      </c>
      <c r="K89">
        <f t="shared" si="12"/>
        <v>261.34042369542567</v>
      </c>
      <c r="L89">
        <f t="shared" si="13"/>
        <v>4.3955919083681518</v>
      </c>
      <c r="M89" s="20">
        <f t="shared" si="14"/>
        <v>6.5403413716243512E-5</v>
      </c>
      <c r="O89" s="2">
        <v>0.75653223999999997</v>
      </c>
      <c r="P89">
        <v>286.41893399999998</v>
      </c>
      <c r="Q89">
        <f t="shared" si="15"/>
        <v>287.5397845307134</v>
      </c>
      <c r="R89">
        <f t="shared" si="16"/>
        <v>1.2563059122005686</v>
      </c>
      <c r="S89" s="20">
        <f t="shared" si="17"/>
        <v>1.5314116813486194E-5</v>
      </c>
    </row>
    <row r="90" spans="3:19" x14ac:dyDescent="0.25">
      <c r="C90" s="2">
        <v>0.80267403000000004</v>
      </c>
      <c r="D90">
        <v>243.92988099999999</v>
      </c>
      <c r="E90">
        <f t="shared" si="9"/>
        <v>244.37765578561209</v>
      </c>
      <c r="F90">
        <f t="shared" si="10"/>
        <v>0.20050225862995946</v>
      </c>
      <c r="G90" s="20">
        <f t="shared" si="11"/>
        <v>3.3696846643170325E-6</v>
      </c>
      <c r="I90" s="2">
        <v>0.78413896000000005</v>
      </c>
      <c r="J90">
        <v>260.87010700000002</v>
      </c>
      <c r="K90">
        <f t="shared" si="12"/>
        <v>262.69340136138419</v>
      </c>
      <c r="L90">
        <f t="shared" si="13"/>
        <v>3.3244023282553128</v>
      </c>
      <c r="M90" s="20">
        <f t="shared" si="14"/>
        <v>4.8850042416525894E-5</v>
      </c>
      <c r="O90" s="2">
        <v>0.75797661000000005</v>
      </c>
      <c r="P90">
        <v>287.78605900000002</v>
      </c>
      <c r="Q90">
        <f t="shared" si="15"/>
        <v>288.66071802614965</v>
      </c>
      <c r="R90">
        <f t="shared" si="16"/>
        <v>0.76502841202501815</v>
      </c>
      <c r="S90" s="20">
        <f t="shared" si="17"/>
        <v>9.2371513737611056E-6</v>
      </c>
    </row>
    <row r="91" spans="3:19" x14ac:dyDescent="0.25">
      <c r="C91" s="2">
        <v>0.80369281999999997</v>
      </c>
      <c r="D91">
        <v>245.607383</v>
      </c>
      <c r="E91">
        <f t="shared" si="9"/>
        <v>245.74932879552418</v>
      </c>
      <c r="F91">
        <f t="shared" si="10"/>
        <v>2.0148608866992213E-2</v>
      </c>
      <c r="G91" s="20">
        <f t="shared" si="11"/>
        <v>3.3401212386755569E-7</v>
      </c>
      <c r="I91" s="2">
        <v>0.78541448999999997</v>
      </c>
      <c r="J91">
        <v>262.471699</v>
      </c>
      <c r="K91">
        <f t="shared" si="12"/>
        <v>263.94979403951407</v>
      </c>
      <c r="L91">
        <f t="shared" si="13"/>
        <v>2.1847649458361107</v>
      </c>
      <c r="M91" s="20">
        <f t="shared" si="14"/>
        <v>3.1713177188064052E-5</v>
      </c>
      <c r="O91" s="2">
        <v>0.75932633000000005</v>
      </c>
      <c r="P91">
        <v>289.09162199999997</v>
      </c>
      <c r="Q91">
        <f t="shared" si="15"/>
        <v>289.77241709838563</v>
      </c>
      <c r="R91">
        <f t="shared" si="16"/>
        <v>0.46348196598593849</v>
      </c>
      <c r="S91" s="20">
        <f t="shared" si="17"/>
        <v>5.5457696776264151E-6</v>
      </c>
    </row>
    <row r="92" spans="3:19" x14ac:dyDescent="0.25">
      <c r="C92" s="2">
        <v>0.80475229000000004</v>
      </c>
      <c r="D92">
        <v>247.31237300000001</v>
      </c>
      <c r="E92">
        <f t="shared" si="9"/>
        <v>247.25888581802366</v>
      </c>
      <c r="F92">
        <f t="shared" si="10"/>
        <v>2.860878635771281E-3</v>
      </c>
      <c r="G92" s="20">
        <f t="shared" si="11"/>
        <v>4.6774348312284144E-8</v>
      </c>
      <c r="I92" s="2">
        <v>0.78666769000000003</v>
      </c>
      <c r="J92">
        <v>263.91977300000002</v>
      </c>
      <c r="K92">
        <f t="shared" si="12"/>
        <v>265.25806901204783</v>
      </c>
      <c r="L92">
        <f t="shared" si="13"/>
        <v>1.7910362158630613</v>
      </c>
      <c r="M92" s="20">
        <f t="shared" si="14"/>
        <v>2.571345943527064E-5</v>
      </c>
      <c r="O92" s="2">
        <v>0.76105566999999996</v>
      </c>
      <c r="P92">
        <v>290.62549999999999</v>
      </c>
      <c r="Q92">
        <f t="shared" si="15"/>
        <v>291.2948987323324</v>
      </c>
      <c r="R92">
        <f t="shared" si="16"/>
        <v>0.44809466284823868</v>
      </c>
      <c r="S92" s="20">
        <f t="shared" si="17"/>
        <v>5.3052070288545081E-6</v>
      </c>
    </row>
    <row r="93" spans="3:19" x14ac:dyDescent="0.25">
      <c r="C93" s="2">
        <v>0.80562597999999996</v>
      </c>
      <c r="D93">
        <v>248.859973</v>
      </c>
      <c r="E93">
        <f t="shared" si="9"/>
        <v>248.57149361148439</v>
      </c>
      <c r="F93">
        <f t="shared" si="10"/>
        <v>8.3220357598341066E-2</v>
      </c>
      <c r="G93" s="20">
        <f t="shared" si="11"/>
        <v>1.343753097283388E-6</v>
      </c>
      <c r="I93" s="2">
        <v>0.78789368000000004</v>
      </c>
      <c r="J93">
        <v>265.67679600000002</v>
      </c>
      <c r="K93">
        <f t="shared" si="12"/>
        <v>266.61383223172186</v>
      </c>
      <c r="L93">
        <f t="shared" si="13"/>
        <v>0.87803689955945408</v>
      </c>
      <c r="M93" s="20">
        <f t="shared" si="14"/>
        <v>1.2439574267017908E-5</v>
      </c>
      <c r="O93" s="2">
        <v>0.76223768999999997</v>
      </c>
      <c r="P93">
        <v>292.03854000000001</v>
      </c>
      <c r="Q93">
        <f t="shared" si="15"/>
        <v>292.40384780531878</v>
      </c>
      <c r="R93">
        <f t="shared" si="16"/>
        <v>0.13344979262681211</v>
      </c>
      <c r="S93" s="20">
        <f t="shared" si="17"/>
        <v>1.5647233593395803E-6</v>
      </c>
    </row>
    <row r="94" spans="3:19" x14ac:dyDescent="0.25">
      <c r="C94" s="2">
        <v>0.80649150000000003</v>
      </c>
      <c r="D94">
        <v>250.30383900000001</v>
      </c>
      <c r="E94">
        <f t="shared" si="9"/>
        <v>249.93582944438214</v>
      </c>
      <c r="F94">
        <f t="shared" si="10"/>
        <v>0.13543103302606524</v>
      </c>
      <c r="G94" s="20">
        <f t="shared" si="11"/>
        <v>2.1616390135912219E-6</v>
      </c>
      <c r="I94" s="2">
        <v>0.78898678</v>
      </c>
      <c r="J94">
        <v>267.42349300000001</v>
      </c>
      <c r="K94">
        <f t="shared" si="12"/>
        <v>267.89024200033055</v>
      </c>
      <c r="L94">
        <f t="shared" si="13"/>
        <v>0.21785462930955604</v>
      </c>
      <c r="M94" s="20">
        <f t="shared" si="14"/>
        <v>3.0462649858993706E-6</v>
      </c>
      <c r="O94" s="2">
        <v>0.76344705000000002</v>
      </c>
      <c r="P94">
        <v>293.40770800000001</v>
      </c>
      <c r="Q94">
        <f t="shared" si="15"/>
        <v>293.60018354136167</v>
      </c>
      <c r="R94">
        <f t="shared" si="16"/>
        <v>3.7046834022463879E-2</v>
      </c>
      <c r="S94" s="20">
        <f t="shared" si="17"/>
        <v>4.303363796994514E-7</v>
      </c>
    </row>
    <row r="95" spans="3:19" x14ac:dyDescent="0.25">
      <c r="C95" s="2">
        <v>0.80746518</v>
      </c>
      <c r="D95">
        <v>251.94167999999999</v>
      </c>
      <c r="E95">
        <f t="shared" si="9"/>
        <v>251.55126096187115</v>
      </c>
      <c r="F95">
        <f t="shared" si="10"/>
        <v>0.15242702533344873</v>
      </c>
      <c r="G95" s="20">
        <f t="shared" si="11"/>
        <v>2.401385767354018E-6</v>
      </c>
      <c r="I95" s="2">
        <v>0.79009956000000003</v>
      </c>
      <c r="J95">
        <v>269.29229099999998</v>
      </c>
      <c r="K95">
        <f t="shared" si="12"/>
        <v>269.25939890543845</v>
      </c>
      <c r="L95">
        <f t="shared" si="13"/>
        <v>1.0818898846447829E-3</v>
      </c>
      <c r="M95" s="20">
        <f t="shared" si="14"/>
        <v>1.4918845558260119E-8</v>
      </c>
      <c r="O95" s="2">
        <v>0.76465640000000001</v>
      </c>
      <c r="P95">
        <v>294.77687600000002</v>
      </c>
      <c r="Q95">
        <f t="shared" si="15"/>
        <v>294.86307824812167</v>
      </c>
      <c r="R95">
        <f t="shared" si="16"/>
        <v>7.4308275812267413E-3</v>
      </c>
      <c r="S95" s="20">
        <f t="shared" si="17"/>
        <v>8.5516587160101398E-8</v>
      </c>
    </row>
    <row r="96" spans="3:19" x14ac:dyDescent="0.25">
      <c r="C96" s="2">
        <v>0.80843878000000002</v>
      </c>
      <c r="D96">
        <v>253.620395</v>
      </c>
      <c r="E96">
        <f t="shared" si="9"/>
        <v>253.2571268762145</v>
      </c>
      <c r="F96">
        <f t="shared" si="10"/>
        <v>0.13196372975863913</v>
      </c>
      <c r="G96" s="20">
        <f t="shared" si="11"/>
        <v>2.0515694933757834E-6</v>
      </c>
      <c r="I96" s="2">
        <v>0.79121293999999998</v>
      </c>
      <c r="J96">
        <v>270.86882300000002</v>
      </c>
      <c r="K96">
        <f t="shared" si="12"/>
        <v>270.70425460815977</v>
      </c>
      <c r="L96">
        <f t="shared" si="13"/>
        <v>2.7082755592885501E-2</v>
      </c>
      <c r="M96" s="20">
        <f t="shared" si="14"/>
        <v>3.6912614680635596E-7</v>
      </c>
      <c r="O96" s="2">
        <v>0.76559093</v>
      </c>
      <c r="P96">
        <v>295.93973399999999</v>
      </c>
      <c r="Q96">
        <f t="shared" si="15"/>
        <v>295.8873937807399</v>
      </c>
      <c r="R96">
        <f t="shared" si="16"/>
        <v>2.7394985521941246E-3</v>
      </c>
      <c r="S96" s="20">
        <f t="shared" si="17"/>
        <v>3.1279839574810896E-8</v>
      </c>
    </row>
    <row r="97" spans="3:19" x14ac:dyDescent="0.25">
      <c r="C97" s="2">
        <v>0.80927294000000005</v>
      </c>
      <c r="D97">
        <v>255.23196100000001</v>
      </c>
      <c r="E97">
        <f t="shared" si="9"/>
        <v>254.79511894526723</v>
      </c>
      <c r="F97">
        <f t="shared" si="10"/>
        <v>0.19083098078315602</v>
      </c>
      <c r="G97" s="20">
        <f t="shared" si="11"/>
        <v>2.9294006112964709E-6</v>
      </c>
      <c r="I97" s="2">
        <v>0.79243441999999997</v>
      </c>
      <c r="J97">
        <v>272.666922</v>
      </c>
      <c r="K97">
        <f t="shared" si="12"/>
        <v>272.38144326577327</v>
      </c>
      <c r="L97">
        <f t="shared" si="13"/>
        <v>8.1498107695695168E-2</v>
      </c>
      <c r="M97" s="20">
        <f t="shared" si="14"/>
        <v>1.0961818669660718E-6</v>
      </c>
      <c r="O97" s="2">
        <v>0.76680599000000005</v>
      </c>
      <c r="P97">
        <v>297.53380900000002</v>
      </c>
      <c r="Q97">
        <f t="shared" si="15"/>
        <v>297.28622556743352</v>
      </c>
      <c r="R97">
        <f t="shared" si="16"/>
        <v>6.1297556081410902E-2</v>
      </c>
      <c r="S97" s="20">
        <f t="shared" si="17"/>
        <v>6.924214537862086E-7</v>
      </c>
    </row>
    <row r="98" spans="3:19" x14ac:dyDescent="0.25">
      <c r="C98" s="2">
        <v>0.81014653000000003</v>
      </c>
      <c r="D98">
        <v>257.07041400000003</v>
      </c>
      <c r="E98">
        <f t="shared" si="9"/>
        <v>256.48593703070549</v>
      </c>
      <c r="F98">
        <f t="shared" si="10"/>
        <v>0.34161332763573293</v>
      </c>
      <c r="G98" s="20">
        <f t="shared" si="11"/>
        <v>5.1692866064606204E-6</v>
      </c>
      <c r="I98" s="2">
        <v>0.79343887999999996</v>
      </c>
      <c r="J98">
        <v>274.41862400000002</v>
      </c>
      <c r="K98">
        <f t="shared" si="12"/>
        <v>273.8375326503737</v>
      </c>
      <c r="L98">
        <f t="shared" si="13"/>
        <v>0.3376671566105377</v>
      </c>
      <c r="M98" s="20">
        <f t="shared" si="14"/>
        <v>4.4839592396541549E-6</v>
      </c>
      <c r="O98" s="2">
        <v>0.76789543999999998</v>
      </c>
      <c r="P98">
        <v>299.13119799999998</v>
      </c>
      <c r="Q98">
        <f t="shared" si="15"/>
        <v>298.60877050323779</v>
      </c>
      <c r="R98">
        <f t="shared" si="16"/>
        <v>0.27293048937320902</v>
      </c>
      <c r="S98" s="20">
        <f t="shared" si="17"/>
        <v>3.0502022233802485E-6</v>
      </c>
    </row>
    <row r="99" spans="3:19" x14ac:dyDescent="0.25">
      <c r="C99" s="2">
        <v>0.81108005999999999</v>
      </c>
      <c r="D99">
        <v>258.84046799999999</v>
      </c>
      <c r="E99">
        <f t="shared" si="9"/>
        <v>258.38874534495926</v>
      </c>
      <c r="F99">
        <f t="shared" si="10"/>
        <v>0.20405335707704259</v>
      </c>
      <c r="G99" s="20">
        <f t="shared" si="11"/>
        <v>3.0456457767222097E-6</v>
      </c>
      <c r="I99" s="2">
        <v>0.79462255000000004</v>
      </c>
      <c r="J99">
        <v>276.05386199999998</v>
      </c>
      <c r="K99">
        <f t="shared" si="12"/>
        <v>275.64847919146644</v>
      </c>
      <c r="L99">
        <f t="shared" si="13"/>
        <v>0.1643352214545451</v>
      </c>
      <c r="M99" s="20">
        <f t="shared" si="14"/>
        <v>2.1564679094995368E-6</v>
      </c>
      <c r="O99" s="2">
        <v>0.76925686999999998</v>
      </c>
      <c r="P99">
        <v>300.74213300000002</v>
      </c>
      <c r="Q99">
        <f t="shared" si="15"/>
        <v>300.35854119461129</v>
      </c>
      <c r="R99">
        <f t="shared" si="16"/>
        <v>0.14714267316138732</v>
      </c>
      <c r="S99" s="20">
        <f t="shared" si="17"/>
        <v>1.6268596600648703E-6</v>
      </c>
    </row>
    <row r="100" spans="3:19" x14ac:dyDescent="0.25">
      <c r="C100" s="2">
        <v>0.81175059999999999</v>
      </c>
      <c r="D100">
        <v>260.53283299999998</v>
      </c>
      <c r="E100">
        <f t="shared" si="9"/>
        <v>259.82012148614353</v>
      </c>
      <c r="F100">
        <f t="shared" si="10"/>
        <v>0.5079577019835495</v>
      </c>
      <c r="G100" s="20">
        <f t="shared" si="11"/>
        <v>7.4834631739149706E-6</v>
      </c>
      <c r="I100" s="2">
        <v>0.79555766999999999</v>
      </c>
      <c r="J100">
        <v>277.73656899999997</v>
      </c>
      <c r="K100">
        <f t="shared" si="12"/>
        <v>277.1563990672438</v>
      </c>
      <c r="L100">
        <f t="shared" si="13"/>
        <v>0.33659715087430786</v>
      </c>
      <c r="M100" s="20">
        <f t="shared" si="14"/>
        <v>4.3635936715020352E-6</v>
      </c>
      <c r="O100" s="2">
        <v>0.77022241999999996</v>
      </c>
      <c r="P100">
        <v>302.25185800000003</v>
      </c>
      <c r="Q100">
        <f t="shared" si="15"/>
        <v>301.66906372106348</v>
      </c>
      <c r="R100">
        <f t="shared" si="16"/>
        <v>0.33964917156116925</v>
      </c>
      <c r="S100" s="20">
        <f t="shared" si="17"/>
        <v>3.7178563125291571E-6</v>
      </c>
    </row>
    <row r="101" spans="3:19" x14ac:dyDescent="0.25">
      <c r="C101" s="2">
        <v>0.81260127000000004</v>
      </c>
      <c r="D101">
        <v>262.06896599999999</v>
      </c>
      <c r="E101">
        <f t="shared" si="9"/>
        <v>261.71811838520279</v>
      </c>
      <c r="F101">
        <f t="shared" si="10"/>
        <v>0.12309404880888673</v>
      </c>
      <c r="G101" s="20">
        <f t="shared" si="11"/>
        <v>1.7922800323212702E-6</v>
      </c>
      <c r="I101" s="2">
        <v>0.79631200000000002</v>
      </c>
      <c r="J101">
        <v>279.40419000000003</v>
      </c>
      <c r="K101">
        <f t="shared" si="12"/>
        <v>278.42531377699686</v>
      </c>
      <c r="L101">
        <f t="shared" si="13"/>
        <v>0.95819865996095055</v>
      </c>
      <c r="M101" s="20">
        <f t="shared" si="14"/>
        <v>1.2274102055106685E-5</v>
      </c>
      <c r="O101" s="2">
        <v>0.77121213</v>
      </c>
      <c r="P101">
        <v>303.63566500000002</v>
      </c>
      <c r="Q101">
        <f t="shared" si="15"/>
        <v>303.07603397329433</v>
      </c>
      <c r="R101">
        <f t="shared" si="16"/>
        <v>0.31318688605166234</v>
      </c>
      <c r="S101" s="20">
        <f t="shared" si="17"/>
        <v>3.3970192191141438E-6</v>
      </c>
    </row>
    <row r="102" spans="3:19" x14ac:dyDescent="0.25">
      <c r="C102" s="2">
        <v>0.81299668999999997</v>
      </c>
      <c r="D102">
        <v>263.51262100000002</v>
      </c>
      <c r="E102">
        <f t="shared" si="9"/>
        <v>262.63300652710763</v>
      </c>
      <c r="F102">
        <f t="shared" si="10"/>
        <v>0.77372162092177321</v>
      </c>
      <c r="G102" s="20">
        <f t="shared" si="11"/>
        <v>1.1142480728084232E-5</v>
      </c>
      <c r="I102" s="2">
        <v>0.79710892</v>
      </c>
      <c r="J102">
        <v>280.780933</v>
      </c>
      <c r="K102">
        <f t="shared" si="12"/>
        <v>279.819360901913</v>
      </c>
      <c r="L102">
        <f t="shared" si="13"/>
        <v>0.92462089981944229</v>
      </c>
      <c r="M102" s="20">
        <f t="shared" si="14"/>
        <v>1.1728122141441797E-5</v>
      </c>
      <c r="O102" s="2">
        <v>0.77235679999999995</v>
      </c>
      <c r="P102">
        <v>305.07309800000002</v>
      </c>
      <c r="Q102">
        <f t="shared" si="15"/>
        <v>304.78838947075633</v>
      </c>
      <c r="R102">
        <f t="shared" si="16"/>
        <v>8.1058946624103539E-2</v>
      </c>
      <c r="S102" s="20">
        <f t="shared" si="17"/>
        <v>8.709498146704097E-7</v>
      </c>
    </row>
    <row r="103" spans="3:19" x14ac:dyDescent="0.25">
      <c r="C103" s="2">
        <v>0.81371952999999997</v>
      </c>
      <c r="D103">
        <v>264.96006299999999</v>
      </c>
      <c r="E103">
        <f t="shared" si="9"/>
        <v>264.36143120667208</v>
      </c>
      <c r="F103">
        <f t="shared" si="10"/>
        <v>0.35836002398299083</v>
      </c>
      <c r="G103" s="20">
        <f t="shared" si="11"/>
        <v>5.1045647870909507E-6</v>
      </c>
      <c r="I103" s="2">
        <v>0.79804976999999999</v>
      </c>
      <c r="J103">
        <v>282.266482</v>
      </c>
      <c r="K103">
        <f t="shared" si="12"/>
        <v>281.53948430715752</v>
      </c>
      <c r="L103">
        <f t="shared" si="13"/>
        <v>0.52852564539828006</v>
      </c>
      <c r="M103" s="20">
        <f t="shared" si="14"/>
        <v>6.633571953230911E-6</v>
      </c>
      <c r="O103" s="2">
        <v>0.77341506000000004</v>
      </c>
      <c r="P103">
        <v>306.75176499999998</v>
      </c>
      <c r="Q103">
        <f t="shared" si="15"/>
        <v>306.4576206959797</v>
      </c>
      <c r="R103">
        <f t="shared" si="16"/>
        <v>8.6520871587574003E-2</v>
      </c>
      <c r="S103" s="20">
        <f t="shared" si="17"/>
        <v>9.1948943858281898E-7</v>
      </c>
    </row>
    <row r="104" spans="3:19" x14ac:dyDescent="0.25">
      <c r="C104" s="2">
        <v>0.81441416</v>
      </c>
      <c r="D104">
        <v>266.55411199999998</v>
      </c>
      <c r="E104">
        <f t="shared" si="9"/>
        <v>266.09348713259442</v>
      </c>
      <c r="F104">
        <f t="shared" si="10"/>
        <v>0.21217526847238644</v>
      </c>
      <c r="G104" s="20">
        <f t="shared" si="11"/>
        <v>2.9862350410628679E-6</v>
      </c>
      <c r="I104" s="2">
        <v>0.79884127999999999</v>
      </c>
      <c r="J104">
        <v>284.049262</v>
      </c>
      <c r="K104">
        <f t="shared" si="12"/>
        <v>283.05208666495344</v>
      </c>
      <c r="L104">
        <f t="shared" si="13"/>
        <v>0.99435864882522573</v>
      </c>
      <c r="M104" s="20">
        <f t="shared" si="14"/>
        <v>1.2324114512710818E-5</v>
      </c>
      <c r="O104" s="2">
        <v>0.77432601999999995</v>
      </c>
      <c r="P104">
        <v>308.31643000000003</v>
      </c>
      <c r="Q104">
        <f t="shared" si="15"/>
        <v>307.96473694073802</v>
      </c>
      <c r="R104">
        <f t="shared" si="16"/>
        <v>0.12368800793306761</v>
      </c>
      <c r="S104" s="20">
        <f t="shared" si="17"/>
        <v>1.3011706476835053E-6</v>
      </c>
    </row>
    <row r="105" spans="3:19" x14ac:dyDescent="0.25">
      <c r="C105" s="2">
        <v>0.81524836000000001</v>
      </c>
      <c r="D105">
        <v>268.14816100000002</v>
      </c>
      <c r="E105">
        <f t="shared" si="9"/>
        <v>268.27056442485235</v>
      </c>
      <c r="F105">
        <f t="shared" si="10"/>
        <v>1.4982598415581633E-2</v>
      </c>
      <c r="G105" s="20">
        <f t="shared" si="11"/>
        <v>2.0837110432346898E-7</v>
      </c>
      <c r="I105" s="2">
        <v>0.79964301000000004</v>
      </c>
      <c r="J105">
        <v>285.70584200000002</v>
      </c>
      <c r="K105">
        <f t="shared" si="12"/>
        <v>284.64840794357866</v>
      </c>
      <c r="L105">
        <f t="shared" si="13"/>
        <v>1.118166783679726</v>
      </c>
      <c r="M105" s="20">
        <f t="shared" si="14"/>
        <v>1.3698352742949999E-5</v>
      </c>
      <c r="O105" s="2">
        <v>0.77507656999999996</v>
      </c>
      <c r="P105">
        <v>309.82342</v>
      </c>
      <c r="Q105">
        <f t="shared" si="15"/>
        <v>309.25782219068458</v>
      </c>
      <c r="R105">
        <f t="shared" si="16"/>
        <v>0.31990088190240262</v>
      </c>
      <c r="S105" s="20">
        <f t="shared" si="17"/>
        <v>3.3326288539360875E-6</v>
      </c>
    </row>
    <row r="106" spans="3:19" x14ac:dyDescent="0.25">
      <c r="C106" s="2">
        <v>0.81580352</v>
      </c>
      <c r="D106">
        <v>269.68965900000001</v>
      </c>
      <c r="E106">
        <f t="shared" si="9"/>
        <v>269.78100768553674</v>
      </c>
      <c r="F106">
        <f t="shared" si="10"/>
        <v>8.3445823492883098E-3</v>
      </c>
      <c r="G106" s="20">
        <f t="shared" si="11"/>
        <v>1.1472974190150336E-7</v>
      </c>
      <c r="I106" s="2">
        <v>0.80016034999999996</v>
      </c>
      <c r="J106">
        <v>287.12556699999999</v>
      </c>
      <c r="K106">
        <f t="shared" si="12"/>
        <v>285.7142536227895</v>
      </c>
      <c r="L106">
        <f t="shared" si="13"/>
        <v>1.9918054486932795</v>
      </c>
      <c r="M106" s="20">
        <f t="shared" si="14"/>
        <v>2.4160347941725737E-5</v>
      </c>
      <c r="O106" s="2">
        <v>0.77608151999999997</v>
      </c>
      <c r="P106">
        <v>311.333145</v>
      </c>
      <c r="Q106">
        <f t="shared" si="15"/>
        <v>311.06557259350495</v>
      </c>
      <c r="R106">
        <f t="shared" si="16"/>
        <v>7.1594992717551556E-2</v>
      </c>
      <c r="S106" s="20">
        <f t="shared" si="17"/>
        <v>7.3863848478322824E-7</v>
      </c>
    </row>
    <row r="107" spans="3:19" x14ac:dyDescent="0.25">
      <c r="C107" s="2">
        <v>0.81635862000000003</v>
      </c>
      <c r="D107">
        <v>271.26587599999999</v>
      </c>
      <c r="E107">
        <f t="shared" si="9"/>
        <v>271.34282318707892</v>
      </c>
      <c r="F107">
        <f t="shared" si="10"/>
        <v>5.9208695993596813E-3</v>
      </c>
      <c r="G107" s="20">
        <f t="shared" si="11"/>
        <v>8.0462804642005659E-8</v>
      </c>
      <c r="O107" s="2">
        <v>0.77717904999999998</v>
      </c>
      <c r="P107">
        <v>313.07706200000001</v>
      </c>
      <c r="Q107">
        <f t="shared" si="15"/>
        <v>313.14526249329356</v>
      </c>
      <c r="R107">
        <f t="shared" si="16"/>
        <v>4.6513072854829588E-3</v>
      </c>
      <c r="S107" s="20">
        <f t="shared" si="17"/>
        <v>4.7453967946276471E-8</v>
      </c>
    </row>
    <row r="108" spans="3:19" x14ac:dyDescent="0.25">
      <c r="C108" s="2">
        <v>0.81686722</v>
      </c>
      <c r="D108">
        <v>272.83073000000002</v>
      </c>
      <c r="E108">
        <f t="shared" si="9"/>
        <v>272.82083446702205</v>
      </c>
      <c r="F108">
        <f t="shared" si="10"/>
        <v>9.7921572917976921E-5</v>
      </c>
      <c r="G108" s="20">
        <f t="shared" si="11"/>
        <v>1.3155029031930794E-9</v>
      </c>
      <c r="O108" s="2">
        <v>0.77812848000000001</v>
      </c>
      <c r="P108">
        <v>314.65637500000003</v>
      </c>
      <c r="Q108">
        <f t="shared" si="15"/>
        <v>315.03834765382845</v>
      </c>
      <c r="R108">
        <f t="shared" si="16"/>
        <v>0.14590310827273145</v>
      </c>
      <c r="S108" s="20">
        <f t="shared" si="17"/>
        <v>1.473640246255394E-6</v>
      </c>
    </row>
    <row r="109" spans="3:19" x14ac:dyDescent="0.25">
      <c r="C109" s="2">
        <v>0.81750040000000002</v>
      </c>
      <c r="D109">
        <v>274.66981299999998</v>
      </c>
      <c r="E109">
        <f t="shared" si="9"/>
        <v>274.72636235182983</v>
      </c>
      <c r="F109">
        <f t="shared" si="10"/>
        <v>3.1978291923770753E-3</v>
      </c>
      <c r="G109" s="20">
        <f t="shared" si="11"/>
        <v>4.23870702009107E-8</v>
      </c>
      <c r="O109" s="2">
        <v>0.77903381999999999</v>
      </c>
      <c r="P109">
        <v>316.128286</v>
      </c>
      <c r="Q109">
        <f t="shared" si="15"/>
        <v>316.92942641908519</v>
      </c>
      <c r="R109">
        <f t="shared" si="16"/>
        <v>0.64182597109198791</v>
      </c>
      <c r="S109" s="20">
        <f t="shared" si="17"/>
        <v>6.4222997735967239E-6</v>
      </c>
    </row>
    <row r="110" spans="3:19" x14ac:dyDescent="0.25">
      <c r="C110" s="2">
        <v>0.81832903000000001</v>
      </c>
      <c r="D110">
        <v>276.825558</v>
      </c>
      <c r="E110">
        <f t="shared" si="9"/>
        <v>277.33525126417345</v>
      </c>
      <c r="F110">
        <f t="shared" si="10"/>
        <v>0.25978722354378603</v>
      </c>
      <c r="G110" s="20">
        <f t="shared" si="11"/>
        <v>3.3900446668645866E-6</v>
      </c>
      <c r="O110" s="2">
        <v>0.77967341000000001</v>
      </c>
      <c r="P110">
        <v>317.791403</v>
      </c>
      <c r="Q110">
        <f t="shared" si="15"/>
        <v>318.31840357860239</v>
      </c>
      <c r="R110">
        <f t="shared" si="16"/>
        <v>0.27772960984724648</v>
      </c>
      <c r="S110" s="20">
        <f t="shared" si="17"/>
        <v>2.7500329368747711E-6</v>
      </c>
    </row>
    <row r="111" spans="3:19" x14ac:dyDescent="0.25">
      <c r="C111" s="2">
        <v>0.81885744000000005</v>
      </c>
      <c r="D111">
        <v>278.54317300000002</v>
      </c>
      <c r="E111">
        <f t="shared" si="9"/>
        <v>279.07055002759813</v>
      </c>
      <c r="F111">
        <f t="shared" si="10"/>
        <v>0.27812652923821396</v>
      </c>
      <c r="G111" s="20">
        <f t="shared" si="11"/>
        <v>3.5847376665302462E-6</v>
      </c>
    </row>
    <row r="112" spans="3:19" x14ac:dyDescent="0.25">
      <c r="C112" s="2">
        <v>0.81955058000000003</v>
      </c>
      <c r="D112">
        <v>280.24888499999997</v>
      </c>
      <c r="E112">
        <f t="shared" si="9"/>
        <v>281.4358988472282</v>
      </c>
      <c r="F112">
        <f t="shared" si="10"/>
        <v>1.4090018735115619</v>
      </c>
      <c r="G112" s="20">
        <f t="shared" si="11"/>
        <v>1.7940055564146435E-5</v>
      </c>
    </row>
    <row r="113" spans="3:7" x14ac:dyDescent="0.25">
      <c r="C113" s="2">
        <v>0.81973317000000001</v>
      </c>
      <c r="D113">
        <v>281.98629399999999</v>
      </c>
      <c r="E113">
        <f t="shared" si="9"/>
        <v>282.07642605234628</v>
      </c>
      <c r="F113">
        <f t="shared" si="10"/>
        <v>8.1237868601546134E-3</v>
      </c>
      <c r="G113" s="20">
        <f t="shared" si="11"/>
        <v>1.0216508973271539E-7</v>
      </c>
    </row>
    <row r="114" spans="3:7" x14ac:dyDescent="0.25">
      <c r="C114" s="2">
        <v>0.82013464999999997</v>
      </c>
      <c r="D114">
        <v>283.82037300000002</v>
      </c>
      <c r="E114">
        <f t="shared" si="9"/>
        <v>283.51125034861792</v>
      </c>
      <c r="F114">
        <f t="shared" si="10"/>
        <v>9.55568135974975E-2</v>
      </c>
      <c r="G114" s="20">
        <f t="shared" si="11"/>
        <v>1.1862453596155531E-6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29B1C-B7B4-854D-8888-D94410C60342}">
  <dimension ref="A1:AO108"/>
  <sheetViews>
    <sheetView topLeftCell="N1" workbookViewId="0">
      <selection activeCell="W23" sqref="W23"/>
    </sheetView>
  </sheetViews>
  <sheetFormatPr baseColWidth="10" defaultRowHeight="15.75" x14ac:dyDescent="0.25"/>
  <cols>
    <col min="2" max="2" width="10.875" style="2"/>
    <col min="5" max="6" width="17" customWidth="1"/>
    <col min="7" max="7" width="6.375" customWidth="1"/>
    <col min="8" max="8" width="10.875" style="2"/>
    <col min="11" max="12" width="17" customWidth="1"/>
    <col min="13" max="13" width="5.625" customWidth="1"/>
    <col min="14" max="14" width="10.875" style="2"/>
    <col min="17" max="18" width="17" customWidth="1"/>
    <col min="20" max="20" width="13.375" customWidth="1"/>
  </cols>
  <sheetData>
    <row r="1" spans="1:41" x14ac:dyDescent="0.25">
      <c r="A1" t="s">
        <v>12</v>
      </c>
      <c r="B1" t="s">
        <v>8</v>
      </c>
      <c r="C1">
        <v>0.2</v>
      </c>
      <c r="D1">
        <v>0.3</v>
      </c>
      <c r="E1">
        <f>_xlfn.XLOOKUP(C3+20,C3:C150,B3:B150,,-1,1)-W9</f>
        <v>0.54731082109877027</v>
      </c>
      <c r="H1" t="s">
        <v>1</v>
      </c>
      <c r="I1">
        <v>0.3</v>
      </c>
      <c r="J1">
        <v>0.3</v>
      </c>
      <c r="K1">
        <f>_xlfn.XLOOKUP(I3+20,I3:I150,H3:H150,,-1,1)-W10</f>
        <v>0.60150891067278323</v>
      </c>
      <c r="N1" t="s">
        <v>2</v>
      </c>
      <c r="O1">
        <v>0.4</v>
      </c>
      <c r="P1">
        <v>0.3</v>
      </c>
      <c r="Q1">
        <f>_xlfn.XLOOKUP(O3+20,O3:O150,N3:N150,,-1,1)-W11</f>
        <v>0.73470165536896781</v>
      </c>
      <c r="V1" t="s">
        <v>38</v>
      </c>
    </row>
    <row r="2" spans="1:41" ht="16.5" thickBot="1" x14ac:dyDescent="0.3">
      <c r="B2" s="3" t="s">
        <v>4</v>
      </c>
      <c r="C2" s="1" t="s">
        <v>5</v>
      </c>
      <c r="D2" s="1" t="s">
        <v>33</v>
      </c>
      <c r="E2" s="1" t="s">
        <v>34</v>
      </c>
      <c r="F2" s="1" t="s">
        <v>134</v>
      </c>
      <c r="G2" s="1"/>
      <c r="H2" s="3" t="s">
        <v>4</v>
      </c>
      <c r="I2" s="1" t="s">
        <v>5</v>
      </c>
      <c r="J2" s="1" t="s">
        <v>33</v>
      </c>
      <c r="K2" s="1" t="s">
        <v>34</v>
      </c>
      <c r="L2" s="1" t="s">
        <v>134</v>
      </c>
      <c r="M2" s="1"/>
      <c r="N2" s="3" t="s">
        <v>4</v>
      </c>
      <c r="O2" s="1" t="s">
        <v>5</v>
      </c>
      <c r="P2" s="1" t="s">
        <v>33</v>
      </c>
      <c r="Q2" s="1" t="s">
        <v>34</v>
      </c>
      <c r="R2" s="1" t="s">
        <v>134</v>
      </c>
      <c r="V2" t="s">
        <v>29</v>
      </c>
      <c r="W2">
        <v>1674.8319765268363</v>
      </c>
      <c r="AH2" t="s">
        <v>62</v>
      </c>
      <c r="AI2" s="11" t="s">
        <v>63</v>
      </c>
      <c r="AJ2" s="12">
        <v>9.16</v>
      </c>
    </row>
    <row r="3" spans="1:41" x14ac:dyDescent="0.25">
      <c r="B3" s="2">
        <v>0.55021131999999995</v>
      </c>
      <c r="C3">
        <v>229.531835</v>
      </c>
      <c r="D3">
        <f>$W$6+$W$2*EXP((B3/E$1)*$W$3-$W$4)+C$1^2*$W$5/((-$W$7*(B3/D$1-1)^$W$8+1))</f>
        <v>229.18866861106335</v>
      </c>
      <c r="E3">
        <f>(D3-C3)^2</f>
        <v>0.11776317049582141</v>
      </c>
      <c r="F3" s="20">
        <f>((D3-C3)/C3)^2</f>
        <v>2.2352372800776017E-6</v>
      </c>
      <c r="H3" s="2">
        <v>0.52476999000000002</v>
      </c>
      <c r="I3">
        <v>249.13179099999999</v>
      </c>
      <c r="J3">
        <f>$W$6+$W$2*EXP((H3/K$1)*$W$3-$W$4)+I$1^2*$W$5/((-$W$7*(H3/J$1-1)^$W$8+1))</f>
        <v>249.79296113304233</v>
      </c>
      <c r="K3">
        <f>(J3-I3)^2</f>
        <v>0.43714594482721625</v>
      </c>
      <c r="L3" s="20">
        <f>((J3-I3)/I3)^2</f>
        <v>7.0431697191636439E-6</v>
      </c>
      <c r="N3" s="2">
        <v>0.50068109000000005</v>
      </c>
      <c r="O3">
        <v>278.32470499999999</v>
      </c>
      <c r="P3">
        <f>$W$6+$W$2*EXP((N3/Q$1)*$W$3-$W$4)+O$1^2*$W$5/((-$W$7*(N3/P$1-1)^$W$8+1))</f>
        <v>278.81566157163337</v>
      </c>
      <c r="Q3">
        <f>(P3-O3)^2</f>
        <v>0.24103835522999817</v>
      </c>
      <c r="R3" s="20">
        <f>((P3-O3)/O3)^2</f>
        <v>3.1115919577276817E-6</v>
      </c>
      <c r="V3" t="s">
        <v>30</v>
      </c>
      <c r="W3">
        <v>10.069894215190228</v>
      </c>
      <c r="AH3" t="s">
        <v>64</v>
      </c>
      <c r="AI3" s="11" t="s">
        <v>65</v>
      </c>
      <c r="AJ3">
        <v>28.88</v>
      </c>
    </row>
    <row r="4" spans="1:41" x14ac:dyDescent="0.25">
      <c r="B4" s="2">
        <v>0.55358483000000003</v>
      </c>
      <c r="C4">
        <v>229.56368399999999</v>
      </c>
      <c r="D4">
        <f t="shared" ref="D4:D67" si="0">$W$6+$W$2*EXP((B4/E$1)*$W$3-$W$4)+C$1^2*$W$5/((-$W$7*(B4/D$1-1)^$W$8+1))</f>
        <v>229.20306150400489</v>
      </c>
      <c r="E4">
        <f t="shared" ref="E4:E67" si="1">(D4-C4)^2</f>
        <v>0.13004858461773744</v>
      </c>
      <c r="F4" s="20">
        <f t="shared" ref="F4:F67" si="2">((D4-C4)/C4)^2</f>
        <v>2.4677391930677062E-6</v>
      </c>
      <c r="H4" s="2">
        <v>0.52814346000000001</v>
      </c>
      <c r="I4">
        <v>249.182749</v>
      </c>
      <c r="J4">
        <f t="shared" ref="J4:J67" si="3">$W$6+$W$2*EXP((H4/K$1)*$W$3-$W$4)+I$1^2*$W$5/((-$W$7*(H4/J$1-1)^$W$8+1))</f>
        <v>249.79660117618772</v>
      </c>
      <c r="K4">
        <f t="shared" ref="K4:K67" si="4">(J4-I4)^2</f>
        <v>0.3768144942103997</v>
      </c>
      <c r="L4" s="20">
        <f t="shared" ref="L4:L67" si="5">((J4-I4)/I4)^2</f>
        <v>6.0686438978414528E-6</v>
      </c>
      <c r="N4" s="2">
        <v>0.50405454999999999</v>
      </c>
      <c r="O4">
        <v>278.37566399999997</v>
      </c>
      <c r="P4">
        <f t="shared" ref="P4:P67" si="6">$W$6+$W$2*EXP((N4/Q$1)*$W$3-$W$4)+O$1^2*$W$5/((-$W$7*(N4/P$1-1)^$W$8+1))</f>
        <v>278.81622967749308</v>
      </c>
      <c r="Q4">
        <f t="shared" ref="Q4:Q67" si="7">(P4-O4)^2</f>
        <v>0.1940981161849645</v>
      </c>
      <c r="R4" s="20">
        <f t="shared" ref="R4:R67" si="8">((P4-O4)/O4)^2</f>
        <v>2.5047177211842963E-6</v>
      </c>
      <c r="V4" t="s">
        <v>31</v>
      </c>
      <c r="W4">
        <v>19.069894215190224</v>
      </c>
      <c r="AH4" t="s">
        <v>66</v>
      </c>
      <c r="AI4" s="11" t="s">
        <v>67</v>
      </c>
      <c r="AJ4">
        <v>0.25</v>
      </c>
    </row>
    <row r="5" spans="1:41" x14ac:dyDescent="0.25">
      <c r="B5" s="2">
        <v>0.55695837000000004</v>
      </c>
      <c r="C5">
        <v>229.576424</v>
      </c>
      <c r="D5">
        <f t="shared" si="0"/>
        <v>229.21841347409969</v>
      </c>
      <c r="E5">
        <f t="shared" si="1"/>
        <v>0.12817153665541789</v>
      </c>
      <c r="F5" s="20">
        <f t="shared" si="2"/>
        <v>2.4318513102481626E-6</v>
      </c>
      <c r="H5" s="2">
        <v>0.53151707999999998</v>
      </c>
      <c r="I5">
        <v>249.15727000000001</v>
      </c>
      <c r="J5">
        <f t="shared" si="3"/>
        <v>249.80048782984591</v>
      </c>
      <c r="K5">
        <f t="shared" si="4"/>
        <v>0.41372917663166281</v>
      </c>
      <c r="L5" s="20">
        <f t="shared" si="5"/>
        <v>6.6645222390752642E-6</v>
      </c>
      <c r="N5" s="2">
        <v>0.50712504000000003</v>
      </c>
      <c r="O5">
        <v>278.40114299999999</v>
      </c>
      <c r="P5">
        <f t="shared" si="6"/>
        <v>278.81679136165837</v>
      </c>
      <c r="Q5">
        <f t="shared" si="7"/>
        <v>0.17276356054929889</v>
      </c>
      <c r="R5" s="20">
        <f t="shared" si="8"/>
        <v>2.2290002544390477E-6</v>
      </c>
      <c r="V5" t="s">
        <v>32</v>
      </c>
      <c r="W5">
        <v>415.3202021095986</v>
      </c>
      <c r="AH5" t="s">
        <v>68</v>
      </c>
      <c r="AI5" s="11" t="s">
        <v>69</v>
      </c>
      <c r="AJ5">
        <v>3.76</v>
      </c>
    </row>
    <row r="6" spans="1:41" x14ac:dyDescent="0.25">
      <c r="B6" s="2">
        <v>0.56033191000000004</v>
      </c>
      <c r="C6">
        <v>229.58916300000001</v>
      </c>
      <c r="D6">
        <f t="shared" si="0"/>
        <v>229.23479036621538</v>
      </c>
      <c r="E6">
        <f t="shared" si="1"/>
        <v>0.12557996357545911</v>
      </c>
      <c r="F6" s="20">
        <f t="shared" si="2"/>
        <v>2.3824159239235714E-6</v>
      </c>
      <c r="H6" s="2">
        <v>0.53489059999999999</v>
      </c>
      <c r="I6">
        <v>249.182749</v>
      </c>
      <c r="J6">
        <f t="shared" si="3"/>
        <v>249.80464003768009</v>
      </c>
      <c r="K6">
        <f t="shared" si="4"/>
        <v>0.38674846274681457</v>
      </c>
      <c r="L6" s="20">
        <f t="shared" si="5"/>
        <v>6.2286316861726566E-6</v>
      </c>
      <c r="N6" s="2">
        <v>0.51019566999999999</v>
      </c>
      <c r="O6">
        <v>278.35655400000002</v>
      </c>
      <c r="P6">
        <f t="shared" si="6"/>
        <v>278.81740053705641</v>
      </c>
      <c r="Q6">
        <f t="shared" si="7"/>
        <v>0.21237953071687371</v>
      </c>
      <c r="R6" s="20">
        <f t="shared" si="8"/>
        <v>2.7410045349888655E-6</v>
      </c>
      <c r="V6" t="s">
        <v>55</v>
      </c>
      <c r="W6">
        <v>212.35525341079867</v>
      </c>
      <c r="AH6" t="s">
        <v>70</v>
      </c>
      <c r="AI6" s="11" t="s">
        <v>71</v>
      </c>
      <c r="AJ6">
        <v>26</v>
      </c>
    </row>
    <row r="7" spans="1:41" x14ac:dyDescent="0.25">
      <c r="B7" s="2">
        <v>0.56370553999999995</v>
      </c>
      <c r="C7">
        <v>229.56368399999999</v>
      </c>
      <c r="D7">
        <f t="shared" si="0"/>
        <v>229.25226333196662</v>
      </c>
      <c r="E7">
        <f t="shared" si="1"/>
        <v>9.6982832478355402E-2</v>
      </c>
      <c r="F7" s="20">
        <f t="shared" si="2"/>
        <v>1.840299434746137E-6</v>
      </c>
      <c r="H7" s="2">
        <v>0.53796129000000004</v>
      </c>
      <c r="I7">
        <v>249.10631100000001</v>
      </c>
      <c r="J7">
        <f t="shared" si="3"/>
        <v>249.80866810248529</v>
      </c>
      <c r="K7">
        <f t="shared" si="4"/>
        <v>0.49330549941151802</v>
      </c>
      <c r="L7" s="20">
        <f t="shared" si="5"/>
        <v>7.9496223235083094E-6</v>
      </c>
      <c r="N7" s="2">
        <v>0.51356919999999995</v>
      </c>
      <c r="O7">
        <v>278.37566399999997</v>
      </c>
      <c r="P7">
        <f t="shared" si="6"/>
        <v>278.81813097743952</v>
      </c>
      <c r="Q7">
        <f t="shared" si="7"/>
        <v>0.19577702612449221</v>
      </c>
      <c r="R7" s="20">
        <f t="shared" si="8"/>
        <v>2.5263830292277818E-6</v>
      </c>
      <c r="V7" t="s">
        <v>37</v>
      </c>
      <c r="W7">
        <v>1.260915947582367E-3</v>
      </c>
      <c r="AO7" t="s">
        <v>72</v>
      </c>
    </row>
    <row r="8" spans="1:41" x14ac:dyDescent="0.25">
      <c r="B8" s="2">
        <v>0.56693948999999999</v>
      </c>
      <c r="C8">
        <v>229.58470500000001</v>
      </c>
      <c r="D8">
        <f t="shared" si="0"/>
        <v>229.27011145075338</v>
      </c>
      <c r="E8">
        <f t="shared" si="1"/>
        <v>9.8969101227596751E-2</v>
      </c>
      <c r="F8" s="20">
        <f t="shared" si="2"/>
        <v>1.8776460267139938E-6</v>
      </c>
      <c r="H8" s="2">
        <v>0.54103179999999995</v>
      </c>
      <c r="I8">
        <v>249.11905100000001</v>
      </c>
      <c r="J8">
        <f t="shared" si="3"/>
        <v>249.8129504765119</v>
      </c>
      <c r="K8">
        <f t="shared" si="4"/>
        <v>0.48149648350347191</v>
      </c>
      <c r="L8" s="20">
        <f t="shared" si="5"/>
        <v>7.7585263254244033E-6</v>
      </c>
      <c r="N8" s="2">
        <v>0.51694271999999997</v>
      </c>
      <c r="O8">
        <v>278.40114299999999</v>
      </c>
      <c r="P8">
        <f t="shared" si="6"/>
        <v>278.8189333235897</v>
      </c>
      <c r="Q8">
        <f t="shared" si="7"/>
        <v>0.17454875448519738</v>
      </c>
      <c r="R8" s="20">
        <f t="shared" si="8"/>
        <v>2.252032876160254E-6</v>
      </c>
      <c r="V8" t="s">
        <v>56</v>
      </c>
      <c r="W8">
        <v>11.526733031576066</v>
      </c>
    </row>
    <row r="9" spans="1:41" x14ac:dyDescent="0.25">
      <c r="B9" s="2">
        <v>0.57312490999999999</v>
      </c>
      <c r="C9">
        <v>229.42354800000001</v>
      </c>
      <c r="D9">
        <f t="shared" si="0"/>
        <v>229.30751007682173</v>
      </c>
      <c r="E9">
        <f t="shared" si="1"/>
        <v>1.3464799615529027E-2</v>
      </c>
      <c r="F9" s="20">
        <f t="shared" si="2"/>
        <v>2.558137658526283E-7</v>
      </c>
      <c r="H9" s="2">
        <v>0.54410221000000003</v>
      </c>
      <c r="I9">
        <v>249.182749</v>
      </c>
      <c r="J9">
        <f t="shared" si="3"/>
        <v>249.81750575794985</v>
      </c>
      <c r="K9">
        <f t="shared" si="4"/>
        <v>0.4029161417629975</v>
      </c>
      <c r="L9" s="20">
        <f t="shared" si="5"/>
        <v>6.489014150518717E-6</v>
      </c>
      <c r="N9" s="2">
        <v>0.51971023000000005</v>
      </c>
      <c r="O9">
        <v>278.40114299999999</v>
      </c>
      <c r="P9">
        <f t="shared" si="6"/>
        <v>278.81965161769256</v>
      </c>
      <c r="Q9">
        <f t="shared" si="7"/>
        <v>0.17514946308294282</v>
      </c>
      <c r="R9" s="20">
        <f t="shared" si="8"/>
        <v>2.2597832351651331E-6</v>
      </c>
      <c r="U9">
        <v>0.2</v>
      </c>
      <c r="V9" t="s">
        <v>59</v>
      </c>
      <c r="W9">
        <v>0.23137839890122974</v>
      </c>
    </row>
    <row r="10" spans="1:41" x14ac:dyDescent="0.25">
      <c r="B10" s="2">
        <v>0.57649848000000004</v>
      </c>
      <c r="C10">
        <v>229.42354800000001</v>
      </c>
      <c r="D10">
        <f t="shared" si="0"/>
        <v>229.32987265559385</v>
      </c>
      <c r="E10">
        <f t="shared" si="1"/>
        <v>8.7750701496136455E-3</v>
      </c>
      <c r="F10" s="20">
        <f t="shared" si="2"/>
        <v>1.6671497569148613E-7</v>
      </c>
      <c r="H10" s="2">
        <v>0.54717276999999997</v>
      </c>
      <c r="I10">
        <v>249.17637999999999</v>
      </c>
      <c r="J10">
        <f t="shared" si="3"/>
        <v>249.82235435640473</v>
      </c>
      <c r="K10">
        <f t="shared" si="4"/>
        <v>0.41728286913251261</v>
      </c>
      <c r="L10" s="20">
        <f t="shared" si="5"/>
        <v>6.7207356201259402E-6</v>
      </c>
      <c r="N10" s="2">
        <v>0.52247774000000002</v>
      </c>
      <c r="O10">
        <v>278.40114299999999</v>
      </c>
      <c r="P10">
        <f t="shared" si="6"/>
        <v>278.82043009251106</v>
      </c>
      <c r="Q10">
        <f t="shared" si="7"/>
        <v>0.1758016659463863</v>
      </c>
      <c r="R10" s="20">
        <f t="shared" si="8"/>
        <v>2.2681979746156242E-6</v>
      </c>
      <c r="U10">
        <v>0.3</v>
      </c>
      <c r="V10" t="s">
        <v>59</v>
      </c>
      <c r="W10">
        <v>0.1798673293272168</v>
      </c>
      <c r="AH10" t="s">
        <v>73</v>
      </c>
    </row>
    <row r="11" spans="1:41" x14ac:dyDescent="0.25">
      <c r="B11" s="2">
        <v>0.57956901000000005</v>
      </c>
      <c r="C11">
        <v>229.42354800000001</v>
      </c>
      <c r="D11">
        <f t="shared" si="0"/>
        <v>229.35153731348811</v>
      </c>
      <c r="E11">
        <f t="shared" si="1"/>
        <v>5.1855389719154422E-3</v>
      </c>
      <c r="F11" s="20">
        <f t="shared" si="2"/>
        <v>9.8518529072750478E-8</v>
      </c>
      <c r="H11" s="2">
        <v>0.55024351999999999</v>
      </c>
      <c r="I11">
        <v>249.06809200000001</v>
      </c>
      <c r="J11">
        <f t="shared" si="3"/>
        <v>249.82751805517927</v>
      </c>
      <c r="K11">
        <f t="shared" si="4"/>
        <v>0.57672793328513483</v>
      </c>
      <c r="L11" s="20">
        <f t="shared" si="5"/>
        <v>9.2968280584402814E-6</v>
      </c>
      <c r="N11" s="2">
        <v>0.52540871</v>
      </c>
      <c r="O11">
        <v>278.40114299999999</v>
      </c>
      <c r="P11">
        <f t="shared" si="6"/>
        <v>278.82132712116339</v>
      </c>
      <c r="Q11">
        <f t="shared" si="7"/>
        <v>0.17655469567786039</v>
      </c>
      <c r="R11" s="20">
        <f t="shared" si="8"/>
        <v>2.2779135851165838E-6</v>
      </c>
      <c r="U11">
        <v>0.4</v>
      </c>
      <c r="V11" t="s">
        <v>59</v>
      </c>
      <c r="W11">
        <v>3.8163504631032269E-2</v>
      </c>
      <c r="AH11" t="s">
        <v>74</v>
      </c>
      <c r="AI11">
        <f>1-2*(AJ5/AJ3)^2</f>
        <v>0.96609909377613734</v>
      </c>
      <c r="AK11" t="s">
        <v>75</v>
      </c>
      <c r="AL11">
        <f>-0.357+0.45*EXP(-0.0375*AJ6)</f>
        <v>-0.18726344089657934</v>
      </c>
    </row>
    <row r="12" spans="1:41" x14ac:dyDescent="0.25">
      <c r="B12" s="2">
        <v>0.58263955000000001</v>
      </c>
      <c r="C12">
        <v>229.42354800000001</v>
      </c>
      <c r="D12">
        <f t="shared" si="0"/>
        <v>229.3745330149448</v>
      </c>
      <c r="E12">
        <f t="shared" si="1"/>
        <v>2.4024687599623249E-3</v>
      </c>
      <c r="F12" s="20">
        <f t="shared" si="2"/>
        <v>4.5643797039538035E-8</v>
      </c>
      <c r="H12" s="2">
        <v>0.55331412000000002</v>
      </c>
      <c r="I12">
        <v>249.04261299999999</v>
      </c>
      <c r="J12">
        <f t="shared" si="3"/>
        <v>249.83301973274055</v>
      </c>
      <c r="K12">
        <f t="shared" si="4"/>
        <v>0.62474280316161368</v>
      </c>
      <c r="L12" s="20">
        <f t="shared" si="5"/>
        <v>1.0072886330700948E-5</v>
      </c>
      <c r="N12" s="2">
        <v>0.52802293</v>
      </c>
      <c r="O12">
        <v>278.346856</v>
      </c>
      <c r="P12">
        <f t="shared" si="6"/>
        <v>278.82219674810386</v>
      </c>
      <c r="Q12">
        <f t="shared" si="7"/>
        <v>0.22594882680793799</v>
      </c>
      <c r="R12" s="20">
        <f t="shared" si="8"/>
        <v>2.9163352704748028E-6</v>
      </c>
      <c r="AH12" t="s">
        <v>76</v>
      </c>
      <c r="AI12">
        <f>0.0524*AJ4^4-0.15*AJ4^3+0.1659*AJ4^2-0.0706*AJ4+0.0119</f>
        <v>2.479687500000001E-3</v>
      </c>
      <c r="AK12" t="s">
        <v>77</v>
      </c>
      <c r="AL12">
        <f>0.0524*(AJ4-AL11)^4-0.15*(AJ4-AL11)^3+0.1659*(AJ4-AL11)^2-0.0706*(AJ4-AL11)+0.0119</f>
        <v>2.1240932152385671E-3</v>
      </c>
    </row>
    <row r="13" spans="1:41" x14ac:dyDescent="0.25">
      <c r="B13" s="2">
        <v>0.58601312000000005</v>
      </c>
      <c r="C13">
        <v>229.42354800000001</v>
      </c>
      <c r="D13">
        <f t="shared" si="0"/>
        <v>229.40143334379025</v>
      </c>
      <c r="E13">
        <f t="shared" si="1"/>
        <v>4.8905801927613419E-4</v>
      </c>
      <c r="F13" s="20">
        <f t="shared" si="2"/>
        <v>9.2914694019781555E-9</v>
      </c>
      <c r="H13" s="2">
        <v>0.55608162000000005</v>
      </c>
      <c r="I13">
        <v>249.04261299999999</v>
      </c>
      <c r="J13">
        <f t="shared" si="3"/>
        <v>249.83828910433564</v>
      </c>
      <c r="K13">
        <f t="shared" si="4"/>
        <v>0.63310046301076428</v>
      </c>
      <c r="L13" s="20">
        <f t="shared" si="5"/>
        <v>1.0207638995677833E-5</v>
      </c>
      <c r="N13" s="2">
        <v>0.53306109999999995</v>
      </c>
      <c r="O13">
        <v>278.43299200000001</v>
      </c>
      <c r="P13">
        <f t="shared" si="6"/>
        <v>278.82408265834363</v>
      </c>
      <c r="Q13">
        <f t="shared" si="7"/>
        <v>0.15295190304364176</v>
      </c>
      <c r="R13" s="20">
        <f t="shared" si="8"/>
        <v>1.9729382664838446E-6</v>
      </c>
      <c r="AH13" t="s">
        <v>78</v>
      </c>
      <c r="AI13">
        <f>1/(1+AI12*AJ2)</f>
        <v>0.97779052707981695</v>
      </c>
      <c r="AK13" t="s">
        <v>79</v>
      </c>
      <c r="AL13">
        <f>1/(1+AL12*AJ2)</f>
        <v>0.98091464407568274</v>
      </c>
    </row>
    <row r="14" spans="1:41" x14ac:dyDescent="0.25">
      <c r="B14" s="2">
        <v>0.58878063000000003</v>
      </c>
      <c r="C14">
        <v>229.42354800000001</v>
      </c>
      <c r="D14">
        <f t="shared" si="0"/>
        <v>229.42486058463808</v>
      </c>
      <c r="E14">
        <f t="shared" si="1"/>
        <v>1.7228784321018474E-6</v>
      </c>
      <c r="F14" s="20">
        <f t="shared" si="2"/>
        <v>3.2732460371258865E-11</v>
      </c>
      <c r="H14" s="2">
        <v>0.55884913000000003</v>
      </c>
      <c r="I14">
        <v>249.04261299999999</v>
      </c>
      <c r="J14">
        <f t="shared" si="3"/>
        <v>249.8438738309531</v>
      </c>
      <c r="K14">
        <f t="shared" si="4"/>
        <v>0.64201891921967114</v>
      </c>
      <c r="L14" s="20">
        <f t="shared" si="5"/>
        <v>1.0351433522294275E-5</v>
      </c>
      <c r="N14" s="2">
        <v>0.53643474000000002</v>
      </c>
      <c r="O14">
        <v>278.40114299999999</v>
      </c>
      <c r="P14">
        <f t="shared" si="6"/>
        <v>278.8255217297168</v>
      </c>
      <c r="Q14">
        <f t="shared" si="7"/>
        <v>0.18009730623605064</v>
      </c>
      <c r="R14" s="20">
        <f t="shared" si="8"/>
        <v>2.3236204448876936E-6</v>
      </c>
      <c r="T14">
        <v>0.2</v>
      </c>
      <c r="U14" t="s">
        <v>35</v>
      </c>
      <c r="W14">
        <f>SUM(E3:E150)</f>
        <v>39.476560685151895</v>
      </c>
    </row>
    <row r="15" spans="1:41" x14ac:dyDescent="0.25">
      <c r="B15" s="2">
        <v>0.59154814</v>
      </c>
      <c r="C15">
        <v>229.42354800000001</v>
      </c>
      <c r="D15">
        <f t="shared" si="0"/>
        <v>229.44958845815466</v>
      </c>
      <c r="E15">
        <f t="shared" si="1"/>
        <v>6.7810546090427734E-4</v>
      </c>
      <c r="F15" s="20">
        <f t="shared" si="2"/>
        <v>1.2883126117903233E-8</v>
      </c>
      <c r="H15" s="2">
        <v>0.56161673999999995</v>
      </c>
      <c r="I15">
        <v>248.992401</v>
      </c>
      <c r="J15">
        <f t="shared" si="3"/>
        <v>249.84979559844882</v>
      </c>
      <c r="K15">
        <f t="shared" si="4"/>
        <v>0.73512549744921418</v>
      </c>
      <c r="L15" s="20">
        <f t="shared" si="5"/>
        <v>1.1857395344098106E-5</v>
      </c>
      <c r="N15" s="2">
        <v>0.54011134000000005</v>
      </c>
      <c r="O15">
        <v>278.40114299999999</v>
      </c>
      <c r="P15">
        <f t="shared" si="6"/>
        <v>278.82727571694784</v>
      </c>
      <c r="Q15">
        <f t="shared" si="7"/>
        <v>0.1815890924533545</v>
      </c>
      <c r="R15" s="20">
        <f t="shared" si="8"/>
        <v>2.3428675120780578E-6</v>
      </c>
      <c r="T15">
        <v>0.3</v>
      </c>
      <c r="U15" t="s">
        <v>35</v>
      </c>
      <c r="W15">
        <f>SUM(K3:K150)</f>
        <v>51.538633025609094</v>
      </c>
      <c r="AH15" t="s">
        <v>80</v>
      </c>
      <c r="AI15">
        <f>1/(W5*10^-4*PI()*AJ2*AI13*AI11)</f>
        <v>0.8857355924779452</v>
      </c>
      <c r="AK15" t="s">
        <v>81</v>
      </c>
      <c r="AL15">
        <f>1/(W5*10^-4*PI()*AJ2*AL13*AI11)</f>
        <v>0.8829146114323303</v>
      </c>
    </row>
    <row r="16" spans="1:41" x14ac:dyDescent="0.25">
      <c r="B16" s="2">
        <v>0.59431564999999997</v>
      </c>
      <c r="C16">
        <v>229.42354800000001</v>
      </c>
      <c r="D16">
        <f t="shared" si="0"/>
        <v>229.47569144744904</v>
      </c>
      <c r="E16">
        <f t="shared" si="1"/>
        <v>2.7189391118693702E-3</v>
      </c>
      <c r="F16" s="20">
        <f t="shared" si="2"/>
        <v>5.1656324133419104E-8</v>
      </c>
      <c r="H16" s="2">
        <v>0.56461925000000002</v>
      </c>
      <c r="I16">
        <v>249.06012999999999</v>
      </c>
      <c r="J16">
        <f t="shared" si="3"/>
        <v>249.85662778381399</v>
      </c>
      <c r="K16">
        <f t="shared" si="4"/>
        <v>0.63440871962062051</v>
      </c>
      <c r="L16" s="20">
        <f t="shared" si="5"/>
        <v>1.0227293575839307E-5</v>
      </c>
      <c r="N16" s="2">
        <v>0.54318188000000001</v>
      </c>
      <c r="O16">
        <v>278.40114299999999</v>
      </c>
      <c r="P16">
        <f t="shared" si="6"/>
        <v>278.82890781855957</v>
      </c>
      <c r="Q16">
        <f t="shared" si="7"/>
        <v>0.1829827399973111</v>
      </c>
      <c r="R16" s="20">
        <f t="shared" si="8"/>
        <v>2.3608483913803879E-6</v>
      </c>
      <c r="T16">
        <v>0.4</v>
      </c>
      <c r="U16" t="s">
        <v>35</v>
      </c>
      <c r="W16">
        <f>SUM(Q3:Q150)</f>
        <v>100.77464521481373</v>
      </c>
    </row>
    <row r="17" spans="2:41" x14ac:dyDescent="0.25">
      <c r="B17" s="2">
        <v>0.59708315999999995</v>
      </c>
      <c r="C17">
        <v>229.42354800000001</v>
      </c>
      <c r="D17">
        <f t="shared" si="0"/>
        <v>229.50324840344538</v>
      </c>
      <c r="E17">
        <f t="shared" si="1"/>
        <v>6.3521543093550811E-3</v>
      </c>
      <c r="F17" s="20">
        <f t="shared" si="2"/>
        <v>1.2068271058999199E-7</v>
      </c>
      <c r="H17" s="2">
        <v>0.57026973999999997</v>
      </c>
      <c r="I17">
        <v>249.16363999999999</v>
      </c>
      <c r="J17">
        <f t="shared" si="3"/>
        <v>249.87074748000538</v>
      </c>
      <c r="K17">
        <f t="shared" si="4"/>
        <v>0.50000098827957395</v>
      </c>
      <c r="L17" s="20">
        <f t="shared" si="5"/>
        <v>8.05381276923341E-6</v>
      </c>
      <c r="N17" s="2">
        <v>0.54625232999999995</v>
      </c>
      <c r="O17">
        <v>278.44573200000002</v>
      </c>
      <c r="P17">
        <f t="shared" si="6"/>
        <v>278.83071070100107</v>
      </c>
      <c r="Q17">
        <f t="shared" si="7"/>
        <v>0.1482086002244527</v>
      </c>
      <c r="R17" s="20">
        <f t="shared" si="8"/>
        <v>1.911579104835402E-6</v>
      </c>
      <c r="T17" t="s">
        <v>36</v>
      </c>
      <c r="U17" t="s">
        <v>35</v>
      </c>
      <c r="W17">
        <f>SUM(W14:W16)</f>
        <v>191.78983892557471</v>
      </c>
    </row>
    <row r="18" spans="2:41" x14ac:dyDescent="0.25">
      <c r="B18" s="2">
        <v>0.59964315000000001</v>
      </c>
      <c r="C18">
        <v>229.44690399999999</v>
      </c>
      <c r="D18">
        <f t="shared" si="0"/>
        <v>229.53010592097249</v>
      </c>
      <c r="E18">
        <f t="shared" si="1"/>
        <v>6.9225596535139704E-3</v>
      </c>
      <c r="F18" s="20">
        <f t="shared" si="2"/>
        <v>1.314928997809435E-7</v>
      </c>
      <c r="H18" s="2">
        <v>0.57334023999999995</v>
      </c>
      <c r="I18">
        <v>249.182749</v>
      </c>
      <c r="J18">
        <f t="shared" si="3"/>
        <v>249.87917995643721</v>
      </c>
      <c r="K18">
        <f t="shared" si="4"/>
        <v>0.48501607708404926</v>
      </c>
      <c r="L18" s="20">
        <f t="shared" si="5"/>
        <v>7.8112437333889609E-6</v>
      </c>
      <c r="N18" s="2">
        <v>0.54901977999999996</v>
      </c>
      <c r="O18">
        <v>278.47121099999998</v>
      </c>
      <c r="P18">
        <f t="shared" si="6"/>
        <v>278.8324981338111</v>
      </c>
      <c r="Q18">
        <f t="shared" si="7"/>
        <v>0.13052839305745242</v>
      </c>
      <c r="R18" s="20">
        <f t="shared" si="8"/>
        <v>1.6832335718583683E-6</v>
      </c>
      <c r="U18" s="9" t="s">
        <v>47</v>
      </c>
      <c r="W18">
        <f>W17/3</f>
        <v>63.929946308524904</v>
      </c>
    </row>
    <row r="19" spans="2:41" x14ac:dyDescent="0.25">
      <c r="B19" s="2">
        <v>0.60662167</v>
      </c>
      <c r="C19">
        <v>229.43628799999999</v>
      </c>
      <c r="D19">
        <f t="shared" si="0"/>
        <v>229.6105715493992</v>
      </c>
      <c r="E19">
        <f t="shared" si="1"/>
        <v>3.037475559118551E-2</v>
      </c>
      <c r="F19" s="20">
        <f t="shared" si="2"/>
        <v>5.7701695780966062E-7</v>
      </c>
      <c r="H19" s="2">
        <v>0.57671380999999999</v>
      </c>
      <c r="I19">
        <v>249.182749</v>
      </c>
      <c r="J19">
        <f t="shared" si="3"/>
        <v>249.88912482923422</v>
      </c>
      <c r="K19">
        <f t="shared" si="4"/>
        <v>0.49896681212632993</v>
      </c>
      <c r="L19" s="20">
        <f t="shared" si="5"/>
        <v>8.0359220416428576E-6</v>
      </c>
      <c r="N19" s="2">
        <v>0.55209032000000002</v>
      </c>
      <c r="O19">
        <v>278.47121099999998</v>
      </c>
      <c r="P19">
        <f t="shared" si="6"/>
        <v>278.83468132272856</v>
      </c>
      <c r="Q19">
        <f t="shared" si="7"/>
        <v>0.13211067550441377</v>
      </c>
      <c r="R19" s="20">
        <f t="shared" si="8"/>
        <v>1.7036379518748694E-6</v>
      </c>
      <c r="AH19" t="s">
        <v>82</v>
      </c>
    </row>
    <row r="20" spans="2:41" x14ac:dyDescent="0.25">
      <c r="B20" s="2">
        <v>0.60969224</v>
      </c>
      <c r="C20">
        <v>229.42354800000001</v>
      </c>
      <c r="D20">
        <f t="shared" si="0"/>
        <v>229.64963708907499</v>
      </c>
      <c r="E20">
        <f t="shared" si="1"/>
        <v>5.1116276198751948E-2</v>
      </c>
      <c r="F20" s="20">
        <f t="shared" si="2"/>
        <v>9.7114309043893262E-7</v>
      </c>
      <c r="H20" s="2">
        <v>0.57978434999999995</v>
      </c>
      <c r="I20">
        <v>249.182749</v>
      </c>
      <c r="J20">
        <f t="shared" si="3"/>
        <v>249.89884527947999</v>
      </c>
      <c r="K20">
        <f t="shared" si="4"/>
        <v>0.51279388148507588</v>
      </c>
      <c r="L20" s="20">
        <f t="shared" si="5"/>
        <v>8.2586086988130297E-6</v>
      </c>
      <c r="N20" s="2">
        <v>0.55516085999999998</v>
      </c>
      <c r="O20">
        <v>278.47121099999998</v>
      </c>
      <c r="P20">
        <f t="shared" si="6"/>
        <v>278.83709782433959</v>
      </c>
      <c r="Q20">
        <f t="shared" si="7"/>
        <v>0.13387316822532563</v>
      </c>
      <c r="R20" s="20">
        <f t="shared" si="8"/>
        <v>1.7263662399392837E-6</v>
      </c>
      <c r="AH20" t="s">
        <v>83</v>
      </c>
      <c r="AI20">
        <f>1/(AI13*AI11)</f>
        <v>1.0586014872476233</v>
      </c>
      <c r="AK20" t="s">
        <v>84</v>
      </c>
      <c r="AL20">
        <f>1/(AL13*AI11)</f>
        <v>1.0552299452708231</v>
      </c>
    </row>
    <row r="21" spans="2:41" x14ac:dyDescent="0.25">
      <c r="B21" s="2">
        <v>0.61276275000000002</v>
      </c>
      <c r="C21">
        <v>229.43628799999999</v>
      </c>
      <c r="D21">
        <f t="shared" si="0"/>
        <v>229.69114457619727</v>
      </c>
      <c r="E21">
        <f t="shared" si="1"/>
        <v>6.4951874431001949E-2</v>
      </c>
      <c r="F21" s="20">
        <f t="shared" si="2"/>
        <v>1.2338645121176785E-6</v>
      </c>
      <c r="H21" s="2">
        <v>0.58285489000000001</v>
      </c>
      <c r="I21">
        <v>249.182749</v>
      </c>
      <c r="J21">
        <f t="shared" si="3"/>
        <v>249.90925465154771</v>
      </c>
      <c r="K21">
        <f t="shared" si="4"/>
        <v>0.52781046173076451</v>
      </c>
      <c r="L21" s="20">
        <f t="shared" si="5"/>
        <v>8.5004525755073302E-6</v>
      </c>
      <c r="N21" s="2">
        <v>0.55792830999999998</v>
      </c>
      <c r="O21">
        <v>278.50306</v>
      </c>
      <c r="P21">
        <f t="shared" si="6"/>
        <v>278.8394973264933</v>
      </c>
      <c r="Q21">
        <f t="shared" si="7"/>
        <v>0.11319007465795698</v>
      </c>
      <c r="R21" s="20">
        <f t="shared" si="8"/>
        <v>1.4593128404900705E-6</v>
      </c>
      <c r="T21" t="s">
        <v>127</v>
      </c>
      <c r="U21" t="s">
        <v>60</v>
      </c>
      <c r="W21">
        <f>W17/COUNT(D3:D81,J3:J94,P3:P108)</f>
        <v>0.69238208998402428</v>
      </c>
      <c r="AH21" t="s">
        <v>85</v>
      </c>
      <c r="AI21">
        <f>(W5*10^-4*PI()*AJ2-AI20)/(W6*10^-4*PI()*AJ2)</f>
        <v>0.22347606693859196</v>
      </c>
      <c r="AK21" t="s">
        <v>86</v>
      </c>
      <c r="AL21">
        <f>(W5*10^-4*PI()*AJ2-AL20)/(W6*10^-4*PI()*AJ2)</f>
        <v>0.2289932858403804</v>
      </c>
      <c r="AO21" t="s">
        <v>87</v>
      </c>
    </row>
    <row r="22" spans="2:41" x14ac:dyDescent="0.25">
      <c r="B22" s="2">
        <v>0.61583315999999999</v>
      </c>
      <c r="C22">
        <v>229.49998600000001</v>
      </c>
      <c r="D22">
        <f t="shared" si="0"/>
        <v>229.73525029721719</v>
      </c>
      <c r="E22">
        <f t="shared" si="1"/>
        <v>5.5349289545095964E-2</v>
      </c>
      <c r="F22" s="20">
        <f t="shared" si="2"/>
        <v>1.0508645069645784E-6</v>
      </c>
      <c r="H22" s="2">
        <v>0.58562239999999999</v>
      </c>
      <c r="I22">
        <v>249.182749</v>
      </c>
      <c r="J22">
        <f t="shared" si="3"/>
        <v>249.9192716926934</v>
      </c>
      <c r="K22">
        <f t="shared" si="4"/>
        <v>0.54246567685233438</v>
      </c>
      <c r="L22" s="20">
        <f t="shared" si="5"/>
        <v>8.7364766223143232E-6</v>
      </c>
      <c r="N22" s="2">
        <v>0.56069575000000005</v>
      </c>
      <c r="O22">
        <v>278.53490900000003</v>
      </c>
      <c r="P22">
        <f t="shared" si="6"/>
        <v>278.84212862798336</v>
      </c>
      <c r="Q22">
        <f t="shared" si="7"/>
        <v>9.4383899818215225E-2</v>
      </c>
      <c r="R22" s="20">
        <f t="shared" si="8"/>
        <v>1.2165743371737069E-6</v>
      </c>
      <c r="T22" t="s">
        <v>128</v>
      </c>
      <c r="V22" t="s">
        <v>61</v>
      </c>
      <c r="W22">
        <f>SQRT(W21)</f>
        <v>0.83209500057627095</v>
      </c>
    </row>
    <row r="23" spans="2:41" x14ac:dyDescent="0.25">
      <c r="B23" s="2">
        <v>0.61920651000000004</v>
      </c>
      <c r="C23">
        <v>229.608273</v>
      </c>
      <c r="D23">
        <f t="shared" si="0"/>
        <v>229.78690410865238</v>
      </c>
      <c r="E23">
        <f t="shared" si="1"/>
        <v>3.1909072978379249E-2</v>
      </c>
      <c r="F23" s="20">
        <f t="shared" si="2"/>
        <v>6.0525602761177844E-7</v>
      </c>
      <c r="H23" s="2">
        <v>0.58869293</v>
      </c>
      <c r="I23">
        <v>249.182749</v>
      </c>
      <c r="J23">
        <f t="shared" si="3"/>
        <v>249.93114348398313</v>
      </c>
      <c r="K23">
        <f t="shared" si="4"/>
        <v>0.56009430365638113</v>
      </c>
      <c r="L23" s="20">
        <f t="shared" si="5"/>
        <v>9.0203878309473108E-6</v>
      </c>
      <c r="N23" s="2">
        <v>0.56341922</v>
      </c>
      <c r="O23">
        <v>278.55327299999999</v>
      </c>
      <c r="P23">
        <f t="shared" si="6"/>
        <v>278.84496679113869</v>
      </c>
      <c r="Q23">
        <f t="shared" si="7"/>
        <v>8.5085267788866423E-2</v>
      </c>
      <c r="R23" s="20">
        <f t="shared" si="8"/>
        <v>1.0965737324216782E-6</v>
      </c>
      <c r="T23" t="s">
        <v>129</v>
      </c>
      <c r="W23">
        <f>SQRT(SUM(F3:F81,L3:L94,R3:R108)/COUNT(F3:F81,L3:L94,R3:R108))</f>
        <v>3.0834690182145511E-3</v>
      </c>
    </row>
    <row r="24" spans="2:41" x14ac:dyDescent="0.25">
      <c r="B24" s="2">
        <v>0.62227697999999998</v>
      </c>
      <c r="C24">
        <v>229.64649199999999</v>
      </c>
      <c r="D24">
        <f t="shared" si="0"/>
        <v>229.83702336140701</v>
      </c>
      <c r="E24">
        <f t="shared" si="1"/>
        <v>3.6302199679609036E-2</v>
      </c>
      <c r="F24" s="20">
        <f t="shared" si="2"/>
        <v>6.883563291681907E-7</v>
      </c>
      <c r="H24" s="2">
        <v>0.59146043999999998</v>
      </c>
      <c r="I24">
        <v>249.182749</v>
      </c>
      <c r="J24">
        <f t="shared" si="3"/>
        <v>249.9425769867465</v>
      </c>
      <c r="K24">
        <f t="shared" si="4"/>
        <v>0.57733856944324091</v>
      </c>
      <c r="L24" s="20">
        <f t="shared" si="5"/>
        <v>9.2981088579992848E-6</v>
      </c>
      <c r="N24" s="2">
        <v>0.56965233999999998</v>
      </c>
      <c r="O24">
        <v>278.42662200000001</v>
      </c>
      <c r="P24">
        <f t="shared" si="6"/>
        <v>278.85252386993693</v>
      </c>
      <c r="Q24">
        <f t="shared" si="7"/>
        <v>0.18139240281576693</v>
      </c>
      <c r="R24" s="20">
        <f t="shared" si="8"/>
        <v>2.3399015063257477E-6</v>
      </c>
    </row>
    <row r="25" spans="2:41" x14ac:dyDescent="0.25">
      <c r="B25" s="2">
        <v>0.62534743000000004</v>
      </c>
      <c r="C25">
        <v>229.691081</v>
      </c>
      <c r="D25">
        <f t="shared" si="0"/>
        <v>229.890296685301</v>
      </c>
      <c r="E25">
        <f t="shared" si="1"/>
        <v>3.9686889269946575E-2</v>
      </c>
      <c r="F25" s="20">
        <f t="shared" si="2"/>
        <v>7.5224411024181107E-7</v>
      </c>
      <c r="H25" s="2">
        <v>0.59422794999999995</v>
      </c>
      <c r="I25">
        <v>249.182749</v>
      </c>
      <c r="J25">
        <f t="shared" si="3"/>
        <v>249.95475679810491</v>
      </c>
      <c r="K25">
        <f t="shared" si="4"/>
        <v>0.59599604033478948</v>
      </c>
      <c r="L25" s="20">
        <f t="shared" si="5"/>
        <v>9.5985897275380501E-6</v>
      </c>
      <c r="N25" s="2">
        <v>0.57272288000000005</v>
      </c>
      <c r="O25">
        <v>278.42662200000001</v>
      </c>
      <c r="P25">
        <f t="shared" si="6"/>
        <v>278.85686834145952</v>
      </c>
      <c r="Q25">
        <f t="shared" si="7"/>
        <v>0.18511191433929167</v>
      </c>
      <c r="R25" s="20">
        <f t="shared" si="8"/>
        <v>2.3878819646117054E-6</v>
      </c>
      <c r="T25" t="s">
        <v>122</v>
      </c>
      <c r="U25" s="16">
        <f>W3-W4</f>
        <v>-8.9999999999999964</v>
      </c>
    </row>
    <row r="26" spans="2:41" x14ac:dyDescent="0.25">
      <c r="B26" s="2">
        <v>0.62841771000000002</v>
      </c>
      <c r="C26">
        <v>229.818477</v>
      </c>
      <c r="D26">
        <f t="shared" si="0"/>
        <v>229.94692473724339</v>
      </c>
      <c r="E26">
        <f t="shared" si="1"/>
        <v>1.6498821202947267E-2</v>
      </c>
      <c r="F26" s="20">
        <f t="shared" si="2"/>
        <v>3.1237986407701735E-7</v>
      </c>
      <c r="H26" s="2">
        <v>0.59729849000000002</v>
      </c>
      <c r="I26">
        <v>249.182749</v>
      </c>
      <c r="J26">
        <f t="shared" si="3"/>
        <v>249.96920793534542</v>
      </c>
      <c r="K26">
        <f t="shared" si="4"/>
        <v>0.61851765698465477</v>
      </c>
      <c r="L26" s="20">
        <f t="shared" si="5"/>
        <v>9.9613031410391127E-6</v>
      </c>
      <c r="N26" s="2">
        <v>0.57579334000000004</v>
      </c>
      <c r="O26">
        <v>278.46484099999998</v>
      </c>
      <c r="P26">
        <f t="shared" si="6"/>
        <v>278.86168308086644</v>
      </c>
      <c r="Q26">
        <f t="shared" si="7"/>
        <v>0.15748363714642452</v>
      </c>
      <c r="R26" s="20">
        <f t="shared" si="8"/>
        <v>2.0309288018078374E-6</v>
      </c>
      <c r="T26" t="s">
        <v>121</v>
      </c>
      <c r="U26" s="15">
        <f>EXP(U25)</f>
        <v>1.2340980408667999E-4</v>
      </c>
    </row>
    <row r="27" spans="2:41" x14ac:dyDescent="0.25">
      <c r="B27" s="2">
        <v>0.63118496999999996</v>
      </c>
      <c r="C27">
        <v>229.939504</v>
      </c>
      <c r="D27">
        <f t="shared" si="0"/>
        <v>230.00102019921283</v>
      </c>
      <c r="E27">
        <f t="shared" si="1"/>
        <v>3.7842427655928488E-3</v>
      </c>
      <c r="F27" s="20">
        <f t="shared" si="2"/>
        <v>7.1573426472863698E-8</v>
      </c>
      <c r="H27" s="2">
        <v>0.60002184999999997</v>
      </c>
      <c r="I27">
        <v>249.25281699999999</v>
      </c>
      <c r="J27">
        <f t="shared" si="3"/>
        <v>249.98291098576377</v>
      </c>
      <c r="K27">
        <f t="shared" si="4"/>
        <v>0.53303722804843223</v>
      </c>
      <c r="L27" s="20">
        <f t="shared" si="5"/>
        <v>8.5798044819263966E-6</v>
      </c>
      <c r="N27" s="2">
        <v>0.57886386999999995</v>
      </c>
      <c r="O27">
        <v>278.47121099999998</v>
      </c>
      <c r="P27">
        <f t="shared" si="6"/>
        <v>278.86701860730489</v>
      </c>
      <c r="Q27">
        <f t="shared" si="7"/>
        <v>0.15666366200043216</v>
      </c>
      <c r="R27" s="20">
        <f t="shared" si="8"/>
        <v>2.0202618694105167E-6</v>
      </c>
      <c r="T27" t="s">
        <v>123</v>
      </c>
      <c r="U27" s="15">
        <f>EXP(U25)</f>
        <v>1.2340980408667999E-4</v>
      </c>
    </row>
    <row r="28" spans="2:41" x14ac:dyDescent="0.25">
      <c r="B28" s="2">
        <v>0.63432712000000002</v>
      </c>
      <c r="C28">
        <v>229.970079</v>
      </c>
      <c r="D28">
        <f t="shared" si="0"/>
        <v>230.0661784611747</v>
      </c>
      <c r="E28">
        <f t="shared" si="1"/>
        <v>9.2351064380681684E-3</v>
      </c>
      <c r="F28" s="20">
        <f t="shared" si="2"/>
        <v>1.7462211193028315E-7</v>
      </c>
      <c r="H28" s="2">
        <v>0.60658155000000002</v>
      </c>
      <c r="I28">
        <v>249.297406</v>
      </c>
      <c r="J28">
        <f t="shared" si="3"/>
        <v>250.01970664330548</v>
      </c>
      <c r="K28">
        <f t="shared" si="4"/>
        <v>0.52171821931952134</v>
      </c>
      <c r="L28" s="20">
        <f t="shared" si="5"/>
        <v>8.3946092232794169E-6</v>
      </c>
      <c r="N28" s="2">
        <v>0.58193441000000001</v>
      </c>
      <c r="O28">
        <v>278.47121099999998</v>
      </c>
      <c r="P28">
        <f t="shared" si="6"/>
        <v>278.87293006427797</v>
      </c>
      <c r="Q28">
        <f t="shared" si="7"/>
        <v>0.16137820660437885</v>
      </c>
      <c r="R28" s="20">
        <f t="shared" si="8"/>
        <v>2.0810584483578557E-6</v>
      </c>
    </row>
    <row r="29" spans="2:41" x14ac:dyDescent="0.25">
      <c r="B29" s="2">
        <v>0.64374556999999999</v>
      </c>
      <c r="C29">
        <v>230.28347400000001</v>
      </c>
      <c r="D29">
        <f t="shared" si="0"/>
        <v>230.28792795235179</v>
      </c>
      <c r="E29">
        <f t="shared" si="1"/>
        <v>1.9837691551937765E-5</v>
      </c>
      <c r="F29" s="20">
        <f t="shared" si="2"/>
        <v>3.7408094649339838E-10</v>
      </c>
      <c r="H29" s="2">
        <v>0.60965208000000004</v>
      </c>
      <c r="I29">
        <v>249.30165299999999</v>
      </c>
      <c r="J29">
        <f t="shared" si="3"/>
        <v>250.03896866930515</v>
      </c>
      <c r="K29">
        <f t="shared" si="4"/>
        <v>0.54363439620291787</v>
      </c>
      <c r="L29" s="20">
        <f t="shared" si="5"/>
        <v>8.7469493332648521E-6</v>
      </c>
      <c r="N29" s="2">
        <v>0.58500492000000004</v>
      </c>
      <c r="O29">
        <v>278.48395099999999</v>
      </c>
      <c r="P29">
        <f t="shared" si="6"/>
        <v>278.87947796995445</v>
      </c>
      <c r="Q29">
        <f t="shared" si="7"/>
        <v>0.15644158396135641</v>
      </c>
      <c r="R29" s="20">
        <f t="shared" si="8"/>
        <v>2.0172134756803032E-6</v>
      </c>
    </row>
    <row r="30" spans="2:41" x14ac:dyDescent="0.25">
      <c r="B30" s="2">
        <v>0.64681586999999996</v>
      </c>
      <c r="C30">
        <v>230.405247</v>
      </c>
      <c r="D30">
        <f t="shared" si="0"/>
        <v>230.3697488779228</v>
      </c>
      <c r="E30">
        <f t="shared" si="1"/>
        <v>1.2601166710078208E-3</v>
      </c>
      <c r="F30" s="20">
        <f t="shared" si="2"/>
        <v>2.3737010787998952E-8</v>
      </c>
      <c r="H30" s="2">
        <v>0.61272251</v>
      </c>
      <c r="I30">
        <v>249.35823500000001</v>
      </c>
      <c r="J30">
        <f t="shared" si="3"/>
        <v>250.05967286028792</v>
      </c>
      <c r="K30">
        <f t="shared" si="4"/>
        <v>0.49201507184528231</v>
      </c>
      <c r="L30" s="20">
        <f t="shared" si="5"/>
        <v>7.9128143440640918E-6</v>
      </c>
      <c r="N30" s="2">
        <v>0.58807533999999995</v>
      </c>
      <c r="O30">
        <v>278.54127899999997</v>
      </c>
      <c r="P30">
        <f t="shared" si="6"/>
        <v>278.88672859704798</v>
      </c>
      <c r="Q30">
        <f t="shared" si="7"/>
        <v>0.11933542410062729</v>
      </c>
      <c r="R30" s="20">
        <f t="shared" si="8"/>
        <v>1.5381201087170179E-6</v>
      </c>
    </row>
    <row r="31" spans="2:41" x14ac:dyDescent="0.25">
      <c r="B31" s="2">
        <v>0.64988592000000001</v>
      </c>
      <c r="C31">
        <v>230.64655500000001</v>
      </c>
      <c r="D31">
        <f t="shared" si="0"/>
        <v>230.4567692010894</v>
      </c>
      <c r="E31">
        <f t="shared" si="1"/>
        <v>3.601864946813689E-2</v>
      </c>
      <c r="F31" s="20">
        <f t="shared" si="2"/>
        <v>6.7706985813545166E-7</v>
      </c>
      <c r="H31" s="2">
        <v>0.61609586000000005</v>
      </c>
      <c r="I31">
        <v>249.466522</v>
      </c>
      <c r="J31">
        <f t="shared" si="3"/>
        <v>250.08421937383287</v>
      </c>
      <c r="K31">
        <f t="shared" si="4"/>
        <v>0.38155004564002237</v>
      </c>
      <c r="L31" s="20">
        <f t="shared" si="5"/>
        <v>6.1309385793298527E-6</v>
      </c>
      <c r="N31" s="2">
        <v>0.59114588000000001</v>
      </c>
      <c r="O31">
        <v>278.54127899999997</v>
      </c>
      <c r="P31">
        <f t="shared" si="6"/>
        <v>278.89475523761411</v>
      </c>
      <c r="Q31">
        <f t="shared" si="7"/>
        <v>0.12494545055784202</v>
      </c>
      <c r="R31" s="20">
        <f t="shared" si="8"/>
        <v>1.610428013677412E-6</v>
      </c>
    </row>
    <row r="32" spans="2:41" x14ac:dyDescent="0.25">
      <c r="B32" s="2">
        <v>0.65295627999999994</v>
      </c>
      <c r="C32">
        <v>230.73573200000001</v>
      </c>
      <c r="D32">
        <f t="shared" si="0"/>
        <v>230.54934325601795</v>
      </c>
      <c r="E32">
        <f t="shared" si="1"/>
        <v>3.4740763883211546E-2</v>
      </c>
      <c r="F32" s="20">
        <f t="shared" si="2"/>
        <v>6.5254377852881356E-7</v>
      </c>
      <c r="H32" s="2">
        <v>0.61916605000000002</v>
      </c>
      <c r="I32">
        <v>249.637337</v>
      </c>
      <c r="J32">
        <f t="shared" si="3"/>
        <v>250.10833201402775</v>
      </c>
      <c r="K32">
        <f t="shared" si="4"/>
        <v>0.22183630323900033</v>
      </c>
      <c r="L32" s="20">
        <f t="shared" si="5"/>
        <v>3.5597011359647497E-6</v>
      </c>
      <c r="N32" s="2">
        <v>0.59421639999999998</v>
      </c>
      <c r="O32">
        <v>278.55401899999998</v>
      </c>
      <c r="P32">
        <f t="shared" si="6"/>
        <v>278.90363723817671</v>
      </c>
      <c r="Q32">
        <f t="shared" si="7"/>
        <v>0.12223291246580155</v>
      </c>
      <c r="R32" s="20">
        <f t="shared" si="8"/>
        <v>1.5753218694159883E-6</v>
      </c>
    </row>
    <row r="33" spans="2:18" x14ac:dyDescent="0.25">
      <c r="B33" s="2">
        <v>0.65632944000000004</v>
      </c>
      <c r="C33">
        <v>230.93956700000001</v>
      </c>
      <c r="D33">
        <f t="shared" si="0"/>
        <v>230.65786962922542</v>
      </c>
      <c r="E33">
        <f t="shared" si="1"/>
        <v>7.9353408701319336E-2</v>
      </c>
      <c r="F33" s="20">
        <f t="shared" si="2"/>
        <v>1.4878833799921624E-6</v>
      </c>
      <c r="H33" s="2">
        <v>0.62223647999999998</v>
      </c>
      <c r="I33">
        <v>249.690315</v>
      </c>
      <c r="J33">
        <f t="shared" si="3"/>
        <v>250.13427368750862</v>
      </c>
      <c r="K33">
        <f t="shared" si="4"/>
        <v>0.19709931621438212</v>
      </c>
      <c r="L33" s="20">
        <f t="shared" si="5"/>
        <v>3.1614165545954739E-6</v>
      </c>
      <c r="N33" s="2">
        <v>0.59698382000000005</v>
      </c>
      <c r="O33">
        <v>278.59860800000001</v>
      </c>
      <c r="P33">
        <f t="shared" si="6"/>
        <v>278.91244743688304</v>
      </c>
      <c r="Q33">
        <f t="shared" si="7"/>
        <v>9.8495192143056784E-2</v>
      </c>
      <c r="R33" s="20">
        <f t="shared" si="8"/>
        <v>1.2689869251302448E-6</v>
      </c>
    </row>
    <row r="34" spans="2:18" x14ac:dyDescent="0.25">
      <c r="B34" s="2">
        <v>0.65939985000000001</v>
      </c>
      <c r="C34">
        <v>231.003265</v>
      </c>
      <c r="D34">
        <f t="shared" si="0"/>
        <v>230.76328392348776</v>
      </c>
      <c r="E34">
        <f t="shared" si="1"/>
        <v>5.7590917083972036E-2</v>
      </c>
      <c r="F34" s="20">
        <f t="shared" si="2"/>
        <v>1.0792393155208185E-6</v>
      </c>
      <c r="H34" s="2">
        <v>0.62560987999999995</v>
      </c>
      <c r="I34">
        <v>249.77439699999999</v>
      </c>
      <c r="J34">
        <f t="shared" si="3"/>
        <v>250.16505420662779</v>
      </c>
      <c r="K34">
        <f t="shared" si="4"/>
        <v>0.15261305309023027</v>
      </c>
      <c r="L34" s="20">
        <f t="shared" si="5"/>
        <v>2.4462218572865872E-6</v>
      </c>
      <c r="N34" s="2">
        <v>0.59987060999999997</v>
      </c>
      <c r="O34">
        <v>278.68141500000002</v>
      </c>
      <c r="P34">
        <f t="shared" si="6"/>
        <v>278.92252856005041</v>
      </c>
      <c r="Q34">
        <f t="shared" si="7"/>
        <v>5.8135748840174938E-2</v>
      </c>
      <c r="R34" s="20">
        <f t="shared" si="8"/>
        <v>7.485611039586855E-7</v>
      </c>
    </row>
    <row r="35" spans="2:18" x14ac:dyDescent="0.25">
      <c r="B35" s="2">
        <v>0.66247012999999999</v>
      </c>
      <c r="C35">
        <v>231.130661</v>
      </c>
      <c r="D35">
        <f t="shared" si="0"/>
        <v>230.87543591211337</v>
      </c>
      <c r="E35">
        <f t="shared" si="1"/>
        <v>6.5139845486737444E-2</v>
      </c>
      <c r="F35" s="20">
        <f t="shared" si="2"/>
        <v>1.2193590374128916E-6</v>
      </c>
      <c r="H35" s="2">
        <v>0.62868027999999998</v>
      </c>
      <c r="I35">
        <v>249.84446500000001</v>
      </c>
      <c r="J35">
        <f t="shared" si="3"/>
        <v>250.19531404449313</v>
      </c>
      <c r="K35">
        <f t="shared" si="4"/>
        <v>0.12309505202173315</v>
      </c>
      <c r="L35" s="20">
        <f t="shared" si="5"/>
        <v>1.9719737565850012E-6</v>
      </c>
      <c r="N35" s="2">
        <v>0.60533402999999997</v>
      </c>
      <c r="O35">
        <v>278.64319599999999</v>
      </c>
      <c r="P35">
        <f t="shared" si="6"/>
        <v>278.94440405238419</v>
      </c>
      <c r="Q35">
        <f t="shared" si="7"/>
        <v>9.0726290821081371E-2</v>
      </c>
      <c r="R35" s="20">
        <f t="shared" si="8"/>
        <v>1.1685203237200623E-6</v>
      </c>
    </row>
    <row r="36" spans="2:18" x14ac:dyDescent="0.25">
      <c r="B36" s="2">
        <v>0.66554024000000001</v>
      </c>
      <c r="C36">
        <v>231.34086600000001</v>
      </c>
      <c r="D36">
        <f t="shared" si="0"/>
        <v>230.99476318705666</v>
      </c>
      <c r="E36">
        <f t="shared" si="1"/>
        <v>0.11978715712729467</v>
      </c>
      <c r="F36" s="20">
        <f t="shared" si="2"/>
        <v>2.2382342858347935E-6</v>
      </c>
      <c r="H36" s="2">
        <v>0.63175049999999999</v>
      </c>
      <c r="I36">
        <v>250.00371100000001</v>
      </c>
      <c r="J36">
        <f t="shared" si="3"/>
        <v>250.22788507775317</v>
      </c>
      <c r="K36">
        <f t="shared" si="4"/>
        <v>5.0254017136480623E-2</v>
      </c>
      <c r="L36" s="20">
        <f t="shared" si="5"/>
        <v>8.040404036550204E-7</v>
      </c>
      <c r="N36" s="2">
        <v>0.60870743999999999</v>
      </c>
      <c r="O36">
        <v>278.72600399999999</v>
      </c>
      <c r="P36">
        <f t="shared" si="6"/>
        <v>278.95997248327211</v>
      </c>
      <c r="Q36">
        <f t="shared" si="7"/>
        <v>5.4741251164657154E-2</v>
      </c>
      <c r="R36" s="20">
        <f t="shared" si="8"/>
        <v>7.0462774936982175E-7</v>
      </c>
    </row>
    <row r="37" spans="2:18" x14ac:dyDescent="0.25">
      <c r="B37" s="2">
        <v>0.66861037000000001</v>
      </c>
      <c r="C37">
        <v>231.54470000000001</v>
      </c>
      <c r="D37">
        <f t="shared" si="0"/>
        <v>231.12174200119472</v>
      </c>
      <c r="E37">
        <f t="shared" si="1"/>
        <v>0.17889346875337367</v>
      </c>
      <c r="F37" s="20">
        <f t="shared" si="2"/>
        <v>3.3367586581150323E-6</v>
      </c>
      <c r="H37" s="2">
        <v>0.63482108000000004</v>
      </c>
      <c r="I37">
        <v>249.98400699999999</v>
      </c>
      <c r="J37">
        <f t="shared" si="3"/>
        <v>250.26295588694464</v>
      </c>
      <c r="K37">
        <f t="shared" si="4"/>
        <v>7.7812481527657601E-2</v>
      </c>
      <c r="L37" s="20">
        <f t="shared" si="5"/>
        <v>1.2451590099711839E-6</v>
      </c>
      <c r="N37" s="2">
        <v>0.61177795000000001</v>
      </c>
      <c r="O37">
        <v>278.73948999999999</v>
      </c>
      <c r="P37">
        <f t="shared" si="6"/>
        <v>278.9756863139184</v>
      </c>
      <c r="Q37">
        <f t="shared" si="7"/>
        <v>5.5788698708645341E-2</v>
      </c>
      <c r="R37" s="20">
        <f t="shared" si="8"/>
        <v>7.1804097716540768E-7</v>
      </c>
    </row>
    <row r="38" spans="2:18" x14ac:dyDescent="0.25">
      <c r="B38" s="2">
        <v>0.67168064999999999</v>
      </c>
      <c r="C38">
        <v>231.67209700000001</v>
      </c>
      <c r="D38">
        <f t="shared" si="0"/>
        <v>231.25687925284092</v>
      </c>
      <c r="E38">
        <f t="shared" si="1"/>
        <v>0.17240577755587025</v>
      </c>
      <c r="F38" s="20">
        <f t="shared" si="2"/>
        <v>3.2122131529873209E-6</v>
      </c>
      <c r="H38" s="2">
        <v>0.64061113999999997</v>
      </c>
      <c r="I38">
        <v>250.08651900000001</v>
      </c>
      <c r="J38">
        <f t="shared" si="3"/>
        <v>250.33658435581168</v>
      </c>
      <c r="K38">
        <f t="shared" si="4"/>
        <v>6.2532682177217622E-2</v>
      </c>
      <c r="L38" s="20">
        <f t="shared" si="5"/>
        <v>9.9983076022680104E-7</v>
      </c>
      <c r="N38" s="2">
        <v>0.61484848999999997</v>
      </c>
      <c r="O38">
        <v>278.73948999999999</v>
      </c>
      <c r="P38">
        <f t="shared" si="6"/>
        <v>278.99301907148936</v>
      </c>
      <c r="Q38">
        <f t="shared" si="7"/>
        <v>6.4276990090260888E-2</v>
      </c>
      <c r="R38" s="20">
        <f t="shared" si="8"/>
        <v>8.2729143790747602E-7</v>
      </c>
    </row>
    <row r="39" spans="2:18" x14ac:dyDescent="0.25">
      <c r="B39" s="2">
        <v>0.67493806999999995</v>
      </c>
      <c r="C39">
        <v>231.90544199999999</v>
      </c>
      <c r="D39">
        <f t="shared" si="0"/>
        <v>231.40976331187437</v>
      </c>
      <c r="E39">
        <f t="shared" si="1"/>
        <v>0.24569736186193775</v>
      </c>
      <c r="F39" s="20">
        <f t="shared" si="2"/>
        <v>4.5685524273417728E-6</v>
      </c>
      <c r="H39" s="2">
        <v>0.64368164000000005</v>
      </c>
      <c r="I39">
        <v>250.105628</v>
      </c>
      <c r="J39">
        <f t="shared" si="3"/>
        <v>250.38001589541932</v>
      </c>
      <c r="K39">
        <f t="shared" si="4"/>
        <v>7.5288717152645623E-2</v>
      </c>
      <c r="L39" s="20">
        <f t="shared" si="5"/>
        <v>1.2036021868452759E-6</v>
      </c>
      <c r="N39" s="2">
        <v>0.61822175000000001</v>
      </c>
      <c r="O39">
        <v>278.89161999999999</v>
      </c>
      <c r="P39">
        <f t="shared" si="6"/>
        <v>279.01411323346622</v>
      </c>
      <c r="Q39">
        <f t="shared" si="7"/>
        <v>1.5004592245012298E-2</v>
      </c>
      <c r="R39" s="20">
        <f t="shared" si="8"/>
        <v>1.9290934561937652E-7</v>
      </c>
    </row>
    <row r="40" spans="2:18" x14ac:dyDescent="0.25">
      <c r="B40" s="2">
        <v>0.68170416</v>
      </c>
      <c r="C40">
        <v>232.48743400000001</v>
      </c>
      <c r="D40">
        <f t="shared" si="0"/>
        <v>231.76159904251858</v>
      </c>
      <c r="E40">
        <f t="shared" si="1"/>
        <v>0.52683638550206158</v>
      </c>
      <c r="F40" s="20">
        <f t="shared" si="2"/>
        <v>9.7471307813630696E-6</v>
      </c>
      <c r="H40" s="2">
        <v>0.64675190999999999</v>
      </c>
      <c r="I40">
        <v>250.239395</v>
      </c>
      <c r="J40">
        <f t="shared" si="3"/>
        <v>250.42679520887475</v>
      </c>
      <c r="K40">
        <f t="shared" si="4"/>
        <v>3.5118838286299497E-2</v>
      </c>
      <c r="L40" s="20">
        <f t="shared" si="5"/>
        <v>5.6082682522273758E-7</v>
      </c>
      <c r="N40" s="2">
        <v>0.62159518999999996</v>
      </c>
      <c r="O40">
        <v>278.95531799999998</v>
      </c>
      <c r="P40">
        <f t="shared" si="6"/>
        <v>279.03757799661958</v>
      </c>
      <c r="Q40">
        <f t="shared" si="7"/>
        <v>6.7667070438562809E-3</v>
      </c>
      <c r="R40" s="20">
        <f t="shared" si="8"/>
        <v>8.6957707996699936E-8</v>
      </c>
    </row>
    <row r="41" spans="2:18" x14ac:dyDescent="0.25">
      <c r="B41" s="2">
        <v>0.68477436000000003</v>
      </c>
      <c r="C41">
        <v>232.65305000000001</v>
      </c>
      <c r="D41">
        <f t="shared" si="0"/>
        <v>231.93796133148152</v>
      </c>
      <c r="E41">
        <f t="shared" si="1"/>
        <v>0.51135180384354695</v>
      </c>
      <c r="F41" s="20">
        <f t="shared" si="2"/>
        <v>9.4471822060327658E-6</v>
      </c>
      <c r="H41" s="2">
        <v>0.64982231000000001</v>
      </c>
      <c r="I41">
        <v>250.30946299999999</v>
      </c>
      <c r="J41">
        <f t="shared" si="3"/>
        <v>250.47719115083632</v>
      </c>
      <c r="K41">
        <f t="shared" si="4"/>
        <v>2.8132732582973018E-2</v>
      </c>
      <c r="L41" s="20">
        <f t="shared" si="5"/>
        <v>4.4901141396385236E-7</v>
      </c>
      <c r="N41" s="2">
        <v>0.62513207000000004</v>
      </c>
      <c r="O41">
        <v>279.03175599999997</v>
      </c>
      <c r="P41">
        <f t="shared" si="6"/>
        <v>279.06499565855643</v>
      </c>
      <c r="Q41">
        <f t="shared" si="7"/>
        <v>1.1048749009496344E-3</v>
      </c>
      <c r="R41" s="20">
        <f t="shared" si="8"/>
        <v>1.4190766156906313E-8</v>
      </c>
    </row>
    <row r="42" spans="2:18" x14ac:dyDescent="0.25">
      <c r="B42" s="2">
        <v>0.68784445999999999</v>
      </c>
      <c r="C42">
        <v>232.86962399999999</v>
      </c>
      <c r="D42">
        <f t="shared" si="0"/>
        <v>232.12572374362409</v>
      </c>
      <c r="E42">
        <f t="shared" si="1"/>
        <v>0.55338759143612193</v>
      </c>
      <c r="F42" s="20">
        <f t="shared" si="2"/>
        <v>1.0204782031586611E-5</v>
      </c>
      <c r="H42" s="2">
        <v>0.65289280999999999</v>
      </c>
      <c r="I42">
        <v>250.32493199999999</v>
      </c>
      <c r="J42">
        <f t="shared" si="3"/>
        <v>250.53148774340286</v>
      </c>
      <c r="K42">
        <f t="shared" si="4"/>
        <v>4.2665275132713641E-2</v>
      </c>
      <c r="L42" s="20">
        <f t="shared" si="5"/>
        <v>6.8087335160983504E-7</v>
      </c>
      <c r="N42" s="2">
        <v>0.62994470000000002</v>
      </c>
      <c r="O42">
        <v>279.34950099999998</v>
      </c>
      <c r="P42">
        <f t="shared" si="6"/>
        <v>279.10749677365709</v>
      </c>
      <c r="Q42">
        <f t="shared" si="7"/>
        <v>5.8566045567818525E-2</v>
      </c>
      <c r="R42" s="20">
        <f t="shared" si="8"/>
        <v>7.5049897117228155E-7</v>
      </c>
    </row>
    <row r="43" spans="2:18" x14ac:dyDescent="0.25">
      <c r="B43" s="2">
        <v>0.69121759000000005</v>
      </c>
      <c r="C43">
        <v>233.086198</v>
      </c>
      <c r="D43">
        <f t="shared" si="0"/>
        <v>232.34607280095861</v>
      </c>
      <c r="E43">
        <f t="shared" si="1"/>
        <v>0.54778531025605248</v>
      </c>
      <c r="F43" s="20">
        <f t="shared" si="2"/>
        <v>1.0082709763536096E-5</v>
      </c>
      <c r="H43" s="2">
        <v>0.65626624</v>
      </c>
      <c r="I43">
        <v>250.39864</v>
      </c>
      <c r="J43">
        <f t="shared" si="3"/>
        <v>250.59600164355794</v>
      </c>
      <c r="K43">
        <f t="shared" si="4"/>
        <v>3.8951618347891424E-2</v>
      </c>
      <c r="L43" s="20">
        <f t="shared" si="5"/>
        <v>6.2124309520038865E-7</v>
      </c>
      <c r="N43" s="2">
        <v>0.63362138000000001</v>
      </c>
      <c r="O43">
        <v>279.312028</v>
      </c>
      <c r="P43">
        <f t="shared" si="6"/>
        <v>279.14449939044312</v>
      </c>
      <c r="Q43">
        <f t="shared" si="7"/>
        <v>2.8065835020062282E-2</v>
      </c>
      <c r="R43" s="20">
        <f t="shared" si="8"/>
        <v>3.5974825146322976E-7</v>
      </c>
    </row>
    <row r="44" spans="2:18" x14ac:dyDescent="0.25">
      <c r="B44" s="2">
        <v>0.69459059999999995</v>
      </c>
      <c r="C44">
        <v>233.36646999999999</v>
      </c>
      <c r="D44">
        <f t="shared" si="0"/>
        <v>232.58217659006456</v>
      </c>
      <c r="E44">
        <f t="shared" si="1"/>
        <v>0.6151161528681437</v>
      </c>
      <c r="F44" s="20">
        <f t="shared" si="2"/>
        <v>1.1294843501314829E-5</v>
      </c>
      <c r="H44" s="2">
        <v>0.65963959999999999</v>
      </c>
      <c r="I44">
        <v>250.50130300000001</v>
      </c>
      <c r="J44">
        <f t="shared" si="3"/>
        <v>250.66603035403884</v>
      </c>
      <c r="K44">
        <f t="shared" si="4"/>
        <v>2.7135101168634441E-2</v>
      </c>
      <c r="L44" s="20">
        <f t="shared" si="5"/>
        <v>4.3242566968459593E-7</v>
      </c>
      <c r="N44" s="2">
        <v>0.63699466999999999</v>
      </c>
      <c r="O44">
        <v>279.45216399999998</v>
      </c>
      <c r="P44">
        <f t="shared" si="6"/>
        <v>279.18231838839682</v>
      </c>
      <c r="Q44">
        <f t="shared" si="7"/>
        <v>7.2816654101483122E-2</v>
      </c>
      <c r="R44" s="20">
        <f t="shared" si="8"/>
        <v>9.3242898507095951E-7</v>
      </c>
    </row>
    <row r="45" spans="2:18" x14ac:dyDescent="0.25">
      <c r="B45" s="2">
        <v>0.69766064000000005</v>
      </c>
      <c r="C45">
        <v>233.61489399999999</v>
      </c>
      <c r="D45">
        <f t="shared" si="0"/>
        <v>232.8117547221766</v>
      </c>
      <c r="E45">
        <f t="shared" si="1"/>
        <v>0.64503269958267773</v>
      </c>
      <c r="F45" s="20">
        <f t="shared" si="2"/>
        <v>1.1818998469719855E-5</v>
      </c>
      <c r="H45" s="2">
        <v>0.66301270000000001</v>
      </c>
      <c r="I45">
        <v>250.730617</v>
      </c>
      <c r="J45">
        <f t="shared" si="3"/>
        <v>250.74204681597772</v>
      </c>
      <c r="K45">
        <f t="shared" si="4"/>
        <v>1.3064069328455795E-4</v>
      </c>
      <c r="L45" s="20">
        <f t="shared" si="5"/>
        <v>2.0780870581298616E-9</v>
      </c>
      <c r="N45" s="2">
        <v>0.64006501000000005</v>
      </c>
      <c r="O45">
        <v>279.54771199999999</v>
      </c>
      <c r="P45">
        <f t="shared" si="6"/>
        <v>279.22028611132714</v>
      </c>
      <c r="Q45">
        <f t="shared" si="7"/>
        <v>0.10720771257320487</v>
      </c>
      <c r="R45" s="20">
        <f t="shared" si="8"/>
        <v>1.3718737484135626E-6</v>
      </c>
    </row>
    <row r="46" spans="2:18" x14ac:dyDescent="0.25">
      <c r="B46" s="2">
        <v>0.70103364999999995</v>
      </c>
      <c r="C46">
        <v>233.88879600000001</v>
      </c>
      <c r="D46">
        <f t="shared" si="0"/>
        <v>233.08127867237079</v>
      </c>
      <c r="E46">
        <f t="shared" si="1"/>
        <v>0.65208423442144925</v>
      </c>
      <c r="F46" s="20">
        <f t="shared" si="2"/>
        <v>1.192023627538004E-5</v>
      </c>
      <c r="H46" s="2">
        <v>0.66608285</v>
      </c>
      <c r="I46">
        <v>250.92808199999999</v>
      </c>
      <c r="J46">
        <f t="shared" si="3"/>
        <v>250.81688267236393</v>
      </c>
      <c r="K46">
        <f t="shared" si="4"/>
        <v>1.2365290466711348E-2</v>
      </c>
      <c r="L46" s="20">
        <f t="shared" si="5"/>
        <v>1.9638385843413756E-7</v>
      </c>
      <c r="N46" s="2">
        <v>0.64313545999999999</v>
      </c>
      <c r="O46">
        <v>279.59230100000002</v>
      </c>
      <c r="P46">
        <f t="shared" si="6"/>
        <v>279.26195266849567</v>
      </c>
      <c r="Q46">
        <f t="shared" si="7"/>
        <v>0.10913002012771031</v>
      </c>
      <c r="R46" s="20">
        <f t="shared" si="8"/>
        <v>1.3960270027744094E-6</v>
      </c>
    </row>
    <row r="47" spans="2:18" x14ac:dyDescent="0.25">
      <c r="B47" s="2">
        <v>0.70380074999999997</v>
      </c>
      <c r="C47">
        <v>234.09263100000001</v>
      </c>
      <c r="D47">
        <f t="shared" si="0"/>
        <v>233.31681724046314</v>
      </c>
      <c r="E47">
        <f t="shared" si="1"/>
        <v>0.60188698948673813</v>
      </c>
      <c r="F47" s="20">
        <f t="shared" si="2"/>
        <v>1.0983467520631097E-5</v>
      </c>
      <c r="H47" s="2">
        <v>0.66915323000000004</v>
      </c>
      <c r="I47">
        <v>251.00452000000001</v>
      </c>
      <c r="J47">
        <f t="shared" si="3"/>
        <v>250.8975431439388</v>
      </c>
      <c r="K47">
        <f t="shared" si="4"/>
        <v>1.1444047732740627E-2</v>
      </c>
      <c r="L47" s="20">
        <f t="shared" si="5"/>
        <v>1.8164212593101985E-7</v>
      </c>
      <c r="N47" s="2">
        <v>0.64620588999999995</v>
      </c>
      <c r="O47">
        <v>279.649629</v>
      </c>
      <c r="P47">
        <f t="shared" si="6"/>
        <v>279.30765198045287</v>
      </c>
      <c r="Q47">
        <f t="shared" si="7"/>
        <v>0.11694828189833821</v>
      </c>
      <c r="R47" s="20">
        <f t="shared" si="8"/>
        <v>1.4954274590802903E-6</v>
      </c>
    </row>
    <row r="48" spans="2:18" x14ac:dyDescent="0.25">
      <c r="B48" s="2">
        <v>0.70717364999999999</v>
      </c>
      <c r="C48">
        <v>234.42386200000001</v>
      </c>
      <c r="D48">
        <f t="shared" si="0"/>
        <v>233.62274861062653</v>
      </c>
      <c r="E48">
        <f t="shared" si="1"/>
        <v>0.64178266263347084</v>
      </c>
      <c r="F48" s="20">
        <f t="shared" si="2"/>
        <v>1.1678426932673043E-5</v>
      </c>
      <c r="H48" s="2">
        <v>0.67192041999999996</v>
      </c>
      <c r="I48">
        <v>251.16376500000001</v>
      </c>
      <c r="J48">
        <f t="shared" si="3"/>
        <v>250.97560292980054</v>
      </c>
      <c r="K48">
        <f t="shared" si="4"/>
        <v>3.5404964661749423E-2</v>
      </c>
      <c r="L48" s="20">
        <f t="shared" si="5"/>
        <v>5.6124204194706855E-7</v>
      </c>
      <c r="N48" s="2">
        <v>0.64927604999999999</v>
      </c>
      <c r="O48">
        <v>279.83435400000002</v>
      </c>
      <c r="P48">
        <f t="shared" si="6"/>
        <v>279.35774367316935</v>
      </c>
      <c r="Q48">
        <f t="shared" si="7"/>
        <v>0.22715740364163475</v>
      </c>
      <c r="R48" s="20">
        <f t="shared" si="8"/>
        <v>2.9008470883656535E-6</v>
      </c>
    </row>
    <row r="49" spans="2:18" x14ac:dyDescent="0.25">
      <c r="B49" s="2">
        <v>0.71054660000000003</v>
      </c>
      <c r="C49">
        <v>234.729613</v>
      </c>
      <c r="D49">
        <f t="shared" si="0"/>
        <v>233.9508347866402</v>
      </c>
      <c r="E49">
        <f t="shared" si="1"/>
        <v>0.60649550560388221</v>
      </c>
      <c r="F49" s="20">
        <f t="shared" si="2"/>
        <v>1.1007579263494269E-5</v>
      </c>
      <c r="H49" s="2">
        <v>0.67468777000000002</v>
      </c>
      <c r="I49">
        <v>251.240949</v>
      </c>
      <c r="J49">
        <f t="shared" si="3"/>
        <v>251.05912644770774</v>
      </c>
      <c r="K49">
        <f t="shared" si="4"/>
        <v>3.3059440522071729E-2</v>
      </c>
      <c r="L49" s="20">
        <f t="shared" si="5"/>
        <v>5.237386798855005E-7</v>
      </c>
      <c r="N49" s="2">
        <v>0.65234636000000001</v>
      </c>
      <c r="O49">
        <v>279.94901099999998</v>
      </c>
      <c r="P49">
        <f t="shared" si="6"/>
        <v>279.41262908134735</v>
      </c>
      <c r="Q49">
        <f t="shared" si="7"/>
        <v>0.28770556265748415</v>
      </c>
      <c r="R49" s="20">
        <f t="shared" si="8"/>
        <v>3.6710507105589405E-6</v>
      </c>
    </row>
    <row r="50" spans="2:18" x14ac:dyDescent="0.25">
      <c r="B50" s="2">
        <v>0.72026683000000002</v>
      </c>
      <c r="C50">
        <v>235.665978</v>
      </c>
      <c r="D50">
        <f t="shared" si="0"/>
        <v>235.03616924663041</v>
      </c>
      <c r="E50">
        <f t="shared" si="1"/>
        <v>0.39665906582095423</v>
      </c>
      <c r="F50" s="20">
        <f t="shared" si="2"/>
        <v>7.1420618159378051E-6</v>
      </c>
      <c r="H50" s="2">
        <v>0.67738704000000005</v>
      </c>
      <c r="I50">
        <v>251.407411</v>
      </c>
      <c r="J50">
        <f t="shared" si="3"/>
        <v>251.14622414873259</v>
      </c>
      <c r="K50">
        <f t="shared" si="4"/>
        <v>6.8218571274984513E-2</v>
      </c>
      <c r="L50" s="20">
        <f t="shared" si="5"/>
        <v>1.0793106643129309E-6</v>
      </c>
      <c r="N50" s="2">
        <v>0.65499801999999996</v>
      </c>
      <c r="O50">
        <v>280.03022600000003</v>
      </c>
      <c r="P50">
        <f t="shared" si="6"/>
        <v>279.46421453107178</v>
      </c>
      <c r="Q50">
        <f t="shared" si="7"/>
        <v>0.32036898295831789</v>
      </c>
      <c r="R50" s="20">
        <f t="shared" si="8"/>
        <v>4.0854569705772856E-6</v>
      </c>
    </row>
    <row r="51" spans="2:18" x14ac:dyDescent="0.25">
      <c r="B51" s="2">
        <v>0.72333670000000005</v>
      </c>
      <c r="C51">
        <v>235.997209</v>
      </c>
      <c r="D51">
        <f t="shared" si="0"/>
        <v>235.42754054903668</v>
      </c>
      <c r="E51">
        <f t="shared" si="1"/>
        <v>0.3245221440229486</v>
      </c>
      <c r="F51" s="20">
        <f t="shared" si="2"/>
        <v>5.8268065917278958E-6</v>
      </c>
      <c r="H51" s="2">
        <v>0.68364265000000002</v>
      </c>
      <c r="I51">
        <v>251.97910300000001</v>
      </c>
      <c r="J51">
        <f t="shared" si="3"/>
        <v>251.37163499200517</v>
      </c>
      <c r="K51">
        <f t="shared" si="4"/>
        <v>0.36901738073721824</v>
      </c>
      <c r="L51" s="20">
        <f t="shared" si="5"/>
        <v>5.8118951497609146E-6</v>
      </c>
      <c r="N51" s="2">
        <v>0.66165529999999995</v>
      </c>
      <c r="O51">
        <v>280.324544</v>
      </c>
      <c r="P51">
        <f t="shared" si="6"/>
        <v>279.61290487300516</v>
      </c>
      <c r="Q51">
        <f t="shared" si="7"/>
        <v>0.50643024706997719</v>
      </c>
      <c r="R51" s="20">
        <f t="shared" si="8"/>
        <v>6.4446210832526619E-6</v>
      </c>
    </row>
    <row r="52" spans="2:18" x14ac:dyDescent="0.25">
      <c r="B52" s="2">
        <v>0.72640649999999996</v>
      </c>
      <c r="C52">
        <v>236.36028899999999</v>
      </c>
      <c r="D52">
        <f t="shared" si="0"/>
        <v>235.8451315699277</v>
      </c>
      <c r="E52">
        <f t="shared" si="1"/>
        <v>0.2653871777586892</v>
      </c>
      <c r="F52" s="20">
        <f t="shared" si="2"/>
        <v>4.7504079969200735E-6</v>
      </c>
      <c r="H52" s="2">
        <v>0.68671298000000003</v>
      </c>
      <c r="I52">
        <v>252.08102</v>
      </c>
      <c r="J52">
        <f t="shared" si="3"/>
        <v>251.49557610086384</v>
      </c>
      <c r="K52">
        <f t="shared" si="4"/>
        <v>0.3427445590357408</v>
      </c>
      <c r="L52" s="20">
        <f t="shared" si="5"/>
        <v>5.3937433088331557E-6</v>
      </c>
      <c r="N52" s="2">
        <v>0.66414097000000005</v>
      </c>
      <c r="O52">
        <v>280.41400800000002</v>
      </c>
      <c r="P52">
        <f t="shared" si="6"/>
        <v>279.67626189351989</v>
      </c>
      <c r="Q52">
        <f t="shared" si="7"/>
        <v>0.5442693176265927</v>
      </c>
      <c r="R52" s="20">
        <f t="shared" si="8"/>
        <v>6.9217266213680282E-6</v>
      </c>
    </row>
    <row r="53" spans="2:18" x14ac:dyDescent="0.25">
      <c r="B53" s="2">
        <v>0.72947616000000004</v>
      </c>
      <c r="C53">
        <v>236.79980699999999</v>
      </c>
      <c r="D53">
        <f t="shared" si="0"/>
        <v>236.29083411857744</v>
      </c>
      <c r="E53">
        <f t="shared" si="1"/>
        <v>0.25905339402357408</v>
      </c>
      <c r="F53" s="20">
        <f t="shared" si="2"/>
        <v>4.6198364221900517E-6</v>
      </c>
      <c r="H53" s="2">
        <v>0.68948036000000001</v>
      </c>
      <c r="I53">
        <v>252.145465</v>
      </c>
      <c r="J53">
        <f t="shared" si="3"/>
        <v>251.61558504945106</v>
      </c>
      <c r="K53">
        <f t="shared" si="4"/>
        <v>0.28077276199375295</v>
      </c>
      <c r="L53" s="20">
        <f t="shared" si="5"/>
        <v>4.4162398391976597E-6</v>
      </c>
      <c r="N53" s="2">
        <v>0.66690817000000002</v>
      </c>
      <c r="O53">
        <v>280.56688400000002</v>
      </c>
      <c r="P53">
        <f t="shared" si="6"/>
        <v>279.75238233203299</v>
      </c>
      <c r="Q53">
        <f t="shared" si="7"/>
        <v>0.66341296712106101</v>
      </c>
      <c r="R53" s="20">
        <f t="shared" si="8"/>
        <v>8.427740181217666E-6</v>
      </c>
    </row>
    <row r="54" spans="2:18" x14ac:dyDescent="0.25">
      <c r="B54" s="2">
        <v>0.73254598999999998</v>
      </c>
      <c r="C54">
        <v>237.150147</v>
      </c>
      <c r="D54">
        <f t="shared" si="0"/>
        <v>236.76676368475205</v>
      </c>
      <c r="E54">
        <f t="shared" si="1"/>
        <v>0.14698276641051225</v>
      </c>
      <c r="F54" s="20">
        <f t="shared" si="2"/>
        <v>2.6134826465386405E-6</v>
      </c>
      <c r="H54" s="2">
        <v>0.69255049999999996</v>
      </c>
      <c r="I54">
        <v>252.342929</v>
      </c>
      <c r="J54">
        <f t="shared" si="3"/>
        <v>251.75864045366339</v>
      </c>
      <c r="K54">
        <f t="shared" si="4"/>
        <v>0.34139310538014739</v>
      </c>
      <c r="L54" s="20">
        <f t="shared" si="5"/>
        <v>5.3613290982013475E-6</v>
      </c>
      <c r="N54" s="2">
        <v>0.66997848999999998</v>
      </c>
      <c r="O54">
        <v>280.67517099999998</v>
      </c>
      <c r="P54">
        <f t="shared" si="6"/>
        <v>279.84427614020069</v>
      </c>
      <c r="Q54">
        <f t="shared" si="7"/>
        <v>0.69038626804087622</v>
      </c>
      <c r="R54" s="20">
        <f t="shared" si="8"/>
        <v>8.7636324085668565E-6</v>
      </c>
    </row>
    <row r="55" spans="2:18" x14ac:dyDescent="0.25">
      <c r="B55" s="2">
        <v>0.73561551000000003</v>
      </c>
      <c r="C55">
        <v>237.65336400000001</v>
      </c>
      <c r="D55">
        <f t="shared" si="0"/>
        <v>237.27509923699495</v>
      </c>
      <c r="E55">
        <f t="shared" si="1"/>
        <v>0.1430842309312767</v>
      </c>
      <c r="F55" s="20">
        <f t="shared" si="2"/>
        <v>2.5334004377642494E-6</v>
      </c>
      <c r="H55" s="2">
        <v>0.69562044000000001</v>
      </c>
      <c r="I55">
        <v>252.64231100000001</v>
      </c>
      <c r="J55">
        <f t="shared" si="3"/>
        <v>251.91292894773466</v>
      </c>
      <c r="K55">
        <f t="shared" si="4"/>
        <v>0.53199817816681449</v>
      </c>
      <c r="L55" s="20">
        <f t="shared" si="5"/>
        <v>8.3348535709965617E-6</v>
      </c>
      <c r="N55" s="2">
        <v>0.67274577000000002</v>
      </c>
      <c r="O55">
        <v>280.79057399999999</v>
      </c>
      <c r="P55">
        <f t="shared" si="6"/>
        <v>279.93434890513004</v>
      </c>
      <c r="Q55">
        <f t="shared" si="7"/>
        <v>0.73312141308506462</v>
      </c>
      <c r="R55" s="20">
        <f t="shared" si="8"/>
        <v>9.2984563202877624E-6</v>
      </c>
    </row>
    <row r="56" spans="2:18" x14ac:dyDescent="0.25">
      <c r="B56" s="2">
        <v>0.73868522999999997</v>
      </c>
      <c r="C56">
        <v>238.06103300000001</v>
      </c>
      <c r="D56">
        <f t="shared" si="0"/>
        <v>237.81838790886621</v>
      </c>
      <c r="E56">
        <f t="shared" si="1"/>
        <v>5.8876640251327765E-2</v>
      </c>
      <c r="F56" s="20">
        <f t="shared" si="2"/>
        <v>1.0388824071944514E-6</v>
      </c>
      <c r="H56" s="2">
        <v>0.69899343999999997</v>
      </c>
      <c r="I56">
        <v>252.922583</v>
      </c>
      <c r="J56">
        <f t="shared" si="3"/>
        <v>252.09649694306549</v>
      </c>
      <c r="K56">
        <f t="shared" si="4"/>
        <v>0.68241817346161326</v>
      </c>
      <c r="L56" s="20">
        <f t="shared" si="5"/>
        <v>1.0667812335127448E-5</v>
      </c>
      <c r="N56" s="2">
        <v>0.67551273999999994</v>
      </c>
      <c r="O56">
        <v>281.05736100000001</v>
      </c>
      <c r="P56">
        <f t="shared" si="6"/>
        <v>280.03184317940406</v>
      </c>
      <c r="Q56">
        <f t="shared" si="7"/>
        <v>1.0516868003598692</v>
      </c>
      <c r="R56" s="20">
        <f t="shared" si="8"/>
        <v>1.33136303570551E-5</v>
      </c>
    </row>
    <row r="57" spans="2:18" x14ac:dyDescent="0.25">
      <c r="B57" s="2">
        <v>0.74175480999999999</v>
      </c>
      <c r="C57">
        <v>238.5324</v>
      </c>
      <c r="D57">
        <f t="shared" si="0"/>
        <v>238.3992708460006</v>
      </c>
      <c r="E57">
        <f t="shared" si="1"/>
        <v>1.7723371644593644E-2</v>
      </c>
      <c r="F57" s="20">
        <f t="shared" si="2"/>
        <v>3.1149536488154204E-7</v>
      </c>
      <c r="H57" s="2">
        <v>0.70206358999999996</v>
      </c>
      <c r="I57">
        <v>253.11367799999999</v>
      </c>
      <c r="J57">
        <f t="shared" si="3"/>
        <v>252.27744940392301</v>
      </c>
      <c r="K57">
        <f t="shared" si="4"/>
        <v>0.69927826489687395</v>
      </c>
      <c r="L57" s="20">
        <f t="shared" si="5"/>
        <v>1.0914875853882103E-5</v>
      </c>
      <c r="N57" s="2">
        <v>0.67858277</v>
      </c>
      <c r="O57">
        <v>281.30578400000002</v>
      </c>
      <c r="P57">
        <f t="shared" si="6"/>
        <v>280.14942178966396</v>
      </c>
      <c r="Q57">
        <f t="shared" si="7"/>
        <v>1.3371735614932885</v>
      </c>
      <c r="R57" s="20">
        <f t="shared" si="8"/>
        <v>1.6897811354057413E-5</v>
      </c>
    </row>
    <row r="58" spans="2:18" x14ac:dyDescent="0.25">
      <c r="B58" s="2">
        <v>0.74452138000000001</v>
      </c>
      <c r="C58">
        <v>238.99739700000001</v>
      </c>
      <c r="D58">
        <f t="shared" si="0"/>
        <v>238.95749755111061</v>
      </c>
      <c r="E58">
        <f t="shared" si="1"/>
        <v>1.5919660216778785E-3</v>
      </c>
      <c r="F58" s="20">
        <f t="shared" si="2"/>
        <v>2.7870672767068107E-8</v>
      </c>
      <c r="H58" s="2">
        <v>0.70543646000000004</v>
      </c>
      <c r="I58">
        <v>253.46327299999999</v>
      </c>
      <c r="J58">
        <f t="shared" si="3"/>
        <v>252.49281611622865</v>
      </c>
      <c r="K58">
        <f t="shared" si="4"/>
        <v>0.94178656325916821</v>
      </c>
      <c r="L58" s="20">
        <f t="shared" si="5"/>
        <v>1.4659609865129563E-5</v>
      </c>
      <c r="N58" s="2">
        <v>0.68165279000000001</v>
      </c>
      <c r="O58">
        <v>281.56694700000003</v>
      </c>
      <c r="P58">
        <f t="shared" si="6"/>
        <v>280.2777307243698</v>
      </c>
      <c r="Q58">
        <f t="shared" si="7"/>
        <v>1.662078605349866</v>
      </c>
      <c r="R58" s="20">
        <f t="shared" si="8"/>
        <v>2.0964678921909656E-5</v>
      </c>
    </row>
    <row r="59" spans="2:18" x14ac:dyDescent="0.25">
      <c r="B59" s="2">
        <v>0.74698511000000001</v>
      </c>
      <c r="C59">
        <v>239.367593</v>
      </c>
      <c r="D59">
        <f t="shared" si="0"/>
        <v>239.48429816780836</v>
      </c>
      <c r="E59">
        <f t="shared" si="1"/>
        <v>1.3620096193178022E-2</v>
      </c>
      <c r="F59" s="20">
        <f t="shared" si="2"/>
        <v>2.377111042212924E-7</v>
      </c>
      <c r="H59" s="2">
        <v>0.70850623999999995</v>
      </c>
      <c r="I59">
        <v>253.83909199999999</v>
      </c>
      <c r="J59">
        <f t="shared" si="3"/>
        <v>252.70520642410145</v>
      </c>
      <c r="K59">
        <f t="shared" si="4"/>
        <v>1.2856964992307773</v>
      </c>
      <c r="L59" s="20">
        <f t="shared" si="5"/>
        <v>1.9953608652067789E-5</v>
      </c>
      <c r="N59" s="2">
        <v>0.68472294</v>
      </c>
      <c r="O59">
        <v>281.75804099999999</v>
      </c>
      <c r="P59">
        <f t="shared" si="6"/>
        <v>280.41771546339714</v>
      </c>
      <c r="Q59">
        <f t="shared" si="7"/>
        <v>1.7964725440697111</v>
      </c>
      <c r="R59" s="20">
        <f t="shared" si="8"/>
        <v>2.2629134617419134E-5</v>
      </c>
    </row>
    <row r="60" spans="2:18" x14ac:dyDescent="0.25">
      <c r="B60" s="2">
        <v>0.74998682999999999</v>
      </c>
      <c r="C60">
        <v>239.82313600000001</v>
      </c>
      <c r="D60">
        <f t="shared" si="0"/>
        <v>240.16668978081427</v>
      </c>
      <c r="E60">
        <f t="shared" si="1"/>
        <v>0.11802920031177346</v>
      </c>
      <c r="F60" s="20">
        <f t="shared" si="2"/>
        <v>2.0521415295058959E-6</v>
      </c>
      <c r="H60" s="2">
        <v>0.71157623999999997</v>
      </c>
      <c r="I60">
        <v>254.10662500000001</v>
      </c>
      <c r="J60">
        <f t="shared" si="3"/>
        <v>252.93457216182946</v>
      </c>
      <c r="K60">
        <f t="shared" si="4"/>
        <v>1.3737078554636262</v>
      </c>
      <c r="L60" s="20">
        <f t="shared" si="5"/>
        <v>2.1274649103918856E-5</v>
      </c>
      <c r="N60" s="2">
        <v>0.68749000000000005</v>
      </c>
      <c r="O60">
        <v>281.98098499999998</v>
      </c>
      <c r="P60">
        <f t="shared" si="6"/>
        <v>280.55472521761959</v>
      </c>
      <c r="Q60">
        <f t="shared" si="7"/>
        <v>2.0342169668357415</v>
      </c>
      <c r="R60" s="20">
        <f t="shared" si="8"/>
        <v>2.558336257399213E-5</v>
      </c>
    </row>
    <row r="61" spans="2:18" x14ac:dyDescent="0.25">
      <c r="B61" s="2">
        <v>0.75621769000000005</v>
      </c>
      <c r="C61">
        <v>240.81991300000001</v>
      </c>
      <c r="D61">
        <f t="shared" si="0"/>
        <v>241.74105667096168</v>
      </c>
      <c r="E61">
        <f t="shared" si="1"/>
        <v>0.84850566255273985</v>
      </c>
      <c r="F61" s="20">
        <f t="shared" si="2"/>
        <v>1.4630863368242117E-5</v>
      </c>
      <c r="H61" s="2">
        <v>0.71467037</v>
      </c>
      <c r="I61">
        <v>254.25100800000001</v>
      </c>
      <c r="J61">
        <f t="shared" si="3"/>
        <v>253.18436074055353</v>
      </c>
      <c r="K61">
        <f t="shared" si="4"/>
        <v>1.1377363760846939</v>
      </c>
      <c r="L61" s="20">
        <f t="shared" si="5"/>
        <v>1.7600146261558109E-5</v>
      </c>
      <c r="N61" s="2">
        <v>0.69002591000000002</v>
      </c>
      <c r="O61">
        <v>282.10073799999998</v>
      </c>
      <c r="P61">
        <f t="shared" si="6"/>
        <v>280.69003519418715</v>
      </c>
      <c r="Q61">
        <f t="shared" si="7"/>
        <v>1.9900824063281972</v>
      </c>
      <c r="R61" s="20">
        <f t="shared" si="8"/>
        <v>2.5007058821202713E-5</v>
      </c>
    </row>
    <row r="62" spans="2:18" x14ac:dyDescent="0.25">
      <c r="B62" s="2">
        <v>0.75928702999999997</v>
      </c>
      <c r="C62">
        <v>241.412307</v>
      </c>
      <c r="D62">
        <f t="shared" si="0"/>
        <v>242.60430759185053</v>
      </c>
      <c r="E62">
        <f t="shared" si="1"/>
        <v>1.4208654109720129</v>
      </c>
      <c r="F62" s="20">
        <f t="shared" si="2"/>
        <v>2.4380024037746596E-5</v>
      </c>
      <c r="H62" s="2">
        <v>0.72243681000000004</v>
      </c>
      <c r="I62">
        <v>255.09394800000001</v>
      </c>
      <c r="J62">
        <f t="shared" si="3"/>
        <v>253.90479366002103</v>
      </c>
      <c r="K62">
        <f t="shared" si="4"/>
        <v>1.4140880442908528</v>
      </c>
      <c r="L62" s="20">
        <f t="shared" si="5"/>
        <v>2.1730821272115222E-5</v>
      </c>
      <c r="N62" s="2">
        <v>0.69634943000000005</v>
      </c>
      <c r="O62">
        <v>282.66330299999998</v>
      </c>
      <c r="P62">
        <f t="shared" si="6"/>
        <v>281.07264427947234</v>
      </c>
      <c r="Q62">
        <f t="shared" si="7"/>
        <v>2.5301951651906363</v>
      </c>
      <c r="R62" s="20">
        <f t="shared" si="8"/>
        <v>3.1667600866429075E-5</v>
      </c>
    </row>
    <row r="63" spans="2:18" x14ac:dyDescent="0.25">
      <c r="B63" s="2">
        <v>0.76235618999999999</v>
      </c>
      <c r="C63">
        <v>242.09387899999999</v>
      </c>
      <c r="D63">
        <f t="shared" si="0"/>
        <v>243.53261288702888</v>
      </c>
      <c r="E63">
        <f t="shared" si="1"/>
        <v>2.0699551976852546</v>
      </c>
      <c r="F63" s="20">
        <f t="shared" si="2"/>
        <v>3.5317774354695526E-5</v>
      </c>
      <c r="H63" s="2">
        <v>0.72580979999999995</v>
      </c>
      <c r="I63">
        <v>255.38059000000001</v>
      </c>
      <c r="J63">
        <f t="shared" si="3"/>
        <v>254.26510611742034</v>
      </c>
      <c r="K63">
        <f t="shared" si="4"/>
        <v>1.2443042922950092</v>
      </c>
      <c r="L63" s="20">
        <f t="shared" si="5"/>
        <v>1.9078789980009752E-5</v>
      </c>
      <c r="N63" s="2">
        <v>0.69941940999999996</v>
      </c>
      <c r="O63">
        <v>282.93720500000001</v>
      </c>
      <c r="P63">
        <f t="shared" si="6"/>
        <v>281.28436558811438</v>
      </c>
      <c r="Q63">
        <f t="shared" si="7"/>
        <v>2.7318781214824108</v>
      </c>
      <c r="R63" s="20">
        <f t="shared" si="8"/>
        <v>3.4125671197037907E-5</v>
      </c>
    </row>
    <row r="64" spans="2:18" x14ac:dyDescent="0.25">
      <c r="B64" s="2">
        <v>0.76512217000000005</v>
      </c>
      <c r="C64">
        <v>242.85263399999999</v>
      </c>
      <c r="D64">
        <f t="shared" si="0"/>
        <v>244.43018318288992</v>
      </c>
      <c r="E64">
        <f t="shared" si="1"/>
        <v>2.4886614244366694</v>
      </c>
      <c r="F64" s="20">
        <f t="shared" si="2"/>
        <v>4.2196864337242736E-5</v>
      </c>
      <c r="H64" s="2">
        <v>0.72887957999999997</v>
      </c>
      <c r="I64">
        <v>255.75640999999999</v>
      </c>
      <c r="J64">
        <f t="shared" si="3"/>
        <v>254.62150201418055</v>
      </c>
      <c r="K64">
        <f t="shared" si="4"/>
        <v>1.2880161362767351</v>
      </c>
      <c r="L64" s="20">
        <f t="shared" si="5"/>
        <v>1.9691021641554463E-5</v>
      </c>
      <c r="N64" s="2">
        <v>0.70279227</v>
      </c>
      <c r="O64">
        <v>283.28754600000002</v>
      </c>
      <c r="P64">
        <f t="shared" si="6"/>
        <v>281.53898157301711</v>
      </c>
      <c r="Q64">
        <f t="shared" si="7"/>
        <v>3.0574775553100704</v>
      </c>
      <c r="R64" s="20">
        <f t="shared" si="8"/>
        <v>3.8098538234367428E-5</v>
      </c>
    </row>
    <row r="65" spans="2:18" x14ac:dyDescent="0.25">
      <c r="B65" s="2">
        <v>0.76748693999999995</v>
      </c>
      <c r="C65">
        <v>243.661258</v>
      </c>
      <c r="D65">
        <f t="shared" si="0"/>
        <v>245.24745434825317</v>
      </c>
      <c r="E65">
        <f t="shared" si="1"/>
        <v>2.5160188552116849</v>
      </c>
      <c r="F65" s="20">
        <f t="shared" si="2"/>
        <v>4.2378045918794191E-5</v>
      </c>
      <c r="H65" s="2">
        <v>0.73164647999999999</v>
      </c>
      <c r="I65">
        <v>256.05653799999999</v>
      </c>
      <c r="J65">
        <f t="shared" si="3"/>
        <v>254.96812443039931</v>
      </c>
      <c r="K65">
        <f t="shared" si="4"/>
        <v>1.1846440984908837</v>
      </c>
      <c r="L65" s="20">
        <f t="shared" si="5"/>
        <v>1.8068252728028132E-5</v>
      </c>
      <c r="N65" s="2">
        <v>0.70616531999999999</v>
      </c>
      <c r="O65">
        <v>283.54870899999997</v>
      </c>
      <c r="P65">
        <f t="shared" si="6"/>
        <v>281.81886561700298</v>
      </c>
      <c r="Q65">
        <f t="shared" si="7"/>
        <v>2.9923581296984691</v>
      </c>
      <c r="R65" s="20">
        <f t="shared" si="8"/>
        <v>3.7218444702963603E-5</v>
      </c>
    </row>
    <row r="66" spans="2:18" x14ac:dyDescent="0.25">
      <c r="B66" s="2">
        <v>0.76970444000000005</v>
      </c>
      <c r="C66">
        <v>244.54402400000001</v>
      </c>
      <c r="D66">
        <f t="shared" si="0"/>
        <v>246.05905239183457</v>
      </c>
      <c r="E66">
        <f t="shared" si="1"/>
        <v>2.2953110280648197</v>
      </c>
      <c r="F66" s="20">
        <f t="shared" si="2"/>
        <v>3.8381985294969912E-5</v>
      </c>
      <c r="H66" s="2">
        <v>0.73501932000000003</v>
      </c>
      <c r="I66">
        <v>256.41887200000002</v>
      </c>
      <c r="J66">
        <f t="shared" si="3"/>
        <v>255.42628013128541</v>
      </c>
      <c r="K66">
        <f t="shared" si="4"/>
        <v>0.98523861783836608</v>
      </c>
      <c r="L66" s="20">
        <f t="shared" si="5"/>
        <v>1.4984472379884785E-5</v>
      </c>
      <c r="N66" s="2">
        <v>0.70923521</v>
      </c>
      <c r="O66">
        <v>283.86720000000003</v>
      </c>
      <c r="P66">
        <f t="shared" si="6"/>
        <v>282.09766562623963</v>
      </c>
      <c r="Q66">
        <f t="shared" si="7"/>
        <v>3.131251899919588</v>
      </c>
      <c r="R66" s="20">
        <f t="shared" si="8"/>
        <v>3.8858638380918799E-5</v>
      </c>
    </row>
    <row r="67" spans="2:18" x14ac:dyDescent="0.25">
      <c r="B67" s="2">
        <v>0.77435058999999995</v>
      </c>
      <c r="C67">
        <v>246.36240799999999</v>
      </c>
      <c r="D67">
        <f t="shared" si="0"/>
        <v>247.9171625966253</v>
      </c>
      <c r="E67">
        <f t="shared" si="1"/>
        <v>2.4172618557275469</v>
      </c>
      <c r="F67" s="20">
        <f t="shared" si="2"/>
        <v>3.9826745448599273E-5</v>
      </c>
      <c r="H67" s="2">
        <v>0.73808894999999997</v>
      </c>
      <c r="I67">
        <v>256.87112999999999</v>
      </c>
      <c r="J67">
        <f t="shared" si="3"/>
        <v>255.88054350189833</v>
      </c>
      <c r="K67">
        <f t="shared" si="4"/>
        <v>0.98126161022131686</v>
      </c>
      <c r="L67" s="20">
        <f t="shared" si="5"/>
        <v>1.4871480839069603E-5</v>
      </c>
      <c r="N67" s="2">
        <v>0.71200207999999998</v>
      </c>
      <c r="O67">
        <v>284.18569100000002</v>
      </c>
      <c r="P67">
        <f t="shared" si="6"/>
        <v>282.37038965681461</v>
      </c>
      <c r="Q67">
        <f t="shared" si="7"/>
        <v>3.2953189665707558</v>
      </c>
      <c r="R67" s="20">
        <f t="shared" si="8"/>
        <v>4.080308912301046E-5</v>
      </c>
    </row>
    <row r="68" spans="2:18" x14ac:dyDescent="0.25">
      <c r="B68" s="2">
        <v>0.77653371000000004</v>
      </c>
      <c r="C68">
        <v>247.460926</v>
      </c>
      <c r="D68">
        <f t="shared" ref="D68:D81" si="9">$W$6+$W$2*EXP((B68/E$1)*$W$3-$W$4)+C$1^2*$W$5/((-$W$7*(B68/D$1-1)^$W$8+1))</f>
        <v>248.8722913201656</v>
      </c>
      <c r="E68">
        <f t="shared" ref="E68:E81" si="10">(D68-C68)^2</f>
        <v>1.9919520669661486</v>
      </c>
      <c r="F68" s="20">
        <f t="shared" ref="F68:F81" si="11">((D68-C68)/C68)^2</f>
        <v>3.252861828468867E-5</v>
      </c>
      <c r="H68" s="2">
        <v>0.74115872999999999</v>
      </c>
      <c r="I68">
        <v>257.24695000000003</v>
      </c>
      <c r="J68">
        <f t="shared" ref="J68:J94" si="12">$W$6+$W$2*EXP((H68/K$1)*$W$3-$W$4)+I$1^2*$W$5/((-$W$7*(H68/J$1-1)^$W$8+1))</f>
        <v>256.37398793549636</v>
      </c>
      <c r="K68">
        <f t="shared" ref="K68:K94" si="13">(J68-I68)^2</f>
        <v>0.76206276606250545</v>
      </c>
      <c r="L68" s="20">
        <f t="shared" ref="L68:L94" si="14">((J68-I68)/I68)^2</f>
        <v>1.1515698189652607E-5</v>
      </c>
      <c r="N68" s="2">
        <v>0.71507191000000003</v>
      </c>
      <c r="O68">
        <v>284.53603199999998</v>
      </c>
      <c r="P68">
        <f t="shared" ref="P68:P108" si="15">$W$6+$W$2*EXP((N68/Q$1)*$W$3-$W$4)+O$1^2*$W$5/((-$W$7*(N68/P$1-1)^$W$8+1))</f>
        <v>282.69888273943383</v>
      </c>
      <c r="Q68">
        <f t="shared" ref="Q68:Q108" si="16">(P68-O68)^2</f>
        <v>3.3751174055987523</v>
      </c>
      <c r="R68" s="20">
        <f t="shared" ref="R68:R108" si="17">((P68-O68)/O68)^2</f>
        <v>4.1688315133281298E-5</v>
      </c>
    </row>
    <row r="69" spans="2:18" x14ac:dyDescent="0.25">
      <c r="B69" s="2">
        <v>0.77868921999999996</v>
      </c>
      <c r="C69">
        <v>248.52941200000001</v>
      </c>
      <c r="D69">
        <f t="shared" si="9"/>
        <v>249.87286530816803</v>
      </c>
      <c r="E69">
        <f t="shared" si="10"/>
        <v>1.8048667912276046</v>
      </c>
      <c r="F69" s="20">
        <f t="shared" si="11"/>
        <v>2.9220629623731409E-5</v>
      </c>
      <c r="H69" s="2">
        <v>0.74422858000000003</v>
      </c>
      <c r="I69">
        <v>257.58454999999998</v>
      </c>
      <c r="J69">
        <f t="shared" si="12"/>
        <v>256.91056061968072</v>
      </c>
      <c r="K69">
        <f t="shared" si="13"/>
        <v>0.45426168478313445</v>
      </c>
      <c r="L69" s="20">
        <f t="shared" si="14"/>
        <v>6.8464664860094717E-6</v>
      </c>
      <c r="N69" s="2">
        <v>0.71783874999999997</v>
      </c>
      <c r="O69">
        <v>284.86726299999998</v>
      </c>
      <c r="P69">
        <f t="shared" si="15"/>
        <v>283.02032744343944</v>
      </c>
      <c r="Q69">
        <f t="shared" si="16"/>
        <v>3.4111709500875853</v>
      </c>
      <c r="R69" s="20">
        <f t="shared" si="17"/>
        <v>4.2035711112856039E-5</v>
      </c>
    </row>
    <row r="70" spans="2:18" x14ac:dyDescent="0.25">
      <c r="B70" s="2">
        <v>0.78050525999999998</v>
      </c>
      <c r="C70">
        <v>249.59432000000001</v>
      </c>
      <c r="D70">
        <f t="shared" si="9"/>
        <v>250.76396281016446</v>
      </c>
      <c r="E70">
        <f t="shared" si="10"/>
        <v>1.3680643033693849</v>
      </c>
      <c r="F70" s="20">
        <f t="shared" si="11"/>
        <v>2.1960241674498305E-5</v>
      </c>
      <c r="H70" s="2">
        <v>0.74729807999999998</v>
      </c>
      <c r="I70">
        <v>258.100506</v>
      </c>
      <c r="J70">
        <f t="shared" si="12"/>
        <v>257.49465668320983</v>
      </c>
      <c r="K70">
        <f t="shared" si="13"/>
        <v>0.36705339465511599</v>
      </c>
      <c r="L70" s="20">
        <f t="shared" si="14"/>
        <v>5.5099991647205732E-6</v>
      </c>
      <c r="N70" s="2">
        <v>0.72086468000000004</v>
      </c>
      <c r="O70">
        <v>285.16271399999999</v>
      </c>
      <c r="P70">
        <f t="shared" si="15"/>
        <v>283.401904034599</v>
      </c>
      <c r="Q70">
        <f t="shared" si="16"/>
        <v>3.1004517342554525</v>
      </c>
      <c r="R70" s="20">
        <f t="shared" si="17"/>
        <v>3.8127602398495902E-5</v>
      </c>
    </row>
    <row r="71" spans="2:18" x14ac:dyDescent="0.25">
      <c r="B71" s="2">
        <v>0.78220904000000002</v>
      </c>
      <c r="C71">
        <v>250.827203</v>
      </c>
      <c r="D71">
        <f t="shared" si="9"/>
        <v>251.64320588971771</v>
      </c>
      <c r="E71">
        <f t="shared" si="10"/>
        <v>0.66586071602765073</v>
      </c>
      <c r="F71" s="20">
        <f t="shared" si="11"/>
        <v>1.0583617185401795E-5</v>
      </c>
      <c r="H71" s="2">
        <v>0.75008887000000002</v>
      </c>
      <c r="I71">
        <v>258.40059600000001</v>
      </c>
      <c r="J71">
        <f t="shared" si="12"/>
        <v>258.07128034890195</v>
      </c>
      <c r="K71">
        <f t="shared" si="13"/>
        <v>0.10844879805813695</v>
      </c>
      <c r="L71" s="20">
        <f t="shared" si="14"/>
        <v>1.624193323902429E-6</v>
      </c>
      <c r="N71" s="2">
        <v>0.72483938000000003</v>
      </c>
      <c r="O71">
        <v>285.73918300000003</v>
      </c>
      <c r="P71">
        <f t="shared" si="15"/>
        <v>283.95565283121982</v>
      </c>
      <c r="Q71">
        <f t="shared" si="16"/>
        <v>3.1809798629491395</v>
      </c>
      <c r="R71" s="20">
        <f t="shared" si="17"/>
        <v>3.8960213000401943E-5</v>
      </c>
    </row>
    <row r="72" spans="2:18" x14ac:dyDescent="0.25">
      <c r="B72" s="2">
        <v>0.78397311999999997</v>
      </c>
      <c r="C72">
        <v>252.08746400000001</v>
      </c>
      <c r="D72">
        <f t="shared" si="9"/>
        <v>252.60112477841534</v>
      </c>
      <c r="E72">
        <f t="shared" si="10"/>
        <v>0.2638473952822411</v>
      </c>
      <c r="F72" s="20">
        <f t="shared" si="11"/>
        <v>4.151932769867641E-6</v>
      </c>
      <c r="H72" s="2">
        <v>0.75590091000000004</v>
      </c>
      <c r="I72">
        <v>259.45090900000002</v>
      </c>
      <c r="J72">
        <f t="shared" si="12"/>
        <v>259.43148166871254</v>
      </c>
      <c r="K72">
        <f t="shared" si="13"/>
        <v>3.7742120095382624E-4</v>
      </c>
      <c r="L72" s="20">
        <f t="shared" si="14"/>
        <v>5.6068107714274829E-9</v>
      </c>
      <c r="N72" s="2">
        <v>0.72821234000000001</v>
      </c>
      <c r="O72">
        <v>286.03856500000001</v>
      </c>
      <c r="P72">
        <f t="shared" si="15"/>
        <v>284.47750554531797</v>
      </c>
      <c r="Q72">
        <f t="shared" si="16"/>
        <v>2.4369066210521817</v>
      </c>
      <c r="R72" s="20">
        <f t="shared" si="17"/>
        <v>2.9784458360149672E-5</v>
      </c>
    </row>
    <row r="73" spans="2:18" x14ac:dyDescent="0.25">
      <c r="B73" s="2">
        <v>0.78573746</v>
      </c>
      <c r="C73">
        <v>253.219618</v>
      </c>
      <c r="D73">
        <f t="shared" si="9"/>
        <v>253.61150299725904</v>
      </c>
      <c r="E73">
        <f t="shared" si="10"/>
        <v>0.15357385107671842</v>
      </c>
      <c r="F73" s="20">
        <f t="shared" si="11"/>
        <v>2.3950940748409712E-6</v>
      </c>
      <c r="H73" s="2">
        <v>0.75866785000000003</v>
      </c>
      <c r="I73">
        <v>259.73192799999998</v>
      </c>
      <c r="J73">
        <f t="shared" si="12"/>
        <v>260.16560513924969</v>
      </c>
      <c r="K73">
        <f t="shared" si="13"/>
        <v>0.18807586110781224</v>
      </c>
      <c r="L73" s="20">
        <f t="shared" si="14"/>
        <v>2.7879333065904365E-6</v>
      </c>
      <c r="N73" s="2">
        <v>0.73128210000000005</v>
      </c>
      <c r="O73">
        <v>286.42786999999998</v>
      </c>
      <c r="P73">
        <f t="shared" si="15"/>
        <v>284.99854722164122</v>
      </c>
      <c r="Q73">
        <f t="shared" si="16"/>
        <v>2.0429636047352244</v>
      </c>
      <c r="R73" s="20">
        <f t="shared" si="17"/>
        <v>2.4901762283745357E-5</v>
      </c>
    </row>
    <row r="74" spans="2:18" x14ac:dyDescent="0.25">
      <c r="B74" s="2">
        <v>0.78912552000000002</v>
      </c>
      <c r="C74">
        <v>256.00923299999999</v>
      </c>
      <c r="D74">
        <f t="shared" si="9"/>
        <v>255.71539428721221</v>
      </c>
      <c r="E74">
        <f t="shared" si="10"/>
        <v>8.6341189132784657E-2</v>
      </c>
      <c r="F74" s="20">
        <f t="shared" si="11"/>
        <v>1.317366965284666E-6</v>
      </c>
      <c r="H74" s="2">
        <v>0.76143455999999998</v>
      </c>
      <c r="I74">
        <v>260.12760300000002</v>
      </c>
      <c r="J74">
        <f t="shared" si="12"/>
        <v>260.96382034209705</v>
      </c>
      <c r="K74">
        <f t="shared" si="13"/>
        <v>0.69925944322382028</v>
      </c>
      <c r="L74" s="20">
        <f t="shared" si="14"/>
        <v>1.033392872783259E-5</v>
      </c>
      <c r="N74" s="2">
        <v>0.73435183999999998</v>
      </c>
      <c r="O74">
        <v>286.82279899999997</v>
      </c>
      <c r="P74">
        <f t="shared" si="15"/>
        <v>285.56809404506708</v>
      </c>
      <c r="Q74">
        <f t="shared" si="16"/>
        <v>1.5742845239331464</v>
      </c>
      <c r="R74" s="20">
        <f t="shared" si="17"/>
        <v>1.9136208177248285E-5</v>
      </c>
    </row>
    <row r="75" spans="2:18" x14ac:dyDescent="0.25">
      <c r="B75" s="2">
        <v>0.79079261000000001</v>
      </c>
      <c r="C75">
        <v>257.35294099999999</v>
      </c>
      <c r="D75">
        <f t="shared" si="9"/>
        <v>256.83909395392249</v>
      </c>
      <c r="E75">
        <f t="shared" si="10"/>
        <v>0.26403878676257353</v>
      </c>
      <c r="F75" s="20">
        <f t="shared" si="11"/>
        <v>3.9866623727821661E-6</v>
      </c>
      <c r="H75" s="2">
        <v>0.76420091999999995</v>
      </c>
      <c r="I75">
        <v>260.69526400000001</v>
      </c>
      <c r="J75">
        <f t="shared" si="12"/>
        <v>261.83331166926848</v>
      </c>
      <c r="K75">
        <f t="shared" si="13"/>
        <v>1.2951524975274056</v>
      </c>
      <c r="L75" s="20">
        <f t="shared" si="14"/>
        <v>1.9057003966635082E-5</v>
      </c>
      <c r="N75" s="2">
        <v>0.73772448999999996</v>
      </c>
      <c r="O75">
        <v>287.275057</v>
      </c>
      <c r="P75">
        <f t="shared" si="15"/>
        <v>286.25573004142558</v>
      </c>
      <c r="Q75">
        <f t="shared" si="16"/>
        <v>1.0390274484765869</v>
      </c>
      <c r="R75" s="20">
        <f t="shared" si="17"/>
        <v>1.2590158039793739E-5</v>
      </c>
    </row>
    <row r="76" spans="2:18" x14ac:dyDescent="0.25">
      <c r="B76" s="2">
        <v>0.79230529999999999</v>
      </c>
      <c r="C76">
        <v>258.56997999999999</v>
      </c>
      <c r="D76">
        <f t="shared" si="9"/>
        <v>257.91534943526631</v>
      </c>
      <c r="E76">
        <f t="shared" si="10"/>
        <v>0.42854117628353605</v>
      </c>
      <c r="F76" s="20">
        <f t="shared" si="11"/>
        <v>6.4096800818287149E-6</v>
      </c>
      <c r="H76" s="2">
        <v>0.76623916999999997</v>
      </c>
      <c r="I76">
        <v>261.30831599999999</v>
      </c>
      <c r="J76">
        <f t="shared" si="12"/>
        <v>262.52445182643413</v>
      </c>
      <c r="K76">
        <f t="shared" si="13"/>
        <v>1.4789863483366492</v>
      </c>
      <c r="L76" s="20">
        <f t="shared" si="14"/>
        <v>2.1659962630635059E-5</v>
      </c>
      <c r="N76" s="2">
        <v>0.74109676000000002</v>
      </c>
      <c r="O76">
        <v>287.917664</v>
      </c>
      <c r="P76">
        <f t="shared" si="15"/>
        <v>287.01538315081814</v>
      </c>
      <c r="Q76">
        <f t="shared" si="16"/>
        <v>0.81411073080034502</v>
      </c>
      <c r="R76" s="20">
        <f t="shared" si="17"/>
        <v>9.8207998278211336E-6</v>
      </c>
    </row>
    <row r="77" spans="2:18" x14ac:dyDescent="0.25">
      <c r="B77" s="2">
        <v>0.79363437000000003</v>
      </c>
      <c r="C77">
        <v>259.81226800000002</v>
      </c>
      <c r="D77">
        <f t="shared" si="9"/>
        <v>258.90930648366538</v>
      </c>
      <c r="E77">
        <f t="shared" si="10"/>
        <v>0.81533949998135602</v>
      </c>
      <c r="F77" s="20">
        <f t="shared" si="11"/>
        <v>1.2078671626384311E-5</v>
      </c>
      <c r="H77" s="2">
        <v>0.76848110000000003</v>
      </c>
      <c r="I77">
        <v>261.92314800000003</v>
      </c>
      <c r="J77">
        <f t="shared" si="12"/>
        <v>263.33917318640079</v>
      </c>
      <c r="K77">
        <f t="shared" si="13"/>
        <v>2.0051273285213047</v>
      </c>
      <c r="L77" s="20">
        <f t="shared" si="14"/>
        <v>2.9227669821888151E-5</v>
      </c>
      <c r="N77" s="2">
        <v>0.74416643999999998</v>
      </c>
      <c r="O77">
        <v>288.34444200000002</v>
      </c>
      <c r="P77">
        <f t="shared" si="15"/>
        <v>287.77678606079928</v>
      </c>
      <c r="Q77">
        <f t="shared" si="16"/>
        <v>0.32223326530986679</v>
      </c>
      <c r="R77" s="20">
        <f t="shared" si="17"/>
        <v>3.87567367499328E-6</v>
      </c>
    </row>
    <row r="78" spans="2:18" x14ac:dyDescent="0.25">
      <c r="B78" s="2">
        <v>0.79512024999999997</v>
      </c>
      <c r="C78">
        <v>261.23143900000002</v>
      </c>
      <c r="D78">
        <f t="shared" si="9"/>
        <v>260.07876761050647</v>
      </c>
      <c r="E78">
        <f t="shared" si="10"/>
        <v>1.3286513321569873</v>
      </c>
      <c r="F78" s="20">
        <f t="shared" si="11"/>
        <v>1.9469739544330536E-5</v>
      </c>
      <c r="H78" s="2">
        <v>0.77064083999999999</v>
      </c>
      <c r="I78">
        <v>262.77182699999997</v>
      </c>
      <c r="J78">
        <f t="shared" si="12"/>
        <v>264.18321946205424</v>
      </c>
      <c r="K78">
        <f t="shared" si="13"/>
        <v>1.9920286819436031</v>
      </c>
      <c r="L78" s="20">
        <f t="shared" si="14"/>
        <v>2.8849479761298832E-5</v>
      </c>
      <c r="N78" s="2">
        <v>0.74723589999999995</v>
      </c>
      <c r="O78">
        <v>288.87950699999999</v>
      </c>
      <c r="P78">
        <f t="shared" si="15"/>
        <v>288.61239770893724</v>
      </c>
      <c r="Q78">
        <f t="shared" si="16"/>
        <v>7.1347373372046052E-2</v>
      </c>
      <c r="R78" s="20">
        <f t="shared" si="17"/>
        <v>8.5495748894627061E-7</v>
      </c>
    </row>
    <row r="79" spans="2:18" x14ac:dyDescent="0.25">
      <c r="B79" s="2">
        <v>0.79649846999999996</v>
      </c>
      <c r="C79">
        <v>262.567747</v>
      </c>
      <c r="D79">
        <f t="shared" si="9"/>
        <v>261.22333362187373</v>
      </c>
      <c r="E79">
        <f t="shared" si="10"/>
        <v>1.807447331284868</v>
      </c>
      <c r="F79" s="20">
        <f t="shared" si="11"/>
        <v>2.6216994054129874E-5</v>
      </c>
      <c r="H79" s="2">
        <v>0.77261687999999995</v>
      </c>
      <c r="I79">
        <v>263.67484999999999</v>
      </c>
      <c r="J79">
        <f t="shared" si="12"/>
        <v>265.01134963207511</v>
      </c>
      <c r="K79">
        <f t="shared" si="13"/>
        <v>1.7862312665369244</v>
      </c>
      <c r="L79" s="20">
        <f t="shared" si="14"/>
        <v>2.5692139523916435E-5</v>
      </c>
      <c r="N79" s="2">
        <v>0.74960797999999995</v>
      </c>
      <c r="O79">
        <v>289.17995100000002</v>
      </c>
      <c r="P79">
        <f t="shared" si="15"/>
        <v>289.31435093247796</v>
      </c>
      <c r="Q79">
        <f t="shared" si="16"/>
        <v>1.8063341850076835E-2</v>
      </c>
      <c r="R79" s="20">
        <f t="shared" si="17"/>
        <v>2.1600397408506373E-7</v>
      </c>
    </row>
    <row r="80" spans="2:18" x14ac:dyDescent="0.25">
      <c r="B80" s="2">
        <v>0.79811339999999997</v>
      </c>
      <c r="C80">
        <v>264.061172</v>
      </c>
      <c r="D80">
        <f t="shared" si="9"/>
        <v>262.64507950576035</v>
      </c>
      <c r="E80">
        <f t="shared" si="10"/>
        <v>2.0053179522418705</v>
      </c>
      <c r="F80" s="20">
        <f t="shared" si="11"/>
        <v>2.8759024365657787E-5</v>
      </c>
      <c r="H80" s="2">
        <v>0.77710256</v>
      </c>
      <c r="I80">
        <v>265.87955599999998</v>
      </c>
      <c r="J80">
        <f t="shared" si="12"/>
        <v>267.11766689880255</v>
      </c>
      <c r="K80">
        <f t="shared" si="13"/>
        <v>1.5329185977337187</v>
      </c>
      <c r="L80" s="20">
        <f t="shared" si="14"/>
        <v>2.1684489556013062E-5</v>
      </c>
      <c r="N80" s="2">
        <v>0.75416393000000004</v>
      </c>
      <c r="O80">
        <v>290.211547</v>
      </c>
      <c r="P80">
        <f t="shared" si="15"/>
        <v>290.81768243055649</v>
      </c>
      <c r="Q80">
        <f t="shared" si="16"/>
        <v>0.36740016017590377</v>
      </c>
      <c r="R80" s="20">
        <f t="shared" si="17"/>
        <v>4.3622441088770991E-6</v>
      </c>
    </row>
    <row r="81" spans="2:18" x14ac:dyDescent="0.25">
      <c r="B81" s="2">
        <v>0.79948215</v>
      </c>
      <c r="C81">
        <v>265.57264099999998</v>
      </c>
      <c r="D81">
        <f t="shared" si="9"/>
        <v>263.92514956411418</v>
      </c>
      <c r="E81">
        <f t="shared" si="10"/>
        <v>2.7142280313170462</v>
      </c>
      <c r="F81" s="20">
        <f t="shared" si="11"/>
        <v>3.8483952191497786E-5</v>
      </c>
      <c r="H81" s="2">
        <v>0.77914598000000002</v>
      </c>
      <c r="I81">
        <v>267.04269499999998</v>
      </c>
      <c r="J81">
        <f t="shared" si="12"/>
        <v>268.19661884897704</v>
      </c>
      <c r="K81">
        <f t="shared" si="13"/>
        <v>1.3315402492380288</v>
      </c>
      <c r="L81" s="20">
        <f t="shared" si="14"/>
        <v>1.8672088370313E-5</v>
      </c>
      <c r="N81" s="2">
        <v>0.75723298999999999</v>
      </c>
      <c r="O81">
        <v>290.94407699999999</v>
      </c>
      <c r="P81">
        <f t="shared" si="15"/>
        <v>291.96068774921002</v>
      </c>
      <c r="Q81">
        <f t="shared" si="16"/>
        <v>1.0334974154093803</v>
      </c>
      <c r="R81" s="20">
        <f t="shared" si="17"/>
        <v>1.2209288449692047E-5</v>
      </c>
    </row>
    <row r="82" spans="2:18" x14ac:dyDescent="0.25">
      <c r="H82" s="2">
        <v>0.78137624000000006</v>
      </c>
      <c r="I82">
        <v>268.45841799999999</v>
      </c>
      <c r="J82">
        <f t="shared" si="12"/>
        <v>269.47291712596859</v>
      </c>
      <c r="K82">
        <f t="shared" si="13"/>
        <v>1.0292084765910494</v>
      </c>
      <c r="L82" s="20">
        <f t="shared" si="14"/>
        <v>1.4280693599271808E-5</v>
      </c>
      <c r="N82" s="2">
        <v>0.76014638999999995</v>
      </c>
      <c r="O82">
        <v>291.87828999999999</v>
      </c>
      <c r="P82">
        <f t="shared" si="15"/>
        <v>293.15681497532864</v>
      </c>
      <c r="Q82">
        <f t="shared" si="16"/>
        <v>1.634626112539127</v>
      </c>
      <c r="R82" s="20">
        <f t="shared" si="17"/>
        <v>1.9187343293503797E-5</v>
      </c>
    </row>
    <row r="83" spans="2:18" x14ac:dyDescent="0.25">
      <c r="H83" s="2">
        <v>0.78305236</v>
      </c>
      <c r="I83">
        <v>269.68862200000001</v>
      </c>
      <c r="J83">
        <f t="shared" si="12"/>
        <v>270.50735584115631</v>
      </c>
      <c r="K83">
        <f t="shared" si="13"/>
        <v>0.67032510265455258</v>
      </c>
      <c r="L83" s="20">
        <f t="shared" si="14"/>
        <v>9.216377073824106E-6</v>
      </c>
      <c r="N83" s="2">
        <v>0.76270000000000004</v>
      </c>
      <c r="O83">
        <v>292.71955500000001</v>
      </c>
      <c r="P83">
        <f t="shared" si="15"/>
        <v>294.30494606324856</v>
      </c>
      <c r="Q83">
        <f t="shared" si="16"/>
        <v>2.5134648234283703</v>
      </c>
      <c r="R83" s="20">
        <f t="shared" si="17"/>
        <v>2.9333868383493133E-5</v>
      </c>
    </row>
    <row r="84" spans="2:18" x14ac:dyDescent="0.25">
      <c r="H84" s="2">
        <v>0.78489591000000003</v>
      </c>
      <c r="I84">
        <v>271.07498800000002</v>
      </c>
      <c r="J84">
        <f t="shared" si="12"/>
        <v>271.72793291007497</v>
      </c>
      <c r="K84">
        <f t="shared" si="13"/>
        <v>0.4263370555927849</v>
      </c>
      <c r="L84" s="20">
        <f t="shared" si="14"/>
        <v>5.8019527419858423E-6</v>
      </c>
      <c r="N84" s="2">
        <v>0.76506755000000004</v>
      </c>
      <c r="O84">
        <v>293.54210499999999</v>
      </c>
      <c r="P84">
        <f t="shared" si="15"/>
        <v>295.46213002270571</v>
      </c>
      <c r="Q84">
        <f t="shared" si="16"/>
        <v>3.6864960878160828</v>
      </c>
      <c r="R84" s="20">
        <f t="shared" si="17"/>
        <v>4.278317084513116E-5</v>
      </c>
    </row>
    <row r="85" spans="2:18" x14ac:dyDescent="0.25">
      <c r="H85" s="2">
        <v>0.78634919999999997</v>
      </c>
      <c r="I85">
        <v>272.19310999999999</v>
      </c>
      <c r="J85">
        <f t="shared" si="12"/>
        <v>272.75728738354155</v>
      </c>
      <c r="K85">
        <f t="shared" si="13"/>
        <v>0.31829612009980274</v>
      </c>
      <c r="L85" s="20">
        <f t="shared" si="14"/>
        <v>4.2961267823792778E-6</v>
      </c>
      <c r="N85" s="2">
        <v>0.76746205999999995</v>
      </c>
      <c r="O85">
        <v>294.56383099999999</v>
      </c>
      <c r="P85">
        <f t="shared" si="15"/>
        <v>296.73318433704401</v>
      </c>
      <c r="Q85">
        <f t="shared" si="16"/>
        <v>4.7060939009440039</v>
      </c>
      <c r="R85" s="20">
        <f t="shared" si="17"/>
        <v>5.4237760553174587E-5</v>
      </c>
    </row>
    <row r="86" spans="2:18" x14ac:dyDescent="0.25">
      <c r="H86" s="2">
        <v>0.78894410999999998</v>
      </c>
      <c r="I86">
        <v>274.726924</v>
      </c>
      <c r="J86">
        <f t="shared" si="12"/>
        <v>274.7606309028431</v>
      </c>
      <c r="K86">
        <f t="shared" si="13"/>
        <v>1.1361552992746817E-3</v>
      </c>
      <c r="L86" s="20">
        <f t="shared" si="14"/>
        <v>1.5053422510498166E-8</v>
      </c>
      <c r="N86" s="2">
        <v>0.77076003000000004</v>
      </c>
      <c r="O86">
        <v>296.51077700000002</v>
      </c>
      <c r="P86">
        <f t="shared" si="15"/>
        <v>298.67060767240372</v>
      </c>
      <c r="Q86">
        <f t="shared" si="16"/>
        <v>4.6648685334558193</v>
      </c>
      <c r="R86" s="20">
        <f t="shared" si="17"/>
        <v>5.3058924557016754E-5</v>
      </c>
    </row>
    <row r="87" spans="2:18" x14ac:dyDescent="0.25">
      <c r="H87" s="2">
        <v>0.79027910000000001</v>
      </c>
      <c r="I87">
        <v>276.10387400000002</v>
      </c>
      <c r="J87">
        <f t="shared" si="12"/>
        <v>275.88346960448143</v>
      </c>
      <c r="K87">
        <f t="shared" si="13"/>
        <v>4.8578097563912966E-2</v>
      </c>
      <c r="L87" s="20">
        <f t="shared" si="14"/>
        <v>6.3722895621934312E-7</v>
      </c>
      <c r="N87" s="2">
        <v>0.77286516000000005</v>
      </c>
      <c r="O87">
        <v>297.83209699999998</v>
      </c>
      <c r="P87">
        <f t="shared" si="15"/>
        <v>300.0347617667324</v>
      </c>
      <c r="Q87">
        <f t="shared" si="16"/>
        <v>4.8517320746044108</v>
      </c>
      <c r="R87" s="20">
        <f t="shared" si="17"/>
        <v>5.4695778901066547E-5</v>
      </c>
    </row>
    <row r="88" spans="2:18" x14ac:dyDescent="0.25">
      <c r="H88" s="2">
        <v>0.79171000999999996</v>
      </c>
      <c r="I88">
        <v>277.51235100000002</v>
      </c>
      <c r="J88">
        <f t="shared" si="12"/>
        <v>277.16484658623006</v>
      </c>
      <c r="K88">
        <f t="shared" si="13"/>
        <v>0.12075931758960935</v>
      </c>
      <c r="L88" s="20">
        <f t="shared" si="14"/>
        <v>1.5680359551296735E-6</v>
      </c>
      <c r="N88" s="2">
        <v>0.77464748999999999</v>
      </c>
      <c r="O88">
        <v>299.18864100000002</v>
      </c>
      <c r="P88">
        <f t="shared" si="15"/>
        <v>301.27667815688437</v>
      </c>
      <c r="Q88">
        <f t="shared" si="16"/>
        <v>4.3598991685296973</v>
      </c>
      <c r="R88" s="20">
        <f t="shared" si="17"/>
        <v>4.8706423801215073E-5</v>
      </c>
    </row>
    <row r="89" spans="2:18" x14ac:dyDescent="0.25">
      <c r="H89" s="2">
        <v>0.79317291000000001</v>
      </c>
      <c r="I89">
        <v>279.107505</v>
      </c>
      <c r="J89">
        <f t="shared" si="12"/>
        <v>278.56629510227373</v>
      </c>
      <c r="K89">
        <f t="shared" si="13"/>
        <v>0.29290815339688592</v>
      </c>
      <c r="L89" s="20">
        <f t="shared" si="14"/>
        <v>3.7600050814616907E-6</v>
      </c>
      <c r="N89" s="2">
        <v>0.77615000999999995</v>
      </c>
      <c r="O89">
        <v>300.461545</v>
      </c>
      <c r="P89">
        <f t="shared" si="15"/>
        <v>302.39124245123486</v>
      </c>
      <c r="Q89">
        <f t="shared" si="16"/>
        <v>3.7237322533023085</v>
      </c>
      <c r="R89" s="20">
        <f t="shared" si="17"/>
        <v>4.1247787117770308E-5</v>
      </c>
    </row>
    <row r="90" spans="2:18" x14ac:dyDescent="0.25">
      <c r="H90" s="2">
        <v>0.79434969</v>
      </c>
      <c r="I90">
        <v>280.58863300000002</v>
      </c>
      <c r="J90">
        <f t="shared" si="12"/>
        <v>279.76722920620989</v>
      </c>
      <c r="K90">
        <f t="shared" si="13"/>
        <v>0.67470419245281066</v>
      </c>
      <c r="L90" s="20">
        <f t="shared" si="14"/>
        <v>8.5698508262070505E-6</v>
      </c>
      <c r="N90" s="2">
        <v>0.77768238000000001</v>
      </c>
      <c r="O90">
        <v>301.89794000000001</v>
      </c>
      <c r="P90">
        <f t="shared" si="15"/>
        <v>303.59702365498549</v>
      </c>
      <c r="Q90">
        <f t="shared" si="16"/>
        <v>2.8868852666388385</v>
      </c>
      <c r="R90" s="20">
        <f t="shared" si="17"/>
        <v>3.167446038274251E-5</v>
      </c>
    </row>
    <row r="91" spans="2:18" x14ac:dyDescent="0.25">
      <c r="H91" s="2">
        <v>0.79561744000000001</v>
      </c>
      <c r="I91">
        <v>281.92818399999999</v>
      </c>
      <c r="J91">
        <f t="shared" si="12"/>
        <v>281.14147143001281</v>
      </c>
      <c r="K91">
        <f t="shared" si="13"/>
        <v>0.61891666777582344</v>
      </c>
      <c r="L91" s="20">
        <f t="shared" si="14"/>
        <v>7.7867313405501141E-6</v>
      </c>
      <c r="N91" s="2">
        <v>0.77902883999999994</v>
      </c>
      <c r="O91">
        <v>303.24324799999999</v>
      </c>
      <c r="P91">
        <f t="shared" si="15"/>
        <v>304.71859667394119</v>
      </c>
      <c r="Q91">
        <f t="shared" si="16"/>
        <v>2.176653709700052</v>
      </c>
      <c r="R91" s="20">
        <f t="shared" si="17"/>
        <v>2.3670479846389591E-5</v>
      </c>
    </row>
    <row r="92" spans="2:18" x14ac:dyDescent="0.25">
      <c r="H92" s="2">
        <v>0.79683663999999998</v>
      </c>
      <c r="I92">
        <v>283.49685399999998</v>
      </c>
      <c r="J92">
        <f t="shared" si="12"/>
        <v>282.54914637872082</v>
      </c>
      <c r="K92">
        <f t="shared" si="13"/>
        <v>0.89814973543061216</v>
      </c>
      <c r="L92" s="20">
        <f t="shared" si="14"/>
        <v>1.1175121628432912E-5</v>
      </c>
      <c r="N92" s="2">
        <v>0.78095448000000001</v>
      </c>
      <c r="O92">
        <v>305.44345800000002</v>
      </c>
      <c r="P92">
        <f t="shared" si="15"/>
        <v>306.43248561352533</v>
      </c>
      <c r="Q92">
        <f t="shared" si="16"/>
        <v>0.97817562031556771</v>
      </c>
      <c r="R92" s="20">
        <f t="shared" si="17"/>
        <v>1.0484679969607897E-5</v>
      </c>
    </row>
    <row r="93" spans="2:18" x14ac:dyDescent="0.25">
      <c r="H93" s="2">
        <v>0.79826092999999998</v>
      </c>
      <c r="I93">
        <v>285.093592</v>
      </c>
      <c r="J93">
        <f t="shared" si="12"/>
        <v>284.31152159072599</v>
      </c>
      <c r="K93">
        <f t="shared" si="13"/>
        <v>0.61163412506202208</v>
      </c>
      <c r="L93" s="20">
        <f t="shared" si="14"/>
        <v>7.5251783335902062E-6</v>
      </c>
      <c r="N93" s="2">
        <v>0.7823234</v>
      </c>
      <c r="O93">
        <v>306.87290100000001</v>
      </c>
      <c r="P93">
        <f t="shared" si="15"/>
        <v>307.73642932038291</v>
      </c>
      <c r="Q93">
        <f t="shared" si="16"/>
        <v>0.74568116010330832</v>
      </c>
      <c r="R93" s="20">
        <f t="shared" si="17"/>
        <v>7.9183755010645408E-6</v>
      </c>
    </row>
    <row r="94" spans="2:18" x14ac:dyDescent="0.25">
      <c r="H94" s="2">
        <v>0.79957858000000004</v>
      </c>
      <c r="I94">
        <v>286.61725799999999</v>
      </c>
      <c r="J94">
        <f t="shared" si="12"/>
        <v>286.0673707482739</v>
      </c>
      <c r="K94">
        <f t="shared" si="13"/>
        <v>0.30237598961087297</v>
      </c>
      <c r="L94" s="20">
        <f t="shared" si="14"/>
        <v>3.6808034637084414E-6</v>
      </c>
      <c r="N94" s="2">
        <v>0.78371964999999999</v>
      </c>
      <c r="O94">
        <v>308.46856000000002</v>
      </c>
      <c r="P94">
        <f t="shared" si="15"/>
        <v>309.1463258000054</v>
      </c>
      <c r="Q94">
        <f t="shared" si="16"/>
        <v>0.45936647965692567</v>
      </c>
      <c r="R94" s="20">
        <f t="shared" si="17"/>
        <v>4.827669035103471E-6</v>
      </c>
    </row>
    <row r="95" spans="2:18" x14ac:dyDescent="0.25">
      <c r="N95" s="2">
        <v>0.78471531999999999</v>
      </c>
      <c r="O95">
        <v>309.80427200000003</v>
      </c>
      <c r="P95">
        <f t="shared" si="15"/>
        <v>310.20469794235873</v>
      </c>
      <c r="Q95">
        <f t="shared" si="16"/>
        <v>0.16034093531385987</v>
      </c>
      <c r="R95" s="20">
        <f t="shared" si="17"/>
        <v>1.6705889652179564E-6</v>
      </c>
    </row>
    <row r="96" spans="2:18" x14ac:dyDescent="0.25">
      <c r="N96" s="2">
        <v>0.78587532999999998</v>
      </c>
      <c r="O96">
        <v>311.32209899999998</v>
      </c>
      <c r="P96">
        <f t="shared" si="15"/>
        <v>311.49738088288899</v>
      </c>
      <c r="Q96">
        <f t="shared" si="16"/>
        <v>3.072373846911659E-2</v>
      </c>
      <c r="R96" s="20">
        <f t="shared" si="17"/>
        <v>3.1699627567320049E-7</v>
      </c>
    </row>
    <row r="97" spans="14:18" x14ac:dyDescent="0.25">
      <c r="N97" s="2">
        <v>0.78691853</v>
      </c>
      <c r="O97">
        <v>312.78153500000002</v>
      </c>
      <c r="P97">
        <f t="shared" si="15"/>
        <v>312.71832088923628</v>
      </c>
      <c r="Q97">
        <f t="shared" si="16"/>
        <v>3.9960237996501443E-3</v>
      </c>
      <c r="R97" s="20">
        <f t="shared" si="17"/>
        <v>4.0845653876900539E-8</v>
      </c>
    </row>
    <row r="98" spans="14:18" x14ac:dyDescent="0.25">
      <c r="N98" s="2">
        <v>0.78824154000000002</v>
      </c>
      <c r="O98">
        <v>314.53386799999998</v>
      </c>
      <c r="P98">
        <f t="shared" si="15"/>
        <v>314.35229191938527</v>
      </c>
      <c r="Q98">
        <f t="shared" si="16"/>
        <v>3.2969873051402643E-2</v>
      </c>
      <c r="R98" s="20">
        <f t="shared" si="17"/>
        <v>3.3325942713616896E-7</v>
      </c>
    </row>
    <row r="99" spans="14:18" x14ac:dyDescent="0.25">
      <c r="N99" s="2">
        <v>0.78922669999999995</v>
      </c>
      <c r="O99">
        <v>315.93459899999999</v>
      </c>
      <c r="P99">
        <f t="shared" si="15"/>
        <v>315.63566442730109</v>
      </c>
      <c r="Q99">
        <f t="shared" si="16"/>
        <v>8.9361878754672275E-2</v>
      </c>
      <c r="R99" s="20">
        <f t="shared" si="17"/>
        <v>8.9527799869399987E-7</v>
      </c>
    </row>
    <row r="100" spans="14:18" x14ac:dyDescent="0.25">
      <c r="N100" s="2">
        <v>0.79030518999999999</v>
      </c>
      <c r="O100">
        <v>317.505608</v>
      </c>
      <c r="P100">
        <f t="shared" si="15"/>
        <v>317.11077297706061</v>
      </c>
      <c r="Q100">
        <f t="shared" si="16"/>
        <v>0.15589469533954828</v>
      </c>
      <c r="R100" s="20">
        <f t="shared" si="17"/>
        <v>1.5464238412985403E-6</v>
      </c>
    </row>
    <row r="101" spans="14:18" x14ac:dyDescent="0.25">
      <c r="N101" s="2">
        <v>0.79267102</v>
      </c>
      <c r="O101">
        <v>320.90147999999999</v>
      </c>
      <c r="P101">
        <f t="shared" si="15"/>
        <v>320.63017845717474</v>
      </c>
      <c r="Q101">
        <f t="shared" si="16"/>
        <v>7.3604527139364259E-2</v>
      </c>
      <c r="R101" s="20">
        <f t="shared" si="17"/>
        <v>7.1476139347958439E-7</v>
      </c>
    </row>
    <row r="102" spans="14:18" x14ac:dyDescent="0.25">
      <c r="N102" s="2">
        <v>0.79362031</v>
      </c>
      <c r="O102">
        <v>322.78833100000003</v>
      </c>
      <c r="P102">
        <f t="shared" si="15"/>
        <v>322.16337451760558</v>
      </c>
      <c r="Q102">
        <f t="shared" si="16"/>
        <v>0.39057060488684758</v>
      </c>
      <c r="R102" s="20">
        <f t="shared" si="17"/>
        <v>3.748555123889249E-6</v>
      </c>
    </row>
    <row r="103" spans="14:18" x14ac:dyDescent="0.25">
      <c r="N103" s="2">
        <v>0.79459365999999998</v>
      </c>
      <c r="O103">
        <v>324.58706100000001</v>
      </c>
      <c r="P103">
        <f t="shared" si="15"/>
        <v>323.81497786080581</v>
      </c>
      <c r="Q103">
        <f t="shared" si="16"/>
        <v>0.59611237382796156</v>
      </c>
      <c r="R103" s="20">
        <f t="shared" si="17"/>
        <v>5.6580363032606193E-6</v>
      </c>
    </row>
    <row r="104" spans="14:18" x14ac:dyDescent="0.25">
      <c r="N104" s="2">
        <v>0.79561364000000001</v>
      </c>
      <c r="O104">
        <v>326.33844800000003</v>
      </c>
      <c r="P104">
        <f t="shared" si="15"/>
        <v>325.63852731360635</v>
      </c>
      <c r="Q104">
        <f t="shared" si="16"/>
        <v>0.48988896724180292</v>
      </c>
      <c r="R104" s="20">
        <f t="shared" si="17"/>
        <v>4.6000353727472821E-6</v>
      </c>
    </row>
    <row r="105" spans="14:18" x14ac:dyDescent="0.25">
      <c r="N105" s="2">
        <v>0.79647650999999997</v>
      </c>
      <c r="O105">
        <v>328.23362300000002</v>
      </c>
      <c r="P105">
        <f t="shared" si="15"/>
        <v>327.26081279457628</v>
      </c>
      <c r="Q105">
        <f t="shared" si="16"/>
        <v>0.9463596957765813</v>
      </c>
      <c r="R105" s="20">
        <f t="shared" si="17"/>
        <v>8.7839550165222021E-6</v>
      </c>
    </row>
    <row r="106" spans="14:18" x14ac:dyDescent="0.25">
      <c r="N106" s="2">
        <v>0.79769274999999995</v>
      </c>
      <c r="O106">
        <v>330.19552900000002</v>
      </c>
      <c r="P106">
        <f t="shared" si="15"/>
        <v>329.68159346579978</v>
      </c>
      <c r="Q106">
        <f t="shared" si="16"/>
        <v>0.26412973331368933</v>
      </c>
      <c r="R106" s="20">
        <f t="shared" si="17"/>
        <v>2.4225620857807407E-6</v>
      </c>
    </row>
    <row r="107" spans="14:18" x14ac:dyDescent="0.25">
      <c r="N107" s="2">
        <v>0.79890479999999997</v>
      </c>
      <c r="O107">
        <v>332.27757100000002</v>
      </c>
      <c r="P107">
        <f t="shared" si="15"/>
        <v>332.26423369630004</v>
      </c>
      <c r="Q107">
        <f t="shared" si="16"/>
        <v>1.7788366998561234E-4</v>
      </c>
      <c r="R107" s="20">
        <f t="shared" si="17"/>
        <v>1.6111427704624579E-9</v>
      </c>
    </row>
    <row r="108" spans="14:18" x14ac:dyDescent="0.25">
      <c r="N108" s="2">
        <v>0.79987730999999995</v>
      </c>
      <c r="O108">
        <v>334.49159600000002</v>
      </c>
      <c r="P108">
        <f t="shared" si="15"/>
        <v>334.47108831050963</v>
      </c>
      <c r="Q108">
        <f t="shared" si="16"/>
        <v>4.2056532823412274E-4</v>
      </c>
      <c r="R108" s="20">
        <f t="shared" si="17"/>
        <v>3.7589196704135494E-9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F0402-40BA-CC4C-B0B1-4C1D26FCA316}">
  <dimension ref="A1:AU156"/>
  <sheetViews>
    <sheetView topLeftCell="R1" workbookViewId="0">
      <selection activeCell="AC25" sqref="AC25"/>
    </sheetView>
  </sheetViews>
  <sheetFormatPr baseColWidth="10" defaultRowHeight="15.75" x14ac:dyDescent="0.25"/>
  <cols>
    <col min="2" max="2" width="10.875" style="2"/>
    <col min="5" max="6" width="16.5" customWidth="1"/>
    <col min="7" max="7" width="6.375" customWidth="1"/>
    <col min="8" max="8" width="10.875" style="2"/>
    <col min="11" max="12" width="16.625" customWidth="1"/>
    <col min="13" max="13" width="5.625" customWidth="1"/>
    <col min="14" max="14" width="10.875" style="2"/>
    <col min="17" max="18" width="16.625" customWidth="1"/>
    <col min="19" max="19" width="16.875" customWidth="1"/>
    <col min="20" max="20" width="10.875" style="2"/>
    <col min="23" max="24" width="16.625" customWidth="1"/>
    <col min="26" max="26" width="15" customWidth="1"/>
  </cols>
  <sheetData>
    <row r="1" spans="1:47" x14ac:dyDescent="0.25">
      <c r="A1" t="s">
        <v>13</v>
      </c>
      <c r="B1" t="s">
        <v>8</v>
      </c>
      <c r="C1">
        <v>0.2</v>
      </c>
      <c r="D1">
        <v>0.3</v>
      </c>
      <c r="E1">
        <f>_xlfn.XLOOKUP(C3+20,C3:C150,B3:B150,,-1,1)-AC9</f>
        <v>0.56870989449755849</v>
      </c>
      <c r="H1" t="s">
        <v>1</v>
      </c>
      <c r="I1">
        <v>0.3</v>
      </c>
      <c r="J1">
        <v>0.3</v>
      </c>
      <c r="K1">
        <f>_xlfn.XLOOKUP(I3+20,I3:I150,H3:H150,,-1,1)-AC10</f>
        <v>0.60058031070318907</v>
      </c>
      <c r="N1" t="s">
        <v>2</v>
      </c>
      <c r="O1">
        <v>0.4</v>
      </c>
      <c r="P1">
        <v>0.3</v>
      </c>
      <c r="Q1">
        <f>_xlfn.XLOOKUP(O3+20,O3:O150,N3:N150,,-1,1)-AC11</f>
        <v>0.78900181257254309</v>
      </c>
      <c r="S1" t="s">
        <v>28</v>
      </c>
      <c r="T1" t="s">
        <v>3</v>
      </c>
      <c r="U1">
        <v>0.5</v>
      </c>
      <c r="V1">
        <v>0.3</v>
      </c>
      <c r="W1">
        <f>_xlfn.XLOOKUP(U3+20,U3:U150,T3:T150,,-1,1)-AC12</f>
        <v>0.79401566999999995</v>
      </c>
      <c r="AB1" t="s">
        <v>38</v>
      </c>
    </row>
    <row r="2" spans="1:47" ht="16.5" thickBot="1" x14ac:dyDescent="0.3">
      <c r="B2" s="3" t="s">
        <v>4</v>
      </c>
      <c r="C2" s="1" t="s">
        <v>5</v>
      </c>
      <c r="D2" s="1" t="s">
        <v>33</v>
      </c>
      <c r="E2" s="1" t="s">
        <v>34</v>
      </c>
      <c r="F2" s="1" t="s">
        <v>134</v>
      </c>
      <c r="G2" s="1"/>
      <c r="H2" s="3" t="s">
        <v>4</v>
      </c>
      <c r="I2" s="1" t="s">
        <v>5</v>
      </c>
      <c r="J2" s="1" t="s">
        <v>33</v>
      </c>
      <c r="K2" s="1" t="s">
        <v>34</v>
      </c>
      <c r="L2" s="1" t="s">
        <v>134</v>
      </c>
      <c r="M2" s="1"/>
      <c r="N2" s="3" t="s">
        <v>4</v>
      </c>
      <c r="O2" s="1" t="s">
        <v>5</v>
      </c>
      <c r="P2" s="1" t="s">
        <v>33</v>
      </c>
      <c r="Q2" s="1" t="s">
        <v>34</v>
      </c>
      <c r="R2" s="1" t="s">
        <v>134</v>
      </c>
      <c r="T2" s="3" t="s">
        <v>4</v>
      </c>
      <c r="U2" s="1" t="s">
        <v>5</v>
      </c>
      <c r="V2" s="1" t="s">
        <v>33</v>
      </c>
      <c r="W2" s="1" t="s">
        <v>34</v>
      </c>
      <c r="X2" s="1" t="s">
        <v>134</v>
      </c>
      <c r="AB2" t="s">
        <v>29</v>
      </c>
      <c r="AC2">
        <v>1220.5901868533695</v>
      </c>
      <c r="AN2" t="s">
        <v>62</v>
      </c>
      <c r="AO2" s="11" t="s">
        <v>63</v>
      </c>
      <c r="AP2" s="12">
        <v>9.44</v>
      </c>
    </row>
    <row r="3" spans="1:47" x14ac:dyDescent="0.25">
      <c r="B3" s="2">
        <v>0.55082589999999998</v>
      </c>
      <c r="C3">
        <v>201.66384500000001</v>
      </c>
      <c r="D3">
        <f>$AC$6+$AC$2*EXP((B3/E$1)*$AC$3-$AC$4)+C$1^2*$AC$5/((-$AC$7*(B3/D$1-1)^$AC$8+1))</f>
        <v>202.0208188270615</v>
      </c>
      <c r="E3">
        <f>(D3-C3)^2</f>
        <v>0.12743031320693002</v>
      </c>
      <c r="F3" s="20">
        <f>((D3-C3)/C3)^2</f>
        <v>3.1334059504632208E-6</v>
      </c>
      <c r="H3" s="2">
        <v>0.52622619999999998</v>
      </c>
      <c r="I3">
        <v>219.18086700000001</v>
      </c>
      <c r="J3">
        <f>$AC$6+$AC$2*EXP((H3/K$1)*$AC$3-$AC$4)+I$1^2*$AC$5/((-$AC$7*(H3/J$1-1)^$AC$8+1))</f>
        <v>221.3913482757485</v>
      </c>
      <c r="K3">
        <f>(J3-I3)^2</f>
        <v>4.8862274704346813</v>
      </c>
      <c r="L3" s="20">
        <f>((J3-I3)/I3)^2</f>
        <v>1.0171111141886459E-4</v>
      </c>
      <c r="N3" s="2">
        <v>0.49934855</v>
      </c>
      <c r="O3">
        <v>247.06159700000001</v>
      </c>
      <c r="P3">
        <f>$AC$6+$AC$2*EXP((N3/Q$1)*$AC$3-$AC$4)+O$1^2*$AC$5/((-$AC$7*(N3/P$1-1)^$AC$8+1))</f>
        <v>248.57155043788583</v>
      </c>
      <c r="Q3">
        <f>(P3-O3)^2</f>
        <v>2.2799593845832269</v>
      </c>
      <c r="R3" s="20">
        <f>((P3-O3)/O3)^2</f>
        <v>3.7352237451706983E-5</v>
      </c>
      <c r="T3" s="2">
        <v>0.50050161999999998</v>
      </c>
      <c r="U3">
        <v>280.49303800000001</v>
      </c>
      <c r="V3">
        <f>$AC$6+$AC$2*EXP((T3/W$1)*$AC$3-$AC$4)+U$1^2*$AC$5/((-$AC$7*(T3/V$1-1)^$AC$8+1))</f>
        <v>283.56190463145282</v>
      </c>
      <c r="W3">
        <f>(V3-U3)^2</f>
        <v>9.4179424016444955</v>
      </c>
      <c r="X3" s="20">
        <f>((V3-U3)/U3)^2</f>
        <v>1.1970488051371978E-4</v>
      </c>
      <c r="AB3" t="s">
        <v>30</v>
      </c>
      <c r="AC3">
        <v>11.383068966115339</v>
      </c>
      <c r="AN3" t="s">
        <v>64</v>
      </c>
      <c r="AO3" s="11" t="s">
        <v>65</v>
      </c>
      <c r="AP3">
        <v>35.79</v>
      </c>
    </row>
    <row r="4" spans="1:47" x14ac:dyDescent="0.25">
      <c r="B4" s="2">
        <v>0.55359336999999997</v>
      </c>
      <c r="C4">
        <v>201.682954</v>
      </c>
      <c r="D4">
        <f t="shared" ref="D4:D67" si="0">$AC$6+$AC$2*EXP((B4/E$1)*$AC$3-$AC$4)+C$1^2*$AC$5/((-$AC$7*(B4/D$1-1)^$AC$8+1))</f>
        <v>202.02684419351789</v>
      </c>
      <c r="E4">
        <f t="shared" ref="E4:E67" si="1">(D4-C4)^2</f>
        <v>0.1182604651977741</v>
      </c>
      <c r="F4" s="20">
        <f t="shared" ref="F4:F67" si="2">((D4-C4)/C4)^2</f>
        <v>2.9073759633669601E-6</v>
      </c>
      <c r="H4" s="2">
        <v>0.52899368000000002</v>
      </c>
      <c r="I4">
        <v>219.19360699999999</v>
      </c>
      <c r="J4">
        <f t="shared" ref="J4:J67" si="3">$AC$6+$AC$2*EXP((H4/K$1)*$AC$3-$AC$4)+I$1^2*$AC$5/((-$AC$7*(H4/J$1-1)^$AC$8+1))</f>
        <v>221.39334618336514</v>
      </c>
      <c r="K4">
        <f t="shared" ref="K4:K67" si="4">(J4-I4)^2</f>
        <v>4.8388524748319917</v>
      </c>
      <c r="L4" s="20">
        <f t="shared" ref="L4:L67" si="5">((J4-I4)/I4)^2</f>
        <v>1.0071325096523024E-4</v>
      </c>
      <c r="N4" s="2">
        <v>0.50111654000000005</v>
      </c>
      <c r="O4">
        <v>247.00811400000001</v>
      </c>
      <c r="P4">
        <f t="shared" ref="P4:P67" si="6">$AC$6+$AC$2*EXP((N4/Q$1)*$AC$3-$AC$4)+O$1^2*$AC$5/((-$AC$7*(N4/P$1-1)^$AC$8+1))</f>
        <v>248.57161336640735</v>
      </c>
      <c r="Q4">
        <f t="shared" ref="Q4:Q67" si="7">(P4-O4)^2</f>
        <v>2.4445302687561599</v>
      </c>
      <c r="R4" s="20">
        <f t="shared" ref="R4:R67" si="8">((P4-O4)/O4)^2</f>
        <v>4.0065722598983887E-5</v>
      </c>
      <c r="T4" s="2">
        <v>0.50362881999999998</v>
      </c>
      <c r="U4">
        <v>280.52973800000001</v>
      </c>
      <c r="V4">
        <f t="shared" ref="V4:V67" si="9">$AC$6+$AC$2*EXP((T4/W$1)*$AC$3-$AC$4)+U$1^2*$AC$5/((-$AC$7*(T4/V$1-1)^$AC$8+1))</f>
        <v>283.56201777318142</v>
      </c>
      <c r="W4">
        <f t="shared" ref="W4:W67" si="10">(V4-U4)^2</f>
        <v>9.1947206228451321</v>
      </c>
      <c r="X4" s="20">
        <f t="shared" ref="X4:X67" si="11">((V4-U4)/U4)^2</f>
        <v>1.1683708839602865E-4</v>
      </c>
      <c r="AB4" t="s">
        <v>31</v>
      </c>
      <c r="AC4">
        <v>20.383068966115331</v>
      </c>
      <c r="AN4" t="s">
        <v>66</v>
      </c>
      <c r="AO4" s="11" t="s">
        <v>67</v>
      </c>
      <c r="AP4">
        <v>0.22</v>
      </c>
    </row>
    <row r="5" spans="1:47" x14ac:dyDescent="0.25">
      <c r="B5" s="2">
        <v>0.55617717</v>
      </c>
      <c r="C5">
        <v>201.74665200000001</v>
      </c>
      <c r="D5">
        <f t="shared" si="0"/>
        <v>202.03278148704081</v>
      </c>
      <c r="E5">
        <f t="shared" si="1"/>
        <v>8.1870083354229045E-2</v>
      </c>
      <c r="F5" s="20">
        <f t="shared" si="2"/>
        <v>2.0114653696256031E-6</v>
      </c>
      <c r="H5" s="2">
        <v>0.53185665999999998</v>
      </c>
      <c r="I5">
        <v>219.240319</v>
      </c>
      <c r="J5">
        <f t="shared" si="3"/>
        <v>221.39552833893802</v>
      </c>
      <c r="K5">
        <f t="shared" si="4"/>
        <v>4.6449272946456652</v>
      </c>
      <c r="L5" s="20">
        <f t="shared" si="5"/>
        <v>9.6635805250529748E-5</v>
      </c>
      <c r="N5" s="2">
        <v>0.50255461999999995</v>
      </c>
      <c r="O5">
        <v>247.06669299999999</v>
      </c>
      <c r="P5">
        <f t="shared" si="6"/>
        <v>248.57166598640225</v>
      </c>
      <c r="Q5">
        <f t="shared" si="7"/>
        <v>2.2649436898005528</v>
      </c>
      <c r="R5" s="20">
        <f t="shared" si="8"/>
        <v>3.710470685306511E-5</v>
      </c>
      <c r="T5" s="2">
        <v>0.50630107999999996</v>
      </c>
      <c r="U5">
        <v>280.611513</v>
      </c>
      <c r="V5">
        <f t="shared" si="9"/>
        <v>283.56212001402884</v>
      </c>
      <c r="W5">
        <f t="shared" si="10"/>
        <v>8.7060817512361464</v>
      </c>
      <c r="X5" s="20">
        <f t="shared" si="11"/>
        <v>1.1056349792206677E-4</v>
      </c>
      <c r="AB5" t="s">
        <v>32</v>
      </c>
      <c r="AC5">
        <v>388.78225274636264</v>
      </c>
      <c r="AN5" t="s">
        <v>68</v>
      </c>
      <c r="AO5" s="11" t="s">
        <v>69</v>
      </c>
      <c r="AP5">
        <v>3.76</v>
      </c>
    </row>
    <row r="6" spans="1:47" x14ac:dyDescent="0.25">
      <c r="B6" s="2">
        <v>0.56003749000000003</v>
      </c>
      <c r="C6">
        <v>201.67658399999999</v>
      </c>
      <c r="D6">
        <f t="shared" si="0"/>
        <v>202.04224938220869</v>
      </c>
      <c r="E6">
        <f t="shared" si="1"/>
        <v>0.13371117174583735</v>
      </c>
      <c r="F6" s="20">
        <f t="shared" si="2"/>
        <v>3.2874317205754153E-6</v>
      </c>
      <c r="H6" s="2">
        <v>0.53601982000000004</v>
      </c>
      <c r="I6">
        <v>219.26367500000001</v>
      </c>
      <c r="J6">
        <f t="shared" si="3"/>
        <v>221.39892476870895</v>
      </c>
      <c r="K6">
        <f t="shared" si="4"/>
        <v>4.5592915747716045</v>
      </c>
      <c r="L6" s="20">
        <f t="shared" si="5"/>
        <v>9.4833982569812045E-5</v>
      </c>
      <c r="N6" s="2">
        <v>0.50548961000000003</v>
      </c>
      <c r="O6">
        <v>247.06796700000001</v>
      </c>
      <c r="P6">
        <f t="shared" si="6"/>
        <v>248.57177757661591</v>
      </c>
      <c r="Q6">
        <f t="shared" si="7"/>
        <v>2.2614462503418604</v>
      </c>
      <c r="R6" s="20">
        <f t="shared" si="8"/>
        <v>3.7047029116052166E-5</v>
      </c>
      <c r="T6" s="2">
        <v>0.51027453</v>
      </c>
      <c r="U6">
        <v>280.69714599999998</v>
      </c>
      <c r="V6">
        <f t="shared" si="9"/>
        <v>283.56228248571398</v>
      </c>
      <c r="W6">
        <f t="shared" si="10"/>
        <v>8.2090070817695917</v>
      </c>
      <c r="X6" s="20">
        <f t="shared" si="11"/>
        <v>1.0418726471857349E-4</v>
      </c>
      <c r="AB6" t="s">
        <v>55</v>
      </c>
      <c r="AC6">
        <v>186.36405809966845</v>
      </c>
      <c r="AN6" t="s">
        <v>70</v>
      </c>
      <c r="AO6" s="11" t="s">
        <v>71</v>
      </c>
      <c r="AP6">
        <v>26</v>
      </c>
    </row>
    <row r="7" spans="1:47" x14ac:dyDescent="0.25">
      <c r="B7" s="2">
        <v>0.56211721999999997</v>
      </c>
      <c r="C7">
        <v>201.673428</v>
      </c>
      <c r="D7">
        <f t="shared" si="0"/>
        <v>202.04766446941753</v>
      </c>
      <c r="E7">
        <f t="shared" si="1"/>
        <v>0.14005293504209418</v>
      </c>
      <c r="F7" s="20">
        <f t="shared" si="2"/>
        <v>3.4434585040808408E-6</v>
      </c>
      <c r="H7" s="2">
        <v>0.53883521000000001</v>
      </c>
      <c r="I7">
        <v>219.213626</v>
      </c>
      <c r="J7">
        <f t="shared" si="3"/>
        <v>221.40138175916286</v>
      </c>
      <c r="K7">
        <f t="shared" si="4"/>
        <v>4.7862752617502373</v>
      </c>
      <c r="L7" s="20">
        <f t="shared" si="5"/>
        <v>9.9600743422332112E-5</v>
      </c>
      <c r="N7" s="2">
        <v>0.50748017999999995</v>
      </c>
      <c r="O7">
        <v>247.00811400000001</v>
      </c>
      <c r="P7">
        <f t="shared" si="6"/>
        <v>248.57185664132328</v>
      </c>
      <c r="Q7">
        <f t="shared" si="7"/>
        <v>2.4452910482926868</v>
      </c>
      <c r="R7" s="20">
        <f t="shared" si="8"/>
        <v>4.0078191735594325E-5</v>
      </c>
      <c r="T7" s="2">
        <v>0.51304327999999999</v>
      </c>
      <c r="U7">
        <v>280.79501099999999</v>
      </c>
      <c r="V7">
        <f t="shared" si="9"/>
        <v>283.56240384222963</v>
      </c>
      <c r="W7">
        <f t="shared" si="10"/>
        <v>7.6584631432238446</v>
      </c>
      <c r="X7" s="20">
        <f t="shared" si="11"/>
        <v>9.713211651774885E-5</v>
      </c>
      <c r="AB7" t="s">
        <v>37</v>
      </c>
      <c r="AC7">
        <v>1.3364493555712893E-4</v>
      </c>
      <c r="AU7" t="s">
        <v>72</v>
      </c>
    </row>
    <row r="8" spans="1:47" x14ac:dyDescent="0.25">
      <c r="B8" s="2">
        <v>0.56434395000000004</v>
      </c>
      <c r="C8">
        <v>201.723296</v>
      </c>
      <c r="D8">
        <f t="shared" si="0"/>
        <v>202.05372018220228</v>
      </c>
      <c r="E8">
        <f t="shared" si="1"/>
        <v>0.10918014018404479</v>
      </c>
      <c r="F8" s="20">
        <f t="shared" si="2"/>
        <v>2.6830671154197514E-6</v>
      </c>
      <c r="H8" s="2">
        <v>0.54325374999999998</v>
      </c>
      <c r="I8">
        <v>219.174497</v>
      </c>
      <c r="J8">
        <f t="shared" si="3"/>
        <v>221.40551890600241</v>
      </c>
      <c r="K8">
        <f t="shared" si="4"/>
        <v>4.9774587450626306</v>
      </c>
      <c r="L8" s="20">
        <f t="shared" si="5"/>
        <v>1.0361619309291976E-4</v>
      </c>
      <c r="N8" s="2">
        <v>0.50922997000000003</v>
      </c>
      <c r="O8">
        <v>247.070697</v>
      </c>
      <c r="P8">
        <f t="shared" si="6"/>
        <v>248.57192853233306</v>
      </c>
      <c r="Q8">
        <f t="shared" si="7"/>
        <v>2.2536961136710834</v>
      </c>
      <c r="R8" s="20">
        <f t="shared" si="8"/>
        <v>3.6919250430328144E-5</v>
      </c>
      <c r="T8" s="2">
        <v>0.51571537000000001</v>
      </c>
      <c r="U8">
        <v>280.84008699999998</v>
      </c>
      <c r="V8">
        <f t="shared" si="9"/>
        <v>283.56252797712341</v>
      </c>
      <c r="W8">
        <f t="shared" si="10"/>
        <v>7.4116848739207564</v>
      </c>
      <c r="X8" s="20">
        <f t="shared" si="11"/>
        <v>9.3972060179492643E-5</v>
      </c>
      <c r="AB8" t="s">
        <v>56</v>
      </c>
      <c r="AC8">
        <v>14.220928033900321</v>
      </c>
    </row>
    <row r="9" spans="1:47" x14ac:dyDescent="0.25">
      <c r="B9" s="2">
        <v>0.56750226999999998</v>
      </c>
      <c r="C9">
        <v>201.84219999999999</v>
      </c>
      <c r="D9">
        <f t="shared" si="0"/>
        <v>202.06279068287725</v>
      </c>
      <c r="E9">
        <f t="shared" si="1"/>
        <v>4.8660249372255167E-2</v>
      </c>
      <c r="F9" s="20">
        <f t="shared" si="2"/>
        <v>1.1944016314071025E-6</v>
      </c>
      <c r="H9" s="2">
        <v>0.54602119000000005</v>
      </c>
      <c r="I9">
        <v>219.206346</v>
      </c>
      <c r="J9">
        <f t="shared" si="3"/>
        <v>221.40829712642116</v>
      </c>
      <c r="K9">
        <f t="shared" si="4"/>
        <v>4.8485887631474345</v>
      </c>
      <c r="L9" s="20">
        <f t="shared" si="5"/>
        <v>1.0090416783848208E-4</v>
      </c>
      <c r="N9" s="2">
        <v>0.51163064999999996</v>
      </c>
      <c r="O9">
        <v>247.087076</v>
      </c>
      <c r="P9">
        <f t="shared" si="6"/>
        <v>248.57203100617852</v>
      </c>
      <c r="Q9">
        <f t="shared" si="7"/>
        <v>2.2050913703746593</v>
      </c>
      <c r="R9" s="20">
        <f t="shared" si="8"/>
        <v>3.6118235849702516E-5</v>
      </c>
      <c r="T9" s="2">
        <v>0.52079629999999999</v>
      </c>
      <c r="U9">
        <v>280.74155999999999</v>
      </c>
      <c r="V9">
        <f t="shared" si="9"/>
        <v>283.56278540641108</v>
      </c>
      <c r="W9">
        <f t="shared" si="10"/>
        <v>7.9593127937794081</v>
      </c>
      <c r="X9" s="20">
        <f t="shared" si="11"/>
        <v>1.0098622889659929E-4</v>
      </c>
      <c r="AA9">
        <v>0.2</v>
      </c>
      <c r="AB9" t="s">
        <v>59</v>
      </c>
      <c r="AC9">
        <v>0.23767625550244156</v>
      </c>
    </row>
    <row r="10" spans="1:47" x14ac:dyDescent="0.25">
      <c r="B10" s="2">
        <v>0.56969267000000001</v>
      </c>
      <c r="C10">
        <v>201.825558</v>
      </c>
      <c r="D10">
        <f t="shared" si="0"/>
        <v>202.06943048515589</v>
      </c>
      <c r="E10">
        <f t="shared" si="1"/>
        <v>5.9473789016109897E-2</v>
      </c>
      <c r="F10" s="20">
        <f t="shared" si="2"/>
        <v>1.4600686769793133E-6</v>
      </c>
      <c r="H10" s="2">
        <v>0.54860500999999995</v>
      </c>
      <c r="I10">
        <v>219.26367500000001</v>
      </c>
      <c r="J10">
        <f t="shared" si="3"/>
        <v>221.41102986719932</v>
      </c>
      <c r="K10">
        <f t="shared" si="4"/>
        <v>4.6111329256845721</v>
      </c>
      <c r="L10" s="20">
        <f t="shared" si="5"/>
        <v>9.591229083070064E-5</v>
      </c>
      <c r="N10" s="2">
        <v>0.51354078000000003</v>
      </c>
      <c r="O10">
        <v>247.00811400000001</v>
      </c>
      <c r="P10">
        <f t="shared" si="6"/>
        <v>248.57211589275553</v>
      </c>
      <c r="Q10">
        <f t="shared" si="7"/>
        <v>2.4461019205428727</v>
      </c>
      <c r="R10" s="20">
        <f t="shared" si="8"/>
        <v>4.0091481889148315E-5</v>
      </c>
      <c r="T10" s="2">
        <v>0.52356457000000001</v>
      </c>
      <c r="U10">
        <v>280.74155999999999</v>
      </c>
      <c r="V10">
        <f t="shared" si="9"/>
        <v>283.56293897863856</v>
      </c>
      <c r="W10">
        <f t="shared" si="10"/>
        <v>7.9601793411035819</v>
      </c>
      <c r="X10" s="20">
        <f t="shared" si="11"/>
        <v>1.0099722348227474E-4</v>
      </c>
      <c r="AA10">
        <v>0.3</v>
      </c>
      <c r="AB10" t="s">
        <v>59</v>
      </c>
      <c r="AC10">
        <v>0.20837299929681097</v>
      </c>
      <c r="AN10" t="s">
        <v>73</v>
      </c>
    </row>
    <row r="11" spans="1:47" x14ac:dyDescent="0.25">
      <c r="B11" s="2">
        <v>0.57213555000000005</v>
      </c>
      <c r="C11">
        <v>201.936837</v>
      </c>
      <c r="D11">
        <f t="shared" si="0"/>
        <v>202.07719130859616</v>
      </c>
      <c r="E11">
        <f t="shared" si="1"/>
        <v>1.9699331941505752E-2</v>
      </c>
      <c r="F11" s="20">
        <f t="shared" si="2"/>
        <v>4.830814924087877E-7</v>
      </c>
      <c r="H11" s="2">
        <v>0.55358163999999999</v>
      </c>
      <c r="I11">
        <v>219.31463299999999</v>
      </c>
      <c r="J11">
        <f t="shared" si="3"/>
        <v>221.41669869228062</v>
      </c>
      <c r="K11">
        <f t="shared" si="4"/>
        <v>4.4186801746632547</v>
      </c>
      <c r="L11" s="20">
        <f t="shared" si="5"/>
        <v>9.1866537840885548E-5</v>
      </c>
      <c r="N11" s="2">
        <v>0.51521545000000002</v>
      </c>
      <c r="O11">
        <v>247.09238500000001</v>
      </c>
      <c r="P11">
        <f t="shared" si="6"/>
        <v>248.57219289750549</v>
      </c>
      <c r="Q11">
        <f t="shared" si="7"/>
        <v>2.1898314135195913</v>
      </c>
      <c r="R11" s="20">
        <f t="shared" si="8"/>
        <v>3.5866744481928916E-5</v>
      </c>
      <c r="T11" s="2">
        <v>0.52643189000000001</v>
      </c>
      <c r="U11">
        <v>280.74155999999999</v>
      </c>
      <c r="V11">
        <f t="shared" si="9"/>
        <v>283.56310927757772</v>
      </c>
      <c r="W11">
        <f t="shared" si="10"/>
        <v>7.9611403257994136</v>
      </c>
      <c r="X11" s="20">
        <f t="shared" si="11"/>
        <v>1.0100941627114655E-4</v>
      </c>
      <c r="AA11">
        <v>0.4</v>
      </c>
      <c r="AB11" t="s">
        <v>59</v>
      </c>
      <c r="AC11">
        <v>1.7688327427456844E-2</v>
      </c>
      <c r="AN11" t="s">
        <v>74</v>
      </c>
      <c r="AO11">
        <f>1-2*(AP5/AP3)^2</f>
        <v>0.97792593643916914</v>
      </c>
      <c r="AQ11" t="s">
        <v>75</v>
      </c>
      <c r="AR11">
        <f>-0.357+0.45*EXP(-0.0375*AP6)</f>
        <v>-0.18726344089657934</v>
      </c>
    </row>
    <row r="12" spans="1:47" x14ac:dyDescent="0.25">
      <c r="B12" s="2">
        <v>0.57676136</v>
      </c>
      <c r="C12">
        <v>201.99507600000001</v>
      </c>
      <c r="D12">
        <f t="shared" si="0"/>
        <v>202.09298206112712</v>
      </c>
      <c r="E12">
        <f t="shared" si="1"/>
        <v>9.5855968054244615E-3</v>
      </c>
      <c r="F12" s="20">
        <f t="shared" si="2"/>
        <v>2.3492952024515532E-7</v>
      </c>
      <c r="H12" s="2">
        <v>0.55571793000000003</v>
      </c>
      <c r="I12">
        <v>219.32048700000001</v>
      </c>
      <c r="J12">
        <f t="shared" si="3"/>
        <v>221.41930699148173</v>
      </c>
      <c r="K12">
        <f t="shared" si="4"/>
        <v>4.4050453566433214</v>
      </c>
      <c r="L12" s="20">
        <f t="shared" si="5"/>
        <v>9.1578174337155467E-5</v>
      </c>
      <c r="N12" s="2">
        <v>0.51921512000000003</v>
      </c>
      <c r="O12">
        <v>247.132373</v>
      </c>
      <c r="P12">
        <f t="shared" si="6"/>
        <v>248.57238730214488</v>
      </c>
      <c r="Q12">
        <f t="shared" si="7"/>
        <v>2.0736411903817888</v>
      </c>
      <c r="R12" s="20">
        <f t="shared" si="8"/>
        <v>3.3952701265469823E-5</v>
      </c>
      <c r="T12" s="2">
        <v>0.53210155999999997</v>
      </c>
      <c r="U12">
        <v>281.14977399999998</v>
      </c>
      <c r="V12">
        <f t="shared" si="9"/>
        <v>283.56348468363137</v>
      </c>
      <c r="W12">
        <f t="shared" si="10"/>
        <v>5.8259992642763283</v>
      </c>
      <c r="X12" s="20">
        <f t="shared" si="11"/>
        <v>7.3704660141604654E-5</v>
      </c>
      <c r="AA12">
        <v>0.5</v>
      </c>
      <c r="AB12" t="s">
        <v>59</v>
      </c>
      <c r="AC12">
        <v>0</v>
      </c>
      <c r="AN12" t="s">
        <v>76</v>
      </c>
      <c r="AO12">
        <f>0.0524*AP4^4-0.15*AP4^3+0.1659*AP4^2-0.0706*AP4+0.0119</f>
        <v>2.9231101440000025E-3</v>
      </c>
      <c r="AQ12" t="s">
        <v>77</v>
      </c>
      <c r="AR12">
        <f>0.0524*(AP4-AR11)^4-0.15*(AP4-AR11)^3+0.1659*(AP4-AR11)^2-0.0706*(AP4-AR11)+0.0119</f>
        <v>1.9729967339372975E-3</v>
      </c>
    </row>
    <row r="13" spans="1:47" x14ac:dyDescent="0.25">
      <c r="B13" s="2">
        <v>0.57908630000000005</v>
      </c>
      <c r="C13">
        <v>201.977688</v>
      </c>
      <c r="D13">
        <f t="shared" si="0"/>
        <v>202.10149558755126</v>
      </c>
      <c r="E13">
        <f t="shared" si="1"/>
        <v>1.5328318735261668E-2</v>
      </c>
      <c r="F13" s="20">
        <f t="shared" si="2"/>
        <v>3.75740258036715E-7</v>
      </c>
      <c r="H13" s="2">
        <v>0.55774858000000005</v>
      </c>
      <c r="I13">
        <v>219.333743</v>
      </c>
      <c r="J13">
        <f t="shared" si="3"/>
        <v>221.4218899445155</v>
      </c>
      <c r="K13">
        <f t="shared" si="4"/>
        <v>4.3603576618894211</v>
      </c>
      <c r="L13" s="20">
        <f t="shared" si="5"/>
        <v>9.0638187844545591E-5</v>
      </c>
      <c r="N13" s="2">
        <v>0.52141926000000005</v>
      </c>
      <c r="O13">
        <v>247.16024300000001</v>
      </c>
      <c r="P13">
        <f t="shared" si="6"/>
        <v>248.57250125955878</v>
      </c>
      <c r="Q13">
        <f t="shared" si="7"/>
        <v>1.9944733916919626</v>
      </c>
      <c r="R13" s="20">
        <f t="shared" si="8"/>
        <v>3.2649085386814629E-5</v>
      </c>
      <c r="T13" s="2">
        <v>0.53594584999999995</v>
      </c>
      <c r="U13">
        <v>281.10469899999998</v>
      </c>
      <c r="V13">
        <f t="shared" si="9"/>
        <v>283.56377335255871</v>
      </c>
      <c r="W13">
        <f t="shared" si="10"/>
        <v>6.0470466714121374</v>
      </c>
      <c r="X13" s="20">
        <f t="shared" si="11"/>
        <v>7.6525664547263508E-5</v>
      </c>
      <c r="AN13" t="s">
        <v>78</v>
      </c>
      <c r="AO13">
        <f>1/(1+AO12*AP2)</f>
        <v>0.97314683087939891</v>
      </c>
      <c r="AQ13" t="s">
        <v>79</v>
      </c>
      <c r="AR13">
        <f>1/(1+AR12*AP2)</f>
        <v>0.98171546198260817</v>
      </c>
    </row>
    <row r="14" spans="1:47" x14ac:dyDescent="0.25">
      <c r="B14" s="2">
        <v>0.58137081000000002</v>
      </c>
      <c r="C14">
        <v>202.058066</v>
      </c>
      <c r="D14">
        <f t="shared" si="0"/>
        <v>202.1102615681809</v>
      </c>
      <c r="E14">
        <f t="shared" si="1"/>
        <v>2.7243773377276168E-3</v>
      </c>
      <c r="F14" s="20">
        <f t="shared" si="2"/>
        <v>6.6729039766126925E-8</v>
      </c>
      <c r="H14" s="2">
        <v>0.56253785999999995</v>
      </c>
      <c r="I14">
        <v>219.39107100000001</v>
      </c>
      <c r="J14">
        <f t="shared" si="3"/>
        <v>221.42840742085568</v>
      </c>
      <c r="K14">
        <f t="shared" si="4"/>
        <v>4.1507396917449775</v>
      </c>
      <c r="L14" s="20">
        <f t="shared" si="5"/>
        <v>8.6235800975307066E-5</v>
      </c>
      <c r="N14" s="2">
        <v>0.52380073000000005</v>
      </c>
      <c r="O14">
        <v>247.17441400000001</v>
      </c>
      <c r="P14">
        <f t="shared" si="6"/>
        <v>248.57263032115409</v>
      </c>
      <c r="Q14">
        <f t="shared" si="7"/>
        <v>1.9550088807416517</v>
      </c>
      <c r="R14" s="20">
        <f t="shared" si="8"/>
        <v>3.1999390635865658E-5</v>
      </c>
      <c r="T14" s="2">
        <v>0.53943156000000003</v>
      </c>
      <c r="U14">
        <v>281.092465</v>
      </c>
      <c r="V14">
        <f t="shared" si="9"/>
        <v>283.56406321377381</v>
      </c>
      <c r="W14">
        <f t="shared" si="10"/>
        <v>6.1087977303298509</v>
      </c>
      <c r="X14" s="20">
        <f t="shared" si="11"/>
        <v>7.7313856577842683E-5</v>
      </c>
    </row>
    <row r="15" spans="1:47" x14ac:dyDescent="0.25">
      <c r="B15" s="2">
        <v>0.58404272000000002</v>
      </c>
      <c r="C15">
        <v>202.07788300000001</v>
      </c>
      <c r="D15">
        <f t="shared" si="0"/>
        <v>202.12104355809555</v>
      </c>
      <c r="E15">
        <f t="shared" si="1"/>
        <v>1.8628337751181656E-3</v>
      </c>
      <c r="F15" s="20">
        <f t="shared" si="2"/>
        <v>4.5618031057946634E-8</v>
      </c>
      <c r="H15" s="2">
        <v>0.56450581</v>
      </c>
      <c r="I15">
        <v>219.32048700000001</v>
      </c>
      <c r="J15">
        <f t="shared" si="3"/>
        <v>221.43126962192935</v>
      </c>
      <c r="K15">
        <f t="shared" si="4"/>
        <v>4.4554032770388634</v>
      </c>
      <c r="L15" s="20">
        <f t="shared" si="5"/>
        <v>9.2625084423174115E-5</v>
      </c>
      <c r="N15" s="2">
        <v>0.52647257000000003</v>
      </c>
      <c r="O15">
        <v>247.22721300000001</v>
      </c>
      <c r="P15">
        <f t="shared" si="6"/>
        <v>248.57278302590967</v>
      </c>
      <c r="Q15">
        <f t="shared" si="7"/>
        <v>1.8105586946265391</v>
      </c>
      <c r="R15" s="20">
        <f t="shared" si="8"/>
        <v>2.9622387731422004E-5</v>
      </c>
      <c r="T15" s="2">
        <v>0.54428281000000001</v>
      </c>
      <c r="U15">
        <v>281.10469899999998</v>
      </c>
      <c r="V15">
        <f t="shared" si="9"/>
        <v>283.56451883213134</v>
      </c>
      <c r="W15">
        <f t="shared" si="10"/>
        <v>6.0507136065467471</v>
      </c>
      <c r="X15" s="20">
        <f t="shared" si="11"/>
        <v>7.657206978659367E-5</v>
      </c>
      <c r="Z15">
        <v>0.2</v>
      </c>
      <c r="AA15" t="s">
        <v>35</v>
      </c>
      <c r="AC15">
        <f>SUM(E3:E150)</f>
        <v>286.7843836374085</v>
      </c>
      <c r="AN15" t="s">
        <v>80</v>
      </c>
      <c r="AO15">
        <f>1/(AC5*10^-4*PI()*AP2*AO13*AO11)</f>
        <v>0.9113545451415489</v>
      </c>
      <c r="AQ15" t="s">
        <v>81</v>
      </c>
      <c r="AR15">
        <f>1/(AC5*10^-4*PI()*AP2*AR13*AO11)</f>
        <v>0.90340003978438532</v>
      </c>
    </row>
    <row r="16" spans="1:47" x14ac:dyDescent="0.25">
      <c r="B16" s="2">
        <v>0.58666174999999998</v>
      </c>
      <c r="C16">
        <v>202.129817</v>
      </c>
      <c r="D16">
        <f t="shared" si="0"/>
        <v>202.13219583229221</v>
      </c>
      <c r="E16">
        <f t="shared" si="1"/>
        <v>5.6588430744548932E-6</v>
      </c>
      <c r="F16" s="20">
        <f t="shared" si="2"/>
        <v>1.3850545715307073E-10</v>
      </c>
      <c r="H16" s="2">
        <v>0.56612271000000003</v>
      </c>
      <c r="I16">
        <v>219.36877699999999</v>
      </c>
      <c r="J16">
        <f t="shared" si="3"/>
        <v>221.43370628789862</v>
      </c>
      <c r="K16">
        <f t="shared" si="4"/>
        <v>4.2639329640215085</v>
      </c>
      <c r="L16" s="20">
        <f t="shared" si="5"/>
        <v>8.8605512152661178E-5</v>
      </c>
      <c r="N16" s="2">
        <v>0.52863406999999996</v>
      </c>
      <c r="O16">
        <v>247.20173299999999</v>
      </c>
      <c r="P16">
        <f t="shared" si="6"/>
        <v>248.57291316158708</v>
      </c>
      <c r="Q16">
        <f t="shared" si="7"/>
        <v>1.8801350355300013</v>
      </c>
      <c r="R16" s="20">
        <f t="shared" si="8"/>
        <v>3.0767061548353632E-5</v>
      </c>
      <c r="T16" s="2">
        <v>0.54776897999999996</v>
      </c>
      <c r="U16">
        <v>281.19033100000001</v>
      </c>
      <c r="V16">
        <f t="shared" si="9"/>
        <v>283.56489011317228</v>
      </c>
      <c r="W16">
        <f t="shared" si="10"/>
        <v>5.638530981949466</v>
      </c>
      <c r="X16" s="20">
        <f t="shared" si="11"/>
        <v>7.1312425022095031E-5</v>
      </c>
      <c r="Z16">
        <v>0.3</v>
      </c>
      <c r="AA16" t="s">
        <v>35</v>
      </c>
      <c r="AC16">
        <f>SUM(K3:K150)</f>
        <v>272.77565396105734</v>
      </c>
    </row>
    <row r="17" spans="2:47" x14ac:dyDescent="0.25">
      <c r="B17" s="2">
        <v>0.58923442999999998</v>
      </c>
      <c r="C17">
        <v>202.096993</v>
      </c>
      <c r="D17">
        <f t="shared" si="0"/>
        <v>202.14374459456437</v>
      </c>
      <c r="E17">
        <f t="shared" si="1"/>
        <v>2.1857115943112048E-3</v>
      </c>
      <c r="F17" s="20">
        <f t="shared" si="2"/>
        <v>5.3514707084167569E-8</v>
      </c>
      <c r="H17" s="2">
        <v>0.56979542999999999</v>
      </c>
      <c r="I17">
        <v>219.422921</v>
      </c>
      <c r="J17">
        <f t="shared" si="3"/>
        <v>221.4395409351151</v>
      </c>
      <c r="K17">
        <f t="shared" si="4"/>
        <v>4.0667559627036391</v>
      </c>
      <c r="L17" s="20">
        <f t="shared" si="5"/>
        <v>8.4466427818738661E-5</v>
      </c>
      <c r="N17" s="2">
        <v>0.53109863000000002</v>
      </c>
      <c r="O17">
        <v>247.161822</v>
      </c>
      <c r="P17">
        <f t="shared" si="6"/>
        <v>248.57306932961541</v>
      </c>
      <c r="Q17">
        <f t="shared" si="7"/>
        <v>1.9916190253466157</v>
      </c>
      <c r="R17" s="20">
        <f t="shared" si="8"/>
        <v>3.2601943484425571E-5</v>
      </c>
      <c r="T17" s="2">
        <v>0.55161378000000005</v>
      </c>
      <c r="U17">
        <v>281.25149699999997</v>
      </c>
      <c r="V17">
        <f t="shared" si="9"/>
        <v>283.56534963313408</v>
      </c>
      <c r="W17">
        <f t="shared" si="10"/>
        <v>5.3539140078616265</v>
      </c>
      <c r="X17" s="20">
        <f t="shared" si="11"/>
        <v>6.768332817847201E-5</v>
      </c>
      <c r="Z17">
        <v>0.4</v>
      </c>
      <c r="AA17" t="s">
        <v>35</v>
      </c>
      <c r="AC17">
        <f>SUM(Q3:Q160)</f>
        <v>338.7347373007384</v>
      </c>
    </row>
    <row r="18" spans="2:47" x14ac:dyDescent="0.25">
      <c r="B18" s="2">
        <v>0.59224135</v>
      </c>
      <c r="C18">
        <v>202.02494100000001</v>
      </c>
      <c r="D18">
        <f t="shared" si="0"/>
        <v>202.15803197480224</v>
      </c>
      <c r="E18">
        <f t="shared" si="1"/>
        <v>1.7713207573807638E-2</v>
      </c>
      <c r="F18" s="20">
        <f t="shared" si="2"/>
        <v>4.3399750695476686E-7</v>
      </c>
      <c r="H18" s="2">
        <v>0.57177823000000005</v>
      </c>
      <c r="I18">
        <v>219.47261700000001</v>
      </c>
      <c r="J18">
        <f t="shared" si="3"/>
        <v>221.44287304449878</v>
      </c>
      <c r="K18">
        <f t="shared" si="4"/>
        <v>3.8819088808839322</v>
      </c>
      <c r="L18" s="20">
        <f t="shared" si="5"/>
        <v>8.0590648900454067E-5</v>
      </c>
      <c r="N18" s="2">
        <v>0.53538101000000005</v>
      </c>
      <c r="O18">
        <v>247.297281</v>
      </c>
      <c r="P18">
        <f t="shared" si="6"/>
        <v>248.57336245504951</v>
      </c>
      <c r="Q18">
        <f t="shared" si="7"/>
        <v>1.6283838799212669</v>
      </c>
      <c r="R18" s="20">
        <f t="shared" si="8"/>
        <v>2.6626746996753501E-5</v>
      </c>
      <c r="T18" s="2">
        <v>0.55562007000000002</v>
      </c>
      <c r="U18">
        <v>281.48392799999999</v>
      </c>
      <c r="V18">
        <f t="shared" si="9"/>
        <v>283.56589355019787</v>
      </c>
      <c r="W18">
        <f t="shared" si="10"/>
        <v>4.3345805522107552</v>
      </c>
      <c r="X18" s="20">
        <f t="shared" si="11"/>
        <v>5.4706618664764825E-5</v>
      </c>
      <c r="Z18">
        <v>0.5</v>
      </c>
      <c r="AA18" t="s">
        <v>35</v>
      </c>
      <c r="AC18">
        <f>SUM(W3:W150)</f>
        <v>521.63799351215812</v>
      </c>
    </row>
    <row r="19" spans="2:47" x14ac:dyDescent="0.25">
      <c r="B19" s="2">
        <v>0.59537545999999997</v>
      </c>
      <c r="C19">
        <v>202.12247199999999</v>
      </c>
      <c r="D19">
        <f t="shared" si="0"/>
        <v>202.17388532608123</v>
      </c>
      <c r="E19">
        <f t="shared" si="1"/>
        <v>2.6433300987365009E-3</v>
      </c>
      <c r="F19" s="20">
        <f t="shared" si="2"/>
        <v>6.4702669469670132E-8</v>
      </c>
      <c r="H19" s="2">
        <v>0.57379893999999998</v>
      </c>
      <c r="I19">
        <v>219.427167</v>
      </c>
      <c r="J19">
        <f t="shared" si="3"/>
        <v>221.44640754057065</v>
      </c>
      <c r="K19">
        <f t="shared" si="4"/>
        <v>4.077332360684049</v>
      </c>
      <c r="L19" s="20">
        <f t="shared" si="5"/>
        <v>8.4682821976137681E-5</v>
      </c>
      <c r="N19" s="2">
        <v>0.53845156999999999</v>
      </c>
      <c r="O19">
        <v>247.29091099999999</v>
      </c>
      <c r="P19">
        <f t="shared" si="6"/>
        <v>248.57359162965929</v>
      </c>
      <c r="Q19">
        <f t="shared" si="7"/>
        <v>1.6452695977031688</v>
      </c>
      <c r="R19" s="20">
        <f t="shared" si="8"/>
        <v>2.6904242181641093E-5</v>
      </c>
      <c r="T19" s="2">
        <v>0.55874743999999998</v>
      </c>
      <c r="U19">
        <v>281.55732699999999</v>
      </c>
      <c r="V19">
        <f t="shared" si="9"/>
        <v>283.56637170858198</v>
      </c>
      <c r="W19">
        <f t="shared" si="10"/>
        <v>4.0362606410813173</v>
      </c>
      <c r="X19" s="20">
        <f t="shared" si="11"/>
        <v>5.0914975127415752E-5</v>
      </c>
      <c r="Z19" t="s">
        <v>36</v>
      </c>
      <c r="AA19" t="s">
        <v>35</v>
      </c>
      <c r="AC19">
        <f>SUM(AC15:AC18)</f>
        <v>1419.9327684113623</v>
      </c>
      <c r="AN19" t="s">
        <v>82</v>
      </c>
    </row>
    <row r="20" spans="2:47" x14ac:dyDescent="0.25">
      <c r="B20" s="2">
        <v>0.59814281000000002</v>
      </c>
      <c r="C20">
        <v>202.19891000000001</v>
      </c>
      <c r="D20">
        <f t="shared" si="0"/>
        <v>202.18875121769173</v>
      </c>
      <c r="E20">
        <f t="shared" si="1"/>
        <v>1.032008579870417E-4</v>
      </c>
      <c r="F20" s="20">
        <f t="shared" si="2"/>
        <v>2.5242111904128409E-9</v>
      </c>
      <c r="H20" s="2">
        <v>0.57812187000000004</v>
      </c>
      <c r="I20">
        <v>219.41018099999999</v>
      </c>
      <c r="J20">
        <f t="shared" si="3"/>
        <v>221.45446768297387</v>
      </c>
      <c r="K20">
        <f t="shared" si="4"/>
        <v>4.1791080421843336</v>
      </c>
      <c r="L20" s="20">
        <f t="shared" si="5"/>
        <v>8.6810058258511829E-5</v>
      </c>
      <c r="N20" s="2">
        <v>0.54159374999999998</v>
      </c>
      <c r="O20">
        <v>247.304925</v>
      </c>
      <c r="P20">
        <f t="shared" si="6"/>
        <v>248.57384467157178</v>
      </c>
      <c r="Q20">
        <f t="shared" si="7"/>
        <v>1.6101571329018336</v>
      </c>
      <c r="R20" s="20">
        <f t="shared" si="8"/>
        <v>2.6327082216887738E-5</v>
      </c>
      <c r="T20" s="2">
        <v>0.56173490000000004</v>
      </c>
      <c r="U20">
        <v>281.56642699999998</v>
      </c>
      <c r="V20">
        <f t="shared" si="9"/>
        <v>283.56687879621364</v>
      </c>
      <c r="W20">
        <f t="shared" si="10"/>
        <v>4.0018073889744885</v>
      </c>
      <c r="X20" s="20">
        <f t="shared" si="11"/>
        <v>5.0477105372624801E-5</v>
      </c>
      <c r="AA20" s="9" t="s">
        <v>47</v>
      </c>
      <c r="AC20">
        <f>AC19/4</f>
        <v>354.98319210284058</v>
      </c>
      <c r="AN20" t="s">
        <v>83</v>
      </c>
      <c r="AO20">
        <f>1/(AO13*AO11)</f>
        <v>1.0507893506752088</v>
      </c>
      <c r="AQ20" t="s">
        <v>84</v>
      </c>
      <c r="AR20">
        <f>1/(AR13*AO11)</f>
        <v>1.0416178272941539</v>
      </c>
    </row>
    <row r="21" spans="2:47" x14ac:dyDescent="0.25">
      <c r="B21" s="2">
        <v>0.60410509999999995</v>
      </c>
      <c r="C21">
        <v>202.31855899999999</v>
      </c>
      <c r="D21">
        <f t="shared" si="0"/>
        <v>202.2237832726471</v>
      </c>
      <c r="E21">
        <f t="shared" si="1"/>
        <v>8.982438495270556E-3</v>
      </c>
      <c r="F21" s="20">
        <f t="shared" si="2"/>
        <v>2.1944354271893988E-7</v>
      </c>
      <c r="H21" s="2">
        <v>0.58056611000000002</v>
      </c>
      <c r="I21">
        <v>219.47261700000001</v>
      </c>
      <c r="J21">
        <f t="shared" si="3"/>
        <v>221.45934523922892</v>
      </c>
      <c r="K21">
        <f t="shared" si="4"/>
        <v>3.9470890965496044</v>
      </c>
      <c r="L21" s="20">
        <f t="shared" si="5"/>
        <v>8.1943827462123965E-5</v>
      </c>
      <c r="N21" s="2">
        <v>0.54629139000000004</v>
      </c>
      <c r="O21">
        <v>247.28454099999999</v>
      </c>
      <c r="P21">
        <f t="shared" si="6"/>
        <v>248.57426272350267</v>
      </c>
      <c r="Q21">
        <f t="shared" si="7"/>
        <v>1.6633821240747237</v>
      </c>
      <c r="R21" s="20">
        <f t="shared" si="8"/>
        <v>2.7201828323908666E-5</v>
      </c>
      <c r="T21" s="2">
        <v>0.56571921999999997</v>
      </c>
      <c r="U21">
        <v>281.610117</v>
      </c>
      <c r="V21">
        <f t="shared" si="9"/>
        <v>283.56764294394384</v>
      </c>
      <c r="W21">
        <f t="shared" si="10"/>
        <v>3.8319078212132043</v>
      </c>
      <c r="X21" s="20">
        <f t="shared" si="11"/>
        <v>4.8319067828237712E-5</v>
      </c>
      <c r="AN21" t="s">
        <v>85</v>
      </c>
      <c r="AO21">
        <f>(AC5*10^-4*PI()*AP2-AO20)/(AC6*10^-4*PI()*AP2)</f>
        <v>0.18492717955928614</v>
      </c>
      <c r="AQ21" t="s">
        <v>86</v>
      </c>
      <c r="AR21">
        <f>(AC5*10^-4*PI()*AP2-AR20)/(AC6*10^-4*PI()*AP2)</f>
        <v>0.20152142280433913</v>
      </c>
      <c r="AU21" t="s">
        <v>87</v>
      </c>
    </row>
    <row r="22" spans="2:47" x14ac:dyDescent="0.25">
      <c r="B22" s="2">
        <v>0.60658824</v>
      </c>
      <c r="C22">
        <v>202.41548399999999</v>
      </c>
      <c r="D22">
        <f t="shared" si="0"/>
        <v>202.23968104704994</v>
      </c>
      <c r="E22">
        <f t="shared" si="1"/>
        <v>3.0906678265957648E-2</v>
      </c>
      <c r="F22" s="20">
        <f t="shared" si="2"/>
        <v>7.5433605929966116E-7</v>
      </c>
      <c r="H22" s="2">
        <v>0.58259183999999997</v>
      </c>
      <c r="I22">
        <v>219.43008699999999</v>
      </c>
      <c r="J22">
        <f t="shared" si="3"/>
        <v>221.46357428942429</v>
      </c>
      <c r="K22">
        <f t="shared" si="4"/>
        <v>4.1350705562501888</v>
      </c>
      <c r="L22" s="20">
        <f t="shared" si="5"/>
        <v>8.5879710877308295E-5</v>
      </c>
      <c r="N22" s="2">
        <v>0.54838865000000003</v>
      </c>
      <c r="O22">
        <v>247.31237300000001</v>
      </c>
      <c r="P22">
        <f t="shared" si="6"/>
        <v>248.57446667739958</v>
      </c>
      <c r="Q22">
        <f t="shared" si="7"/>
        <v>1.5928804505319865</v>
      </c>
      <c r="R22" s="20">
        <f t="shared" si="8"/>
        <v>2.6043028907769361E-5</v>
      </c>
      <c r="T22" s="2">
        <v>0.56884668000000005</v>
      </c>
      <c r="U22">
        <v>281.70412499999998</v>
      </c>
      <c r="V22">
        <f t="shared" si="9"/>
        <v>283.56832349985672</v>
      </c>
      <c r="W22">
        <f t="shared" si="10"/>
        <v>3.4752360468681234</v>
      </c>
      <c r="X22" s="20">
        <f t="shared" si="11"/>
        <v>4.3792314143338787E-5</v>
      </c>
    </row>
    <row r="23" spans="2:47" x14ac:dyDescent="0.25">
      <c r="B23" s="2">
        <v>0.6090525</v>
      </c>
      <c r="C23">
        <v>202.52377100000001</v>
      </c>
      <c r="D23">
        <f t="shared" si="0"/>
        <v>202.25627771738814</v>
      </c>
      <c r="E23">
        <f t="shared" si="1"/>
        <v>7.1552656242471799E-2</v>
      </c>
      <c r="F23" s="20">
        <f t="shared" si="2"/>
        <v>1.744511151422343E-6</v>
      </c>
      <c r="H23" s="2">
        <v>0.58598543000000003</v>
      </c>
      <c r="I23">
        <v>219.48024899999999</v>
      </c>
      <c r="J23">
        <f t="shared" si="3"/>
        <v>221.47106014720669</v>
      </c>
      <c r="K23">
        <f t="shared" si="4"/>
        <v>3.9633290238424537</v>
      </c>
      <c r="L23" s="20">
        <f t="shared" si="5"/>
        <v>8.2275255418949589E-5</v>
      </c>
      <c r="N23" s="2">
        <v>0.55013131999999998</v>
      </c>
      <c r="O23">
        <v>247.34696500000001</v>
      </c>
      <c r="P23">
        <f t="shared" si="6"/>
        <v>248.57464515753898</v>
      </c>
      <c r="Q23">
        <f t="shared" si="7"/>
        <v>1.5071985692149097</v>
      </c>
      <c r="R23" s="20">
        <f t="shared" si="8"/>
        <v>2.4635268582980404E-5</v>
      </c>
      <c r="T23" s="2">
        <v>0.57197416999999995</v>
      </c>
      <c r="U23">
        <v>281.80199099999999</v>
      </c>
      <c r="V23">
        <f t="shared" si="9"/>
        <v>283.56908568715124</v>
      </c>
      <c r="W23">
        <f t="shared" si="10"/>
        <v>3.1226236333581987</v>
      </c>
      <c r="X23" s="20">
        <f t="shared" si="11"/>
        <v>3.9321631412813092E-5</v>
      </c>
      <c r="Z23" t="s">
        <v>127</v>
      </c>
      <c r="AA23" t="s">
        <v>60</v>
      </c>
      <c r="AC23">
        <f>AC19/COUNT(D3:D125,J3:J137,P3:P156,V3:V99)</f>
        <v>2.7896518043445231</v>
      </c>
    </row>
    <row r="24" spans="2:47" x14ac:dyDescent="0.25">
      <c r="B24" s="2">
        <v>0.61222748999999999</v>
      </c>
      <c r="C24">
        <v>202.64001999999999</v>
      </c>
      <c r="D24">
        <f t="shared" si="0"/>
        <v>202.27893509257501</v>
      </c>
      <c r="E24">
        <f t="shared" si="1"/>
        <v>0.13038231037010733</v>
      </c>
      <c r="F24" s="20">
        <f t="shared" si="2"/>
        <v>3.1751791432389246E-6</v>
      </c>
      <c r="H24" s="2">
        <v>0.58814186000000002</v>
      </c>
      <c r="I24">
        <v>219.47261700000001</v>
      </c>
      <c r="J24">
        <f t="shared" si="3"/>
        <v>221.47609273583021</v>
      </c>
      <c r="K24">
        <f t="shared" si="4"/>
        <v>4.0139150240603341</v>
      </c>
      <c r="L24" s="20">
        <f t="shared" si="5"/>
        <v>8.3331171943078921E-5</v>
      </c>
      <c r="N24" s="2">
        <v>0.55299069000000001</v>
      </c>
      <c r="O24">
        <v>247.31002000000001</v>
      </c>
      <c r="P24">
        <f t="shared" si="6"/>
        <v>248.57495724613142</v>
      </c>
      <c r="Q24">
        <f t="shared" si="7"/>
        <v>1.6000662366505156</v>
      </c>
      <c r="R24" s="20">
        <f t="shared" si="8"/>
        <v>2.6161011759596419E-5</v>
      </c>
      <c r="T24" s="2">
        <v>0.57490622000000002</v>
      </c>
      <c r="U24">
        <v>281.899857</v>
      </c>
      <c r="V24">
        <f t="shared" si="9"/>
        <v>283.56988424629009</v>
      </c>
      <c r="W24">
        <f t="shared" si="10"/>
        <v>2.7889910033512604</v>
      </c>
      <c r="X24" s="20">
        <f t="shared" si="11"/>
        <v>3.5095982286468171E-5</v>
      </c>
      <c r="Z24" t="s">
        <v>128</v>
      </c>
      <c r="AB24" t="s">
        <v>61</v>
      </c>
      <c r="AC24">
        <f>SQRT(AC23)</f>
        <v>1.6702250759536941</v>
      </c>
    </row>
    <row r="25" spans="2:47" x14ac:dyDescent="0.25">
      <c r="B25" s="2">
        <v>0.61519325000000002</v>
      </c>
      <c r="C25">
        <v>202.68938700000001</v>
      </c>
      <c r="D25">
        <f t="shared" si="0"/>
        <v>202.30147532998839</v>
      </c>
      <c r="E25">
        <f t="shared" si="1"/>
        <v>0.15047546373120282</v>
      </c>
      <c r="F25" s="20">
        <f t="shared" si="2"/>
        <v>3.6627195954532102E-6</v>
      </c>
      <c r="H25" s="2">
        <v>0.59057108000000003</v>
      </c>
      <c r="I25">
        <v>219.499358</v>
      </c>
      <c r="J25">
        <f t="shared" si="3"/>
        <v>221.48203389420303</v>
      </c>
      <c r="K25">
        <f t="shared" si="4"/>
        <v>3.9310037014537715</v>
      </c>
      <c r="L25" s="20">
        <f t="shared" si="5"/>
        <v>8.1590002056509514E-5</v>
      </c>
      <c r="N25" s="2">
        <v>0.55475229000000004</v>
      </c>
      <c r="O25">
        <v>247.31237300000001</v>
      </c>
      <c r="P25">
        <f t="shared" si="6"/>
        <v>248.5751623939162</v>
      </c>
      <c r="Q25">
        <f t="shared" si="7"/>
        <v>1.5946370533872276</v>
      </c>
      <c r="R25" s="20">
        <f t="shared" si="8"/>
        <v>2.6071748739771333E-5</v>
      </c>
      <c r="T25" s="2">
        <v>0.58037687000000004</v>
      </c>
      <c r="U25">
        <v>282.11167799999998</v>
      </c>
      <c r="V25">
        <f t="shared" si="9"/>
        <v>283.57162867569821</v>
      </c>
      <c r="W25">
        <f t="shared" si="10"/>
        <v>2.1314559754716997</v>
      </c>
      <c r="X25" s="20">
        <f t="shared" si="11"/>
        <v>2.67814593576349E-5</v>
      </c>
      <c r="Z25" t="s">
        <v>129</v>
      </c>
      <c r="AC25">
        <f>SQRT(SUM(F3:F125,L3:L137,R3:R156,X3:X99)/COUNT(F3:F125,L3:L137,R3:R156,X3:X99))</f>
        <v>6.6209571852581433E-3</v>
      </c>
    </row>
    <row r="26" spans="2:47" x14ac:dyDescent="0.25">
      <c r="B26" s="2">
        <v>0.61765751000000002</v>
      </c>
      <c r="C26">
        <v>202.797674</v>
      </c>
      <c r="D26">
        <f t="shared" si="0"/>
        <v>202.32127752557062</v>
      </c>
      <c r="E26">
        <f t="shared" si="1"/>
        <v>0.22695360084874169</v>
      </c>
      <c r="F26" s="20">
        <f t="shared" si="2"/>
        <v>5.5183740987681558E-6</v>
      </c>
      <c r="H26" s="2">
        <v>0.59443309</v>
      </c>
      <c r="I26">
        <v>219.52643</v>
      </c>
      <c r="J26">
        <f t="shared" si="3"/>
        <v>221.49211022882017</v>
      </c>
      <c r="K26">
        <f t="shared" si="4"/>
        <v>3.8638987619744838</v>
      </c>
      <c r="L26" s="20">
        <f t="shared" si="5"/>
        <v>8.0177425931469363E-5</v>
      </c>
      <c r="N26" s="2">
        <v>0.55655164999999995</v>
      </c>
      <c r="O26">
        <v>247.29091099999999</v>
      </c>
      <c r="P26">
        <f t="shared" si="6"/>
        <v>248.57538291548431</v>
      </c>
      <c r="Q26">
        <f t="shared" si="7"/>
        <v>1.6498681016679519</v>
      </c>
      <c r="R26" s="20">
        <f t="shared" si="8"/>
        <v>2.6979439136908776E-5</v>
      </c>
      <c r="T26" s="2">
        <v>0.58386309999999997</v>
      </c>
      <c r="U26">
        <v>282.20954399999999</v>
      </c>
      <c r="V26">
        <f t="shared" si="9"/>
        <v>283.5729433739977</v>
      </c>
      <c r="W26">
        <f t="shared" si="10"/>
        <v>1.8588578530173436</v>
      </c>
      <c r="X26" s="20">
        <f t="shared" si="11"/>
        <v>2.3340103980808525E-5</v>
      </c>
    </row>
    <row r="27" spans="2:47" x14ac:dyDescent="0.25">
      <c r="B27" s="2">
        <v>0.62126360000000003</v>
      </c>
      <c r="C27">
        <v>202.84438599999999</v>
      </c>
      <c r="D27">
        <f t="shared" si="0"/>
        <v>202.35212581666156</v>
      </c>
      <c r="E27">
        <f t="shared" si="1"/>
        <v>0.2423200881003853</v>
      </c>
      <c r="F27" s="20">
        <f t="shared" si="2"/>
        <v>5.8892966836025407E-6</v>
      </c>
      <c r="H27" s="2">
        <v>0.59640921000000002</v>
      </c>
      <c r="I27">
        <v>219.461139</v>
      </c>
      <c r="J27">
        <f t="shared" si="3"/>
        <v>221.49758443593069</v>
      </c>
      <c r="K27">
        <f t="shared" si="4"/>
        <v>4.1471100135229282</v>
      </c>
      <c r="L27" s="20">
        <f t="shared" si="5"/>
        <v>8.6105382174235526E-5</v>
      </c>
      <c r="N27" s="2">
        <v>0.56108574</v>
      </c>
      <c r="O27">
        <v>247.31639000000001</v>
      </c>
      <c r="P27">
        <f t="shared" si="6"/>
        <v>248.57599309999358</v>
      </c>
      <c r="Q27">
        <f t="shared" si="7"/>
        <v>1.5865999695134096</v>
      </c>
      <c r="R27" s="20">
        <f t="shared" si="8"/>
        <v>2.5939502618949973E-5</v>
      </c>
      <c r="T27" s="2">
        <v>0.58689458000000005</v>
      </c>
      <c r="U27">
        <v>282.389185</v>
      </c>
      <c r="V27">
        <f t="shared" si="9"/>
        <v>283.57423733572813</v>
      </c>
      <c r="W27">
        <f t="shared" si="10"/>
        <v>1.4043490384146975</v>
      </c>
      <c r="X27" s="20">
        <f t="shared" si="11"/>
        <v>1.7610794171421096E-5</v>
      </c>
      <c r="Z27" t="s">
        <v>122</v>
      </c>
      <c r="AA27" s="16">
        <f>AC3-AC4</f>
        <v>-8.9999999999999929</v>
      </c>
    </row>
    <row r="28" spans="2:47" x14ac:dyDescent="0.25">
      <c r="B28" s="2">
        <v>0.62440437999999998</v>
      </c>
      <c r="C28">
        <v>202.93144000000001</v>
      </c>
      <c r="D28">
        <f t="shared" si="0"/>
        <v>202.38092514336864</v>
      </c>
      <c r="E28">
        <f t="shared" si="1"/>
        <v>0.30306660737185398</v>
      </c>
      <c r="F28" s="20">
        <f t="shared" si="2"/>
        <v>7.3593492420331695E-6</v>
      </c>
      <c r="H28" s="2">
        <v>0.59861830999999999</v>
      </c>
      <c r="I28">
        <v>219.52392800000001</v>
      </c>
      <c r="J28">
        <f t="shared" si="3"/>
        <v>221.50397469113506</v>
      </c>
      <c r="K28">
        <f t="shared" si="4"/>
        <v>3.9205848990748366</v>
      </c>
      <c r="L28" s="20">
        <f t="shared" si="5"/>
        <v>8.1355540122974961E-5</v>
      </c>
      <c r="N28" s="2">
        <v>0.56385326000000002</v>
      </c>
      <c r="O28">
        <v>247.31002000000001</v>
      </c>
      <c r="P28">
        <f t="shared" si="6"/>
        <v>248.57640859268994</v>
      </c>
      <c r="Q28">
        <f t="shared" si="7"/>
        <v>1.6037400676951952</v>
      </c>
      <c r="R28" s="20">
        <f t="shared" si="8"/>
        <v>2.6221078733676082E-5</v>
      </c>
      <c r="T28" s="2">
        <v>0.59200929000000002</v>
      </c>
      <c r="U28">
        <v>282.633849</v>
      </c>
      <c r="V28">
        <f t="shared" si="9"/>
        <v>283.57679218316457</v>
      </c>
      <c r="W28">
        <f t="shared" si="10"/>
        <v>0.88914184667653728</v>
      </c>
      <c r="X28" s="20">
        <f t="shared" si="11"/>
        <v>1.1130705817432799E-5</v>
      </c>
      <c r="Z28" t="s">
        <v>121</v>
      </c>
      <c r="AA28" s="15">
        <f>EXP(AA27)</f>
        <v>1.2340980408668043E-4</v>
      </c>
    </row>
    <row r="29" spans="2:47" x14ac:dyDescent="0.25">
      <c r="B29" s="2">
        <v>0.62717168999999995</v>
      </c>
      <c r="C29">
        <v>203.02698699999999</v>
      </c>
      <c r="D29">
        <f t="shared" si="0"/>
        <v>202.40789281404119</v>
      </c>
      <c r="E29">
        <f t="shared" si="1"/>
        <v>0.38327761108799024</v>
      </c>
      <c r="F29" s="20">
        <f t="shared" si="2"/>
        <v>9.2983504786518833E-6</v>
      </c>
      <c r="H29" s="2">
        <v>0.60215121999999999</v>
      </c>
      <c r="I29">
        <v>219.69682299999999</v>
      </c>
      <c r="J29">
        <f t="shared" si="3"/>
        <v>221.51482323811629</v>
      </c>
      <c r="K29">
        <f t="shared" si="4"/>
        <v>3.3051248657909156</v>
      </c>
      <c r="L29" s="20">
        <f t="shared" si="5"/>
        <v>6.8476305075000214E-5</v>
      </c>
      <c r="N29" s="2">
        <v>0.56685569000000002</v>
      </c>
      <c r="O29">
        <v>247.41353000000001</v>
      </c>
      <c r="P29">
        <f t="shared" si="6"/>
        <v>248.57690140145138</v>
      </c>
      <c r="Q29">
        <f t="shared" si="7"/>
        <v>1.3534330177149281</v>
      </c>
      <c r="R29" s="20">
        <f t="shared" si="8"/>
        <v>2.2110057691378825E-5</v>
      </c>
      <c r="T29" s="2">
        <v>0.59549598999999998</v>
      </c>
      <c r="U29">
        <v>282.82958000000002</v>
      </c>
      <c r="V29">
        <f t="shared" si="9"/>
        <v>283.57884608856466</v>
      </c>
      <c r="W29">
        <f t="shared" si="10"/>
        <v>0.561399671472953</v>
      </c>
      <c r="X29" s="20">
        <f t="shared" si="11"/>
        <v>7.0181475878085833E-6</v>
      </c>
      <c r="Z29" t="s">
        <v>123</v>
      </c>
      <c r="AA29" s="15">
        <f>EXP(AA27)</f>
        <v>1.2340980408668043E-4</v>
      </c>
    </row>
    <row r="30" spans="2:47" x14ac:dyDescent="0.25">
      <c r="B30" s="2">
        <v>0.63235578000000003</v>
      </c>
      <c r="C30">
        <v>203.084316</v>
      </c>
      <c r="D30">
        <f t="shared" si="0"/>
        <v>202.46275467193047</v>
      </c>
      <c r="E30">
        <f t="shared" si="1"/>
        <v>0.38633848455156067</v>
      </c>
      <c r="F30" s="20">
        <f t="shared" si="2"/>
        <v>9.3673166832517133E-6</v>
      </c>
      <c r="H30" s="2">
        <v>0.60389883</v>
      </c>
      <c r="I30">
        <v>219.77687599999999</v>
      </c>
      <c r="J30">
        <f t="shared" si="3"/>
        <v>221.52049213168016</v>
      </c>
      <c r="K30">
        <f t="shared" si="4"/>
        <v>3.0401972146553207</v>
      </c>
      <c r="L30" s="20">
        <f t="shared" si="5"/>
        <v>6.2941598033954192E-5</v>
      </c>
      <c r="N30" s="2">
        <v>0.57083161999999998</v>
      </c>
      <c r="O30">
        <v>247.380088</v>
      </c>
      <c r="P30">
        <f t="shared" si="6"/>
        <v>248.57763032216405</v>
      </c>
      <c r="Q30">
        <f t="shared" si="7"/>
        <v>1.4341076133740749</v>
      </c>
      <c r="R30" s="20">
        <f t="shared" si="8"/>
        <v>2.3434314929868662E-5</v>
      </c>
      <c r="T30" s="2">
        <v>0.59862364999999995</v>
      </c>
      <c r="U30">
        <v>282.96414499999997</v>
      </c>
      <c r="V30">
        <f t="shared" si="9"/>
        <v>283.58093966023506</v>
      </c>
      <c r="W30">
        <f t="shared" si="10"/>
        <v>0.38043565289451597</v>
      </c>
      <c r="X30" s="20">
        <f t="shared" si="11"/>
        <v>4.7513649896334772E-6</v>
      </c>
    </row>
    <row r="31" spans="2:47" x14ac:dyDescent="0.25">
      <c r="B31" s="2">
        <v>0.63482011000000005</v>
      </c>
      <c r="C31">
        <v>203.160754</v>
      </c>
      <c r="D31">
        <f t="shared" si="0"/>
        <v>202.49097043880417</v>
      </c>
      <c r="E31">
        <f t="shared" si="1"/>
        <v>0.44861001884816581</v>
      </c>
      <c r="F31" s="20">
        <f t="shared" si="2"/>
        <v>1.0868993687871329E-5</v>
      </c>
      <c r="H31" s="2">
        <v>0.60545680999999996</v>
      </c>
      <c r="I31">
        <v>219.73663400000001</v>
      </c>
      <c r="J31">
        <f t="shared" si="3"/>
        <v>221.52572353424662</v>
      </c>
      <c r="K31">
        <f t="shared" si="4"/>
        <v>3.2008413615507654</v>
      </c>
      <c r="L31" s="20">
        <f t="shared" si="5"/>
        <v>6.6291709000636812E-5</v>
      </c>
      <c r="N31" s="2">
        <v>0.57263107999999996</v>
      </c>
      <c r="O31">
        <v>247.31237300000001</v>
      </c>
      <c r="P31">
        <f t="shared" si="6"/>
        <v>248.57799220816347</v>
      </c>
      <c r="Q31">
        <f t="shared" si="7"/>
        <v>1.6017919800722964</v>
      </c>
      <c r="R31" s="20">
        <f t="shared" si="8"/>
        <v>2.6188729246644893E-5</v>
      </c>
      <c r="T31" s="2">
        <v>0.60132819000000004</v>
      </c>
      <c r="U31">
        <v>283.07424400000002</v>
      </c>
      <c r="V31">
        <f t="shared" si="9"/>
        <v>283.58296628742795</v>
      </c>
      <c r="W31">
        <f t="shared" si="10"/>
        <v>0.25879836572590453</v>
      </c>
      <c r="X31" s="20">
        <f t="shared" si="11"/>
        <v>3.2296898395656595E-6</v>
      </c>
    </row>
    <row r="32" spans="2:47" x14ac:dyDescent="0.25">
      <c r="B32" s="2">
        <v>0.63724031999999997</v>
      </c>
      <c r="C32">
        <v>203.28815</v>
      </c>
      <c r="D32">
        <f t="shared" si="0"/>
        <v>202.5201189976479</v>
      </c>
      <c r="E32">
        <f t="shared" si="1"/>
        <v>0.58987162057397613</v>
      </c>
      <c r="F32" s="20">
        <f t="shared" si="2"/>
        <v>1.4273595166922646E-5</v>
      </c>
      <c r="H32" s="2">
        <v>0.60857128000000005</v>
      </c>
      <c r="I32">
        <v>219.77326099999999</v>
      </c>
      <c r="J32">
        <f t="shared" si="3"/>
        <v>221.53670811345231</v>
      </c>
      <c r="K32">
        <f t="shared" si="4"/>
        <v>3.1097457219433031</v>
      </c>
      <c r="L32" s="20">
        <f t="shared" si="5"/>
        <v>6.4383587828246863E-5</v>
      </c>
      <c r="N32" s="2">
        <v>0.57453195999999995</v>
      </c>
      <c r="O32">
        <v>247.45440300000001</v>
      </c>
      <c r="P32">
        <f t="shared" si="6"/>
        <v>248.57839837013165</v>
      </c>
      <c r="Q32">
        <f t="shared" si="7"/>
        <v>1.2633655920773581</v>
      </c>
      <c r="R32" s="20">
        <f t="shared" si="8"/>
        <v>2.0631873828378833E-5</v>
      </c>
      <c r="T32" s="2">
        <v>0.60526915000000003</v>
      </c>
      <c r="U32">
        <v>283.086477</v>
      </c>
      <c r="V32">
        <f t="shared" si="9"/>
        <v>283.58632730811598</v>
      </c>
      <c r="W32">
        <f t="shared" si="10"/>
        <v>0.24985033052364122</v>
      </c>
      <c r="X32" s="20">
        <f t="shared" si="11"/>
        <v>3.1177528216702562E-6</v>
      </c>
    </row>
    <row r="33" spans="2:24" x14ac:dyDescent="0.25">
      <c r="B33" s="2">
        <v>0.64154268000000003</v>
      </c>
      <c r="C33">
        <v>203.498355</v>
      </c>
      <c r="D33">
        <f t="shared" si="0"/>
        <v>202.57569035174214</v>
      </c>
      <c r="E33">
        <f t="shared" si="1"/>
        <v>0.85131005314480868</v>
      </c>
      <c r="F33" s="20">
        <f t="shared" si="2"/>
        <v>2.0557294435974005E-5</v>
      </c>
      <c r="H33" s="2">
        <v>0.61086852000000003</v>
      </c>
      <c r="I33">
        <v>219.77687599999999</v>
      </c>
      <c r="J33">
        <f t="shared" si="3"/>
        <v>221.54528470422554</v>
      </c>
      <c r="K33">
        <f t="shared" si="4"/>
        <v>3.1272693451806881</v>
      </c>
      <c r="L33" s="20">
        <f t="shared" si="5"/>
        <v>6.474426366796931E-5</v>
      </c>
      <c r="N33" s="2">
        <v>0.58006687999999995</v>
      </c>
      <c r="O33">
        <v>247.501115</v>
      </c>
      <c r="P33">
        <f t="shared" si="6"/>
        <v>248.57973862844801</v>
      </c>
      <c r="Q33">
        <f t="shared" si="7"/>
        <v>1.1634289318463593</v>
      </c>
      <c r="R33" s="20">
        <f t="shared" si="8"/>
        <v>1.899264890203044E-5</v>
      </c>
      <c r="T33" s="2">
        <v>0.60839721000000002</v>
      </c>
      <c r="U33">
        <v>283.302818</v>
      </c>
      <c r="V33">
        <f t="shared" si="9"/>
        <v>283.58938581574159</v>
      </c>
      <c r="W33">
        <f t="shared" si="10"/>
        <v>8.2121113018906677E-2</v>
      </c>
      <c r="X33" s="20">
        <f t="shared" si="11"/>
        <v>1.0231823454974504E-6</v>
      </c>
    </row>
    <row r="34" spans="2:24" x14ac:dyDescent="0.25">
      <c r="B34" s="2">
        <v>0.64431015000000003</v>
      </c>
      <c r="C34">
        <v>203.51821000000001</v>
      </c>
      <c r="D34">
        <f t="shared" si="0"/>
        <v>202.6141524428354</v>
      </c>
      <c r="E34">
        <f t="shared" si="1"/>
        <v>0.81732006666643464</v>
      </c>
      <c r="F34" s="20">
        <f t="shared" si="2"/>
        <v>1.9732659107196803E-5</v>
      </c>
      <c r="H34" s="2">
        <v>0.61332030000000004</v>
      </c>
      <c r="I34">
        <v>219.838233</v>
      </c>
      <c r="J34">
        <f t="shared" si="3"/>
        <v>221.55490973343416</v>
      </c>
      <c r="K34">
        <f t="shared" si="4"/>
        <v>2.9469790071141633</v>
      </c>
      <c r="L34" s="20">
        <f t="shared" si="5"/>
        <v>6.09776373135826E-5</v>
      </c>
      <c r="N34" s="2">
        <v>0.58263076999999996</v>
      </c>
      <c r="O34">
        <v>247.46450300000001</v>
      </c>
      <c r="P34">
        <f t="shared" si="6"/>
        <v>248.58044994442869</v>
      </c>
      <c r="Q34">
        <f t="shared" si="7"/>
        <v>1.24533758277972</v>
      </c>
      <c r="R34" s="20">
        <f t="shared" si="8"/>
        <v>2.0335800474417414E-5</v>
      </c>
      <c r="T34" s="2">
        <v>0.61152470999999997</v>
      </c>
      <c r="U34">
        <v>283.40454099999999</v>
      </c>
      <c r="V34">
        <f t="shared" si="9"/>
        <v>283.59283764471508</v>
      </c>
      <c r="W34">
        <f t="shared" si="10"/>
        <v>3.5455626410957321E-2</v>
      </c>
      <c r="X34" s="20">
        <f t="shared" si="11"/>
        <v>4.4143986802550259E-7</v>
      </c>
    </row>
    <row r="35" spans="2:24" x14ac:dyDescent="0.25">
      <c r="B35" s="2">
        <v>0.64700948000000003</v>
      </c>
      <c r="C35">
        <v>203.65600800000001</v>
      </c>
      <c r="D35">
        <f t="shared" si="0"/>
        <v>202.6538622908009</v>
      </c>
      <c r="E35">
        <f t="shared" si="1"/>
        <v>1.0042960224661919</v>
      </c>
      <c r="F35" s="20">
        <f t="shared" si="2"/>
        <v>2.4214041892051218E-5</v>
      </c>
      <c r="H35" s="2">
        <v>0.61668973999999999</v>
      </c>
      <c r="I35">
        <v>220.01531399999999</v>
      </c>
      <c r="J35">
        <f t="shared" si="3"/>
        <v>221.56898218451494</v>
      </c>
      <c r="K35">
        <f t="shared" si="4"/>
        <v>2.4138848275739724</v>
      </c>
      <c r="L35" s="20">
        <f t="shared" si="5"/>
        <v>4.9866710867826456E-5</v>
      </c>
      <c r="N35" s="2">
        <v>0.58495533</v>
      </c>
      <c r="O35">
        <v>247.634882</v>
      </c>
      <c r="P35">
        <f t="shared" si="6"/>
        <v>248.58115141854864</v>
      </c>
      <c r="Q35">
        <f t="shared" si="7"/>
        <v>0.89542581248037834</v>
      </c>
      <c r="R35" s="20">
        <f t="shared" si="8"/>
        <v>1.4601785701681565E-5</v>
      </c>
      <c r="T35" s="2">
        <v>0.61934454000000005</v>
      </c>
      <c r="U35">
        <v>283.88163600000001</v>
      </c>
      <c r="V35">
        <f t="shared" si="9"/>
        <v>283.60353424065386</v>
      </c>
      <c r="W35">
        <f t="shared" si="10"/>
        <v>7.7340588551427822E-2</v>
      </c>
      <c r="X35" s="20">
        <f t="shared" si="11"/>
        <v>9.5969420835889385E-7</v>
      </c>
    </row>
    <row r="36" spans="2:24" x14ac:dyDescent="0.25">
      <c r="B36" s="2">
        <v>0.65328965000000006</v>
      </c>
      <c r="C36">
        <v>203.89328399999999</v>
      </c>
      <c r="D36">
        <f t="shared" si="0"/>
        <v>202.75537048425502</v>
      </c>
      <c r="E36">
        <f t="shared" si="1"/>
        <v>1.2948471693150772</v>
      </c>
      <c r="F36" s="20">
        <f t="shared" si="2"/>
        <v>3.1146745191245288E-5</v>
      </c>
      <c r="H36" s="2">
        <v>0.61915416999999995</v>
      </c>
      <c r="I36">
        <v>220.04079400000001</v>
      </c>
      <c r="J36">
        <f t="shared" si="3"/>
        <v>221.5799346884086</v>
      </c>
      <c r="K36">
        <f t="shared" si="4"/>
        <v>2.3689540587148801</v>
      </c>
      <c r="L36" s="20">
        <f t="shared" si="5"/>
        <v>4.8927185240310302E-5</v>
      </c>
      <c r="N36" s="2">
        <v>0.58953343000000002</v>
      </c>
      <c r="O36">
        <v>247.66036099999999</v>
      </c>
      <c r="P36">
        <f t="shared" si="6"/>
        <v>248.58271073238069</v>
      </c>
      <c r="Q36">
        <f t="shared" si="7"/>
        <v>0.85072902882274026</v>
      </c>
      <c r="R36" s="20">
        <f t="shared" si="8"/>
        <v>1.3870057098062358E-5</v>
      </c>
      <c r="T36" s="2">
        <v>0.62247202999999995</v>
      </c>
      <c r="U36">
        <v>283.97950100000003</v>
      </c>
      <c r="V36">
        <f t="shared" si="9"/>
        <v>283.60879810552728</v>
      </c>
      <c r="W36">
        <f t="shared" si="10"/>
        <v>0.13742063597046936</v>
      </c>
      <c r="X36" s="20">
        <f t="shared" si="11"/>
        <v>1.7040328809436919E-6</v>
      </c>
    </row>
    <row r="37" spans="2:24" x14ac:dyDescent="0.25">
      <c r="B37" s="2">
        <v>0.65636011000000005</v>
      </c>
      <c r="C37">
        <v>203.93150299999999</v>
      </c>
      <c r="D37">
        <f t="shared" si="0"/>
        <v>202.81005790521812</v>
      </c>
      <c r="E37">
        <f t="shared" si="1"/>
        <v>1.2576391006103311</v>
      </c>
      <c r="F37" s="20">
        <f t="shared" si="2"/>
        <v>3.0240390237875314E-5</v>
      </c>
      <c r="H37" s="2">
        <v>0.62161865999999999</v>
      </c>
      <c r="I37">
        <v>220.034424</v>
      </c>
      <c r="J37">
        <f t="shared" si="3"/>
        <v>221.5914815523322</v>
      </c>
      <c r="K37">
        <f t="shared" si="4"/>
        <v>2.4244282212747303</v>
      </c>
      <c r="L37" s="20">
        <f t="shared" si="5"/>
        <v>5.0075819948820047E-5</v>
      </c>
      <c r="N37" s="2">
        <v>0.59172137000000002</v>
      </c>
      <c r="O37">
        <v>247.61663300000001</v>
      </c>
      <c r="P37">
        <f t="shared" si="6"/>
        <v>248.58354954899733</v>
      </c>
      <c r="Q37">
        <f t="shared" si="7"/>
        <v>0.93492761272488312</v>
      </c>
      <c r="R37" s="20">
        <f t="shared" si="8"/>
        <v>1.5248192246647321E-5</v>
      </c>
      <c r="T37" s="2">
        <v>0.62559940000000003</v>
      </c>
      <c r="U37">
        <v>284.05290000000002</v>
      </c>
      <c r="V37">
        <f t="shared" si="9"/>
        <v>283.61473099333415</v>
      </c>
      <c r="W37">
        <f t="shared" si="10"/>
        <v>0.19199207840255825</v>
      </c>
      <c r="X37" s="20">
        <f t="shared" si="11"/>
        <v>2.3794953205212253E-6</v>
      </c>
    </row>
    <row r="38" spans="2:24" x14ac:dyDescent="0.25">
      <c r="B38" s="2">
        <v>0.65903577999999996</v>
      </c>
      <c r="C38">
        <v>203.95348200000001</v>
      </c>
      <c r="D38">
        <f t="shared" si="0"/>
        <v>202.86066315542311</v>
      </c>
      <c r="E38">
        <f t="shared" si="1"/>
        <v>1.1942530270623835</v>
      </c>
      <c r="F38" s="20">
        <f t="shared" si="2"/>
        <v>2.8710060146188036E-5</v>
      </c>
      <c r="H38" s="2">
        <v>0.62559821999999998</v>
      </c>
      <c r="I38">
        <v>220.072643</v>
      </c>
      <c r="J38">
        <f t="shared" si="3"/>
        <v>221.61147069701323</v>
      </c>
      <c r="K38">
        <f t="shared" si="4"/>
        <v>2.3679906810950486</v>
      </c>
      <c r="L38" s="20">
        <f t="shared" si="5"/>
        <v>4.8893133383777325E-5</v>
      </c>
      <c r="N38" s="2">
        <v>0.59442196999999997</v>
      </c>
      <c r="O38">
        <v>247.749538</v>
      </c>
      <c r="P38">
        <f t="shared" si="6"/>
        <v>248.58467907587169</v>
      </c>
      <c r="Q38">
        <f t="shared" si="7"/>
        <v>0.69746061660812309</v>
      </c>
      <c r="R38" s="20">
        <f t="shared" si="8"/>
        <v>1.1363025540107057E-5</v>
      </c>
      <c r="T38" s="2">
        <v>0.62905310000000003</v>
      </c>
      <c r="U38">
        <v>284.069211</v>
      </c>
      <c r="V38">
        <f t="shared" si="9"/>
        <v>283.62215928689375</v>
      </c>
      <c r="W38">
        <f t="shared" si="10"/>
        <v>0.199855234191231</v>
      </c>
      <c r="X38" s="20">
        <f t="shared" si="11"/>
        <v>2.4766646010868397E-6</v>
      </c>
    </row>
    <row r="39" spans="2:24" x14ac:dyDescent="0.25">
      <c r="B39" s="2">
        <v>0.66278002000000003</v>
      </c>
      <c r="C39">
        <v>204.08437900000001</v>
      </c>
      <c r="D39">
        <f t="shared" si="0"/>
        <v>202.93641271948286</v>
      </c>
      <c r="E39">
        <f t="shared" si="1"/>
        <v>1.3178265812043866</v>
      </c>
      <c r="F39" s="20">
        <f t="shared" si="2"/>
        <v>3.1640164639268353E-5</v>
      </c>
      <c r="H39" s="2">
        <v>0.62836566999999999</v>
      </c>
      <c r="I39">
        <v>220.09886800000001</v>
      </c>
      <c r="J39">
        <f t="shared" si="3"/>
        <v>221.62642232138421</v>
      </c>
      <c r="K39">
        <f t="shared" si="4"/>
        <v>2.3334222047795476</v>
      </c>
      <c r="L39" s="20">
        <f t="shared" si="5"/>
        <v>4.816789954197517E-5</v>
      </c>
      <c r="N39" s="2">
        <v>0.59930280000000002</v>
      </c>
      <c r="O39">
        <v>247.92152400000001</v>
      </c>
      <c r="P39">
        <f t="shared" si="6"/>
        <v>248.58701979040148</v>
      </c>
      <c r="Q39">
        <f t="shared" si="7"/>
        <v>0.44288464704208969</v>
      </c>
      <c r="R39" s="20">
        <f t="shared" si="8"/>
        <v>7.205467432580234E-6</v>
      </c>
      <c r="T39" s="2">
        <v>0.63495047999999998</v>
      </c>
      <c r="U39">
        <v>284.50552900000002</v>
      </c>
      <c r="V39">
        <f t="shared" si="9"/>
        <v>283.63732200704533</v>
      </c>
      <c r="W39">
        <f t="shared" si="10"/>
        <v>0.7537833826154372</v>
      </c>
      <c r="X39" s="20">
        <f t="shared" si="11"/>
        <v>9.3124753787380457E-6</v>
      </c>
    </row>
    <row r="40" spans="2:24" x14ac:dyDescent="0.25">
      <c r="B40" s="2">
        <v>0.66423350999999997</v>
      </c>
      <c r="C40">
        <v>204.107505</v>
      </c>
      <c r="D40">
        <f t="shared" si="0"/>
        <v>202.96745846984797</v>
      </c>
      <c r="E40">
        <f t="shared" si="1"/>
        <v>1.2997060909116929</v>
      </c>
      <c r="F40" s="20">
        <f t="shared" si="2"/>
        <v>3.1198032511436782E-5</v>
      </c>
      <c r="H40" s="2">
        <v>0.63078608000000003</v>
      </c>
      <c r="I40">
        <v>220.127532</v>
      </c>
      <c r="J40">
        <f t="shared" si="3"/>
        <v>221.64025782521517</v>
      </c>
      <c r="K40">
        <f t="shared" si="4"/>
        <v>2.2883394222729185</v>
      </c>
      <c r="L40" s="20">
        <f t="shared" si="5"/>
        <v>4.7224972485588877E-5</v>
      </c>
      <c r="N40" s="2">
        <v>0.60297942999999998</v>
      </c>
      <c r="O40">
        <v>247.908784</v>
      </c>
      <c r="P40">
        <f t="shared" si="6"/>
        <v>248.58907675945281</v>
      </c>
      <c r="Q40">
        <f t="shared" si="7"/>
        <v>0.46279823856392077</v>
      </c>
      <c r="R40" s="20">
        <f t="shared" si="8"/>
        <v>7.5302235112543985E-6</v>
      </c>
      <c r="T40" s="2">
        <v>0.63807773999999995</v>
      </c>
      <c r="U40">
        <v>284.554462</v>
      </c>
      <c r="V40">
        <f t="shared" si="9"/>
        <v>283.64683676973669</v>
      </c>
      <c r="W40">
        <f t="shared" si="10"/>
        <v>0.82378355861052022</v>
      </c>
      <c r="X40" s="20">
        <f t="shared" si="11"/>
        <v>1.0173779478354999E-5</v>
      </c>
    </row>
    <row r="41" spans="2:24" x14ac:dyDescent="0.25">
      <c r="B41" s="2">
        <v>0.66648021000000002</v>
      </c>
      <c r="C41">
        <v>204.230177</v>
      </c>
      <c r="D41">
        <f t="shared" si="0"/>
        <v>203.01734999202739</v>
      </c>
      <c r="E41">
        <f t="shared" si="1"/>
        <v>1.4709493512677847</v>
      </c>
      <c r="F41" s="20">
        <f t="shared" si="2"/>
        <v>3.5266137104273265E-5</v>
      </c>
      <c r="H41" s="2">
        <v>0.63567063999999995</v>
      </c>
      <c r="I41">
        <v>220.321066</v>
      </c>
      <c r="J41">
        <f t="shared" si="3"/>
        <v>221.67051284597972</v>
      </c>
      <c r="K41">
        <f t="shared" si="4"/>
        <v>1.8210067901245961</v>
      </c>
      <c r="L41" s="20">
        <f t="shared" si="5"/>
        <v>3.7514530604866089E-5</v>
      </c>
      <c r="N41" s="2">
        <v>0.60667959000000005</v>
      </c>
      <c r="O41">
        <v>248.069445</v>
      </c>
      <c r="P41">
        <f t="shared" si="6"/>
        <v>248.59144428613439</v>
      </c>
      <c r="Q41">
        <f t="shared" si="7"/>
        <v>0.272483254724811</v>
      </c>
      <c r="R41" s="20">
        <f t="shared" si="8"/>
        <v>4.4278537524113094E-6</v>
      </c>
      <c r="T41" s="2">
        <v>0.64084695000000003</v>
      </c>
      <c r="U41">
        <v>284.75019300000002</v>
      </c>
      <c r="V41">
        <f t="shared" si="9"/>
        <v>283.65624302149644</v>
      </c>
      <c r="W41">
        <f t="shared" si="10"/>
        <v>1.1967265554680002</v>
      </c>
      <c r="X41" s="20">
        <f t="shared" si="11"/>
        <v>1.4759337844274102E-5</v>
      </c>
    </row>
    <row r="42" spans="2:24" x14ac:dyDescent="0.25">
      <c r="B42" s="2">
        <v>0.67117716000000005</v>
      </c>
      <c r="C42">
        <v>204.555746</v>
      </c>
      <c r="D42">
        <f t="shared" si="0"/>
        <v>203.12958500129199</v>
      </c>
      <c r="E42">
        <f t="shared" si="1"/>
        <v>2.0339351942358386</v>
      </c>
      <c r="F42" s="20">
        <f t="shared" si="2"/>
        <v>4.8608670678579648E-5</v>
      </c>
      <c r="H42" s="2">
        <v>0.63753395999999996</v>
      </c>
      <c r="I42">
        <v>220.38539599999999</v>
      </c>
      <c r="J42">
        <f t="shared" si="3"/>
        <v>221.68293812969856</v>
      </c>
      <c r="K42">
        <f t="shared" si="4"/>
        <v>1.6836155783427009</v>
      </c>
      <c r="L42" s="20">
        <f t="shared" si="5"/>
        <v>3.4663891048189291E-5</v>
      </c>
      <c r="N42" s="2">
        <v>0.61049171000000002</v>
      </c>
      <c r="O42">
        <v>248.20816600000001</v>
      </c>
      <c r="P42">
        <f t="shared" si="6"/>
        <v>248.59424258479635</v>
      </c>
      <c r="Q42">
        <f t="shared" si="7"/>
        <v>0.14905512932800713</v>
      </c>
      <c r="R42" s="20">
        <f t="shared" si="8"/>
        <v>2.4194396548019053E-6</v>
      </c>
      <c r="T42" s="2">
        <v>0.64355101000000003</v>
      </c>
      <c r="U42">
        <v>284.762426</v>
      </c>
      <c r="V42">
        <f t="shared" si="9"/>
        <v>283.66641231107701</v>
      </c>
      <c r="W42">
        <f t="shared" si="10"/>
        <v>1.2012460063065902</v>
      </c>
      <c r="X42" s="20">
        <f t="shared" si="11"/>
        <v>1.4813803800929251E-5</v>
      </c>
    </row>
    <row r="43" spans="2:24" x14ac:dyDescent="0.25">
      <c r="B43" s="2">
        <v>0.67333851</v>
      </c>
      <c r="C43">
        <v>204.60108099999999</v>
      </c>
      <c r="D43">
        <f t="shared" si="0"/>
        <v>203.1850790525059</v>
      </c>
      <c r="E43">
        <f t="shared" si="1"/>
        <v>2.0050615153070703</v>
      </c>
      <c r="F43" s="20">
        <f t="shared" si="2"/>
        <v>4.7897390518330386E-5</v>
      </c>
      <c r="H43" s="2">
        <v>0.63923138000000002</v>
      </c>
      <c r="I43">
        <v>220.41104000000001</v>
      </c>
      <c r="J43">
        <f t="shared" si="3"/>
        <v>221.69471110261381</v>
      </c>
      <c r="K43">
        <f t="shared" si="4"/>
        <v>1.6478114996857156</v>
      </c>
      <c r="L43" s="20">
        <f t="shared" si="5"/>
        <v>3.3918828328135774E-5</v>
      </c>
      <c r="N43" s="2">
        <v>0.61293226000000001</v>
      </c>
      <c r="O43">
        <v>248.22515200000001</v>
      </c>
      <c r="P43">
        <f t="shared" si="6"/>
        <v>248.59625067628906</v>
      </c>
      <c r="Q43">
        <f t="shared" si="7"/>
        <v>0.13771422754348614</v>
      </c>
      <c r="R43" s="20">
        <f t="shared" si="8"/>
        <v>2.2350499830605132E-6</v>
      </c>
      <c r="T43" s="2">
        <v>0.65055689999999999</v>
      </c>
      <c r="U43">
        <v>285.22728799999999</v>
      </c>
      <c r="V43">
        <f t="shared" si="9"/>
        <v>283.6980077166354</v>
      </c>
      <c r="W43">
        <f t="shared" si="10"/>
        <v>2.3386981850876656</v>
      </c>
      <c r="X43" s="20">
        <f t="shared" si="11"/>
        <v>2.8746967200195957E-5</v>
      </c>
    </row>
    <row r="44" spans="2:24" x14ac:dyDescent="0.25">
      <c r="B44" s="2">
        <v>0.67545553999999997</v>
      </c>
      <c r="C44">
        <v>204.80660800000001</v>
      </c>
      <c r="D44">
        <f t="shared" si="0"/>
        <v>203.24194197553442</v>
      </c>
      <c r="E44">
        <f t="shared" si="1"/>
        <v>2.4481797681169692</v>
      </c>
      <c r="F44" s="20">
        <f t="shared" si="2"/>
        <v>5.8365387717775401E-5</v>
      </c>
      <c r="H44" s="2">
        <v>0.64290411999999997</v>
      </c>
      <c r="I44">
        <v>220.45483200000001</v>
      </c>
      <c r="J44">
        <f t="shared" si="3"/>
        <v>221.7217536513848</v>
      </c>
      <c r="K44">
        <f t="shared" si="4"/>
        <v>1.6050904707475668</v>
      </c>
      <c r="L44" s="20">
        <f t="shared" si="5"/>
        <v>3.3026326637061012E-5</v>
      </c>
      <c r="N44" s="2">
        <v>0.61507727999999995</v>
      </c>
      <c r="O44">
        <v>248.26549399999999</v>
      </c>
      <c r="P44">
        <f t="shared" si="6"/>
        <v>248.59817048991317</v>
      </c>
      <c r="Q44">
        <f t="shared" si="7"/>
        <v>0.11067364694095622</v>
      </c>
      <c r="R44" s="20">
        <f t="shared" si="8"/>
        <v>1.7956078581869507E-6</v>
      </c>
      <c r="T44" s="2">
        <v>0.65368444000000003</v>
      </c>
      <c r="U44">
        <v>285.33738699999998</v>
      </c>
      <c r="V44">
        <f t="shared" si="9"/>
        <v>283.71495154671788</v>
      </c>
      <c r="W44">
        <f t="shared" si="10"/>
        <v>2.6322968000666735</v>
      </c>
      <c r="X44" s="20">
        <f t="shared" si="11"/>
        <v>3.2330877804339528E-5</v>
      </c>
    </row>
    <row r="45" spans="2:24" x14ac:dyDescent="0.25">
      <c r="B45" s="2">
        <v>0.68008488</v>
      </c>
      <c r="C45">
        <v>204.98252400000001</v>
      </c>
      <c r="D45">
        <f t="shared" si="0"/>
        <v>203.37550253200411</v>
      </c>
      <c r="E45">
        <f t="shared" si="1"/>
        <v>2.5825179985997182</v>
      </c>
      <c r="F45" s="20">
        <f t="shared" si="2"/>
        <v>6.1462423984063707E-5</v>
      </c>
      <c r="H45" s="2">
        <v>0.64541243999999998</v>
      </c>
      <c r="I45">
        <v>220.53752499999999</v>
      </c>
      <c r="J45">
        <f t="shared" si="3"/>
        <v>221.74153586865214</v>
      </c>
      <c r="K45">
        <f t="shared" si="4"/>
        <v>1.4496421718324994</v>
      </c>
      <c r="L45" s="20">
        <f t="shared" si="5"/>
        <v>2.9805459525004135E-5</v>
      </c>
      <c r="N45" s="2">
        <v>0.61802836000000005</v>
      </c>
      <c r="O45">
        <v>248.27186399999999</v>
      </c>
      <c r="P45">
        <f t="shared" si="6"/>
        <v>248.60107170637997</v>
      </c>
      <c r="Q45">
        <f t="shared" si="7"/>
        <v>0.10837771393996397</v>
      </c>
      <c r="R45" s="20">
        <f t="shared" si="8"/>
        <v>1.7582676117327342E-6</v>
      </c>
      <c r="T45" s="2">
        <v>0.65645313000000005</v>
      </c>
      <c r="U45">
        <v>285.42301900000001</v>
      </c>
      <c r="V45">
        <f t="shared" si="9"/>
        <v>283.73164515646363</v>
      </c>
      <c r="W45">
        <f t="shared" si="10"/>
        <v>2.8607454785990356</v>
      </c>
      <c r="X45" s="20">
        <f t="shared" si="11"/>
        <v>3.5115691844326482E-5</v>
      </c>
    </row>
    <row r="46" spans="2:24" x14ac:dyDescent="0.25">
      <c r="B46" s="2">
        <v>0.68254928999999998</v>
      </c>
      <c r="C46">
        <v>205.015119</v>
      </c>
      <c r="D46">
        <f t="shared" si="0"/>
        <v>203.4521161348259</v>
      </c>
      <c r="E46">
        <f t="shared" si="1"/>
        <v>2.4429779565424412</v>
      </c>
      <c r="F46" s="20">
        <f t="shared" si="2"/>
        <v>5.8122966120054641E-5</v>
      </c>
      <c r="H46" s="2">
        <v>0.64779268999999995</v>
      </c>
      <c r="I46">
        <v>220.53127000000001</v>
      </c>
      <c r="J46">
        <f t="shared" si="3"/>
        <v>221.7613632076058</v>
      </c>
      <c r="K46">
        <f t="shared" si="4"/>
        <v>1.5131292993979022</v>
      </c>
      <c r="L46" s="20">
        <f t="shared" si="5"/>
        <v>3.1112555461108414E-5</v>
      </c>
      <c r="N46" s="2">
        <v>0.61990195999999997</v>
      </c>
      <c r="O46">
        <v>248.22515200000001</v>
      </c>
      <c r="P46">
        <f t="shared" si="6"/>
        <v>248.60308388997953</v>
      </c>
      <c r="Q46">
        <f t="shared" si="7"/>
        <v>0.1428325134634931</v>
      </c>
      <c r="R46" s="20">
        <f t="shared" si="8"/>
        <v>2.3181178335133512E-6</v>
      </c>
      <c r="T46" s="2">
        <v>0.65915771999999995</v>
      </c>
      <c r="U46">
        <v>285.54535099999998</v>
      </c>
      <c r="V46">
        <f t="shared" si="9"/>
        <v>283.74964665889519</v>
      </c>
      <c r="W46">
        <f t="shared" si="10"/>
        <v>3.2245540806626054</v>
      </c>
      <c r="X46" s="20">
        <f t="shared" si="11"/>
        <v>3.9547540329201771E-5</v>
      </c>
    </row>
    <row r="47" spans="2:24" x14ac:dyDescent="0.25">
      <c r="B47" s="2">
        <v>0.68524850000000004</v>
      </c>
      <c r="C47">
        <v>205.215023</v>
      </c>
      <c r="D47">
        <f t="shared" si="0"/>
        <v>203.54074471526167</v>
      </c>
      <c r="E47">
        <f t="shared" si="1"/>
        <v>2.8032077747463422</v>
      </c>
      <c r="F47" s="20">
        <f t="shared" si="2"/>
        <v>6.6563628450715546E-5</v>
      </c>
      <c r="H47" s="2">
        <v>0.65158099999999997</v>
      </c>
      <c r="I47">
        <v>220.62681799999999</v>
      </c>
      <c r="J47">
        <f t="shared" si="3"/>
        <v>221.79519152825466</v>
      </c>
      <c r="K47">
        <f t="shared" si="4"/>
        <v>1.3650967015262809</v>
      </c>
      <c r="L47" s="20">
        <f t="shared" si="5"/>
        <v>2.8044442722784456E-5</v>
      </c>
      <c r="N47" s="2">
        <v>0.62231099000000001</v>
      </c>
      <c r="O47">
        <v>248.284604</v>
      </c>
      <c r="P47">
        <f t="shared" si="6"/>
        <v>248.6058833770893</v>
      </c>
      <c r="Q47">
        <f t="shared" si="7"/>
        <v>0.10322043814288684</v>
      </c>
      <c r="R47" s="20">
        <f t="shared" si="8"/>
        <v>1.674426613770313E-6</v>
      </c>
      <c r="T47" s="2">
        <v>0.66609434999999995</v>
      </c>
      <c r="U47">
        <v>286.07137899999998</v>
      </c>
      <c r="V47">
        <f t="shared" si="9"/>
        <v>283.80464098321596</v>
      </c>
      <c r="W47">
        <f t="shared" si="10"/>
        <v>5.1381012367339425</v>
      </c>
      <c r="X47" s="20">
        <f t="shared" si="11"/>
        <v>6.278470210714849E-5</v>
      </c>
    </row>
    <row r="48" spans="2:24" x14ac:dyDescent="0.25">
      <c r="B48" s="2">
        <v>0.68955093999999995</v>
      </c>
      <c r="C48">
        <v>205.38382300000001</v>
      </c>
      <c r="D48">
        <f t="shared" si="0"/>
        <v>203.69292993334147</v>
      </c>
      <c r="E48">
        <f t="shared" si="1"/>
        <v>2.8591193628738947</v>
      </c>
      <c r="F48" s="20">
        <f t="shared" si="2"/>
        <v>6.7779727686041608E-5</v>
      </c>
      <c r="H48" s="2">
        <v>0.65359394999999998</v>
      </c>
      <c r="I48">
        <v>220.68965499999999</v>
      </c>
      <c r="J48">
        <f t="shared" si="3"/>
        <v>221.81437886080556</v>
      </c>
      <c r="K48">
        <f t="shared" si="4"/>
        <v>1.2650037630653959</v>
      </c>
      <c r="L48" s="20">
        <f t="shared" si="5"/>
        <v>2.597334390625713E-5</v>
      </c>
      <c r="N48" s="2">
        <v>0.62612272000000002</v>
      </c>
      <c r="O48">
        <v>248.615835</v>
      </c>
      <c r="P48">
        <f t="shared" si="6"/>
        <v>248.6108516453873</v>
      </c>
      <c r="Q48">
        <f t="shared" si="7"/>
        <v>2.4833823195965367E-5</v>
      </c>
      <c r="R48" s="20">
        <f t="shared" si="8"/>
        <v>4.0177786971423573E-10</v>
      </c>
      <c r="T48" s="2">
        <v>0.66906604000000003</v>
      </c>
      <c r="U48">
        <v>286.08361200000002</v>
      </c>
      <c r="V48">
        <f t="shared" si="9"/>
        <v>283.83267754867234</v>
      </c>
      <c r="W48">
        <f t="shared" si="10"/>
        <v>5.066705904173844</v>
      </c>
      <c r="X48" s="20">
        <f t="shared" si="11"/>
        <v>6.1906996716185443E-5</v>
      </c>
    </row>
    <row r="49" spans="2:24" x14ac:dyDescent="0.25">
      <c r="B49" s="2">
        <v>0.69150347000000001</v>
      </c>
      <c r="C49">
        <v>205.47667300000001</v>
      </c>
      <c r="D49">
        <f t="shared" si="0"/>
        <v>203.76671474928452</v>
      </c>
      <c r="E49">
        <f t="shared" si="1"/>
        <v>2.9239572191899712</v>
      </c>
      <c r="F49" s="20">
        <f t="shared" si="2"/>
        <v>6.9254175591683471E-5</v>
      </c>
      <c r="H49" s="2">
        <v>0.65574770999999998</v>
      </c>
      <c r="I49">
        <v>220.76138</v>
      </c>
      <c r="J49">
        <f t="shared" si="3"/>
        <v>221.83590152318664</v>
      </c>
      <c r="K49">
        <f t="shared" si="4"/>
        <v>1.1545965037913208</v>
      </c>
      <c r="L49" s="20">
        <f t="shared" si="5"/>
        <v>2.3691035180763614E-5</v>
      </c>
      <c r="N49" s="2">
        <v>0.62808286000000002</v>
      </c>
      <c r="O49">
        <v>248.68154200000001</v>
      </c>
      <c r="P49">
        <f t="shared" si="6"/>
        <v>248.61369031410979</v>
      </c>
      <c r="Q49">
        <f t="shared" si="7"/>
        <v>4.6038512781448769E-3</v>
      </c>
      <c r="R49" s="20">
        <f t="shared" si="8"/>
        <v>7.4444768297913036E-8</v>
      </c>
      <c r="T49" s="2">
        <v>0.67225526999999996</v>
      </c>
      <c r="U49">
        <v>286.20594399999999</v>
      </c>
      <c r="V49">
        <f t="shared" si="9"/>
        <v>283.86621765811634</v>
      </c>
      <c r="W49">
        <f t="shared" si="10"/>
        <v>5.4743193549042344</v>
      </c>
      <c r="X49" s="20">
        <f t="shared" si="11"/>
        <v>6.6830210814022444E-5</v>
      </c>
    </row>
    <row r="50" spans="2:24" x14ac:dyDescent="0.25">
      <c r="B50" s="2">
        <v>0.69355403999999998</v>
      </c>
      <c r="C50">
        <v>205.592612</v>
      </c>
      <c r="D50">
        <f t="shared" si="0"/>
        <v>203.8475726034373</v>
      </c>
      <c r="E50">
        <f t="shared" si="1"/>
        <v>3.0451624955559224</v>
      </c>
      <c r="F50" s="20">
        <f t="shared" si="2"/>
        <v>7.2043609578455151E-5</v>
      </c>
      <c r="H50" s="2">
        <v>0.66020995000000005</v>
      </c>
      <c r="I50">
        <v>220.87598700000001</v>
      </c>
      <c r="J50">
        <f t="shared" si="3"/>
        <v>221.88399729932678</v>
      </c>
      <c r="K50">
        <f t="shared" si="4"/>
        <v>1.0160847635488446</v>
      </c>
      <c r="L50" s="20">
        <f t="shared" si="5"/>
        <v>2.0827298078825531E-5</v>
      </c>
      <c r="N50" s="2">
        <v>0.63070811000000004</v>
      </c>
      <c r="O50">
        <v>248.768711</v>
      </c>
      <c r="P50">
        <f t="shared" si="6"/>
        <v>248.6178261803455</v>
      </c>
      <c r="Q50">
        <f t="shared" si="7"/>
        <v>2.2766228802168931E-2</v>
      </c>
      <c r="R50" s="20">
        <f t="shared" si="8"/>
        <v>3.6787441501022887E-7</v>
      </c>
      <c r="T50" s="2">
        <v>0.67900192000000004</v>
      </c>
      <c r="U50">
        <v>286.76867099999998</v>
      </c>
      <c r="V50">
        <f t="shared" si="9"/>
        <v>283.95076421910602</v>
      </c>
      <c r="W50">
        <f t="shared" si="10"/>
        <v>7.94059862580818</v>
      </c>
      <c r="X50" s="20">
        <f t="shared" si="11"/>
        <v>9.655835024367596E-5</v>
      </c>
    </row>
    <row r="51" spans="2:24" x14ac:dyDescent="0.25">
      <c r="B51" s="2">
        <v>0.69820311999999995</v>
      </c>
      <c r="C51">
        <v>205.95710800000001</v>
      </c>
      <c r="D51">
        <f t="shared" si="0"/>
        <v>204.04450581235372</v>
      </c>
      <c r="E51">
        <f t="shared" si="1"/>
        <v>3.6580471281893581</v>
      </c>
      <c r="F51" s="20">
        <f t="shared" si="2"/>
        <v>8.6237414326245697E-5</v>
      </c>
      <c r="H51" s="2">
        <v>0.66268424999999997</v>
      </c>
      <c r="I51">
        <v>220.99391499999999</v>
      </c>
      <c r="J51">
        <f t="shared" si="3"/>
        <v>221.91285942436625</v>
      </c>
      <c r="K51">
        <f t="shared" si="4"/>
        <v>0.84445885507383556</v>
      </c>
      <c r="L51" s="20">
        <f t="shared" si="5"/>
        <v>1.7290910496258153E-5</v>
      </c>
      <c r="N51" s="2">
        <v>0.63365910000000003</v>
      </c>
      <c r="O51">
        <v>248.813299</v>
      </c>
      <c r="P51">
        <f t="shared" si="6"/>
        <v>248.62297503976697</v>
      </c>
      <c r="Q51">
        <f t="shared" si="7"/>
        <v>3.6223209838784069E-2</v>
      </c>
      <c r="R51" s="20">
        <f t="shared" si="8"/>
        <v>5.8511300709258523E-7</v>
      </c>
      <c r="T51" s="2">
        <v>0.68284769000000001</v>
      </c>
      <c r="U51">
        <v>287.03394400000002</v>
      </c>
      <c r="V51">
        <f t="shared" si="9"/>
        <v>284.00856436696034</v>
      </c>
      <c r="W51">
        <f t="shared" si="10"/>
        <v>9.1529219240112898</v>
      </c>
      <c r="X51" s="20">
        <f t="shared" si="11"/>
        <v>1.1109467449366076E-4</v>
      </c>
    </row>
    <row r="52" spans="2:24" x14ac:dyDescent="0.25">
      <c r="B52" s="2">
        <v>0.70127342999999998</v>
      </c>
      <c r="C52">
        <v>206.071764</v>
      </c>
      <c r="D52">
        <f t="shared" si="0"/>
        <v>204.18568233507642</v>
      </c>
      <c r="E52">
        <f t="shared" si="1"/>
        <v>3.5573040467609038</v>
      </c>
      <c r="F52" s="20">
        <f t="shared" si="2"/>
        <v>8.3769130759005583E-5</v>
      </c>
      <c r="H52" s="2">
        <v>0.66465567000000003</v>
      </c>
      <c r="I52">
        <v>221.07143199999999</v>
      </c>
      <c r="J52">
        <f t="shared" si="3"/>
        <v>221.93705915837614</v>
      </c>
      <c r="K52">
        <f t="shared" si="4"/>
        <v>0.74931037731837968</v>
      </c>
      <c r="L52" s="20">
        <f t="shared" si="5"/>
        <v>1.5331918373632261E-5</v>
      </c>
      <c r="N52" s="2">
        <v>0.63596134000000004</v>
      </c>
      <c r="O52">
        <v>248.83367100000001</v>
      </c>
      <c r="P52">
        <f t="shared" si="6"/>
        <v>248.62739543049832</v>
      </c>
      <c r="Q52">
        <f t="shared" si="7"/>
        <v>4.2549610573244349E-2</v>
      </c>
      <c r="R52" s="20">
        <f t="shared" si="8"/>
        <v>6.8719073621986733E-7</v>
      </c>
      <c r="T52" s="2">
        <v>0.68669301999999999</v>
      </c>
      <c r="U52">
        <v>287.20520900000002</v>
      </c>
      <c r="V52">
        <f t="shared" si="9"/>
        <v>284.07450397730724</v>
      </c>
      <c r="W52">
        <f t="shared" si="10"/>
        <v>9.8013139391138004</v>
      </c>
      <c r="X52" s="20">
        <f t="shared" si="11"/>
        <v>1.1882277076656415E-4</v>
      </c>
    </row>
    <row r="53" spans="2:24" x14ac:dyDescent="0.25">
      <c r="B53" s="2">
        <v>0.70380927999999998</v>
      </c>
      <c r="C53">
        <v>206.21699599999999</v>
      </c>
      <c r="D53">
        <f t="shared" si="0"/>
        <v>204.30946742509062</v>
      </c>
      <c r="E53">
        <f t="shared" si="1"/>
        <v>3.6386652640958026</v>
      </c>
      <c r="F53" s="20">
        <f t="shared" si="2"/>
        <v>8.5564416415930935E-5</v>
      </c>
      <c r="H53" s="2">
        <v>0.66749086999999996</v>
      </c>
      <c r="I53">
        <v>221.174623</v>
      </c>
      <c r="J53">
        <f t="shared" si="3"/>
        <v>221.97384798516896</v>
      </c>
      <c r="K53">
        <f t="shared" si="4"/>
        <v>0.63876057691832777</v>
      </c>
      <c r="L53" s="20">
        <f t="shared" si="5"/>
        <v>1.305772485391552E-5</v>
      </c>
      <c r="N53" s="2">
        <v>0.63824468000000001</v>
      </c>
      <c r="O53">
        <v>248.87062800000001</v>
      </c>
      <c r="P53">
        <f t="shared" si="6"/>
        <v>248.63216139021813</v>
      </c>
      <c r="Q53">
        <f t="shared" si="7"/>
        <v>5.6866323980863824E-2</v>
      </c>
      <c r="R53" s="20">
        <f t="shared" si="8"/>
        <v>9.1813779959911122E-7</v>
      </c>
      <c r="T53" s="2">
        <v>0.69356474999999995</v>
      </c>
      <c r="U53">
        <v>287.60052899999999</v>
      </c>
      <c r="V53">
        <f t="shared" si="9"/>
        <v>284.21609018355156</v>
      </c>
      <c r="W53">
        <f t="shared" si="10"/>
        <v>11.454426102282898</v>
      </c>
      <c r="X53" s="20">
        <f t="shared" si="11"/>
        <v>1.3848220616216296E-4</v>
      </c>
    </row>
    <row r="54" spans="2:24" x14ac:dyDescent="0.25">
      <c r="B54" s="2">
        <v>0.70797195999999996</v>
      </c>
      <c r="C54">
        <v>206.48017899999999</v>
      </c>
      <c r="D54">
        <f t="shared" si="0"/>
        <v>204.52779560091474</v>
      </c>
      <c r="E54">
        <f t="shared" si="1"/>
        <v>3.8118009370236727</v>
      </c>
      <c r="F54" s="20">
        <f t="shared" si="2"/>
        <v>8.9407402222428154E-5</v>
      </c>
      <c r="H54" s="2">
        <v>0.67025813999999995</v>
      </c>
      <c r="I54">
        <v>221.295649</v>
      </c>
      <c r="J54">
        <f t="shared" si="3"/>
        <v>222.01215911403443</v>
      </c>
      <c r="K54">
        <f t="shared" si="4"/>
        <v>0.51338674351363867</v>
      </c>
      <c r="L54" s="20">
        <f t="shared" si="5"/>
        <v>1.0483321383350682E-5</v>
      </c>
      <c r="N54" s="2">
        <v>0.64268206000000005</v>
      </c>
      <c r="O54">
        <v>249.049136</v>
      </c>
      <c r="P54">
        <f t="shared" si="6"/>
        <v>248.64263375582775</v>
      </c>
      <c r="Q54">
        <f t="shared" si="7"/>
        <v>0.16524407451708287</v>
      </c>
      <c r="R54" s="20">
        <f t="shared" si="8"/>
        <v>2.6641324734756225E-6</v>
      </c>
      <c r="T54" s="2">
        <v>0.69633402</v>
      </c>
      <c r="U54">
        <v>287.808493</v>
      </c>
      <c r="V54">
        <f t="shared" si="9"/>
        <v>284.2830867513639</v>
      </c>
      <c r="W54">
        <f t="shared" si="10"/>
        <v>12.428489217922476</v>
      </c>
      <c r="X54" s="20">
        <f t="shared" si="11"/>
        <v>1.5004140730520056E-4</v>
      </c>
    </row>
    <row r="55" spans="2:24" x14ac:dyDescent="0.25">
      <c r="B55" s="2">
        <v>0.71059192000000004</v>
      </c>
      <c r="C55">
        <v>206.693712</v>
      </c>
      <c r="D55">
        <f t="shared" si="0"/>
        <v>204.67553105521881</v>
      </c>
      <c r="E55">
        <f t="shared" si="1"/>
        <v>4.0730543258779086</v>
      </c>
      <c r="F55" s="20">
        <f t="shared" si="2"/>
        <v>9.5337920100949653E-5</v>
      </c>
      <c r="H55" s="2">
        <v>0.67326070999999998</v>
      </c>
      <c r="I55">
        <v>221.33068399999999</v>
      </c>
      <c r="J55">
        <f t="shared" si="3"/>
        <v>222.0566100174147</v>
      </c>
      <c r="K55">
        <f t="shared" si="4"/>
        <v>0.52696858275957792</v>
      </c>
      <c r="L55" s="20">
        <f t="shared" si="5"/>
        <v>1.0757255194836956E-5</v>
      </c>
      <c r="N55" s="2">
        <v>0.64529451999999998</v>
      </c>
      <c r="O55">
        <v>249.03062</v>
      </c>
      <c r="P55">
        <f t="shared" si="6"/>
        <v>248.64963302244965</v>
      </c>
      <c r="Q55">
        <f t="shared" si="7"/>
        <v>0.14515107706295094</v>
      </c>
      <c r="R55" s="20">
        <f t="shared" si="8"/>
        <v>2.3405329695162902E-6</v>
      </c>
      <c r="T55" s="2">
        <v>0.70294920000000005</v>
      </c>
      <c r="U55">
        <v>288.31005499999998</v>
      </c>
      <c r="V55">
        <f t="shared" si="9"/>
        <v>284.47057560405437</v>
      </c>
      <c r="W55">
        <f t="shared" si="10"/>
        <v>14.741602031890809</v>
      </c>
      <c r="X55" s="20">
        <f t="shared" si="11"/>
        <v>1.7734751389246673E-4</v>
      </c>
    </row>
    <row r="56" spans="2:24" x14ac:dyDescent="0.25">
      <c r="B56" s="2">
        <v>0.71241741000000003</v>
      </c>
      <c r="C56">
        <v>206.81257500000001</v>
      </c>
      <c r="D56">
        <f t="shared" si="0"/>
        <v>204.78348573317672</v>
      </c>
      <c r="E56">
        <f t="shared" si="1"/>
        <v>4.1172032527374824</v>
      </c>
      <c r="F56" s="20">
        <f t="shared" si="2"/>
        <v>9.626056871898532E-5</v>
      </c>
      <c r="H56" s="2">
        <v>0.67726023999999996</v>
      </c>
      <c r="I56">
        <v>221.43578600000001</v>
      </c>
      <c r="J56">
        <f t="shared" si="3"/>
        <v>222.1208694196975</v>
      </c>
      <c r="K56">
        <f t="shared" si="4"/>
        <v>0.46933929194440932</v>
      </c>
      <c r="L56" s="20">
        <f t="shared" si="5"/>
        <v>9.5717489133096973E-6</v>
      </c>
      <c r="N56" s="2">
        <v>0.64806180000000002</v>
      </c>
      <c r="O56">
        <v>249.145276</v>
      </c>
      <c r="P56">
        <f t="shared" si="6"/>
        <v>248.65780207477002</v>
      </c>
      <c r="Q56">
        <f t="shared" si="7"/>
        <v>0.23763082777912176</v>
      </c>
      <c r="R56" s="20">
        <f t="shared" si="8"/>
        <v>3.8282251039071775E-6</v>
      </c>
      <c r="T56" s="2">
        <v>0.70529459000000005</v>
      </c>
      <c r="U56">
        <v>288.334521</v>
      </c>
      <c r="V56">
        <f t="shared" si="9"/>
        <v>284.54756191720946</v>
      </c>
      <c r="W56">
        <f t="shared" si="10"/>
        <v>14.341059094729703</v>
      </c>
      <c r="X56" s="20">
        <f t="shared" si="11"/>
        <v>1.7249954033203357E-4</v>
      </c>
    </row>
    <row r="57" spans="2:24" x14ac:dyDescent="0.25">
      <c r="B57" s="2">
        <v>0.71492551000000004</v>
      </c>
      <c r="C57">
        <v>207.00175899999999</v>
      </c>
      <c r="D57">
        <f t="shared" si="0"/>
        <v>204.93888029021903</v>
      </c>
      <c r="E57">
        <f t="shared" si="1"/>
        <v>4.2554685712675608</v>
      </c>
      <c r="F57" s="20">
        <f t="shared" si="2"/>
        <v>9.9311448336752501E-5</v>
      </c>
      <c r="H57" s="2">
        <v>0.68037844000000003</v>
      </c>
      <c r="I57">
        <v>221.49584400000001</v>
      </c>
      <c r="J57">
        <f t="shared" si="3"/>
        <v>222.17531803048504</v>
      </c>
      <c r="K57">
        <f t="shared" si="4"/>
        <v>0.46168495810358412</v>
      </c>
      <c r="L57" s="20">
        <f t="shared" si="5"/>
        <v>9.4105403596896308E-6</v>
      </c>
      <c r="N57" s="2">
        <v>0.65240770999999997</v>
      </c>
      <c r="O57">
        <v>249.402016</v>
      </c>
      <c r="P57">
        <f t="shared" si="6"/>
        <v>248.67238607486794</v>
      </c>
      <c r="Q57">
        <f t="shared" si="7"/>
        <v>0.5323598276482141</v>
      </c>
      <c r="R57" s="20">
        <f t="shared" si="8"/>
        <v>8.5586517698215226E-6</v>
      </c>
      <c r="T57" s="2">
        <v>0.70995397999999998</v>
      </c>
      <c r="U57">
        <v>288.542486</v>
      </c>
      <c r="V57">
        <f t="shared" si="9"/>
        <v>284.71932507341899</v>
      </c>
      <c r="W57">
        <f t="shared" si="10"/>
        <v>14.616559470535773</v>
      </c>
      <c r="X57" s="20">
        <f t="shared" si="11"/>
        <v>1.7556001911812286E-4</v>
      </c>
    </row>
    <row r="58" spans="2:24" x14ac:dyDescent="0.25">
      <c r="B58" s="2">
        <v>0.71665190999999995</v>
      </c>
      <c r="C58">
        <v>206.997972</v>
      </c>
      <c r="D58">
        <f t="shared" si="0"/>
        <v>205.05081577098261</v>
      </c>
      <c r="E58">
        <f t="shared" si="1"/>
        <v>3.7914173802012416</v>
      </c>
      <c r="F58" s="20">
        <f t="shared" si="2"/>
        <v>8.848495113291825E-5</v>
      </c>
      <c r="H58" s="2">
        <v>0.68395941000000005</v>
      </c>
      <c r="I58">
        <v>221.53133299999999</v>
      </c>
      <c r="J58">
        <f t="shared" si="3"/>
        <v>222.24298204752154</v>
      </c>
      <c r="K58">
        <f t="shared" si="4"/>
        <v>0.50644436683832528</v>
      </c>
      <c r="L58" s="20">
        <f t="shared" si="5"/>
        <v>1.0319565771611693E-5</v>
      </c>
      <c r="N58" s="2">
        <v>0.65498469999999998</v>
      </c>
      <c r="O58">
        <v>249.410462</v>
      </c>
      <c r="P58">
        <f t="shared" si="6"/>
        <v>248.68216546273959</v>
      </c>
      <c r="Q58">
        <f t="shared" si="7"/>
        <v>0.53041584618549698</v>
      </c>
      <c r="R58" s="20">
        <f t="shared" si="8"/>
        <v>8.5268212032794796E-6</v>
      </c>
      <c r="T58" s="2">
        <v>0.71272323999999998</v>
      </c>
      <c r="U58">
        <v>288.75045</v>
      </c>
      <c r="V58">
        <f t="shared" si="9"/>
        <v>284.83455166748467</v>
      </c>
      <c r="W58">
        <f t="shared" si="10"/>
        <v>15.33425975059631</v>
      </c>
      <c r="X58" s="20">
        <f t="shared" si="11"/>
        <v>1.839151374897797E-4</v>
      </c>
    </row>
    <row r="59" spans="2:24" x14ac:dyDescent="0.25">
      <c r="B59" s="2">
        <v>0.71923168999999998</v>
      </c>
      <c r="C59">
        <v>207.18860699999999</v>
      </c>
      <c r="D59">
        <f t="shared" si="0"/>
        <v>205.22602692603513</v>
      </c>
      <c r="E59">
        <f t="shared" si="1"/>
        <v>3.8517205467239082</v>
      </c>
      <c r="F59" s="20">
        <f t="shared" si="2"/>
        <v>8.9726975582371101E-5</v>
      </c>
      <c r="H59" s="2">
        <v>0.68649537999999999</v>
      </c>
      <c r="I59">
        <v>221.617963</v>
      </c>
      <c r="J59">
        <f t="shared" si="3"/>
        <v>222.2944839817325</v>
      </c>
      <c r="K59">
        <f t="shared" si="4"/>
        <v>0.45768063872429804</v>
      </c>
      <c r="L59" s="20">
        <f t="shared" si="5"/>
        <v>9.3186419111940325E-6</v>
      </c>
      <c r="N59" s="2">
        <v>0.65750931000000001</v>
      </c>
      <c r="O59">
        <v>249.48304099999999</v>
      </c>
      <c r="P59">
        <f t="shared" si="6"/>
        <v>248.69265519485486</v>
      </c>
      <c r="Q59">
        <f t="shared" si="7"/>
        <v>0.62470972097490107</v>
      </c>
      <c r="R59" s="20">
        <f t="shared" si="8"/>
        <v>1.003682162084024E-5</v>
      </c>
      <c r="T59" s="2">
        <v>0.71565555999999997</v>
      </c>
      <c r="U59">
        <v>288.90423900000002</v>
      </c>
      <c r="V59">
        <f t="shared" si="9"/>
        <v>284.96845682254491</v>
      </c>
      <c r="W59">
        <f t="shared" si="10"/>
        <v>15.490381348373285</v>
      </c>
      <c r="X59" s="20">
        <f t="shared" si="11"/>
        <v>1.8558987583669419E-4</v>
      </c>
    </row>
    <row r="60" spans="2:24" x14ac:dyDescent="0.25">
      <c r="B60" s="2">
        <v>0.72499696000000002</v>
      </c>
      <c r="C60">
        <v>207.73503500000001</v>
      </c>
      <c r="D60">
        <f t="shared" si="0"/>
        <v>205.65466456943747</v>
      </c>
      <c r="E60">
        <f t="shared" si="1"/>
        <v>4.3279411283589626</v>
      </c>
      <c r="F60" s="20">
        <f t="shared" si="2"/>
        <v>1.002909741132406E-4</v>
      </c>
      <c r="H60" s="2">
        <v>0.69205362000000004</v>
      </c>
      <c r="I60">
        <v>221.951742</v>
      </c>
      <c r="J60">
        <f t="shared" si="3"/>
        <v>222.41881957058123</v>
      </c>
      <c r="K60">
        <f t="shared" si="4"/>
        <v>0.21816145694007219</v>
      </c>
      <c r="L60" s="20">
        <f t="shared" si="5"/>
        <v>4.4285434429651033E-6</v>
      </c>
      <c r="N60" s="2">
        <v>0.66246417000000002</v>
      </c>
      <c r="O60">
        <v>249.63940700000001</v>
      </c>
      <c r="P60">
        <f t="shared" si="6"/>
        <v>248.71617540518682</v>
      </c>
      <c r="Q60">
        <f t="shared" si="7"/>
        <v>0.85235657766130324</v>
      </c>
      <c r="R60" s="20">
        <f t="shared" si="8"/>
        <v>1.3677131812102132E-5</v>
      </c>
      <c r="T60" s="2">
        <v>0.72409456000000005</v>
      </c>
      <c r="U60">
        <v>289.53337499999998</v>
      </c>
      <c r="V60">
        <f t="shared" si="9"/>
        <v>285.43310908795115</v>
      </c>
      <c r="W60">
        <f t="shared" si="10"/>
        <v>16.812180549509591</v>
      </c>
      <c r="X60" s="20">
        <f t="shared" si="11"/>
        <v>2.0055189951278678E-4</v>
      </c>
    </row>
    <row r="61" spans="2:24" x14ac:dyDescent="0.25">
      <c r="B61" s="2">
        <v>0.72725613</v>
      </c>
      <c r="C61">
        <v>207.910751</v>
      </c>
      <c r="D61">
        <f t="shared" si="0"/>
        <v>205.83773831383513</v>
      </c>
      <c r="E61">
        <f t="shared" si="1"/>
        <v>4.2973815970005012</v>
      </c>
      <c r="F61" s="20">
        <f t="shared" si="2"/>
        <v>9.9414567026011967E-5</v>
      </c>
      <c r="H61" s="2">
        <v>0.69389422000000001</v>
      </c>
      <c r="I61">
        <v>222.05882399999999</v>
      </c>
      <c r="J61">
        <f t="shared" si="3"/>
        <v>222.46375907566511</v>
      </c>
      <c r="K61">
        <f t="shared" si="4"/>
        <v>0.16397241550391825</v>
      </c>
      <c r="L61" s="20">
        <f t="shared" si="5"/>
        <v>3.3253297928885543E-6</v>
      </c>
      <c r="N61" s="2">
        <v>0.66518904000000001</v>
      </c>
      <c r="O61">
        <v>249.71107599999999</v>
      </c>
      <c r="P61">
        <f t="shared" si="6"/>
        <v>248.73096708742898</v>
      </c>
      <c r="Q61">
        <f t="shared" si="7"/>
        <v>0.96061348050113182</v>
      </c>
      <c r="R61" s="20">
        <f t="shared" si="8"/>
        <v>1.5405403037387063E-5</v>
      </c>
      <c r="T61" s="2">
        <v>0.72722246000000001</v>
      </c>
      <c r="U61">
        <v>289.71687300000002</v>
      </c>
      <c r="V61">
        <f t="shared" si="9"/>
        <v>285.64010014576536</v>
      </c>
      <c r="W61">
        <f t="shared" si="10"/>
        <v>16.620076905024632</v>
      </c>
      <c r="X61" s="20">
        <f t="shared" si="11"/>
        <v>1.9800923726505867E-4</v>
      </c>
    </row>
    <row r="62" spans="2:24" x14ac:dyDescent="0.25">
      <c r="B62" s="2">
        <v>0.72974510999999997</v>
      </c>
      <c r="C62">
        <v>208.23293699999999</v>
      </c>
      <c r="D62">
        <f t="shared" si="0"/>
        <v>206.0500772588523</v>
      </c>
      <c r="E62">
        <f t="shared" si="1"/>
        <v>4.7648766495233819</v>
      </c>
      <c r="F62" s="20">
        <f t="shared" si="2"/>
        <v>1.0988864368783928E-4</v>
      </c>
      <c r="H62" s="2">
        <v>0.69561435999999999</v>
      </c>
      <c r="I62">
        <v>222.04012299999999</v>
      </c>
      <c r="J62">
        <f t="shared" si="3"/>
        <v>222.50758403998012</v>
      </c>
      <c r="K62">
        <f t="shared" si="4"/>
        <v>0.21851982389929764</v>
      </c>
      <c r="L62" s="20">
        <f t="shared" si="5"/>
        <v>4.4322875026747885E-6</v>
      </c>
      <c r="N62" s="2">
        <v>0.66769566999999996</v>
      </c>
      <c r="O62">
        <v>249.88297499999999</v>
      </c>
      <c r="P62">
        <f t="shared" si="6"/>
        <v>248.74587667687354</v>
      </c>
      <c r="Q62">
        <f t="shared" si="7"/>
        <v>1.2929925964569886</v>
      </c>
      <c r="R62" s="20">
        <f t="shared" si="8"/>
        <v>2.0707263145742853E-5</v>
      </c>
      <c r="T62" s="2">
        <v>0.73031756000000003</v>
      </c>
      <c r="U62">
        <v>289.76172800000001</v>
      </c>
      <c r="V62">
        <f t="shared" si="9"/>
        <v>285.86644520658331</v>
      </c>
      <c r="W62">
        <f t="shared" si="10"/>
        <v>15.173228040688191</v>
      </c>
      <c r="X62" s="20">
        <f t="shared" si="11"/>
        <v>1.8071572281695453E-4</v>
      </c>
    </row>
    <row r="63" spans="2:24" x14ac:dyDescent="0.25">
      <c r="B63" s="2">
        <v>0.73450985000000002</v>
      </c>
      <c r="C63">
        <v>208.606955</v>
      </c>
      <c r="D63">
        <f t="shared" si="0"/>
        <v>206.48998351315149</v>
      </c>
      <c r="E63">
        <f t="shared" si="1"/>
        <v>4.4815682761296038</v>
      </c>
      <c r="F63" s="20">
        <f t="shared" si="2"/>
        <v>1.0298463868245561E-4</v>
      </c>
      <c r="H63" s="2">
        <v>0.69933455</v>
      </c>
      <c r="I63">
        <v>222.244754</v>
      </c>
      <c r="J63">
        <f t="shared" si="3"/>
        <v>222.60878152746824</v>
      </c>
      <c r="K63">
        <f t="shared" si="4"/>
        <v>0.13251604075463883</v>
      </c>
      <c r="L63" s="20">
        <f t="shared" si="5"/>
        <v>2.6829057419759231E-6</v>
      </c>
      <c r="N63" s="2">
        <v>0.67085178000000001</v>
      </c>
      <c r="O63">
        <v>250.05718100000001</v>
      </c>
      <c r="P63">
        <f t="shared" si="6"/>
        <v>248.76659769635359</v>
      </c>
      <c r="Q63">
        <f t="shared" si="7"/>
        <v>1.66560526365093</v>
      </c>
      <c r="R63" s="20">
        <f t="shared" si="8"/>
        <v>2.6637497554901538E-5</v>
      </c>
      <c r="T63" s="2">
        <v>0.73696536000000001</v>
      </c>
      <c r="U63">
        <v>290.36523299999999</v>
      </c>
      <c r="V63">
        <f t="shared" si="9"/>
        <v>286.43553428321349</v>
      </c>
      <c r="W63">
        <f t="shared" si="10"/>
        <v>15.442532004713497</v>
      </c>
      <c r="X63" s="20">
        <f t="shared" si="11"/>
        <v>1.831594288808058E-4</v>
      </c>
    </row>
    <row r="64" spans="2:24" x14ac:dyDescent="0.25">
      <c r="B64" s="2">
        <v>0.73695126</v>
      </c>
      <c r="C64">
        <v>208.82352900000001</v>
      </c>
      <c r="D64">
        <f t="shared" si="0"/>
        <v>206.73367635990721</v>
      </c>
      <c r="E64">
        <f t="shared" si="1"/>
        <v>4.3674840573028488</v>
      </c>
      <c r="F64" s="20">
        <f t="shared" si="2"/>
        <v>1.0015496112185874E-4</v>
      </c>
      <c r="H64" s="2">
        <v>0.70214975999999996</v>
      </c>
      <c r="I64">
        <v>222.28661199999999</v>
      </c>
      <c r="J64">
        <f t="shared" si="3"/>
        <v>222.69161304701481</v>
      </c>
      <c r="K64">
        <f t="shared" si="4"/>
        <v>0.16402584808310114</v>
      </c>
      <c r="L64" s="20">
        <f t="shared" si="5"/>
        <v>3.3195994105627117E-6</v>
      </c>
      <c r="N64" s="2">
        <v>0.67359968999999997</v>
      </c>
      <c r="O64">
        <v>250.12737100000001</v>
      </c>
      <c r="P64">
        <f t="shared" si="6"/>
        <v>248.78657903235163</v>
      </c>
      <c r="Q64">
        <f t="shared" si="7"/>
        <v>1.7977231005104297</v>
      </c>
      <c r="R64" s="20">
        <f t="shared" si="8"/>
        <v>2.8734282834784096E-5</v>
      </c>
      <c r="T64" s="2">
        <v>0.74009285000000002</v>
      </c>
      <c r="U64">
        <v>290.463098</v>
      </c>
      <c r="V64">
        <f t="shared" si="9"/>
        <v>286.74809104857104</v>
      </c>
      <c r="W64">
        <f t="shared" si="10"/>
        <v>13.801276649165503</v>
      </c>
      <c r="X64" s="20">
        <f t="shared" si="11"/>
        <v>1.6358268460284867E-4</v>
      </c>
    </row>
    <row r="65" spans="2:24" x14ac:dyDescent="0.25">
      <c r="B65" s="2">
        <v>0.73909477999999995</v>
      </c>
      <c r="C65">
        <v>208.98202900000001</v>
      </c>
      <c r="D65">
        <f t="shared" si="0"/>
        <v>206.95858998963803</v>
      </c>
      <c r="E65">
        <f t="shared" si="1"/>
        <v>4.0943054286546809</v>
      </c>
      <c r="F65" s="20">
        <f t="shared" si="2"/>
        <v>9.3748074047596882E-5</v>
      </c>
      <c r="H65" s="2">
        <v>0.70631255999999998</v>
      </c>
      <c r="I65">
        <v>222.486807</v>
      </c>
      <c r="J65">
        <f t="shared" si="3"/>
        <v>222.82489411940057</v>
      </c>
      <c r="K65">
        <f t="shared" si="4"/>
        <v>0.11430290030457475</v>
      </c>
      <c r="L65" s="20">
        <f t="shared" si="5"/>
        <v>2.3091318075990504E-6</v>
      </c>
      <c r="N65" s="2">
        <v>0.67569464000000001</v>
      </c>
      <c r="O65">
        <v>250.145342</v>
      </c>
      <c r="P65">
        <f t="shared" si="6"/>
        <v>248.8031365542588</v>
      </c>
      <c r="Q65">
        <f t="shared" si="7"/>
        <v>1.8015154585773341</v>
      </c>
      <c r="R65" s="20">
        <f t="shared" si="8"/>
        <v>2.8790761551360612E-5</v>
      </c>
      <c r="T65" s="2">
        <v>0.74563237999999998</v>
      </c>
      <c r="U65">
        <v>291.08699200000001</v>
      </c>
      <c r="V65">
        <f t="shared" si="9"/>
        <v>287.38447972078086</v>
      </c>
      <c r="W65">
        <f t="shared" si="10"/>
        <v>13.708597177768581</v>
      </c>
      <c r="X65" s="20">
        <f t="shared" si="11"/>
        <v>1.6178841430939631E-4</v>
      </c>
    </row>
    <row r="66" spans="2:24" x14ac:dyDescent="0.25">
      <c r="B66" s="2">
        <v>0.74313788000000003</v>
      </c>
      <c r="C66">
        <v>209.30838199999999</v>
      </c>
      <c r="D66">
        <f t="shared" si="0"/>
        <v>207.41258371164056</v>
      </c>
      <c r="E66">
        <f t="shared" si="1"/>
        <v>3.5940511501465435</v>
      </c>
      <c r="F66" s="20">
        <f t="shared" si="2"/>
        <v>8.2037234663423635E-5</v>
      </c>
      <c r="H66" s="2">
        <v>0.70956991999999997</v>
      </c>
      <c r="I66">
        <v>222.75279699999999</v>
      </c>
      <c r="J66">
        <f t="shared" si="3"/>
        <v>222.93898249155387</v>
      </c>
      <c r="K66">
        <f t="shared" si="4"/>
        <v>3.466503726516202E-2</v>
      </c>
      <c r="L66" s="20">
        <f t="shared" si="5"/>
        <v>6.9862695746379546E-7</v>
      </c>
      <c r="N66" s="2">
        <v>0.67936810999999997</v>
      </c>
      <c r="O66">
        <v>250.221045</v>
      </c>
      <c r="P66">
        <f t="shared" si="6"/>
        <v>248.83520526883368</v>
      </c>
      <c r="Q66">
        <f t="shared" si="7"/>
        <v>1.9205517604791609</v>
      </c>
      <c r="R66" s="20">
        <f t="shared" si="8"/>
        <v>3.0674560521240992E-5</v>
      </c>
      <c r="T66" s="2">
        <v>0.74911890999999997</v>
      </c>
      <c r="U66">
        <v>291.24602299999998</v>
      </c>
      <c r="V66">
        <f t="shared" si="9"/>
        <v>287.84682718603142</v>
      </c>
      <c r="W66">
        <f t="shared" si="10"/>
        <v>11.554532181701386</v>
      </c>
      <c r="X66" s="20">
        <f t="shared" si="11"/>
        <v>1.3621732863395189E-4</v>
      </c>
    </row>
    <row r="67" spans="2:24" x14ac:dyDescent="0.25">
      <c r="B67" s="2">
        <v>0.74513154000000004</v>
      </c>
      <c r="C67">
        <v>209.58417800000001</v>
      </c>
      <c r="D67">
        <f t="shared" si="0"/>
        <v>207.65168451565361</v>
      </c>
      <c r="E67">
        <f t="shared" si="1"/>
        <v>3.7345310670412704</v>
      </c>
      <c r="F67" s="20">
        <f t="shared" si="2"/>
        <v>8.5019606258876333E-5</v>
      </c>
      <c r="H67" s="2">
        <v>0.71212582999999996</v>
      </c>
      <c r="I67">
        <v>222.92707100000001</v>
      </c>
      <c r="J67">
        <f t="shared" si="3"/>
        <v>223.03505373851834</v>
      </c>
      <c r="K67">
        <f t="shared" si="4"/>
        <v>1.1660271817918188E-2</v>
      </c>
      <c r="L67" s="20">
        <f t="shared" si="5"/>
        <v>2.3462973748144861E-7</v>
      </c>
      <c r="N67" s="2">
        <v>0.68213842999999996</v>
      </c>
      <c r="O67">
        <v>250.30383900000001</v>
      </c>
      <c r="P67">
        <f t="shared" si="6"/>
        <v>248.86219514655718</v>
      </c>
      <c r="Q67">
        <f t="shared" si="7"/>
        <v>2.0783370001694821</v>
      </c>
      <c r="R67" s="20">
        <f t="shared" si="8"/>
        <v>3.3172709700086561E-5</v>
      </c>
      <c r="T67" s="2">
        <v>0.75501615</v>
      </c>
      <c r="U67">
        <v>291.65357599999999</v>
      </c>
      <c r="V67">
        <f t="shared" si="9"/>
        <v>288.75667992826118</v>
      </c>
      <c r="W67">
        <f t="shared" si="10"/>
        <v>8.3920068504557399</v>
      </c>
      <c r="X67" s="20">
        <f t="shared" si="11"/>
        <v>9.8657752626481388E-5</v>
      </c>
    </row>
    <row r="68" spans="2:24" x14ac:dyDescent="0.25">
      <c r="B68" s="2">
        <v>0.74672152000000003</v>
      </c>
      <c r="C68">
        <v>209.88654399999999</v>
      </c>
      <c r="D68">
        <f t="shared" ref="D68:D125" si="12">$AC$6+$AC$2*EXP((B68/E$1)*$AC$3-$AC$4)+C$1^2*$AC$5/((-$AC$7*(B68/D$1-1)^$AC$8+1))</f>
        <v>207.85001387448972</v>
      </c>
      <c r="E68">
        <f t="shared" ref="E68:E125" si="13">(D68-C68)^2</f>
        <v>4.1474549521108672</v>
      </c>
      <c r="F68" s="20">
        <f t="shared" ref="F68:F125" si="14">((D68-C68)/C68)^2</f>
        <v>9.414830044968116E-5</v>
      </c>
      <c r="H68" s="2">
        <v>0.71449812999999995</v>
      </c>
      <c r="I68">
        <v>223.12373199999999</v>
      </c>
      <c r="J68">
        <f t="shared" ref="J68:J131" si="15">$AC$6+$AC$2*EXP((H68/K$1)*$AC$3-$AC$4)+I$1^2*$AC$5/((-$AC$7*(H68/J$1-1)^$AC$8+1))</f>
        <v>223.12974837763011</v>
      </c>
      <c r="K68">
        <f t="shared" ref="K68:K131" si="16">(J68-I68)^2</f>
        <v>3.6196799788185316E-5</v>
      </c>
      <c r="L68" s="20">
        <f t="shared" ref="L68:L131" si="17">((J68-I68)/I68)^2</f>
        <v>7.2707405054158948E-10</v>
      </c>
      <c r="N68" s="2">
        <v>0.68460270999999995</v>
      </c>
      <c r="O68">
        <v>250.39938599999999</v>
      </c>
      <c r="P68">
        <f t="shared" ref="P68:P131" si="18">$AC$6+$AC$2*EXP((N68/Q$1)*$AC$3-$AC$4)+O$1^2*$AC$5/((-$AC$7*(N68/P$1-1)^$AC$8+1))</f>
        <v>248.88843449590109</v>
      </c>
      <c r="Q68">
        <f t="shared" ref="Q68:Q131" si="19">(P68-O68)^2</f>
        <v>2.2829744477387224</v>
      </c>
      <c r="R68" s="20">
        <f t="shared" ref="R68:R131" si="20">((P68-O68)/O68)^2</f>
        <v>3.6411161372422329E-5</v>
      </c>
      <c r="T68" s="2">
        <v>0.7582757</v>
      </c>
      <c r="U68">
        <v>291.937387</v>
      </c>
      <c r="V68">
        <f t="shared" ref="V68:V99" si="21">$AC$6+$AC$2*EXP((T68/W$1)*$AC$3-$AC$4)+U$1^2*$AC$5/((-$AC$7*(T68/V$1-1)^$AC$8+1))</f>
        <v>289.33881740182721</v>
      </c>
      <c r="W68">
        <f t="shared" ref="W68:W99" si="22">(V68-U68)^2</f>
        <v>6.7525639565478812</v>
      </c>
      <c r="X68" s="20">
        <f t="shared" ref="X68:X131" si="23">((V68-U68)/U68)^2</f>
        <v>7.9229930180720829E-5</v>
      </c>
    </row>
    <row r="69" spans="2:24" x14ac:dyDescent="0.25">
      <c r="B69" s="2">
        <v>0.75013834000000001</v>
      </c>
      <c r="C69">
        <v>210.263856</v>
      </c>
      <c r="D69">
        <f t="shared" si="12"/>
        <v>208.30042898802637</v>
      </c>
      <c r="E69">
        <f t="shared" si="13"/>
        <v>3.8550456313477195</v>
      </c>
      <c r="F69" s="20">
        <f t="shared" si="14"/>
        <v>8.7196745108227922E-5</v>
      </c>
      <c r="H69" s="2">
        <v>0.71659512999999997</v>
      </c>
      <c r="I69">
        <v>223.27830800000001</v>
      </c>
      <c r="J69">
        <f t="shared" si="15"/>
        <v>223.21815566820521</v>
      </c>
      <c r="K69">
        <f t="shared" si="16"/>
        <v>3.6183030203512873E-3</v>
      </c>
      <c r="L69" s="20">
        <f t="shared" si="17"/>
        <v>7.2579148689260989E-8</v>
      </c>
      <c r="N69" s="2">
        <v>0.68914385</v>
      </c>
      <c r="O69">
        <v>250.66617299999999</v>
      </c>
      <c r="P69">
        <f t="shared" si="18"/>
        <v>248.94290168296345</v>
      </c>
      <c r="Q69">
        <f t="shared" si="19"/>
        <v>2.9696640321208316</v>
      </c>
      <c r="R69" s="20">
        <f t="shared" si="20"/>
        <v>4.7262409394820923E-5</v>
      </c>
      <c r="T69" s="2">
        <v>0.76277247000000004</v>
      </c>
      <c r="U69">
        <v>292.28970299999997</v>
      </c>
      <c r="V69">
        <f t="shared" si="21"/>
        <v>290.24976943051581</v>
      </c>
      <c r="W69">
        <f t="shared" si="22"/>
        <v>4.1613289679083962</v>
      </c>
      <c r="X69" s="20">
        <f t="shared" si="23"/>
        <v>4.8708529411746391E-5</v>
      </c>
    </row>
    <row r="70" spans="2:24" x14ac:dyDescent="0.25">
      <c r="B70" s="2">
        <v>0.75179636000000005</v>
      </c>
      <c r="C70">
        <v>210.49695700000001</v>
      </c>
      <c r="D70">
        <f t="shared" si="12"/>
        <v>208.53152866119569</v>
      </c>
      <c r="E70">
        <f t="shared" si="13"/>
        <v>3.8629085549750908</v>
      </c>
      <c r="F70" s="20">
        <f t="shared" si="14"/>
        <v>8.7181188150585665E-5</v>
      </c>
      <c r="H70" s="2">
        <v>0.71938230000000003</v>
      </c>
      <c r="I70">
        <v>223.505979</v>
      </c>
      <c r="J70">
        <f t="shared" si="15"/>
        <v>223.34292622162826</v>
      </c>
      <c r="K70">
        <f t="shared" si="16"/>
        <v>2.6586208534742292E-2</v>
      </c>
      <c r="L70" s="20">
        <f t="shared" si="17"/>
        <v>5.3220397760756762E-7</v>
      </c>
      <c r="N70" s="2">
        <v>0.69160410999999999</v>
      </c>
      <c r="O70">
        <v>250.889117</v>
      </c>
      <c r="P70">
        <f t="shared" si="18"/>
        <v>248.97607276111199</v>
      </c>
      <c r="Q70">
        <f t="shared" si="19"/>
        <v>3.6597382599425887</v>
      </c>
      <c r="R70" s="20">
        <f t="shared" si="20"/>
        <v>5.8141519848498691E-5</v>
      </c>
      <c r="T70" s="2">
        <v>0.76511918000000001</v>
      </c>
      <c r="U70">
        <v>292.59167600000001</v>
      </c>
      <c r="V70">
        <f t="shared" si="21"/>
        <v>290.78088345500396</v>
      </c>
      <c r="W70">
        <f t="shared" si="22"/>
        <v>3.2789696410132629</v>
      </c>
      <c r="X70" s="20">
        <f t="shared" si="23"/>
        <v>3.8301295381933165E-5</v>
      </c>
    </row>
    <row r="71" spans="2:24" x14ac:dyDescent="0.25">
      <c r="B71" s="2">
        <v>0.75351082999999996</v>
      </c>
      <c r="C71">
        <v>210.79817600000001</v>
      </c>
      <c r="D71">
        <f t="shared" si="12"/>
        <v>208.77957269828312</v>
      </c>
      <c r="E71">
        <f t="shared" si="13"/>
        <v>4.074759289702345</v>
      </c>
      <c r="F71" s="20">
        <f t="shared" si="14"/>
        <v>9.1699773123622174E-5</v>
      </c>
      <c r="H71" s="2">
        <v>0.72208147</v>
      </c>
      <c r="I71">
        <v>223.72499199999999</v>
      </c>
      <c r="J71">
        <f t="shared" si="15"/>
        <v>223.47219358351657</v>
      </c>
      <c r="K71">
        <f t="shared" si="16"/>
        <v>6.3907039376522229E-2</v>
      </c>
      <c r="L71" s="20">
        <f t="shared" si="17"/>
        <v>1.2767906568589285E-6</v>
      </c>
      <c r="N71" s="2">
        <v>0.69406840000000003</v>
      </c>
      <c r="O71">
        <v>250.98541</v>
      </c>
      <c r="P71">
        <f t="shared" si="18"/>
        <v>249.01214988373971</v>
      </c>
      <c r="Q71">
        <f t="shared" si="19"/>
        <v>3.8937554864235806</v>
      </c>
      <c r="R71" s="20">
        <f t="shared" si="20"/>
        <v>6.1811847341500481E-5</v>
      </c>
      <c r="T71" s="2">
        <v>0.77020496999999999</v>
      </c>
      <c r="U71">
        <v>293.50916599999999</v>
      </c>
      <c r="V71">
        <f t="shared" si="21"/>
        <v>292.08267825646129</v>
      </c>
      <c r="W71">
        <f t="shared" si="22"/>
        <v>2.0348672824661338</v>
      </c>
      <c r="X71" s="20">
        <f t="shared" si="23"/>
        <v>2.3620699374333092E-5</v>
      </c>
    </row>
    <row r="72" spans="2:24" x14ac:dyDescent="0.25">
      <c r="B72" s="2">
        <v>0.75658068999999994</v>
      </c>
      <c r="C72">
        <v>211.13577599999999</v>
      </c>
      <c r="D72">
        <f t="shared" si="12"/>
        <v>209.24795385575618</v>
      </c>
      <c r="E72">
        <f t="shared" si="13"/>
        <v>3.5638724482973085</v>
      </c>
      <c r="F72" s="20">
        <f t="shared" si="14"/>
        <v>7.9946323134381066E-5</v>
      </c>
      <c r="H72" s="2">
        <v>0.72608075000000005</v>
      </c>
      <c r="I72">
        <v>223.958237</v>
      </c>
      <c r="J72">
        <f t="shared" si="15"/>
        <v>223.6802887974755</v>
      </c>
      <c r="K72">
        <f t="shared" si="16"/>
        <v>7.7255203286599808E-2</v>
      </c>
      <c r="L72" s="20">
        <f t="shared" si="17"/>
        <v>1.540258660886084E-6</v>
      </c>
      <c r="N72" s="2">
        <v>0.69730110000000001</v>
      </c>
      <c r="O72">
        <v>251.00452000000001</v>
      </c>
      <c r="P72">
        <f t="shared" si="18"/>
        <v>249.06419526041506</v>
      </c>
      <c r="Q72">
        <f t="shared" si="19"/>
        <v>3.7648600950454112</v>
      </c>
      <c r="R72" s="20">
        <f t="shared" si="20"/>
        <v>5.9756583288309961E-5</v>
      </c>
      <c r="T72" s="2">
        <v>0.77255193</v>
      </c>
      <c r="U72">
        <v>293.86392899999998</v>
      </c>
      <c r="V72">
        <f t="shared" si="21"/>
        <v>292.76159826304416</v>
      </c>
      <c r="W72">
        <f t="shared" si="22"/>
        <v>1.2151330536375635</v>
      </c>
      <c r="X72" s="20">
        <f t="shared" si="23"/>
        <v>1.4071204435949482E-5</v>
      </c>
    </row>
    <row r="73" spans="2:24" x14ac:dyDescent="0.25">
      <c r="B73" s="2">
        <v>0.75823125999999996</v>
      </c>
      <c r="C73">
        <v>211.32262499999999</v>
      </c>
      <c r="D73">
        <f t="shared" si="12"/>
        <v>209.5133134255974</v>
      </c>
      <c r="E73">
        <f t="shared" si="13"/>
        <v>3.2736083732671615</v>
      </c>
      <c r="F73" s="20">
        <f t="shared" si="14"/>
        <v>7.3305190951380661E-5</v>
      </c>
      <c r="H73" s="2">
        <v>0.72915090000000005</v>
      </c>
      <c r="I73">
        <v>224.14933199999999</v>
      </c>
      <c r="J73">
        <f t="shared" si="15"/>
        <v>223.85464313951093</v>
      </c>
      <c r="K73">
        <f t="shared" si="16"/>
        <v>8.6841524496340833E-2</v>
      </c>
      <c r="L73" s="20">
        <f t="shared" si="17"/>
        <v>1.7284329662515328E-6</v>
      </c>
      <c r="N73" s="2">
        <v>0.69930013000000002</v>
      </c>
      <c r="O73">
        <v>251.112807</v>
      </c>
      <c r="P73">
        <f t="shared" si="18"/>
        <v>249.0992849723813</v>
      </c>
      <c r="Q73">
        <f t="shared" si="19"/>
        <v>4.0542709557057437</v>
      </c>
      <c r="R73" s="20">
        <f t="shared" si="20"/>
        <v>6.4294680826000928E-5</v>
      </c>
      <c r="T73" s="2">
        <v>0.77799636000000005</v>
      </c>
      <c r="U73">
        <v>294.75695200000001</v>
      </c>
      <c r="V73">
        <f t="shared" si="21"/>
        <v>294.55913051373574</v>
      </c>
      <c r="W73">
        <f t="shared" si="22"/>
        <v>3.9133340427806515E-2</v>
      </c>
      <c r="X73" s="20">
        <f t="shared" si="23"/>
        <v>4.5042118312358447E-7</v>
      </c>
    </row>
    <row r="74" spans="2:24" x14ac:dyDescent="0.25">
      <c r="B74" s="2">
        <v>0.76211424000000005</v>
      </c>
      <c r="C74">
        <v>211.862683</v>
      </c>
      <c r="D74">
        <f t="shared" si="12"/>
        <v>210.17749864686931</v>
      </c>
      <c r="E74">
        <f t="shared" si="13"/>
        <v>2.8398463040365156</v>
      </c>
      <c r="F74" s="20">
        <f t="shared" si="14"/>
        <v>6.3268261427177559E-5</v>
      </c>
      <c r="H74" s="2">
        <v>0.73229274</v>
      </c>
      <c r="I74">
        <v>224.334585</v>
      </c>
      <c r="J74">
        <f t="shared" si="15"/>
        <v>224.04742065733325</v>
      </c>
      <c r="K74">
        <f t="shared" si="16"/>
        <v>8.246335969923009E-2</v>
      </c>
      <c r="L74" s="20">
        <f t="shared" si="17"/>
        <v>1.638583432485941E-6</v>
      </c>
      <c r="N74" s="2">
        <v>0.70153297999999997</v>
      </c>
      <c r="O74">
        <v>251.242751</v>
      </c>
      <c r="P74">
        <f t="shared" si="18"/>
        <v>249.14131847368142</v>
      </c>
      <c r="Q74">
        <f t="shared" si="19"/>
        <v>4.4160186626696696</v>
      </c>
      <c r="R74" s="20">
        <f t="shared" si="20"/>
        <v>6.9959036552229287E-5</v>
      </c>
      <c r="T74" s="2">
        <v>0.78076738000000001</v>
      </c>
      <c r="U74">
        <v>295.33191299999999</v>
      </c>
      <c r="V74">
        <f t="shared" si="21"/>
        <v>295.61049686435155</v>
      </c>
      <c r="W74">
        <f t="shared" si="22"/>
        <v>7.7608969477048581E-2</v>
      </c>
      <c r="X74" s="20">
        <f t="shared" si="23"/>
        <v>8.8979745589258322E-7</v>
      </c>
    </row>
    <row r="75" spans="2:24" x14ac:dyDescent="0.25">
      <c r="B75" s="2">
        <v>0.76361146999999996</v>
      </c>
      <c r="C75">
        <v>212.01825600000001</v>
      </c>
      <c r="D75">
        <f t="shared" si="12"/>
        <v>210.44942972584536</v>
      </c>
      <c r="E75">
        <f t="shared" si="13"/>
        <v>2.4612158784779461</v>
      </c>
      <c r="F75" s="20">
        <f t="shared" si="14"/>
        <v>5.4752404032517377E-5</v>
      </c>
      <c r="H75" s="2">
        <v>0.73640768000000001</v>
      </c>
      <c r="I75">
        <v>224.57685599999999</v>
      </c>
      <c r="J75">
        <f t="shared" si="15"/>
        <v>224.32395161833026</v>
      </c>
      <c r="K75">
        <f t="shared" si="16"/>
        <v>6.3960626267751869E-2</v>
      </c>
      <c r="L75" s="20">
        <f t="shared" si="17"/>
        <v>1.2681852927800805E-6</v>
      </c>
      <c r="N75" s="2">
        <v>0.70539282000000003</v>
      </c>
      <c r="O75">
        <v>251.41218900000001</v>
      </c>
      <c r="P75">
        <f t="shared" si="18"/>
        <v>249.2216760009598</v>
      </c>
      <c r="Q75">
        <f t="shared" si="19"/>
        <v>4.7983471989641302</v>
      </c>
      <c r="R75" s="20">
        <f t="shared" si="20"/>
        <v>7.5913499233211374E-5</v>
      </c>
      <c r="T75" s="2">
        <v>0.78497004000000004</v>
      </c>
      <c r="U75">
        <v>296.661475</v>
      </c>
      <c r="V75">
        <f t="shared" si="21"/>
        <v>297.41143782133588</v>
      </c>
      <c r="W75">
        <f t="shared" si="22"/>
        <v>0.56244423338608007</v>
      </c>
      <c r="X75" s="20">
        <f t="shared" si="23"/>
        <v>6.3908285255132637E-6</v>
      </c>
    </row>
    <row r="76" spans="2:24" x14ac:dyDescent="0.25">
      <c r="B76" s="2">
        <v>0.76539509999999999</v>
      </c>
      <c r="C76">
        <v>212.31525600000001</v>
      </c>
      <c r="D76">
        <f t="shared" si="12"/>
        <v>210.7855545832337</v>
      </c>
      <c r="E76">
        <f t="shared" si="13"/>
        <v>2.339986424456828</v>
      </c>
      <c r="F76" s="20">
        <f t="shared" si="14"/>
        <v>5.1909988712675175E-5</v>
      </c>
      <c r="H76" s="2">
        <v>0.73887166999999998</v>
      </c>
      <c r="I76">
        <v>224.81890899999999</v>
      </c>
      <c r="J76">
        <f t="shared" si="15"/>
        <v>224.50375869502133</v>
      </c>
      <c r="K76">
        <f t="shared" si="16"/>
        <v>9.9319714728141384E-2</v>
      </c>
      <c r="L76" s="20">
        <f t="shared" si="17"/>
        <v>1.9650327441393839E-6</v>
      </c>
      <c r="N76" s="2">
        <v>0.70816011999999995</v>
      </c>
      <c r="O76">
        <v>251.514106</v>
      </c>
      <c r="P76">
        <f t="shared" si="18"/>
        <v>249.28587328701681</v>
      </c>
      <c r="Q76">
        <f t="shared" si="19"/>
        <v>4.9650210232084078</v>
      </c>
      <c r="R76" s="20">
        <f t="shared" si="20"/>
        <v>7.8486759270624489E-5</v>
      </c>
      <c r="T76" s="2">
        <v>0.78710420999999997</v>
      </c>
      <c r="U76">
        <v>297.36526900000001</v>
      </c>
      <c r="V76">
        <f t="shared" si="21"/>
        <v>298.4335978279895</v>
      </c>
      <c r="W76">
        <f t="shared" si="22"/>
        <v>1.1413264847133964</v>
      </c>
      <c r="X76" s="20">
        <f t="shared" si="23"/>
        <v>1.290712180356871E-5</v>
      </c>
    </row>
    <row r="77" spans="2:24" x14ac:dyDescent="0.25">
      <c r="B77" s="2">
        <v>0.76881140999999997</v>
      </c>
      <c r="C77">
        <v>212.94555299999999</v>
      </c>
      <c r="D77">
        <f t="shared" si="12"/>
        <v>211.46839737225861</v>
      </c>
      <c r="E77">
        <f t="shared" si="13"/>
        <v>2.1819887485680369</v>
      </c>
      <c r="F77" s="20">
        <f t="shared" si="14"/>
        <v>4.8118862993128675E-5</v>
      </c>
      <c r="H77" s="2">
        <v>0.74127193999999996</v>
      </c>
      <c r="I77">
        <v>225.03532000000001</v>
      </c>
      <c r="J77">
        <f t="shared" si="15"/>
        <v>224.69000948559466</v>
      </c>
      <c r="K77">
        <f t="shared" si="16"/>
        <v>0.11923935135889102</v>
      </c>
      <c r="L77" s="20">
        <f t="shared" si="17"/>
        <v>2.3546059123978833E-6</v>
      </c>
      <c r="N77" s="2">
        <v>0.71088328000000001</v>
      </c>
      <c r="O77">
        <v>251.68216000000001</v>
      </c>
      <c r="P77">
        <f t="shared" si="18"/>
        <v>249.35496398544336</v>
      </c>
      <c r="Q77">
        <f t="shared" si="19"/>
        <v>5.4158412901683466</v>
      </c>
      <c r="R77" s="20">
        <f t="shared" si="20"/>
        <v>8.549900565096631E-5</v>
      </c>
      <c r="T77" s="2">
        <v>0.78918695999999999</v>
      </c>
      <c r="U77">
        <v>298.06509699999998</v>
      </c>
      <c r="V77">
        <f t="shared" si="21"/>
        <v>299.50958530309924</v>
      </c>
      <c r="W77">
        <f t="shared" si="22"/>
        <v>2.0865464577905879</v>
      </c>
      <c r="X77" s="20">
        <f t="shared" si="23"/>
        <v>2.3485824508610559E-5</v>
      </c>
    </row>
    <row r="78" spans="2:24" x14ac:dyDescent="0.25">
      <c r="B78" s="2">
        <v>0.77027599000000002</v>
      </c>
      <c r="C78">
        <v>213.08316400000001</v>
      </c>
      <c r="D78">
        <f t="shared" si="12"/>
        <v>211.77772411133225</v>
      </c>
      <c r="E78">
        <f t="shared" si="13"/>
        <v>1.704173302924902</v>
      </c>
      <c r="F78" s="20">
        <f t="shared" si="14"/>
        <v>3.7533190561071549E-5</v>
      </c>
      <c r="H78" s="2">
        <v>0.74470831999999998</v>
      </c>
      <c r="I78">
        <v>225.50685100000001</v>
      </c>
      <c r="J78">
        <f t="shared" si="15"/>
        <v>224.97719479325627</v>
      </c>
      <c r="K78">
        <f t="shared" si="16"/>
        <v>0.28053569734216516</v>
      </c>
      <c r="L78" s="20">
        <f t="shared" si="17"/>
        <v>5.5165638713412888E-6</v>
      </c>
      <c r="N78" s="2">
        <v>0.71457937999999999</v>
      </c>
      <c r="O78">
        <v>251.99184299999999</v>
      </c>
      <c r="P78">
        <f t="shared" si="18"/>
        <v>249.4590753447165</v>
      </c>
      <c r="Q78">
        <f t="shared" si="19"/>
        <v>6.4149119956502432</v>
      </c>
      <c r="R78" s="20">
        <f t="shared" si="20"/>
        <v>1.010224128401141E-4</v>
      </c>
      <c r="T78" s="2">
        <v>0.79229201000000005</v>
      </c>
      <c r="U78">
        <v>299.30938800000001</v>
      </c>
      <c r="V78">
        <f t="shared" si="21"/>
        <v>301.2735085471337</v>
      </c>
      <c r="W78">
        <f t="shared" si="22"/>
        <v>3.8577695236727414</v>
      </c>
      <c r="X78" s="20">
        <f t="shared" si="23"/>
        <v>4.3062139149209687E-5</v>
      </c>
    </row>
    <row r="79" spans="2:24" x14ac:dyDescent="0.25">
      <c r="B79" s="2">
        <v>0.77178935000000004</v>
      </c>
      <c r="C79">
        <v>213.34292099999999</v>
      </c>
      <c r="D79">
        <f t="shared" si="12"/>
        <v>212.1083788127408</v>
      </c>
      <c r="E79">
        <f t="shared" si="13"/>
        <v>1.5240944121227153</v>
      </c>
      <c r="F79" s="20">
        <f t="shared" si="14"/>
        <v>3.348539272888739E-5</v>
      </c>
      <c r="H79" s="2">
        <v>0.74661411</v>
      </c>
      <c r="I79">
        <v>225.70993899999999</v>
      </c>
      <c r="J79">
        <f t="shared" si="15"/>
        <v>225.1476468086197</v>
      </c>
      <c r="K79">
        <f t="shared" si="16"/>
        <v>0.31617250848725326</v>
      </c>
      <c r="L79" s="20">
        <f t="shared" si="17"/>
        <v>6.2061567168233746E-6</v>
      </c>
      <c r="N79" s="2">
        <v>0.71686397000000002</v>
      </c>
      <c r="O79">
        <v>252.02839800000001</v>
      </c>
      <c r="P79">
        <f t="shared" si="18"/>
        <v>249.5299430169739</v>
      </c>
      <c r="Q79">
        <f t="shared" si="19"/>
        <v>6.2422773022079863</v>
      </c>
      <c r="R79" s="20">
        <f t="shared" si="20"/>
        <v>9.827523698638801E-5</v>
      </c>
      <c r="T79" s="2">
        <v>0.79401566999999995</v>
      </c>
      <c r="U79">
        <v>300.08291400000002</v>
      </c>
      <c r="V79">
        <f t="shared" si="21"/>
        <v>302.34403565551224</v>
      </c>
      <c r="W79">
        <f t="shared" si="22"/>
        <v>5.1126711410263539</v>
      </c>
      <c r="X79" s="20">
        <f t="shared" si="23"/>
        <v>5.6776069245587447E-5</v>
      </c>
    </row>
    <row r="80" spans="2:24" x14ac:dyDescent="0.25">
      <c r="B80" s="2">
        <v>0.77692786000000003</v>
      </c>
      <c r="C80">
        <v>214.181299</v>
      </c>
      <c r="D80">
        <f t="shared" si="12"/>
        <v>213.32066693113188</v>
      </c>
      <c r="E80">
        <f t="shared" si="13"/>
        <v>0.7406875579642096</v>
      </c>
      <c r="F80" s="20">
        <f t="shared" si="14"/>
        <v>1.6146260426141106E-5</v>
      </c>
      <c r="H80" s="2">
        <v>0.74859534999999999</v>
      </c>
      <c r="I80">
        <v>225.90846500000001</v>
      </c>
      <c r="J80">
        <f t="shared" si="15"/>
        <v>225.33388792377536</v>
      </c>
      <c r="K80">
        <f t="shared" si="16"/>
        <v>0.33013881652285837</v>
      </c>
      <c r="L80" s="20">
        <f t="shared" si="17"/>
        <v>6.4689170281687048E-6</v>
      </c>
      <c r="N80" s="2">
        <v>0.71932803000000001</v>
      </c>
      <c r="O80">
        <v>252.23569800000001</v>
      </c>
      <c r="P80">
        <f t="shared" si="18"/>
        <v>249.61246793423035</v>
      </c>
      <c r="Q80">
        <f t="shared" si="19"/>
        <v>6.8813359779579013</v>
      </c>
      <c r="R80" s="20">
        <f t="shared" si="20"/>
        <v>1.081582523426548E-4</v>
      </c>
      <c r="T80" s="2">
        <v>0.79669299999999998</v>
      </c>
      <c r="U80">
        <v>301.40817800000002</v>
      </c>
      <c r="V80">
        <f t="shared" si="21"/>
        <v>304.15165651115245</v>
      </c>
      <c r="W80">
        <f t="shared" si="22"/>
        <v>7.5266743411551653</v>
      </c>
      <c r="X80" s="20">
        <f t="shared" si="23"/>
        <v>8.2850104836849848E-5</v>
      </c>
    </row>
    <row r="81" spans="2:24" x14ac:dyDescent="0.25">
      <c r="B81" s="2">
        <v>0.77906078999999995</v>
      </c>
      <c r="C81">
        <v>214.60446200000001</v>
      </c>
      <c r="D81">
        <f t="shared" si="12"/>
        <v>213.86768516882319</v>
      </c>
      <c r="E81">
        <f t="shared" si="13"/>
        <v>0.54284009895896501</v>
      </c>
      <c r="F81" s="20">
        <f t="shared" si="14"/>
        <v>1.1786759605945143E-5</v>
      </c>
      <c r="H81" s="2">
        <v>0.75259425000000002</v>
      </c>
      <c r="I81">
        <v>226.32855799999999</v>
      </c>
      <c r="J81">
        <f t="shared" si="15"/>
        <v>225.73999920575153</v>
      </c>
      <c r="K81">
        <f t="shared" si="16"/>
        <v>0.34640145428719665</v>
      </c>
      <c r="L81" s="20">
        <f t="shared" si="17"/>
        <v>6.7624021459176529E-6</v>
      </c>
      <c r="N81" s="2">
        <v>0.72295273999999998</v>
      </c>
      <c r="O81">
        <v>252.40588199999999</v>
      </c>
      <c r="P81">
        <f t="shared" si="18"/>
        <v>249.74640020702776</v>
      </c>
      <c r="Q81">
        <f t="shared" si="19"/>
        <v>7.0728434071507857</v>
      </c>
      <c r="R81" s="20">
        <f t="shared" si="20"/>
        <v>1.1101843481096399E-4</v>
      </c>
      <c r="T81" s="2">
        <v>0.79838629000000005</v>
      </c>
      <c r="U81">
        <v>302.36564199999998</v>
      </c>
      <c r="V81">
        <f t="shared" si="21"/>
        <v>305.39486089746282</v>
      </c>
      <c r="W81">
        <f t="shared" si="22"/>
        <v>9.1761671287459858</v>
      </c>
      <c r="X81" s="20">
        <f t="shared" si="23"/>
        <v>1.0036826895669363E-4</v>
      </c>
    </row>
    <row r="82" spans="2:24" x14ac:dyDescent="0.25">
      <c r="B82" s="2">
        <v>0.78151174000000001</v>
      </c>
      <c r="C82">
        <v>215.07795300000001</v>
      </c>
      <c r="D82">
        <f t="shared" si="12"/>
        <v>214.53078482482621</v>
      </c>
      <c r="E82">
        <f t="shared" si="13"/>
        <v>0.29939301192302048</v>
      </c>
      <c r="F82" s="20">
        <f t="shared" si="14"/>
        <v>6.4721693204395094E-6</v>
      </c>
      <c r="H82" s="2">
        <v>0.75509711999999996</v>
      </c>
      <c r="I82">
        <v>226.62271799999999</v>
      </c>
      <c r="J82">
        <f t="shared" si="15"/>
        <v>226.01642983883428</v>
      </c>
      <c r="K82">
        <f t="shared" si="16"/>
        <v>0.36758533436969504</v>
      </c>
      <c r="L82" s="20">
        <f t="shared" si="17"/>
        <v>7.1573340624730418E-6</v>
      </c>
      <c r="N82" s="2">
        <v>0.72504517999999996</v>
      </c>
      <c r="O82">
        <v>252.33265700000001</v>
      </c>
      <c r="P82">
        <f t="shared" si="18"/>
        <v>249.8311129378414</v>
      </c>
      <c r="Q82">
        <f t="shared" si="19"/>
        <v>6.257722694921025</v>
      </c>
      <c r="R82" s="20">
        <f t="shared" si="20"/>
        <v>9.8280960552687508E-5</v>
      </c>
      <c r="T82" s="2">
        <v>0.79992728999999996</v>
      </c>
      <c r="U82">
        <v>303.49597699999998</v>
      </c>
      <c r="V82">
        <f t="shared" si="21"/>
        <v>306.60019461662944</v>
      </c>
      <c r="W82">
        <f t="shared" si="22"/>
        <v>9.6361670113926561</v>
      </c>
      <c r="X82" s="20">
        <f t="shared" si="23"/>
        <v>1.0461607959946533E-4</v>
      </c>
    </row>
    <row r="83" spans="2:24" x14ac:dyDescent="0.25">
      <c r="B83" s="2">
        <v>0.78525087000000005</v>
      </c>
      <c r="C83">
        <v>215.87004899999999</v>
      </c>
      <c r="D83">
        <f t="shared" si="12"/>
        <v>215.61901664052095</v>
      </c>
      <c r="E83">
        <f t="shared" si="13"/>
        <v>6.30172455056143E-2</v>
      </c>
      <c r="F83" s="20">
        <f t="shared" si="14"/>
        <v>1.352304944465363E-6</v>
      </c>
      <c r="H83" s="2">
        <v>0.75689978000000002</v>
      </c>
      <c r="I83">
        <v>226.83523700000001</v>
      </c>
      <c r="J83">
        <f t="shared" si="15"/>
        <v>226.22699811698826</v>
      </c>
      <c r="K83">
        <f t="shared" si="16"/>
        <v>0.36995453880738238</v>
      </c>
      <c r="L83" s="20">
        <f t="shared" si="17"/>
        <v>7.1899740136389536E-6</v>
      </c>
      <c r="N83" s="2">
        <v>0.72739858000000002</v>
      </c>
      <c r="O83">
        <v>252.546018</v>
      </c>
      <c r="P83">
        <f t="shared" si="18"/>
        <v>249.93342574658311</v>
      </c>
      <c r="Q83">
        <f t="shared" si="19"/>
        <v>6.8256382826139541</v>
      </c>
      <c r="R83" s="20">
        <f t="shared" si="20"/>
        <v>1.0701932789634075E-4</v>
      </c>
      <c r="T83" s="2">
        <v>0.80326218999999999</v>
      </c>
      <c r="U83">
        <v>306.09851600000002</v>
      </c>
      <c r="V83">
        <f t="shared" si="21"/>
        <v>309.47766005058008</v>
      </c>
      <c r="W83">
        <f t="shared" si="22"/>
        <v>11.41861451457066</v>
      </c>
      <c r="X83" s="20">
        <f t="shared" si="23"/>
        <v>1.2186835907164641E-4</v>
      </c>
    </row>
    <row r="84" spans="2:24" x14ac:dyDescent="0.25">
      <c r="B84" s="2">
        <v>0.78663346999999995</v>
      </c>
      <c r="C84">
        <v>216.12576100000001</v>
      </c>
      <c r="D84">
        <f t="shared" si="12"/>
        <v>216.04651548122825</v>
      </c>
      <c r="E84">
        <f t="shared" si="13"/>
        <v>6.2798522454048039E-3</v>
      </c>
      <c r="F84" s="20">
        <f t="shared" si="14"/>
        <v>1.3444243033329998E-7</v>
      </c>
      <c r="H84" s="2">
        <v>0.76099061000000001</v>
      </c>
      <c r="I84">
        <v>227.18848500000001</v>
      </c>
      <c r="J84">
        <f t="shared" si="15"/>
        <v>226.74348224739254</v>
      </c>
      <c r="K84">
        <f t="shared" si="16"/>
        <v>0.19802744982823328</v>
      </c>
      <c r="L84" s="20">
        <f t="shared" si="17"/>
        <v>3.8366551367698004E-6</v>
      </c>
      <c r="N84" s="2">
        <v>0.73216329999999996</v>
      </c>
      <c r="O84">
        <v>252.92895300000001</v>
      </c>
      <c r="P84">
        <f t="shared" si="18"/>
        <v>250.16569041865674</v>
      </c>
      <c r="Q84">
        <f t="shared" si="19"/>
        <v>7.6356200934518696</v>
      </c>
      <c r="R84" s="20">
        <f t="shared" si="20"/>
        <v>1.1935681454858773E-4</v>
      </c>
      <c r="T84" s="2">
        <v>0.80465971000000003</v>
      </c>
      <c r="U84">
        <v>307.71507300000002</v>
      </c>
      <c r="V84">
        <f t="shared" si="21"/>
        <v>310.80516543552369</v>
      </c>
      <c r="W84">
        <f t="shared" si="22"/>
        <v>9.5486712600806225</v>
      </c>
      <c r="X84" s="20">
        <f t="shared" si="23"/>
        <v>1.0084291745228746E-4</v>
      </c>
    </row>
    <row r="85" spans="2:24" x14ac:dyDescent="0.25">
      <c r="B85" s="2">
        <v>0.78825208000000002</v>
      </c>
      <c r="C85">
        <v>216.578047</v>
      </c>
      <c r="D85">
        <f t="shared" si="12"/>
        <v>216.56532025391564</v>
      </c>
      <c r="E85">
        <f t="shared" si="13"/>
        <v>1.6197006589562218E-4</v>
      </c>
      <c r="F85" s="20">
        <f t="shared" si="14"/>
        <v>3.4530740569331541E-9</v>
      </c>
      <c r="H85" s="2">
        <v>0.76267134000000003</v>
      </c>
      <c r="I85">
        <v>227.38336699999999</v>
      </c>
      <c r="J85">
        <f t="shared" si="15"/>
        <v>226.97241239391315</v>
      </c>
      <c r="K85">
        <f t="shared" si="16"/>
        <v>0.16888368826399539</v>
      </c>
      <c r="L85" s="20">
        <f t="shared" si="17"/>
        <v>3.2664071599929085E-6</v>
      </c>
      <c r="N85" s="2">
        <v>0.73474061000000002</v>
      </c>
      <c r="O85">
        <v>253.09330600000001</v>
      </c>
      <c r="P85">
        <f t="shared" si="18"/>
        <v>250.30683815915251</v>
      </c>
      <c r="Q85">
        <f t="shared" si="19"/>
        <v>7.7644030280773686</v>
      </c>
      <c r="R85" s="20">
        <f t="shared" si="20"/>
        <v>1.2121231694856186E-4</v>
      </c>
      <c r="T85" s="2">
        <v>0.80585019999999996</v>
      </c>
      <c r="U85">
        <v>309.27004899999997</v>
      </c>
      <c r="V85">
        <f t="shared" si="21"/>
        <v>311.9988112349497</v>
      </c>
      <c r="W85">
        <f t="shared" si="22"/>
        <v>7.4461433348878288</v>
      </c>
      <c r="X85" s="20">
        <f t="shared" si="23"/>
        <v>7.7849470967396788E-5</v>
      </c>
    </row>
    <row r="86" spans="2:24" x14ac:dyDescent="0.25">
      <c r="B86" s="2">
        <v>0.79199470999999999</v>
      </c>
      <c r="C86">
        <v>217.499979</v>
      </c>
      <c r="D86">
        <f t="shared" si="12"/>
        <v>217.84570453210537</v>
      </c>
      <c r="E86">
        <f t="shared" si="13"/>
        <v>0.1195261435495457</v>
      </c>
      <c r="F86" s="20">
        <f t="shared" si="14"/>
        <v>2.5266464078310905E-6</v>
      </c>
      <c r="H86" s="2">
        <v>0.76455055000000005</v>
      </c>
      <c r="I86">
        <v>227.67184599999999</v>
      </c>
      <c r="J86">
        <f t="shared" si="15"/>
        <v>227.24081316566557</v>
      </c>
      <c r="K86">
        <f t="shared" si="16"/>
        <v>0.18578930427436074</v>
      </c>
      <c r="L86" s="20">
        <f t="shared" si="17"/>
        <v>3.5842810046310339E-6</v>
      </c>
      <c r="N86" s="2">
        <v>0.73691176999999997</v>
      </c>
      <c r="O86">
        <v>253.267719</v>
      </c>
      <c r="P86">
        <f t="shared" si="18"/>
        <v>250.43507543707295</v>
      </c>
      <c r="Q86">
        <f t="shared" si="19"/>
        <v>8.0238695545920322</v>
      </c>
      <c r="R86" s="20">
        <f t="shared" si="20"/>
        <v>1.2509045772074191E-4</v>
      </c>
      <c r="T86" s="2">
        <v>0.80868682000000003</v>
      </c>
      <c r="U86">
        <v>312.76524999999998</v>
      </c>
      <c r="V86">
        <f t="shared" si="21"/>
        <v>315.09995752497571</v>
      </c>
      <c r="W86">
        <f t="shared" si="22"/>
        <v>5.4508592271782836</v>
      </c>
      <c r="X86" s="20">
        <f t="shared" si="23"/>
        <v>5.5722164394358972E-5</v>
      </c>
    </row>
    <row r="87" spans="2:24" x14ac:dyDescent="0.25">
      <c r="B87" s="2">
        <v>0.79329676000000005</v>
      </c>
      <c r="C87">
        <v>217.79918900000001</v>
      </c>
      <c r="D87">
        <f t="shared" si="12"/>
        <v>218.31936268166689</v>
      </c>
      <c r="E87">
        <f t="shared" si="13"/>
        <v>0.27058065909887202</v>
      </c>
      <c r="F87" s="20">
        <f t="shared" si="14"/>
        <v>5.7040619522340168E-6</v>
      </c>
      <c r="H87" s="2">
        <v>0.76966526000000002</v>
      </c>
      <c r="I87">
        <v>228.461704</v>
      </c>
      <c r="J87">
        <f t="shared" si="15"/>
        <v>228.04393238485468</v>
      </c>
      <c r="K87">
        <f t="shared" si="16"/>
        <v>0.17453312242112318</v>
      </c>
      <c r="L87" s="20">
        <f t="shared" si="17"/>
        <v>3.3438827041121639E-6</v>
      </c>
      <c r="N87" s="2">
        <v>0.74056038000000002</v>
      </c>
      <c r="O87">
        <v>253.42580000000001</v>
      </c>
      <c r="P87">
        <f t="shared" si="18"/>
        <v>250.67158328972931</v>
      </c>
      <c r="Q87">
        <f t="shared" si="19"/>
        <v>7.5857096871343401</v>
      </c>
      <c r="R87" s="20">
        <f t="shared" si="20"/>
        <v>1.1811214741111142E-4</v>
      </c>
      <c r="T87" s="2">
        <v>0.80961890999999997</v>
      </c>
      <c r="U87">
        <v>314.130267</v>
      </c>
      <c r="V87">
        <f t="shared" si="21"/>
        <v>316.20561927946272</v>
      </c>
      <c r="W87">
        <f t="shared" si="22"/>
        <v>4.3070870838711084</v>
      </c>
      <c r="X87" s="20">
        <f t="shared" si="23"/>
        <v>4.3647973588237228E-5</v>
      </c>
    </row>
    <row r="88" spans="2:24" x14ac:dyDescent="0.25">
      <c r="B88" s="2">
        <v>0.79513520000000004</v>
      </c>
      <c r="C88">
        <v>218.35077000000001</v>
      </c>
      <c r="D88">
        <f t="shared" si="12"/>
        <v>219.0147076322923</v>
      </c>
      <c r="E88">
        <f t="shared" si="13"/>
        <v>0.4408131795738901</v>
      </c>
      <c r="F88" s="20">
        <f t="shared" si="14"/>
        <v>9.2458132074935506E-6</v>
      </c>
      <c r="H88" s="2">
        <v>0.77175948000000005</v>
      </c>
      <c r="I88">
        <v>228.75253499999999</v>
      </c>
      <c r="J88">
        <f t="shared" si="15"/>
        <v>228.40639748155326</v>
      </c>
      <c r="K88">
        <f t="shared" si="16"/>
        <v>0.11981118167646629</v>
      </c>
      <c r="L88" s="20">
        <f t="shared" si="17"/>
        <v>2.2896311263219988E-6</v>
      </c>
      <c r="N88" s="2">
        <v>0.74325947000000003</v>
      </c>
      <c r="O88">
        <v>253.68462400000001</v>
      </c>
      <c r="P88">
        <f t="shared" si="18"/>
        <v>250.86509528818331</v>
      </c>
      <c r="Q88">
        <f t="shared" si="19"/>
        <v>7.9497421567587487</v>
      </c>
      <c r="R88" s="20">
        <f t="shared" si="20"/>
        <v>1.2352781303669497E-4</v>
      </c>
      <c r="T88" s="2">
        <v>0.81155412000000005</v>
      </c>
      <c r="U88">
        <v>316.83788299999998</v>
      </c>
      <c r="V88">
        <f t="shared" si="21"/>
        <v>318.65380881413483</v>
      </c>
      <c r="W88">
        <f t="shared" si="22"/>
        <v>3.2975865624413445</v>
      </c>
      <c r="X88" s="20">
        <f t="shared" si="23"/>
        <v>3.2848988343737839E-5</v>
      </c>
    </row>
    <row r="89" spans="2:24" x14ac:dyDescent="0.25">
      <c r="B89" s="2">
        <v>0.79782940000000002</v>
      </c>
      <c r="C89">
        <v>219.16325000000001</v>
      </c>
      <c r="D89">
        <f t="shared" si="12"/>
        <v>220.09339353528986</v>
      </c>
      <c r="E89">
        <f t="shared" si="13"/>
        <v>0.86516699624151516</v>
      </c>
      <c r="F89" s="20">
        <f t="shared" si="14"/>
        <v>1.8012105411261235E-5</v>
      </c>
      <c r="H89" s="2">
        <v>0.77336477999999997</v>
      </c>
      <c r="I89">
        <v>228.945065</v>
      </c>
      <c r="J89">
        <f t="shared" si="15"/>
        <v>228.69873077030653</v>
      </c>
      <c r="K89">
        <f t="shared" si="16"/>
        <v>6.0680552718677241E-2</v>
      </c>
      <c r="L89" s="20">
        <f t="shared" si="17"/>
        <v>1.1576757997438539E-6</v>
      </c>
      <c r="N89" s="2">
        <v>0.74695549999999999</v>
      </c>
      <c r="O89">
        <v>254.024563</v>
      </c>
      <c r="P89">
        <f t="shared" si="18"/>
        <v>251.15857511387469</v>
      </c>
      <c r="Q89">
        <f t="shared" si="19"/>
        <v>8.2138865634170255</v>
      </c>
      <c r="R89" s="20">
        <f t="shared" si="20"/>
        <v>1.2729087591540687E-4</v>
      </c>
      <c r="T89" s="2">
        <v>0.81215062999999998</v>
      </c>
      <c r="U89">
        <v>318.088503</v>
      </c>
      <c r="V89">
        <f t="shared" si="21"/>
        <v>319.45290416377219</v>
      </c>
      <c r="W89">
        <f t="shared" si="22"/>
        <v>1.8615905357028955</v>
      </c>
      <c r="X89" s="20">
        <f t="shared" si="23"/>
        <v>1.8398745744647749E-5</v>
      </c>
    </row>
    <row r="90" spans="2:24" x14ac:dyDescent="0.25">
      <c r="B90" s="2">
        <v>0.79905095999999998</v>
      </c>
      <c r="C90">
        <v>219.47261700000001</v>
      </c>
      <c r="D90">
        <f t="shared" si="12"/>
        <v>220.6073083193331</v>
      </c>
      <c r="E90">
        <f t="shared" si="13"/>
        <v>1.2875243901698601</v>
      </c>
      <c r="F90" s="20">
        <f t="shared" si="14"/>
        <v>2.6729742830883536E-5</v>
      </c>
      <c r="H90" s="2">
        <v>0.77717605000000001</v>
      </c>
      <c r="I90">
        <v>229.500732</v>
      </c>
      <c r="J90">
        <f t="shared" si="15"/>
        <v>229.44738313773399</v>
      </c>
      <c r="K90">
        <f t="shared" si="16"/>
        <v>2.8461011050772661E-3</v>
      </c>
      <c r="L90" s="20">
        <f t="shared" si="17"/>
        <v>5.4035873185400726E-8</v>
      </c>
      <c r="N90" s="2">
        <v>0.74928391000000005</v>
      </c>
      <c r="O90">
        <v>254.15821500000001</v>
      </c>
      <c r="P90">
        <f t="shared" si="18"/>
        <v>251.3620304470189</v>
      </c>
      <c r="Q90">
        <f t="shared" si="19"/>
        <v>7.8186480543302102</v>
      </c>
      <c r="R90" s="20">
        <f t="shared" si="20"/>
        <v>1.210384520794826E-4</v>
      </c>
      <c r="T90" s="2">
        <v>0.81289350000000005</v>
      </c>
      <c r="U90">
        <v>319.56436600000001</v>
      </c>
      <c r="V90">
        <f t="shared" si="21"/>
        <v>320.47934219305779</v>
      </c>
      <c r="W90">
        <f t="shared" si="22"/>
        <v>0.83718143386251231</v>
      </c>
      <c r="X90" s="20">
        <f t="shared" si="23"/>
        <v>8.1979052861572642E-6</v>
      </c>
    </row>
    <row r="91" spans="2:24" x14ac:dyDescent="0.25">
      <c r="B91" s="2">
        <v>0.80051570999999999</v>
      </c>
      <c r="C91">
        <v>219.88031000000001</v>
      </c>
      <c r="D91">
        <f t="shared" si="12"/>
        <v>221.24518649098476</v>
      </c>
      <c r="E91">
        <f t="shared" si="13"/>
        <v>1.86288783564286</v>
      </c>
      <c r="F91" s="20">
        <f t="shared" si="14"/>
        <v>3.8531332279449081E-5</v>
      </c>
      <c r="H91" s="2">
        <v>0.77994275999999996</v>
      </c>
      <c r="I91">
        <v>229.89566099999999</v>
      </c>
      <c r="J91">
        <f t="shared" si="15"/>
        <v>230.04350701607146</v>
      </c>
      <c r="K91">
        <f t="shared" si="16"/>
        <v>2.1858444468205059E-2</v>
      </c>
      <c r="L91" s="20">
        <f t="shared" si="17"/>
        <v>4.1357826168555746E-7</v>
      </c>
      <c r="N91" s="2">
        <v>0.75112164000000003</v>
      </c>
      <c r="O91">
        <v>254.441091</v>
      </c>
      <c r="P91">
        <f t="shared" si="18"/>
        <v>251.53364281056639</v>
      </c>
      <c r="Q91">
        <f t="shared" si="19"/>
        <v>8.453254974240771</v>
      </c>
      <c r="R91" s="20">
        <f t="shared" si="20"/>
        <v>1.305718238791398E-4</v>
      </c>
      <c r="T91" s="2">
        <v>0.81448823000000004</v>
      </c>
      <c r="U91">
        <v>322.335329</v>
      </c>
      <c r="V91">
        <f t="shared" si="21"/>
        <v>322.80732594944948</v>
      </c>
      <c r="W91">
        <f t="shared" si="22"/>
        <v>0.22278112028961142</v>
      </c>
      <c r="X91" s="20">
        <f t="shared" si="23"/>
        <v>2.1441865483371933E-6</v>
      </c>
    </row>
    <row r="92" spans="2:24" x14ac:dyDescent="0.25">
      <c r="B92" s="2">
        <v>0.80396761999999999</v>
      </c>
      <c r="C92">
        <v>220.57809700000001</v>
      </c>
      <c r="D92">
        <f t="shared" si="12"/>
        <v>222.84855188380203</v>
      </c>
      <c r="E92">
        <f t="shared" si="13"/>
        <v>5.1549653793804318</v>
      </c>
      <c r="F92" s="20">
        <f t="shared" si="14"/>
        <v>1.059500050427454E-4</v>
      </c>
      <c r="H92" s="2">
        <v>0.78270941999999999</v>
      </c>
      <c r="I92">
        <v>230.31681599999999</v>
      </c>
      <c r="J92">
        <f t="shared" si="15"/>
        <v>230.68879378088246</v>
      </c>
      <c r="K92">
        <f t="shared" si="16"/>
        <v>0.13836746947025019</v>
      </c>
      <c r="L92" s="20">
        <f t="shared" si="17"/>
        <v>2.6084511170363963E-6</v>
      </c>
      <c r="N92" s="2">
        <v>0.75644462999999995</v>
      </c>
      <c r="O92">
        <v>254.83353099999999</v>
      </c>
      <c r="P92">
        <f t="shared" si="18"/>
        <v>252.09171440805784</v>
      </c>
      <c r="Q92">
        <f t="shared" si="19"/>
        <v>7.5175582238492877</v>
      </c>
      <c r="R92" s="20">
        <f t="shared" si="20"/>
        <v>1.1576136966391862E-4</v>
      </c>
      <c r="T92" s="2">
        <v>0.81557133000000004</v>
      </c>
      <c r="U92">
        <v>323.77245499999998</v>
      </c>
      <c r="V92">
        <f t="shared" si="21"/>
        <v>324.49253719267284</v>
      </c>
      <c r="W92">
        <f t="shared" si="22"/>
        <v>0.5185183642045571</v>
      </c>
      <c r="X92" s="20">
        <f t="shared" si="23"/>
        <v>4.9463443302812802E-6</v>
      </c>
    </row>
    <row r="93" spans="2:24" x14ac:dyDescent="0.25">
      <c r="B93" s="2">
        <v>0.80541152000000005</v>
      </c>
      <c r="C93">
        <v>220.99391499999999</v>
      </c>
      <c r="D93">
        <f t="shared" si="12"/>
        <v>223.56411604551161</v>
      </c>
      <c r="E93">
        <f t="shared" si="13"/>
        <v>6.6059334143490442</v>
      </c>
      <c r="F93" s="20">
        <f t="shared" si="14"/>
        <v>1.3526130103966199E-4</v>
      </c>
      <c r="H93" s="2">
        <v>0.78418003999999997</v>
      </c>
      <c r="I93">
        <v>230.578093</v>
      </c>
      <c r="J93">
        <f t="shared" si="15"/>
        <v>231.05348803390496</v>
      </c>
      <c r="K93">
        <f t="shared" si="16"/>
        <v>0.2260004382614976</v>
      </c>
      <c r="L93" s="20">
        <f t="shared" si="17"/>
        <v>4.2508246985033252E-6</v>
      </c>
      <c r="N93" s="2">
        <v>0.75867600999999996</v>
      </c>
      <c r="O93">
        <v>255.07099400000001</v>
      </c>
      <c r="P93">
        <f t="shared" si="18"/>
        <v>252.35559290377802</v>
      </c>
      <c r="Q93">
        <f t="shared" si="19"/>
        <v>7.373403113363616</v>
      </c>
      <c r="R93" s="20">
        <f t="shared" si="20"/>
        <v>1.1333024530212322E-4</v>
      </c>
      <c r="T93" s="2">
        <v>0.81629483999999997</v>
      </c>
      <c r="U93">
        <v>325.02994000000001</v>
      </c>
      <c r="V93">
        <f t="shared" si="21"/>
        <v>325.66870722698951</v>
      </c>
      <c r="W93">
        <f t="shared" si="22"/>
        <v>0.40802357027585623</v>
      </c>
      <c r="X93" s="20">
        <f t="shared" si="23"/>
        <v>3.862233409603331E-6</v>
      </c>
    </row>
    <row r="94" spans="2:24" x14ac:dyDescent="0.25">
      <c r="B94" s="2">
        <v>0.80638615000000002</v>
      </c>
      <c r="C94">
        <v>221.540888</v>
      </c>
      <c r="D94">
        <f t="shared" si="12"/>
        <v>224.06317484114442</v>
      </c>
      <c r="E94">
        <f t="shared" si="13"/>
        <v>6.3619309090103018</v>
      </c>
      <c r="F94" s="20">
        <f t="shared" si="14"/>
        <v>1.2962273002194776E-4</v>
      </c>
      <c r="H94" s="2">
        <v>0.78556373999999995</v>
      </c>
      <c r="I94">
        <v>230.97877700000001</v>
      </c>
      <c r="J94">
        <f t="shared" si="15"/>
        <v>231.41131281728298</v>
      </c>
      <c r="K94">
        <f t="shared" si="16"/>
        <v>0.18708723323264514</v>
      </c>
      <c r="L94" s="20">
        <f t="shared" si="17"/>
        <v>3.5067111757167155E-6</v>
      </c>
      <c r="N94" s="2">
        <v>0.76088981</v>
      </c>
      <c r="O94">
        <v>255.29969399999999</v>
      </c>
      <c r="P94">
        <f t="shared" si="18"/>
        <v>252.63687487258488</v>
      </c>
      <c r="Q94">
        <f t="shared" si="19"/>
        <v>7.0906057053277411</v>
      </c>
      <c r="R94" s="20">
        <f t="shared" si="20"/>
        <v>1.0878843953259424E-4</v>
      </c>
      <c r="T94" s="2">
        <v>0.81737183999999996</v>
      </c>
      <c r="U94">
        <v>327.49178899999998</v>
      </c>
      <c r="V94">
        <f t="shared" si="21"/>
        <v>327.49926348360231</v>
      </c>
      <c r="W94">
        <f t="shared" si="22"/>
        <v>5.5867905121392935E-5</v>
      </c>
      <c r="X94" s="20">
        <f t="shared" si="23"/>
        <v>5.2090863366648697E-10</v>
      </c>
    </row>
    <row r="95" spans="2:24" x14ac:dyDescent="0.25">
      <c r="B95" s="2">
        <v>0.80956936000000002</v>
      </c>
      <c r="C95">
        <v>223.03048000000001</v>
      </c>
      <c r="D95">
        <f t="shared" si="12"/>
        <v>225.78988543571106</v>
      </c>
      <c r="E95">
        <f t="shared" si="13"/>
        <v>7.614318358631663</v>
      </c>
      <c r="F95" s="20">
        <f t="shared" si="14"/>
        <v>1.5307440951259856E-4</v>
      </c>
      <c r="H95" s="2">
        <v>0.78828319999999996</v>
      </c>
      <c r="I95">
        <v>231.59336999999999</v>
      </c>
      <c r="J95">
        <f t="shared" si="15"/>
        <v>232.15895148288311</v>
      </c>
      <c r="K95">
        <f t="shared" si="16"/>
        <v>0.31988241378026699</v>
      </c>
      <c r="L95" s="20">
        <f t="shared" si="17"/>
        <v>5.9640066600964881E-6</v>
      </c>
      <c r="N95" s="2">
        <v>0.76430644000000003</v>
      </c>
      <c r="O95">
        <v>255.76915</v>
      </c>
      <c r="P95">
        <f t="shared" si="18"/>
        <v>253.11265365752391</v>
      </c>
      <c r="Q95">
        <f t="shared" si="19"/>
        <v>7.0569728175888384</v>
      </c>
      <c r="R95" s="20">
        <f t="shared" si="20"/>
        <v>1.0787532676007587E-4</v>
      </c>
      <c r="T95" s="2">
        <v>0.81796884999999997</v>
      </c>
      <c r="U95">
        <v>328.84660500000001</v>
      </c>
      <c r="V95">
        <f t="shared" si="21"/>
        <v>328.55734731755769</v>
      </c>
      <c r="W95">
        <f t="shared" si="22"/>
        <v>8.3670006851905426E-2</v>
      </c>
      <c r="X95" s="20">
        <f t="shared" si="23"/>
        <v>7.7371867496964708E-7</v>
      </c>
    </row>
    <row r="96" spans="2:24" x14ac:dyDescent="0.25">
      <c r="B96" s="2">
        <v>0.81116356000000001</v>
      </c>
      <c r="C96">
        <v>223.73225199999999</v>
      </c>
      <c r="D96">
        <f t="shared" si="12"/>
        <v>226.71467105811996</v>
      </c>
      <c r="E96">
        <f t="shared" si="13"/>
        <v>8.8948234382372267</v>
      </c>
      <c r="F96" s="20">
        <f t="shared" si="14"/>
        <v>1.7769701955097557E-4</v>
      </c>
      <c r="H96" s="2">
        <v>0.78993484999999997</v>
      </c>
      <c r="I96">
        <v>231.94726199999999</v>
      </c>
      <c r="J96">
        <f t="shared" si="15"/>
        <v>232.64385625481924</v>
      </c>
      <c r="K96">
        <f t="shared" si="16"/>
        <v>0.48524355584718043</v>
      </c>
      <c r="L96" s="20">
        <f t="shared" si="17"/>
        <v>9.0194753496500309E-6</v>
      </c>
      <c r="N96" s="2">
        <v>0.76653802000000004</v>
      </c>
      <c r="O96">
        <v>255.90897000000001</v>
      </c>
      <c r="P96">
        <f t="shared" si="18"/>
        <v>253.45330524444398</v>
      </c>
      <c r="Q96">
        <f t="shared" si="19"/>
        <v>6.0302893916800508</v>
      </c>
      <c r="R96" s="20">
        <f t="shared" si="20"/>
        <v>9.2080387152289868E-5</v>
      </c>
      <c r="T96" s="2">
        <v>0.81877045999999998</v>
      </c>
      <c r="U96">
        <v>330.65820500000001</v>
      </c>
      <c r="V96">
        <f t="shared" si="21"/>
        <v>330.02949917937224</v>
      </c>
      <c r="W96">
        <f t="shared" si="22"/>
        <v>0.39527100889124023</v>
      </c>
      <c r="X96" s="20">
        <f t="shared" si="23"/>
        <v>3.615233516045579E-6</v>
      </c>
    </row>
    <row r="97" spans="2:24" x14ac:dyDescent="0.25">
      <c r="B97" s="2">
        <v>0.81256872000000002</v>
      </c>
      <c r="C97">
        <v>224.65339399999999</v>
      </c>
      <c r="D97">
        <f t="shared" si="12"/>
        <v>227.56590362166912</v>
      </c>
      <c r="E97">
        <f t="shared" si="13"/>
        <v>8.4827122963152615</v>
      </c>
      <c r="F97" s="20">
        <f t="shared" si="14"/>
        <v>1.6807718630712734E-4</v>
      </c>
      <c r="H97" s="2">
        <v>0.79161398999999999</v>
      </c>
      <c r="I97">
        <v>232.307186</v>
      </c>
      <c r="J97">
        <f t="shared" si="15"/>
        <v>233.16260236766124</v>
      </c>
      <c r="K97">
        <f t="shared" si="16"/>
        <v>0.73173716206274075</v>
      </c>
      <c r="L97" s="20">
        <f t="shared" si="17"/>
        <v>1.3559067522536473E-5</v>
      </c>
      <c r="N97" s="2">
        <v>0.76953748</v>
      </c>
      <c r="O97">
        <v>256.234893</v>
      </c>
      <c r="P97">
        <f t="shared" si="18"/>
        <v>253.95235674763074</v>
      </c>
      <c r="Q97">
        <f t="shared" si="19"/>
        <v>5.2099717433798824</v>
      </c>
      <c r="R97" s="20">
        <f t="shared" si="20"/>
        <v>7.9352173749233664E-5</v>
      </c>
      <c r="T97" s="2">
        <v>0.81977646000000004</v>
      </c>
      <c r="U97">
        <v>333.18276300000002</v>
      </c>
      <c r="V97">
        <f t="shared" si="21"/>
        <v>331.96527128727064</v>
      </c>
      <c r="W97">
        <f t="shared" si="22"/>
        <v>1.4822860705647285</v>
      </c>
      <c r="X97" s="20">
        <f t="shared" si="23"/>
        <v>1.3352634974767333E-5</v>
      </c>
    </row>
    <row r="98" spans="2:24" x14ac:dyDescent="0.25">
      <c r="B98" s="2">
        <v>0.81500596999999997</v>
      </c>
      <c r="C98">
        <v>226.30457100000001</v>
      </c>
      <c r="D98">
        <f t="shared" si="12"/>
        <v>229.12911102585102</v>
      </c>
      <c r="E98">
        <f t="shared" si="13"/>
        <v>7.978026357634409</v>
      </c>
      <c r="F98" s="20">
        <f t="shared" si="14"/>
        <v>1.5577896518287983E-4</v>
      </c>
      <c r="H98" s="2">
        <v>0.79494156000000005</v>
      </c>
      <c r="I98">
        <v>233.289287</v>
      </c>
      <c r="J98">
        <f t="shared" si="15"/>
        <v>234.27435568628903</v>
      </c>
      <c r="K98">
        <f t="shared" si="16"/>
        <v>0.97036031670718681</v>
      </c>
      <c r="L98" s="20">
        <f t="shared" si="17"/>
        <v>1.782967537287659E-5</v>
      </c>
      <c r="N98" s="2">
        <v>0.77109749000000005</v>
      </c>
      <c r="O98">
        <v>256.44016199999999</v>
      </c>
      <c r="P98">
        <f t="shared" si="18"/>
        <v>254.23215138195843</v>
      </c>
      <c r="Q98">
        <f t="shared" si="19"/>
        <v>4.8753108893842523</v>
      </c>
      <c r="R98" s="20">
        <f t="shared" si="20"/>
        <v>7.4136184345810911E-5</v>
      </c>
      <c r="T98" s="2">
        <v>0.82040270999999998</v>
      </c>
      <c r="U98">
        <v>334.81363700000003</v>
      </c>
      <c r="V98">
        <f t="shared" si="21"/>
        <v>333.22286307638171</v>
      </c>
      <c r="W98">
        <f t="shared" si="22"/>
        <v>2.5305616760640079</v>
      </c>
      <c r="X98" s="20">
        <f t="shared" si="23"/>
        <v>2.2574110652329941E-5</v>
      </c>
    </row>
    <row r="99" spans="2:24" x14ac:dyDescent="0.25">
      <c r="B99" s="2">
        <v>0.81600528999999999</v>
      </c>
      <c r="C99">
        <v>227.07910799999999</v>
      </c>
      <c r="D99">
        <f t="shared" si="12"/>
        <v>229.8042447794565</v>
      </c>
      <c r="E99">
        <f t="shared" si="13"/>
        <v>7.4263704667465751</v>
      </c>
      <c r="F99" s="20">
        <f t="shared" si="14"/>
        <v>1.4401981581567693E-4</v>
      </c>
      <c r="H99" s="2">
        <v>0.79699841999999999</v>
      </c>
      <c r="I99">
        <v>233.786901</v>
      </c>
      <c r="J99">
        <f t="shared" si="15"/>
        <v>235.0227681326507</v>
      </c>
      <c r="K99">
        <f t="shared" si="16"/>
        <v>1.5273675695662543</v>
      </c>
      <c r="L99" s="20">
        <f t="shared" si="17"/>
        <v>2.7944942269771895E-5</v>
      </c>
      <c r="N99" s="2">
        <v>0.77253939999999999</v>
      </c>
      <c r="O99">
        <v>256.59244999999999</v>
      </c>
      <c r="P99">
        <f t="shared" si="18"/>
        <v>254.50400258898006</v>
      </c>
      <c r="Q99">
        <f t="shared" si="19"/>
        <v>4.3616125885958397</v>
      </c>
      <c r="R99" s="20">
        <f t="shared" si="20"/>
        <v>6.6245951241960404E-5</v>
      </c>
      <c r="T99" s="2">
        <v>0.82083203999999999</v>
      </c>
      <c r="U99">
        <v>336.13416100000001</v>
      </c>
      <c r="V99">
        <f t="shared" si="21"/>
        <v>334.10948763421084</v>
      </c>
      <c r="W99">
        <f t="shared" si="22"/>
        <v>4.099302238136044</v>
      </c>
      <c r="X99" s="20">
        <f t="shared" si="23"/>
        <v>3.6281450075475411E-5</v>
      </c>
    </row>
    <row r="100" spans="2:24" x14ac:dyDescent="0.25">
      <c r="B100" s="2">
        <v>0.81698077000000002</v>
      </c>
      <c r="C100">
        <v>227.82397499999999</v>
      </c>
      <c r="D100">
        <f t="shared" si="12"/>
        <v>230.48379962872542</v>
      </c>
      <c r="E100">
        <f t="shared" si="13"/>
        <v>7.0746670555743778</v>
      </c>
      <c r="F100" s="20">
        <f t="shared" si="14"/>
        <v>1.3630354654370588E-4</v>
      </c>
      <c r="H100" s="2">
        <v>0.79884739000000005</v>
      </c>
      <c r="I100">
        <v>234.345831</v>
      </c>
      <c r="J100">
        <f t="shared" si="15"/>
        <v>235.73963146470987</v>
      </c>
      <c r="K100">
        <f t="shared" si="16"/>
        <v>1.9426797354254479</v>
      </c>
      <c r="L100" s="20">
        <f t="shared" si="17"/>
        <v>3.537420972108571E-5</v>
      </c>
      <c r="N100" s="2">
        <v>0.77693332999999998</v>
      </c>
      <c r="O100">
        <v>257.22111599999999</v>
      </c>
      <c r="P100">
        <f t="shared" si="18"/>
        <v>255.41838255727083</v>
      </c>
      <c r="Q100">
        <f t="shared" si="19"/>
        <v>3.2498478655341421</v>
      </c>
      <c r="R100" s="20">
        <f t="shared" si="20"/>
        <v>4.9119031447275246E-5</v>
      </c>
      <c r="X100" s="20" t="e">
        <f t="shared" si="23"/>
        <v>#DIV/0!</v>
      </c>
    </row>
    <row r="101" spans="2:24" x14ac:dyDescent="0.25">
      <c r="B101" s="2">
        <v>0.81908404000000001</v>
      </c>
      <c r="C101">
        <v>229.611785</v>
      </c>
      <c r="D101">
        <f t="shared" si="12"/>
        <v>232.02276047447049</v>
      </c>
      <c r="E101">
        <f t="shared" si="13"/>
        <v>5.8128027384982053</v>
      </c>
      <c r="F101" s="20">
        <f t="shared" si="14"/>
        <v>1.1025473139057563E-4</v>
      </c>
      <c r="H101" s="2">
        <v>0.80172827999999996</v>
      </c>
      <c r="I101">
        <v>235.48274499999999</v>
      </c>
      <c r="J101">
        <f t="shared" si="15"/>
        <v>236.94834298443629</v>
      </c>
      <c r="K101">
        <f t="shared" si="16"/>
        <v>2.147977451983746</v>
      </c>
      <c r="L101" s="20">
        <f t="shared" si="17"/>
        <v>3.8735711606894071E-5</v>
      </c>
      <c r="N101" s="2">
        <v>0.77965361</v>
      </c>
      <c r="O101">
        <v>257.57145700000001</v>
      </c>
      <c r="P101">
        <f t="shared" si="18"/>
        <v>256.05674469279631</v>
      </c>
      <c r="Q101">
        <f t="shared" si="19"/>
        <v>2.29435337359434</v>
      </c>
      <c r="R101" s="20">
        <f t="shared" si="20"/>
        <v>3.4583173139192047E-5</v>
      </c>
      <c r="X101" s="20" t="e">
        <f t="shared" si="23"/>
        <v>#DIV/0!</v>
      </c>
    </row>
    <row r="102" spans="2:24" x14ac:dyDescent="0.25">
      <c r="B102" s="2">
        <v>0.81993822999999999</v>
      </c>
      <c r="C102">
        <v>230.27383399999999</v>
      </c>
      <c r="D102">
        <f t="shared" si="12"/>
        <v>232.67850969779673</v>
      </c>
      <c r="E102">
        <f t="shared" si="13"/>
        <v>5.7824652115742063</v>
      </c>
      <c r="F102" s="20">
        <f t="shared" si="14"/>
        <v>1.0904954172536424E-4</v>
      </c>
      <c r="H102" s="2">
        <v>0.80391203</v>
      </c>
      <c r="I102">
        <v>236.26825299999999</v>
      </c>
      <c r="J102">
        <f t="shared" si="15"/>
        <v>237.94715308209379</v>
      </c>
      <c r="K102">
        <f t="shared" si="16"/>
        <v>2.8187054856545828</v>
      </c>
      <c r="L102" s="20">
        <f t="shared" si="17"/>
        <v>5.0493905223255125E-5</v>
      </c>
      <c r="N102" s="2">
        <v>0.78256196</v>
      </c>
      <c r="O102">
        <v>258.24243100000001</v>
      </c>
      <c r="P102">
        <f t="shared" si="18"/>
        <v>256.80873991964444</v>
      </c>
      <c r="Q102">
        <f t="shared" si="19"/>
        <v>2.0554701138911287</v>
      </c>
      <c r="R102" s="20">
        <f t="shared" si="20"/>
        <v>3.0821655639992135E-5</v>
      </c>
      <c r="X102" s="20" t="e">
        <f t="shared" si="23"/>
        <v>#DIV/0!</v>
      </c>
    </row>
    <row r="103" spans="2:24" x14ac:dyDescent="0.25">
      <c r="B103" s="2">
        <v>0.82071892000000002</v>
      </c>
      <c r="C103">
        <v>230.965046</v>
      </c>
      <c r="D103">
        <f t="shared" si="12"/>
        <v>233.2944054516559</v>
      </c>
      <c r="E103">
        <f t="shared" si="13"/>
        <v>5.4259154550186937</v>
      </c>
      <c r="F103" s="20">
        <f t="shared" si="14"/>
        <v>1.0171394620850095E-4</v>
      </c>
      <c r="H103" s="2">
        <v>0.80697989999999997</v>
      </c>
      <c r="I103">
        <v>237.591903</v>
      </c>
      <c r="J103">
        <f t="shared" si="15"/>
        <v>239.48694279069358</v>
      </c>
      <c r="K103">
        <f t="shared" si="16"/>
        <v>3.5911758083119425</v>
      </c>
      <c r="L103" s="20">
        <f t="shared" si="17"/>
        <v>6.3617030699706934E-5</v>
      </c>
      <c r="N103" s="2">
        <v>0.78514039999999996</v>
      </c>
      <c r="O103">
        <v>258.72305599999999</v>
      </c>
      <c r="P103">
        <f t="shared" si="18"/>
        <v>257.54237815217573</v>
      </c>
      <c r="Q103">
        <f t="shared" si="19"/>
        <v>1.3940001803429178</v>
      </c>
      <c r="R103" s="20">
        <f t="shared" si="20"/>
        <v>2.0825362277087372E-5</v>
      </c>
      <c r="X103" s="20" t="e">
        <f t="shared" si="23"/>
        <v>#DIV/0!</v>
      </c>
    </row>
    <row r="104" spans="2:24" x14ac:dyDescent="0.25">
      <c r="B104" s="2">
        <v>0.82252959999999997</v>
      </c>
      <c r="C104">
        <v>232.81591700000001</v>
      </c>
      <c r="D104">
        <f t="shared" si="12"/>
        <v>234.78776384056584</v>
      </c>
      <c r="E104">
        <f t="shared" si="13"/>
        <v>3.8881799626494513</v>
      </c>
      <c r="F104" s="20">
        <f t="shared" si="14"/>
        <v>7.1733334734652742E-5</v>
      </c>
      <c r="H104" s="2">
        <v>0.80895331000000004</v>
      </c>
      <c r="I104">
        <v>238.55386200000001</v>
      </c>
      <c r="J104">
        <f t="shared" si="15"/>
        <v>240.572314203514</v>
      </c>
      <c r="K104">
        <f t="shared" si="16"/>
        <v>4.0741492978704725</v>
      </c>
      <c r="L104" s="20">
        <f t="shared" si="17"/>
        <v>7.1591924334868222E-5</v>
      </c>
      <c r="N104" s="2">
        <v>0.78851260000000001</v>
      </c>
      <c r="O104">
        <v>259.40144299999997</v>
      </c>
      <c r="P104">
        <f t="shared" si="18"/>
        <v>258.609004291014</v>
      </c>
      <c r="Q104">
        <f t="shared" si="19"/>
        <v>0.62795910749934969</v>
      </c>
      <c r="R104" s="20">
        <f t="shared" si="20"/>
        <v>9.3322548073534987E-6</v>
      </c>
      <c r="X104" s="20" t="e">
        <f t="shared" si="23"/>
        <v>#DIV/0!</v>
      </c>
    </row>
    <row r="105" spans="2:24" x14ac:dyDescent="0.25">
      <c r="B105" s="2">
        <v>0.82356783</v>
      </c>
      <c r="C105">
        <v>233.62069</v>
      </c>
      <c r="D105">
        <f t="shared" si="12"/>
        <v>235.68786393291157</v>
      </c>
      <c r="E105">
        <f t="shared" si="13"/>
        <v>4.2732080689090983</v>
      </c>
      <c r="F105" s="20">
        <f t="shared" si="14"/>
        <v>7.8294532489342841E-5</v>
      </c>
      <c r="H105" s="2">
        <v>0.81213904999999997</v>
      </c>
      <c r="I105">
        <v>240.03495000000001</v>
      </c>
      <c r="J105">
        <f t="shared" si="15"/>
        <v>242.50506615233863</v>
      </c>
      <c r="K105">
        <f t="shared" si="16"/>
        <v>6.1014738060441438</v>
      </c>
      <c r="L105" s="20">
        <f t="shared" si="17"/>
        <v>1.0589751978989691E-4</v>
      </c>
      <c r="N105" s="2">
        <v>0.78972290000000001</v>
      </c>
      <c r="O105">
        <v>259.75835999999998</v>
      </c>
      <c r="P105">
        <f t="shared" si="18"/>
        <v>259.02453252009883</v>
      </c>
      <c r="Q105">
        <f t="shared" si="19"/>
        <v>0.53850277025807491</v>
      </c>
      <c r="R105" s="20">
        <f t="shared" si="20"/>
        <v>7.9808449670694762E-6</v>
      </c>
      <c r="X105" s="20" t="e">
        <f t="shared" si="23"/>
        <v>#DIV/0!</v>
      </c>
    </row>
    <row r="106" spans="2:24" x14ac:dyDescent="0.25">
      <c r="B106" s="2">
        <v>0.82417235</v>
      </c>
      <c r="C106">
        <v>234.381339</v>
      </c>
      <c r="D106">
        <f t="shared" si="12"/>
        <v>236.2276943323738</v>
      </c>
      <c r="E106">
        <f t="shared" si="13"/>
        <v>3.4090280133851802</v>
      </c>
      <c r="F106" s="20">
        <f t="shared" si="14"/>
        <v>6.2056104245395089E-5</v>
      </c>
      <c r="H106" s="2">
        <v>0.81294763000000003</v>
      </c>
      <c r="I106">
        <v>240.618661</v>
      </c>
      <c r="J106">
        <f t="shared" si="15"/>
        <v>243.03510919703646</v>
      </c>
      <c r="K106">
        <f t="shared" si="16"/>
        <v>5.8392218889607541</v>
      </c>
      <c r="L106" s="20">
        <f t="shared" si="17"/>
        <v>1.0085475233921181E-4</v>
      </c>
      <c r="N106" s="2">
        <v>0.79322205000000001</v>
      </c>
      <c r="O106">
        <v>260.59090800000001</v>
      </c>
      <c r="P106">
        <f t="shared" si="18"/>
        <v>260.33506150681683</v>
      </c>
      <c r="Q106">
        <f t="shared" si="19"/>
        <v>6.5457428074133517E-2</v>
      </c>
      <c r="R106" s="20">
        <f t="shared" si="20"/>
        <v>9.6391872944360033E-7</v>
      </c>
      <c r="X106" s="20" t="e">
        <f t="shared" si="23"/>
        <v>#DIV/0!</v>
      </c>
    </row>
    <row r="107" spans="2:24" x14ac:dyDescent="0.25">
      <c r="B107" s="2">
        <v>0.82580682000000005</v>
      </c>
      <c r="C107">
        <v>236.541628</v>
      </c>
      <c r="D107">
        <f t="shared" si="12"/>
        <v>237.74930418373052</v>
      </c>
      <c r="E107">
        <f t="shared" si="13"/>
        <v>1.4584817647498953</v>
      </c>
      <c r="F107" s="20">
        <f t="shared" si="14"/>
        <v>2.6066687203915532E-5</v>
      </c>
      <c r="H107" s="2">
        <v>0.81397476999999996</v>
      </c>
      <c r="I107">
        <v>241.311136</v>
      </c>
      <c r="J107">
        <f t="shared" si="15"/>
        <v>243.73371658213568</v>
      </c>
      <c r="K107">
        <f t="shared" si="16"/>
        <v>5.8688966769408504</v>
      </c>
      <c r="L107" s="20">
        <f t="shared" si="17"/>
        <v>1.0078635418543256E-4</v>
      </c>
      <c r="N107" s="2">
        <v>0.79563494999999995</v>
      </c>
      <c r="O107">
        <v>261.26517100000001</v>
      </c>
      <c r="P107">
        <f t="shared" si="18"/>
        <v>261.34385045573293</v>
      </c>
      <c r="Q107">
        <f t="shared" si="19"/>
        <v>6.1904567544292183E-3</v>
      </c>
      <c r="R107" s="20">
        <f t="shared" si="20"/>
        <v>9.0690053393767294E-8</v>
      </c>
      <c r="X107" s="20" t="e">
        <f t="shared" si="23"/>
        <v>#DIV/0!</v>
      </c>
    </row>
    <row r="108" spans="2:24" x14ac:dyDescent="0.25">
      <c r="B108" s="2">
        <v>0.82659013999999997</v>
      </c>
      <c r="C108">
        <v>237.576065</v>
      </c>
      <c r="D108">
        <f t="shared" si="12"/>
        <v>238.51278229080771</v>
      </c>
      <c r="E108">
        <f t="shared" si="13"/>
        <v>0.87743928289812956</v>
      </c>
      <c r="F108" s="20">
        <f t="shared" si="14"/>
        <v>1.5545750894092041E-5</v>
      </c>
      <c r="H108" s="2">
        <v>0.81650719999999999</v>
      </c>
      <c r="I108">
        <v>243.155631</v>
      </c>
      <c r="J108">
        <f t="shared" si="15"/>
        <v>245.58788508681226</v>
      </c>
      <c r="K108">
        <f t="shared" si="16"/>
        <v>5.9158599428149623</v>
      </c>
      <c r="L108" s="20">
        <f t="shared" si="17"/>
        <v>1.0005740166731159E-4</v>
      </c>
      <c r="N108" s="2">
        <v>0.79764776000000004</v>
      </c>
      <c r="O108">
        <v>262.082537</v>
      </c>
      <c r="P108">
        <f t="shared" si="18"/>
        <v>262.25938385129302</v>
      </c>
      <c r="Q108">
        <f t="shared" si="19"/>
        <v>3.1274808812255972E-2</v>
      </c>
      <c r="R108" s="20">
        <f t="shared" si="20"/>
        <v>4.5532185360599265E-7</v>
      </c>
      <c r="X108" s="20" t="e">
        <f t="shared" si="23"/>
        <v>#DIV/0!</v>
      </c>
    </row>
    <row r="109" spans="2:24" x14ac:dyDescent="0.25">
      <c r="B109" s="2">
        <v>0.82761386000000003</v>
      </c>
      <c r="C109">
        <v>238.72050999999999</v>
      </c>
      <c r="D109">
        <f t="shared" si="12"/>
        <v>239.5466588584803</v>
      </c>
      <c r="E109">
        <f t="shared" si="13"/>
        <v>0.68252193636831748</v>
      </c>
      <c r="F109" s="20">
        <f t="shared" si="14"/>
        <v>1.1976699332494492E-5</v>
      </c>
      <c r="H109" s="2">
        <v>0.81778874000000001</v>
      </c>
      <c r="I109">
        <v>244.269777</v>
      </c>
      <c r="J109">
        <f t="shared" si="15"/>
        <v>246.60493399532024</v>
      </c>
      <c r="K109">
        <f t="shared" si="16"/>
        <v>5.4529581927930186</v>
      </c>
      <c r="L109" s="20">
        <f t="shared" si="17"/>
        <v>9.1388741371263994E-5</v>
      </c>
      <c r="N109" s="2">
        <v>0.80053163000000005</v>
      </c>
      <c r="O109">
        <v>263.30415199999999</v>
      </c>
      <c r="P109">
        <f t="shared" si="18"/>
        <v>263.70286402948875</v>
      </c>
      <c r="Q109">
        <f t="shared" si="19"/>
        <v>0.15897128245904835</v>
      </c>
      <c r="R109" s="20">
        <f t="shared" si="20"/>
        <v>2.2929958190018775E-6</v>
      </c>
      <c r="X109" s="20" t="e">
        <f t="shared" si="23"/>
        <v>#DIV/0!</v>
      </c>
    </row>
    <row r="110" spans="2:24" x14ac:dyDescent="0.25">
      <c r="B110" s="2">
        <v>0.82914809</v>
      </c>
      <c r="C110">
        <v>240.706748</v>
      </c>
      <c r="D110">
        <f t="shared" si="12"/>
        <v>241.17887117374613</v>
      </c>
      <c r="E110">
        <f t="shared" si="13"/>
        <v>0.2229002911881153</v>
      </c>
      <c r="F110" s="20">
        <f t="shared" si="14"/>
        <v>3.8471055761181661E-6</v>
      </c>
      <c r="H110" s="2">
        <v>0.81878393999999999</v>
      </c>
      <c r="I110">
        <v>245.21487500000001</v>
      </c>
      <c r="J110">
        <f t="shared" si="15"/>
        <v>247.43505425783417</v>
      </c>
      <c r="K110">
        <f t="shared" si="16"/>
        <v>4.9291959369170462</v>
      </c>
      <c r="L110" s="20">
        <f t="shared" si="17"/>
        <v>8.197519510528772E-5</v>
      </c>
      <c r="N110" s="2">
        <v>0.80295183000000003</v>
      </c>
      <c r="O110">
        <v>264.37095499999998</v>
      </c>
      <c r="P110">
        <f t="shared" si="18"/>
        <v>265.04928614906237</v>
      </c>
      <c r="Q110">
        <f t="shared" si="19"/>
        <v>0.46013314778829878</v>
      </c>
      <c r="R110" s="20">
        <f t="shared" si="20"/>
        <v>6.5834878902387604E-6</v>
      </c>
      <c r="X110" s="20" t="e">
        <f t="shared" si="23"/>
        <v>#DIV/0!</v>
      </c>
    </row>
    <row r="111" spans="2:24" x14ac:dyDescent="0.25">
      <c r="B111" s="2">
        <v>0.82961244999999995</v>
      </c>
      <c r="C111">
        <v>241.53144</v>
      </c>
      <c r="D111">
        <f t="shared" si="12"/>
        <v>241.69393222366844</v>
      </c>
      <c r="E111">
        <f t="shared" si="13"/>
        <v>2.6403722752713344E-2</v>
      </c>
      <c r="F111" s="20">
        <f t="shared" si="14"/>
        <v>4.5260341099969602E-7</v>
      </c>
      <c r="H111" s="2">
        <v>0.82088757000000001</v>
      </c>
      <c r="I111">
        <v>247.24218999999999</v>
      </c>
      <c r="J111">
        <f t="shared" si="15"/>
        <v>249.31736413001178</v>
      </c>
      <c r="K111">
        <f t="shared" si="16"/>
        <v>4.306347669870183</v>
      </c>
      <c r="L111" s="20">
        <f t="shared" si="17"/>
        <v>7.0447230736457472E-5</v>
      </c>
      <c r="N111" s="2">
        <v>0.80471464000000004</v>
      </c>
      <c r="O111">
        <v>265.32612699999999</v>
      </c>
      <c r="P111">
        <f t="shared" si="18"/>
        <v>266.11735474494617</v>
      </c>
      <c r="Q111">
        <f t="shared" si="19"/>
        <v>0.6260413443726236</v>
      </c>
      <c r="R111" s="20">
        <f t="shared" si="20"/>
        <v>8.8928912240513458E-6</v>
      </c>
      <c r="X111" s="20" t="e">
        <f t="shared" si="23"/>
        <v>#DIV/0!</v>
      </c>
    </row>
    <row r="112" spans="2:24" x14ac:dyDescent="0.25">
      <c r="B112" s="2">
        <v>0.83025627000000002</v>
      </c>
      <c r="C112">
        <v>242.44974199999999</v>
      </c>
      <c r="D112">
        <f t="shared" si="12"/>
        <v>242.42532548434667</v>
      </c>
      <c r="E112">
        <f t="shared" si="13"/>
        <v>5.9616623664854047E-4</v>
      </c>
      <c r="F112" s="20">
        <f t="shared" si="14"/>
        <v>1.0142007418947492E-8</v>
      </c>
      <c r="H112" s="2">
        <v>0.82172014000000004</v>
      </c>
      <c r="I112">
        <v>248.22515200000001</v>
      </c>
      <c r="J112">
        <f t="shared" si="15"/>
        <v>250.11461347234447</v>
      </c>
      <c r="K112">
        <f t="shared" si="16"/>
        <v>3.5700646554741122</v>
      </c>
      <c r="L112" s="20">
        <f t="shared" si="17"/>
        <v>5.7940803140494171E-5</v>
      </c>
      <c r="N112" s="2">
        <v>0.80669013999999994</v>
      </c>
      <c r="O112">
        <v>266.50156099999998</v>
      </c>
      <c r="P112">
        <f t="shared" si="18"/>
        <v>267.41174943597173</v>
      </c>
      <c r="Q112">
        <f t="shared" si="19"/>
        <v>0.82844298897669566</v>
      </c>
      <c r="R112" s="20">
        <f t="shared" si="20"/>
        <v>1.1664419023615948E-5</v>
      </c>
      <c r="X112" s="20" t="e">
        <f t="shared" si="23"/>
        <v>#DIV/0!</v>
      </c>
    </row>
    <row r="113" spans="2:24" x14ac:dyDescent="0.25">
      <c r="B113" s="2">
        <v>0.83185014000000002</v>
      </c>
      <c r="C113">
        <v>244.45641499999999</v>
      </c>
      <c r="D113">
        <f t="shared" si="12"/>
        <v>244.32873806182465</v>
      </c>
      <c r="E113">
        <f t="shared" si="13"/>
        <v>1.6301400541829873E-2</v>
      </c>
      <c r="F113" s="20">
        <f t="shared" si="14"/>
        <v>2.727859774574383E-7</v>
      </c>
      <c r="H113" s="2">
        <v>0.82240477000000001</v>
      </c>
      <c r="I113">
        <v>249.16671600000001</v>
      </c>
      <c r="J113">
        <f t="shared" si="15"/>
        <v>250.7943357989441</v>
      </c>
      <c r="K113">
        <f t="shared" si="16"/>
        <v>2.6491462099148193</v>
      </c>
      <c r="L113" s="20">
        <f t="shared" si="17"/>
        <v>4.2670317241190663E-5</v>
      </c>
      <c r="N113" s="2">
        <v>0.80897574999999999</v>
      </c>
      <c r="O113">
        <v>268.15125399999999</v>
      </c>
      <c r="P113">
        <f t="shared" si="18"/>
        <v>269.05274979954163</v>
      </c>
      <c r="Q113">
        <f t="shared" si="19"/>
        <v>0.81269467659121231</v>
      </c>
      <c r="R113" s="20">
        <f t="shared" si="20"/>
        <v>1.1302323936087313E-5</v>
      </c>
      <c r="X113" s="20" t="e">
        <f t="shared" si="23"/>
        <v>#DIV/0!</v>
      </c>
    </row>
    <row r="114" spans="2:24" x14ac:dyDescent="0.25">
      <c r="B114" s="2">
        <v>0.83263476999999997</v>
      </c>
      <c r="C114">
        <v>245.48681500000001</v>
      </c>
      <c r="D114">
        <f t="shared" si="12"/>
        <v>245.31843105158563</v>
      </c>
      <c r="E114">
        <f t="shared" si="13"/>
        <v>2.8353154083614298E-2</v>
      </c>
      <c r="F114" s="20">
        <f t="shared" si="14"/>
        <v>4.7048419143522371E-7</v>
      </c>
      <c r="H114" s="2">
        <v>0.82433018000000002</v>
      </c>
      <c r="I114">
        <v>251.487043</v>
      </c>
      <c r="J114">
        <f t="shared" si="15"/>
        <v>252.83286524103409</v>
      </c>
      <c r="K114">
        <f t="shared" si="16"/>
        <v>1.8112375044620073</v>
      </c>
      <c r="L114" s="20">
        <f t="shared" si="17"/>
        <v>2.8638098166699524E-5</v>
      </c>
      <c r="N114" s="2">
        <v>0.81016288999999997</v>
      </c>
      <c r="O114">
        <v>269.066937</v>
      </c>
      <c r="P114">
        <f t="shared" si="18"/>
        <v>269.97228057239545</v>
      </c>
      <c r="Q114">
        <f t="shared" si="19"/>
        <v>0.81964698407775927</v>
      </c>
      <c r="R114" s="20">
        <f t="shared" si="20"/>
        <v>1.1321557471884812E-5</v>
      </c>
      <c r="X114" s="20" t="e">
        <f t="shared" si="23"/>
        <v>#DIV/0!</v>
      </c>
    </row>
    <row r="115" spans="2:24" x14ac:dyDescent="0.25">
      <c r="B115" s="2">
        <v>0.83332074</v>
      </c>
      <c r="C115">
        <v>246.387979</v>
      </c>
      <c r="D115">
        <f t="shared" si="12"/>
        <v>246.21471587111756</v>
      </c>
      <c r="E115">
        <f t="shared" si="13"/>
        <v>3.0020111830132784E-2</v>
      </c>
      <c r="F115" s="20">
        <f t="shared" si="14"/>
        <v>4.9450794687711957E-7</v>
      </c>
      <c r="H115" s="2">
        <v>0.82504487000000004</v>
      </c>
      <c r="I115">
        <v>252.48478700000001</v>
      </c>
      <c r="J115">
        <f t="shared" si="15"/>
        <v>253.64128667670582</v>
      </c>
      <c r="K115">
        <f t="shared" si="16"/>
        <v>1.3374915022206344</v>
      </c>
      <c r="L115" s="20">
        <f t="shared" si="17"/>
        <v>2.0980730252937817E-5</v>
      </c>
      <c r="N115" s="2">
        <v>0.81133646999999998</v>
      </c>
      <c r="O115">
        <v>270.09255100000001</v>
      </c>
      <c r="P115">
        <f t="shared" si="18"/>
        <v>270.93067422124034</v>
      </c>
      <c r="Q115">
        <f t="shared" si="19"/>
        <v>0.70245053398225599</v>
      </c>
      <c r="R115" s="20">
        <f t="shared" si="20"/>
        <v>9.6292072347288471E-6</v>
      </c>
      <c r="X115" s="20" t="e">
        <f t="shared" si="23"/>
        <v>#DIV/0!</v>
      </c>
    </row>
    <row r="116" spans="2:24" x14ac:dyDescent="0.25">
      <c r="B116" s="2">
        <v>0.83424624000000003</v>
      </c>
      <c r="C116">
        <v>248.22389000000001</v>
      </c>
      <c r="D116">
        <f t="shared" si="12"/>
        <v>247.47322551574328</v>
      </c>
      <c r="E116">
        <f t="shared" si="13"/>
        <v>0.56349716792442417</v>
      </c>
      <c r="F116" s="20">
        <f t="shared" si="14"/>
        <v>9.1454395413924438E-6</v>
      </c>
      <c r="H116" s="2">
        <v>0.82590878000000001</v>
      </c>
      <c r="I116">
        <v>253.68557100000001</v>
      </c>
      <c r="J116">
        <f t="shared" si="15"/>
        <v>254.65936911758092</v>
      </c>
      <c r="K116">
        <f t="shared" si="16"/>
        <v>0.94828277380412873</v>
      </c>
      <c r="L116" s="20">
        <f t="shared" si="17"/>
        <v>1.473487068207006E-5</v>
      </c>
      <c r="N116" s="2">
        <v>0.81332214999999997</v>
      </c>
      <c r="O116">
        <v>272.20213699999999</v>
      </c>
      <c r="P116">
        <f t="shared" si="18"/>
        <v>272.67416856015285</v>
      </c>
      <c r="Q116">
        <f t="shared" si="19"/>
        <v>0.22281379378034011</v>
      </c>
      <c r="R116" s="20">
        <f t="shared" si="20"/>
        <v>3.0071771478652547E-6</v>
      </c>
      <c r="X116" s="20" t="e">
        <f t="shared" si="23"/>
        <v>#DIV/0!</v>
      </c>
    </row>
    <row r="117" spans="2:24" x14ac:dyDescent="0.25">
      <c r="B117" s="2">
        <v>0.83505101999999998</v>
      </c>
      <c r="C117">
        <v>249.44219100000001</v>
      </c>
      <c r="D117">
        <f t="shared" si="12"/>
        <v>248.61710760890398</v>
      </c>
      <c r="E117">
        <f t="shared" si="13"/>
        <v>0.68076260226252372</v>
      </c>
      <c r="F117" s="20">
        <f t="shared" si="14"/>
        <v>1.0940970944006941E-5</v>
      </c>
      <c r="H117" s="2">
        <v>0.82708897000000003</v>
      </c>
      <c r="I117">
        <v>255.800937</v>
      </c>
      <c r="J117">
        <f t="shared" si="15"/>
        <v>256.12795285391115</v>
      </c>
      <c r="K117">
        <f t="shared" si="16"/>
        <v>0.10693936870923806</v>
      </c>
      <c r="L117" s="20">
        <f t="shared" si="17"/>
        <v>1.6343059208058939E-6</v>
      </c>
      <c r="N117" s="2">
        <v>0.81419832999999997</v>
      </c>
      <c r="O117">
        <v>273.31297699999999</v>
      </c>
      <c r="P117">
        <f t="shared" si="18"/>
        <v>273.49638074390276</v>
      </c>
      <c r="Q117">
        <f t="shared" si="19"/>
        <v>3.3636933277553752E-2</v>
      </c>
      <c r="R117" s="20">
        <f t="shared" si="20"/>
        <v>4.5029371825916114E-7</v>
      </c>
      <c r="X117" s="20" t="e">
        <f t="shared" si="23"/>
        <v>#DIV/0!</v>
      </c>
    </row>
    <row r="118" spans="2:24" x14ac:dyDescent="0.25">
      <c r="B118" s="2">
        <v>0.83568078999999995</v>
      </c>
      <c r="C118">
        <v>250.688176</v>
      </c>
      <c r="D118">
        <f t="shared" si="12"/>
        <v>249.54686843429778</v>
      </c>
      <c r="E118">
        <f t="shared" si="13"/>
        <v>1.3025829595291283</v>
      </c>
      <c r="F118" s="20">
        <f t="shared" si="14"/>
        <v>2.0727059377163624E-5</v>
      </c>
      <c r="H118" s="2">
        <v>0.82776353999999996</v>
      </c>
      <c r="I118">
        <v>256.74442199999999</v>
      </c>
      <c r="J118">
        <f t="shared" si="15"/>
        <v>257.0107807253753</v>
      </c>
      <c r="K118">
        <f t="shared" si="16"/>
        <v>7.0946970583560948E-2</v>
      </c>
      <c r="L118" s="20">
        <f t="shared" si="17"/>
        <v>1.0762962374390352E-6</v>
      </c>
      <c r="N118" s="2">
        <v>0.81613917999999996</v>
      </c>
      <c r="O118">
        <v>275.32590199999999</v>
      </c>
      <c r="P118">
        <f t="shared" si="18"/>
        <v>275.44525312698028</v>
      </c>
      <c r="Q118">
        <f t="shared" si="19"/>
        <v>1.4244691511465584E-2</v>
      </c>
      <c r="R118" s="20">
        <f t="shared" si="20"/>
        <v>1.879139004158376E-7</v>
      </c>
      <c r="X118" s="20" t="e">
        <f t="shared" si="23"/>
        <v>#DIV/0!</v>
      </c>
    </row>
    <row r="119" spans="2:24" x14ac:dyDescent="0.25">
      <c r="B119" s="2">
        <v>0.83688830000000003</v>
      </c>
      <c r="C119">
        <v>253.056568</v>
      </c>
      <c r="D119">
        <f t="shared" si="12"/>
        <v>251.42243572351924</v>
      </c>
      <c r="E119">
        <f t="shared" si="13"/>
        <v>2.6703882970361774</v>
      </c>
      <c r="F119" s="20">
        <f t="shared" si="14"/>
        <v>4.1700300877564607E-5</v>
      </c>
      <c r="H119" s="2">
        <v>0.82836774999999996</v>
      </c>
      <c r="I119">
        <v>257.65720099999999</v>
      </c>
      <c r="J119">
        <f t="shared" si="15"/>
        <v>257.83022901005972</v>
      </c>
      <c r="K119">
        <f t="shared" si="16"/>
        <v>2.9938692265232911E-2</v>
      </c>
      <c r="L119" s="20">
        <f t="shared" si="17"/>
        <v>4.5097062808436302E-7</v>
      </c>
      <c r="N119" s="2">
        <v>0.81681541999999996</v>
      </c>
      <c r="O119">
        <v>276.064909</v>
      </c>
      <c r="P119">
        <f t="shared" si="18"/>
        <v>276.1688111548097</v>
      </c>
      <c r="Q119">
        <f t="shared" si="19"/>
        <v>1.0795657774099396E-2</v>
      </c>
      <c r="R119" s="20">
        <f t="shared" si="20"/>
        <v>1.4165329988995613E-7</v>
      </c>
      <c r="X119" s="20" t="e">
        <f t="shared" si="23"/>
        <v>#DIV/0!</v>
      </c>
    </row>
    <row r="120" spans="2:24" x14ac:dyDescent="0.25">
      <c r="B120" s="2">
        <v>0.83746573000000002</v>
      </c>
      <c r="C120">
        <v>254.15821500000001</v>
      </c>
      <c r="D120">
        <f t="shared" si="12"/>
        <v>252.36621812716925</v>
      </c>
      <c r="E120">
        <f t="shared" si="13"/>
        <v>3.2112527922352414</v>
      </c>
      <c r="F120" s="20">
        <f t="shared" si="14"/>
        <v>4.9712567250396206E-5</v>
      </c>
      <c r="H120" s="2">
        <v>0.83002039000000005</v>
      </c>
      <c r="I120">
        <v>260.38951200000002</v>
      </c>
      <c r="J120">
        <f t="shared" si="15"/>
        <v>260.22241001247016</v>
      </c>
      <c r="K120">
        <f t="shared" si="16"/>
        <v>2.7923074236429875E-2</v>
      </c>
      <c r="L120" s="20">
        <f t="shared" si="17"/>
        <v>4.1182836489882017E-7</v>
      </c>
      <c r="N120" s="2">
        <v>0.81758746999999998</v>
      </c>
      <c r="O120">
        <v>276.927819</v>
      </c>
      <c r="P120">
        <f t="shared" si="18"/>
        <v>277.02518324941963</v>
      </c>
      <c r="Q120">
        <f t="shared" si="19"/>
        <v>9.4797970650473285E-3</v>
      </c>
      <c r="R120" s="20">
        <f t="shared" si="20"/>
        <v>1.2361349048125928E-7</v>
      </c>
      <c r="X120" s="20" t="e">
        <f t="shared" si="23"/>
        <v>#DIV/0!</v>
      </c>
    </row>
    <row r="121" spans="2:24" x14ac:dyDescent="0.25">
      <c r="B121" s="2">
        <v>0.83802449999999995</v>
      </c>
      <c r="C121">
        <v>255.16252399999999</v>
      </c>
      <c r="D121">
        <f t="shared" si="12"/>
        <v>253.31089795124296</v>
      </c>
      <c r="E121">
        <f t="shared" si="13"/>
        <v>3.4285190244355581</v>
      </c>
      <c r="F121" s="20">
        <f t="shared" si="14"/>
        <v>5.2659021492424355E-5</v>
      </c>
      <c r="H121" s="2">
        <v>0.83048158999999999</v>
      </c>
      <c r="I121">
        <v>261.30831599999999</v>
      </c>
      <c r="J121">
        <f t="shared" si="15"/>
        <v>260.93270678998749</v>
      </c>
      <c r="K121">
        <f t="shared" si="16"/>
        <v>0.14108227864621342</v>
      </c>
      <c r="L121" s="20">
        <f t="shared" si="17"/>
        <v>2.0661697700986836E-6</v>
      </c>
      <c r="N121" s="2">
        <v>0.81934958000000002</v>
      </c>
      <c r="O121">
        <v>279.09492499999999</v>
      </c>
      <c r="P121">
        <f t="shared" si="18"/>
        <v>279.10996022565314</v>
      </c>
      <c r="Q121">
        <f t="shared" si="19"/>
        <v>2.2605801044115546E-4</v>
      </c>
      <c r="R121" s="20">
        <f t="shared" si="20"/>
        <v>2.9021243834375368E-9</v>
      </c>
      <c r="X121" s="20" t="e">
        <f t="shared" si="23"/>
        <v>#DIV/0!</v>
      </c>
    </row>
    <row r="122" spans="2:24" x14ac:dyDescent="0.25">
      <c r="B122" s="2">
        <v>0.83887953000000004</v>
      </c>
      <c r="C122">
        <v>257.33712100000002</v>
      </c>
      <c r="D122">
        <f t="shared" si="12"/>
        <v>254.82085119286938</v>
      </c>
      <c r="E122">
        <f t="shared" si="13"/>
        <v>6.3316137422772725</v>
      </c>
      <c r="F122" s="20">
        <f t="shared" si="14"/>
        <v>9.5611369125952708E-5</v>
      </c>
      <c r="H122" s="2">
        <v>0.83103163999999996</v>
      </c>
      <c r="I122">
        <v>262.27146900000002</v>
      </c>
      <c r="J122">
        <f t="shared" si="15"/>
        <v>261.80624770543363</v>
      </c>
      <c r="K122">
        <f t="shared" si="16"/>
        <v>0.21643085291802827</v>
      </c>
      <c r="L122" s="20">
        <f t="shared" si="17"/>
        <v>3.1464227488606486E-6</v>
      </c>
      <c r="N122" s="2">
        <v>0.82014107000000003</v>
      </c>
      <c r="O122">
        <v>279.868154</v>
      </c>
      <c r="P122">
        <f t="shared" si="18"/>
        <v>280.11004964475723</v>
      </c>
      <c r="Q122">
        <f t="shared" si="19"/>
        <v>5.8513502952511835E-2</v>
      </c>
      <c r="R122" s="20">
        <f t="shared" si="20"/>
        <v>7.4704907408580797E-7</v>
      </c>
      <c r="X122" s="20" t="e">
        <f t="shared" si="23"/>
        <v>#DIV/0!</v>
      </c>
    </row>
    <row r="123" spans="2:24" x14ac:dyDescent="0.25">
      <c r="B123" s="2">
        <v>0.83948080999999997</v>
      </c>
      <c r="C123">
        <v>258.767875</v>
      </c>
      <c r="D123">
        <f t="shared" si="12"/>
        <v>255.93311876771463</v>
      </c>
      <c r="E123">
        <f t="shared" si="13"/>
        <v>8.0358428964807569</v>
      </c>
      <c r="F123" s="20">
        <f t="shared" si="14"/>
        <v>1.200081438771929E-4</v>
      </c>
      <c r="H123" s="2">
        <v>0.83244830999999997</v>
      </c>
      <c r="I123">
        <v>265.18748299999999</v>
      </c>
      <c r="J123">
        <f t="shared" si="15"/>
        <v>264.19891664927616</v>
      </c>
      <c r="K123">
        <f t="shared" si="16"/>
        <v>0.97726342978342873</v>
      </c>
      <c r="L123" s="20">
        <f t="shared" si="17"/>
        <v>1.3896505536387736E-5</v>
      </c>
      <c r="N123" s="2">
        <v>0.82051837000000005</v>
      </c>
      <c r="O123">
        <v>280.82199100000003</v>
      </c>
      <c r="P123">
        <f t="shared" si="18"/>
        <v>280.60167029273043</v>
      </c>
      <c r="Q123">
        <f t="shared" si="19"/>
        <v>4.8541214051773772E-2</v>
      </c>
      <c r="R123" s="20">
        <f t="shared" si="20"/>
        <v>6.1552883960092951E-7</v>
      </c>
      <c r="X123" s="20" t="e">
        <f t="shared" si="23"/>
        <v>#DIV/0!</v>
      </c>
    </row>
    <row r="124" spans="2:24" x14ac:dyDescent="0.25">
      <c r="B124" s="2">
        <v>0.84018071000000005</v>
      </c>
      <c r="C124">
        <v>260.24340799999999</v>
      </c>
      <c r="D124">
        <f t="shared" si="12"/>
        <v>257.2849839932079</v>
      </c>
      <c r="E124">
        <f t="shared" si="13"/>
        <v>8.7522726039637408</v>
      </c>
      <c r="F124" s="20">
        <f t="shared" si="14"/>
        <v>1.292294097916762E-4</v>
      </c>
      <c r="H124" s="2">
        <v>0.83289599999999997</v>
      </c>
      <c r="I124">
        <v>266.17647099999999</v>
      </c>
      <c r="J124">
        <f t="shared" si="15"/>
        <v>265.00128850993889</v>
      </c>
      <c r="K124">
        <f t="shared" si="16"/>
        <v>1.3810538849462171</v>
      </c>
      <c r="L124" s="20">
        <f t="shared" si="17"/>
        <v>1.9492668551733887E-5</v>
      </c>
      <c r="N124" s="2">
        <v>0.82239609000000002</v>
      </c>
      <c r="O124">
        <v>283.495361</v>
      </c>
      <c r="P124">
        <f t="shared" si="18"/>
        <v>283.20232854774838</v>
      </c>
      <c r="Q124">
        <f t="shared" si="19"/>
        <v>8.5868018072599708E-2</v>
      </c>
      <c r="R124" s="20">
        <f t="shared" si="20"/>
        <v>1.0684138905225713E-6</v>
      </c>
      <c r="X124" s="20" t="e">
        <f t="shared" si="23"/>
        <v>#DIV/0!</v>
      </c>
    </row>
    <row r="125" spans="2:24" x14ac:dyDescent="0.25">
      <c r="B125" s="2">
        <v>0.84108207999999995</v>
      </c>
      <c r="C125">
        <v>261.57874099999998</v>
      </c>
      <c r="D125">
        <f t="shared" si="12"/>
        <v>259.12534794436249</v>
      </c>
      <c r="E125">
        <f t="shared" si="13"/>
        <v>6.0191374854502664</v>
      </c>
      <c r="F125" s="20">
        <f t="shared" si="14"/>
        <v>8.7968942864951068E-5</v>
      </c>
      <c r="H125" s="2">
        <v>0.83319717999999998</v>
      </c>
      <c r="I125">
        <v>267.089249</v>
      </c>
      <c r="J125">
        <f t="shared" si="15"/>
        <v>265.55449416297472</v>
      </c>
      <c r="K125">
        <f t="shared" si="16"/>
        <v>2.3554724097724793</v>
      </c>
      <c r="L125" s="20">
        <f t="shared" si="17"/>
        <v>3.3019098187445699E-5</v>
      </c>
      <c r="N125" s="2">
        <v>0.82285942999999995</v>
      </c>
      <c r="O125">
        <v>284.27991900000001</v>
      </c>
      <c r="P125">
        <f t="shared" si="18"/>
        <v>283.88627294782259</v>
      </c>
      <c r="Q125">
        <f t="shared" si="19"/>
        <v>0.15495721439486534</v>
      </c>
      <c r="R125" s="20">
        <f t="shared" si="20"/>
        <v>1.9174296315691579E-6</v>
      </c>
      <c r="X125" s="20" t="e">
        <f t="shared" si="23"/>
        <v>#DIV/0!</v>
      </c>
    </row>
    <row r="126" spans="2:24" x14ac:dyDescent="0.25">
      <c r="H126" s="2">
        <v>0.83430806999999996</v>
      </c>
      <c r="I126">
        <v>269.43148100000002</v>
      </c>
      <c r="J126">
        <f t="shared" si="15"/>
        <v>267.69441287400718</v>
      </c>
      <c r="K126">
        <f t="shared" si="16"/>
        <v>3.0174056743402584</v>
      </c>
      <c r="L126" s="20">
        <f t="shared" si="17"/>
        <v>4.1565884458249477E-5</v>
      </c>
      <c r="N126" s="2">
        <v>0.82335318999999996</v>
      </c>
      <c r="O126">
        <v>285.00548900000001</v>
      </c>
      <c r="P126">
        <f t="shared" si="18"/>
        <v>284.6348739105166</v>
      </c>
      <c r="Q126">
        <f t="shared" si="19"/>
        <v>0.13735554455279464</v>
      </c>
      <c r="R126" s="20">
        <f t="shared" si="20"/>
        <v>1.6909849660382142E-6</v>
      </c>
      <c r="X126" s="20" t="e">
        <f t="shared" si="23"/>
        <v>#DIV/0!</v>
      </c>
    </row>
    <row r="127" spans="2:24" x14ac:dyDescent="0.25">
      <c r="H127" s="2">
        <v>0.83470557999999995</v>
      </c>
      <c r="I127">
        <v>270.436105</v>
      </c>
      <c r="J127">
        <f t="shared" si="15"/>
        <v>268.50062193143265</v>
      </c>
      <c r="K127">
        <f t="shared" si="16"/>
        <v>3.7460947087108871</v>
      </c>
      <c r="L127" s="20">
        <f t="shared" si="17"/>
        <v>5.1221159848674563E-5</v>
      </c>
      <c r="N127" s="2">
        <v>0.82478435999999999</v>
      </c>
      <c r="O127">
        <v>287.66023100000001</v>
      </c>
      <c r="P127">
        <f t="shared" si="18"/>
        <v>286.92731093756623</v>
      </c>
      <c r="Q127">
        <f t="shared" si="19"/>
        <v>0.537171817917932</v>
      </c>
      <c r="R127" s="20">
        <f t="shared" si="20"/>
        <v>6.4916271824683672E-6</v>
      </c>
      <c r="X127" s="20" t="e">
        <f t="shared" si="23"/>
        <v>#DIV/0!</v>
      </c>
    </row>
    <row r="128" spans="2:24" x14ac:dyDescent="0.25">
      <c r="H128" s="2">
        <v>0.83520002999999998</v>
      </c>
      <c r="I128">
        <v>271.53043000000002</v>
      </c>
      <c r="J128">
        <f t="shared" si="15"/>
        <v>269.53539995016473</v>
      </c>
      <c r="K128">
        <f t="shared" si="16"/>
        <v>3.9801448997458122</v>
      </c>
      <c r="L128" s="20">
        <f t="shared" si="17"/>
        <v>5.3983603162714295E-5</v>
      </c>
      <c r="N128" s="2">
        <v>0.82557685999999997</v>
      </c>
      <c r="O128">
        <v>289.14807300000001</v>
      </c>
      <c r="P128">
        <f t="shared" si="18"/>
        <v>288.28106421306438</v>
      </c>
      <c r="Q128">
        <f t="shared" si="19"/>
        <v>0.75170423662358921</v>
      </c>
      <c r="R128" s="20">
        <f t="shared" si="20"/>
        <v>8.9909667851630768E-6</v>
      </c>
      <c r="X128" s="20" t="e">
        <f t="shared" si="23"/>
        <v>#DIV/0!</v>
      </c>
    </row>
    <row r="129" spans="8:24" x14ac:dyDescent="0.25">
      <c r="H129" s="2">
        <v>0.83645172000000001</v>
      </c>
      <c r="I129">
        <v>273.72962100000001</v>
      </c>
      <c r="J129">
        <f t="shared" si="15"/>
        <v>272.32637714479415</v>
      </c>
      <c r="K129">
        <f t="shared" si="16"/>
        <v>1.9690933171729987</v>
      </c>
      <c r="L129" s="20">
        <f t="shared" si="17"/>
        <v>2.6279839351234831E-5</v>
      </c>
      <c r="N129" s="2">
        <v>0.82625324</v>
      </c>
      <c r="O129">
        <v>290.44275499999998</v>
      </c>
      <c r="P129">
        <f t="shared" si="18"/>
        <v>289.48789668616462</v>
      </c>
      <c r="Q129">
        <f t="shared" si="19"/>
        <v>0.91175439950050541</v>
      </c>
      <c r="R129" s="20">
        <f t="shared" si="20"/>
        <v>1.0808284612839294E-5</v>
      </c>
      <c r="X129" s="20" t="e">
        <f t="shared" si="23"/>
        <v>#DIV/0!</v>
      </c>
    </row>
    <row r="130" spans="8:24" x14ac:dyDescent="0.25">
      <c r="H130" s="2">
        <v>0.83681817999999997</v>
      </c>
      <c r="I130">
        <v>274.69574</v>
      </c>
      <c r="J130">
        <f t="shared" si="15"/>
        <v>273.19386143480097</v>
      </c>
      <c r="K130">
        <f t="shared" si="16"/>
        <v>2.2556392246043138</v>
      </c>
      <c r="L130" s="20">
        <f t="shared" si="17"/>
        <v>2.98927444475115E-5</v>
      </c>
      <c r="N130" s="2">
        <v>0.82712359000000002</v>
      </c>
      <c r="O130">
        <v>291.94139100000001</v>
      </c>
      <c r="P130">
        <f t="shared" si="18"/>
        <v>291.11523051576347</v>
      </c>
      <c r="Q130">
        <f t="shared" si="19"/>
        <v>0.68254114571395208</v>
      </c>
      <c r="R130" s="20">
        <f t="shared" si="20"/>
        <v>8.0082475810291425E-6</v>
      </c>
      <c r="X130" s="20" t="e">
        <f t="shared" si="23"/>
        <v>#DIV/0!</v>
      </c>
    </row>
    <row r="131" spans="8:24" x14ac:dyDescent="0.25">
      <c r="H131" s="2">
        <v>0.83808103</v>
      </c>
      <c r="I131">
        <v>277.424666</v>
      </c>
      <c r="J131">
        <f t="shared" si="15"/>
        <v>276.37881379688207</v>
      </c>
      <c r="K131">
        <f t="shared" si="16"/>
        <v>1.0938068307666309</v>
      </c>
      <c r="L131" s="20">
        <f t="shared" si="17"/>
        <v>1.4211845826069573E-5</v>
      </c>
      <c r="N131" s="2">
        <v>0.82768978000000004</v>
      </c>
      <c r="O131">
        <v>293.25557800000001</v>
      </c>
      <c r="P131">
        <f t="shared" si="18"/>
        <v>292.22161243265703</v>
      </c>
      <c r="Q131">
        <f t="shared" si="19"/>
        <v>1.0690847944509088</v>
      </c>
      <c r="R131" s="20">
        <f t="shared" si="20"/>
        <v>1.2431387082543603E-5</v>
      </c>
      <c r="X131" s="20" t="e">
        <f t="shared" si="23"/>
        <v>#DIV/0!</v>
      </c>
    </row>
    <row r="132" spans="8:24" x14ac:dyDescent="0.25">
      <c r="H132" s="2">
        <v>0.83832596000000004</v>
      </c>
      <c r="I132">
        <v>278.346856</v>
      </c>
      <c r="J132">
        <f t="shared" ref="J132:J137" si="24">$AC$6+$AC$2*EXP((H132/K$1)*$AC$3-$AC$4)+I$1^2*$AC$5/((-$AC$7*(H132/J$1-1)^$AC$8+1))</f>
        <v>277.03437958506788</v>
      </c>
      <c r="K132">
        <f t="shared" ref="K132:K137" si="25">(J132-I132)^2</f>
        <v>1.7225943397530727</v>
      </c>
      <c r="L132" s="20">
        <f t="shared" ref="L132:L137" si="26">((J132-I132)/I132)^2</f>
        <v>2.2233630068866776E-5</v>
      </c>
      <c r="N132" s="2">
        <v>0.82817494000000003</v>
      </c>
      <c r="O132">
        <v>294.59482500000001</v>
      </c>
      <c r="P132">
        <f t="shared" ref="P132:P156" si="27">$AC$6+$AC$2*EXP((N132/Q$1)*$AC$3-$AC$4)+O$1^2*$AC$5/((-$AC$7*(N132/P$1-1)^$AC$8+1))</f>
        <v>293.20131622662439</v>
      </c>
      <c r="Q132">
        <f t="shared" ref="Q132:Q156" si="28">(P132-O132)^2</f>
        <v>1.9418667014748503</v>
      </c>
      <c r="R132" s="20">
        <f t="shared" ref="R132:R156" si="29">((P132-O132)/O132)^2</f>
        <v>2.2375316521982535E-5</v>
      </c>
      <c r="X132" s="20" t="e">
        <f t="shared" ref="X132:X156" si="30">((V132-U132)/U132)^2</f>
        <v>#DIV/0!</v>
      </c>
    </row>
    <row r="133" spans="8:24" x14ac:dyDescent="0.25">
      <c r="H133" s="2">
        <v>0.83867296999999996</v>
      </c>
      <c r="I133">
        <v>279.60429399999998</v>
      </c>
      <c r="J133">
        <f t="shared" si="24"/>
        <v>277.98587410838559</v>
      </c>
      <c r="K133">
        <f t="shared" si="25"/>
        <v>2.6192829455731474</v>
      </c>
      <c r="L133" s="20">
        <f t="shared" si="26"/>
        <v>3.3503852009936589E-5</v>
      </c>
      <c r="N133" s="2">
        <v>0.82929112000000005</v>
      </c>
      <c r="O133">
        <v>296.77204899999998</v>
      </c>
      <c r="P133">
        <f t="shared" si="27"/>
        <v>295.57362770373072</v>
      </c>
      <c r="Q133">
        <f t="shared" si="28"/>
        <v>1.4362136033516923</v>
      </c>
      <c r="R133" s="20">
        <f t="shared" si="29"/>
        <v>1.6306961486839151E-5</v>
      </c>
      <c r="X133" s="20" t="e">
        <f t="shared" si="30"/>
        <v>#DIV/0!</v>
      </c>
    </row>
    <row r="134" spans="8:24" x14ac:dyDescent="0.25">
      <c r="H134" s="2">
        <v>0.83936730000000004</v>
      </c>
      <c r="I134">
        <v>281.34507600000001</v>
      </c>
      <c r="J134">
        <f t="shared" si="24"/>
        <v>279.97414875138861</v>
      </c>
      <c r="K134">
        <f t="shared" si="25"/>
        <v>1.8794415209852084</v>
      </c>
      <c r="L134" s="20">
        <f t="shared" si="26"/>
        <v>2.3743797502458402E-5</v>
      </c>
      <c r="N134" s="2">
        <v>0.82980116000000004</v>
      </c>
      <c r="O134">
        <v>298.12373200000002</v>
      </c>
      <c r="P134">
        <f t="shared" si="27"/>
        <v>296.71621830164787</v>
      </c>
      <c r="Q134">
        <f t="shared" si="28"/>
        <v>1.9810948110489399</v>
      </c>
      <c r="R134" s="20">
        <f t="shared" si="29"/>
        <v>2.2290107450670972E-5</v>
      </c>
      <c r="X134" s="20" t="e">
        <f t="shared" si="30"/>
        <v>#DIV/0!</v>
      </c>
    </row>
    <row r="135" spans="8:24" x14ac:dyDescent="0.25">
      <c r="H135" s="2">
        <v>0.83983249999999998</v>
      </c>
      <c r="I135">
        <v>282.60649100000001</v>
      </c>
      <c r="J135">
        <f t="shared" si="24"/>
        <v>281.37353413427724</v>
      </c>
      <c r="K135">
        <f t="shared" si="25"/>
        <v>1.5201826327329158</v>
      </c>
      <c r="L135" s="20">
        <f t="shared" si="26"/>
        <v>1.903406295265713E-5</v>
      </c>
      <c r="N135" s="2">
        <v>0.83025897000000004</v>
      </c>
      <c r="O135">
        <v>299.30605200000002</v>
      </c>
      <c r="P135">
        <f t="shared" si="27"/>
        <v>297.77515825904811</v>
      </c>
      <c r="Q135">
        <f t="shared" si="28"/>
        <v>2.3436356460857346</v>
      </c>
      <c r="R135" s="20">
        <f t="shared" si="29"/>
        <v>2.6161286569464961E-5</v>
      </c>
      <c r="X135" s="20" t="e">
        <f t="shared" si="30"/>
        <v>#DIV/0!</v>
      </c>
    </row>
    <row r="136" spans="8:24" x14ac:dyDescent="0.25">
      <c r="H136" s="2">
        <v>0.84025000999999999</v>
      </c>
      <c r="I136">
        <v>284.04949199999999</v>
      </c>
      <c r="J136">
        <f t="shared" si="24"/>
        <v>282.67871700390981</v>
      </c>
      <c r="K136">
        <f t="shared" si="25"/>
        <v>1.8790240899060233</v>
      </c>
      <c r="L136" s="20">
        <f t="shared" si="26"/>
        <v>2.32886500074572E-5</v>
      </c>
      <c r="N136" s="2">
        <v>0.83123206999999999</v>
      </c>
      <c r="O136">
        <v>301.23039999999997</v>
      </c>
      <c r="P136">
        <f t="shared" si="27"/>
        <v>300.13748186847937</v>
      </c>
      <c r="Q136">
        <f t="shared" si="28"/>
        <v>1.1944700422064907</v>
      </c>
      <c r="R136" s="20">
        <f t="shared" si="29"/>
        <v>1.3163690566445362E-5</v>
      </c>
      <c r="X136" s="20" t="e">
        <f t="shared" si="30"/>
        <v>#DIV/0!</v>
      </c>
    </row>
    <row r="137" spans="8:24" x14ac:dyDescent="0.25">
      <c r="H137" s="2">
        <v>0.84043303000000003</v>
      </c>
      <c r="I137">
        <v>285.34482800000001</v>
      </c>
      <c r="J137">
        <f t="shared" si="24"/>
        <v>283.26626989999738</v>
      </c>
      <c r="K137">
        <f t="shared" si="25"/>
        <v>4.3204037750865183</v>
      </c>
      <c r="L137" s="20">
        <f t="shared" si="26"/>
        <v>5.3062086900406265E-5</v>
      </c>
      <c r="N137" s="2">
        <v>0.83161072999999996</v>
      </c>
      <c r="O137">
        <v>302.38336700000002</v>
      </c>
      <c r="P137">
        <f t="shared" si="27"/>
        <v>301.10017305274795</v>
      </c>
      <c r="Q137">
        <f t="shared" si="28"/>
        <v>1.646586706264356</v>
      </c>
      <c r="R137" s="20">
        <f t="shared" si="29"/>
        <v>1.8008137902050745E-5</v>
      </c>
      <c r="X137" s="20" t="e">
        <f t="shared" si="30"/>
        <v>#DIV/0!</v>
      </c>
    </row>
    <row r="138" spans="8:24" x14ac:dyDescent="0.25">
      <c r="N138" s="2">
        <v>0.83206511999999999</v>
      </c>
      <c r="O138">
        <v>303.39272599999998</v>
      </c>
      <c r="P138">
        <f t="shared" si="27"/>
        <v>302.28948263339015</v>
      </c>
      <c r="Q138">
        <f t="shared" si="28"/>
        <v>1.2171459259685948</v>
      </c>
      <c r="R138" s="20">
        <f t="shared" si="29"/>
        <v>1.322307074528994E-5</v>
      </c>
      <c r="X138" s="20" t="e">
        <f t="shared" si="30"/>
        <v>#DIV/0!</v>
      </c>
    </row>
    <row r="139" spans="8:24" x14ac:dyDescent="0.25">
      <c r="N139" s="2">
        <v>0.83314560000000004</v>
      </c>
      <c r="O139">
        <v>305.90129000000002</v>
      </c>
      <c r="P139">
        <f t="shared" si="27"/>
        <v>305.27683265437815</v>
      </c>
      <c r="Q139">
        <f t="shared" si="28"/>
        <v>0.38994697650110305</v>
      </c>
      <c r="R139" s="20">
        <f t="shared" si="29"/>
        <v>4.1671865287130357E-6</v>
      </c>
      <c r="X139" s="20" t="e">
        <f t="shared" si="30"/>
        <v>#DIV/0!</v>
      </c>
    </row>
    <row r="140" spans="8:24" x14ac:dyDescent="0.25">
      <c r="N140" s="2">
        <v>0.83372179999999996</v>
      </c>
      <c r="O140">
        <v>307.40365100000002</v>
      </c>
      <c r="P140">
        <f t="shared" si="27"/>
        <v>306.96855101651443</v>
      </c>
      <c r="Q140">
        <f t="shared" si="28"/>
        <v>0.18931199562916917</v>
      </c>
      <c r="R140" s="20">
        <f t="shared" si="29"/>
        <v>2.0033650414009802E-6</v>
      </c>
      <c r="X140" s="20" t="e">
        <f t="shared" si="30"/>
        <v>#DIV/0!</v>
      </c>
    </row>
    <row r="141" spans="8:24" x14ac:dyDescent="0.25">
      <c r="N141" s="2">
        <v>0.83417176999999998</v>
      </c>
      <c r="O141">
        <v>308.73604999999998</v>
      </c>
      <c r="P141">
        <f t="shared" si="27"/>
        <v>308.34100857036572</v>
      </c>
      <c r="Q141">
        <f t="shared" si="28"/>
        <v>0.15605773112748117</v>
      </c>
      <c r="R141" s="20">
        <f t="shared" si="29"/>
        <v>1.6372334221348215E-6</v>
      </c>
      <c r="X141" s="20" t="e">
        <f t="shared" si="30"/>
        <v>#DIV/0!</v>
      </c>
    </row>
    <row r="142" spans="8:24" x14ac:dyDescent="0.25">
      <c r="N142" s="2">
        <v>0.83498092999999995</v>
      </c>
      <c r="O142">
        <v>310.89948099999998</v>
      </c>
      <c r="P142">
        <f t="shared" si="27"/>
        <v>310.93010735267433</v>
      </c>
      <c r="Q142">
        <f t="shared" si="28"/>
        <v>9.3797347813344705E-4</v>
      </c>
      <c r="R142" s="20">
        <f t="shared" si="29"/>
        <v>9.7039950082958742E-9</v>
      </c>
      <c r="X142" s="20" t="e">
        <f t="shared" si="30"/>
        <v>#DIV/0!</v>
      </c>
    </row>
    <row r="143" spans="8:24" x14ac:dyDescent="0.25">
      <c r="N143" s="2">
        <v>0.83522803999999995</v>
      </c>
      <c r="O143">
        <v>311.81541600000003</v>
      </c>
      <c r="P143">
        <f t="shared" si="27"/>
        <v>311.75357371186726</v>
      </c>
      <c r="Q143">
        <f t="shared" si="28"/>
        <v>3.8244686014960558E-3</v>
      </c>
      <c r="R143" s="20">
        <f t="shared" si="29"/>
        <v>3.9334708347550563E-8</v>
      </c>
      <c r="X143" s="20" t="e">
        <f t="shared" si="30"/>
        <v>#DIV/0!</v>
      </c>
    </row>
    <row r="144" spans="8:24" x14ac:dyDescent="0.25">
      <c r="N144" s="2">
        <v>0.83552892000000001</v>
      </c>
      <c r="O144">
        <v>312.88032500000003</v>
      </c>
      <c r="P144">
        <f t="shared" si="27"/>
        <v>312.77800084950405</v>
      </c>
      <c r="Q144">
        <f t="shared" si="28"/>
        <v>1.0470231774722779E-2</v>
      </c>
      <c r="R144" s="20">
        <f t="shared" si="29"/>
        <v>1.0695467870899784E-7</v>
      </c>
      <c r="X144" s="20" t="e">
        <f t="shared" si="30"/>
        <v>#DIV/0!</v>
      </c>
    </row>
    <row r="145" spans="14:24" x14ac:dyDescent="0.25">
      <c r="N145" s="2">
        <v>0.83604303000000002</v>
      </c>
      <c r="O145">
        <v>314.82813299999998</v>
      </c>
      <c r="P145">
        <f t="shared" si="27"/>
        <v>314.58605752378571</v>
      </c>
      <c r="Q145">
        <f t="shared" si="28"/>
        <v>5.8600536184364553E-2</v>
      </c>
      <c r="R145" s="20">
        <f t="shared" si="29"/>
        <v>5.9122735780383064E-7</v>
      </c>
      <c r="X145" s="20" t="e">
        <f t="shared" si="30"/>
        <v>#DIV/0!</v>
      </c>
    </row>
    <row r="146" spans="14:24" x14ac:dyDescent="0.25">
      <c r="N146" s="2">
        <v>0.83643124999999996</v>
      </c>
      <c r="O146">
        <v>316.22718099999997</v>
      </c>
      <c r="P146">
        <f t="shared" si="27"/>
        <v>316.00184822258245</v>
      </c>
      <c r="Q146">
        <f t="shared" si="28"/>
        <v>5.0774860578693813E-2</v>
      </c>
      <c r="R146" s="20">
        <f t="shared" si="29"/>
        <v>5.0775048444744821E-7</v>
      </c>
      <c r="X146" s="20" t="e">
        <f t="shared" si="30"/>
        <v>#DIV/0!</v>
      </c>
    </row>
    <row r="147" spans="14:24" x14ac:dyDescent="0.25">
      <c r="N147" s="2">
        <v>0.83666636999999999</v>
      </c>
      <c r="O147">
        <v>317.47704399999998</v>
      </c>
      <c r="P147">
        <f t="shared" si="27"/>
        <v>316.88137643057752</v>
      </c>
      <c r="Q147">
        <f t="shared" si="28"/>
        <v>0.35481985326166121</v>
      </c>
      <c r="R147" s="20">
        <f t="shared" si="29"/>
        <v>3.5203290218006927E-6</v>
      </c>
      <c r="X147" s="20" t="e">
        <f t="shared" si="30"/>
        <v>#DIV/0!</v>
      </c>
    </row>
    <row r="148" spans="14:24" x14ac:dyDescent="0.25">
      <c r="N148" s="2">
        <v>0.83730157999999999</v>
      </c>
      <c r="O148">
        <v>319.38679400000001</v>
      </c>
      <c r="P148">
        <f t="shared" si="27"/>
        <v>319.34510126451875</v>
      </c>
      <c r="Q148">
        <f t="shared" si="28"/>
        <v>1.7382841919105537E-3</v>
      </c>
      <c r="R148" s="20">
        <f t="shared" si="29"/>
        <v>1.7040678024346351E-8</v>
      </c>
      <c r="X148" s="20" t="e">
        <f t="shared" si="30"/>
        <v>#DIV/0!</v>
      </c>
    </row>
    <row r="149" spans="14:24" x14ac:dyDescent="0.25">
      <c r="N149" s="2">
        <v>0.83763445999999997</v>
      </c>
      <c r="O149">
        <v>320.63894499999998</v>
      </c>
      <c r="P149">
        <f t="shared" si="27"/>
        <v>320.68979267118516</v>
      </c>
      <c r="Q149">
        <f t="shared" si="28"/>
        <v>2.5854856649563164E-3</v>
      </c>
      <c r="R149" s="20">
        <f t="shared" si="29"/>
        <v>2.5148355584419241E-8</v>
      </c>
      <c r="X149" s="20" t="e">
        <f t="shared" si="30"/>
        <v>#DIV/0!</v>
      </c>
    </row>
    <row r="150" spans="14:24" x14ac:dyDescent="0.25">
      <c r="N150" s="2">
        <v>0.83788989000000003</v>
      </c>
      <c r="O150">
        <v>321.79525799999999</v>
      </c>
      <c r="P150">
        <f t="shared" si="27"/>
        <v>321.74788745901708</v>
      </c>
      <c r="Q150">
        <f t="shared" si="28"/>
        <v>2.2439681530136341E-3</v>
      </c>
      <c r="R150" s="20">
        <f t="shared" si="29"/>
        <v>2.1669925037883887E-8</v>
      </c>
      <c r="X150" s="20" t="e">
        <f t="shared" si="30"/>
        <v>#DIV/0!</v>
      </c>
    </row>
    <row r="151" spans="14:24" x14ac:dyDescent="0.25">
      <c r="N151" s="2">
        <v>0.838839</v>
      </c>
      <c r="O151">
        <v>324.07812100000001</v>
      </c>
      <c r="P151">
        <f t="shared" si="27"/>
        <v>325.89273973069317</v>
      </c>
      <c r="Q151">
        <f t="shared" si="28"/>
        <v>3.2928411377824376</v>
      </c>
      <c r="R151" s="20">
        <f t="shared" si="29"/>
        <v>3.1352440656904352E-5</v>
      </c>
      <c r="X151" s="20" t="e">
        <f t="shared" si="30"/>
        <v>#DIV/0!</v>
      </c>
    </row>
    <row r="152" spans="14:24" x14ac:dyDescent="0.25">
      <c r="N152" s="2">
        <v>0.83914069999999996</v>
      </c>
      <c r="O152">
        <v>325.05070999999998</v>
      </c>
      <c r="P152">
        <f t="shared" si="27"/>
        <v>327.28537417558215</v>
      </c>
      <c r="Q152">
        <f t="shared" si="28"/>
        <v>4.9937239776303297</v>
      </c>
      <c r="R152" s="20">
        <f t="shared" si="29"/>
        <v>4.7263109993779789E-5</v>
      </c>
      <c r="X152" s="20" t="e">
        <f t="shared" si="30"/>
        <v>#DIV/0!</v>
      </c>
    </row>
    <row r="153" spans="14:24" x14ac:dyDescent="0.25">
      <c r="N153" s="2">
        <v>0.83944158000000002</v>
      </c>
      <c r="O153">
        <v>326.11561899999998</v>
      </c>
      <c r="P153">
        <f t="shared" si="27"/>
        <v>328.71280560118566</v>
      </c>
      <c r="Q153">
        <f t="shared" si="28"/>
        <v>6.7453782413784413</v>
      </c>
      <c r="R153" s="20">
        <f t="shared" si="29"/>
        <v>6.3425384475060672E-5</v>
      </c>
      <c r="X153" s="20" t="e">
        <f t="shared" si="30"/>
        <v>#DIV/0!</v>
      </c>
    </row>
    <row r="154" spans="14:24" x14ac:dyDescent="0.25">
      <c r="N154" s="2">
        <v>0.83991740999999998</v>
      </c>
      <c r="O154">
        <v>327.90747800000003</v>
      </c>
      <c r="P154">
        <f t="shared" si="27"/>
        <v>331.05276605200947</v>
      </c>
      <c r="Q154">
        <f t="shared" si="28"/>
        <v>9.8928369301133898</v>
      </c>
      <c r="R154" s="20">
        <f t="shared" si="29"/>
        <v>9.2006436095404186E-5</v>
      </c>
      <c r="X154" s="20" t="e">
        <f t="shared" si="30"/>
        <v>#DIV/0!</v>
      </c>
    </row>
    <row r="155" spans="14:24" x14ac:dyDescent="0.25">
      <c r="N155" s="2">
        <v>0.84003994999999998</v>
      </c>
      <c r="O155">
        <v>329.91886399999999</v>
      </c>
      <c r="P155">
        <f t="shared" si="27"/>
        <v>331.67242633637966</v>
      </c>
      <c r="Q155">
        <f t="shared" si="28"/>
        <v>3.0749808675693378</v>
      </c>
      <c r="R155" s="20">
        <f t="shared" si="29"/>
        <v>2.8250628980677552E-5</v>
      </c>
      <c r="X155" s="20" t="e">
        <f t="shared" si="30"/>
        <v>#DIV/0!</v>
      </c>
    </row>
    <row r="156" spans="14:24" x14ac:dyDescent="0.25">
      <c r="N156" s="2">
        <v>0.84004179999999995</v>
      </c>
      <c r="O156">
        <v>329.00608499999998</v>
      </c>
      <c r="P156">
        <f t="shared" si="27"/>
        <v>331.68183641488736</v>
      </c>
      <c r="Q156">
        <f t="shared" si="28"/>
        <v>7.1596456342717758</v>
      </c>
      <c r="R156" s="20">
        <f t="shared" si="29"/>
        <v>6.6142966158998839E-5</v>
      </c>
      <c r="X156" s="20" t="e">
        <f t="shared" si="30"/>
        <v>#DIV/0!</v>
      </c>
    </row>
  </sheetData>
  <pageMargins left="0.7" right="0.7" top="0.78740157499999996" bottom="0.78740157499999996" header="0.3" footer="0.3"/>
  <ignoredErrors>
    <ignoredError sqref="Q1" formulaRange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C229F-72E6-BC45-B979-0E855B612617}">
  <dimension ref="A1:BH123"/>
  <sheetViews>
    <sheetView topLeftCell="AA1" workbookViewId="0">
      <selection activeCell="AP30" sqref="AP30"/>
    </sheetView>
  </sheetViews>
  <sheetFormatPr baseColWidth="10" defaultRowHeight="15.75" x14ac:dyDescent="0.25"/>
  <cols>
    <col min="3" max="3" width="10.875" style="2"/>
    <col min="6" max="7" width="16.875" customWidth="1"/>
    <col min="8" max="8" width="6.375" customWidth="1"/>
    <col min="9" max="9" width="10.875" style="2"/>
    <col min="12" max="13" width="16.875" customWidth="1"/>
    <col min="14" max="14" width="5.625" customWidth="1"/>
    <col min="15" max="15" width="10.875" style="2"/>
    <col min="18" max="19" width="16.875" customWidth="1"/>
    <col min="20" max="20" width="6.375" customWidth="1"/>
    <col min="21" max="21" width="10.875" style="2"/>
    <col min="24" max="25" width="16.875" customWidth="1"/>
    <col min="26" max="26" width="5.625" customWidth="1"/>
    <col min="27" max="27" width="10.875" style="2"/>
    <col min="30" max="31" width="16.875" customWidth="1"/>
    <col min="32" max="32" width="5.625" customWidth="1"/>
    <col min="33" max="33" width="10.875" style="2"/>
    <col min="36" max="37" width="16.875" customWidth="1"/>
    <col min="39" max="39" width="14.5" customWidth="1"/>
    <col min="40" max="40" width="11.125" bestFit="1" customWidth="1"/>
  </cols>
  <sheetData>
    <row r="1" spans="1:60" x14ac:dyDescent="0.25">
      <c r="A1" t="s">
        <v>14</v>
      </c>
      <c r="C1" t="s">
        <v>8</v>
      </c>
      <c r="D1">
        <v>0.2</v>
      </c>
      <c r="E1">
        <v>0.3</v>
      </c>
      <c r="F1">
        <f>_xlfn.XLOOKUP(D3+20,D3:D150,C3:C150,,-1,1)-AP9</f>
        <v>0.73120676837079213</v>
      </c>
      <c r="I1" t="s">
        <v>1</v>
      </c>
      <c r="J1">
        <v>0.3</v>
      </c>
      <c r="K1">
        <v>0.3</v>
      </c>
      <c r="L1">
        <f>_xlfn.XLOOKUP(J3+20,J3:J150,I3:I150,,-1,1)-AP10</f>
        <v>0.7306499022947448</v>
      </c>
      <c r="O1" t="s">
        <v>15</v>
      </c>
      <c r="P1">
        <v>0.35</v>
      </c>
      <c r="Q1">
        <v>0.3</v>
      </c>
      <c r="R1">
        <f>_xlfn.XLOOKUP(P3+20,P3:P150,O3:O150,,-1,1)-AP11</f>
        <v>0.72804259536565519</v>
      </c>
      <c r="U1" t="s">
        <v>2</v>
      </c>
      <c r="V1">
        <v>0.4</v>
      </c>
      <c r="W1">
        <v>0.3</v>
      </c>
      <c r="X1">
        <f>_xlfn.XLOOKUP(V3+20,V3:V150,U3:U150,,-1,1)-AP12</f>
        <v>0.72498658917718595</v>
      </c>
      <c r="AA1" t="s">
        <v>16</v>
      </c>
      <c r="AB1">
        <v>0.45</v>
      </c>
      <c r="AC1">
        <v>0.3</v>
      </c>
      <c r="AD1">
        <f>_xlfn.XLOOKUP(AB3+20,AB3:AB150,AA3:AA150,,-1,1)-AP13</f>
        <v>0.71731812833241837</v>
      </c>
      <c r="AG1" t="s">
        <v>3</v>
      </c>
      <c r="AH1">
        <v>0.5</v>
      </c>
      <c r="AI1">
        <v>0.3</v>
      </c>
      <c r="AJ1">
        <f>_xlfn.XLOOKUP(AH3+20,AH3:AH150,AG3:AG150,,-1,1)-AP14</f>
        <v>0.71182989881441339</v>
      </c>
      <c r="AO1" t="s">
        <v>38</v>
      </c>
    </row>
    <row r="2" spans="1:60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134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134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134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134</v>
      </c>
      <c r="Z2" s="1"/>
      <c r="AA2" s="3" t="s">
        <v>4</v>
      </c>
      <c r="AB2" s="1" t="s">
        <v>5</v>
      </c>
      <c r="AC2" s="1" t="s">
        <v>33</v>
      </c>
      <c r="AD2" s="1" t="s">
        <v>34</v>
      </c>
      <c r="AE2" s="1" t="s">
        <v>134</v>
      </c>
      <c r="AF2" s="1"/>
      <c r="AG2" s="3" t="s">
        <v>4</v>
      </c>
      <c r="AH2" s="1" t="s">
        <v>5</v>
      </c>
      <c r="AI2" s="1" t="s">
        <v>33</v>
      </c>
      <c r="AJ2" s="1" t="s">
        <v>34</v>
      </c>
      <c r="AK2" s="1" t="s">
        <v>134</v>
      </c>
      <c r="AO2" t="s">
        <v>29</v>
      </c>
      <c r="AP2">
        <v>1540.7274451340193</v>
      </c>
      <c r="BA2" t="s">
        <v>62</v>
      </c>
      <c r="BB2" s="11" t="s">
        <v>63</v>
      </c>
      <c r="BC2" s="12">
        <v>6.96</v>
      </c>
    </row>
    <row r="3" spans="1:60" x14ac:dyDescent="0.25">
      <c r="C3" s="2">
        <v>0.50037231999999998</v>
      </c>
      <c r="D3">
        <v>164.58768800000001</v>
      </c>
      <c r="E3">
        <f t="shared" ref="E3:E34" si="0">$AP$6+$AP$2*EXP((C3/F$1)*$AP$3-$AP$4)+D$1^2*$AP$5/((-$AP$7*(C3/E$1-1)^$AP$8+1))</f>
        <v>162.28749011152757</v>
      </c>
      <c r="F3">
        <f>(E3-D3)^2</f>
        <v>5.2909103261330692</v>
      </c>
      <c r="G3" s="20">
        <f>((E3-D3)/D3)^2</f>
        <v>1.9531505110482049E-4</v>
      </c>
      <c r="I3" s="2">
        <v>0.50004762000000003</v>
      </c>
      <c r="J3">
        <v>184.66527500000001</v>
      </c>
      <c r="K3">
        <f t="shared" ref="K3:K34" si="1">$AP$6+$AP$2*EXP((I3/L$1)*$AP$3-$AP$4)+J$1^2*$AP$5/((-$AP$7*(I3/K$1-1)^$AP$8+1))</f>
        <v>186.47508657643215</v>
      </c>
      <c r="L3">
        <f>(K3-J3)^2</f>
        <v>3.2754179421877847</v>
      </c>
      <c r="M3" s="20">
        <f>((K3-J3)/J3)^2</f>
        <v>9.6049752357535228E-5</v>
      </c>
      <c r="O3" s="2">
        <v>0.50021201000000004</v>
      </c>
      <c r="P3">
        <v>200.07031000000001</v>
      </c>
      <c r="Q3">
        <f t="shared" ref="Q3:Q34" si="2">$AP$6+$AP$2*EXP((O3/R$1)*$AP$3-$AP$4)+P$1^2*$AP$5/((-$AP$7*(O3/Q$1-1)^$AP$8+1))</f>
        <v>202.19702902067729</v>
      </c>
      <c r="R3">
        <f>(Q3-P3)^2</f>
        <v>4.5229337929105515</v>
      </c>
      <c r="S3" s="20">
        <f>((Q3-P3)/P3)^2</f>
        <v>1.1299388485769958E-4</v>
      </c>
      <c r="U3" s="2">
        <v>0.49985628999999998</v>
      </c>
      <c r="V3">
        <v>218.972746</v>
      </c>
      <c r="W3">
        <f t="shared" ref="W3:W34" si="3">$AP$6+$AP$2*EXP((U3/X$1)*$AP$3-$AP$4)+V$1^2*$AP$5/((-$AP$7*(U3/W$1-1)^$AP$8+1))</f>
        <v>220.33773085462417</v>
      </c>
      <c r="X3">
        <f>(W3-V3)^2</f>
        <v>1.8631836533533626</v>
      </c>
      <c r="Y3" s="20">
        <f>((W3-V3)/V3)^2</f>
        <v>3.885756087210356E-5</v>
      </c>
      <c r="AA3" s="2">
        <v>0.50025569999999997</v>
      </c>
      <c r="AB3">
        <v>240.12570299999999</v>
      </c>
      <c r="AC3">
        <f t="shared" ref="AC3:AC34" si="4">$AP$6+$AP$2*EXP((AA3/AD$1)*$AP$3-$AP$4)+AB$1^2*$AP$5/((-$AP$7*(AA3/AC$1-1)^$AP$8+1))</f>
        <v>240.89720510281694</v>
      </c>
      <c r="AD3">
        <f>(AC3-AB3)^2</f>
        <v>0.59521549465098045</v>
      </c>
      <c r="AE3" s="20">
        <f>((AC3-AB3)/AB3)^2</f>
        <v>1.0322786129329944E-5</v>
      </c>
      <c r="AG3" s="2">
        <v>0.50020125000000004</v>
      </c>
      <c r="AH3">
        <v>266.182728</v>
      </c>
      <c r="AI3">
        <f t="shared" ref="AI3:AI34" si="5">$AP$6+$AP$2*EXP((AG3/AJ$1)*$AP$3-$AP$4)+AH$1^2*$AP$5/((-$AP$7*(AG3/AI$1-1)^$AP$8+1))</f>
        <v>263.87543527879171</v>
      </c>
      <c r="AJ3">
        <f>(AI3-AH3)^2</f>
        <v>5.323599701340731</v>
      </c>
      <c r="AK3" s="20">
        <f>((AI3-AH3)/AH3)^2</f>
        <v>7.5135580945787575E-5</v>
      </c>
      <c r="AO3" t="s">
        <v>30</v>
      </c>
      <c r="AP3">
        <v>25.085129686389859</v>
      </c>
      <c r="BA3" t="s">
        <v>64</v>
      </c>
      <c r="BB3" s="11" t="s">
        <v>65</v>
      </c>
      <c r="BC3" s="12">
        <v>59.64</v>
      </c>
    </row>
    <row r="4" spans="1:60" x14ac:dyDescent="0.25">
      <c r="C4" s="2">
        <v>0.50562470999999998</v>
      </c>
      <c r="D4">
        <v>164.68710799999999</v>
      </c>
      <c r="E4">
        <f t="shared" si="0"/>
        <v>162.28750390685798</v>
      </c>
      <c r="F4">
        <f t="shared" ref="F4:F67" si="6">(E4-D4)^2</f>
        <v>5.7580998038239208</v>
      </c>
      <c r="G4" s="20">
        <f t="shared" ref="G4:G67" si="7">((E4-D4)/D4)^2</f>
        <v>2.1230488241087749E-4</v>
      </c>
      <c r="I4" s="2">
        <v>0.50518629000000004</v>
      </c>
      <c r="J4">
        <v>184.77782300000001</v>
      </c>
      <c r="K4">
        <f t="shared" si="1"/>
        <v>186.47510024905006</v>
      </c>
      <c r="L4">
        <f t="shared" ref="L4:L67" si="8">(K4-J4)^2</f>
        <v>2.8807500601428919</v>
      </c>
      <c r="M4" s="20">
        <f t="shared" ref="M4:M67" si="9">((K4-J4)/J4)^2</f>
        <v>8.4373465517120958E-5</v>
      </c>
      <c r="O4" s="2">
        <v>0.50462883000000003</v>
      </c>
      <c r="P4">
        <v>199.98864900000001</v>
      </c>
      <c r="Q4">
        <f t="shared" si="2"/>
        <v>202.19704155266012</v>
      </c>
      <c r="R4">
        <f t="shared" ref="R4:R67" si="10">(Q4-P4)^2</f>
        <v>4.8769976666446588</v>
      </c>
      <c r="S4" s="20">
        <f t="shared" ref="S4:S67" si="11">((Q4-P4)/P4)^2</f>
        <v>1.219387825445424E-4</v>
      </c>
      <c r="U4" s="2">
        <v>0.50458921000000001</v>
      </c>
      <c r="V4">
        <v>218.947069</v>
      </c>
      <c r="W4">
        <f t="shared" si="3"/>
        <v>220.33774534738183</v>
      </c>
      <c r="X4">
        <f t="shared" ref="X4:X67" si="12">(W4-V4)^2</f>
        <v>1.9339807031672609</v>
      </c>
      <c r="Y4" s="20">
        <f t="shared" ref="Y4:Y67" si="13">((W4-V4)/V4)^2</f>
        <v>4.0343527147355033E-5</v>
      </c>
      <c r="AA4" s="2">
        <v>0.50546685000000002</v>
      </c>
      <c r="AB4">
        <v>240.220181</v>
      </c>
      <c r="AC4">
        <f t="shared" si="4"/>
        <v>240.89722499940217</v>
      </c>
      <c r="AD4">
        <f t="shared" ref="AD4:AD67" si="14">(AC4-AB4)^2</f>
        <v>0.45838857712648945</v>
      </c>
      <c r="AE4" s="20">
        <f t="shared" ref="AE4:AE67" si="15">((AC4-AB4)/AB4)^2</f>
        <v>7.9435531714379822E-6</v>
      </c>
      <c r="AG4" s="2">
        <v>0.50541248999999999</v>
      </c>
      <c r="AH4">
        <v>266.23289699999998</v>
      </c>
      <c r="AI4">
        <f t="shared" si="5"/>
        <v>263.87545825267608</v>
      </c>
      <c r="AJ4">
        <f t="shared" ref="AJ4:AJ67" si="16">(AI4-AH4)^2</f>
        <v>5.5575174473840656</v>
      </c>
      <c r="AK4" s="20">
        <f t="shared" ref="AK4:AK67" si="17">((AI4-AH4)/AH4)^2</f>
        <v>7.8407462483458902E-5</v>
      </c>
      <c r="AO4" t="s">
        <v>31</v>
      </c>
      <c r="AP4">
        <v>34.085129686389926</v>
      </c>
      <c r="BA4" t="s">
        <v>66</v>
      </c>
      <c r="BB4" s="11" t="s">
        <v>67</v>
      </c>
      <c r="BC4" s="12">
        <v>0.28399999999999997</v>
      </c>
    </row>
    <row r="5" spans="1:60" x14ac:dyDescent="0.25">
      <c r="C5" s="2">
        <v>0.51087724000000001</v>
      </c>
      <c r="D5">
        <v>164.71716900000001</v>
      </c>
      <c r="E5">
        <f t="shared" si="0"/>
        <v>162.28752043847044</v>
      </c>
      <c r="F5">
        <f t="shared" si="6"/>
        <v>5.903192132542733</v>
      </c>
      <c r="G5" s="20">
        <f t="shared" si="7"/>
        <v>2.1757509391494872E-4</v>
      </c>
      <c r="I5" s="2">
        <v>0.51043888000000004</v>
      </c>
      <c r="J5">
        <v>184.77782300000001</v>
      </c>
      <c r="K5">
        <f t="shared" si="1"/>
        <v>186.47511698116659</v>
      </c>
      <c r="L5">
        <f t="shared" si="8"/>
        <v>2.8808068585043025</v>
      </c>
      <c r="M5" s="20">
        <f t="shared" si="9"/>
        <v>8.4375129068101724E-5</v>
      </c>
      <c r="O5" s="2">
        <v>0.50946345999999998</v>
      </c>
      <c r="P5">
        <v>199.98864900000001</v>
      </c>
      <c r="Q5">
        <f t="shared" si="2"/>
        <v>202.1970576717346</v>
      </c>
      <c r="R5">
        <f t="shared" si="10"/>
        <v>4.8770688613925284</v>
      </c>
      <c r="S5" s="20">
        <f t="shared" si="11"/>
        <v>1.2194056261528926E-4</v>
      </c>
      <c r="U5" s="2">
        <v>0.50942383999999996</v>
      </c>
      <c r="V5">
        <v>218.947069</v>
      </c>
      <c r="W5">
        <f t="shared" si="3"/>
        <v>220.33776285514659</v>
      </c>
      <c r="X5">
        <f t="shared" si="12"/>
        <v>1.9340293987424961</v>
      </c>
      <c r="Y5" s="20">
        <f t="shared" si="13"/>
        <v>4.0344542954419833E-5</v>
      </c>
      <c r="AA5" s="2">
        <v>0.51071944999999996</v>
      </c>
      <c r="AB5">
        <v>240.220181</v>
      </c>
      <c r="AC5">
        <f t="shared" si="4"/>
        <v>240.89724913831196</v>
      </c>
      <c r="AD5">
        <f t="shared" si="14"/>
        <v>0.45842126391723226</v>
      </c>
      <c r="AE5" s="20">
        <f t="shared" si="15"/>
        <v>7.9441196106409334E-6</v>
      </c>
      <c r="AG5" s="2">
        <v>0.51024712000000005</v>
      </c>
      <c r="AH5">
        <v>266.23289699999998</v>
      </c>
      <c r="AI5">
        <f t="shared" si="5"/>
        <v>263.87548374890241</v>
      </c>
      <c r="AJ5">
        <f t="shared" si="16"/>
        <v>5.5573972364504085</v>
      </c>
      <c r="AK5" s="20">
        <f t="shared" si="17"/>
        <v>7.8405766504209177E-5</v>
      </c>
      <c r="AO5" t="s">
        <v>32</v>
      </c>
      <c r="AP5">
        <v>483.7519160316034</v>
      </c>
      <c r="BA5" t="s">
        <v>68</v>
      </c>
      <c r="BB5" s="11" t="s">
        <v>69</v>
      </c>
      <c r="BC5" s="12">
        <v>6.5</v>
      </c>
    </row>
    <row r="6" spans="1:60" x14ac:dyDescent="0.25">
      <c r="C6" s="2">
        <v>0.51612983999999995</v>
      </c>
      <c r="D6">
        <v>164.71716900000001</v>
      </c>
      <c r="E6">
        <f t="shared" si="0"/>
        <v>162.28754024849422</v>
      </c>
      <c r="F6">
        <f t="shared" si="6"/>
        <v>5.9030958701435763</v>
      </c>
      <c r="G6" s="20">
        <f t="shared" si="7"/>
        <v>2.1757154595308898E-4</v>
      </c>
      <c r="I6" s="2">
        <v>0.51569147999999998</v>
      </c>
      <c r="J6">
        <v>184.77782300000001</v>
      </c>
      <c r="K6">
        <f t="shared" si="1"/>
        <v>186.47513705079206</v>
      </c>
      <c r="L6">
        <f t="shared" si="8"/>
        <v>2.8808749870160999</v>
      </c>
      <c r="M6" s="20">
        <f t="shared" si="9"/>
        <v>8.43771244646203E-5</v>
      </c>
      <c r="O6" s="2">
        <v>0.51429807999999999</v>
      </c>
      <c r="P6">
        <v>199.98864900000001</v>
      </c>
      <c r="Q6">
        <f t="shared" si="2"/>
        <v>202.1970767465441</v>
      </c>
      <c r="R6">
        <f t="shared" si="10"/>
        <v>4.8771531117058036</v>
      </c>
      <c r="S6" s="20">
        <f t="shared" si="11"/>
        <v>1.2194266911222281E-4</v>
      </c>
      <c r="U6" s="2">
        <v>0.51425845999999997</v>
      </c>
      <c r="V6">
        <v>218.947069</v>
      </c>
      <c r="W6">
        <f t="shared" si="3"/>
        <v>220.3377835947415</v>
      </c>
      <c r="X6">
        <f t="shared" si="12"/>
        <v>1.9340870840270037</v>
      </c>
      <c r="Y6" s="20">
        <f t="shared" si="13"/>
        <v>4.0345746290025885E-5</v>
      </c>
      <c r="AA6" s="2">
        <v>0.51597205000000002</v>
      </c>
      <c r="AB6">
        <v>240.220181</v>
      </c>
      <c r="AC6">
        <f t="shared" si="4"/>
        <v>240.8972782109976</v>
      </c>
      <c r="AD6">
        <f t="shared" si="14"/>
        <v>0.45846063314073043</v>
      </c>
      <c r="AE6" s="20">
        <f t="shared" si="15"/>
        <v>7.9448018517258587E-6</v>
      </c>
      <c r="AG6" s="2">
        <v>0.51549971000000006</v>
      </c>
      <c r="AH6">
        <v>266.23289699999998</v>
      </c>
      <c r="AI6">
        <f t="shared" si="5"/>
        <v>263.87551692066114</v>
      </c>
      <c r="AJ6">
        <f t="shared" si="16"/>
        <v>5.5572408384635894</v>
      </c>
      <c r="AK6" s="20">
        <f t="shared" si="17"/>
        <v>7.8403559984949431E-5</v>
      </c>
      <c r="AO6" t="s">
        <v>55</v>
      </c>
      <c r="AP6">
        <v>142.93734387451622</v>
      </c>
      <c r="BA6" t="s">
        <v>70</v>
      </c>
      <c r="BB6" s="11" t="s">
        <v>71</v>
      </c>
      <c r="BC6" s="12">
        <v>37.5</v>
      </c>
    </row>
    <row r="7" spans="1:60" x14ac:dyDescent="0.25">
      <c r="C7" s="2">
        <v>0.52096447000000001</v>
      </c>
      <c r="D7">
        <v>164.71716900000001</v>
      </c>
      <c r="E7">
        <f t="shared" si="0"/>
        <v>162.28756193607205</v>
      </c>
      <c r="F7">
        <f t="shared" si="6"/>
        <v>5.9029904850886448</v>
      </c>
      <c r="G7" s="20">
        <f t="shared" si="7"/>
        <v>2.175676617557413E-4</v>
      </c>
      <c r="I7" s="2">
        <v>0.52094408000000003</v>
      </c>
      <c r="J7">
        <v>184.77782300000001</v>
      </c>
      <c r="K7">
        <f t="shared" si="1"/>
        <v>186.47516112214868</v>
      </c>
      <c r="L7">
        <f t="shared" si="8"/>
        <v>2.8809567008991555</v>
      </c>
      <c r="M7" s="20">
        <f t="shared" si="9"/>
        <v>8.4379517759196492E-5</v>
      </c>
      <c r="O7" s="2">
        <v>0.51913271000000005</v>
      </c>
      <c r="P7">
        <v>199.98864900000001</v>
      </c>
      <c r="Q7">
        <f t="shared" si="2"/>
        <v>202.1970993177203</v>
      </c>
      <c r="R7">
        <f t="shared" si="10"/>
        <v>4.8772528058388582</v>
      </c>
      <c r="S7" s="20">
        <f t="shared" si="11"/>
        <v>1.2194516174848029E-4</v>
      </c>
      <c r="U7" s="2">
        <v>0.51909309000000003</v>
      </c>
      <c r="V7">
        <v>218.947069</v>
      </c>
      <c r="W7">
        <f t="shared" si="3"/>
        <v>220.33780816086588</v>
      </c>
      <c r="X7">
        <f t="shared" si="12"/>
        <v>1.9341554135659238</v>
      </c>
      <c r="Y7" s="20">
        <f t="shared" si="13"/>
        <v>4.0347171668574835E-5</v>
      </c>
      <c r="AA7" s="2">
        <v>0.52080667000000003</v>
      </c>
      <c r="AB7">
        <v>240.220181</v>
      </c>
      <c r="AC7">
        <f t="shared" si="4"/>
        <v>240.89731019154823</v>
      </c>
      <c r="AD7">
        <f t="shared" si="14"/>
        <v>0.45850394204676259</v>
      </c>
      <c r="AE7" s="20">
        <f t="shared" si="15"/>
        <v>7.9455523647513345E-6</v>
      </c>
      <c r="AG7" s="2">
        <v>0.52075231</v>
      </c>
      <c r="AH7">
        <v>266.23289699999998</v>
      </c>
      <c r="AI7">
        <f t="shared" si="5"/>
        <v>263.87555692812549</v>
      </c>
      <c r="AJ7">
        <f t="shared" si="16"/>
        <v>5.5570522144652221</v>
      </c>
      <c r="AK7" s="20">
        <f t="shared" si="17"/>
        <v>7.8400898809484761E-5</v>
      </c>
      <c r="AO7" t="s">
        <v>37</v>
      </c>
      <c r="AP7">
        <v>1.7329727205689507E-6</v>
      </c>
      <c r="BH7" t="s">
        <v>72</v>
      </c>
    </row>
    <row r="8" spans="1:60" x14ac:dyDescent="0.25">
      <c r="C8" s="2">
        <v>0.52579909000000002</v>
      </c>
      <c r="D8">
        <v>164.71716900000001</v>
      </c>
      <c r="E8">
        <f t="shared" si="0"/>
        <v>162.28758755138628</v>
      </c>
      <c r="F8">
        <f t="shared" si="6"/>
        <v>5.9028660154479988</v>
      </c>
      <c r="G8" s="20">
        <f t="shared" si="7"/>
        <v>2.1756307415412765E-4</v>
      </c>
      <c r="I8" s="2">
        <v>0.52619667999999997</v>
      </c>
      <c r="J8">
        <v>184.77782300000001</v>
      </c>
      <c r="K8">
        <f t="shared" si="1"/>
        <v>186.47518999101885</v>
      </c>
      <c r="L8">
        <f t="shared" si="8"/>
        <v>2.8810547022003479</v>
      </c>
      <c r="M8" s="20">
        <f t="shared" si="9"/>
        <v>8.4382388091309353E-5</v>
      </c>
      <c r="O8" s="2">
        <v>0.52396732999999995</v>
      </c>
      <c r="P8">
        <v>199.98864900000001</v>
      </c>
      <c r="Q8">
        <f t="shared" si="2"/>
        <v>202.19712602396001</v>
      </c>
      <c r="R8">
        <f t="shared" si="10"/>
        <v>4.8773707653592204</v>
      </c>
      <c r="S8" s="20">
        <f t="shared" si="11"/>
        <v>1.2194811107125748E-4</v>
      </c>
      <c r="U8" s="2">
        <v>0.52392771000000005</v>
      </c>
      <c r="V8">
        <v>218.947069</v>
      </c>
      <c r="W8">
        <f t="shared" si="3"/>
        <v>220.33783725661237</v>
      </c>
      <c r="X8">
        <f t="shared" si="12"/>
        <v>1.934236343600626</v>
      </c>
      <c r="Y8" s="20">
        <f t="shared" si="13"/>
        <v>4.0348859897959289E-5</v>
      </c>
      <c r="AA8" s="2">
        <v>0.52564129999999998</v>
      </c>
      <c r="AB8">
        <v>240.220181</v>
      </c>
      <c r="AC8">
        <f t="shared" si="4"/>
        <v>240.89734813474371</v>
      </c>
      <c r="AD8">
        <f t="shared" si="14"/>
        <v>0.45855532837700863</v>
      </c>
      <c r="AE8" s="20">
        <f t="shared" si="15"/>
        <v>7.9464428538842738E-6</v>
      </c>
      <c r="AG8" s="2">
        <v>0.52558693999999995</v>
      </c>
      <c r="AH8">
        <v>266.23289699999998</v>
      </c>
      <c r="AI8">
        <f t="shared" si="5"/>
        <v>263.87560099463303</v>
      </c>
      <c r="AJ8">
        <f t="shared" si="16"/>
        <v>5.5568444569189683</v>
      </c>
      <c r="AK8" s="20">
        <f t="shared" si="17"/>
        <v>7.839796769101906E-5</v>
      </c>
      <c r="AO8" t="s">
        <v>56</v>
      </c>
      <c r="AP8">
        <v>10.753492220916939</v>
      </c>
    </row>
    <row r="9" spans="1:60" x14ac:dyDescent="0.25">
      <c r="C9" s="2">
        <v>0.53063371999999998</v>
      </c>
      <c r="D9">
        <v>164.71716900000001</v>
      </c>
      <c r="E9">
        <f t="shared" si="0"/>
        <v>162.2876178049097</v>
      </c>
      <c r="F9">
        <f t="shared" si="6"/>
        <v>5.9027190095647626</v>
      </c>
      <c r="G9" s="20">
        <f t="shared" si="7"/>
        <v>2.1755765592986303E-4</v>
      </c>
      <c r="I9" s="2">
        <v>0.53103129999999998</v>
      </c>
      <c r="J9">
        <v>184.77782300000001</v>
      </c>
      <c r="K9">
        <f t="shared" si="1"/>
        <v>186.47522161966913</v>
      </c>
      <c r="L9">
        <f t="shared" si="8"/>
        <v>2.8811620740546195</v>
      </c>
      <c r="M9" s="20">
        <f t="shared" si="9"/>
        <v>8.4385532874874312E-5</v>
      </c>
      <c r="O9" s="2">
        <v>0.52880196000000002</v>
      </c>
      <c r="P9">
        <v>199.98864900000001</v>
      </c>
      <c r="Q9">
        <f t="shared" si="2"/>
        <v>202.19715762011538</v>
      </c>
      <c r="R9">
        <f t="shared" si="10"/>
        <v>4.8775103251238834</v>
      </c>
      <c r="S9" s="20">
        <f t="shared" si="11"/>
        <v>1.2195160046144348E-4</v>
      </c>
      <c r="U9" s="2">
        <v>0.52876234</v>
      </c>
      <c r="V9">
        <v>218.947069</v>
      </c>
      <c r="W9">
        <f t="shared" si="3"/>
        <v>220.33787171352179</v>
      </c>
      <c r="X9">
        <f t="shared" si="12"/>
        <v>1.9343321879395841</v>
      </c>
      <c r="Y9" s="20">
        <f t="shared" si="13"/>
        <v>4.035085924504912E-5</v>
      </c>
      <c r="AA9" s="2">
        <v>0.53047593000000004</v>
      </c>
      <c r="AB9">
        <v>240.220181</v>
      </c>
      <c r="AC9">
        <f t="shared" si="4"/>
        <v>240.89739314659195</v>
      </c>
      <c r="AD9">
        <f t="shared" si="14"/>
        <v>0.45861629149168409</v>
      </c>
      <c r="AE9" s="20">
        <f t="shared" si="15"/>
        <v>7.9474993019876646E-6</v>
      </c>
      <c r="AG9" s="2">
        <v>0.53042155999999996</v>
      </c>
      <c r="AH9">
        <v>266.23289699999998</v>
      </c>
      <c r="AI9">
        <f t="shared" si="5"/>
        <v>263.87565334105591</v>
      </c>
      <c r="AJ9">
        <f t="shared" si="16"/>
        <v>5.5565976676320332</v>
      </c>
      <c r="AK9" s="20">
        <f t="shared" si="17"/>
        <v>7.8394485898664859E-5</v>
      </c>
      <c r="AN9">
        <v>0.2</v>
      </c>
      <c r="AO9" t="s">
        <v>59</v>
      </c>
      <c r="AP9">
        <v>0.13269461162920793</v>
      </c>
    </row>
    <row r="10" spans="1:60" x14ac:dyDescent="0.25">
      <c r="C10" s="2">
        <v>0.53546833999999999</v>
      </c>
      <c r="D10">
        <v>164.71716900000001</v>
      </c>
      <c r="E10">
        <f t="shared" si="0"/>
        <v>162.28765353503687</v>
      </c>
      <c r="F10">
        <f t="shared" si="6"/>
        <v>5.9025453944950899</v>
      </c>
      <c r="G10" s="20">
        <f t="shared" si="7"/>
        <v>2.175512569656686E-4</v>
      </c>
      <c r="I10" s="2">
        <v>0.53586593000000005</v>
      </c>
      <c r="J10">
        <v>184.77782300000001</v>
      </c>
      <c r="K10">
        <f t="shared" si="1"/>
        <v>186.47525900148935</v>
      </c>
      <c r="L10">
        <f t="shared" si="8"/>
        <v>2.8812889791521066</v>
      </c>
      <c r="M10" s="20">
        <f t="shared" si="9"/>
        <v>8.4389249762019411E-5</v>
      </c>
      <c r="O10" s="2">
        <v>0.53363658000000003</v>
      </c>
      <c r="P10">
        <v>199.98864900000001</v>
      </c>
      <c r="Q10">
        <f t="shared" si="2"/>
        <v>202.19719499762738</v>
      </c>
      <c r="R10">
        <f t="shared" si="10"/>
        <v>4.8776754236358677</v>
      </c>
      <c r="S10" s="20">
        <f t="shared" si="11"/>
        <v>1.2195572839279128E-4</v>
      </c>
      <c r="U10" s="2">
        <v>0.53359696000000001</v>
      </c>
      <c r="V10">
        <v>218.947069</v>
      </c>
      <c r="W10">
        <f t="shared" si="3"/>
        <v>220.33791251425987</v>
      </c>
      <c r="X10">
        <f t="shared" si="12"/>
        <v>1.9344456811587467</v>
      </c>
      <c r="Y10" s="20">
        <f t="shared" si="13"/>
        <v>4.0353226754073815E-5</v>
      </c>
      <c r="AA10" s="2">
        <v>0.53531055000000005</v>
      </c>
      <c r="AB10">
        <v>240.220181</v>
      </c>
      <c r="AC10">
        <f t="shared" si="4"/>
        <v>240.89744653654353</v>
      </c>
      <c r="AD10">
        <f t="shared" si="14"/>
        <v>0.45868860698959535</v>
      </c>
      <c r="AE10" s="20">
        <f t="shared" si="15"/>
        <v>7.9487524789459078E-6</v>
      </c>
      <c r="AG10" s="2">
        <v>0.53525619000000002</v>
      </c>
      <c r="AH10">
        <v>266.23289699999998</v>
      </c>
      <c r="AI10">
        <f t="shared" si="5"/>
        <v>263.87571551414442</v>
      </c>
      <c r="AJ10">
        <f t="shared" si="16"/>
        <v>5.5563045572602379</v>
      </c>
      <c r="AK10" s="20">
        <f t="shared" si="17"/>
        <v>7.839035059172293E-5</v>
      </c>
      <c r="AN10">
        <v>0.3</v>
      </c>
      <c r="AO10" t="s">
        <v>59</v>
      </c>
      <c r="AP10">
        <v>0.13320814770525524</v>
      </c>
      <c r="BA10" t="s">
        <v>73</v>
      </c>
    </row>
    <row r="11" spans="1:60" x14ac:dyDescent="0.25">
      <c r="C11" s="2">
        <v>0.54030297000000005</v>
      </c>
      <c r="D11">
        <v>164.71716900000001</v>
      </c>
      <c r="E11">
        <f t="shared" si="0"/>
        <v>162.28769573164976</v>
      </c>
      <c r="F11">
        <f t="shared" si="6"/>
        <v>5.9023403616284469</v>
      </c>
      <c r="G11" s="20">
        <f t="shared" si="7"/>
        <v>2.1754370002965601E-4</v>
      </c>
      <c r="I11" s="2">
        <v>0.54070054999999995</v>
      </c>
      <c r="J11">
        <v>184.77782300000001</v>
      </c>
      <c r="K11">
        <f t="shared" si="1"/>
        <v>186.47530317886446</v>
      </c>
      <c r="L11">
        <f t="shared" si="8"/>
        <v>2.8814389576376942</v>
      </c>
      <c r="M11" s="20">
        <f t="shared" si="9"/>
        <v>8.4393642439036786E-5</v>
      </c>
      <c r="O11" s="2">
        <v>0.53847120999999998</v>
      </c>
      <c r="P11">
        <v>199.98864900000001</v>
      </c>
      <c r="Q11">
        <f t="shared" si="2"/>
        <v>202.19723920967888</v>
      </c>
      <c r="R11">
        <f t="shared" si="10"/>
        <v>4.877870714289374</v>
      </c>
      <c r="S11" s="20">
        <f t="shared" si="11"/>
        <v>1.2196061121336218E-4</v>
      </c>
      <c r="U11" s="2">
        <v>0.53843158999999996</v>
      </c>
      <c r="V11">
        <v>218.947069</v>
      </c>
      <c r="W11">
        <f t="shared" si="3"/>
        <v>220.33796082052135</v>
      </c>
      <c r="X11">
        <f t="shared" si="12"/>
        <v>1.9345800563931863</v>
      </c>
      <c r="Y11" s="20">
        <f t="shared" si="13"/>
        <v>4.0356029869383948E-5</v>
      </c>
      <c r="AA11" s="2">
        <v>0.54014518</v>
      </c>
      <c r="AB11">
        <v>240.220181</v>
      </c>
      <c r="AC11">
        <f t="shared" si="4"/>
        <v>240.89750985501183</v>
      </c>
      <c r="AD11">
        <f t="shared" si="14"/>
        <v>0.45877437783164554</v>
      </c>
      <c r="AE11" s="20">
        <f t="shared" si="15"/>
        <v>7.9502388275993919E-6</v>
      </c>
      <c r="AG11" s="2">
        <v>0.54009081000000003</v>
      </c>
      <c r="AH11">
        <v>266.23289699999998</v>
      </c>
      <c r="AI11">
        <f t="shared" si="5"/>
        <v>263.87578934654874</v>
      </c>
      <c r="AJ11">
        <f t="shared" si="16"/>
        <v>5.5559564899583975</v>
      </c>
      <c r="AK11" s="20">
        <f t="shared" si="17"/>
        <v>7.8385439932571765E-5</v>
      </c>
      <c r="AN11">
        <v>0.35</v>
      </c>
      <c r="AO11" t="s">
        <v>59</v>
      </c>
      <c r="AP11">
        <v>0.13628381463434477</v>
      </c>
      <c r="BA11" t="s">
        <v>74</v>
      </c>
      <c r="BB11">
        <f>1-2*(BC5/BC3)^2</f>
        <v>0.97624355567790833</v>
      </c>
      <c r="BD11" t="s">
        <v>75</v>
      </c>
      <c r="BE11">
        <f>-0.357+0.45*EXP(-0.0375*BC6)</f>
        <v>-0.24672275733951332</v>
      </c>
    </row>
    <row r="12" spans="1:60" x14ac:dyDescent="0.25">
      <c r="C12" s="2">
        <v>0.54513758999999995</v>
      </c>
      <c r="D12">
        <v>164.71716900000001</v>
      </c>
      <c r="E12">
        <f t="shared" si="0"/>
        <v>162.28774556271401</v>
      </c>
      <c r="F12">
        <f t="shared" si="6"/>
        <v>5.9020982376345454</v>
      </c>
      <c r="G12" s="20">
        <f t="shared" si="7"/>
        <v>2.175347760187939E-4</v>
      </c>
      <c r="I12" s="2">
        <v>0.54553518000000001</v>
      </c>
      <c r="J12">
        <v>184.77782300000001</v>
      </c>
      <c r="K12">
        <f t="shared" si="1"/>
        <v>186.47535538240641</v>
      </c>
      <c r="L12">
        <f t="shared" si="8"/>
        <v>2.8816161893183261</v>
      </c>
      <c r="M12" s="20">
        <f t="shared" si="9"/>
        <v>8.4398833327097933E-5</v>
      </c>
      <c r="O12" s="2">
        <v>0.54330582999999999</v>
      </c>
      <c r="P12">
        <v>199.98864900000001</v>
      </c>
      <c r="Q12">
        <f t="shared" si="2"/>
        <v>202.19729149959483</v>
      </c>
      <c r="R12">
        <f t="shared" si="10"/>
        <v>4.8781016910164388</v>
      </c>
      <c r="S12" s="20">
        <f t="shared" si="11"/>
        <v>1.2196638628704879E-4</v>
      </c>
      <c r="U12" s="2">
        <v>0.54326620999999997</v>
      </c>
      <c r="V12">
        <v>218.947069</v>
      </c>
      <c r="W12">
        <f t="shared" si="3"/>
        <v>220.33801800456899</v>
      </c>
      <c r="X12">
        <f t="shared" si="12"/>
        <v>1.9347391333114778</v>
      </c>
      <c r="Y12" s="20">
        <f t="shared" si="13"/>
        <v>4.0359348270628134E-5</v>
      </c>
      <c r="AA12" s="2">
        <v>0.54497980000000001</v>
      </c>
      <c r="AB12">
        <v>240.220181</v>
      </c>
      <c r="AC12">
        <f t="shared" si="4"/>
        <v>240.89758493640406</v>
      </c>
      <c r="AD12">
        <f t="shared" si="14"/>
        <v>0.45887609305571825</v>
      </c>
      <c r="AE12" s="20">
        <f t="shared" si="15"/>
        <v>7.9520014812323234E-6</v>
      </c>
      <c r="AG12" s="2">
        <v>0.54492543999999998</v>
      </c>
      <c r="AH12">
        <v>266.23289699999998</v>
      </c>
      <c r="AI12">
        <f t="shared" si="5"/>
        <v>263.87587701045919</v>
      </c>
      <c r="AJ12">
        <f t="shared" si="16"/>
        <v>5.5555432310948571</v>
      </c>
      <c r="AK12" s="20">
        <f t="shared" si="17"/>
        <v>7.8379609527333123E-5</v>
      </c>
      <c r="AN12">
        <v>0.4</v>
      </c>
      <c r="AO12" t="s">
        <v>59</v>
      </c>
      <c r="AP12">
        <v>0.13666075082281404</v>
      </c>
      <c r="BA12" t="s">
        <v>76</v>
      </c>
      <c r="BB12">
        <f>0.0524*BC4^4-0.15*BC4^3+0.1659*BC4^2-0.0706*BC4+0.0119</f>
        <v>2.1353672536064041E-3</v>
      </c>
      <c r="BD12" t="s">
        <v>77</v>
      </c>
      <c r="BE12">
        <f>0.0524*(BC4-BE11)^4-0.15*(BC4-BE11)^3+0.1659*(BC4-BE11)^2-0.0706*(BC4-BE11)+0.0119</f>
        <v>2.8936465655405169E-3</v>
      </c>
    </row>
    <row r="13" spans="1:60" x14ac:dyDescent="0.25">
      <c r="C13" s="2">
        <v>0.54997222000000001</v>
      </c>
      <c r="D13">
        <v>164.71716900000001</v>
      </c>
      <c r="E13">
        <f t="shared" si="0"/>
        <v>162.28780440706953</v>
      </c>
      <c r="F13">
        <f t="shared" si="6"/>
        <v>5.9018123253842916</v>
      </c>
      <c r="G13" s="20">
        <f t="shared" si="7"/>
        <v>2.1752423809570008E-4</v>
      </c>
      <c r="I13" s="2">
        <v>0.55036985000000005</v>
      </c>
      <c r="J13">
        <v>184.75778299999999</v>
      </c>
      <c r="K13">
        <f t="shared" si="1"/>
        <v>186.47541706458532</v>
      </c>
      <c r="L13">
        <f t="shared" si="8"/>
        <v>2.9502667798239073</v>
      </c>
      <c r="M13" s="20">
        <f t="shared" si="9"/>
        <v>8.6428266924862794E-5</v>
      </c>
      <c r="O13" s="2">
        <v>0.54814037999999998</v>
      </c>
      <c r="P13">
        <v>200.02873</v>
      </c>
      <c r="Q13">
        <f t="shared" si="2"/>
        <v>202.19735333469913</v>
      </c>
      <c r="R13">
        <f t="shared" si="10"/>
        <v>4.7029271678015938</v>
      </c>
      <c r="S13" s="20">
        <f t="shared" si="11"/>
        <v>1.1753940769774472E-4</v>
      </c>
      <c r="U13" s="2">
        <v>0.54810080000000005</v>
      </c>
      <c r="V13">
        <v>218.96710999999999</v>
      </c>
      <c r="W13">
        <f t="shared" si="3"/>
        <v>220.33808568744411</v>
      </c>
      <c r="X13">
        <f t="shared" si="12"/>
        <v>1.8795743355628649</v>
      </c>
      <c r="Y13" s="20">
        <f t="shared" si="13"/>
        <v>3.9201414100455159E-5</v>
      </c>
      <c r="AA13" s="2">
        <v>0.54981442999999997</v>
      </c>
      <c r="AB13">
        <v>240.220181</v>
      </c>
      <c r="AC13">
        <f t="shared" si="4"/>
        <v>240.89767395200141</v>
      </c>
      <c r="AD13">
        <f t="shared" si="14"/>
        <v>0.45899670001159221</v>
      </c>
      <c r="AE13" s="20">
        <f t="shared" si="15"/>
        <v>7.9540915153532352E-6</v>
      </c>
      <c r="AG13" s="2">
        <v>0.54976005999999999</v>
      </c>
      <c r="AH13">
        <v>266.23289699999998</v>
      </c>
      <c r="AI13">
        <f t="shared" si="5"/>
        <v>263.87598107857281</v>
      </c>
      <c r="AJ13">
        <f t="shared" si="16"/>
        <v>5.5550526606769024</v>
      </c>
      <c r="AK13" s="20">
        <f t="shared" si="17"/>
        <v>7.8372688382774341E-5</v>
      </c>
      <c r="AN13">
        <v>0.45</v>
      </c>
      <c r="AO13" t="s">
        <v>59</v>
      </c>
      <c r="AP13">
        <v>0.13657778166758164</v>
      </c>
      <c r="BA13" t="s">
        <v>78</v>
      </c>
      <c r="BB13">
        <f>1/(1+BB12*BC2)</f>
        <v>0.98535549286571855</v>
      </c>
      <c r="BD13" t="s">
        <v>79</v>
      </c>
      <c r="BE13">
        <f>1/(1+BE12*BC2)</f>
        <v>0.98025782300709463</v>
      </c>
    </row>
    <row r="14" spans="1:60" x14ac:dyDescent="0.25">
      <c r="C14" s="2">
        <v>0.55480684000000002</v>
      </c>
      <c r="D14">
        <v>164.71716900000001</v>
      </c>
      <c r="E14">
        <f t="shared" si="0"/>
        <v>162.28787389143483</v>
      </c>
      <c r="F14">
        <f t="shared" si="6"/>
        <v>5.9014747244987342</v>
      </c>
      <c r="G14" s="20">
        <f t="shared" si="7"/>
        <v>2.1751179507458008E-4</v>
      </c>
      <c r="I14" s="2">
        <v>0.55520442999999997</v>
      </c>
      <c r="J14">
        <v>184.77782300000001</v>
      </c>
      <c r="K14">
        <f t="shared" si="1"/>
        <v>186.47548993684737</v>
      </c>
      <c r="L14">
        <f t="shared" si="8"/>
        <v>2.8820730284646818</v>
      </c>
      <c r="M14" s="20">
        <f t="shared" si="9"/>
        <v>8.4412213558342293E-5</v>
      </c>
      <c r="O14" s="2">
        <v>0.55297507999999995</v>
      </c>
      <c r="P14">
        <v>199.98864900000001</v>
      </c>
      <c r="Q14">
        <f t="shared" si="2"/>
        <v>202.1974264513421</v>
      </c>
      <c r="R14">
        <f t="shared" si="10"/>
        <v>4.878697829557245</v>
      </c>
      <c r="S14" s="20">
        <f t="shared" si="11"/>
        <v>1.2198129144240513E-4</v>
      </c>
      <c r="U14" s="2">
        <v>0.55293546000000005</v>
      </c>
      <c r="V14">
        <v>218.947069</v>
      </c>
      <c r="W14">
        <f t="shared" si="3"/>
        <v>220.3381657858701</v>
      </c>
      <c r="X14">
        <f t="shared" si="12"/>
        <v>1.9351502676581345</v>
      </c>
      <c r="Y14" s="20">
        <f t="shared" si="13"/>
        <v>4.0367924679714527E-5</v>
      </c>
      <c r="AA14" s="2">
        <v>0.55464904999999998</v>
      </c>
      <c r="AB14">
        <v>240.220181</v>
      </c>
      <c r="AC14">
        <f t="shared" si="4"/>
        <v>240.89777946991066</v>
      </c>
      <c r="AD14">
        <f t="shared" si="14"/>
        <v>0.45913968642527164</v>
      </c>
      <c r="AE14" s="20">
        <f t="shared" si="15"/>
        <v>7.956569369812382E-6</v>
      </c>
      <c r="AG14" s="2">
        <v>0.55459468999999995</v>
      </c>
      <c r="AH14">
        <v>266.23289699999998</v>
      </c>
      <c r="AI14">
        <f t="shared" si="5"/>
        <v>263.87610459915209</v>
      </c>
      <c r="AJ14">
        <f t="shared" si="16"/>
        <v>5.55447042069438</v>
      </c>
      <c r="AK14" s="20">
        <f t="shared" si="17"/>
        <v>7.8364473930904772E-5</v>
      </c>
      <c r="AN14">
        <v>0.5</v>
      </c>
      <c r="AO14" t="s">
        <v>59</v>
      </c>
      <c r="AP14">
        <v>0.13781302118558653</v>
      </c>
    </row>
    <row r="15" spans="1:60" x14ac:dyDescent="0.25">
      <c r="C15" s="2">
        <v>0.55964146999999997</v>
      </c>
      <c r="D15">
        <v>164.71716900000001</v>
      </c>
      <c r="E15">
        <f t="shared" si="0"/>
        <v>162.28795593603388</v>
      </c>
      <c r="F15">
        <f t="shared" si="6"/>
        <v>5.9010761101437179</v>
      </c>
      <c r="G15" s="20">
        <f t="shared" si="7"/>
        <v>2.1749710326821812E-4</v>
      </c>
      <c r="I15" s="2">
        <v>0.56003906000000003</v>
      </c>
      <c r="J15">
        <v>184.77782300000001</v>
      </c>
      <c r="K15">
        <f t="shared" si="1"/>
        <v>186.47557602249546</v>
      </c>
      <c r="L15">
        <f t="shared" si="8"/>
        <v>2.8823653253924286</v>
      </c>
      <c r="M15" s="20">
        <f t="shared" si="9"/>
        <v>8.4420774559553481E-5</v>
      </c>
      <c r="O15" s="2">
        <v>0.55780971000000001</v>
      </c>
      <c r="P15">
        <v>199.98864900000001</v>
      </c>
      <c r="Q15">
        <f t="shared" si="2"/>
        <v>202.19751289239886</v>
      </c>
      <c r="R15">
        <f t="shared" si="10"/>
        <v>4.8790796951434103</v>
      </c>
      <c r="S15" s="20">
        <f t="shared" si="11"/>
        <v>1.2199083916579057E-4</v>
      </c>
      <c r="U15" s="2">
        <v>0.55777009</v>
      </c>
      <c r="V15">
        <v>218.947069</v>
      </c>
      <c r="W15">
        <f t="shared" si="3"/>
        <v>220.3382605601704</v>
      </c>
      <c r="X15">
        <f t="shared" si="12"/>
        <v>1.9354139570893465</v>
      </c>
      <c r="Y15" s="20">
        <f t="shared" si="13"/>
        <v>4.0373425335284227E-5</v>
      </c>
      <c r="AA15" s="2">
        <v>0.55948368000000004</v>
      </c>
      <c r="AB15">
        <v>240.220181</v>
      </c>
      <c r="AC15">
        <f t="shared" si="4"/>
        <v>240.89790452888639</v>
      </c>
      <c r="AD15">
        <f t="shared" si="14"/>
        <v>0.45930918160622042</v>
      </c>
      <c r="AE15" s="20">
        <f t="shared" si="15"/>
        <v>7.9595066026522804E-6</v>
      </c>
      <c r="AG15" s="2">
        <v>0.55942930999999996</v>
      </c>
      <c r="AH15">
        <v>266.23289699999998</v>
      </c>
      <c r="AI15">
        <f t="shared" si="5"/>
        <v>263.87625118131268</v>
      </c>
      <c r="AJ15">
        <f t="shared" si="16"/>
        <v>5.5537795147363243</v>
      </c>
      <c r="AK15" s="20">
        <f t="shared" si="17"/>
        <v>7.8354726380222494E-5</v>
      </c>
      <c r="BA15" t="s">
        <v>80</v>
      </c>
      <c r="BB15">
        <f>1/(AP5*10^-4*PI()*BC2*BB13*BB11)</f>
        <v>0.98280434437600839</v>
      </c>
      <c r="BD15" t="s">
        <v>81</v>
      </c>
      <c r="BE15">
        <f>1/(AP5*10^-4*PI()*BC2*BE13*BB11)</f>
        <v>0.98791525700089444</v>
      </c>
    </row>
    <row r="16" spans="1:60" x14ac:dyDescent="0.25">
      <c r="C16" s="2">
        <v>0.56447608999999999</v>
      </c>
      <c r="D16">
        <v>164.71716900000001</v>
      </c>
      <c r="E16">
        <f t="shared" si="0"/>
        <v>162.28805280608208</v>
      </c>
      <c r="F16">
        <f t="shared" si="6"/>
        <v>5.9006054835543535</v>
      </c>
      <c r="G16" s="20">
        <f t="shared" si="7"/>
        <v>2.1747975729300998E-4</v>
      </c>
      <c r="I16" s="2">
        <v>0.56487368000000004</v>
      </c>
      <c r="J16">
        <v>184.77782300000001</v>
      </c>
      <c r="K16">
        <f t="shared" si="1"/>
        <v>186.4756777051883</v>
      </c>
      <c r="L16">
        <f t="shared" si="8"/>
        <v>2.8827105999300193</v>
      </c>
      <c r="M16" s="20">
        <f t="shared" si="9"/>
        <v>8.4430887206844344E-5</v>
      </c>
      <c r="O16" s="2">
        <v>0.56264433999999997</v>
      </c>
      <c r="P16">
        <v>199.98864900000001</v>
      </c>
      <c r="Q16">
        <f t="shared" si="2"/>
        <v>202.19761507347093</v>
      </c>
      <c r="R16">
        <f t="shared" si="10"/>
        <v>4.8795311137455268</v>
      </c>
      <c r="S16" s="20">
        <f t="shared" si="11"/>
        <v>1.2200212591196571E-4</v>
      </c>
      <c r="U16" s="2">
        <v>0.56260471000000001</v>
      </c>
      <c r="V16">
        <v>218.947069</v>
      </c>
      <c r="W16">
        <f t="shared" si="3"/>
        <v>220.33837268135414</v>
      </c>
      <c r="X16">
        <f t="shared" si="12"/>
        <v>1.9357259337495971</v>
      </c>
      <c r="Y16" s="20">
        <f t="shared" si="13"/>
        <v>4.0379933279671441E-5</v>
      </c>
      <c r="AA16" s="2">
        <v>0.56431830000000005</v>
      </c>
      <c r="AB16">
        <v>240.220181</v>
      </c>
      <c r="AC16">
        <f t="shared" si="4"/>
        <v>240.89805272200607</v>
      </c>
      <c r="AD16">
        <f t="shared" si="14"/>
        <v>0.45951007149548029</v>
      </c>
      <c r="AE16" s="20">
        <f t="shared" si="15"/>
        <v>7.9629878838110375E-6</v>
      </c>
      <c r="AG16" s="2">
        <v>0.56426394000000002</v>
      </c>
      <c r="AH16">
        <v>266.23289699999998</v>
      </c>
      <c r="AI16">
        <f t="shared" si="5"/>
        <v>263.87642510006373</v>
      </c>
      <c r="AJ16">
        <f t="shared" si="16"/>
        <v>5.5529598151891717</v>
      </c>
      <c r="AK16" s="20">
        <f t="shared" si="17"/>
        <v>7.8343161763089122E-5</v>
      </c>
    </row>
    <row r="17" spans="3:60" x14ac:dyDescent="0.25">
      <c r="C17" s="2">
        <v>0.56931072000000005</v>
      </c>
      <c r="D17">
        <v>164.71716900000001</v>
      </c>
      <c r="E17">
        <f t="shared" si="0"/>
        <v>162.28816717527658</v>
      </c>
      <c r="F17">
        <f t="shared" si="6"/>
        <v>5.9000498645097457</v>
      </c>
      <c r="G17" s="20">
        <f t="shared" si="7"/>
        <v>2.1745927873444422E-4</v>
      </c>
      <c r="I17" s="2">
        <v>0.56970831</v>
      </c>
      <c r="J17">
        <v>184.77782300000001</v>
      </c>
      <c r="K17">
        <f t="shared" si="1"/>
        <v>186.47579779818818</v>
      </c>
      <c r="L17">
        <f t="shared" si="8"/>
        <v>2.8831184152821572</v>
      </c>
      <c r="M17" s="20">
        <f t="shared" si="9"/>
        <v>8.4442831594185334E-5</v>
      </c>
      <c r="O17" s="2">
        <v>0.56747895999999998</v>
      </c>
      <c r="P17">
        <v>199.98864900000001</v>
      </c>
      <c r="Q17">
        <f t="shared" si="2"/>
        <v>202.19773584376551</v>
      </c>
      <c r="R17">
        <f t="shared" si="10"/>
        <v>4.8800646832978396</v>
      </c>
      <c r="S17" s="20">
        <f t="shared" si="11"/>
        <v>1.2201546666503945E-4</v>
      </c>
      <c r="U17" s="2">
        <v>0.56743933999999996</v>
      </c>
      <c r="V17">
        <v>218.947069</v>
      </c>
      <c r="W17">
        <f t="shared" si="3"/>
        <v>220.33850530320498</v>
      </c>
      <c r="X17">
        <f t="shared" si="12"/>
        <v>1.9360949858767507</v>
      </c>
      <c r="Y17" s="20">
        <f t="shared" si="13"/>
        <v>4.0387631838652001E-5</v>
      </c>
      <c r="AA17" s="2">
        <v>0.56915293</v>
      </c>
      <c r="AB17">
        <v>240.220181</v>
      </c>
      <c r="AC17">
        <f t="shared" si="4"/>
        <v>240.89822829974077</v>
      </c>
      <c r="AD17">
        <f t="shared" si="14"/>
        <v>0.45974814068574754</v>
      </c>
      <c r="AE17" s="20">
        <f t="shared" si="15"/>
        <v>7.9671134562308893E-6</v>
      </c>
      <c r="AG17" s="2">
        <v>0.56909856000000003</v>
      </c>
      <c r="AH17">
        <v>266.23289699999998</v>
      </c>
      <c r="AI17">
        <f t="shared" si="5"/>
        <v>263.87663141564184</v>
      </c>
      <c r="AJ17">
        <f t="shared" si="16"/>
        <v>5.5519875040306115</v>
      </c>
      <c r="AK17" s="20">
        <f t="shared" si="17"/>
        <v>7.8329444046247243E-5</v>
      </c>
      <c r="AM17">
        <v>0.2</v>
      </c>
      <c r="AN17" t="s">
        <v>35</v>
      </c>
      <c r="AP17">
        <f>SUM(F3:F150)</f>
        <v>675.35947208509504</v>
      </c>
    </row>
    <row r="18" spans="3:60" x14ac:dyDescent="0.25">
      <c r="C18" s="2">
        <v>0.57414533999999995</v>
      </c>
      <c r="D18">
        <v>164.71716900000001</v>
      </c>
      <c r="E18">
        <f t="shared" si="0"/>
        <v>162.2883021974348</v>
      </c>
      <c r="F18">
        <f t="shared" si="6"/>
        <v>5.8993939446033474</v>
      </c>
      <c r="G18" s="20">
        <f t="shared" si="7"/>
        <v>2.1743510336762046E-4</v>
      </c>
      <c r="I18" s="2">
        <v>0.57454293000000001</v>
      </c>
      <c r="J18">
        <v>184.77782300000001</v>
      </c>
      <c r="K18">
        <f t="shared" si="1"/>
        <v>186.47593961875677</v>
      </c>
      <c r="L18">
        <f t="shared" si="8"/>
        <v>2.8836000508978801</v>
      </c>
      <c r="M18" s="20">
        <f t="shared" si="9"/>
        <v>8.4456938082136959E-5</v>
      </c>
      <c r="O18" s="2">
        <v>0.57231359000000004</v>
      </c>
      <c r="P18">
        <v>199.98864900000001</v>
      </c>
      <c r="Q18">
        <f t="shared" si="2"/>
        <v>202.19787856607732</v>
      </c>
      <c r="R18">
        <f t="shared" si="10"/>
        <v>4.8806952756301474</v>
      </c>
      <c r="S18" s="20">
        <f t="shared" si="11"/>
        <v>1.2203123326296288E-4</v>
      </c>
      <c r="U18" s="2">
        <v>0.57227397000000002</v>
      </c>
      <c r="V18">
        <v>218.947069</v>
      </c>
      <c r="W18">
        <f t="shared" si="3"/>
        <v>220.3386621480937</v>
      </c>
      <c r="X18">
        <f t="shared" si="12"/>
        <v>1.9365314898213475</v>
      </c>
      <c r="Y18" s="20">
        <f t="shared" si="13"/>
        <v>4.0396737466598514E-5</v>
      </c>
      <c r="AA18" s="2">
        <v>0.57398755000000001</v>
      </c>
      <c r="AB18">
        <v>240.220181</v>
      </c>
      <c r="AC18">
        <f t="shared" si="4"/>
        <v>240.89843628676522</v>
      </c>
      <c r="AD18">
        <f t="shared" si="14"/>
        <v>0.46003023402497273</v>
      </c>
      <c r="AE18" s="20">
        <f t="shared" si="15"/>
        <v>7.9720019363354584E-6</v>
      </c>
      <c r="AG18" s="2">
        <v>0.57393318999999998</v>
      </c>
      <c r="AH18">
        <v>266.23289699999998</v>
      </c>
      <c r="AI18">
        <f t="shared" si="5"/>
        <v>263.87687612053674</v>
      </c>
      <c r="AJ18">
        <f t="shared" si="16"/>
        <v>5.5508343844667598</v>
      </c>
      <c r="AK18" s="20">
        <f t="shared" si="17"/>
        <v>7.831317541914932E-5</v>
      </c>
      <c r="AM18">
        <v>0.3</v>
      </c>
      <c r="AN18" t="s">
        <v>35</v>
      </c>
      <c r="AP18">
        <f>SUM(L3:L150)</f>
        <v>239.15337704758949</v>
      </c>
    </row>
    <row r="19" spans="3:60" x14ac:dyDescent="0.25">
      <c r="C19" s="2">
        <v>0.57897997000000001</v>
      </c>
      <c r="D19">
        <v>164.71716900000001</v>
      </c>
      <c r="E19">
        <f t="shared" si="0"/>
        <v>162.28846159484672</v>
      </c>
      <c r="F19">
        <f t="shared" si="6"/>
        <v>5.8986196598464256</v>
      </c>
      <c r="G19" s="20">
        <f t="shared" si="7"/>
        <v>2.1740656540461309E-4</v>
      </c>
      <c r="I19" s="2">
        <v>0.57937755999999996</v>
      </c>
      <c r="J19">
        <v>184.77782300000001</v>
      </c>
      <c r="K19">
        <f t="shared" si="1"/>
        <v>186.47610708054782</v>
      </c>
      <c r="L19">
        <f t="shared" si="8"/>
        <v>2.8841688182421126</v>
      </c>
      <c r="M19" s="20">
        <f t="shared" si="9"/>
        <v>8.4473596546392419E-5</v>
      </c>
      <c r="O19" s="2">
        <v>0.57714821000000005</v>
      </c>
      <c r="P19">
        <v>199.98864900000001</v>
      </c>
      <c r="Q19">
        <f t="shared" si="2"/>
        <v>202.19804720686307</v>
      </c>
      <c r="R19">
        <f t="shared" si="10"/>
        <v>4.8814404364896902</v>
      </c>
      <c r="S19" s="20">
        <f t="shared" si="11"/>
        <v>1.2204986439921172E-4</v>
      </c>
      <c r="U19" s="2">
        <v>0.57710859000000003</v>
      </c>
      <c r="V19">
        <v>218.947069</v>
      </c>
      <c r="W19">
        <f t="shared" si="3"/>
        <v>220.33884760976053</v>
      </c>
      <c r="X19">
        <f t="shared" si="12"/>
        <v>1.9370476985869698</v>
      </c>
      <c r="Y19" s="20">
        <f t="shared" si="13"/>
        <v>4.0407505765535255E-5</v>
      </c>
      <c r="AA19" s="2">
        <v>0.57882217999999996</v>
      </c>
      <c r="AB19">
        <v>240.220181</v>
      </c>
      <c r="AC19">
        <f t="shared" si="4"/>
        <v>240.89868262589448</v>
      </c>
      <c r="AD19">
        <f t="shared" si="14"/>
        <v>0.46036445634145778</v>
      </c>
      <c r="AE19" s="20">
        <f t="shared" si="15"/>
        <v>7.9777937751258649E-6</v>
      </c>
      <c r="AG19" s="2">
        <v>0.57876780999999999</v>
      </c>
      <c r="AH19">
        <v>266.23289699999998</v>
      </c>
      <c r="AI19">
        <f t="shared" si="5"/>
        <v>263.87716630650823</v>
      </c>
      <c r="AJ19">
        <f t="shared" si="16"/>
        <v>5.5494671002591245</v>
      </c>
      <c r="AK19" s="20">
        <f t="shared" si="17"/>
        <v>7.8293885279940694E-5</v>
      </c>
      <c r="AM19">
        <v>0.35</v>
      </c>
      <c r="AN19" t="s">
        <v>35</v>
      </c>
      <c r="AP19">
        <f>SUM(R3:R150)</f>
        <v>653.79495567471679</v>
      </c>
      <c r="BA19" t="s">
        <v>82</v>
      </c>
    </row>
    <row r="20" spans="3:60" x14ac:dyDescent="0.25">
      <c r="C20" s="2">
        <v>0.58381459000000002</v>
      </c>
      <c r="D20">
        <v>164.71716900000001</v>
      </c>
      <c r="E20">
        <f t="shared" si="0"/>
        <v>162.28864975796162</v>
      </c>
      <c r="F20">
        <f t="shared" si="6"/>
        <v>5.8977057089507197</v>
      </c>
      <c r="G20" s="20">
        <f t="shared" si="7"/>
        <v>2.1737287973972157E-4</v>
      </c>
      <c r="I20" s="2">
        <v>0.58421217999999997</v>
      </c>
      <c r="J20">
        <v>184.77782300000001</v>
      </c>
      <c r="K20">
        <f t="shared" si="1"/>
        <v>186.47630479776686</v>
      </c>
      <c r="L20">
        <f t="shared" si="8"/>
        <v>2.8848404173452957</v>
      </c>
      <c r="M20" s="20">
        <f t="shared" si="9"/>
        <v>8.4493266820658076E-5</v>
      </c>
      <c r="O20" s="2">
        <v>0.58198284</v>
      </c>
      <c r="P20">
        <v>199.98864900000001</v>
      </c>
      <c r="Q20">
        <f t="shared" si="2"/>
        <v>202.19824644705872</v>
      </c>
      <c r="R20">
        <f t="shared" si="10"/>
        <v>4.8823208780483789</v>
      </c>
      <c r="S20" s="20">
        <f t="shared" si="11"/>
        <v>1.2207187793686466E-4</v>
      </c>
      <c r="U20" s="2">
        <v>0.58194321999999998</v>
      </c>
      <c r="V20">
        <v>218.947069</v>
      </c>
      <c r="W20">
        <f t="shared" si="3"/>
        <v>220.33906687538723</v>
      </c>
      <c r="X20">
        <f t="shared" si="12"/>
        <v>1.9376580850825702</v>
      </c>
      <c r="Y20" s="20">
        <f t="shared" si="13"/>
        <v>4.0420238645504172E-5</v>
      </c>
      <c r="AA20" s="2">
        <v>0.58365679999999998</v>
      </c>
      <c r="AB20">
        <v>240.220181</v>
      </c>
      <c r="AC20">
        <f t="shared" si="4"/>
        <v>240.89897434119527</v>
      </c>
      <c r="AD20">
        <f t="shared" si="14"/>
        <v>0.46076040005104307</v>
      </c>
      <c r="AE20" s="20">
        <f t="shared" si="15"/>
        <v>7.9846552024539697E-6</v>
      </c>
      <c r="AG20" s="2">
        <v>0.58360243999999994</v>
      </c>
      <c r="AH20">
        <v>266.23289699999998</v>
      </c>
      <c r="AI20">
        <f t="shared" si="5"/>
        <v>263.87751037043211</v>
      </c>
      <c r="AJ20">
        <f t="shared" si="16"/>
        <v>5.5478461747471117</v>
      </c>
      <c r="AK20" s="20">
        <f t="shared" si="17"/>
        <v>7.827101667764212E-5</v>
      </c>
      <c r="AM20">
        <v>0.4</v>
      </c>
      <c r="AN20" t="s">
        <v>35</v>
      </c>
      <c r="AP20">
        <f>SUM(X3:X150)</f>
        <v>682.54784701475671</v>
      </c>
      <c r="BA20" t="s">
        <v>83</v>
      </c>
      <c r="BB20">
        <f>1/(BB13*BB11)</f>
        <v>1.0395583665393573</v>
      </c>
      <c r="BD20" t="s">
        <v>84</v>
      </c>
      <c r="BE20">
        <f>1/(BE13*BB11)</f>
        <v>1.0449644191379803</v>
      </c>
    </row>
    <row r="21" spans="3:60" x14ac:dyDescent="0.25">
      <c r="C21" s="2">
        <v>0.58864921999999997</v>
      </c>
      <c r="D21">
        <v>164.71716900000001</v>
      </c>
      <c r="E21">
        <f t="shared" si="0"/>
        <v>162.28887186834635</v>
      </c>
      <c r="F21">
        <f t="shared" si="6"/>
        <v>5.8966269595974143</v>
      </c>
      <c r="G21" s="20">
        <f t="shared" si="7"/>
        <v>2.1733312006621169E-4</v>
      </c>
      <c r="I21" s="2">
        <v>0.58904681000000003</v>
      </c>
      <c r="J21">
        <v>184.77782300000001</v>
      </c>
      <c r="K21">
        <f t="shared" si="1"/>
        <v>186.47653821360169</v>
      </c>
      <c r="L21">
        <f t="shared" si="8"/>
        <v>2.8856333769217781</v>
      </c>
      <c r="M21" s="20">
        <f t="shared" si="9"/>
        <v>8.4516491587154991E-5</v>
      </c>
      <c r="O21" s="2">
        <v>0.58681746000000001</v>
      </c>
      <c r="P21">
        <v>199.98864900000001</v>
      </c>
      <c r="Q21">
        <f t="shared" si="2"/>
        <v>202.1984818070965</v>
      </c>
      <c r="R21">
        <f t="shared" si="10"/>
        <v>4.8833610353199512</v>
      </c>
      <c r="S21" s="20">
        <f t="shared" si="11"/>
        <v>1.2209788482061158E-4</v>
      </c>
      <c r="U21" s="2">
        <v>0.58677783999999999</v>
      </c>
      <c r="V21">
        <v>218.947069</v>
      </c>
      <c r="W21">
        <f t="shared" si="3"/>
        <v>220.33932606511593</v>
      </c>
      <c r="X21">
        <f t="shared" si="12"/>
        <v>1.9383797353652163</v>
      </c>
      <c r="Y21" s="20">
        <f t="shared" si="13"/>
        <v>4.0435292527748777E-5</v>
      </c>
      <c r="AA21" s="2">
        <v>0.58849143000000004</v>
      </c>
      <c r="AB21">
        <v>240.220181</v>
      </c>
      <c r="AC21">
        <f t="shared" si="4"/>
        <v>240.89931973904328</v>
      </c>
      <c r="AD21">
        <f t="shared" si="14"/>
        <v>0.46122942686929869</v>
      </c>
      <c r="AE21" s="20">
        <f t="shared" si="15"/>
        <v>7.9927831088974484E-6</v>
      </c>
      <c r="AG21" s="2">
        <v>0.58843707000000001</v>
      </c>
      <c r="AH21">
        <v>266.23289699999998</v>
      </c>
      <c r="AI21">
        <f t="shared" si="5"/>
        <v>263.87791824904588</v>
      </c>
      <c r="AJ21">
        <f t="shared" si="16"/>
        <v>5.5459249174453484</v>
      </c>
      <c r="AK21" s="20">
        <f t="shared" si="17"/>
        <v>7.8243910886030099E-5</v>
      </c>
      <c r="AM21">
        <v>0.45</v>
      </c>
      <c r="AN21" t="s">
        <v>35</v>
      </c>
      <c r="AP21">
        <f>SUM(AD3:AD150)</f>
        <v>625.56349976984177</v>
      </c>
      <c r="BA21" t="s">
        <v>85</v>
      </c>
      <c r="BB21">
        <f>(AP5*10^-4*PI()*BC2-BB20)/(AP6*10^-4*PI()*BC2)</f>
        <v>5.8196347644659238E-2</v>
      </c>
      <c r="BD21" t="s">
        <v>86</v>
      </c>
      <c r="BE21">
        <f>(AP5*10^-4*PI()*BC2-BE20)/(AP6*10^-4*PI()*BC2)</f>
        <v>4.0899161983162284E-2</v>
      </c>
      <c r="BH21" t="s">
        <v>87</v>
      </c>
    </row>
    <row r="22" spans="3:60" x14ac:dyDescent="0.25">
      <c r="C22" s="2">
        <v>0.59348383999999998</v>
      </c>
      <c r="D22">
        <v>164.71716900000001</v>
      </c>
      <c r="E22">
        <f t="shared" si="0"/>
        <v>162.28913403741504</v>
      </c>
      <c r="F22">
        <f t="shared" si="6"/>
        <v>5.8953537795350153</v>
      </c>
      <c r="G22" s="20">
        <f t="shared" si="7"/>
        <v>2.1728619422246013E-4</v>
      </c>
      <c r="I22" s="2">
        <v>0.59388143000000004</v>
      </c>
      <c r="J22">
        <v>184.77782300000001</v>
      </c>
      <c r="K22">
        <f t="shared" si="1"/>
        <v>186.47681374500411</v>
      </c>
      <c r="L22">
        <f t="shared" si="8"/>
        <v>2.8865695516095728</v>
      </c>
      <c r="M22" s="20">
        <f t="shared" si="9"/>
        <v>8.4543910940132361E-5</v>
      </c>
      <c r="O22" s="2">
        <v>0.59165208999999996</v>
      </c>
      <c r="P22">
        <v>199.98864900000001</v>
      </c>
      <c r="Q22">
        <f t="shared" si="2"/>
        <v>202.19875980103683</v>
      </c>
      <c r="R22">
        <f t="shared" si="10"/>
        <v>4.8845897528596112</v>
      </c>
      <c r="S22" s="20">
        <f t="shared" si="11"/>
        <v>1.2212860624619316E-4</v>
      </c>
      <c r="U22" s="2">
        <v>0.59161246999999995</v>
      </c>
      <c r="V22">
        <v>218.947069</v>
      </c>
      <c r="W22">
        <f t="shared" si="3"/>
        <v>220.33963240372546</v>
      </c>
      <c r="X22">
        <f t="shared" si="12"/>
        <v>1.9392328333954414</v>
      </c>
      <c r="Y22" s="20">
        <f t="shared" si="13"/>
        <v>4.0453088456883637E-5</v>
      </c>
      <c r="AA22" s="2">
        <v>0.59332605000000005</v>
      </c>
      <c r="AB22">
        <v>240.220181</v>
      </c>
      <c r="AC22">
        <f t="shared" si="4"/>
        <v>240.8997286359608</v>
      </c>
      <c r="AD22">
        <f t="shared" si="14"/>
        <v>0.46178498953991426</v>
      </c>
      <c r="AE22" s="20">
        <f t="shared" si="15"/>
        <v>8.0024106210875782E-6</v>
      </c>
      <c r="AG22" s="2">
        <v>0.59327169000000002</v>
      </c>
      <c r="AH22">
        <v>266.23289699999998</v>
      </c>
      <c r="AI22">
        <f t="shared" si="5"/>
        <v>263.8784017026494</v>
      </c>
      <c r="AJ22">
        <f t="shared" si="16"/>
        <v>5.5436481052460032</v>
      </c>
      <c r="AK22" s="20">
        <f t="shared" si="17"/>
        <v>7.8211788797563048E-5</v>
      </c>
      <c r="AM22">
        <v>0.5</v>
      </c>
      <c r="AN22" t="s">
        <v>35</v>
      </c>
      <c r="AP22">
        <f>SUM(AJ3:AJ150)</f>
        <v>662.65957381359169</v>
      </c>
    </row>
    <row r="23" spans="3:60" x14ac:dyDescent="0.25">
      <c r="C23" s="2">
        <v>0.59872879999999995</v>
      </c>
      <c r="D23">
        <v>164.66227699999999</v>
      </c>
      <c r="E23">
        <f t="shared" si="0"/>
        <v>162.28947217867733</v>
      </c>
      <c r="F23">
        <f t="shared" si="6"/>
        <v>5.6302027200920604</v>
      </c>
      <c r="G23" s="20">
        <f t="shared" si="7"/>
        <v>2.0765184725691062E-4</v>
      </c>
      <c r="I23" s="2">
        <v>0.59900913</v>
      </c>
      <c r="J23">
        <v>184.74453700000001</v>
      </c>
      <c r="K23">
        <f t="shared" si="1"/>
        <v>186.47716046198553</v>
      </c>
      <c r="L23">
        <f t="shared" si="8"/>
        <v>3.001984061022708</v>
      </c>
      <c r="M23" s="20">
        <f t="shared" si="9"/>
        <v>8.7955939562588248E-5</v>
      </c>
      <c r="O23" s="2">
        <v>0.59648668999999999</v>
      </c>
      <c r="P23">
        <v>199.99866900000001</v>
      </c>
      <c r="Q23">
        <f t="shared" si="2"/>
        <v>202.1990881089705</v>
      </c>
      <c r="R23">
        <f t="shared" si="10"/>
        <v>4.8418442551224992</v>
      </c>
      <c r="S23" s="20">
        <f t="shared" si="11"/>
        <v>1.2104771751782153E-4</v>
      </c>
      <c r="U23" s="2">
        <v>0.59644708999999996</v>
      </c>
      <c r="V23">
        <v>218.947069</v>
      </c>
      <c r="W23">
        <f t="shared" si="3"/>
        <v>220.33999441448361</v>
      </c>
      <c r="X23">
        <f t="shared" si="12"/>
        <v>1.9402412103143467</v>
      </c>
      <c r="Y23" s="20">
        <f t="shared" si="13"/>
        <v>4.0474123559010563E-5</v>
      </c>
      <c r="AA23" s="2">
        <v>0.59815315000000002</v>
      </c>
      <c r="AB23">
        <v>240.10650200000001</v>
      </c>
      <c r="AC23">
        <f t="shared" si="4"/>
        <v>240.90021182050288</v>
      </c>
      <c r="AD23">
        <f t="shared" si="14"/>
        <v>0.62997527916269647</v>
      </c>
      <c r="AE23" s="20">
        <f t="shared" si="15"/>
        <v>1.0927370443571579E-5</v>
      </c>
      <c r="AG23" s="2">
        <v>0.59810640000000004</v>
      </c>
      <c r="AH23">
        <v>266.19281599999999</v>
      </c>
      <c r="AI23">
        <f t="shared" si="5"/>
        <v>263.87897466335846</v>
      </c>
      <c r="AJ23">
        <f t="shared" si="16"/>
        <v>5.3538617311510652</v>
      </c>
      <c r="AK23" s="20">
        <f t="shared" si="17"/>
        <v>7.5556962399544531E-5</v>
      </c>
    </row>
    <row r="24" spans="3:60" x14ac:dyDescent="0.25">
      <c r="C24" s="2">
        <v>0.6031531</v>
      </c>
      <c r="D24">
        <v>164.71716900000001</v>
      </c>
      <c r="E24">
        <f t="shared" si="0"/>
        <v>162.28980869606477</v>
      </c>
      <c r="F24">
        <f t="shared" si="6"/>
        <v>5.8920780451206056</v>
      </c>
      <c r="G24" s="20">
        <f t="shared" si="7"/>
        <v>2.1716545984572748E-4</v>
      </c>
      <c r="I24" s="2">
        <v>0.60355068000000001</v>
      </c>
      <c r="J24">
        <v>184.77782300000001</v>
      </c>
      <c r="K24">
        <f t="shared" si="1"/>
        <v>186.47752278521625</v>
      </c>
      <c r="L24">
        <f t="shared" si="8"/>
        <v>2.8889793598641305</v>
      </c>
      <c r="M24" s="20">
        <f t="shared" si="9"/>
        <v>8.4614491125647895E-5</v>
      </c>
      <c r="O24" s="2">
        <v>0.60132907999999996</v>
      </c>
      <c r="P24">
        <v>199.99988999999999</v>
      </c>
      <c r="Q24">
        <f t="shared" si="2"/>
        <v>202.19947647257283</v>
      </c>
      <c r="R24">
        <f t="shared" si="10"/>
        <v>4.8381806503253957</v>
      </c>
      <c r="S24" s="20">
        <f t="shared" si="11"/>
        <v>1.2095464930821255E-4</v>
      </c>
      <c r="U24" s="2">
        <v>0.60128961000000003</v>
      </c>
      <c r="V24">
        <v>218.88439</v>
      </c>
      <c r="W24">
        <f t="shared" si="3"/>
        <v>220.34042291618007</v>
      </c>
      <c r="X24">
        <f t="shared" si="12"/>
        <v>2.1200318529998623</v>
      </c>
      <c r="Y24" s="20">
        <f t="shared" si="13"/>
        <v>4.4249952135292792E-5</v>
      </c>
      <c r="AA24" s="2">
        <v>0.60299530000000001</v>
      </c>
      <c r="AB24">
        <v>240.220181</v>
      </c>
      <c r="AC24">
        <f t="shared" si="4"/>
        <v>240.90078546683395</v>
      </c>
      <c r="AD24">
        <f t="shared" si="14"/>
        <v>0.46322244027433251</v>
      </c>
      <c r="AE24" s="20">
        <f t="shared" si="15"/>
        <v>8.0273206361053024E-6</v>
      </c>
      <c r="AG24" s="2">
        <v>0.60294093999999998</v>
      </c>
      <c r="AH24">
        <v>266.23289699999998</v>
      </c>
      <c r="AI24">
        <f t="shared" si="5"/>
        <v>263.87965357182748</v>
      </c>
      <c r="AJ24">
        <f t="shared" si="16"/>
        <v>5.5377546322370819</v>
      </c>
      <c r="AK24" s="20">
        <f t="shared" si="17"/>
        <v>7.8128641552733093E-5</v>
      </c>
      <c r="AM24" t="s">
        <v>36</v>
      </c>
      <c r="AN24" t="s">
        <v>35</v>
      </c>
      <c r="AP24">
        <f>SUM(AP17:AP22)</f>
        <v>3539.0787254055913</v>
      </c>
    </row>
    <row r="25" spans="3:60" x14ac:dyDescent="0.25">
      <c r="C25" s="2">
        <v>0.60798759000000002</v>
      </c>
      <c r="D25">
        <v>164.77729099999999</v>
      </c>
      <c r="E25">
        <f t="shared" si="0"/>
        <v>162.29023971661275</v>
      </c>
      <c r="F25">
        <f t="shared" si="6"/>
        <v>6.185424086198144</v>
      </c>
      <c r="G25" s="20">
        <f t="shared" si="7"/>
        <v>2.2781103855145529E-4</v>
      </c>
      <c r="I25" s="2">
        <v>0.60838530999999996</v>
      </c>
      <c r="J25">
        <v>184.77782300000001</v>
      </c>
      <c r="K25">
        <f t="shared" si="1"/>
        <v>186.47797574170511</v>
      </c>
      <c r="L25">
        <f t="shared" si="8"/>
        <v>2.8905193451273568</v>
      </c>
      <c r="M25" s="20">
        <f t="shared" si="9"/>
        <v>8.4659595314067929E-5</v>
      </c>
      <c r="O25" s="2">
        <v>0.60615596000000005</v>
      </c>
      <c r="P25">
        <v>199.98864900000001</v>
      </c>
      <c r="Q25">
        <f t="shared" si="2"/>
        <v>202.19993355348464</v>
      </c>
      <c r="R25">
        <f t="shared" si="10"/>
        <v>4.8897793764797264</v>
      </c>
      <c r="S25" s="20">
        <f t="shared" si="11"/>
        <v>1.2225836156480428E-4</v>
      </c>
      <c r="U25" s="2">
        <v>0.60611634000000003</v>
      </c>
      <c r="V25">
        <v>218.947069</v>
      </c>
      <c r="W25">
        <f t="shared" si="3"/>
        <v>220.34092750308321</v>
      </c>
      <c r="X25">
        <f t="shared" si="12"/>
        <v>1.9428415266173633</v>
      </c>
      <c r="Y25" s="20">
        <f t="shared" si="13"/>
        <v>4.0528367084393544E-5</v>
      </c>
      <c r="AA25" s="2">
        <v>0.60782992999999996</v>
      </c>
      <c r="AB25">
        <v>240.220181</v>
      </c>
      <c r="AC25">
        <f t="shared" si="4"/>
        <v>240.90146333694736</v>
      </c>
      <c r="AD25">
        <f t="shared" si="14"/>
        <v>0.46414562263645881</v>
      </c>
      <c r="AE25" s="20">
        <f t="shared" si="15"/>
        <v>8.0433187402170009E-6</v>
      </c>
      <c r="AG25" s="2">
        <v>0.60777557000000004</v>
      </c>
      <c r="AH25">
        <v>266.23289699999998</v>
      </c>
      <c r="AI25">
        <f t="shared" si="5"/>
        <v>263.88045795843436</v>
      </c>
      <c r="AJ25">
        <f t="shared" si="16"/>
        <v>5.5339694442821594</v>
      </c>
      <c r="AK25" s="20">
        <f t="shared" si="17"/>
        <v>7.8075238754563172E-5</v>
      </c>
      <c r="AN25" s="9" t="s">
        <v>47</v>
      </c>
      <c r="AP25">
        <f>AP24/6</f>
        <v>589.84645423426525</v>
      </c>
    </row>
    <row r="26" spans="3:60" x14ac:dyDescent="0.25">
      <c r="C26" s="2">
        <v>0.61282212000000003</v>
      </c>
      <c r="D26">
        <v>164.827392</v>
      </c>
      <c r="E26">
        <f t="shared" si="0"/>
        <v>162.29074839403145</v>
      </c>
      <c r="F26">
        <f t="shared" si="6"/>
        <v>6.4345607837011274</v>
      </c>
      <c r="G26" s="20">
        <f t="shared" si="7"/>
        <v>2.3684277109796173E-4</v>
      </c>
      <c r="I26" s="2">
        <v>0.61321992999999997</v>
      </c>
      <c r="J26">
        <v>184.77782300000001</v>
      </c>
      <c r="K26">
        <f t="shared" si="1"/>
        <v>186.4785102373356</v>
      </c>
      <c r="L26">
        <f t="shared" si="8"/>
        <v>2.8923370792361482</v>
      </c>
      <c r="M26" s="20">
        <f t="shared" si="9"/>
        <v>8.4712834409076323E-5</v>
      </c>
      <c r="O26" s="2">
        <v>0.61099059</v>
      </c>
      <c r="P26">
        <v>199.98864900000001</v>
      </c>
      <c r="Q26">
        <f t="shared" si="2"/>
        <v>202.20047398399319</v>
      </c>
      <c r="R26">
        <f t="shared" si="10"/>
        <v>4.89216975981644</v>
      </c>
      <c r="S26" s="20">
        <f t="shared" si="11"/>
        <v>1.2231812793210998E-4</v>
      </c>
      <c r="U26" s="2">
        <v>0.61095096999999998</v>
      </c>
      <c r="V26">
        <v>218.947069</v>
      </c>
      <c r="W26">
        <f t="shared" si="3"/>
        <v>220.34152445780899</v>
      </c>
      <c r="X26">
        <f t="shared" si="12"/>
        <v>1.9445060238132739</v>
      </c>
      <c r="Y26" s="20">
        <f t="shared" si="13"/>
        <v>4.0563089089478671E-5</v>
      </c>
      <c r="AA26" s="2">
        <v>0.61266454999999997</v>
      </c>
      <c r="AB26">
        <v>240.220181</v>
      </c>
      <c r="AC26">
        <f t="shared" si="4"/>
        <v>240.90226541610309</v>
      </c>
      <c r="AD26">
        <f t="shared" si="14"/>
        <v>0.46523915069069977</v>
      </c>
      <c r="AE26" s="20">
        <f t="shared" si="15"/>
        <v>8.0622688159317489E-6</v>
      </c>
      <c r="AG26" s="2">
        <v>0.61261019000000005</v>
      </c>
      <c r="AH26">
        <v>266.23289699999998</v>
      </c>
      <c r="AI26">
        <f t="shared" si="5"/>
        <v>263.88141088336573</v>
      </c>
      <c r="AJ26">
        <f t="shared" si="16"/>
        <v>5.529486956723618</v>
      </c>
      <c r="AK26" s="20">
        <f t="shared" si="17"/>
        <v>7.8011998201851237E-5</v>
      </c>
    </row>
    <row r="27" spans="3:60" x14ac:dyDescent="0.25">
      <c r="C27" s="2">
        <v>0.61765674000000004</v>
      </c>
      <c r="D27">
        <v>164.827392</v>
      </c>
      <c r="E27">
        <f t="shared" si="0"/>
        <v>162.29134870651075</v>
      </c>
      <c r="F27">
        <f t="shared" si="6"/>
        <v>6.4315155864518383</v>
      </c>
      <c r="G27" s="20">
        <f t="shared" si="7"/>
        <v>2.3673068373422307E-4</v>
      </c>
      <c r="I27" s="2">
        <v>0.61805456000000003</v>
      </c>
      <c r="J27">
        <v>184.77782300000001</v>
      </c>
      <c r="K27">
        <f t="shared" si="1"/>
        <v>186.47914090590626</v>
      </c>
      <c r="L27">
        <f t="shared" si="8"/>
        <v>2.8944826169572306</v>
      </c>
      <c r="M27" s="20">
        <f t="shared" si="9"/>
        <v>8.4775674450435714E-5</v>
      </c>
      <c r="O27" s="2">
        <v>0.61582521000000001</v>
      </c>
      <c r="P27">
        <v>199.98864900000001</v>
      </c>
      <c r="Q27">
        <f t="shared" si="2"/>
        <v>202.20111195873972</v>
      </c>
      <c r="R27">
        <f t="shared" si="10"/>
        <v>4.8949923437952574</v>
      </c>
      <c r="S27" s="20">
        <f t="shared" si="11"/>
        <v>1.2238870054205004E-4</v>
      </c>
      <c r="U27" s="2">
        <v>0.61578558999999999</v>
      </c>
      <c r="V27">
        <v>218.947069</v>
      </c>
      <c r="W27">
        <f t="shared" si="3"/>
        <v>220.3422295473635</v>
      </c>
      <c r="X27">
        <f t="shared" si="12"/>
        <v>1.9464729529196285</v>
      </c>
      <c r="Y27" s="20">
        <f t="shared" si="13"/>
        <v>4.0604119932066285E-5</v>
      </c>
      <c r="AA27" s="2">
        <v>0.61749918000000004</v>
      </c>
      <c r="AB27">
        <v>240.220181</v>
      </c>
      <c r="AC27">
        <f t="shared" si="4"/>
        <v>240.9032143666027</v>
      </c>
      <c r="AD27">
        <f t="shared" si="14"/>
        <v>0.46653457989261865</v>
      </c>
      <c r="AE27" s="20">
        <f t="shared" si="15"/>
        <v>8.0847176972057621E-6</v>
      </c>
      <c r="AG27" s="2">
        <v>0.61744482000000001</v>
      </c>
      <c r="AH27">
        <v>266.23289699999998</v>
      </c>
      <c r="AI27">
        <f t="shared" si="5"/>
        <v>263.88253965830336</v>
      </c>
      <c r="AJ27">
        <f t="shared" si="16"/>
        <v>5.5241796336672113</v>
      </c>
      <c r="AK27" s="20">
        <f t="shared" si="17"/>
        <v>7.7937120572159092E-5</v>
      </c>
    </row>
    <row r="28" spans="3:60" x14ac:dyDescent="0.25">
      <c r="C28" s="2">
        <v>0.62249136999999999</v>
      </c>
      <c r="D28">
        <v>164.827392</v>
      </c>
      <c r="E28">
        <f t="shared" si="0"/>
        <v>162.29205712839806</v>
      </c>
      <c r="F28">
        <f t="shared" si="6"/>
        <v>6.4279229111608602</v>
      </c>
      <c r="G28" s="20">
        <f t="shared" si="7"/>
        <v>2.3659844484486084E-4</v>
      </c>
      <c r="I28" s="2">
        <v>0.62288918000000004</v>
      </c>
      <c r="J28">
        <v>184.77782300000001</v>
      </c>
      <c r="K28">
        <f t="shared" si="1"/>
        <v>186.47988499773956</v>
      </c>
      <c r="L28">
        <f t="shared" si="8"/>
        <v>2.8970150441491422</v>
      </c>
      <c r="M28" s="20">
        <f t="shared" si="9"/>
        <v>8.4849845986976734E-5</v>
      </c>
      <c r="O28" s="2">
        <v>0.62065983999999996</v>
      </c>
      <c r="P28">
        <v>199.98864900000001</v>
      </c>
      <c r="Q28">
        <f t="shared" si="2"/>
        <v>202.20186502029728</v>
      </c>
      <c r="R28">
        <f t="shared" si="10"/>
        <v>4.8983251525004725</v>
      </c>
      <c r="S28" s="20">
        <f t="shared" si="11"/>
        <v>1.2247203021816355E-4</v>
      </c>
      <c r="U28" s="2">
        <v>0.62062021999999994</v>
      </c>
      <c r="V28">
        <v>218.947069</v>
      </c>
      <c r="W28">
        <f t="shared" si="3"/>
        <v>220.34306227697118</v>
      </c>
      <c r="X28">
        <f t="shared" si="12"/>
        <v>1.9487972293487412</v>
      </c>
      <c r="Y28" s="20">
        <f t="shared" si="13"/>
        <v>4.0652605167240717E-5</v>
      </c>
      <c r="AA28" s="2">
        <v>0.62233380999999999</v>
      </c>
      <c r="AB28">
        <v>240.220181</v>
      </c>
      <c r="AC28">
        <f t="shared" si="4"/>
        <v>240.90433697159744</v>
      </c>
      <c r="AD28">
        <f t="shared" si="14"/>
        <v>0.46806939347244853</v>
      </c>
      <c r="AE28" s="20">
        <f t="shared" si="15"/>
        <v>8.1113149421808677E-6</v>
      </c>
      <c r="AG28" s="2">
        <v>0.62227944000000002</v>
      </c>
      <c r="AH28">
        <v>266.23289699999998</v>
      </c>
      <c r="AI28">
        <f t="shared" si="5"/>
        <v>263.88387659755182</v>
      </c>
      <c r="AJ28">
        <f t="shared" si="16"/>
        <v>5.5178968511177215</v>
      </c>
      <c r="AK28" s="20">
        <f t="shared" si="17"/>
        <v>7.7848480807785056E-5</v>
      </c>
      <c r="AM28" t="s">
        <v>127</v>
      </c>
      <c r="AN28" t="s">
        <v>60</v>
      </c>
      <c r="AP28">
        <f>AP24/COUNT(E3:E117,K3:K116,Q3:Q121,W3:W123,AC3:AC114,AI3:AI105)</f>
        <v>5.1740917038093439</v>
      </c>
    </row>
    <row r="29" spans="3:60" x14ac:dyDescent="0.25">
      <c r="C29" s="2">
        <v>0.62732599</v>
      </c>
      <c r="D29">
        <v>164.827392</v>
      </c>
      <c r="E29">
        <f t="shared" si="0"/>
        <v>162.29289310116508</v>
      </c>
      <c r="F29">
        <f t="shared" si="6"/>
        <v>6.4236846681954507</v>
      </c>
      <c r="G29" s="20">
        <f t="shared" si="7"/>
        <v>2.3644244395493893E-4</v>
      </c>
      <c r="I29" s="2">
        <v>0.62772380999999999</v>
      </c>
      <c r="J29">
        <v>184.77782300000001</v>
      </c>
      <c r="K29">
        <f t="shared" si="1"/>
        <v>186.48076286011531</v>
      </c>
      <c r="L29">
        <f t="shared" si="8"/>
        <v>2.9000041671694952</v>
      </c>
      <c r="M29" s="20">
        <f t="shared" si="9"/>
        <v>8.4937393557164617E-5</v>
      </c>
      <c r="O29" s="2">
        <v>0.62549445999999997</v>
      </c>
      <c r="P29">
        <v>199.98864900000001</v>
      </c>
      <c r="Q29">
        <f t="shared" si="2"/>
        <v>202.20275385401069</v>
      </c>
      <c r="R29">
        <f t="shared" si="10"/>
        <v>4.9022603045536775</v>
      </c>
      <c r="S29" s="20">
        <f t="shared" si="11"/>
        <v>1.2257042018742214E-4</v>
      </c>
      <c r="U29" s="2">
        <v>0.62545483999999996</v>
      </c>
      <c r="V29">
        <v>218.947069</v>
      </c>
      <c r="W29">
        <f t="shared" si="3"/>
        <v>220.34404565595469</v>
      </c>
      <c r="X29">
        <f t="shared" si="12"/>
        <v>1.9515437772823436</v>
      </c>
      <c r="Y29" s="20">
        <f t="shared" si="13"/>
        <v>4.0709899136585566E-5</v>
      </c>
      <c r="AA29" s="2">
        <v>0.62716843</v>
      </c>
      <c r="AB29">
        <v>240.220181</v>
      </c>
      <c r="AC29">
        <f t="shared" si="4"/>
        <v>240.90566489029345</v>
      </c>
      <c r="AD29">
        <f t="shared" si="14"/>
        <v>0.46988816385184889</v>
      </c>
      <c r="AE29" s="20">
        <f t="shared" si="15"/>
        <v>8.1428329597239099E-6</v>
      </c>
      <c r="AG29" s="2">
        <v>0.62711406999999997</v>
      </c>
      <c r="AH29">
        <v>266.23289699999998</v>
      </c>
      <c r="AI29">
        <f t="shared" si="5"/>
        <v>263.88545995767936</v>
      </c>
      <c r="AJ29">
        <f t="shared" si="16"/>
        <v>5.5104606676589851</v>
      </c>
      <c r="AK29" s="20">
        <f t="shared" si="17"/>
        <v>7.7743568446990641E-5</v>
      </c>
      <c r="AM29" t="s">
        <v>128</v>
      </c>
      <c r="AO29" t="s">
        <v>61</v>
      </c>
      <c r="AP29">
        <f>SQRT(AP28)</f>
        <v>2.2746629868640635</v>
      </c>
    </row>
    <row r="30" spans="3:60" x14ac:dyDescent="0.25">
      <c r="C30" s="2">
        <v>0.63216061999999995</v>
      </c>
      <c r="D30">
        <v>164.827392</v>
      </c>
      <c r="E30">
        <f t="shared" si="0"/>
        <v>162.29387956844067</v>
      </c>
      <c r="F30">
        <f t="shared" si="6"/>
        <v>6.4186852408656714</v>
      </c>
      <c r="G30" s="20">
        <f t="shared" si="7"/>
        <v>2.3625842545507686E-4</v>
      </c>
      <c r="I30" s="2">
        <v>0.63255843</v>
      </c>
      <c r="J30">
        <v>184.77782300000001</v>
      </c>
      <c r="K30">
        <f t="shared" si="1"/>
        <v>186.48179847894994</v>
      </c>
      <c r="L30">
        <f t="shared" si="8"/>
        <v>2.903532432862638</v>
      </c>
      <c r="M30" s="20">
        <f t="shared" si="9"/>
        <v>8.5040731923069515E-5</v>
      </c>
      <c r="O30" s="2">
        <v>0.63032909000000004</v>
      </c>
      <c r="P30">
        <v>199.98864900000001</v>
      </c>
      <c r="Q30">
        <f t="shared" si="2"/>
        <v>202.20380286624368</v>
      </c>
      <c r="R30">
        <f t="shared" si="10"/>
        <v>4.9069066511342694</v>
      </c>
      <c r="S30" s="20">
        <f t="shared" si="11"/>
        <v>1.2268659203822953E-4</v>
      </c>
      <c r="U30" s="2">
        <v>0.63028947000000002</v>
      </c>
      <c r="V30">
        <v>218.947069</v>
      </c>
      <c r="W30">
        <f t="shared" si="3"/>
        <v>220.34520684420488</v>
      </c>
      <c r="X30">
        <f t="shared" si="12"/>
        <v>1.9547894313978753</v>
      </c>
      <c r="Y30" s="20">
        <f t="shared" si="13"/>
        <v>4.0777604638872349E-5</v>
      </c>
      <c r="AA30" s="2">
        <v>0.63200305999999995</v>
      </c>
      <c r="AB30">
        <v>240.220181</v>
      </c>
      <c r="AC30">
        <f t="shared" si="4"/>
        <v>240.90723555708124</v>
      </c>
      <c r="AD30">
        <f t="shared" si="14"/>
        <v>0.47204396440609836</v>
      </c>
      <c r="AE30" s="20">
        <f t="shared" si="15"/>
        <v>8.1801914742773205E-6</v>
      </c>
      <c r="AG30" s="2">
        <v>0.63194868999999998</v>
      </c>
      <c r="AH30">
        <v>266.23289699999998</v>
      </c>
      <c r="AI30">
        <f t="shared" si="5"/>
        <v>263.8873350053143</v>
      </c>
      <c r="AJ30">
        <f t="shared" si="16"/>
        <v>5.5016610709138725</v>
      </c>
      <c r="AK30" s="20">
        <f t="shared" si="17"/>
        <v>7.7619420559342238E-5</v>
      </c>
      <c r="AM30" t="s">
        <v>129</v>
      </c>
      <c r="AP30">
        <f>SQRT(SUM(G3:G117,M3:M116,S3:S121,Y3:Y123,AE3:AE114,AK3:AK105)/COUNT(G3:G117,M3:M116,S3:S121,Y3:Y123,AE3:AE114,AK3:AK105))</f>
        <v>9.9735245184466945E-3</v>
      </c>
    </row>
    <row r="31" spans="3:60" x14ac:dyDescent="0.25">
      <c r="C31" s="2">
        <v>0.63699523999999996</v>
      </c>
      <c r="D31">
        <v>164.827392</v>
      </c>
      <c r="E31">
        <f t="shared" si="0"/>
        <v>162.29504359064097</v>
      </c>
      <c r="F31">
        <f t="shared" si="6"/>
        <v>6.4127884663832138</v>
      </c>
      <c r="G31" s="20">
        <f t="shared" si="7"/>
        <v>2.3604137747683683E-4</v>
      </c>
      <c r="I31" s="2">
        <v>0.63739305999999996</v>
      </c>
      <c r="J31">
        <v>184.77782300000001</v>
      </c>
      <c r="K31">
        <f t="shared" si="1"/>
        <v>186.4830201472835</v>
      </c>
      <c r="L31">
        <f t="shared" si="8"/>
        <v>2.9076973111037354</v>
      </c>
      <c r="M31" s="20">
        <f t="shared" si="9"/>
        <v>8.5162715852019205E-5</v>
      </c>
      <c r="O31" s="2">
        <v>0.63516371000000005</v>
      </c>
      <c r="P31">
        <v>199.98864900000001</v>
      </c>
      <c r="Q31">
        <f t="shared" si="2"/>
        <v>202.20504083685296</v>
      </c>
      <c r="R31">
        <f t="shared" si="10"/>
        <v>4.9123927744683913</v>
      </c>
      <c r="S31" s="20">
        <f t="shared" si="11"/>
        <v>1.2282376069115453E-4</v>
      </c>
      <c r="U31" s="2">
        <v>0.63512409000000003</v>
      </c>
      <c r="V31">
        <v>218.947069</v>
      </c>
      <c r="W31">
        <f t="shared" si="3"/>
        <v>220.34657788237587</v>
      </c>
      <c r="X31">
        <f t="shared" si="12"/>
        <v>1.9586251118489546</v>
      </c>
      <c r="Y31" s="20">
        <f t="shared" si="13"/>
        <v>4.0857618300928677E-5</v>
      </c>
      <c r="AA31" s="2">
        <v>0.63683767999999996</v>
      </c>
      <c r="AB31">
        <v>240.220181</v>
      </c>
      <c r="AC31">
        <f t="shared" si="4"/>
        <v>240.90909321285454</v>
      </c>
      <c r="AD31">
        <f t="shared" si="14"/>
        <v>0.47460003702014814</v>
      </c>
      <c r="AE31" s="20">
        <f t="shared" si="15"/>
        <v>8.2244864234382322E-6</v>
      </c>
      <c r="AG31" s="2">
        <v>0.63678332000000004</v>
      </c>
      <c r="AH31">
        <v>266.23289699999998</v>
      </c>
      <c r="AI31">
        <f t="shared" si="5"/>
        <v>263.88955533507715</v>
      </c>
      <c r="AJ31">
        <f t="shared" si="16"/>
        <v>5.49125015856331</v>
      </c>
      <c r="AK31" s="20">
        <f t="shared" si="17"/>
        <v>7.7472539649426335E-5</v>
      </c>
    </row>
    <row r="32" spans="3:60" x14ac:dyDescent="0.25">
      <c r="C32" s="2">
        <v>0.64182987000000002</v>
      </c>
      <c r="D32">
        <v>164.827392</v>
      </c>
      <c r="E32">
        <f t="shared" si="0"/>
        <v>162.29641710340564</v>
      </c>
      <c r="F32">
        <f t="shared" si="6"/>
        <v>6.4058339271908231</v>
      </c>
      <c r="G32" s="20">
        <f t="shared" si="7"/>
        <v>2.3578539538428943E-4</v>
      </c>
      <c r="I32" s="2">
        <v>0.64222767999999997</v>
      </c>
      <c r="J32">
        <v>184.77782300000001</v>
      </c>
      <c r="K32">
        <f t="shared" si="1"/>
        <v>186.48446121905312</v>
      </c>
      <c r="L32">
        <f t="shared" si="8"/>
        <v>2.9126140107327521</v>
      </c>
      <c r="M32" s="20">
        <f t="shared" si="9"/>
        <v>8.5306719662813649E-5</v>
      </c>
      <c r="O32" s="2">
        <v>0.63999834</v>
      </c>
      <c r="P32">
        <v>199.98864900000001</v>
      </c>
      <c r="Q32">
        <f t="shared" si="2"/>
        <v>202.20650172446102</v>
      </c>
      <c r="R32">
        <f t="shared" si="10"/>
        <v>4.9188707073991287</v>
      </c>
      <c r="S32" s="20">
        <f t="shared" si="11"/>
        <v>1.2298572739874225E-4</v>
      </c>
      <c r="U32" s="2">
        <v>0.63995871999999998</v>
      </c>
      <c r="V32">
        <v>218.947069</v>
      </c>
      <c r="W32">
        <f t="shared" si="3"/>
        <v>220.34819659311347</v>
      </c>
      <c r="X32">
        <f t="shared" si="12"/>
        <v>1.9631585321839509</v>
      </c>
      <c r="Y32" s="20">
        <f t="shared" si="13"/>
        <v>4.0952187065785412E-5</v>
      </c>
      <c r="AA32" s="2">
        <v>0.64167231000000002</v>
      </c>
      <c r="AB32">
        <v>240.220181</v>
      </c>
      <c r="AC32">
        <f t="shared" si="4"/>
        <v>240.91129017569983</v>
      </c>
      <c r="AD32">
        <f t="shared" si="14"/>
        <v>0.47763189273650675</v>
      </c>
      <c r="AE32" s="20">
        <f t="shared" si="15"/>
        <v>8.2770263607158941E-6</v>
      </c>
      <c r="AG32" s="2">
        <v>0.64161794000000005</v>
      </c>
      <c r="AH32">
        <v>266.23289699999998</v>
      </c>
      <c r="AI32">
        <f t="shared" si="5"/>
        <v>263.89218436750531</v>
      </c>
      <c r="AJ32">
        <f t="shared" si="16"/>
        <v>5.4789356279201362</v>
      </c>
      <c r="AK32" s="20">
        <f t="shared" si="17"/>
        <v>7.7298801805407419E-5</v>
      </c>
      <c r="AM32" t="s">
        <v>122</v>
      </c>
      <c r="AN32" s="16">
        <f>AP3-AP4</f>
        <v>-9.0000000000000675</v>
      </c>
    </row>
    <row r="33" spans="3:40" x14ac:dyDescent="0.25">
      <c r="C33" s="2">
        <v>0.64666449000000004</v>
      </c>
      <c r="D33">
        <v>164.827392</v>
      </c>
      <c r="E33">
        <f t="shared" si="0"/>
        <v>162.29803777343031</v>
      </c>
      <c r="F33">
        <f t="shared" si="6"/>
        <v>6.3976328034659762</v>
      </c>
      <c r="G33" s="20">
        <f t="shared" si="7"/>
        <v>2.3548352911331873E-4</v>
      </c>
      <c r="I33" s="2">
        <v>0.64706231000000003</v>
      </c>
      <c r="J33">
        <v>184.77782300000001</v>
      </c>
      <c r="K33">
        <f t="shared" si="1"/>
        <v>186.48616103941828</v>
      </c>
      <c r="L33">
        <f t="shared" si="8"/>
        <v>2.9184188569234433</v>
      </c>
      <c r="M33" s="20">
        <f t="shared" si="9"/>
        <v>8.5476736144520537E-5</v>
      </c>
      <c r="O33" s="2">
        <v>0.64483296000000001</v>
      </c>
      <c r="P33">
        <v>199.98864900000001</v>
      </c>
      <c r="Q33">
        <f t="shared" si="2"/>
        <v>202.20822557520509</v>
      </c>
      <c r="R33">
        <f t="shared" si="10"/>
        <v>4.9265201731991199</v>
      </c>
      <c r="S33" s="20">
        <f t="shared" si="11"/>
        <v>1.231769857528617E-4</v>
      </c>
      <c r="U33" s="2">
        <v>0.64479333999999999</v>
      </c>
      <c r="V33">
        <v>218.947069</v>
      </c>
      <c r="W33">
        <f t="shared" si="3"/>
        <v>220.35010759914965</v>
      </c>
      <c r="X33">
        <f t="shared" si="12"/>
        <v>1.9685173107038207</v>
      </c>
      <c r="Y33" s="20">
        <f t="shared" si="13"/>
        <v>4.1063973096710635E-5</v>
      </c>
      <c r="AA33" s="2">
        <v>0.64650693000000004</v>
      </c>
      <c r="AB33">
        <v>240.220181</v>
      </c>
      <c r="AC33">
        <f t="shared" si="4"/>
        <v>240.91388828164068</v>
      </c>
      <c r="AD33">
        <f t="shared" si="14"/>
        <v>0.48122979260130722</v>
      </c>
      <c r="AE33" s="20">
        <f t="shared" si="15"/>
        <v>8.3393754468574237E-6</v>
      </c>
      <c r="AG33" s="2">
        <v>0.64645257</v>
      </c>
      <c r="AH33">
        <v>266.23289699999998</v>
      </c>
      <c r="AI33">
        <f t="shared" si="5"/>
        <v>263.89529719812447</v>
      </c>
      <c r="AJ33">
        <f t="shared" si="16"/>
        <v>5.4643728337284356</v>
      </c>
      <c r="AK33" s="20">
        <f t="shared" si="17"/>
        <v>7.7093344647593615E-5</v>
      </c>
      <c r="AM33" t="s">
        <v>121</v>
      </c>
      <c r="AN33" s="15">
        <f>EXP(AN32)</f>
        <v>1.2340980408667121E-4</v>
      </c>
    </row>
    <row r="34" spans="3:40" x14ac:dyDescent="0.25">
      <c r="C34" s="2">
        <v>0.65149911999999999</v>
      </c>
      <c r="D34">
        <v>164.827392</v>
      </c>
      <c r="E34">
        <f t="shared" si="0"/>
        <v>162.29995005458204</v>
      </c>
      <c r="F34">
        <f t="shared" si="6"/>
        <v>6.3879627874581333</v>
      </c>
      <c r="G34" s="20">
        <f t="shared" si="7"/>
        <v>2.3512759597897642E-4</v>
      </c>
      <c r="I34" s="2">
        <v>0.65189697999999996</v>
      </c>
      <c r="J34">
        <v>184.75778299999999</v>
      </c>
      <c r="K34">
        <f t="shared" si="1"/>
        <v>186.48816601637753</v>
      </c>
      <c r="L34">
        <f t="shared" si="8"/>
        <v>2.9942253833678492</v>
      </c>
      <c r="M34" s="20">
        <f t="shared" si="9"/>
        <v>8.7716037219645008E-5</v>
      </c>
      <c r="O34" s="2">
        <v>0.64966751</v>
      </c>
      <c r="P34">
        <v>200.02873</v>
      </c>
      <c r="Q34">
        <f t="shared" si="2"/>
        <v>202.21025960790985</v>
      </c>
      <c r="R34">
        <f t="shared" si="10"/>
        <v>4.7590714301873112</v>
      </c>
      <c r="S34" s="20">
        <f t="shared" si="11"/>
        <v>1.1894261108809804E-4</v>
      </c>
      <c r="U34" s="2">
        <v>0.64962792999999996</v>
      </c>
      <c r="V34">
        <v>218.96710999999999</v>
      </c>
      <c r="W34">
        <f t="shared" si="3"/>
        <v>220.35236355977585</v>
      </c>
      <c r="X34">
        <f t="shared" si="12"/>
        <v>1.918927424871697</v>
      </c>
      <c r="Y34" s="20">
        <f t="shared" si="13"/>
        <v>4.0022183314494109E-5</v>
      </c>
      <c r="AA34" s="2">
        <v>0.65134155999999999</v>
      </c>
      <c r="AB34">
        <v>240.220181</v>
      </c>
      <c r="AC34">
        <f t="shared" si="4"/>
        <v>240.91696066310044</v>
      </c>
      <c r="AD34">
        <f t="shared" si="14"/>
        <v>0.48550189891036721</v>
      </c>
      <c r="AE34" s="20">
        <f t="shared" si="15"/>
        <v>8.4134080587361648E-6</v>
      </c>
      <c r="AG34" s="2">
        <v>0.65128719000000002</v>
      </c>
      <c r="AH34">
        <v>266.23289699999998</v>
      </c>
      <c r="AI34">
        <f t="shared" si="5"/>
        <v>263.89898269941745</v>
      </c>
      <c r="AJ34">
        <f t="shared" si="16"/>
        <v>5.447155962463663</v>
      </c>
      <c r="AK34" s="20">
        <f t="shared" si="17"/>
        <v>7.6850442812276726E-5</v>
      </c>
      <c r="AM34" t="s">
        <v>123</v>
      </c>
      <c r="AN34" s="15">
        <f>EXP(AN32)</f>
        <v>1.2340980408667121E-4</v>
      </c>
    </row>
    <row r="35" spans="3:40" x14ac:dyDescent="0.25">
      <c r="C35" s="2">
        <v>0.65633374</v>
      </c>
      <c r="D35">
        <v>164.827392</v>
      </c>
      <c r="E35">
        <f t="shared" ref="E35:E66" si="18">$AP$6+$AP$2*EXP((C35/F$1)*$AP$3-$AP$4)+D$1^2*$AP$5/((-$AP$7*(C35/E$1-1)^$AP$8+1))</f>
        <v>162.30220637969558</v>
      </c>
      <c r="F35">
        <f t="shared" si="6"/>
        <v>6.3765624169922539</v>
      </c>
      <c r="G35" s="20">
        <f t="shared" si="7"/>
        <v>2.3470797210355638E-4</v>
      </c>
      <c r="I35" s="2">
        <v>0.65673155999999999</v>
      </c>
      <c r="J35">
        <v>184.77782300000001</v>
      </c>
      <c r="K35">
        <f t="shared" ref="K35:K66" si="19">$AP$6+$AP$2*EXP((I35/L$1)*$AP$3-$AP$4)+J$1^2*$AP$5/((-$AP$7*(I35/K$1-1)^$AP$8+1))</f>
        <v>186.49053080324987</v>
      </c>
      <c r="L35">
        <f t="shared" si="8"/>
        <v>2.9333680193129474</v>
      </c>
      <c r="M35" s="20">
        <f t="shared" si="9"/>
        <v>8.5914577890957273E-5</v>
      </c>
      <c r="O35" s="2">
        <v>0.65450220999999997</v>
      </c>
      <c r="P35">
        <v>199.98864900000001</v>
      </c>
      <c r="Q35">
        <f t="shared" ref="Q35:Q66" si="20">$AP$6+$AP$2*EXP((O35/R$1)*$AP$3-$AP$4)+P$1^2*$AP$5/((-$AP$7*(O35/Q$1-1)^$AP$8+1))</f>
        <v>202.21265966267725</v>
      </c>
      <c r="R35">
        <f t="shared" si="10"/>
        <v>4.9462234277020762</v>
      </c>
      <c r="S35" s="20">
        <f t="shared" si="11"/>
        <v>1.2366962303310641E-4</v>
      </c>
      <c r="U35" s="2">
        <v>0.65446258999999996</v>
      </c>
      <c r="V35">
        <v>218.947069</v>
      </c>
      <c r="W35">
        <f t="shared" ref="W35:W66" si="21">$AP$6+$AP$2*EXP((U35/X$1)*$AP$3-$AP$4)+V$1^2*$AP$5/((-$AP$7*(U35/W$1-1)^$AP$8+1))</f>
        <v>220.35502669204433</v>
      </c>
      <c r="X35">
        <f t="shared" si="12"/>
        <v>1.9823448625868088</v>
      </c>
      <c r="Y35" s="20">
        <f t="shared" si="13"/>
        <v>4.1352420760050404E-5</v>
      </c>
      <c r="AA35" s="2">
        <v>0.65617618</v>
      </c>
      <c r="AB35">
        <v>240.220181</v>
      </c>
      <c r="AC35">
        <f t="shared" ref="AC35:AC66" si="22">$AP$6+$AP$2*EXP((AA35/AD$1)*$AP$3-$AP$4)+AB$1^2*$AP$5/((-$AP$7*(AA35/AC$1-1)^$AP$8+1))</f>
        <v>240.92059376571115</v>
      </c>
      <c r="AD35">
        <f t="shared" si="14"/>
        <v>0.49057804237114178</v>
      </c>
      <c r="AE35" s="20">
        <f t="shared" si="15"/>
        <v>8.5013740716313403E-6</v>
      </c>
      <c r="AG35" s="2">
        <v>0.65612181999999997</v>
      </c>
      <c r="AH35">
        <v>266.23289699999998</v>
      </c>
      <c r="AI35">
        <f t="shared" ref="AI35:AI66" si="23">$AP$6+$AP$2*EXP((AG35/AJ$1)*$AP$3-$AP$4)+AH$1^2*$AP$5/((-$AP$7*(AG35/AI$1-1)^$AP$8+1))</f>
        <v>263.90334611580369</v>
      </c>
      <c r="AJ35">
        <f t="shared" si="16"/>
        <v>5.4268073220597364</v>
      </c>
      <c r="AK35" s="20">
        <f t="shared" si="17"/>
        <v>7.6563356847335432E-5</v>
      </c>
    </row>
    <row r="36" spans="3:40" x14ac:dyDescent="0.25">
      <c r="C36" s="2">
        <v>0.66116836999999995</v>
      </c>
      <c r="D36">
        <v>164.827392</v>
      </c>
      <c r="E36">
        <f t="shared" si="18"/>
        <v>162.30486863131841</v>
      </c>
      <c r="F36">
        <f t="shared" si="6"/>
        <v>6.3631241455447158</v>
      </c>
      <c r="G36" s="20">
        <f t="shared" si="7"/>
        <v>2.3421333734053362E-4</v>
      </c>
      <c r="I36" s="2">
        <v>0.66156619000000005</v>
      </c>
      <c r="J36">
        <v>184.77782300000001</v>
      </c>
      <c r="K36">
        <f t="shared" si="19"/>
        <v>186.49331999033987</v>
      </c>
      <c r="L36">
        <f t="shared" si="8"/>
        <v>2.942929923865111</v>
      </c>
      <c r="M36" s="20">
        <f t="shared" si="9"/>
        <v>8.6194633781668594E-5</v>
      </c>
      <c r="O36" s="2">
        <v>0.65933684000000004</v>
      </c>
      <c r="P36">
        <v>199.98864900000001</v>
      </c>
      <c r="Q36">
        <f t="shared" si="20"/>
        <v>202.215491398474</v>
      </c>
      <c r="R36">
        <f t="shared" si="10"/>
        <v>4.9588270676413977</v>
      </c>
      <c r="S36" s="20">
        <f t="shared" si="11"/>
        <v>1.2398474980061379E-4</v>
      </c>
      <c r="U36" s="2">
        <v>0.65929722000000002</v>
      </c>
      <c r="V36">
        <v>218.947069</v>
      </c>
      <c r="W36">
        <f t="shared" si="21"/>
        <v>220.35817032111709</v>
      </c>
      <c r="X36">
        <f t="shared" si="12"/>
        <v>1.9912069384583886</v>
      </c>
      <c r="Y36" s="20">
        <f t="shared" si="13"/>
        <v>4.153728682304755E-5</v>
      </c>
      <c r="AA36" s="2">
        <v>0.66101080999999995</v>
      </c>
      <c r="AB36">
        <v>240.220181</v>
      </c>
      <c r="AC36">
        <f t="shared" si="22"/>
        <v>240.92488983808761</v>
      </c>
      <c r="AD36">
        <f t="shared" si="14"/>
        <v>0.49661454647879194</v>
      </c>
      <c r="AE36" s="20">
        <f t="shared" si="15"/>
        <v>8.6059824622882711E-6</v>
      </c>
      <c r="AG36" s="2">
        <v>0.66095643999999998</v>
      </c>
      <c r="AH36">
        <v>266.23289699999998</v>
      </c>
      <c r="AI36">
        <f t="shared" si="23"/>
        <v>263.90851201406502</v>
      </c>
      <c r="AJ36">
        <f t="shared" si="16"/>
        <v>5.4027655628398419</v>
      </c>
      <c r="AK36" s="20">
        <f t="shared" si="17"/>
        <v>7.6224167028874775E-5</v>
      </c>
    </row>
    <row r="37" spans="3:40" x14ac:dyDescent="0.25">
      <c r="C37" s="2">
        <v>0.66600298999999996</v>
      </c>
      <c r="D37">
        <v>164.827392</v>
      </c>
      <c r="E37">
        <f t="shared" si="18"/>
        <v>162.30800980148928</v>
      </c>
      <c r="F37">
        <f t="shared" si="6"/>
        <v>6.3472866621727411</v>
      </c>
      <c r="G37" s="20">
        <f t="shared" si="7"/>
        <v>2.3363039258717333E-4</v>
      </c>
      <c r="I37" s="2">
        <v>0.66640080999999995</v>
      </c>
      <c r="J37">
        <v>184.77782300000001</v>
      </c>
      <c r="K37">
        <f t="shared" si="19"/>
        <v>186.49660965148487</v>
      </c>
      <c r="L37">
        <f t="shared" si="8"/>
        <v>2.9542275533225451</v>
      </c>
      <c r="M37" s="20">
        <f t="shared" si="9"/>
        <v>8.6525526823255379E-5</v>
      </c>
      <c r="O37" s="2">
        <v>0.66417146999999999</v>
      </c>
      <c r="P37">
        <v>199.98864900000001</v>
      </c>
      <c r="Q37">
        <f t="shared" si="20"/>
        <v>202.21883242989506</v>
      </c>
      <c r="R37">
        <f t="shared" si="10"/>
        <v>4.9737181309784475</v>
      </c>
      <c r="S37" s="20">
        <f t="shared" si="11"/>
        <v>1.2435706864475277E-4</v>
      </c>
      <c r="U37" s="2">
        <v>0.66413184000000003</v>
      </c>
      <c r="V37">
        <v>218.947069</v>
      </c>
      <c r="W37">
        <f t="shared" si="21"/>
        <v>220.36188106369374</v>
      </c>
      <c r="X37">
        <f t="shared" si="12"/>
        <v>2.0016931755733531</v>
      </c>
      <c r="Y37" s="20">
        <f t="shared" si="13"/>
        <v>4.1756033468775899E-5</v>
      </c>
      <c r="AA37" s="2">
        <v>0.66584542999999996</v>
      </c>
      <c r="AB37">
        <v>240.220181</v>
      </c>
      <c r="AC37">
        <f t="shared" si="22"/>
        <v>240.9299697557631</v>
      </c>
      <c r="AD37">
        <f t="shared" si="14"/>
        <v>0.50380007780772929</v>
      </c>
      <c r="AE37" s="20">
        <f t="shared" si="15"/>
        <v>8.7305026903756666E-6</v>
      </c>
      <c r="AG37" s="2">
        <v>0.66579107000000004</v>
      </c>
      <c r="AH37">
        <v>266.23289699999998</v>
      </c>
      <c r="AI37">
        <f t="shared" si="23"/>
        <v>263.91462792604113</v>
      </c>
      <c r="AJ37">
        <f t="shared" si="16"/>
        <v>5.3743714992740017</v>
      </c>
      <c r="AK37" s="20">
        <f t="shared" si="17"/>
        <v>7.5823573329463273E-5</v>
      </c>
    </row>
    <row r="38" spans="3:40" x14ac:dyDescent="0.25">
      <c r="C38" s="2">
        <v>0.67083742999999996</v>
      </c>
      <c r="D38">
        <v>164.917575</v>
      </c>
      <c r="E38">
        <f t="shared" si="18"/>
        <v>162.31171588200854</v>
      </c>
      <c r="F38">
        <f t="shared" si="6"/>
        <v>6.7905017428192149</v>
      </c>
      <c r="G38" s="20">
        <f t="shared" si="7"/>
        <v>2.4967093327410428E-4</v>
      </c>
      <c r="I38" s="2">
        <v>0.67123544000000002</v>
      </c>
      <c r="J38">
        <v>184.77782300000001</v>
      </c>
      <c r="K38">
        <f t="shared" si="19"/>
        <v>186.50048956124621</v>
      </c>
      <c r="L38">
        <f t="shared" si="8"/>
        <v>2.9675800812358077</v>
      </c>
      <c r="M38" s="20">
        <f t="shared" si="9"/>
        <v>8.6916605198656061E-5</v>
      </c>
      <c r="O38" s="2">
        <v>0.66900609</v>
      </c>
      <c r="P38">
        <v>199.98864900000001</v>
      </c>
      <c r="Q38">
        <f t="shared" si="20"/>
        <v>202.2227742848317</v>
      </c>
      <c r="R38">
        <f t="shared" si="10"/>
        <v>4.991315788324286</v>
      </c>
      <c r="S38" s="20">
        <f t="shared" si="11"/>
        <v>1.2479706002040247E-4</v>
      </c>
      <c r="U38" s="2">
        <v>0.66896646999999998</v>
      </c>
      <c r="V38">
        <v>218.947069</v>
      </c>
      <c r="W38">
        <f t="shared" si="21"/>
        <v>220.36626117230486</v>
      </c>
      <c r="X38">
        <f t="shared" si="12"/>
        <v>2.0141064219313898</v>
      </c>
      <c r="Y38" s="20">
        <f t="shared" si="13"/>
        <v>4.2014978214507906E-5</v>
      </c>
      <c r="AA38" s="2">
        <v>0.67068006000000002</v>
      </c>
      <c r="AB38">
        <v>240.220181</v>
      </c>
      <c r="AC38">
        <f t="shared" si="22"/>
        <v>240.9359765075701</v>
      </c>
      <c r="AD38">
        <f t="shared" si="14"/>
        <v>0.51236320865754681</v>
      </c>
      <c r="AE38" s="20">
        <f t="shared" si="15"/>
        <v>8.878895753845781E-6</v>
      </c>
      <c r="AG38" s="2">
        <v>0.67062569000000005</v>
      </c>
      <c r="AH38">
        <v>266.23289699999998</v>
      </c>
      <c r="AI38">
        <f t="shared" si="23"/>
        <v>263.9218684910345</v>
      </c>
      <c r="AJ38">
        <f t="shared" si="16"/>
        <v>5.3408527692512004</v>
      </c>
      <c r="AK38" s="20">
        <f t="shared" si="17"/>
        <v>7.5350678985605996E-5</v>
      </c>
    </row>
    <row r="39" spans="3:40" x14ac:dyDescent="0.25">
      <c r="C39" s="2">
        <v>0.67567200999999999</v>
      </c>
      <c r="D39">
        <v>164.93761599999999</v>
      </c>
      <c r="E39">
        <f t="shared" si="18"/>
        <v>162.31608874057724</v>
      </c>
      <c r="F39">
        <f t="shared" si="6"/>
        <v>6.8724051718965464</v>
      </c>
      <c r="G39" s="20">
        <f t="shared" si="7"/>
        <v>2.5262093021532139E-4</v>
      </c>
      <c r="I39" s="2">
        <v>0.67607006000000003</v>
      </c>
      <c r="J39">
        <v>184.77782300000001</v>
      </c>
      <c r="K39">
        <f t="shared" si="19"/>
        <v>186.50506557642927</v>
      </c>
      <c r="L39">
        <f t="shared" si="8"/>
        <v>2.9833669178299953</v>
      </c>
      <c r="M39" s="20">
        <f t="shared" si="9"/>
        <v>8.737898134556067E-5</v>
      </c>
      <c r="O39" s="2">
        <v>0.67384071999999995</v>
      </c>
      <c r="P39">
        <v>199.98864900000001</v>
      </c>
      <c r="Q39">
        <f t="shared" si="20"/>
        <v>202.22742498501265</v>
      </c>
      <c r="R39">
        <f t="shared" si="10"/>
        <v>5.0121179110693035</v>
      </c>
      <c r="S39" s="20">
        <f t="shared" si="11"/>
        <v>1.2531717212527763E-4</v>
      </c>
      <c r="U39" s="2">
        <v>0.67380110000000004</v>
      </c>
      <c r="V39">
        <v>218.947069</v>
      </c>
      <c r="W39">
        <f t="shared" si="21"/>
        <v>220.37143133124505</v>
      </c>
      <c r="X39">
        <f t="shared" si="12"/>
        <v>2.0288080506698321</v>
      </c>
      <c r="Y39" s="20">
        <f t="shared" si="13"/>
        <v>4.2321659432758084E-5</v>
      </c>
      <c r="AA39" s="2">
        <v>0.67551468000000003</v>
      </c>
      <c r="AB39">
        <v>240.220181</v>
      </c>
      <c r="AC39">
        <f t="shared" si="22"/>
        <v>240.94307915062723</v>
      </c>
      <c r="AD39">
        <f t="shared" si="14"/>
        <v>0.52258173618027004</v>
      </c>
      <c r="AE39" s="20">
        <f t="shared" si="15"/>
        <v>9.055975682886325E-6</v>
      </c>
      <c r="AG39" s="2">
        <v>0.67546032</v>
      </c>
      <c r="AH39">
        <v>266.23289699999998</v>
      </c>
      <c r="AI39">
        <f t="shared" si="23"/>
        <v>263.93044057038168</v>
      </c>
      <c r="AJ39">
        <f t="shared" si="16"/>
        <v>5.3013056102906635</v>
      </c>
      <c r="AK39" s="20">
        <f t="shared" si="17"/>
        <v>7.479273338995426E-5</v>
      </c>
    </row>
    <row r="40" spans="3:40" x14ac:dyDescent="0.25">
      <c r="C40" s="2">
        <v>0.68050664000000005</v>
      </c>
      <c r="D40">
        <v>164.93761599999999</v>
      </c>
      <c r="E40">
        <f t="shared" si="18"/>
        <v>162.32124825557656</v>
      </c>
      <c r="F40">
        <f t="shared" si="6"/>
        <v>6.8453801740593372</v>
      </c>
      <c r="G40" s="20">
        <f t="shared" si="7"/>
        <v>2.5162752544334707E-4</v>
      </c>
      <c r="I40" s="2">
        <v>0.68090468999999998</v>
      </c>
      <c r="J40">
        <v>184.77782300000001</v>
      </c>
      <c r="K40">
        <f t="shared" si="19"/>
        <v>186.51046259814487</v>
      </c>
      <c r="L40">
        <f t="shared" si="8"/>
        <v>3.0020399770595718</v>
      </c>
      <c r="M40" s="20">
        <f t="shared" si="9"/>
        <v>8.7925891242675332E-5</v>
      </c>
      <c r="O40" s="2">
        <v>0.67867533999999996</v>
      </c>
      <c r="P40">
        <v>199.98864900000001</v>
      </c>
      <c r="Q40">
        <f t="shared" si="20"/>
        <v>202.23291195411247</v>
      </c>
      <c r="R40">
        <f t="shared" si="10"/>
        <v>5.0367162072015743</v>
      </c>
      <c r="S40" s="20">
        <f t="shared" si="11"/>
        <v>1.2593219933834223E-4</v>
      </c>
      <c r="U40" s="2">
        <v>0.67863572000000005</v>
      </c>
      <c r="V40">
        <v>218.947069</v>
      </c>
      <c r="W40">
        <f t="shared" si="21"/>
        <v>220.37753401121273</v>
      </c>
      <c r="X40">
        <f t="shared" si="12"/>
        <v>2.0462301483038412</v>
      </c>
      <c r="Y40" s="20">
        <f t="shared" si="13"/>
        <v>4.2685090602319628E-5</v>
      </c>
      <c r="AA40" s="2">
        <v>0.68034930999999998</v>
      </c>
      <c r="AB40">
        <v>240.220181</v>
      </c>
      <c r="AC40">
        <f t="shared" si="22"/>
        <v>240.95147769325223</v>
      </c>
      <c r="AD40">
        <f t="shared" si="14"/>
        <v>0.53479485356165046</v>
      </c>
      <c r="AE40" s="20">
        <f t="shared" si="15"/>
        <v>9.2676204579725005E-6</v>
      </c>
      <c r="AG40" s="2">
        <v>0.68029494999999995</v>
      </c>
      <c r="AH40">
        <v>266.23289699999998</v>
      </c>
      <c r="AI40">
        <f t="shared" si="23"/>
        <v>263.94058908750878</v>
      </c>
      <c r="AJ40">
        <f t="shared" si="16"/>
        <v>5.2546755656697473</v>
      </c>
      <c r="AK40" s="20">
        <f t="shared" si="17"/>
        <v>7.4134859886392442E-5</v>
      </c>
    </row>
    <row r="41" spans="3:40" x14ac:dyDescent="0.25">
      <c r="C41" s="2">
        <v>0.68534125999999995</v>
      </c>
      <c r="D41">
        <v>164.93761599999999</v>
      </c>
      <c r="E41">
        <f t="shared" si="18"/>
        <v>162.32733587646862</v>
      </c>
      <c r="F41">
        <f t="shared" si="6"/>
        <v>6.8135623233029321</v>
      </c>
      <c r="G41" s="20">
        <f t="shared" si="7"/>
        <v>2.5045794145426496E-4</v>
      </c>
      <c r="I41" s="2">
        <v>0.68573930999999999</v>
      </c>
      <c r="J41">
        <v>184.77782300000001</v>
      </c>
      <c r="K41">
        <f t="shared" si="19"/>
        <v>186.51682791342009</v>
      </c>
      <c r="L41">
        <f t="shared" si="8"/>
        <v>3.0241380888991629</v>
      </c>
      <c r="M41" s="20">
        <f t="shared" si="9"/>
        <v>8.8573116527189855E-5</v>
      </c>
      <c r="O41" s="2">
        <v>0.68350997000000002</v>
      </c>
      <c r="P41">
        <v>199.98864900000001</v>
      </c>
      <c r="Q41">
        <f t="shared" si="20"/>
        <v>202.23938560134204</v>
      </c>
      <c r="R41">
        <f t="shared" si="10"/>
        <v>5.0658152486206571</v>
      </c>
      <c r="S41" s="20">
        <f t="shared" si="11"/>
        <v>1.2665975795665452E-4</v>
      </c>
      <c r="U41" s="2">
        <v>0.68347035</v>
      </c>
      <c r="V41">
        <v>218.947069</v>
      </c>
      <c r="W41">
        <f t="shared" si="21"/>
        <v>220.38473745930199</v>
      </c>
      <c r="X41">
        <f t="shared" si="12"/>
        <v>2.0668905988717543</v>
      </c>
      <c r="Y41" s="20">
        <f t="shared" si="13"/>
        <v>4.3116074968915494E-5</v>
      </c>
      <c r="AA41" s="2">
        <v>0.68518393</v>
      </c>
      <c r="AB41">
        <v>240.220181</v>
      </c>
      <c r="AC41">
        <f t="shared" si="22"/>
        <v>240.96140863514023</v>
      </c>
      <c r="AD41">
        <f t="shared" si="14"/>
        <v>0.54941840709558387</v>
      </c>
      <c r="AE41" s="20">
        <f t="shared" si="15"/>
        <v>9.5210364042867921E-6</v>
      </c>
      <c r="AG41" s="2">
        <v>0.68512956999999997</v>
      </c>
      <c r="AH41">
        <v>266.23289699999998</v>
      </c>
      <c r="AI41">
        <f t="shared" si="23"/>
        <v>263.95260409647562</v>
      </c>
      <c r="AJ41">
        <f t="shared" si="16"/>
        <v>5.1997357258635342</v>
      </c>
      <c r="AK41" s="20">
        <f t="shared" si="17"/>
        <v>7.3359748792412759E-5</v>
      </c>
    </row>
    <row r="42" spans="3:40" x14ac:dyDescent="0.25">
      <c r="C42" s="2">
        <v>0.69017589000000001</v>
      </c>
      <c r="D42">
        <v>164.93761599999999</v>
      </c>
      <c r="E42">
        <f t="shared" si="18"/>
        <v>162.33451860161858</v>
      </c>
      <c r="F42">
        <f t="shared" si="6"/>
        <v>6.7761160654600543</v>
      </c>
      <c r="G42" s="20">
        <f t="shared" si="7"/>
        <v>2.4908146433268397E-4</v>
      </c>
      <c r="I42" s="2">
        <v>0.69057394000000005</v>
      </c>
      <c r="J42">
        <v>184.77782300000001</v>
      </c>
      <c r="K42">
        <f t="shared" si="19"/>
        <v>186.52433532026507</v>
      </c>
      <c r="L42">
        <f t="shared" si="8"/>
        <v>3.0503052848376244</v>
      </c>
      <c r="M42" s="20">
        <f t="shared" si="9"/>
        <v>8.9339520053389573E-5</v>
      </c>
      <c r="O42" s="2">
        <v>0.68834459000000003</v>
      </c>
      <c r="P42">
        <v>199.98864900000001</v>
      </c>
      <c r="Q42">
        <f t="shared" si="20"/>
        <v>202.24702336806669</v>
      </c>
      <c r="R42">
        <f t="shared" si="10"/>
        <v>5.1002547863405887</v>
      </c>
      <c r="S42" s="20">
        <f t="shared" si="11"/>
        <v>1.2752084413877169E-4</v>
      </c>
      <c r="U42" s="2">
        <v>0.68830497000000002</v>
      </c>
      <c r="V42">
        <v>218.947069</v>
      </c>
      <c r="W42">
        <f t="shared" si="21"/>
        <v>220.39324026519341</v>
      </c>
      <c r="X42">
        <f t="shared" si="12"/>
        <v>2.0914113282711186</v>
      </c>
      <c r="Y42" s="20">
        <f t="shared" si="13"/>
        <v>4.3627586128554323E-5</v>
      </c>
      <c r="AA42" s="2">
        <v>0.69001855999999995</v>
      </c>
      <c r="AB42">
        <v>240.220181</v>
      </c>
      <c r="AC42">
        <f t="shared" si="22"/>
        <v>240.97315180746364</v>
      </c>
      <c r="AD42">
        <f t="shared" si="14"/>
        <v>0.56696503689244648</v>
      </c>
      <c r="AE42" s="20">
        <f t="shared" si="15"/>
        <v>9.8251072160959935E-6</v>
      </c>
      <c r="AG42" s="2">
        <v>0.68996420000000003</v>
      </c>
      <c r="AH42">
        <v>266.23289699999998</v>
      </c>
      <c r="AI42">
        <f t="shared" si="23"/>
        <v>263.96682921291705</v>
      </c>
      <c r="AJ42">
        <f t="shared" si="16"/>
        <v>5.1350632156549354</v>
      </c>
      <c r="AK42" s="20">
        <f t="shared" si="17"/>
        <v>7.2447325670776214E-5</v>
      </c>
    </row>
    <row r="43" spans="3:40" x14ac:dyDescent="0.25">
      <c r="C43" s="2">
        <v>0.69501051000000003</v>
      </c>
      <c r="D43">
        <v>164.93761599999999</v>
      </c>
      <c r="E43">
        <f t="shared" si="18"/>
        <v>162.34299343005435</v>
      </c>
      <c r="F43">
        <f t="shared" si="6"/>
        <v>6.7320662804713276</v>
      </c>
      <c r="G43" s="20">
        <f t="shared" si="7"/>
        <v>2.4746224989737362E-4</v>
      </c>
      <c r="I43" s="2">
        <v>0.69540855999999995</v>
      </c>
      <c r="J43">
        <v>184.77782300000001</v>
      </c>
      <c r="K43">
        <f t="shared" si="19"/>
        <v>186.53318978183972</v>
      </c>
      <c r="L43">
        <f t="shared" si="8"/>
        <v>3.0813125387863058</v>
      </c>
      <c r="M43" s="20">
        <f t="shared" si="9"/>
        <v>9.0247682655906336E-5</v>
      </c>
      <c r="O43" s="2">
        <v>0.69317921999999998</v>
      </c>
      <c r="P43">
        <v>199.98864900000001</v>
      </c>
      <c r="Q43">
        <f t="shared" si="20"/>
        <v>202.25603472364554</v>
      </c>
      <c r="R43">
        <f t="shared" si="10"/>
        <v>5.1410380197915728</v>
      </c>
      <c r="S43" s="20">
        <f t="shared" si="11"/>
        <v>1.2854054071752036E-4</v>
      </c>
      <c r="U43" s="2">
        <v>0.69313959999999997</v>
      </c>
      <c r="V43">
        <v>218.947069</v>
      </c>
      <c r="W43">
        <f t="shared" si="21"/>
        <v>220.40327698863751</v>
      </c>
      <c r="X43">
        <f t="shared" si="12"/>
        <v>2.1205417061717196</v>
      </c>
      <c r="Y43" s="20">
        <f t="shared" si="13"/>
        <v>4.4235256199781489E-5</v>
      </c>
      <c r="AA43" s="2">
        <v>0.69485317999999996</v>
      </c>
      <c r="AB43">
        <v>240.220181</v>
      </c>
      <c r="AC43">
        <f t="shared" si="22"/>
        <v>240.98703813497815</v>
      </c>
      <c r="AD43">
        <f t="shared" si="14"/>
        <v>0.58806986546690121</v>
      </c>
      <c r="AE43" s="20">
        <f t="shared" si="15"/>
        <v>1.0190839121996001E-5</v>
      </c>
      <c r="AG43" s="2">
        <v>0.69479882000000004</v>
      </c>
      <c r="AH43">
        <v>266.23289699999998</v>
      </c>
      <c r="AI43">
        <f t="shared" si="23"/>
        <v>263.98367131463863</v>
      </c>
      <c r="AJ43">
        <f t="shared" si="16"/>
        <v>5.0590161836892467</v>
      </c>
      <c r="AK43" s="20">
        <f t="shared" si="17"/>
        <v>7.1374426689840969E-5</v>
      </c>
    </row>
    <row r="44" spans="3:40" x14ac:dyDescent="0.25">
      <c r="C44" s="2">
        <v>0.69984535999999997</v>
      </c>
      <c r="D44">
        <v>164.832335</v>
      </c>
      <c r="E44">
        <f t="shared" si="18"/>
        <v>162.35299339015867</v>
      </c>
      <c r="F44">
        <f t="shared" si="6"/>
        <v>6.1471348182905849</v>
      </c>
      <c r="G44" s="20">
        <f t="shared" si="7"/>
        <v>2.2624965020275994E-4</v>
      </c>
      <c r="I44" s="2">
        <v>0.70014913999999995</v>
      </c>
      <c r="J44">
        <v>184.71483799999999</v>
      </c>
      <c r="K44">
        <f t="shared" si="19"/>
        <v>186.54341313849241</v>
      </c>
      <c r="L44">
        <f t="shared" si="8"/>
        <v>3.3436870371125926</v>
      </c>
      <c r="M44" s="20">
        <f t="shared" si="9"/>
        <v>9.799909266535161E-5</v>
      </c>
      <c r="O44" s="2">
        <v>0.69839065</v>
      </c>
      <c r="P44">
        <v>199.94928300000001</v>
      </c>
      <c r="Q44">
        <f t="shared" si="20"/>
        <v>202.26757171266297</v>
      </c>
      <c r="R44">
        <f t="shared" si="10"/>
        <v>5.3744625552604948</v>
      </c>
      <c r="S44" s="20">
        <f t="shared" si="11"/>
        <v>1.3442973396513605E-4</v>
      </c>
      <c r="U44" s="2">
        <v>0.69835082999999998</v>
      </c>
      <c r="V44">
        <v>219.00218100000001</v>
      </c>
      <c r="W44">
        <f t="shared" si="21"/>
        <v>220.41613259173945</v>
      </c>
      <c r="X44">
        <f t="shared" si="12"/>
        <v>1.9992591037825176</v>
      </c>
      <c r="Y44" s="20">
        <f t="shared" si="13"/>
        <v>4.1684270209502677E-5</v>
      </c>
      <c r="AA44" s="2">
        <v>0.69968775999999999</v>
      </c>
      <c r="AB44">
        <v>240.24379999999999</v>
      </c>
      <c r="AC44">
        <f t="shared" si="22"/>
        <v>241.00345903487136</v>
      </c>
      <c r="AD44">
        <f t="shared" si="14"/>
        <v>0.57708184926168904</v>
      </c>
      <c r="AE44" s="20">
        <f t="shared" si="15"/>
        <v>9.9984582533037064E-6</v>
      </c>
      <c r="AG44" s="2">
        <v>0.69963321000000001</v>
      </c>
      <c r="AH44">
        <v>266.34806300000002</v>
      </c>
      <c r="AI44">
        <f t="shared" si="23"/>
        <v>264.00361142300369</v>
      </c>
      <c r="AJ44">
        <f t="shared" si="16"/>
        <v>5.4964531968805996</v>
      </c>
      <c r="AK44" s="20">
        <f t="shared" si="17"/>
        <v>7.7478900446356115E-5</v>
      </c>
    </row>
    <row r="45" spans="3:40" x14ac:dyDescent="0.25">
      <c r="C45" s="2">
        <v>0.70467975999999999</v>
      </c>
      <c r="D45">
        <v>164.93761599999999</v>
      </c>
      <c r="E45">
        <f t="shared" si="18"/>
        <v>162.36479131882851</v>
      </c>
      <c r="F45">
        <f t="shared" si="6"/>
        <v>6.6194268400451408</v>
      </c>
      <c r="G45" s="20">
        <f t="shared" si="7"/>
        <v>2.4332176639739621E-4</v>
      </c>
      <c r="I45" s="2">
        <v>0.70507781000000003</v>
      </c>
      <c r="J45">
        <v>184.77782300000001</v>
      </c>
      <c r="K45">
        <f t="shared" si="19"/>
        <v>186.55595075727123</v>
      </c>
      <c r="L45">
        <f t="shared" si="8"/>
        <v>3.1617383211783832</v>
      </c>
      <c r="M45" s="20">
        <f t="shared" si="9"/>
        <v>9.26032504197438E-5</v>
      </c>
      <c r="O45" s="2">
        <v>0.70284844999999996</v>
      </c>
      <c r="P45">
        <v>199.99866900000001</v>
      </c>
      <c r="Q45">
        <f t="shared" si="20"/>
        <v>202.27921133870274</v>
      </c>
      <c r="R45">
        <f t="shared" si="10"/>
        <v>5.200873358615719</v>
      </c>
      <c r="S45" s="20">
        <f t="shared" si="11"/>
        <v>1.300235645732788E-4</v>
      </c>
      <c r="U45" s="2">
        <v>0.70280883000000005</v>
      </c>
      <c r="V45">
        <v>218.95708999999999</v>
      </c>
      <c r="W45">
        <f t="shared" si="21"/>
        <v>220.42910988629185</v>
      </c>
      <c r="X45">
        <f t="shared" si="12"/>
        <v>2.1668425456387026</v>
      </c>
      <c r="Y45" s="20">
        <f t="shared" si="13"/>
        <v>4.5196970882674968E-5</v>
      </c>
      <c r="AA45" s="2">
        <v>0.70452221000000004</v>
      </c>
      <c r="AB45">
        <v>240.329621</v>
      </c>
      <c r="AC45">
        <f t="shared" si="22"/>
        <v>241.0228772560763</v>
      </c>
      <c r="AD45">
        <f t="shared" si="14"/>
        <v>0.48060423658892293</v>
      </c>
      <c r="AE45" s="20">
        <f t="shared" si="15"/>
        <v>8.3209515198656902E-6</v>
      </c>
      <c r="AG45" s="2">
        <v>0.70446776</v>
      </c>
      <c r="AH45">
        <v>266.38320199999998</v>
      </c>
      <c r="AI45">
        <f t="shared" si="23"/>
        <v>264.02722204265444</v>
      </c>
      <c r="AJ45">
        <f t="shared" si="16"/>
        <v>5.5506415594138891</v>
      </c>
      <c r="AK45" s="20">
        <f t="shared" si="17"/>
        <v>7.8222107569309143E-5</v>
      </c>
    </row>
    <row r="46" spans="3:40" x14ac:dyDescent="0.25">
      <c r="C46" s="2">
        <v>0.70951439000000005</v>
      </c>
      <c r="D46">
        <v>164.93761599999999</v>
      </c>
      <c r="E46">
        <f t="shared" si="18"/>
        <v>162.37871250874591</v>
      </c>
      <c r="F46">
        <f t="shared" si="6"/>
        <v>6.5479870775523468</v>
      </c>
      <c r="G46" s="20">
        <f t="shared" si="7"/>
        <v>2.4069573099874249E-4</v>
      </c>
      <c r="I46" s="2">
        <v>0.7099124</v>
      </c>
      <c r="J46">
        <v>184.797864</v>
      </c>
      <c r="K46">
        <f t="shared" si="19"/>
        <v>186.57047907129422</v>
      </c>
      <c r="L46">
        <f t="shared" si="8"/>
        <v>3.1421641909793823</v>
      </c>
      <c r="M46" s="20">
        <f t="shared" si="9"/>
        <v>9.2009989425829942E-5</v>
      </c>
      <c r="O46" s="2">
        <v>0.70768308999999996</v>
      </c>
      <c r="P46">
        <v>199.98864900000001</v>
      </c>
      <c r="Q46">
        <f t="shared" si="20"/>
        <v>202.29401276460135</v>
      </c>
      <c r="R46">
        <f t="shared" si="10"/>
        <v>5.3147020871368555</v>
      </c>
      <c r="S46" s="20">
        <f t="shared" si="11"/>
        <v>1.3288263525831732E-4</v>
      </c>
      <c r="U46" s="2">
        <v>0.70764327999999999</v>
      </c>
      <c r="V46">
        <v>219.037252</v>
      </c>
      <c r="W46">
        <f t="shared" si="21"/>
        <v>220.4456187203993</v>
      </c>
      <c r="X46">
        <f t="shared" si="12"/>
        <v>1.9834968191282807</v>
      </c>
      <c r="Y46" s="20">
        <f t="shared" si="13"/>
        <v>4.134238660229009E-5</v>
      </c>
      <c r="AA46" s="2">
        <v>0.70935685000000004</v>
      </c>
      <c r="AB46">
        <v>240.31960100000001</v>
      </c>
      <c r="AC46">
        <f t="shared" si="22"/>
        <v>241.0458421788278</v>
      </c>
      <c r="AD46">
        <f t="shared" si="14"/>
        <v>0.52742624982518038</v>
      </c>
      <c r="AE46" s="20">
        <f t="shared" si="15"/>
        <v>9.1323669179463689E-6</v>
      </c>
      <c r="AG46" s="2">
        <v>0.70930205000000002</v>
      </c>
      <c r="AH46">
        <v>266.54352599999999</v>
      </c>
      <c r="AI46">
        <f t="shared" si="23"/>
        <v>264.05517734348734</v>
      </c>
      <c r="AJ46">
        <f t="shared" si="16"/>
        <v>6.1918790363682694</v>
      </c>
      <c r="AK46" s="20">
        <f t="shared" si="17"/>
        <v>8.7153771665983781E-5</v>
      </c>
    </row>
    <row r="47" spans="3:40" x14ac:dyDescent="0.25">
      <c r="C47" s="2">
        <v>0.71434902</v>
      </c>
      <c r="D47">
        <v>164.93761599999999</v>
      </c>
      <c r="E47">
        <f t="shared" si="18"/>
        <v>162.39513851163426</v>
      </c>
      <c r="F47">
        <f t="shared" si="6"/>
        <v>6.4641917788465282</v>
      </c>
      <c r="G47" s="20">
        <f t="shared" si="7"/>
        <v>2.3761552170123204E-4</v>
      </c>
      <c r="I47" s="2">
        <v>0.71474680999999995</v>
      </c>
      <c r="J47">
        <v>184.898067</v>
      </c>
      <c r="K47">
        <f t="shared" si="19"/>
        <v>186.58761463475929</v>
      </c>
      <c r="L47">
        <f t="shared" si="8"/>
        <v>2.8545712101207221</v>
      </c>
      <c r="M47" s="20">
        <f t="shared" si="9"/>
        <v>8.3498012787001254E-5</v>
      </c>
      <c r="O47" s="2">
        <v>0.71251757000000004</v>
      </c>
      <c r="P47">
        <v>200.05879100000001</v>
      </c>
      <c r="Q47">
        <f t="shared" si="20"/>
        <v>202.31147682353696</v>
      </c>
      <c r="R47">
        <f t="shared" si="10"/>
        <v>5.0745934195643478</v>
      </c>
      <c r="S47" s="20">
        <f t="shared" si="11"/>
        <v>1.2679028325778829E-4</v>
      </c>
      <c r="U47" s="2">
        <v>0.71247780000000005</v>
      </c>
      <c r="V47">
        <v>219.087354</v>
      </c>
      <c r="W47">
        <f t="shared" si="21"/>
        <v>220.46510783575644</v>
      </c>
      <c r="X47">
        <f t="shared" si="12"/>
        <v>1.8982056319415743</v>
      </c>
      <c r="Y47" s="20">
        <f t="shared" si="13"/>
        <v>3.9546553187900683E-5</v>
      </c>
      <c r="AA47" s="2">
        <v>0.71419138999999998</v>
      </c>
      <c r="AB47">
        <v>240.35968199999999</v>
      </c>
      <c r="AC47">
        <f t="shared" si="22"/>
        <v>241.07300095240379</v>
      </c>
      <c r="AD47">
        <f t="shared" si="14"/>
        <v>0.50882392785844888</v>
      </c>
      <c r="AE47" s="20">
        <f t="shared" si="15"/>
        <v>8.8073303145247445E-6</v>
      </c>
      <c r="AG47" s="2">
        <v>0.71413627999999996</v>
      </c>
      <c r="AH47">
        <v>266.73391199999998</v>
      </c>
      <c r="AI47">
        <f t="shared" si="23"/>
        <v>264.08827926903507</v>
      </c>
      <c r="AJ47">
        <f t="shared" si="16"/>
        <v>6.9993725471528236</v>
      </c>
      <c r="AK47" s="20">
        <f t="shared" si="17"/>
        <v>9.8379053696499939E-5</v>
      </c>
    </row>
    <row r="48" spans="3:40" x14ac:dyDescent="0.25">
      <c r="C48" s="2">
        <v>0.71918349000000004</v>
      </c>
      <c r="D48">
        <v>165.007758</v>
      </c>
      <c r="E48">
        <f t="shared" si="18"/>
        <v>162.41451951076536</v>
      </c>
      <c r="F48">
        <f t="shared" si="6"/>
        <v>6.7248858620479393</v>
      </c>
      <c r="G48" s="20">
        <f t="shared" si="7"/>
        <v>2.4698819183960005E-4</v>
      </c>
      <c r="I48" s="2">
        <v>0.71958122999999996</v>
      </c>
      <c r="J48">
        <v>184.99826999999999</v>
      </c>
      <c r="K48">
        <f t="shared" si="19"/>
        <v>186.60782652082696</v>
      </c>
      <c r="L48">
        <f t="shared" si="8"/>
        <v>2.5906721937366215</v>
      </c>
      <c r="M48" s="20">
        <f t="shared" si="9"/>
        <v>7.5696731833107842E-5</v>
      </c>
      <c r="O48" s="2">
        <v>0.71735210999999999</v>
      </c>
      <c r="P48">
        <v>200.098872</v>
      </c>
      <c r="Q48">
        <f t="shared" si="20"/>
        <v>202.33208395597154</v>
      </c>
      <c r="R48">
        <f t="shared" si="10"/>
        <v>4.9872356402942355</v>
      </c>
      <c r="S48" s="20">
        <f t="shared" si="11"/>
        <v>1.2455770786954745E-4</v>
      </c>
      <c r="U48" s="2">
        <v>0.71731226000000003</v>
      </c>
      <c r="V48">
        <v>219.16751600000001</v>
      </c>
      <c r="W48">
        <f t="shared" si="21"/>
        <v>220.48811539380699</v>
      </c>
      <c r="X48">
        <f t="shared" si="12"/>
        <v>1.7439827589233807</v>
      </c>
      <c r="Y48" s="20">
        <f t="shared" si="13"/>
        <v>3.6306954107806997E-5</v>
      </c>
      <c r="AA48" s="2">
        <v>0.71902628999999996</v>
      </c>
      <c r="AB48">
        <v>240.23020099999999</v>
      </c>
      <c r="AC48">
        <f t="shared" si="22"/>
        <v>241.10512385859531</v>
      </c>
      <c r="AD48">
        <f t="shared" si="14"/>
        <v>0.76549000849259219</v>
      </c>
      <c r="AE48" s="20">
        <f t="shared" si="15"/>
        <v>1.3264299430338211E-5</v>
      </c>
      <c r="AG48" s="2">
        <v>0.71897051999999995</v>
      </c>
      <c r="AH48">
        <v>266.91427800000002</v>
      </c>
      <c r="AI48">
        <f t="shared" si="23"/>
        <v>264.12747745978203</v>
      </c>
      <c r="AJ48">
        <f t="shared" si="16"/>
        <v>7.7662572509593151</v>
      </c>
      <c r="AK48" s="20">
        <f t="shared" si="17"/>
        <v>1.0901045691937336E-4</v>
      </c>
    </row>
    <row r="49" spans="3:37" x14ac:dyDescent="0.25">
      <c r="C49" s="2">
        <v>0.72401795000000002</v>
      </c>
      <c r="D49">
        <v>165.08792</v>
      </c>
      <c r="E49">
        <f t="shared" si="18"/>
        <v>162.43738799201833</v>
      </c>
      <c r="F49">
        <f t="shared" si="6"/>
        <v>7.025319925335328</v>
      </c>
      <c r="G49" s="20">
        <f t="shared" si="7"/>
        <v>2.5777186567404434E-4</v>
      </c>
      <c r="I49" s="2">
        <v>0.72441568999999995</v>
      </c>
      <c r="J49">
        <v>185.07843199999999</v>
      </c>
      <c r="K49">
        <f t="shared" si="19"/>
        <v>186.63166774290687</v>
      </c>
      <c r="L49">
        <f t="shared" si="8"/>
        <v>2.4125412730434816</v>
      </c>
      <c r="M49" s="20">
        <f t="shared" si="9"/>
        <v>7.0430882303779613E-5</v>
      </c>
      <c r="O49" s="2">
        <v>0.72218654999999998</v>
      </c>
      <c r="P49">
        <v>200.189055</v>
      </c>
      <c r="Q49">
        <f t="shared" si="20"/>
        <v>202.35639971590919</v>
      </c>
      <c r="R49">
        <f t="shared" si="10"/>
        <v>4.6973831175795091</v>
      </c>
      <c r="S49" s="20">
        <f t="shared" si="11"/>
        <v>1.1721287640104852E-4</v>
      </c>
      <c r="U49" s="2">
        <v>0.72214677999999999</v>
      </c>
      <c r="V49">
        <v>219.21761799999999</v>
      </c>
      <c r="W49">
        <f t="shared" si="21"/>
        <v>220.51527823015428</v>
      </c>
      <c r="X49">
        <f t="shared" si="12"/>
        <v>1.6839220729240916</v>
      </c>
      <c r="Y49" s="20">
        <f t="shared" si="13"/>
        <v>3.5040563440601064E-5</v>
      </c>
      <c r="AA49" s="2">
        <v>0.72386070999999996</v>
      </c>
      <c r="AB49">
        <v>240.33040399999999</v>
      </c>
      <c r="AC49">
        <f t="shared" si="22"/>
        <v>241.14311304527098</v>
      </c>
      <c r="AD49">
        <f t="shared" si="14"/>
        <v>0.66049599226528766</v>
      </c>
      <c r="AE49" s="20">
        <f t="shared" si="15"/>
        <v>1.1435436686877388E-5</v>
      </c>
      <c r="AG49" s="2">
        <v>0.72380473000000001</v>
      </c>
      <c r="AH49">
        <v>267.11468400000001</v>
      </c>
      <c r="AI49">
        <f t="shared" si="23"/>
        <v>264.17389622996234</v>
      </c>
      <c r="AJ49">
        <f t="shared" si="16"/>
        <v>8.6482327084031496</v>
      </c>
      <c r="AK49" s="20">
        <f t="shared" si="17"/>
        <v>1.2120815517908782E-4</v>
      </c>
    </row>
    <row r="50" spans="3:37" x14ac:dyDescent="0.25">
      <c r="C50" s="2">
        <v>0.72885243</v>
      </c>
      <c r="D50">
        <v>165.158063</v>
      </c>
      <c r="E50">
        <f t="shared" si="18"/>
        <v>162.46437198312665</v>
      </c>
      <c r="F50">
        <f t="shared" si="6"/>
        <v>7.2559712943841541</v>
      </c>
      <c r="G50" s="20">
        <f t="shared" si="7"/>
        <v>2.6600879410821775E-4</v>
      </c>
      <c r="I50" s="2">
        <v>0.72925002000000005</v>
      </c>
      <c r="J50">
        <v>185.218717</v>
      </c>
      <c r="K50">
        <f t="shared" si="19"/>
        <v>186.65978966228082</v>
      </c>
      <c r="L50">
        <f t="shared" si="8"/>
        <v>2.0766904179731216</v>
      </c>
      <c r="M50" s="20">
        <f t="shared" si="9"/>
        <v>6.0534368469234901E-5</v>
      </c>
      <c r="O50" s="2">
        <v>0.72702107000000005</v>
      </c>
      <c r="P50">
        <v>200.23915700000001</v>
      </c>
      <c r="Q50">
        <f t="shared" si="20"/>
        <v>202.38509348485954</v>
      </c>
      <c r="R50">
        <f t="shared" si="10"/>
        <v>4.6050433970512881</v>
      </c>
      <c r="S50" s="20">
        <f t="shared" si="11"/>
        <v>1.1485124590611112E-4</v>
      </c>
      <c r="U50" s="2">
        <v>0.72698114000000003</v>
      </c>
      <c r="V50">
        <v>219.347882</v>
      </c>
      <c r="W50">
        <f t="shared" si="21"/>
        <v>220.54734649363633</v>
      </c>
      <c r="X50">
        <f t="shared" si="12"/>
        <v>1.4387150714942509</v>
      </c>
      <c r="Y50" s="20">
        <f t="shared" si="13"/>
        <v>2.9902527787591889E-5</v>
      </c>
      <c r="AA50" s="2">
        <v>0.72869514000000002</v>
      </c>
      <c r="AB50">
        <v>240.42058700000001</v>
      </c>
      <c r="AC50">
        <f t="shared" si="22"/>
        <v>241.1880458463956</v>
      </c>
      <c r="AD50">
        <f t="shared" si="14"/>
        <v>0.58899308091084102</v>
      </c>
      <c r="AE50" s="20">
        <f t="shared" si="15"/>
        <v>1.0189828781746084E-5</v>
      </c>
      <c r="AG50" s="2">
        <v>0.72863893999999996</v>
      </c>
      <c r="AH50">
        <v>267.31509</v>
      </c>
      <c r="AI50">
        <f t="shared" si="23"/>
        <v>264.22886841228018</v>
      </c>
      <c r="AJ50">
        <f t="shared" si="16"/>
        <v>9.5247636885078446</v>
      </c>
      <c r="AK50" s="20">
        <f t="shared" si="17"/>
        <v>1.3329297419943133E-4</v>
      </c>
    </row>
    <row r="51" spans="3:37" x14ac:dyDescent="0.25">
      <c r="C51" s="2">
        <v>0.73368688999999998</v>
      </c>
      <c r="D51">
        <v>165.238225</v>
      </c>
      <c r="E51">
        <f t="shared" si="18"/>
        <v>162.49621224237089</v>
      </c>
      <c r="F51">
        <f t="shared" si="6"/>
        <v>7.5186339630008083</v>
      </c>
      <c r="G51" s="20">
        <f t="shared" si="7"/>
        <v>2.7537080866100235E-4</v>
      </c>
      <c r="I51" s="2">
        <v>0.73408430999999996</v>
      </c>
      <c r="J51">
        <v>185.379042</v>
      </c>
      <c r="K51">
        <f t="shared" si="19"/>
        <v>186.6929622603287</v>
      </c>
      <c r="L51">
        <f t="shared" si="8"/>
        <v>1.7263864505022397</v>
      </c>
      <c r="M51" s="20">
        <f t="shared" si="9"/>
        <v>5.023619665152285E-5</v>
      </c>
      <c r="O51" s="2">
        <v>0.73185553000000003</v>
      </c>
      <c r="P51">
        <v>200.31931900000001</v>
      </c>
      <c r="Q51">
        <f t="shared" si="20"/>
        <v>202.41895364057979</v>
      </c>
      <c r="R51">
        <f t="shared" si="10"/>
        <v>4.4084656239225799</v>
      </c>
      <c r="S51" s="20">
        <f t="shared" si="11"/>
        <v>1.0986055492542843E-4</v>
      </c>
      <c r="U51" s="2">
        <v>0.73181558999999996</v>
      </c>
      <c r="V51">
        <v>219.428044</v>
      </c>
      <c r="W51">
        <f t="shared" si="21"/>
        <v>220.58520947326764</v>
      </c>
      <c r="X51">
        <f t="shared" si="12"/>
        <v>1.3390319325227196</v>
      </c>
      <c r="Y51" s="20">
        <f t="shared" si="13"/>
        <v>2.781036381763288E-5</v>
      </c>
      <c r="AA51" s="2">
        <v>0.73352945000000003</v>
      </c>
      <c r="AB51">
        <v>240.57089099999999</v>
      </c>
      <c r="AC51">
        <f t="shared" si="22"/>
        <v>241.24119211491009</v>
      </c>
      <c r="AD51">
        <f t="shared" si="14"/>
        <v>0.44930358464972714</v>
      </c>
      <c r="AE51" s="20">
        <f t="shared" si="15"/>
        <v>7.7634315846015123E-6</v>
      </c>
      <c r="AG51" s="2">
        <v>0.73347309999999999</v>
      </c>
      <c r="AH51">
        <v>267.53553699999998</v>
      </c>
      <c r="AI51">
        <f t="shared" si="23"/>
        <v>264.29397234362045</v>
      </c>
      <c r="AJ51">
        <f t="shared" si="16"/>
        <v>10.507741421488898</v>
      </c>
      <c r="AK51" s="20">
        <f t="shared" si="17"/>
        <v>1.4680688409888926E-4</v>
      </c>
    </row>
    <row r="52" spans="3:37" x14ac:dyDescent="0.25">
      <c r="C52" s="2">
        <v>0.73852121999999998</v>
      </c>
      <c r="D52">
        <v>165.37850900000001</v>
      </c>
      <c r="E52">
        <f t="shared" si="18"/>
        <v>162.53378225254824</v>
      </c>
      <c r="F52">
        <f t="shared" si="6"/>
        <v>8.0924702676675437</v>
      </c>
      <c r="G52" s="20">
        <f t="shared" si="7"/>
        <v>2.9588501304558302E-4</v>
      </c>
      <c r="I52" s="2">
        <v>0.73891865999999995</v>
      </c>
      <c r="J52">
        <v>185.50930600000001</v>
      </c>
      <c r="K52">
        <f t="shared" si="19"/>
        <v>186.73209450830137</v>
      </c>
      <c r="L52">
        <f t="shared" si="8"/>
        <v>1.495211736033873</v>
      </c>
      <c r="M52" s="20">
        <f t="shared" si="9"/>
        <v>4.3448150664449431E-5</v>
      </c>
      <c r="O52" s="2">
        <v>0.73710759999999997</v>
      </c>
      <c r="P52">
        <v>200.56904399999999</v>
      </c>
      <c r="Q52">
        <f t="shared" si="20"/>
        <v>202.46268455676795</v>
      </c>
      <c r="R52">
        <f t="shared" si="10"/>
        <v>3.5858745582364802</v>
      </c>
      <c r="S52" s="20">
        <f t="shared" si="11"/>
        <v>8.9138902773915288E-5</v>
      </c>
      <c r="U52" s="2">
        <v>0.73664989999999997</v>
      </c>
      <c r="V52">
        <v>219.578349</v>
      </c>
      <c r="W52">
        <f t="shared" si="21"/>
        <v>220.62991391408136</v>
      </c>
      <c r="X52">
        <f t="shared" si="12"/>
        <v>1.1057887685269248</v>
      </c>
      <c r="Y52" s="20">
        <f t="shared" si="13"/>
        <v>2.293470423564274E-5</v>
      </c>
      <c r="AA52" s="2">
        <v>0.73836374000000005</v>
      </c>
      <c r="AB52">
        <v>240.73121599999999</v>
      </c>
      <c r="AC52">
        <f t="shared" si="22"/>
        <v>241.30405709035165</v>
      </c>
      <c r="AD52">
        <f t="shared" si="14"/>
        <v>0.32814691479527752</v>
      </c>
      <c r="AE52" s="20">
        <f t="shared" si="15"/>
        <v>5.6624386055719983E-6</v>
      </c>
      <c r="AG52" s="2">
        <v>0.73830724000000003</v>
      </c>
      <c r="AH52">
        <v>267.76600400000001</v>
      </c>
      <c r="AI52">
        <f t="shared" si="23"/>
        <v>264.3710793323969</v>
      </c>
      <c r="AJ52">
        <f t="shared" si="16"/>
        <v>11.525513498700064</v>
      </c>
      <c r="AK52" s="20">
        <f t="shared" si="17"/>
        <v>1.6074941784560836E-4</v>
      </c>
    </row>
    <row r="53" spans="3:37" x14ac:dyDescent="0.25">
      <c r="C53" s="2">
        <v>0.74335561999999999</v>
      </c>
      <c r="D53">
        <v>165.488733</v>
      </c>
      <c r="E53">
        <f t="shared" si="18"/>
        <v>162.57811544977909</v>
      </c>
      <c r="F53">
        <f t="shared" si="6"/>
        <v>8.4716945236539463</v>
      </c>
      <c r="G53" s="20">
        <f t="shared" si="7"/>
        <v>3.0933810837109962E-4</v>
      </c>
      <c r="I53" s="2">
        <v>0.74375290999999999</v>
      </c>
      <c r="J53">
        <v>185.689671</v>
      </c>
      <c r="K53">
        <f t="shared" si="19"/>
        <v>186.77825679676511</v>
      </c>
      <c r="L53">
        <f t="shared" si="8"/>
        <v>1.1850190369187121</v>
      </c>
      <c r="M53" s="20">
        <f t="shared" si="9"/>
        <v>3.4367649749409107E-5</v>
      </c>
      <c r="O53" s="2">
        <v>0.74194207999999995</v>
      </c>
      <c r="P53">
        <v>200.639186</v>
      </c>
      <c r="Q53">
        <f t="shared" si="20"/>
        <v>202.51052138205429</v>
      </c>
      <c r="R53">
        <f t="shared" si="10"/>
        <v>3.5018961121283043</v>
      </c>
      <c r="S53" s="20">
        <f t="shared" si="11"/>
        <v>8.6990483294594427E-5</v>
      </c>
      <c r="U53" s="2">
        <v>0.74148426000000001</v>
      </c>
      <c r="V53">
        <v>219.70861300000001</v>
      </c>
      <c r="W53">
        <f t="shared" si="21"/>
        <v>220.68270019220842</v>
      </c>
      <c r="X53">
        <f t="shared" si="12"/>
        <v>0.94884585802444654</v>
      </c>
      <c r="Y53" s="20">
        <f t="shared" si="13"/>
        <v>1.9656287752824077E-5</v>
      </c>
      <c r="AA53" s="2">
        <v>0.74319796999999999</v>
      </c>
      <c r="AB53">
        <v>240.92160200000001</v>
      </c>
      <c r="AC53">
        <f t="shared" si="22"/>
        <v>241.37842054192913</v>
      </c>
      <c r="AD53">
        <f t="shared" si="14"/>
        <v>0.20868318025025079</v>
      </c>
      <c r="AE53" s="20">
        <f t="shared" si="15"/>
        <v>3.5953068476461761E-6</v>
      </c>
      <c r="AG53" s="2">
        <v>0.74314137000000002</v>
      </c>
      <c r="AH53">
        <v>268.00649099999998</v>
      </c>
      <c r="AI53">
        <f t="shared" si="23"/>
        <v>264.46240677132477</v>
      </c>
      <c r="AJ53">
        <f t="shared" si="16"/>
        <v>12.56053301994441</v>
      </c>
      <c r="AK53" s="20">
        <f t="shared" si="17"/>
        <v>1.7487085940743225E-4</v>
      </c>
    </row>
    <row r="54" spans="3:37" x14ac:dyDescent="0.25">
      <c r="C54" s="2">
        <v>0.74818994999999999</v>
      </c>
      <c r="D54">
        <v>165.629017</v>
      </c>
      <c r="E54">
        <f t="shared" si="18"/>
        <v>162.63042846373423</v>
      </c>
      <c r="F54">
        <f t="shared" si="6"/>
        <v>8.9915332098244996</v>
      </c>
      <c r="G54" s="20">
        <f t="shared" si="7"/>
        <v>3.27763738041576E-4</v>
      </c>
      <c r="I54" s="2">
        <v>0.74858712000000005</v>
      </c>
      <c r="J54">
        <v>185.89007699999999</v>
      </c>
      <c r="K54">
        <f t="shared" si="19"/>
        <v>186.83271412895448</v>
      </c>
      <c r="L54">
        <f t="shared" si="8"/>
        <v>0.88856475688355907</v>
      </c>
      <c r="M54" s="20">
        <f t="shared" si="9"/>
        <v>2.5714416219289159E-5</v>
      </c>
      <c r="O54" s="2">
        <v>0.74677652000000005</v>
      </c>
      <c r="P54">
        <v>200.72936899999999</v>
      </c>
      <c r="Q54">
        <f t="shared" si="20"/>
        <v>202.56697752875232</v>
      </c>
      <c r="R54">
        <f t="shared" si="10"/>
        <v>3.3768051049432906</v>
      </c>
      <c r="S54" s="20">
        <f t="shared" si="11"/>
        <v>8.3807745310386316E-5</v>
      </c>
      <c r="U54" s="2">
        <v>0.74631857000000001</v>
      </c>
      <c r="V54">
        <v>219.85891699999999</v>
      </c>
      <c r="W54">
        <f t="shared" si="21"/>
        <v>220.74503071665066</v>
      </c>
      <c r="X54">
        <f t="shared" si="12"/>
        <v>0.78519751883646283</v>
      </c>
      <c r="Y54" s="20">
        <f t="shared" si="13"/>
        <v>1.6243916556235999E-5</v>
      </c>
      <c r="AA54" s="2">
        <v>0.74803215999999995</v>
      </c>
      <c r="AB54">
        <v>241.13202899999999</v>
      </c>
      <c r="AC54">
        <f t="shared" si="22"/>
        <v>241.46638972359722</v>
      </c>
      <c r="AD54">
        <f t="shared" si="14"/>
        <v>0.11179709348446228</v>
      </c>
      <c r="AE54" s="20">
        <f t="shared" si="15"/>
        <v>1.922740666305414E-6</v>
      </c>
      <c r="AG54" s="2">
        <v>0.74797541000000001</v>
      </c>
      <c r="AH54">
        <v>268.28706</v>
      </c>
      <c r="AI54">
        <f t="shared" si="23"/>
        <v>264.57058036768404</v>
      </c>
      <c r="AJ54">
        <f t="shared" si="16"/>
        <v>13.812220857419314</v>
      </c>
      <c r="AK54" s="20">
        <f t="shared" si="17"/>
        <v>1.9189517785485579E-4</v>
      </c>
    </row>
    <row r="55" spans="3:37" x14ac:dyDescent="0.25">
      <c r="C55" s="2">
        <v>0.75302426</v>
      </c>
      <c r="D55">
        <v>165.77932200000001</v>
      </c>
      <c r="E55">
        <f t="shared" si="18"/>
        <v>162.69215897519058</v>
      </c>
      <c r="F55">
        <f t="shared" si="6"/>
        <v>9.5305755417504958</v>
      </c>
      <c r="G55" s="20">
        <f t="shared" si="7"/>
        <v>3.4678348741888523E-4</v>
      </c>
      <c r="I55" s="2">
        <v>0.75342134000000005</v>
      </c>
      <c r="J55">
        <v>186.08046300000001</v>
      </c>
      <c r="K55">
        <f t="shared" si="19"/>
        <v>186.89695951368995</v>
      </c>
      <c r="L55">
        <f t="shared" si="8"/>
        <v>0.66666655686782827</v>
      </c>
      <c r="M55" s="20">
        <f t="shared" si="9"/>
        <v>1.9253385805526957E-5</v>
      </c>
      <c r="O55" s="2">
        <v>0.75077501000000002</v>
      </c>
      <c r="P55">
        <v>200.81955099999999</v>
      </c>
      <c r="Q55">
        <f t="shared" si="20"/>
        <v>202.62128365053923</v>
      </c>
      <c r="R55">
        <f t="shared" si="10"/>
        <v>3.2462405440191411</v>
      </c>
      <c r="S55" s="20">
        <f t="shared" si="11"/>
        <v>8.0494964673616235E-5</v>
      </c>
      <c r="U55" s="2">
        <v>0.75115284000000004</v>
      </c>
      <c r="V55">
        <v>220.02926199999999</v>
      </c>
      <c r="W55">
        <f t="shared" si="21"/>
        <v>220.81863435854029</v>
      </c>
      <c r="X55">
        <f t="shared" si="12"/>
        <v>0.62310872042748411</v>
      </c>
      <c r="Y55" s="20">
        <f t="shared" si="13"/>
        <v>1.2870723042226612E-5</v>
      </c>
      <c r="AA55" s="2">
        <v>0.75286628</v>
      </c>
      <c r="AB55">
        <v>241.37251599999999</v>
      </c>
      <c r="AC55">
        <f t="shared" si="22"/>
        <v>241.57045773368861</v>
      </c>
      <c r="AD55">
        <f t="shared" si="14"/>
        <v>3.9180929935657707E-2</v>
      </c>
      <c r="AE55" s="20">
        <f t="shared" si="15"/>
        <v>6.7251055454763049E-7</v>
      </c>
      <c r="AG55" s="2">
        <v>0.75280944000000005</v>
      </c>
      <c r="AH55">
        <v>268.56762800000001</v>
      </c>
      <c r="AI55">
        <f t="shared" si="23"/>
        <v>264.69871546054719</v>
      </c>
      <c r="AJ55">
        <f t="shared" si="16"/>
        <v>14.968484237935282</v>
      </c>
      <c r="AK55" s="20">
        <f t="shared" si="17"/>
        <v>2.0752503577894504E-4</v>
      </c>
    </row>
    <row r="56" spans="3:37" x14ac:dyDescent="0.25">
      <c r="C56" s="2">
        <v>0.75785857000000001</v>
      </c>
      <c r="D56">
        <v>165.92962600000001</v>
      </c>
      <c r="E56">
        <f t="shared" si="18"/>
        <v>162.76500356370684</v>
      </c>
      <c r="F56">
        <f t="shared" si="6"/>
        <v>10.014835164290131</v>
      </c>
      <c r="G56" s="20">
        <f t="shared" si="7"/>
        <v>3.637440826209525E-4</v>
      </c>
      <c r="I56" s="2">
        <v>0.75825549000000003</v>
      </c>
      <c r="J56">
        <v>186.31093000000001</v>
      </c>
      <c r="K56">
        <f t="shared" si="19"/>
        <v>186.97275305036504</v>
      </c>
      <c r="L56">
        <f t="shared" si="8"/>
        <v>0.4380097499944724</v>
      </c>
      <c r="M56" s="20">
        <f t="shared" si="9"/>
        <v>1.2618481941384395E-5</v>
      </c>
      <c r="O56" s="2">
        <v>0.75560901000000003</v>
      </c>
      <c r="P56">
        <v>201.11937800000001</v>
      </c>
      <c r="Q56">
        <f t="shared" si="20"/>
        <v>202.69769732249728</v>
      </c>
      <c r="R56">
        <f t="shared" si="10"/>
        <v>2.4910918837682252</v>
      </c>
      <c r="S56" s="20">
        <f t="shared" si="11"/>
        <v>6.1585987902528907E-5</v>
      </c>
      <c r="U56" s="2">
        <v>0.75598704000000005</v>
      </c>
      <c r="V56">
        <v>220.229669</v>
      </c>
      <c r="W56">
        <f t="shared" si="21"/>
        <v>220.90555300042399</v>
      </c>
      <c r="X56">
        <f t="shared" si="12"/>
        <v>0.45681918202913807</v>
      </c>
      <c r="Y56" s="20">
        <f t="shared" si="13"/>
        <v>9.4187372055926752E-6</v>
      </c>
      <c r="AA56" s="2">
        <v>0.75770035999999996</v>
      </c>
      <c r="AB56">
        <v>241.63304400000001</v>
      </c>
      <c r="AC56">
        <f t="shared" si="22"/>
        <v>241.69357670374058</v>
      </c>
      <c r="AD56">
        <f t="shared" si="14"/>
        <v>3.6642082221427655E-3</v>
      </c>
      <c r="AE56" s="20">
        <f t="shared" si="15"/>
        <v>6.2757768797467032E-8</v>
      </c>
      <c r="AG56" s="2">
        <v>0.75764346000000005</v>
      </c>
      <c r="AH56">
        <v>268.85821700000002</v>
      </c>
      <c r="AI56">
        <f t="shared" si="23"/>
        <v>264.85050260982166</v>
      </c>
      <c r="AJ56">
        <f t="shared" si="16"/>
        <v>16.061774633242738</v>
      </c>
      <c r="AK56" s="20">
        <f t="shared" si="17"/>
        <v>2.2220145558692994E-4</v>
      </c>
    </row>
    <row r="57" spans="3:37" x14ac:dyDescent="0.25">
      <c r="C57" s="2">
        <v>0.76269282000000005</v>
      </c>
      <c r="D57">
        <v>166.10999200000001</v>
      </c>
      <c r="E57">
        <f t="shared" si="18"/>
        <v>162.85096318450283</v>
      </c>
      <c r="F57">
        <f t="shared" si="6"/>
        <v>10.621268820240916</v>
      </c>
      <c r="G57" s="20">
        <f t="shared" si="7"/>
        <v>3.8493277111381207E-4</v>
      </c>
      <c r="I57" s="2">
        <v>0.76308960999999997</v>
      </c>
      <c r="J57">
        <v>186.55141699999999</v>
      </c>
      <c r="K57">
        <f t="shared" si="19"/>
        <v>187.06217364854103</v>
      </c>
      <c r="L57">
        <f t="shared" si="8"/>
        <v>0.26087235402888292</v>
      </c>
      <c r="M57" s="20">
        <f t="shared" si="9"/>
        <v>7.4960237308721087E-6</v>
      </c>
      <c r="O57" s="2">
        <v>0.76086111999999995</v>
      </c>
      <c r="P57">
        <v>201.35251700000001</v>
      </c>
      <c r="Q57">
        <f t="shared" si="20"/>
        <v>202.7964141607076</v>
      </c>
      <c r="R57">
        <f t="shared" si="10"/>
        <v>2.0848390106994481</v>
      </c>
      <c r="S57" s="20">
        <f t="shared" si="11"/>
        <v>5.1423117155449871E-5</v>
      </c>
      <c r="U57" s="2">
        <v>0.76082125</v>
      </c>
      <c r="V57">
        <v>220.43007499999999</v>
      </c>
      <c r="W57">
        <f t="shared" si="21"/>
        <v>221.0082013367836</v>
      </c>
      <c r="X57">
        <f t="shared" si="12"/>
        <v>0.33423006128283816</v>
      </c>
      <c r="Y57" s="20">
        <f t="shared" si="13"/>
        <v>6.8786594959213533E-6</v>
      </c>
      <c r="AA57" s="2">
        <v>0.76253435999999997</v>
      </c>
      <c r="AB57">
        <v>241.93365299999999</v>
      </c>
      <c r="AC57">
        <f t="shared" si="22"/>
        <v>241.83923901128242</v>
      </c>
      <c r="AD57">
        <f t="shared" si="14"/>
        <v>8.9140012655626738E-3</v>
      </c>
      <c r="AE57" s="20">
        <f t="shared" si="15"/>
        <v>1.522930643764793E-7</v>
      </c>
      <c r="AG57" s="2">
        <v>0.76247743999999995</v>
      </c>
      <c r="AH57">
        <v>269.16884700000003</v>
      </c>
      <c r="AI57">
        <f t="shared" si="23"/>
        <v>265.03031468717228</v>
      </c>
      <c r="AJ57">
        <f t="shared" si="16"/>
        <v>17.1274497043194</v>
      </c>
      <c r="AK57" s="20">
        <f t="shared" si="17"/>
        <v>2.3639762687897452E-4</v>
      </c>
    </row>
    <row r="58" spans="3:37" x14ac:dyDescent="0.25">
      <c r="C58" s="2">
        <v>0.76752701999999995</v>
      </c>
      <c r="D58">
        <v>166.31039799999999</v>
      </c>
      <c r="E58">
        <f t="shared" si="18"/>
        <v>162.95240040964106</v>
      </c>
      <c r="F58">
        <f t="shared" si="6"/>
        <v>11.27614781685641</v>
      </c>
      <c r="G58" s="20">
        <f t="shared" si="7"/>
        <v>4.0768239209606452E-4</v>
      </c>
      <c r="I58" s="2">
        <v>0.76792369000000005</v>
      </c>
      <c r="J58">
        <v>186.81194500000001</v>
      </c>
      <c r="K58">
        <f t="shared" si="19"/>
        <v>187.16767396798085</v>
      </c>
      <c r="L58">
        <f t="shared" si="8"/>
        <v>0.12654309866071189</v>
      </c>
      <c r="M58" s="20">
        <f t="shared" si="9"/>
        <v>3.626011528428251E-6</v>
      </c>
      <c r="O58" s="2">
        <v>0.76569520000000002</v>
      </c>
      <c r="P58">
        <v>201.61193900000001</v>
      </c>
      <c r="Q58">
        <f t="shared" si="20"/>
        <v>202.90440876543502</v>
      </c>
      <c r="R58">
        <f t="shared" si="10"/>
        <v>1.6704780945636439</v>
      </c>
      <c r="S58" s="20">
        <f t="shared" si="11"/>
        <v>4.1096826986358673E-5</v>
      </c>
      <c r="U58" s="2">
        <v>0.76565541999999998</v>
      </c>
      <c r="V58">
        <v>220.650521</v>
      </c>
      <c r="W58">
        <f t="shared" si="21"/>
        <v>221.12942981436294</v>
      </c>
      <c r="X58">
        <f t="shared" si="12"/>
        <v>0.22935365247451553</v>
      </c>
      <c r="Y58" s="20">
        <f t="shared" si="13"/>
        <v>4.7108117129806981E-6</v>
      </c>
      <c r="AA58" s="2">
        <v>0.76736835000000003</v>
      </c>
      <c r="AB58">
        <v>242.234262</v>
      </c>
      <c r="AC58">
        <f t="shared" si="22"/>
        <v>242.01158206276989</v>
      </c>
      <c r="AD58">
        <f t="shared" si="14"/>
        <v>4.9586354444806441E-2</v>
      </c>
      <c r="AE58" s="20">
        <f t="shared" si="15"/>
        <v>8.4506679909199245E-7</v>
      </c>
      <c r="AG58" s="2">
        <v>0.76731134999999995</v>
      </c>
      <c r="AH58">
        <v>269.50953700000002</v>
      </c>
      <c r="AI58">
        <f t="shared" si="23"/>
        <v>265.24333395156185</v>
      </c>
      <c r="AJ58">
        <f t="shared" si="16"/>
        <v>18.200488450503148</v>
      </c>
      <c r="AK58" s="20">
        <f t="shared" si="17"/>
        <v>2.5057328551149024E-4</v>
      </c>
    </row>
    <row r="59" spans="3:37" x14ac:dyDescent="0.25">
      <c r="C59" s="2">
        <v>0.77236121000000002</v>
      </c>
      <c r="D59">
        <v>166.520824</v>
      </c>
      <c r="E59">
        <f t="shared" si="18"/>
        <v>163.07210447928523</v>
      </c>
      <c r="F59">
        <f t="shared" si="6"/>
        <v>11.893666332559148</v>
      </c>
      <c r="G59" s="20">
        <f t="shared" si="7"/>
        <v>4.2892232163860869E-4</v>
      </c>
      <c r="I59" s="2">
        <v>0.77275775000000002</v>
      </c>
      <c r="J59">
        <v>187.082494</v>
      </c>
      <c r="K59">
        <f t="shared" si="19"/>
        <v>187.29214933943464</v>
      </c>
      <c r="L59">
        <f t="shared" si="8"/>
        <v>4.3955361353457137E-2</v>
      </c>
      <c r="M59" s="20">
        <f t="shared" si="9"/>
        <v>1.2558725064745573E-6</v>
      </c>
      <c r="O59" s="2">
        <v>0.77052927999999998</v>
      </c>
      <c r="P59">
        <v>201.872467</v>
      </c>
      <c r="Q59">
        <f t="shared" si="20"/>
        <v>203.03188372636993</v>
      </c>
      <c r="R59">
        <f t="shared" si="10"/>
        <v>1.3442471453863563</v>
      </c>
      <c r="S59" s="20">
        <f t="shared" si="11"/>
        <v>3.2985642071207979E-5</v>
      </c>
      <c r="U59" s="2">
        <v>0.77048952000000004</v>
      </c>
      <c r="V59">
        <v>220.90102899999999</v>
      </c>
      <c r="W59">
        <f t="shared" si="21"/>
        <v>221.27260644571334</v>
      </c>
      <c r="X59">
        <f t="shared" si="12"/>
        <v>0.13806979816285167</v>
      </c>
      <c r="Y59" s="20">
        <f t="shared" si="13"/>
        <v>2.8294577422959961E-6</v>
      </c>
      <c r="AA59" s="2">
        <v>0.77220224999999998</v>
      </c>
      <c r="AB59">
        <v>242.58497299999999</v>
      </c>
      <c r="AC59">
        <f t="shared" si="22"/>
        <v>242.21549785202069</v>
      </c>
      <c r="AD59">
        <f t="shared" si="14"/>
        <v>0.13651188497432656</v>
      </c>
      <c r="AE59" s="20">
        <f t="shared" si="15"/>
        <v>2.3197579607613037E-6</v>
      </c>
      <c r="AG59" s="2">
        <v>0.77214523999999995</v>
      </c>
      <c r="AH59">
        <v>269.86024800000001</v>
      </c>
      <c r="AI59">
        <f t="shared" si="23"/>
        <v>265.49570645972472</v>
      </c>
      <c r="AJ59">
        <f t="shared" si="16"/>
        <v>19.049222856788667</v>
      </c>
      <c r="AK59" s="20">
        <f t="shared" si="17"/>
        <v>2.6157692638245893E-4</v>
      </c>
    </row>
    <row r="60" spans="3:37" x14ac:dyDescent="0.25">
      <c r="C60" s="2">
        <v>0.77719532999999996</v>
      </c>
      <c r="D60">
        <v>166.761312</v>
      </c>
      <c r="E60">
        <f t="shared" si="18"/>
        <v>163.21336471334916</v>
      </c>
      <c r="F60">
        <f t="shared" si="6"/>
        <v>12.587929948853049</v>
      </c>
      <c r="G60" s="20">
        <f t="shared" si="7"/>
        <v>4.5265123626269104E-4</v>
      </c>
      <c r="I60" s="2">
        <v>0.77759175000000003</v>
      </c>
      <c r="J60">
        <v>187.38310300000001</v>
      </c>
      <c r="K60">
        <f t="shared" si="19"/>
        <v>187.43901518550544</v>
      </c>
      <c r="L60">
        <f t="shared" si="8"/>
        <v>3.1261724879940982E-3</v>
      </c>
      <c r="M60" s="20">
        <f t="shared" si="9"/>
        <v>8.9033220693704874E-8</v>
      </c>
      <c r="O60" s="2">
        <v>0.77536331999999997</v>
      </c>
      <c r="P60">
        <v>202.15303499999999</v>
      </c>
      <c r="Q60">
        <f t="shared" si="20"/>
        <v>203.18235684500885</v>
      </c>
      <c r="R60">
        <f t="shared" si="10"/>
        <v>1.0595034606124558</v>
      </c>
      <c r="S60" s="20">
        <f t="shared" si="11"/>
        <v>2.5926377942158288E-5</v>
      </c>
      <c r="U60" s="2">
        <v>0.7753236</v>
      </c>
      <c r="V60">
        <v>221.16155699999999</v>
      </c>
      <c r="W60">
        <f t="shared" si="21"/>
        <v>221.44171339670692</v>
      </c>
      <c r="X60">
        <f t="shared" si="12"/>
        <v>7.8487606615809891E-2</v>
      </c>
      <c r="Y60" s="20">
        <f t="shared" si="13"/>
        <v>1.6046554980881812E-6</v>
      </c>
      <c r="AA60" s="2">
        <v>0.77703610000000001</v>
      </c>
      <c r="AB60">
        <v>242.955724</v>
      </c>
      <c r="AC60">
        <f t="shared" si="22"/>
        <v>242.45678186193629</v>
      </c>
      <c r="AD60">
        <f t="shared" si="14"/>
        <v>0.24894325713558738</v>
      </c>
      <c r="AE60" s="20">
        <f t="shared" si="15"/>
        <v>4.2174126526605157E-6</v>
      </c>
      <c r="AG60" s="2">
        <v>0.77697906999999999</v>
      </c>
      <c r="AH60">
        <v>270.24101999999999</v>
      </c>
      <c r="AI60">
        <f t="shared" si="23"/>
        <v>265.7947124391095</v>
      </c>
      <c r="AJ60">
        <f t="shared" si="16"/>
        <v>19.769650926031929</v>
      </c>
      <c r="AK60" s="20">
        <f t="shared" si="17"/>
        <v>2.7070511266969171E-4</v>
      </c>
    </row>
    <row r="61" spans="3:37" x14ac:dyDescent="0.25">
      <c r="C61" s="2">
        <v>0.78202943000000003</v>
      </c>
      <c r="D61">
        <v>167.011819</v>
      </c>
      <c r="E61">
        <f t="shared" si="18"/>
        <v>163.38006644358117</v>
      </c>
      <c r="F61">
        <f t="shared" si="6"/>
        <v>13.189626631054718</v>
      </c>
      <c r="G61" s="20">
        <f t="shared" si="7"/>
        <v>4.7286600110113189E-4</v>
      </c>
      <c r="I61" s="2">
        <v>0.78242571999999999</v>
      </c>
      <c r="J61">
        <v>187.69373200000001</v>
      </c>
      <c r="K61">
        <f t="shared" si="19"/>
        <v>187.61230455687848</v>
      </c>
      <c r="L61">
        <f t="shared" si="8"/>
        <v>6.6304284933094695E-3</v>
      </c>
      <c r="M61" s="20">
        <f t="shared" si="9"/>
        <v>1.8820972336662407E-7</v>
      </c>
      <c r="O61" s="2">
        <v>0.78019727999999999</v>
      </c>
      <c r="P61">
        <v>202.47368499999999</v>
      </c>
      <c r="Q61">
        <f t="shared" si="20"/>
        <v>203.3599815214391</v>
      </c>
      <c r="R61">
        <f t="shared" si="10"/>
        <v>0.78552152391506103</v>
      </c>
      <c r="S61" s="20">
        <f t="shared" si="11"/>
        <v>1.916112109084573E-5</v>
      </c>
      <c r="U61" s="2">
        <v>0.78015758999999996</v>
      </c>
      <c r="V61">
        <v>221.462166</v>
      </c>
      <c r="W61">
        <f t="shared" si="21"/>
        <v>221.64145168032786</v>
      </c>
      <c r="X61">
        <f t="shared" si="12"/>
        <v>3.2143355170625505E-2</v>
      </c>
      <c r="Y61" s="20">
        <f t="shared" si="13"/>
        <v>6.553783953487694E-7</v>
      </c>
      <c r="AA61" s="2">
        <v>0.78186988000000002</v>
      </c>
      <c r="AB61">
        <v>243.356537</v>
      </c>
      <c r="AC61">
        <f t="shared" si="22"/>
        <v>242.74229175137611</v>
      </c>
      <c r="AD61">
        <f t="shared" si="14"/>
        <v>0.3772972254570221</v>
      </c>
      <c r="AE61" s="20">
        <f t="shared" si="15"/>
        <v>6.3708529092454266E-6</v>
      </c>
      <c r="AG61" s="2">
        <v>0.78181286000000005</v>
      </c>
      <c r="AH61">
        <v>270.64183200000002</v>
      </c>
      <c r="AI61">
        <f t="shared" si="23"/>
        <v>266.14898467753846</v>
      </c>
      <c r="AJ61">
        <f t="shared" si="16"/>
        <v>20.185677062949985</v>
      </c>
      <c r="AK61" s="20">
        <f t="shared" si="17"/>
        <v>2.7558366519374295E-4</v>
      </c>
    </row>
    <row r="62" spans="3:37" x14ac:dyDescent="0.25">
      <c r="C62" s="2">
        <v>0.78686352000000004</v>
      </c>
      <c r="D62">
        <v>167.272347</v>
      </c>
      <c r="E62">
        <f t="shared" si="18"/>
        <v>163.57679445430722</v>
      </c>
      <c r="F62">
        <f t="shared" si="6"/>
        <v>13.657108617976368</v>
      </c>
      <c r="G62" s="20">
        <f t="shared" si="7"/>
        <v>4.881018597392756E-4</v>
      </c>
      <c r="I62" s="2">
        <v>0.78725964000000004</v>
      </c>
      <c r="J62">
        <v>188.034423</v>
      </c>
      <c r="K62">
        <f t="shared" si="19"/>
        <v>187.81677573142699</v>
      </c>
      <c r="L62">
        <f t="shared" si="8"/>
        <v>4.7370333517295221E-2</v>
      </c>
      <c r="M62" s="20">
        <f t="shared" si="9"/>
        <v>1.3397745349599281E-6</v>
      </c>
      <c r="O62" s="2">
        <v>0.78503120999999998</v>
      </c>
      <c r="P62">
        <v>202.80435499999999</v>
      </c>
      <c r="Q62">
        <f t="shared" si="20"/>
        <v>203.56966580732643</v>
      </c>
      <c r="R62">
        <f t="shared" si="10"/>
        <v>0.58570063181065257</v>
      </c>
      <c r="S62" s="20">
        <f t="shared" si="11"/>
        <v>1.4240365590064433E-5</v>
      </c>
      <c r="U62" s="2">
        <v>0.78499158999999996</v>
      </c>
      <c r="V62">
        <v>221.762775</v>
      </c>
      <c r="W62">
        <f t="shared" si="21"/>
        <v>221.87738367592954</v>
      </c>
      <c r="X62">
        <f t="shared" si="12"/>
        <v>1.3135148598320373E-2</v>
      </c>
      <c r="Y62" s="20">
        <f t="shared" si="13"/>
        <v>2.6709004140925475E-7</v>
      </c>
      <c r="AA62" s="2">
        <v>0.78670361</v>
      </c>
      <c r="AB62">
        <v>243.78740999999999</v>
      </c>
      <c r="AC62">
        <f t="shared" si="22"/>
        <v>243.08014789524748</v>
      </c>
      <c r="AD62">
        <f t="shared" si="14"/>
        <v>0.50021968481895895</v>
      </c>
      <c r="AE62" s="20">
        <f t="shared" si="15"/>
        <v>8.4166299149098386E-6</v>
      </c>
      <c r="AG62" s="2">
        <v>0.78664654000000001</v>
      </c>
      <c r="AH62">
        <v>271.09274599999998</v>
      </c>
      <c r="AI62">
        <f t="shared" si="23"/>
        <v>266.56874826160583</v>
      </c>
      <c r="AJ62">
        <f t="shared" si="16"/>
        <v>20.466555536995326</v>
      </c>
      <c r="AK62" s="20">
        <f t="shared" si="17"/>
        <v>2.7848958938930443E-4</v>
      </c>
    </row>
    <row r="63" spans="3:37" x14ac:dyDescent="0.25">
      <c r="C63" s="2">
        <v>0.79169750999999999</v>
      </c>
      <c r="D63">
        <v>167.572956</v>
      </c>
      <c r="E63">
        <f t="shared" si="18"/>
        <v>163.80895502839303</v>
      </c>
      <c r="F63">
        <f t="shared" si="6"/>
        <v>14.167703314258256</v>
      </c>
      <c r="G63" s="20">
        <f t="shared" si="7"/>
        <v>5.0453534075018791E-4</v>
      </c>
      <c r="I63" s="2">
        <v>0.79209348999999996</v>
      </c>
      <c r="J63">
        <v>188.40517399999999</v>
      </c>
      <c r="K63">
        <f t="shared" si="19"/>
        <v>188.05804428682359</v>
      </c>
      <c r="L63">
        <f t="shared" si="8"/>
        <v>0.12049903776993001</v>
      </c>
      <c r="M63" s="20">
        <f t="shared" si="9"/>
        <v>3.3946728611304829E-6</v>
      </c>
      <c r="O63" s="2">
        <v>0.78986504000000002</v>
      </c>
      <c r="P63">
        <v>203.18512699999999</v>
      </c>
      <c r="Q63">
        <f t="shared" si="20"/>
        <v>203.81720009614844</v>
      </c>
      <c r="R63">
        <f t="shared" si="10"/>
        <v>0.39951639887468238</v>
      </c>
      <c r="S63" s="20">
        <f t="shared" si="11"/>
        <v>9.6772237124599024E-6</v>
      </c>
      <c r="U63" s="2">
        <v>0.78982554999999999</v>
      </c>
      <c r="V63">
        <v>222.08342500000001</v>
      </c>
      <c r="W63">
        <f t="shared" si="21"/>
        <v>222.15607565333349</v>
      </c>
      <c r="X63">
        <f t="shared" si="12"/>
        <v>5.2781174297818886E-3</v>
      </c>
      <c r="Y63" s="20">
        <f t="shared" si="13"/>
        <v>1.0701551731414937E-7</v>
      </c>
      <c r="AA63" s="2">
        <v>0.79153724999999997</v>
      </c>
      <c r="AB63">
        <v>244.258364</v>
      </c>
      <c r="AC63">
        <f t="shared" si="22"/>
        <v>243.47995864389782</v>
      </c>
      <c r="AD63">
        <f t="shared" si="14"/>
        <v>0.60591489840856716</v>
      </c>
      <c r="AE63" s="20">
        <f t="shared" si="15"/>
        <v>1.0155767346981778E-5</v>
      </c>
      <c r="AG63" s="2">
        <v>0.79148019000000003</v>
      </c>
      <c r="AH63">
        <v>271.56369999999998</v>
      </c>
      <c r="AI63">
        <f t="shared" si="23"/>
        <v>267.06613682422284</v>
      </c>
      <c r="AJ63">
        <f t="shared" si="16"/>
        <v>20.228074520106599</v>
      </c>
      <c r="AK63" s="20">
        <f t="shared" si="17"/>
        <v>2.7429071745964367E-4</v>
      </c>
    </row>
    <row r="64" spans="3:37" x14ac:dyDescent="0.25">
      <c r="C64" s="2">
        <v>0.79653147000000002</v>
      </c>
      <c r="D64">
        <v>167.89360600000001</v>
      </c>
      <c r="E64">
        <f t="shared" si="18"/>
        <v>164.08293639530788</v>
      </c>
      <c r="F64">
        <f t="shared" si="6"/>
        <v>14.52120283612442</v>
      </c>
      <c r="G64" s="20">
        <f t="shared" si="7"/>
        <v>5.1515068059558133E-4</v>
      </c>
      <c r="I64" s="2">
        <v>0.79692726999999997</v>
      </c>
      <c r="J64">
        <v>188.80598699999999</v>
      </c>
      <c r="K64">
        <f t="shared" si="19"/>
        <v>188.34273884250052</v>
      </c>
      <c r="L64">
        <f t="shared" si="8"/>
        <v>0.21459885542664842</v>
      </c>
      <c r="M64" s="20">
        <f t="shared" si="9"/>
        <v>6.0199915015512562E-6</v>
      </c>
      <c r="O64" s="2">
        <v>0.79469882999999997</v>
      </c>
      <c r="P64">
        <v>203.585939</v>
      </c>
      <c r="Q64">
        <f t="shared" si="20"/>
        <v>204.10942887712724</v>
      </c>
      <c r="R64">
        <f t="shared" si="10"/>
        <v>0.27404165145470011</v>
      </c>
      <c r="S64" s="20">
        <f t="shared" si="11"/>
        <v>6.6118199289709228E-6</v>
      </c>
      <c r="U64" s="2">
        <v>0.79465940000000002</v>
      </c>
      <c r="V64">
        <v>222.45417699999999</v>
      </c>
      <c r="W64">
        <f t="shared" si="21"/>
        <v>222.48528413143345</v>
      </c>
      <c r="X64">
        <f t="shared" si="12"/>
        <v>9.6765362601845155E-4</v>
      </c>
      <c r="Y64" s="20">
        <f t="shared" si="13"/>
        <v>1.9554143529263882E-8</v>
      </c>
      <c r="AA64" s="2">
        <v>0.79637086999999995</v>
      </c>
      <c r="AB64">
        <v>244.739339</v>
      </c>
      <c r="AC64">
        <f t="shared" si="22"/>
        <v>243.95310846045999</v>
      </c>
      <c r="AD64">
        <f t="shared" si="14"/>
        <v>0.61815846130538188</v>
      </c>
      <c r="AE64" s="20">
        <f t="shared" si="15"/>
        <v>1.0320298354906459E-5</v>
      </c>
      <c r="AG64" s="2">
        <v>0.79631372</v>
      </c>
      <c r="AH64">
        <v>272.08475600000003</v>
      </c>
      <c r="AI64">
        <f t="shared" si="23"/>
        <v>267.6555152486236</v>
      </c>
      <c r="AJ64">
        <f t="shared" si="16"/>
        <v>19.618173633653608</v>
      </c>
      <c r="AK64" s="20">
        <f t="shared" si="17"/>
        <v>2.6500261116771824E-4</v>
      </c>
    </row>
    <row r="65" spans="3:37" x14ac:dyDescent="0.25">
      <c r="C65" s="2">
        <v>0.80191860999999998</v>
      </c>
      <c r="D65">
        <v>168.31718799999999</v>
      </c>
      <c r="E65">
        <f t="shared" si="18"/>
        <v>164.44681172889361</v>
      </c>
      <c r="F65">
        <f t="shared" si="6"/>
        <v>14.979812479943329</v>
      </c>
      <c r="G65" s="20">
        <f t="shared" si="7"/>
        <v>5.2874885859634506E-4</v>
      </c>
      <c r="I65" s="2">
        <v>0.80134329999999998</v>
      </c>
      <c r="J65">
        <v>189.10737900000001</v>
      </c>
      <c r="K65">
        <f t="shared" si="19"/>
        <v>188.64740911376956</v>
      </c>
      <c r="L65">
        <f t="shared" si="8"/>
        <v>0.21157229623885637</v>
      </c>
      <c r="M65" s="20">
        <f t="shared" si="9"/>
        <v>5.9161863997069427E-6</v>
      </c>
      <c r="O65" s="2">
        <v>0.7992089</v>
      </c>
      <c r="P65">
        <v>203.95174700000001</v>
      </c>
      <c r="Q65">
        <f t="shared" si="20"/>
        <v>204.42949780666052</v>
      </c>
      <c r="R65">
        <f t="shared" si="10"/>
        <v>0.22824583326476744</v>
      </c>
      <c r="S65" s="20">
        <f t="shared" si="11"/>
        <v>5.4871647330339411E-6</v>
      </c>
      <c r="U65" s="2">
        <v>0.80003296000000002</v>
      </c>
      <c r="V65">
        <v>222.988812</v>
      </c>
      <c r="W65">
        <f t="shared" si="21"/>
        <v>222.92177047986638</v>
      </c>
      <c r="X65">
        <f t="shared" si="12"/>
        <v>4.4945654218257825E-3</v>
      </c>
      <c r="Y65" s="20">
        <f t="shared" si="13"/>
        <v>9.0390244004298893E-8</v>
      </c>
      <c r="AA65" s="2">
        <v>0.80175763</v>
      </c>
      <c r="AB65">
        <v>245.34556799999999</v>
      </c>
      <c r="AC65">
        <f t="shared" si="22"/>
        <v>244.58337776309685</v>
      </c>
      <c r="AD65">
        <f t="shared" si="14"/>
        <v>0.58093395723046082</v>
      </c>
      <c r="AE65" s="20">
        <f t="shared" si="15"/>
        <v>9.6509558450693129E-6</v>
      </c>
      <c r="AG65" s="2">
        <v>0.80086473999999996</v>
      </c>
      <c r="AH65">
        <v>272.59435999999999</v>
      </c>
      <c r="AI65">
        <f t="shared" si="23"/>
        <v>268.30977309878756</v>
      </c>
      <c r="AJ65">
        <f t="shared" si="16"/>
        <v>18.35768491404118</v>
      </c>
      <c r="AK65" s="20">
        <f t="shared" si="17"/>
        <v>2.4704961389114815E-4</v>
      </c>
    </row>
    <row r="66" spans="3:37" x14ac:dyDescent="0.25">
      <c r="C66" s="2">
        <v>0.80619921000000005</v>
      </c>
      <c r="D66">
        <v>168.61506800000001</v>
      </c>
      <c r="E66">
        <f t="shared" si="18"/>
        <v>164.78785938927601</v>
      </c>
      <c r="F66">
        <f t="shared" si="6"/>
        <v>14.647525749999931</v>
      </c>
      <c r="G66" s="20">
        <f t="shared" si="7"/>
        <v>5.1519484176810223E-4</v>
      </c>
      <c r="I66" s="2">
        <v>0.80659471999999999</v>
      </c>
      <c r="J66">
        <v>189.667733</v>
      </c>
      <c r="K66">
        <f t="shared" si="19"/>
        <v>189.07511968216792</v>
      </c>
      <c r="L66">
        <f t="shared" si="8"/>
        <v>0.35119054447194037</v>
      </c>
      <c r="M66" s="20">
        <f t="shared" si="9"/>
        <v>9.7623844766906536E-6</v>
      </c>
      <c r="O66" s="2">
        <v>0.80436615</v>
      </c>
      <c r="P66">
        <v>204.50780700000001</v>
      </c>
      <c r="Q66">
        <f t="shared" si="20"/>
        <v>204.86173978867797</v>
      </c>
      <c r="R66">
        <f t="shared" si="10"/>
        <v>0.12526841890135165</v>
      </c>
      <c r="S66" s="20">
        <f t="shared" si="11"/>
        <v>2.995172313530052E-6</v>
      </c>
      <c r="U66" s="2">
        <v>0.80432691000000001</v>
      </c>
      <c r="V66">
        <v>223.28586200000001</v>
      </c>
      <c r="W66">
        <f t="shared" si="21"/>
        <v>223.3336090159907</v>
      </c>
      <c r="X66">
        <f t="shared" si="12"/>
        <v>2.2797775360156179E-3</v>
      </c>
      <c r="Y66" s="20">
        <f t="shared" si="13"/>
        <v>4.5726716738109042E-8</v>
      </c>
      <c r="AA66" s="2">
        <v>0.80603787999999998</v>
      </c>
      <c r="AB66">
        <v>245.81151199999999</v>
      </c>
      <c r="AC66">
        <f t="shared" si="22"/>
        <v>245.1757677390251</v>
      </c>
      <c r="AD66">
        <f t="shared" si="14"/>
        <v>0.40417076536250734</v>
      </c>
      <c r="AE66" s="20">
        <f t="shared" si="15"/>
        <v>6.688988670987596E-6</v>
      </c>
      <c r="AG66" s="2">
        <v>0.80598048</v>
      </c>
      <c r="AH66">
        <v>273.277173</v>
      </c>
      <c r="AI66">
        <f t="shared" si="23"/>
        <v>269.18155461779395</v>
      </c>
      <c r="AJ66">
        <f t="shared" si="16"/>
        <v>16.774089932664147</v>
      </c>
      <c r="AK66" s="20">
        <f t="shared" si="17"/>
        <v>2.2461163771453458E-4</v>
      </c>
    </row>
    <row r="67" spans="3:37" x14ac:dyDescent="0.25">
      <c r="C67" s="2">
        <v>0.811033</v>
      </c>
      <c r="D67">
        <v>169.01588100000001</v>
      </c>
      <c r="E67">
        <f t="shared" ref="E67:E98" si="24">$AP$6+$AP$2*EXP((C67/F$1)*$AP$3-$AP$4)+D$1^2*$AP$5/((-$AP$7*(C67/E$1-1)^$AP$8+1))</f>
        <v>165.23819370880193</v>
      </c>
      <c r="F67">
        <f t="shared" si="6"/>
        <v>14.270921270079468</v>
      </c>
      <c r="G67" s="20">
        <f t="shared" si="7"/>
        <v>4.9957072789195164E-4</v>
      </c>
      <c r="I67" s="2">
        <v>0.81142837000000001</v>
      </c>
      <c r="J67">
        <v>190.138687</v>
      </c>
      <c r="K67">
        <f t="shared" ref="K67:K98" si="25">$AP$6+$AP$2*EXP((I67/L$1)*$AP$3-$AP$4)+J$1^2*$AP$5/((-$AP$7*(I67/K$1-1)^$AP$8+1))</f>
        <v>189.54294010046533</v>
      </c>
      <c r="L67">
        <f t="shared" si="8"/>
        <v>0.35491436830517747</v>
      </c>
      <c r="M67" s="20">
        <f t="shared" si="9"/>
        <v>9.8170861118646069E-6</v>
      </c>
      <c r="O67" s="2">
        <v>0.80919967000000004</v>
      </c>
      <c r="P67">
        <v>205.038883</v>
      </c>
      <c r="Q67">
        <f t="shared" ref="Q67:Q98" si="26">$AP$6+$AP$2*EXP((O67/R$1)*$AP$3-$AP$4)+P$1^2*$AP$5/((-$AP$7*(O67/Q$1-1)^$AP$8+1))</f>
        <v>205.34262777435231</v>
      </c>
      <c r="R67">
        <f t="shared" si="10"/>
        <v>9.2260887946335898E-2</v>
      </c>
      <c r="S67" s="20">
        <f t="shared" si="11"/>
        <v>2.1945484609404953E-6</v>
      </c>
      <c r="U67" s="2">
        <v>0.80916054999999998</v>
      </c>
      <c r="V67">
        <v>223.75681700000001</v>
      </c>
      <c r="W67">
        <f t="shared" ref="W67:W98" si="27">$AP$6+$AP$2*EXP((U67/X$1)*$AP$3-$AP$4)+V$1^2*$AP$5/((-$AP$7*(U67/W$1-1)^$AP$8+1))</f>
        <v>223.87636843581396</v>
      </c>
      <c r="X67">
        <f t="shared" si="12"/>
        <v>1.4292545805176105E-2</v>
      </c>
      <c r="Y67" s="20">
        <f t="shared" si="13"/>
        <v>2.8546774329133401E-7</v>
      </c>
      <c r="AA67" s="2">
        <v>0.81087123000000005</v>
      </c>
      <c r="AB67">
        <v>246.42275000000001</v>
      </c>
      <c r="AC67">
        <f t="shared" ref="AC67:AC98" si="28">$AP$6+$AP$2*EXP((AA67/AD$1)*$AP$3-$AP$4)+AB$1^2*$AP$5/((-$AP$7*(AA67/AC$1-1)^$AP$8+1))</f>
        <v>245.96009475431458</v>
      </c>
      <c r="AD67">
        <f t="shared" si="14"/>
        <v>0.21404987636024153</v>
      </c>
      <c r="AE67" s="20">
        <f t="shared" si="15"/>
        <v>3.5249534132111433E-6</v>
      </c>
      <c r="AG67" s="2">
        <v>0.81081367999999998</v>
      </c>
      <c r="AH67">
        <v>273.95855399999999</v>
      </c>
      <c r="AI67">
        <f t="shared" ref="AI67:AI98" si="29">$AP$6+$AP$2*EXP((AG67/AJ$1)*$AP$3-$AP$4)+AH$1^2*$AP$5/((-$AP$7*(AG67/AI$1-1)^$AP$8+1))</f>
        <v>270.16234452182067</v>
      </c>
      <c r="AJ67">
        <f t="shared" si="16"/>
        <v>14.411206402218514</v>
      </c>
      <c r="AK67" s="20">
        <f t="shared" si="17"/>
        <v>1.9201298883435308E-4</v>
      </c>
    </row>
    <row r="68" spans="3:37" x14ac:dyDescent="0.25">
      <c r="C68" s="2">
        <v>0.81586669999999994</v>
      </c>
      <c r="D68">
        <v>169.456774</v>
      </c>
      <c r="E68">
        <f t="shared" si="24"/>
        <v>165.76966155504252</v>
      </c>
      <c r="F68">
        <f t="shared" ref="F68:F117" si="30">(E68-D68)^2</f>
        <v>13.594798181760311</v>
      </c>
      <c r="G68" s="20">
        <f t="shared" ref="G68:G117" si="31">((E68-D68)/D68)^2</f>
        <v>4.7342904233715557E-4</v>
      </c>
      <c r="I68" s="2">
        <v>0.81626191999999997</v>
      </c>
      <c r="J68">
        <v>190.64972299999999</v>
      </c>
      <c r="K68">
        <f t="shared" si="25"/>
        <v>190.0950068656698</v>
      </c>
      <c r="L68">
        <f t="shared" ref="L68:L116" si="32">(K68-J68)^2</f>
        <v>0.30770998968623192</v>
      </c>
      <c r="M68" s="20">
        <f t="shared" ref="M68:M116" si="33">((K68-J68)/J68)^2</f>
        <v>8.4658240579993259E-6</v>
      </c>
      <c r="O68" s="2">
        <v>0.81403316000000003</v>
      </c>
      <c r="P68">
        <v>205.57998000000001</v>
      </c>
      <c r="Q68">
        <f t="shared" si="26"/>
        <v>205.91040585217883</v>
      </c>
      <c r="R68">
        <f t="shared" ref="R68:R121" si="34">(Q68-P68)^2</f>
        <v>0.10918124378809936</v>
      </c>
      <c r="S68" s="20">
        <f t="shared" ref="S68:S121" si="35">((Q68-P68)/P68)^2</f>
        <v>2.5833687305719234E-6</v>
      </c>
      <c r="U68" s="2">
        <v>0.81399407000000001</v>
      </c>
      <c r="V68">
        <v>224.287893</v>
      </c>
      <c r="W68">
        <f t="shared" si="27"/>
        <v>224.51759005970766</v>
      </c>
      <c r="X68">
        <f t="shared" ref="X68:X123" si="36">(W68-V68)^2</f>
        <v>5.2760739238344713E-2</v>
      </c>
      <c r="Y68" s="20">
        <f t="shared" ref="Y68:Y123" si="37">((W68-V68)/V68)^2</f>
        <v>1.0488157720793607E-6</v>
      </c>
      <c r="AA68" s="2">
        <v>0.81570458000000001</v>
      </c>
      <c r="AB68">
        <v>247.03398899999999</v>
      </c>
      <c r="AC68">
        <f t="shared" si="28"/>
        <v>246.88841420381868</v>
      </c>
      <c r="AD68">
        <f t="shared" ref="AD68:AD114" si="38">(AC68-AB68)^2</f>
        <v>2.1192021283229199E-2</v>
      </c>
      <c r="AE68" s="20">
        <f t="shared" ref="AE68:AE114" si="39">((AC68-AB68)/AB68)^2</f>
        <v>3.4726335677918158E-7</v>
      </c>
      <c r="AG68" s="2">
        <v>0.81564676000000003</v>
      </c>
      <c r="AH68">
        <v>274.70005600000002</v>
      </c>
      <c r="AI68">
        <f t="shared" si="29"/>
        <v>271.32467004379623</v>
      </c>
      <c r="AJ68">
        <f t="shared" ref="AJ68:AJ105" si="40">(AI68-AH68)^2</f>
        <v>11.393230353337747</v>
      </c>
      <c r="AK68" s="20">
        <f t="shared" ref="AK68:AK105" si="41">((AI68-AH68)/AH68)^2</f>
        <v>1.5098346302157411E-4</v>
      </c>
    </row>
    <row r="69" spans="3:37" x14ac:dyDescent="0.25">
      <c r="C69" s="2">
        <v>0.82070030000000005</v>
      </c>
      <c r="D69">
        <v>169.94776899999999</v>
      </c>
      <c r="E69">
        <f t="shared" si="24"/>
        <v>166.39688279584834</v>
      </c>
      <c r="F69">
        <f t="shared" si="30"/>
        <v>12.60879283483453</v>
      </c>
      <c r="G69" s="20">
        <f t="shared" si="31"/>
        <v>4.365586258715817E-4</v>
      </c>
      <c r="I69" s="2">
        <v>0.82109544000000001</v>
      </c>
      <c r="J69">
        <v>191.18079900000001</v>
      </c>
      <c r="K69">
        <f t="shared" si="25"/>
        <v>190.7465128519317</v>
      </c>
      <c r="L69">
        <f t="shared" si="32"/>
        <v>0.18860445840400988</v>
      </c>
      <c r="M69" s="20">
        <f t="shared" si="33"/>
        <v>5.1601628780209729E-6</v>
      </c>
      <c r="O69" s="2">
        <v>0.81886650999999999</v>
      </c>
      <c r="P69">
        <v>206.19121899999999</v>
      </c>
      <c r="Q69">
        <f t="shared" si="26"/>
        <v>206.58077441866493</v>
      </c>
      <c r="R69">
        <f t="shared" si="34"/>
        <v>0.15175342421121715</v>
      </c>
      <c r="S69" s="20">
        <f t="shared" si="35"/>
        <v>3.5694242271415417E-6</v>
      </c>
      <c r="U69" s="2">
        <v>0.81882758</v>
      </c>
      <c r="V69">
        <v>224.81896900000001</v>
      </c>
      <c r="W69">
        <f t="shared" si="27"/>
        <v>225.27517521992729</v>
      </c>
      <c r="X69">
        <f t="shared" si="36"/>
        <v>0.20812411510033924</v>
      </c>
      <c r="Y69" s="20">
        <f t="shared" si="37"/>
        <v>4.1177170498659234E-6</v>
      </c>
      <c r="AA69" s="2">
        <v>0.82053768999999999</v>
      </c>
      <c r="AB69">
        <v>247.75545099999999</v>
      </c>
      <c r="AC69">
        <f t="shared" si="28"/>
        <v>247.9871351331293</v>
      </c>
      <c r="AD69">
        <f t="shared" si="38"/>
        <v>5.36775375438781E-2</v>
      </c>
      <c r="AE69" s="20">
        <f t="shared" si="39"/>
        <v>8.7447248189944223E-7</v>
      </c>
      <c r="AG69" s="2">
        <v>0.82047974999999995</v>
      </c>
      <c r="AH69">
        <v>275.48164000000003</v>
      </c>
      <c r="AI69">
        <f t="shared" si="29"/>
        <v>272.70217788455494</v>
      </c>
      <c r="AJ69">
        <f t="shared" si="40"/>
        <v>7.7254096511944681</v>
      </c>
      <c r="AK69" s="20">
        <f t="shared" si="41"/>
        <v>1.0179728571208851E-4</v>
      </c>
    </row>
    <row r="70" spans="3:37" x14ac:dyDescent="0.25">
      <c r="C70" s="2">
        <v>0.82553370999999998</v>
      </c>
      <c r="D70">
        <v>170.52894699999999</v>
      </c>
      <c r="E70">
        <f t="shared" si="24"/>
        <v>167.13709835178452</v>
      </c>
      <c r="F70">
        <f t="shared" si="30"/>
        <v>11.504637252401125</v>
      </c>
      <c r="G70" s="20">
        <f t="shared" si="31"/>
        <v>3.9561860660005706E-4</v>
      </c>
      <c r="I70" s="2">
        <v>0.82592887000000004</v>
      </c>
      <c r="J70">
        <v>191.751957</v>
      </c>
      <c r="K70">
        <f t="shared" si="25"/>
        <v>191.5153734013719</v>
      </c>
      <c r="L70">
        <f t="shared" si="32"/>
        <v>5.5971799139822538E-2</v>
      </c>
      <c r="M70" s="20">
        <f t="shared" si="33"/>
        <v>1.5222628785849299E-6</v>
      </c>
      <c r="O70" s="2">
        <v>0.82369983999999996</v>
      </c>
      <c r="P70">
        <v>206.812478</v>
      </c>
      <c r="Q70">
        <f t="shared" si="26"/>
        <v>207.37230790657338</v>
      </c>
      <c r="R70">
        <f t="shared" si="34"/>
        <v>0.3134095242939639</v>
      </c>
      <c r="S70" s="20">
        <f t="shared" si="35"/>
        <v>7.3275487019925745E-6</v>
      </c>
      <c r="U70" s="2">
        <v>0.82366090999999997</v>
      </c>
      <c r="V70">
        <v>225.44022799999999</v>
      </c>
      <c r="W70">
        <f t="shared" si="27"/>
        <v>226.17023288077732</v>
      </c>
      <c r="X70">
        <f t="shared" si="36"/>
        <v>0.53290712595872292</v>
      </c>
      <c r="Y70" s="20">
        <f t="shared" si="37"/>
        <v>1.0485489208674532E-5</v>
      </c>
      <c r="AA70" s="2">
        <v>0.82529722999999999</v>
      </c>
      <c r="AB70">
        <v>248.63321999999999</v>
      </c>
      <c r="AC70">
        <f t="shared" si="28"/>
        <v>249.26614838807785</v>
      </c>
      <c r="AD70">
        <f t="shared" si="38"/>
        <v>0.40059834443483505</v>
      </c>
      <c r="AE70" s="20">
        <f t="shared" si="39"/>
        <v>6.4802362793107122E-6</v>
      </c>
      <c r="AG70" s="2">
        <v>0.82531242999999999</v>
      </c>
      <c r="AH70">
        <v>276.41352899999998</v>
      </c>
      <c r="AI70">
        <f t="shared" si="29"/>
        <v>274.33466694979649</v>
      </c>
      <c r="AJ70">
        <f t="shared" si="40"/>
        <v>4.3216674237762884</v>
      </c>
      <c r="AK70" s="20">
        <f t="shared" si="41"/>
        <v>5.6563041094656548E-5</v>
      </c>
    </row>
    <row r="71" spans="3:37" x14ac:dyDescent="0.25">
      <c r="C71" s="2">
        <v>0.83036701999999996</v>
      </c>
      <c r="D71">
        <v>171.16022599999999</v>
      </c>
      <c r="E71">
        <f t="shared" si="24"/>
        <v>168.01068377778608</v>
      </c>
      <c r="F71">
        <f t="shared" si="30"/>
        <v>9.9196162095081331</v>
      </c>
      <c r="G71" s="20">
        <f t="shared" si="31"/>
        <v>3.3860172563072045E-4</v>
      </c>
      <c r="I71" s="2">
        <v>0.83076214999999998</v>
      </c>
      <c r="J71">
        <v>192.39325600000001</v>
      </c>
      <c r="K71">
        <f t="shared" si="25"/>
        <v>192.42272963140488</v>
      </c>
      <c r="L71">
        <f t="shared" si="32"/>
        <v>8.6869494819008834E-4</v>
      </c>
      <c r="M71" s="20">
        <f t="shared" si="33"/>
        <v>2.3468622908017233E-8</v>
      </c>
      <c r="O71" s="2">
        <v>0.82853304000000005</v>
      </c>
      <c r="P71">
        <v>207.49385899999999</v>
      </c>
      <c r="Q71">
        <f t="shared" si="26"/>
        <v>208.30690504392479</v>
      </c>
      <c r="R71">
        <f t="shared" si="34"/>
        <v>0.66104386954176741</v>
      </c>
      <c r="S71" s="20">
        <f t="shared" si="35"/>
        <v>1.5353938132196384E-5</v>
      </c>
      <c r="U71" s="2">
        <v>0.82849402999999999</v>
      </c>
      <c r="V71">
        <v>226.16168999999999</v>
      </c>
      <c r="W71">
        <f t="shared" si="27"/>
        <v>227.22772550109272</v>
      </c>
      <c r="X71">
        <f t="shared" si="36"/>
        <v>1.1364316895900228</v>
      </c>
      <c r="Y71" s="20">
        <f t="shared" si="37"/>
        <v>2.2218014918821288E-5</v>
      </c>
      <c r="AA71" s="2">
        <v>0.83020278000000003</v>
      </c>
      <c r="AB71">
        <v>249.749492</v>
      </c>
      <c r="AC71">
        <f t="shared" si="28"/>
        <v>250.8266145272186</v>
      </c>
      <c r="AD71">
        <f t="shared" si="38"/>
        <v>1.1601929386417655</v>
      </c>
      <c r="AE71" s="20">
        <f t="shared" si="39"/>
        <v>1.860034462330218E-5</v>
      </c>
      <c r="AG71" s="2">
        <v>0.83014476999999998</v>
      </c>
      <c r="AH71">
        <v>277.505742</v>
      </c>
      <c r="AI71">
        <f t="shared" si="29"/>
        <v>276.26935495018068</v>
      </c>
      <c r="AJ71">
        <f t="shared" si="40"/>
        <v>1.5286529369609061</v>
      </c>
      <c r="AK71" s="20">
        <f t="shared" si="41"/>
        <v>1.985020277551142E-5</v>
      </c>
    </row>
    <row r="72" spans="3:37" x14ac:dyDescent="0.25">
      <c r="C72" s="2">
        <v>0.83520004999999997</v>
      </c>
      <c r="D72">
        <v>171.92177000000001</v>
      </c>
      <c r="E72">
        <f t="shared" si="24"/>
        <v>169.04163261338789</v>
      </c>
      <c r="F72">
        <f t="shared" si="30"/>
        <v>8.2951913657608909</v>
      </c>
      <c r="G72" s="20">
        <f t="shared" si="31"/>
        <v>2.8064975146507875E-4</v>
      </c>
      <c r="I72" s="2">
        <v>0.83559528999999999</v>
      </c>
      <c r="J72">
        <v>193.10469800000001</v>
      </c>
      <c r="K72">
        <f t="shared" si="25"/>
        <v>193.49354526106447</v>
      </c>
      <c r="L72">
        <f t="shared" si="32"/>
        <v>0.15120219243732885</v>
      </c>
      <c r="M72" s="20">
        <f t="shared" si="33"/>
        <v>4.0548277403608927E-6</v>
      </c>
      <c r="O72" s="2">
        <v>0.83336613999999998</v>
      </c>
      <c r="P72">
        <v>208.22534099999999</v>
      </c>
      <c r="Q72">
        <f t="shared" si="26"/>
        <v>209.41045151017775</v>
      </c>
      <c r="R72">
        <f t="shared" si="34"/>
        <v>1.404486921333802</v>
      </c>
      <c r="S72" s="20">
        <f t="shared" si="35"/>
        <v>3.2392952592658011E-5</v>
      </c>
      <c r="U72" s="2">
        <v>0.83332693000000002</v>
      </c>
      <c r="V72">
        <v>226.98335499999999</v>
      </c>
      <c r="W72">
        <f t="shared" si="27"/>
        <v>228.47715388559519</v>
      </c>
      <c r="X72">
        <f t="shared" si="36"/>
        <v>2.2314351106054531</v>
      </c>
      <c r="Y72" s="20">
        <f t="shared" si="37"/>
        <v>4.331080345018864E-5</v>
      </c>
      <c r="AA72" s="2">
        <v>0.83503506000000005</v>
      </c>
      <c r="AB72">
        <v>250.86764400000001</v>
      </c>
      <c r="AC72">
        <f t="shared" si="28"/>
        <v>252.64837385165583</v>
      </c>
      <c r="AD72">
        <f t="shared" si="38"/>
        <v>3.1709988045781605</v>
      </c>
      <c r="AE72" s="20">
        <f t="shared" si="39"/>
        <v>5.0385639600289581E-5</v>
      </c>
      <c r="AG72" s="2">
        <v>0.83414116000000005</v>
      </c>
      <c r="AH72">
        <v>278.59873800000003</v>
      </c>
      <c r="AI72">
        <f t="shared" si="29"/>
        <v>278.13733587481022</v>
      </c>
      <c r="AJ72">
        <f t="shared" si="40"/>
        <v>0.21289192112966998</v>
      </c>
      <c r="AK72" s="20">
        <f t="shared" si="41"/>
        <v>2.7428426340364928E-6</v>
      </c>
    </row>
    <row r="73" spans="3:37" x14ac:dyDescent="0.25">
      <c r="C73" s="2">
        <v>0.84003278999999997</v>
      </c>
      <c r="D73">
        <v>172.82359700000001</v>
      </c>
      <c r="E73">
        <f t="shared" si="24"/>
        <v>170.25828671864198</v>
      </c>
      <c r="F73">
        <f t="shared" si="30"/>
        <v>6.580816839641181</v>
      </c>
      <c r="G73" s="20">
        <f t="shared" si="31"/>
        <v>2.2033004524785456E-4</v>
      </c>
      <c r="I73" s="2">
        <v>0.84042815999999998</v>
      </c>
      <c r="J73">
        <v>193.946404</v>
      </c>
      <c r="K73">
        <f t="shared" si="25"/>
        <v>194.75724624108634</v>
      </c>
      <c r="L73">
        <f t="shared" si="32"/>
        <v>0.65746513992990874</v>
      </c>
      <c r="M73" s="20">
        <f t="shared" si="33"/>
        <v>1.7478705594094201E-5</v>
      </c>
      <c r="O73" s="2">
        <v>0.83819893999999995</v>
      </c>
      <c r="P73">
        <v>209.09710799999999</v>
      </c>
      <c r="Q73">
        <f t="shared" si="26"/>
        <v>210.71345433907732</v>
      </c>
      <c r="R73">
        <f t="shared" si="34"/>
        <v>2.6125754878486691</v>
      </c>
      <c r="S73" s="20">
        <f t="shared" si="35"/>
        <v>5.9754799768343014E-5</v>
      </c>
      <c r="U73" s="2">
        <v>0.83815956999999996</v>
      </c>
      <c r="V73">
        <v>227.935284</v>
      </c>
      <c r="W73">
        <f t="shared" si="27"/>
        <v>229.95336824268691</v>
      </c>
      <c r="X73">
        <f t="shared" si="36"/>
        <v>4.0726640105812013</v>
      </c>
      <c r="Y73" s="20">
        <f t="shared" si="37"/>
        <v>7.8389061679870058E-5</v>
      </c>
      <c r="AA73" s="2">
        <v>0.83906130999999995</v>
      </c>
      <c r="AB73">
        <v>252.11528300000001</v>
      </c>
      <c r="AC73">
        <f t="shared" si="28"/>
        <v>254.41936653118933</v>
      </c>
      <c r="AD73">
        <f t="shared" si="38"/>
        <v>5.3088009186978482</v>
      </c>
      <c r="AE73" s="20">
        <f t="shared" si="39"/>
        <v>8.3521463086570557E-5</v>
      </c>
      <c r="AG73" s="2">
        <v>0.83813733000000001</v>
      </c>
      <c r="AH73">
        <v>279.80274100000003</v>
      </c>
      <c r="AI73">
        <f t="shared" si="29"/>
        <v>280.28708452684407</v>
      </c>
      <c r="AJ73">
        <f t="shared" si="40"/>
        <v>0.23458865199572623</v>
      </c>
      <c r="AK73" s="20">
        <f t="shared" si="41"/>
        <v>2.9964226447563227E-6</v>
      </c>
    </row>
    <row r="74" spans="3:37" x14ac:dyDescent="0.25">
      <c r="C74" s="2">
        <v>0.84486508999999999</v>
      </c>
      <c r="D74">
        <v>173.93585100000001</v>
      </c>
      <c r="E74">
        <f t="shared" si="24"/>
        <v>171.69404538549097</v>
      </c>
      <c r="F74">
        <f t="shared" si="30"/>
        <v>5.0256924132442879</v>
      </c>
      <c r="G74" s="20">
        <f t="shared" si="31"/>
        <v>1.6611838194690708E-4</v>
      </c>
      <c r="I74" s="2">
        <v>0.84526062999999996</v>
      </c>
      <c r="J74">
        <v>194.97849500000001</v>
      </c>
      <c r="K74">
        <f t="shared" si="25"/>
        <v>196.24854403150033</v>
      </c>
      <c r="L74">
        <f t="shared" si="32"/>
        <v>1.6130245424149028</v>
      </c>
      <c r="M74" s="20">
        <f t="shared" si="33"/>
        <v>4.2429464210062225E-5</v>
      </c>
      <c r="O74" s="2">
        <v>0.84303148999999999</v>
      </c>
      <c r="P74">
        <v>210.08911800000001</v>
      </c>
      <c r="Q74">
        <f t="shared" si="26"/>
        <v>212.25199708587988</v>
      </c>
      <c r="R74">
        <f t="shared" si="34"/>
        <v>4.6780459401365215</v>
      </c>
      <c r="S74" s="20">
        <f t="shared" si="35"/>
        <v>1.059881634479266E-4</v>
      </c>
      <c r="U74" s="2">
        <v>0.84299186999999998</v>
      </c>
      <c r="V74">
        <v>229.047539</v>
      </c>
      <c r="W74">
        <f t="shared" si="27"/>
        <v>231.69752871798093</v>
      </c>
      <c r="X74">
        <f t="shared" si="36"/>
        <v>7.0224455054046464</v>
      </c>
      <c r="Y74" s="20">
        <f t="shared" si="37"/>
        <v>1.3385577657834649E-4</v>
      </c>
      <c r="AA74" s="2">
        <v>0.84344474999999997</v>
      </c>
      <c r="AB74">
        <v>253.56957800000001</v>
      </c>
      <c r="AC74">
        <f t="shared" si="28"/>
        <v>256.65262132267509</v>
      </c>
      <c r="AD74">
        <f t="shared" si="38"/>
        <v>9.5051561294914055</v>
      </c>
      <c r="AE74" s="20">
        <f t="shared" si="39"/>
        <v>1.4783081089352848E-4</v>
      </c>
      <c r="AG74" s="2">
        <v>0.84255040000000003</v>
      </c>
      <c r="AH74">
        <v>281.51777900000002</v>
      </c>
      <c r="AI74">
        <f t="shared" si="29"/>
        <v>283.03999538119012</v>
      </c>
      <c r="AJ74">
        <f t="shared" si="40"/>
        <v>2.3171427111635006</v>
      </c>
      <c r="AK74" s="20">
        <f t="shared" si="41"/>
        <v>2.9237560093418217E-5</v>
      </c>
    </row>
    <row r="75" spans="3:37" x14ac:dyDescent="0.25">
      <c r="C75" s="2">
        <v>0.84886139999999999</v>
      </c>
      <c r="D75">
        <v>175.068929</v>
      </c>
      <c r="E75">
        <f t="shared" si="24"/>
        <v>173.07493631153073</v>
      </c>
      <c r="F75">
        <f t="shared" si="30"/>
        <v>3.9760068416688772</v>
      </c>
      <c r="G75" s="20">
        <f t="shared" si="31"/>
        <v>1.2972658129235478E-4</v>
      </c>
      <c r="I75" s="2">
        <v>0.85009263999999995</v>
      </c>
      <c r="J75">
        <v>196.23103399999999</v>
      </c>
      <c r="K75">
        <f t="shared" si="25"/>
        <v>198.00840912374377</v>
      </c>
      <c r="L75">
        <f t="shared" si="32"/>
        <v>3.1590623305032199</v>
      </c>
      <c r="M75" s="20">
        <f t="shared" si="33"/>
        <v>8.2039463260296177E-5</v>
      </c>
      <c r="O75" s="2">
        <v>0.84786357999999995</v>
      </c>
      <c r="P75">
        <v>211.30157500000001</v>
      </c>
      <c r="Q75">
        <f t="shared" si="26"/>
        <v>214.06859229728846</v>
      </c>
      <c r="R75">
        <f t="shared" si="34"/>
        <v>7.6563847234934634</v>
      </c>
      <c r="S75" s="20">
        <f t="shared" si="35"/>
        <v>1.7148189717261365E-4</v>
      </c>
      <c r="U75" s="2">
        <v>0.84698810000000002</v>
      </c>
      <c r="V75">
        <v>230.220697</v>
      </c>
      <c r="W75">
        <f t="shared" si="27"/>
        <v>233.37683047610921</v>
      </c>
      <c r="X75">
        <f t="shared" si="36"/>
        <v>9.9611785190171691</v>
      </c>
      <c r="Y75" s="20">
        <f t="shared" si="37"/>
        <v>1.8794119958088853E-4</v>
      </c>
      <c r="AA75" s="2">
        <v>0.84669839000000002</v>
      </c>
      <c r="AB75">
        <v>255.03144700000001</v>
      </c>
      <c r="AC75">
        <f t="shared" si="28"/>
        <v>258.54580895444451</v>
      </c>
      <c r="AD75">
        <f t="shared" si="38"/>
        <v>12.350739946846938</v>
      </c>
      <c r="AE75" s="20">
        <f t="shared" si="39"/>
        <v>1.8989149227226912E-4</v>
      </c>
      <c r="AG75" s="2">
        <v>0.84622127000000003</v>
      </c>
      <c r="AH75">
        <v>283.33333299999998</v>
      </c>
      <c r="AI75">
        <f t="shared" si="29"/>
        <v>285.67898364061477</v>
      </c>
      <c r="AJ75">
        <f t="shared" si="40"/>
        <v>5.502076927816586</v>
      </c>
      <c r="AK75" s="20">
        <f t="shared" si="41"/>
        <v>6.8537982653098741E-5</v>
      </c>
    </row>
    <row r="76" spans="3:37" x14ac:dyDescent="0.25">
      <c r="C76" s="2">
        <v>0.85285721000000003</v>
      </c>
      <c r="D76">
        <v>176.443276</v>
      </c>
      <c r="E76">
        <f t="shared" si="24"/>
        <v>174.65840310930099</v>
      </c>
      <c r="F76">
        <f t="shared" si="30"/>
        <v>3.1857712359522261</v>
      </c>
      <c r="G76" s="20">
        <f t="shared" si="31"/>
        <v>1.0233032687400961E-4</v>
      </c>
      <c r="I76" s="2">
        <v>0.85384740999999997</v>
      </c>
      <c r="J76">
        <v>197.481067</v>
      </c>
      <c r="K76">
        <f t="shared" si="25"/>
        <v>199.5921199542293</v>
      </c>
      <c r="L76">
        <f t="shared" si="32"/>
        <v>4.4565445755602884</v>
      </c>
      <c r="M76" s="20">
        <f t="shared" si="33"/>
        <v>1.1427397241467986E-4</v>
      </c>
      <c r="O76" s="2">
        <v>0.85144198000000004</v>
      </c>
      <c r="P76">
        <v>212.40537499999999</v>
      </c>
      <c r="Q76">
        <f t="shared" si="26"/>
        <v>215.62246323954673</v>
      </c>
      <c r="R76">
        <f t="shared" si="34"/>
        <v>10.349656741029944</v>
      </c>
      <c r="S76" s="20">
        <f t="shared" si="35"/>
        <v>2.2940080683898123E-4</v>
      </c>
      <c r="U76" s="2">
        <v>0.85098406999999998</v>
      </c>
      <c r="V76">
        <v>231.514883</v>
      </c>
      <c r="W76">
        <f t="shared" si="27"/>
        <v>235.30453646435248</v>
      </c>
      <c r="X76">
        <f t="shared" si="36"/>
        <v>14.361473379878777</v>
      </c>
      <c r="Y76" s="20">
        <f t="shared" si="37"/>
        <v>2.6794223001347557E-4</v>
      </c>
      <c r="AA76" s="2">
        <v>0.85014292000000002</v>
      </c>
      <c r="AB76">
        <v>256.710036</v>
      </c>
      <c r="AC76">
        <f t="shared" si="28"/>
        <v>260.79880894935701</v>
      </c>
      <c r="AD76">
        <f t="shared" si="38"/>
        <v>16.718064231393605</v>
      </c>
      <c r="AE76" s="20">
        <f t="shared" si="39"/>
        <v>2.5368821591134345E-4</v>
      </c>
      <c r="AG76" s="2">
        <v>0.84964291999999997</v>
      </c>
      <c r="AH76">
        <v>285.65491300000002</v>
      </c>
      <c r="AI76">
        <f t="shared" si="29"/>
        <v>288.46541366875226</v>
      </c>
      <c r="AJ76">
        <f t="shared" si="40"/>
        <v>7.8989140090567913</v>
      </c>
      <c r="AK76" s="20">
        <f t="shared" si="41"/>
        <v>9.6801924181683476E-5</v>
      </c>
    </row>
    <row r="77" spans="3:37" x14ac:dyDescent="0.25">
      <c r="C77" s="2">
        <v>0.85683120999999995</v>
      </c>
      <c r="D77">
        <v>177.94755799999999</v>
      </c>
      <c r="E77">
        <f t="shared" si="24"/>
        <v>176.46378097074211</v>
      </c>
      <c r="F77">
        <f t="shared" si="30"/>
        <v>2.2015942725533386</v>
      </c>
      <c r="G77" s="20">
        <f t="shared" si="31"/>
        <v>6.952695696805879E-5</v>
      </c>
      <c r="I77" s="2">
        <v>0.85724814999999999</v>
      </c>
      <c r="J77">
        <v>198.924871</v>
      </c>
      <c r="K77">
        <f t="shared" si="25"/>
        <v>201.21354253882259</v>
      </c>
      <c r="L77">
        <f t="shared" si="32"/>
        <v>5.2380174126165988</v>
      </c>
      <c r="M77" s="20">
        <f t="shared" si="33"/>
        <v>1.3236975578423082E-4</v>
      </c>
      <c r="O77" s="2">
        <v>0.85563553000000003</v>
      </c>
      <c r="P77">
        <v>214.008185</v>
      </c>
      <c r="Q77">
        <f t="shared" si="26"/>
        <v>217.70443227455502</v>
      </c>
      <c r="R77">
        <f t="shared" si="34"/>
        <v>13.662243914655415</v>
      </c>
      <c r="S77" s="20">
        <f t="shared" si="35"/>
        <v>2.9830550434085885E-4</v>
      </c>
      <c r="U77" s="2">
        <v>0.85475992000000001</v>
      </c>
      <c r="V77">
        <v>232.988212</v>
      </c>
      <c r="W77">
        <f t="shared" si="27"/>
        <v>237.38753952283344</v>
      </c>
      <c r="X77">
        <f t="shared" si="36"/>
        <v>19.354082653159733</v>
      </c>
      <c r="Y77" s="20">
        <f t="shared" si="37"/>
        <v>3.5653707262826888E-4</v>
      </c>
      <c r="AA77" s="2">
        <v>0.85389590999999998</v>
      </c>
      <c r="AB77">
        <v>258.812634</v>
      </c>
      <c r="AC77">
        <f t="shared" si="28"/>
        <v>263.58253692171775</v>
      </c>
      <c r="AD77">
        <f t="shared" si="38"/>
        <v>22.75197388261147</v>
      </c>
      <c r="AE77" s="20">
        <f t="shared" si="39"/>
        <v>3.3966291710828321E-4</v>
      </c>
      <c r="AG77" s="2">
        <v>0.85242843000000001</v>
      </c>
      <c r="AH77">
        <v>287.81209699999999</v>
      </c>
      <c r="AI77">
        <f t="shared" si="29"/>
        <v>290.99501871609419</v>
      </c>
      <c r="AJ77">
        <f t="shared" si="40"/>
        <v>10.130990650784042</v>
      </c>
      <c r="AK77" s="20">
        <f t="shared" si="41"/>
        <v>1.223020754543328E-4</v>
      </c>
    </row>
    <row r="78" spans="3:37" x14ac:dyDescent="0.25">
      <c r="C78" s="2">
        <v>0.86064790000000002</v>
      </c>
      <c r="D78">
        <v>180.18867900000001</v>
      </c>
      <c r="E78">
        <f t="shared" si="24"/>
        <v>178.44534899983421</v>
      </c>
      <c r="F78">
        <f t="shared" si="30"/>
        <v>3.0391994894780825</v>
      </c>
      <c r="G78" s="20">
        <f t="shared" si="31"/>
        <v>9.3606111556002633E-5</v>
      </c>
      <c r="I78" s="2">
        <v>0.86047501999999998</v>
      </c>
      <c r="J78">
        <v>200.59446800000001</v>
      </c>
      <c r="K78">
        <f t="shared" si="25"/>
        <v>202.9371393720032</v>
      </c>
      <c r="L78">
        <f t="shared" si="32"/>
        <v>5.4881091572033345</v>
      </c>
      <c r="M78" s="20">
        <f t="shared" si="33"/>
        <v>1.3639072473112162E-4</v>
      </c>
      <c r="O78" s="2">
        <v>0.85865133000000005</v>
      </c>
      <c r="P78">
        <v>215.590632</v>
      </c>
      <c r="Q78">
        <f t="shared" si="26"/>
        <v>219.39868455064243</v>
      </c>
      <c r="R78">
        <f t="shared" si="34"/>
        <v>14.501264228454312</v>
      </c>
      <c r="S78" s="20">
        <f t="shared" si="35"/>
        <v>3.1199389404441098E-4</v>
      </c>
      <c r="U78" s="2">
        <v>0.85829389</v>
      </c>
      <c r="V78">
        <v>234.73735099999999</v>
      </c>
      <c r="W78">
        <f t="shared" si="27"/>
        <v>239.59927535926019</v>
      </c>
      <c r="X78">
        <f t="shared" si="36"/>
        <v>23.638308475167712</v>
      </c>
      <c r="Y78" s="20">
        <f t="shared" si="37"/>
        <v>4.2899476964033175E-4</v>
      </c>
      <c r="AA78" s="2">
        <v>0.85698971000000002</v>
      </c>
      <c r="AB78">
        <v>260.87918999999999</v>
      </c>
      <c r="AC78">
        <f t="shared" si="28"/>
        <v>266.16810764574751</v>
      </c>
      <c r="AD78">
        <f t="shared" si="38"/>
        <v>27.972649863499463</v>
      </c>
      <c r="AE78" s="20">
        <f t="shared" si="39"/>
        <v>4.1101222023187174E-4</v>
      </c>
      <c r="AG78" s="2">
        <v>0.85453341000000005</v>
      </c>
      <c r="AH78">
        <v>289.84274399999998</v>
      </c>
      <c r="AI78">
        <f t="shared" si="29"/>
        <v>293.07801357861871</v>
      </c>
      <c r="AJ78">
        <f t="shared" si="40"/>
        <v>10.466969246335795</v>
      </c>
      <c r="AK78" s="20">
        <f t="shared" si="41"/>
        <v>1.2459369996663155E-4</v>
      </c>
    </row>
    <row r="79" spans="3:37" x14ac:dyDescent="0.25">
      <c r="C79" s="2">
        <v>0.86390138000000005</v>
      </c>
      <c r="D79">
        <v>182.475031</v>
      </c>
      <c r="E79">
        <f t="shared" si="24"/>
        <v>180.35181923391661</v>
      </c>
      <c r="F79">
        <f t="shared" si="30"/>
        <v>4.5080282036349333</v>
      </c>
      <c r="G79" s="20">
        <f t="shared" si="31"/>
        <v>1.3538786268524908E-4</v>
      </c>
      <c r="I79" s="2">
        <v>0.86385805000000004</v>
      </c>
      <c r="J79">
        <v>202.789199</v>
      </c>
      <c r="K79">
        <f t="shared" si="25"/>
        <v>204.96113115254221</v>
      </c>
      <c r="L79">
        <f t="shared" si="32"/>
        <v>4.7172892752466451</v>
      </c>
      <c r="M79" s="20">
        <f t="shared" si="33"/>
        <v>1.147104198783831E-4</v>
      </c>
      <c r="O79" s="2">
        <v>0.86182340000000002</v>
      </c>
      <c r="P79">
        <v>217.71488500000001</v>
      </c>
      <c r="Q79">
        <f t="shared" si="26"/>
        <v>221.38101109621397</v>
      </c>
      <c r="R79">
        <f t="shared" si="34"/>
        <v>13.440480553340995</v>
      </c>
      <c r="S79" s="20">
        <f t="shared" si="35"/>
        <v>2.8355581107444416E-4</v>
      </c>
      <c r="U79" s="2">
        <v>0.86164733999999998</v>
      </c>
      <c r="V79">
        <v>236.831908</v>
      </c>
      <c r="W79">
        <f t="shared" si="27"/>
        <v>241.96304200407559</v>
      </c>
      <c r="X79">
        <f t="shared" si="36"/>
        <v>26.328536167780804</v>
      </c>
      <c r="Y79" s="20">
        <f t="shared" si="37"/>
        <v>4.6940345939660888E-4</v>
      </c>
      <c r="AA79" s="2">
        <v>0.85997310000000005</v>
      </c>
      <c r="AB79">
        <v>263.198779</v>
      </c>
      <c r="AC79">
        <f t="shared" si="28"/>
        <v>268.94041834108668</v>
      </c>
      <c r="AD79">
        <f t="shared" si="38"/>
        <v>32.966422323114301</v>
      </c>
      <c r="AE79" s="20">
        <f t="shared" si="39"/>
        <v>4.7588725897991367E-4</v>
      </c>
      <c r="AG79" s="2">
        <v>0.85650671</v>
      </c>
      <c r="AH79">
        <v>291.99463600000001</v>
      </c>
      <c r="AI79">
        <f t="shared" si="29"/>
        <v>295.17590937814805</v>
      </c>
      <c r="AJ79">
        <f t="shared" si="40"/>
        <v>10.120500306513408</v>
      </c>
      <c r="AK79" s="20">
        <f t="shared" si="41"/>
        <v>1.187004144910833E-4</v>
      </c>
    </row>
    <row r="80" spans="3:37" x14ac:dyDescent="0.25">
      <c r="C80" s="2">
        <v>0.86655495000000005</v>
      </c>
      <c r="D80">
        <v>184.881575</v>
      </c>
      <c r="E80">
        <f t="shared" si="24"/>
        <v>182.07218958023384</v>
      </c>
      <c r="F80">
        <f t="shared" si="30"/>
        <v>7.8926464367946751</v>
      </c>
      <c r="G80" s="20">
        <f t="shared" si="31"/>
        <v>2.3090608818844089E-4</v>
      </c>
      <c r="I80" s="2">
        <v>0.86688511999999995</v>
      </c>
      <c r="J80">
        <v>205.23803699999999</v>
      </c>
      <c r="K80">
        <f t="shared" si="25"/>
        <v>206.98237117206054</v>
      </c>
      <c r="L80">
        <f t="shared" si="32"/>
        <v>3.0427017038181554</v>
      </c>
      <c r="M80" s="20">
        <f t="shared" si="33"/>
        <v>7.22343340581085E-5</v>
      </c>
      <c r="O80" s="2">
        <v>0.86432640999999999</v>
      </c>
      <c r="P80">
        <v>220.02096399999999</v>
      </c>
      <c r="Q80">
        <f t="shared" si="26"/>
        <v>223.10534215463929</v>
      </c>
      <c r="R80">
        <f t="shared" si="34"/>
        <v>9.5133886008161088</v>
      </c>
      <c r="S80" s="20">
        <f t="shared" si="35"/>
        <v>1.9652016076531981E-4</v>
      </c>
      <c r="U80" s="2">
        <v>0.86468473000000001</v>
      </c>
      <c r="V80">
        <v>239.22453400000001</v>
      </c>
      <c r="W80">
        <f t="shared" si="27"/>
        <v>244.35369870206563</v>
      </c>
      <c r="X80">
        <f t="shared" si="36"/>
        <v>26.308330540915929</v>
      </c>
      <c r="Y80" s="20">
        <f t="shared" si="37"/>
        <v>4.5970778157928703E-4</v>
      </c>
      <c r="AA80" s="2">
        <v>0.86251701000000003</v>
      </c>
      <c r="AB80">
        <v>265.50520399999999</v>
      </c>
      <c r="AC80">
        <f t="shared" si="28"/>
        <v>271.54354570681812</v>
      </c>
      <c r="AD80">
        <f t="shared" si="38"/>
        <v>36.461570568299287</v>
      </c>
      <c r="AE80" s="20">
        <f t="shared" si="39"/>
        <v>5.1723665701034816E-4</v>
      </c>
      <c r="AG80" s="2">
        <v>0.85825989000000003</v>
      </c>
      <c r="AH80">
        <v>294.323105</v>
      </c>
      <c r="AI80">
        <f t="shared" si="29"/>
        <v>297.16600824939928</v>
      </c>
      <c r="AJ80">
        <f t="shared" si="40"/>
        <v>8.0820988854450135</v>
      </c>
      <c r="AK80" s="20">
        <f t="shared" si="41"/>
        <v>9.3298668711446256E-5</v>
      </c>
    </row>
    <row r="81" spans="3:37" x14ac:dyDescent="0.25">
      <c r="C81" s="2">
        <v>0.86982415999999996</v>
      </c>
      <c r="D81">
        <v>187.55812299999999</v>
      </c>
      <c r="E81">
        <f t="shared" si="24"/>
        <v>184.41865812774111</v>
      </c>
      <c r="F81">
        <f t="shared" si="30"/>
        <v>9.8562396841474911</v>
      </c>
      <c r="G81" s="20">
        <f t="shared" si="31"/>
        <v>2.8018152863272359E-4</v>
      </c>
      <c r="I81" s="2">
        <v>0.86986775000000005</v>
      </c>
      <c r="J81">
        <v>207.92473200000001</v>
      </c>
      <c r="K81">
        <f t="shared" si="25"/>
        <v>209.19012273667931</v>
      </c>
      <c r="L81">
        <f t="shared" si="32"/>
        <v>1.6012137164738012</v>
      </c>
      <c r="M81" s="20">
        <f t="shared" si="33"/>
        <v>3.7037102289026138E-5</v>
      </c>
      <c r="O81" s="2">
        <v>0.86691121999999998</v>
      </c>
      <c r="P81">
        <v>222.47484399999999</v>
      </c>
      <c r="Q81">
        <f t="shared" si="26"/>
        <v>225.04898415518028</v>
      </c>
      <c r="R81">
        <f t="shared" si="34"/>
        <v>6.6261975385115974</v>
      </c>
      <c r="S81" s="20">
        <f t="shared" si="35"/>
        <v>1.3387594732733584E-4</v>
      </c>
      <c r="U81" s="2">
        <v>0.86720666000000002</v>
      </c>
      <c r="V81">
        <v>241.82389900000001</v>
      </c>
      <c r="W81">
        <f t="shared" si="27"/>
        <v>246.53843745499324</v>
      </c>
      <c r="X81">
        <f t="shared" si="36"/>
        <v>22.226872843609968</v>
      </c>
      <c r="Y81" s="20">
        <f t="shared" si="37"/>
        <v>3.800842964509219E-4</v>
      </c>
      <c r="AA81" s="2">
        <v>0.86512685</v>
      </c>
      <c r="AB81">
        <v>268.22793999999999</v>
      </c>
      <c r="AC81">
        <f t="shared" si="28"/>
        <v>274.46567858009973</v>
      </c>
      <c r="AD81">
        <f t="shared" si="38"/>
        <v>38.909382593664773</v>
      </c>
      <c r="AE81" s="20">
        <f t="shared" si="39"/>
        <v>5.4081198952698898E-4</v>
      </c>
      <c r="AG81" s="2">
        <v>0.86001265000000005</v>
      </c>
      <c r="AH81">
        <v>296.85430600000001</v>
      </c>
      <c r="AI81">
        <f t="shared" si="29"/>
        <v>299.28223471440015</v>
      </c>
      <c r="AJ81">
        <f t="shared" si="40"/>
        <v>5.8948378422087107</v>
      </c>
      <c r="AK81" s="20">
        <f t="shared" si="41"/>
        <v>6.6893690573866359E-5</v>
      </c>
    </row>
    <row r="82" spans="3:37" x14ac:dyDescent="0.25">
      <c r="C82" s="2">
        <v>0.87289527</v>
      </c>
      <c r="D82">
        <v>190.17199099999999</v>
      </c>
      <c r="E82">
        <f t="shared" si="24"/>
        <v>186.87593205829862</v>
      </c>
      <c r="F82">
        <f t="shared" si="30"/>
        <v>10.864004547169589</v>
      </c>
      <c r="G82" s="20">
        <f t="shared" si="31"/>
        <v>3.0039785829561865E-4</v>
      </c>
      <c r="I82" s="2">
        <v>0.87249929000000004</v>
      </c>
      <c r="J82">
        <v>210.57009300000001</v>
      </c>
      <c r="K82">
        <f t="shared" si="25"/>
        <v>211.3346702731661</v>
      </c>
      <c r="L82">
        <f t="shared" si="32"/>
        <v>0.5845784066420826</v>
      </c>
      <c r="M82" s="20">
        <f t="shared" si="33"/>
        <v>1.3184066693985031E-5</v>
      </c>
      <c r="O82" s="2">
        <v>0.86900496000000005</v>
      </c>
      <c r="P82">
        <v>225.10016400000001</v>
      </c>
      <c r="Q82">
        <f t="shared" si="26"/>
        <v>226.7551645044056</v>
      </c>
      <c r="R82">
        <f t="shared" si="34"/>
        <v>2.7390266695827648</v>
      </c>
      <c r="S82" s="20">
        <f t="shared" si="35"/>
        <v>5.4056091136921915E-5</v>
      </c>
      <c r="U82" s="2">
        <v>0.86946182000000005</v>
      </c>
      <c r="V82">
        <v>244.64057600000001</v>
      </c>
      <c r="W82">
        <f t="shared" si="27"/>
        <v>248.66002484547585</v>
      </c>
      <c r="X82">
        <f t="shared" si="36"/>
        <v>16.155969021397027</v>
      </c>
      <c r="Y82" s="20">
        <f t="shared" si="37"/>
        <v>2.6994546169702057E-4</v>
      </c>
      <c r="AA82" s="2">
        <v>0.86751694000000001</v>
      </c>
      <c r="AB82">
        <v>270.94792100000001</v>
      </c>
      <c r="AC82">
        <f t="shared" si="28"/>
        <v>277.38576972592398</v>
      </c>
      <c r="AD82">
        <f t="shared" si="38"/>
        <v>41.445896217880893</v>
      </c>
      <c r="AE82" s="20">
        <f t="shared" si="39"/>
        <v>5.645597201990939E-4</v>
      </c>
      <c r="AG82" s="2">
        <v>0.86157766000000002</v>
      </c>
      <c r="AH82">
        <v>299.088864</v>
      </c>
      <c r="AI82">
        <f t="shared" si="29"/>
        <v>301.28531060474734</v>
      </c>
      <c r="AJ82">
        <f t="shared" si="40"/>
        <v>4.8243776875061029</v>
      </c>
      <c r="AK82" s="20">
        <f t="shared" si="41"/>
        <v>5.3931290663339815E-5</v>
      </c>
    </row>
    <row r="83" spans="3:37" x14ac:dyDescent="0.25">
      <c r="C83" s="2">
        <v>0.87596662000000003</v>
      </c>
      <c r="D83">
        <v>192.67563699999999</v>
      </c>
      <c r="E83">
        <f t="shared" si="24"/>
        <v>189.60634344968005</v>
      </c>
      <c r="F83">
        <f t="shared" si="30"/>
        <v>9.4205628980355876</v>
      </c>
      <c r="G83" s="20">
        <f t="shared" si="31"/>
        <v>2.5376004731683839E-4</v>
      </c>
      <c r="I83" s="2">
        <v>0.87513083000000003</v>
      </c>
      <c r="J83">
        <v>213.21545399999999</v>
      </c>
      <c r="K83">
        <f t="shared" si="25"/>
        <v>213.68180993482713</v>
      </c>
      <c r="L83">
        <f t="shared" si="32"/>
        <v>0.21748785794849088</v>
      </c>
      <c r="M83" s="20">
        <f t="shared" si="33"/>
        <v>4.784071447627526E-6</v>
      </c>
      <c r="O83" s="2">
        <v>0.87084015000000004</v>
      </c>
      <c r="P83">
        <v>227.171706</v>
      </c>
      <c r="Q83">
        <f t="shared" si="26"/>
        <v>228.35518035932992</v>
      </c>
      <c r="R83">
        <f t="shared" si="34"/>
        <v>1.4006115591913666</v>
      </c>
      <c r="S83" s="20">
        <f t="shared" si="35"/>
        <v>2.7139961502162813E-5</v>
      </c>
      <c r="U83" s="2">
        <v>0.87086397999999998</v>
      </c>
      <c r="V83">
        <v>246.68661900000001</v>
      </c>
      <c r="W83">
        <f t="shared" si="27"/>
        <v>250.06496355644316</v>
      </c>
      <c r="X83">
        <f t="shared" si="36"/>
        <v>11.413211942049085</v>
      </c>
      <c r="Y83" s="20">
        <f t="shared" si="37"/>
        <v>1.8754983943349742E-4</v>
      </c>
      <c r="AA83" s="2">
        <v>0.86926968999999998</v>
      </c>
      <c r="AB83">
        <v>273.48305900000003</v>
      </c>
      <c r="AC83">
        <f t="shared" si="28"/>
        <v>279.6875573951836</v>
      </c>
      <c r="AD83">
        <f t="shared" si="38"/>
        <v>38.49580033583559</v>
      </c>
      <c r="AE83" s="20">
        <f t="shared" si="39"/>
        <v>5.1469801716032629E-4</v>
      </c>
      <c r="AG83" s="2">
        <v>0.86294583000000002</v>
      </c>
      <c r="AH83">
        <v>301.53897799999999</v>
      </c>
      <c r="AI83">
        <f t="shared" si="29"/>
        <v>303.12915242392171</v>
      </c>
      <c r="AJ83">
        <f t="shared" si="40"/>
        <v>2.528654698494786</v>
      </c>
      <c r="AK83" s="20">
        <f t="shared" si="41"/>
        <v>2.7810103874869318E-5</v>
      </c>
    </row>
    <row r="84" spans="3:37" x14ac:dyDescent="0.25">
      <c r="C84" s="2">
        <v>0.87868568000000002</v>
      </c>
      <c r="D84">
        <v>195.084585</v>
      </c>
      <c r="E84">
        <f t="shared" si="24"/>
        <v>192.27562198029906</v>
      </c>
      <c r="F84">
        <f t="shared" si="30"/>
        <v>7.890273246047423</v>
      </c>
      <c r="G84" s="20">
        <f t="shared" si="31"/>
        <v>2.0732235586484325E-4</v>
      </c>
      <c r="I84" s="2">
        <v>0.87760273</v>
      </c>
      <c r="J84">
        <v>215.77063200000001</v>
      </c>
      <c r="K84">
        <f t="shared" si="25"/>
        <v>216.0881552802278</v>
      </c>
      <c r="L84">
        <f t="shared" si="32"/>
        <v>0.100821033486615</v>
      </c>
      <c r="M84" s="20">
        <f t="shared" si="33"/>
        <v>2.1655413344567457E-6</v>
      </c>
      <c r="O84" s="2">
        <v>0.87303222000000003</v>
      </c>
      <c r="P84">
        <v>229.79502199999999</v>
      </c>
      <c r="Q84">
        <f t="shared" si="26"/>
        <v>230.40363922161148</v>
      </c>
      <c r="R84">
        <f t="shared" si="34"/>
        <v>0.37041492244209684</v>
      </c>
      <c r="S84" s="20">
        <f t="shared" si="35"/>
        <v>7.014669945202914E-6</v>
      </c>
      <c r="U84" s="2">
        <v>0.87247207000000004</v>
      </c>
      <c r="V84">
        <v>249.383657</v>
      </c>
      <c r="W84">
        <f t="shared" si="27"/>
        <v>251.76231797907175</v>
      </c>
      <c r="X84">
        <f t="shared" si="36"/>
        <v>5.6580280533585929</v>
      </c>
      <c r="Y84" s="20">
        <f t="shared" si="37"/>
        <v>9.097647761446865E-5</v>
      </c>
      <c r="AA84" s="2">
        <v>0.87083418999999995</v>
      </c>
      <c r="AB84">
        <v>275.964046</v>
      </c>
      <c r="AC84">
        <f t="shared" si="28"/>
        <v>281.8646039127849</v>
      </c>
      <c r="AD84">
        <f t="shared" si="38"/>
        <v>34.816583682128552</v>
      </c>
      <c r="AE84" s="20">
        <f t="shared" si="39"/>
        <v>4.5717360371305395E-4</v>
      </c>
      <c r="AG84" s="2">
        <v>0.86460106000000003</v>
      </c>
      <c r="AH84">
        <v>303.92343099999999</v>
      </c>
      <c r="AI84">
        <f t="shared" si="29"/>
        <v>305.48185960616314</v>
      </c>
      <c r="AJ84">
        <f t="shared" si="40"/>
        <v>2.4286997205076104</v>
      </c>
      <c r="AK84" s="20">
        <f t="shared" si="41"/>
        <v>2.6293321766731549E-5</v>
      </c>
    </row>
    <row r="85" spans="3:37" x14ac:dyDescent="0.25">
      <c r="C85" s="2">
        <v>0.88103003000000002</v>
      </c>
      <c r="D85">
        <v>197.286384</v>
      </c>
      <c r="E85">
        <f t="shared" si="24"/>
        <v>194.78556414584946</v>
      </c>
      <c r="F85">
        <f t="shared" si="30"/>
        <v>6.2540999429135038</v>
      </c>
      <c r="G85" s="20">
        <f t="shared" si="31"/>
        <v>1.6068324416839997E-4</v>
      </c>
      <c r="I85" s="2">
        <v>0.88011455000000005</v>
      </c>
      <c r="J85">
        <v>218.34585100000001</v>
      </c>
      <c r="K85">
        <f t="shared" si="25"/>
        <v>218.75160607846055</v>
      </c>
      <c r="L85">
        <f t="shared" si="32"/>
        <v>0.16463718369652217</v>
      </c>
      <c r="M85" s="20">
        <f t="shared" si="33"/>
        <v>3.4533296749927259E-6</v>
      </c>
      <c r="O85" s="2">
        <v>0.87547001000000002</v>
      </c>
      <c r="P85">
        <v>233.06074100000001</v>
      </c>
      <c r="Q85">
        <f t="shared" si="26"/>
        <v>232.87079867247181</v>
      </c>
      <c r="R85">
        <f t="shared" si="34"/>
        <v>3.6078087786830151E-2</v>
      </c>
      <c r="S85" s="20">
        <f t="shared" si="35"/>
        <v>6.6420977868840361E-7</v>
      </c>
      <c r="U85" s="2">
        <v>0.87406086000000005</v>
      </c>
      <c r="V85">
        <v>252.00437400000001</v>
      </c>
      <c r="W85">
        <f t="shared" si="27"/>
        <v>253.53453756577215</v>
      </c>
      <c r="X85">
        <f t="shared" si="36"/>
        <v>2.3414005380165164</v>
      </c>
      <c r="Y85" s="20">
        <f t="shared" si="37"/>
        <v>3.6868847003108513E-5</v>
      </c>
      <c r="AA85" s="2">
        <v>0.87271900999999996</v>
      </c>
      <c r="AB85">
        <v>279.14578499999999</v>
      </c>
      <c r="AC85">
        <f t="shared" si="28"/>
        <v>284.65040202894374</v>
      </c>
      <c r="AD85">
        <f t="shared" si="38"/>
        <v>30.300808635337578</v>
      </c>
      <c r="AE85" s="20">
        <f t="shared" si="39"/>
        <v>3.8885892349072422E-4</v>
      </c>
      <c r="AG85" s="2">
        <v>0.86590462999999995</v>
      </c>
      <c r="AH85">
        <v>306.36798299999998</v>
      </c>
      <c r="AI85">
        <f t="shared" si="29"/>
        <v>307.43365371096121</v>
      </c>
      <c r="AJ85">
        <f t="shared" si="40"/>
        <v>1.1356540642006101</v>
      </c>
      <c r="AK85" s="20">
        <f t="shared" si="41"/>
        <v>1.2099273801234178E-5</v>
      </c>
    </row>
    <row r="86" spans="3:37" x14ac:dyDescent="0.25">
      <c r="C86" s="2">
        <v>0.88383177000000002</v>
      </c>
      <c r="D86">
        <v>200.27696800000001</v>
      </c>
      <c r="E86">
        <f t="shared" si="24"/>
        <v>198.06230417807228</v>
      </c>
      <c r="F86">
        <f t="shared" si="30"/>
        <v>4.9047358441555371</v>
      </c>
      <c r="G86" s="20">
        <f t="shared" si="31"/>
        <v>1.2227948655020308E-4</v>
      </c>
      <c r="I86" s="2">
        <v>0.88236680000000001</v>
      </c>
      <c r="J86">
        <v>220.853714</v>
      </c>
      <c r="K86">
        <f t="shared" si="25"/>
        <v>221.34301615347573</v>
      </c>
      <c r="L86">
        <f t="shared" si="32"/>
        <v>0.23941659739599055</v>
      </c>
      <c r="M86" s="20">
        <f t="shared" si="33"/>
        <v>4.9084552994836019E-6</v>
      </c>
      <c r="O86" s="2">
        <v>0.87714685999999997</v>
      </c>
      <c r="P86">
        <v>235.48421099999999</v>
      </c>
      <c r="Q86">
        <f t="shared" si="26"/>
        <v>234.69210091997238</v>
      </c>
      <c r="R86">
        <f t="shared" si="34"/>
        <v>0.62743837888135023</v>
      </c>
      <c r="S86" s="20">
        <f t="shared" si="35"/>
        <v>1.1314815927367048E-5</v>
      </c>
      <c r="U86" s="2">
        <v>0.87568166000000003</v>
      </c>
      <c r="V86">
        <v>254.797222</v>
      </c>
      <c r="W86">
        <f t="shared" si="27"/>
        <v>255.4455740944021</v>
      </c>
      <c r="X86">
        <f t="shared" si="36"/>
        <v>0.42036043831558895</v>
      </c>
      <c r="Y86" s="20">
        <f t="shared" si="37"/>
        <v>6.4748909565345518E-6</v>
      </c>
      <c r="AA86" s="2">
        <v>0.87414133999999999</v>
      </c>
      <c r="AB86">
        <v>282.05590100000001</v>
      </c>
      <c r="AC86">
        <f t="shared" si="28"/>
        <v>286.87746229543086</v>
      </c>
      <c r="AD86">
        <f t="shared" si="38"/>
        <v>23.247453325596855</v>
      </c>
      <c r="AE86" s="20">
        <f t="shared" si="39"/>
        <v>2.9221668121565402E-4</v>
      </c>
      <c r="AG86" s="2">
        <v>0.86762501999999997</v>
      </c>
      <c r="AH86">
        <v>309.36172900000003</v>
      </c>
      <c r="AI86">
        <f t="shared" si="29"/>
        <v>310.1505119281901</v>
      </c>
      <c r="AJ86">
        <f t="shared" si="40"/>
        <v>0.62217850780410677</v>
      </c>
      <c r="AK86" s="20">
        <f t="shared" si="41"/>
        <v>6.5010249436140553E-6</v>
      </c>
    </row>
    <row r="87" spans="3:37" x14ac:dyDescent="0.25">
      <c r="C87" s="2">
        <v>0.88595743000000005</v>
      </c>
      <c r="D87">
        <v>202.712873</v>
      </c>
      <c r="E87">
        <f t="shared" si="24"/>
        <v>200.76708308323748</v>
      </c>
      <c r="F87">
        <f t="shared" si="30"/>
        <v>3.7860984001747</v>
      </c>
      <c r="G87" s="20">
        <f t="shared" si="31"/>
        <v>9.2135975713698298E-5</v>
      </c>
      <c r="I87" s="2">
        <v>0.88480539000000002</v>
      </c>
      <c r="J87">
        <v>223.73566299999999</v>
      </c>
      <c r="K87">
        <f t="shared" si="25"/>
        <v>224.38405631981939</v>
      </c>
      <c r="L87">
        <f t="shared" si="32"/>
        <v>0.42041389718642946</v>
      </c>
      <c r="M87" s="20">
        <f t="shared" si="33"/>
        <v>8.3985948848668391E-6</v>
      </c>
      <c r="O87" s="2">
        <v>0.87894855999999999</v>
      </c>
      <c r="P87">
        <v>237.962793</v>
      </c>
      <c r="Q87">
        <f t="shared" si="26"/>
        <v>236.76978778670966</v>
      </c>
      <c r="R87">
        <f t="shared" si="34"/>
        <v>1.4232614389379497</v>
      </c>
      <c r="S87" s="20">
        <f t="shared" si="35"/>
        <v>2.5134286874779669E-5</v>
      </c>
      <c r="U87" s="2">
        <v>0.87743325000000005</v>
      </c>
      <c r="V87">
        <v>257.88347599999997</v>
      </c>
      <c r="W87">
        <f t="shared" si="27"/>
        <v>257.63479896483506</v>
      </c>
      <c r="X87">
        <f t="shared" si="36"/>
        <v>6.1840267818413376E-2</v>
      </c>
      <c r="Y87" s="20">
        <f t="shared" si="37"/>
        <v>9.2987448445177536E-7</v>
      </c>
      <c r="AA87" s="2">
        <v>0.87523488000000005</v>
      </c>
      <c r="AB87">
        <v>284.56050800000003</v>
      </c>
      <c r="AC87">
        <f t="shared" si="28"/>
        <v>288.66655174513301</v>
      </c>
      <c r="AD87">
        <f t="shared" si="38"/>
        <v>16.859595236945658</v>
      </c>
      <c r="AE87" s="20">
        <f t="shared" si="39"/>
        <v>2.0820822844908225E-4</v>
      </c>
      <c r="AG87" s="2">
        <v>0.86896936999999996</v>
      </c>
      <c r="AH87">
        <v>312.030709</v>
      </c>
      <c r="AI87">
        <f t="shared" si="29"/>
        <v>312.39104365949208</v>
      </c>
      <c r="AJ87">
        <f t="shared" si="40"/>
        <v>0.12984106683127483</v>
      </c>
      <c r="AK87" s="20">
        <f t="shared" si="41"/>
        <v>1.3335748588248363E-6</v>
      </c>
    </row>
    <row r="88" spans="3:37" x14ac:dyDescent="0.25">
      <c r="C88" s="2">
        <v>0.88828353999999998</v>
      </c>
      <c r="D88">
        <v>205.46163300000001</v>
      </c>
      <c r="E88">
        <f t="shared" si="24"/>
        <v>203.96185813038352</v>
      </c>
      <c r="F88">
        <f t="shared" si="30"/>
        <v>2.2493246595331526</v>
      </c>
      <c r="G88" s="20">
        <f t="shared" si="31"/>
        <v>5.3283245917760383E-5</v>
      </c>
      <c r="I88" s="2">
        <v>0.88689925999999997</v>
      </c>
      <c r="J88">
        <v>226.615161</v>
      </c>
      <c r="K88">
        <f t="shared" si="25"/>
        <v>227.2061149280413</v>
      </c>
      <c r="L88">
        <f t="shared" si="32"/>
        <v>0.34922654506744366</v>
      </c>
      <c r="M88" s="20">
        <f t="shared" si="33"/>
        <v>6.8003196012628599E-6</v>
      </c>
      <c r="O88" s="2">
        <v>0.88070106999999997</v>
      </c>
      <c r="P88">
        <v>240.60815400000001</v>
      </c>
      <c r="Q88">
        <f t="shared" si="26"/>
        <v>238.91821730667715</v>
      </c>
      <c r="R88">
        <f t="shared" si="34"/>
        <v>2.8558860274390137</v>
      </c>
      <c r="S88" s="20">
        <f t="shared" si="35"/>
        <v>4.9331030690059258E-5</v>
      </c>
      <c r="U88" s="2">
        <v>0.87918487999999995</v>
      </c>
      <c r="V88">
        <v>260.95595300000002</v>
      </c>
      <c r="W88">
        <f t="shared" si="27"/>
        <v>259.96070295977165</v>
      </c>
      <c r="X88">
        <f t="shared" si="36"/>
        <v>0.9905226425745729</v>
      </c>
      <c r="Y88" s="20">
        <f t="shared" si="37"/>
        <v>1.454554474077313E-5</v>
      </c>
      <c r="AA88" s="2">
        <v>0.87660172999999997</v>
      </c>
      <c r="AB88">
        <v>287.73240500000003</v>
      </c>
      <c r="AC88">
        <f t="shared" si="28"/>
        <v>291.00106702328156</v>
      </c>
      <c r="AD88">
        <f t="shared" si="38"/>
        <v>10.684151422442943</v>
      </c>
      <c r="AE88" s="20">
        <f t="shared" si="39"/>
        <v>1.2905132947516192E-4</v>
      </c>
      <c r="AG88" s="2">
        <v>0.87028269000000003</v>
      </c>
      <c r="AH88">
        <v>314.52910600000001</v>
      </c>
      <c r="AI88">
        <f t="shared" si="29"/>
        <v>314.68466232887442</v>
      </c>
      <c r="AJ88">
        <f t="shared" si="40"/>
        <v>2.4197771452883935E-2</v>
      </c>
      <c r="AK88" s="20">
        <f t="shared" si="41"/>
        <v>2.445984437113618E-7</v>
      </c>
    </row>
    <row r="89" spans="3:37" x14ac:dyDescent="0.25">
      <c r="C89" s="2">
        <v>0.89050220000000002</v>
      </c>
      <c r="D89">
        <v>208.42371199999999</v>
      </c>
      <c r="E89">
        <f t="shared" si="24"/>
        <v>207.25595554559567</v>
      </c>
      <c r="F89">
        <f t="shared" si="30"/>
        <v>1.3636551368029637</v>
      </c>
      <c r="G89" s="20">
        <f t="shared" si="31"/>
        <v>3.1391372184672199E-5</v>
      </c>
      <c r="I89" s="2">
        <v>0.8887005</v>
      </c>
      <c r="J89">
        <v>229.31104099999999</v>
      </c>
      <c r="K89">
        <f t="shared" si="25"/>
        <v>229.80138384290231</v>
      </c>
      <c r="L89">
        <f t="shared" si="32"/>
        <v>0.24043610358553144</v>
      </c>
      <c r="M89" s="20">
        <f t="shared" si="33"/>
        <v>4.5724582587118124E-6</v>
      </c>
      <c r="O89" s="2">
        <v>0.88203644000000003</v>
      </c>
      <c r="P89">
        <v>242.861784</v>
      </c>
      <c r="Q89">
        <f t="shared" si="26"/>
        <v>240.64451712366599</v>
      </c>
      <c r="R89">
        <f t="shared" si="34"/>
        <v>4.916272400887971</v>
      </c>
      <c r="S89" s="20">
        <f t="shared" si="35"/>
        <v>8.335229776034806E-5</v>
      </c>
      <c r="U89" s="2">
        <v>0.88093675999999999</v>
      </c>
      <c r="V89">
        <v>263.904428</v>
      </c>
      <c r="W89">
        <f t="shared" si="27"/>
        <v>262.43213275410557</v>
      </c>
      <c r="X89">
        <f t="shared" si="36"/>
        <v>2.1676532910833375</v>
      </c>
      <c r="Y89" s="20">
        <f t="shared" si="37"/>
        <v>3.1124075849536696E-5</v>
      </c>
      <c r="AA89" s="2">
        <v>0.87778307</v>
      </c>
      <c r="AB89">
        <v>290.49717399999997</v>
      </c>
      <c r="AC89">
        <f t="shared" si="28"/>
        <v>293.11052265371336</v>
      </c>
      <c r="AD89">
        <f t="shared" si="38"/>
        <v>6.829591185865576</v>
      </c>
      <c r="AE89" s="20">
        <f t="shared" si="39"/>
        <v>8.0930250414982573E-5</v>
      </c>
      <c r="AG89" s="2">
        <v>0.87154399000000005</v>
      </c>
      <c r="AH89">
        <v>317.16834299999999</v>
      </c>
      <c r="AI89">
        <f t="shared" si="29"/>
        <v>316.98952739613048</v>
      </c>
      <c r="AJ89">
        <f t="shared" si="40"/>
        <v>3.1975020187217248E-2</v>
      </c>
      <c r="AK89" s="20">
        <f t="shared" si="41"/>
        <v>3.1785654669806731E-7</v>
      </c>
    </row>
    <row r="90" spans="3:37" x14ac:dyDescent="0.25">
      <c r="C90" s="2">
        <v>0.89225542000000002</v>
      </c>
      <c r="D90">
        <v>210.73542800000001</v>
      </c>
      <c r="E90">
        <f t="shared" si="24"/>
        <v>210.04222200764121</v>
      </c>
      <c r="F90">
        <f t="shared" si="30"/>
        <v>0.48053454784214666</v>
      </c>
      <c r="G90" s="20">
        <f t="shared" si="31"/>
        <v>1.0820554314706494E-5</v>
      </c>
      <c r="I90" s="2">
        <v>0.89045319999999994</v>
      </c>
      <c r="J90">
        <v>231.87075999999999</v>
      </c>
      <c r="K90">
        <f t="shared" si="25"/>
        <v>232.48544407750634</v>
      </c>
      <c r="L90">
        <f t="shared" si="32"/>
        <v>0.37783651513983713</v>
      </c>
      <c r="M90" s="20">
        <f t="shared" si="33"/>
        <v>7.0276796438731855E-6</v>
      </c>
      <c r="O90" s="2">
        <v>0.88378867000000005</v>
      </c>
      <c r="P90">
        <v>245.644924</v>
      </c>
      <c r="Q90">
        <f t="shared" si="26"/>
        <v>243.03350200128514</v>
      </c>
      <c r="R90">
        <f t="shared" si="34"/>
        <v>6.819524855371915</v>
      </c>
      <c r="S90" s="20">
        <f t="shared" si="35"/>
        <v>1.1301563459409746E-4</v>
      </c>
      <c r="U90" s="2">
        <v>0.88265689000000003</v>
      </c>
      <c r="V90">
        <v>267.02515</v>
      </c>
      <c r="W90">
        <f t="shared" si="27"/>
        <v>265.00881987986628</v>
      </c>
      <c r="X90">
        <f t="shared" si="36"/>
        <v>4.0655871533584467</v>
      </c>
      <c r="Y90" s="20">
        <f t="shared" si="37"/>
        <v>5.701891382370572E-5</v>
      </c>
      <c r="AA90" s="2">
        <v>0.87870229</v>
      </c>
      <c r="AB90">
        <v>293.25131499999998</v>
      </c>
      <c r="AC90">
        <f t="shared" si="28"/>
        <v>294.81322029966833</v>
      </c>
      <c r="AD90">
        <f t="shared" si="38"/>
        <v>2.4395481651320892</v>
      </c>
      <c r="AE90" s="20">
        <f t="shared" si="39"/>
        <v>2.8368048482694242E-5</v>
      </c>
      <c r="AG90" s="2">
        <v>0.87276593000000002</v>
      </c>
      <c r="AH90">
        <v>319.578035</v>
      </c>
      <c r="AI90">
        <f t="shared" si="29"/>
        <v>319.32221309208006</v>
      </c>
      <c r="AJ90">
        <f t="shared" si="40"/>
        <v>6.5444848571796999E-2</v>
      </c>
      <c r="AK90" s="20">
        <f t="shared" si="41"/>
        <v>6.4079870150528397E-7</v>
      </c>
    </row>
    <row r="91" spans="3:37" x14ac:dyDescent="0.25">
      <c r="C91" s="2">
        <v>0.89400776000000004</v>
      </c>
      <c r="D91">
        <v>213.46345600000001</v>
      </c>
      <c r="E91">
        <f t="shared" si="24"/>
        <v>212.99963401558074</v>
      </c>
      <c r="F91">
        <f t="shared" si="30"/>
        <v>0.21513083323062865</v>
      </c>
      <c r="G91" s="20">
        <f t="shared" si="31"/>
        <v>4.7212346567115248E-6</v>
      </c>
      <c r="I91" s="2">
        <v>0.89201730999999995</v>
      </c>
      <c r="J91">
        <v>234.53580400000001</v>
      </c>
      <c r="K91">
        <f t="shared" si="25"/>
        <v>235.02086454413839</v>
      </c>
      <c r="L91">
        <f t="shared" si="32"/>
        <v>0.2352837314798191</v>
      </c>
      <c r="M91" s="20">
        <f t="shared" si="33"/>
        <v>4.2773382664624726E-6</v>
      </c>
      <c r="O91" s="2">
        <v>0.88535311999999999</v>
      </c>
      <c r="P91">
        <v>248.14856900000001</v>
      </c>
      <c r="Q91">
        <f t="shared" si="26"/>
        <v>245.29170850929953</v>
      </c>
      <c r="R91">
        <f t="shared" si="34"/>
        <v>8.1616518633254103</v>
      </c>
      <c r="S91" s="20">
        <f t="shared" si="35"/>
        <v>1.3254230400755679E-4</v>
      </c>
      <c r="U91" s="2">
        <v>0.88400168000000001</v>
      </c>
      <c r="V91">
        <v>269.484487</v>
      </c>
      <c r="W91">
        <f t="shared" si="27"/>
        <v>267.1327202905992</v>
      </c>
      <c r="X91">
        <f t="shared" si="36"/>
        <v>5.5308066554458959</v>
      </c>
      <c r="Y91" s="20">
        <f t="shared" si="37"/>
        <v>7.615894810627399E-5</v>
      </c>
      <c r="AA91" s="2">
        <v>0.87955114000000001</v>
      </c>
      <c r="AB91">
        <v>296.00401099999999</v>
      </c>
      <c r="AC91">
        <f t="shared" si="28"/>
        <v>296.43487725731211</v>
      </c>
      <c r="AD91">
        <f t="shared" si="38"/>
        <v>0.1856457316901525</v>
      </c>
      <c r="AE91" s="20">
        <f t="shared" si="39"/>
        <v>2.1187990839825431E-6</v>
      </c>
      <c r="AG91" s="2">
        <v>0.87402385999999999</v>
      </c>
      <c r="AH91">
        <v>322.28616299999999</v>
      </c>
      <c r="AI91">
        <f t="shared" si="29"/>
        <v>321.83075244224517</v>
      </c>
      <c r="AJ91">
        <f t="shared" si="40"/>
        <v>0.2073987761145536</v>
      </c>
      <c r="AK91" s="20">
        <f t="shared" si="41"/>
        <v>1.9967462124882753E-6</v>
      </c>
    </row>
    <row r="92" spans="3:37" x14ac:dyDescent="0.25">
      <c r="C92" s="2">
        <v>0.89557180999999997</v>
      </c>
      <c r="D92">
        <v>216.15999299999999</v>
      </c>
      <c r="E92">
        <f t="shared" si="24"/>
        <v>215.79365370183618</v>
      </c>
      <c r="F92">
        <f t="shared" si="30"/>
        <v>0.13420448137915161</v>
      </c>
      <c r="G92" s="20">
        <f t="shared" si="31"/>
        <v>2.8722112761303444E-6</v>
      </c>
      <c r="I92" s="2">
        <v>0.89373798999999998</v>
      </c>
      <c r="J92">
        <v>237.39570699999999</v>
      </c>
      <c r="K92">
        <f t="shared" si="25"/>
        <v>237.97184946196327</v>
      </c>
      <c r="L92">
        <f t="shared" si="32"/>
        <v>0.33194013647711673</v>
      </c>
      <c r="M92" s="20">
        <f t="shared" si="33"/>
        <v>5.8899830659447494E-6</v>
      </c>
      <c r="O92" s="2">
        <v>0.88630945000000005</v>
      </c>
      <c r="P92">
        <v>249.75483600000001</v>
      </c>
      <c r="Q92">
        <f t="shared" si="26"/>
        <v>246.73322870630182</v>
      </c>
      <c r="R92">
        <f t="shared" si="34"/>
        <v>9.1301106373301355</v>
      </c>
      <c r="S92" s="20">
        <f t="shared" si="35"/>
        <v>1.4636870413235994E-4</v>
      </c>
      <c r="U92" s="2">
        <v>0.88531495000000004</v>
      </c>
      <c r="V92">
        <v>272.00125400000002</v>
      </c>
      <c r="W92">
        <f t="shared" si="27"/>
        <v>269.30433498002492</v>
      </c>
      <c r="X92">
        <f t="shared" si="36"/>
        <v>7.2733722003034451</v>
      </c>
      <c r="Y92" s="20">
        <f t="shared" si="37"/>
        <v>9.8309163278507289E-5</v>
      </c>
      <c r="AA92" s="2">
        <v>0.88039144999999996</v>
      </c>
      <c r="AB92">
        <v>298.54491899999999</v>
      </c>
      <c r="AC92">
        <f t="shared" si="28"/>
        <v>298.08829095803071</v>
      </c>
      <c r="AD92">
        <f t="shared" si="38"/>
        <v>0.20850916871270003</v>
      </c>
      <c r="AE92" s="20">
        <f t="shared" si="39"/>
        <v>2.3394070177757843E-6</v>
      </c>
      <c r="AG92" s="2">
        <v>0.87533640999999995</v>
      </c>
      <c r="AH92">
        <v>325.15197000000001</v>
      </c>
      <c r="AI92">
        <f t="shared" si="29"/>
        <v>324.5693777176254</v>
      </c>
      <c r="AJ92">
        <f t="shared" si="40"/>
        <v>0.33941376748245206</v>
      </c>
      <c r="AK92" s="20">
        <f t="shared" si="41"/>
        <v>3.210381729955905E-6</v>
      </c>
    </row>
    <row r="93" spans="3:37" x14ac:dyDescent="0.25">
      <c r="C93" s="2">
        <v>0.89713794000000002</v>
      </c>
      <c r="D93">
        <v>218.73510099999999</v>
      </c>
      <c r="E93">
        <f t="shared" si="24"/>
        <v>218.74567047889462</v>
      </c>
      <c r="F93">
        <f t="shared" si="30"/>
        <v>1.1171388410419803E-4</v>
      </c>
      <c r="G93" s="20">
        <f t="shared" si="31"/>
        <v>2.3349102395662658E-9</v>
      </c>
      <c r="I93" s="2">
        <v>0.89545843999999997</v>
      </c>
      <c r="J93">
        <v>240.361896</v>
      </c>
      <c r="K93">
        <f t="shared" si="25"/>
        <v>241.10187145221619</v>
      </c>
      <c r="L93">
        <f t="shared" si="32"/>
        <v>0.54756366988254845</v>
      </c>
      <c r="M93" s="20">
        <f t="shared" si="33"/>
        <v>9.4777092875103046E-6</v>
      </c>
      <c r="O93" s="2">
        <v>0.88775219999999999</v>
      </c>
      <c r="P93">
        <v>252.15567100000001</v>
      </c>
      <c r="Q93">
        <f t="shared" si="26"/>
        <v>248.9997692536536</v>
      </c>
      <c r="R93">
        <f t="shared" si="34"/>
        <v>9.9597158325923569</v>
      </c>
      <c r="S93" s="20">
        <f t="shared" si="35"/>
        <v>1.566424501516056E-4</v>
      </c>
      <c r="U93" s="2">
        <v>0.88657627000000006</v>
      </c>
      <c r="V93">
        <v>274.63436799999999</v>
      </c>
      <c r="W93">
        <f t="shared" si="27"/>
        <v>271.48493455946164</v>
      </c>
      <c r="X93">
        <f t="shared" si="36"/>
        <v>9.9189309963812899</v>
      </c>
      <c r="Y93" s="20">
        <f t="shared" si="37"/>
        <v>1.3150888643736401E-4</v>
      </c>
      <c r="AA93" s="2">
        <v>0.88129374000000005</v>
      </c>
      <c r="AB93">
        <v>301.15303999999998</v>
      </c>
      <c r="AC93">
        <f t="shared" si="28"/>
        <v>299.91854091503336</v>
      </c>
      <c r="AD93">
        <f t="shared" si="38"/>
        <v>1.5239879907834089</v>
      </c>
      <c r="AE93" s="20">
        <f t="shared" si="39"/>
        <v>1.6803782115289943E-5</v>
      </c>
      <c r="AG93" s="2">
        <v>0.87648446999999996</v>
      </c>
      <c r="AH93">
        <v>327.855592</v>
      </c>
      <c r="AI93">
        <f t="shared" si="29"/>
        <v>327.07077097701938</v>
      </c>
      <c r="AJ93">
        <f t="shared" si="40"/>
        <v>0.6159440381123511</v>
      </c>
      <c r="AK93" s="20">
        <f t="shared" si="41"/>
        <v>5.7302829208759683E-6</v>
      </c>
    </row>
    <row r="94" spans="3:37" x14ac:dyDescent="0.25">
      <c r="C94" s="2">
        <v>0.89840812999999997</v>
      </c>
      <c r="D94">
        <v>221.25681700000001</v>
      </c>
      <c r="E94">
        <f t="shared" si="24"/>
        <v>221.25909294867989</v>
      </c>
      <c r="F94">
        <f t="shared" si="30"/>
        <v>5.1799423934495967E-6</v>
      </c>
      <c r="G94" s="20">
        <f t="shared" si="31"/>
        <v>1.0581119257815781E-10</v>
      </c>
      <c r="I94" s="2">
        <v>0.89697654999999998</v>
      </c>
      <c r="J94">
        <v>243.38424900000001</v>
      </c>
      <c r="K94">
        <f t="shared" si="25"/>
        <v>244.02147725853854</v>
      </c>
      <c r="L94">
        <f t="shared" si="32"/>
        <v>0.40605985348004486</v>
      </c>
      <c r="M94" s="20">
        <f t="shared" si="33"/>
        <v>6.8549630171332421E-6</v>
      </c>
      <c r="O94" s="2">
        <v>0.88884640999999998</v>
      </c>
      <c r="P94">
        <v>254.34067200000001</v>
      </c>
      <c r="Q94">
        <f t="shared" si="26"/>
        <v>250.79541056790521</v>
      </c>
      <c r="R94">
        <f t="shared" si="34"/>
        <v>12.568878621898904</v>
      </c>
      <c r="S94" s="20">
        <f t="shared" si="35"/>
        <v>1.9429646689876056E-4</v>
      </c>
      <c r="U94" s="2">
        <v>0.88779825999999995</v>
      </c>
      <c r="V94">
        <v>277.018035</v>
      </c>
      <c r="W94">
        <f t="shared" si="27"/>
        <v>273.69017630359576</v>
      </c>
      <c r="X94">
        <f t="shared" si="36"/>
        <v>11.074643503233291</v>
      </c>
      <c r="Y94" s="20">
        <f t="shared" si="37"/>
        <v>1.4431572862366469E-4</v>
      </c>
      <c r="AA94" s="2">
        <v>0.88217203</v>
      </c>
      <c r="AB94">
        <v>303.74558500000001</v>
      </c>
      <c r="AC94">
        <f t="shared" si="28"/>
        <v>301.75638832244135</v>
      </c>
      <c r="AD94">
        <f t="shared" si="38"/>
        <v>3.9569034220103818</v>
      </c>
      <c r="AE94" s="20">
        <f t="shared" si="39"/>
        <v>4.2887971159279335E-5</v>
      </c>
      <c r="AG94" s="2">
        <v>0.87781511999999995</v>
      </c>
      <c r="AH94">
        <v>330.82090699999998</v>
      </c>
      <c r="AI94">
        <f t="shared" si="29"/>
        <v>330.0993566492275</v>
      </c>
      <c r="AJ94">
        <f t="shared" si="40"/>
        <v>0.52063490869988138</v>
      </c>
      <c r="AK94" s="20">
        <f t="shared" si="41"/>
        <v>4.7571559447396836E-6</v>
      </c>
    </row>
    <row r="95" spans="3:37" x14ac:dyDescent="0.25">
      <c r="C95" s="2">
        <v>0.89977609999999997</v>
      </c>
      <c r="D95">
        <v>223.890368</v>
      </c>
      <c r="E95">
        <f t="shared" si="24"/>
        <v>224.0913119871085</v>
      </c>
      <c r="F95">
        <f t="shared" si="30"/>
        <v>4.0378485955061875E-2</v>
      </c>
      <c r="G95" s="20">
        <f t="shared" si="31"/>
        <v>8.055253459867471E-7</v>
      </c>
      <c r="I95" s="2">
        <v>0.89855386000000004</v>
      </c>
      <c r="J95">
        <v>246.37130199999999</v>
      </c>
      <c r="K95">
        <f t="shared" si="25"/>
        <v>247.22041221317426</v>
      </c>
      <c r="L95">
        <f t="shared" si="32"/>
        <v>0.72098815411685546</v>
      </c>
      <c r="M95" s="20">
        <f t="shared" si="33"/>
        <v>1.187812502018567E-5</v>
      </c>
      <c r="O95" s="2">
        <v>0.89015991999999999</v>
      </c>
      <c r="P95">
        <v>256.74721499999998</v>
      </c>
      <c r="Q95">
        <f t="shared" si="26"/>
        <v>253.04220447427616</v>
      </c>
      <c r="R95">
        <f t="shared" si="34"/>
        <v>13.727102995724309</v>
      </c>
      <c r="S95" s="20">
        <f t="shared" si="35"/>
        <v>2.0824156043638305E-4</v>
      </c>
      <c r="U95" s="2">
        <v>0.88905624000000005</v>
      </c>
      <c r="V95">
        <v>279.70319899999998</v>
      </c>
      <c r="W95">
        <f t="shared" si="27"/>
        <v>276.05980085120342</v>
      </c>
      <c r="X95">
        <f t="shared" si="36"/>
        <v>13.274350070654229</v>
      </c>
      <c r="Y95" s="20">
        <f t="shared" si="37"/>
        <v>1.6967521168910626E-4</v>
      </c>
      <c r="AA95" s="2">
        <v>0.88304576000000001</v>
      </c>
      <c r="AB95">
        <v>306.28072300000002</v>
      </c>
      <c r="AC95">
        <f t="shared" si="28"/>
        <v>303.64151395562203</v>
      </c>
      <c r="AD95">
        <f t="shared" si="38"/>
        <v>6.9654243799265938</v>
      </c>
      <c r="AE95" s="20">
        <f t="shared" si="39"/>
        <v>7.4252016832486312E-5</v>
      </c>
      <c r="AG95" s="2">
        <v>0.87912762</v>
      </c>
      <c r="AH95">
        <v>333.70832100000001</v>
      </c>
      <c r="AI95">
        <f t="shared" si="29"/>
        <v>333.2288947367486</v>
      </c>
      <c r="AJ95">
        <f t="shared" si="40"/>
        <v>0.22984954189521212</v>
      </c>
      <c r="AK95" s="20">
        <f t="shared" si="41"/>
        <v>2.0639994190226253E-6</v>
      </c>
    </row>
    <row r="96" spans="3:37" x14ac:dyDescent="0.25">
      <c r="C96" s="2">
        <v>0.90123233000000003</v>
      </c>
      <c r="D96">
        <v>226.55843200000001</v>
      </c>
      <c r="E96">
        <f t="shared" si="24"/>
        <v>227.25591464710263</v>
      </c>
      <c r="F96">
        <f t="shared" si="30"/>
        <v>0.48648204300927467</v>
      </c>
      <c r="G96" s="20">
        <f t="shared" si="31"/>
        <v>9.4777741102947213E-6</v>
      </c>
      <c r="I96" s="2">
        <v>0.90001529999999996</v>
      </c>
      <c r="J96">
        <v>249.386413</v>
      </c>
      <c r="K96">
        <f t="shared" si="25"/>
        <v>250.34291909140663</v>
      </c>
      <c r="L96">
        <f t="shared" si="32"/>
        <v>0.9149039028979763</v>
      </c>
      <c r="M96" s="20">
        <f t="shared" si="33"/>
        <v>1.4710583615349773E-5</v>
      </c>
      <c r="O96" s="2">
        <v>0.89147330999999996</v>
      </c>
      <c r="P96">
        <v>259.20887099999999</v>
      </c>
      <c r="Q96">
        <f t="shared" si="26"/>
        <v>255.39271413159253</v>
      </c>
      <c r="R96">
        <f t="shared" si="34"/>
        <v>14.563053244293439</v>
      </c>
      <c r="S96" s="20">
        <f t="shared" si="35"/>
        <v>2.167468109966025E-4</v>
      </c>
      <c r="U96" s="2">
        <v>0.89036870999999995</v>
      </c>
      <c r="V96">
        <v>282.60574800000001</v>
      </c>
      <c r="W96">
        <f t="shared" si="27"/>
        <v>278.64439933884506</v>
      </c>
      <c r="X96">
        <f t="shared" si="36"/>
        <v>15.692283215234061</v>
      </c>
      <c r="Y96" s="20">
        <f t="shared" si="37"/>
        <v>1.9648262697103056E-4</v>
      </c>
      <c r="AA96" s="2">
        <v>0.88391956000000005</v>
      </c>
      <c r="AB96">
        <v>308.77911999999998</v>
      </c>
      <c r="AC96">
        <f t="shared" si="28"/>
        <v>305.58523049471199</v>
      </c>
      <c r="AD96">
        <f t="shared" si="38"/>
        <v>10.200930171988725</v>
      </c>
      <c r="AE96" s="20">
        <f t="shared" si="39"/>
        <v>1.0699018153115059E-4</v>
      </c>
      <c r="AG96" s="2">
        <v>0.87996753000000005</v>
      </c>
      <c r="AH96">
        <v>335.744235</v>
      </c>
      <c r="AI96">
        <f t="shared" si="29"/>
        <v>335.30880992361233</v>
      </c>
      <c r="AJ96">
        <f t="shared" si="40"/>
        <v>0.18959499714721129</v>
      </c>
      <c r="AK96" s="20">
        <f t="shared" si="41"/>
        <v>1.6819370793490615E-6</v>
      </c>
    </row>
    <row r="97" spans="3:37" x14ac:dyDescent="0.25">
      <c r="C97" s="2">
        <v>0.90247801000000005</v>
      </c>
      <c r="D97">
        <v>229.122569</v>
      </c>
      <c r="E97">
        <f t="shared" si="24"/>
        <v>230.09126404256875</v>
      </c>
      <c r="F97">
        <f t="shared" si="30"/>
        <v>0.9383700854972804</v>
      </c>
      <c r="G97" s="20">
        <f t="shared" si="31"/>
        <v>1.7874685700996352E-5</v>
      </c>
      <c r="I97" s="2">
        <v>0.90137634</v>
      </c>
      <c r="J97">
        <v>252.496396</v>
      </c>
      <c r="K97">
        <f t="shared" si="25"/>
        <v>253.39515221531758</v>
      </c>
      <c r="L97">
        <f t="shared" si="32"/>
        <v>0.80776273457197278</v>
      </c>
      <c r="M97" s="20">
        <f t="shared" si="33"/>
        <v>1.2669907560318615E-5</v>
      </c>
      <c r="O97" s="2">
        <v>0.89278690000000005</v>
      </c>
      <c r="P97">
        <v>261.57110599999999</v>
      </c>
      <c r="Q97">
        <f t="shared" si="26"/>
        <v>257.85233178145694</v>
      </c>
      <c r="R97">
        <f t="shared" si="34"/>
        <v>13.829281688500446</v>
      </c>
      <c r="S97" s="20">
        <f t="shared" si="35"/>
        <v>2.0212502444134049E-4</v>
      </c>
      <c r="U97" s="2">
        <v>0.89168097000000002</v>
      </c>
      <c r="V97">
        <v>285.60627299999999</v>
      </c>
      <c r="W97">
        <f t="shared" si="27"/>
        <v>281.34852137194514</v>
      </c>
      <c r="X97">
        <f t="shared" si="36"/>
        <v>18.12844892620371</v>
      </c>
      <c r="Y97" s="20">
        <f t="shared" si="37"/>
        <v>2.2224150193872293E-4</v>
      </c>
      <c r="AA97" s="2">
        <v>0.88479355000000004</v>
      </c>
      <c r="AB97">
        <v>311.18566299999998</v>
      </c>
      <c r="AC97">
        <f t="shared" si="28"/>
        <v>307.5896441381588</v>
      </c>
      <c r="AD97">
        <f t="shared" si="38"/>
        <v>12.931351654717488</v>
      </c>
      <c r="AE97" s="20">
        <f t="shared" si="39"/>
        <v>1.3353796764341351E-4</v>
      </c>
      <c r="AG97" s="2">
        <v>0.88081370999999997</v>
      </c>
      <c r="AH97">
        <v>337.804303</v>
      </c>
      <c r="AI97">
        <f t="shared" si="29"/>
        <v>337.46737879942975</v>
      </c>
      <c r="AJ97">
        <f t="shared" si="40"/>
        <v>0.11351791692990322</v>
      </c>
      <c r="AK97" s="20">
        <f t="shared" si="41"/>
        <v>9.9479606429335917E-7</v>
      </c>
    </row>
    <row r="98" spans="3:37" x14ac:dyDescent="0.25">
      <c r="C98" s="2">
        <v>0.90370866999999999</v>
      </c>
      <c r="D98">
        <v>231.98872499999999</v>
      </c>
      <c r="E98">
        <f t="shared" si="24"/>
        <v>233.0139388500877</v>
      </c>
      <c r="F98">
        <f t="shared" si="30"/>
        <v>1.0510634384116644</v>
      </c>
      <c r="G98" s="20">
        <f t="shared" si="31"/>
        <v>1.9529682064016569E-5</v>
      </c>
      <c r="I98" s="2">
        <v>0.90237526999999995</v>
      </c>
      <c r="J98">
        <v>254.916631</v>
      </c>
      <c r="K98">
        <f t="shared" si="25"/>
        <v>255.72779436227717</v>
      </c>
      <c r="L98">
        <f t="shared" si="32"/>
        <v>0.65798600030080423</v>
      </c>
      <c r="M98" s="20">
        <f t="shared" si="33"/>
        <v>1.0125589414203495E-5</v>
      </c>
      <c r="O98" s="2">
        <v>0.89401195</v>
      </c>
      <c r="P98">
        <v>264.034379</v>
      </c>
      <c r="Q98">
        <f t="shared" si="26"/>
        <v>260.24860348595183</v>
      </c>
      <c r="R98">
        <f t="shared" si="34"/>
        <v>14.332096242766674</v>
      </c>
      <c r="S98" s="20">
        <f t="shared" si="35"/>
        <v>2.0558373824526563E-4</v>
      </c>
      <c r="U98" s="2">
        <v>0.89299311000000003</v>
      </c>
      <c r="V98">
        <v>288.66803299999998</v>
      </c>
      <c r="W98">
        <f t="shared" si="27"/>
        <v>284.17787468111885</v>
      </c>
      <c r="X98">
        <f t="shared" si="36"/>
        <v>20.161521728617405</v>
      </c>
      <c r="Y98" s="20">
        <f t="shared" si="37"/>
        <v>2.4195016485772293E-4</v>
      </c>
      <c r="AA98" s="2">
        <v>0.88576138999999998</v>
      </c>
      <c r="AB98">
        <v>313.75491799999998</v>
      </c>
      <c r="AC98">
        <f t="shared" si="28"/>
        <v>309.88189377079107</v>
      </c>
      <c r="AD98">
        <f t="shared" si="38"/>
        <v>15.000316680039262</v>
      </c>
      <c r="AE98" s="20">
        <f t="shared" si="39"/>
        <v>1.5237697366486064E-4</v>
      </c>
      <c r="AG98" s="2">
        <v>0.88165631</v>
      </c>
      <c r="AH98">
        <v>340.21115200000003</v>
      </c>
      <c r="AI98">
        <f t="shared" si="29"/>
        <v>339.68167267058561</v>
      </c>
      <c r="AJ98">
        <f t="shared" si="40"/>
        <v>0.28034836027713778</v>
      </c>
      <c r="AK98" s="20">
        <f t="shared" si="41"/>
        <v>2.4221494111965386E-6</v>
      </c>
    </row>
    <row r="99" spans="3:37" x14ac:dyDescent="0.25">
      <c r="C99" s="2">
        <v>0.90522457000000001</v>
      </c>
      <c r="D99">
        <v>235.31523999999999</v>
      </c>
      <c r="E99">
        <f t="shared" ref="E99:E117" si="42">$AP$6+$AP$2*EXP((C99/F$1)*$AP$3-$AP$4)+D$1^2*$AP$5/((-$AP$7*(C99/E$1-1)^$AP$8+1))</f>
        <v>236.7877953864606</v>
      </c>
      <c r="F99">
        <f t="shared" si="30"/>
        <v>2.1684193661941644</v>
      </c>
      <c r="G99" s="20">
        <f t="shared" si="31"/>
        <v>3.9160043692060432E-5</v>
      </c>
      <c r="I99" s="2">
        <v>0.90375196000000002</v>
      </c>
      <c r="J99">
        <v>258.00721700000003</v>
      </c>
      <c r="K99">
        <f t="shared" ref="K99:K116" si="43">$AP$6+$AP$2*EXP((I99/L$1)*$AP$3-$AP$4)+J$1^2*$AP$5/((-$AP$7*(I99/K$1-1)^$AP$8+1))</f>
        <v>259.07644320478823</v>
      </c>
      <c r="L99">
        <f t="shared" si="32"/>
        <v>1.1432446770057954</v>
      </c>
      <c r="M99" s="20">
        <f t="shared" si="33"/>
        <v>1.7174159005228328E-5</v>
      </c>
      <c r="O99" s="2">
        <v>0.89536143000000001</v>
      </c>
      <c r="P99">
        <v>266.75160399999999</v>
      </c>
      <c r="Q99">
        <f t="shared" ref="Q99:Q121" si="44">$AP$6+$AP$2*EXP((O99/R$1)*$AP$3-$AP$4)+P$1^2*$AP$5/((-$AP$7*(O99/Q$1-1)^$AP$8+1))</f>
        <v>263.00793258119552</v>
      </c>
      <c r="R99">
        <f t="shared" si="34"/>
        <v>14.015075691973454</v>
      </c>
      <c r="S99" s="20">
        <f t="shared" si="35"/>
        <v>1.9696151154457655E-4</v>
      </c>
      <c r="U99" s="2">
        <v>0.89430566</v>
      </c>
      <c r="V99">
        <v>291.532397</v>
      </c>
      <c r="W99">
        <f t="shared" ref="W99:W123" si="45">$AP$6+$AP$2*EXP((U99/X$1)*$AP$3-$AP$4)+V$1^2*$AP$5/((-$AP$7*(U99/W$1-1)^$AP$8+1))</f>
        <v>287.13947237776034</v>
      </c>
      <c r="X99">
        <f t="shared" si="36"/>
        <v>19.297786736679473</v>
      </c>
      <c r="Y99" s="20">
        <f t="shared" si="37"/>
        <v>2.2705645643929156E-4</v>
      </c>
      <c r="AA99" s="2">
        <v>0.88663497999999996</v>
      </c>
      <c r="AB99">
        <v>316.35304000000002</v>
      </c>
      <c r="AC99">
        <f t="shared" ref="AC99:AC114" si="46">$AP$6+$AP$2*EXP((AA99/AD$1)*$AP$3-$AP$4)+AB$1^2*$AP$5/((-$AP$7*(AA99/AC$1-1)^$AP$8+1))</f>
        <v>312.01854168190835</v>
      </c>
      <c r="AD99">
        <f t="shared" si="38"/>
        <v>18.787875669539567</v>
      </c>
      <c r="AE99" s="20">
        <f t="shared" si="39"/>
        <v>1.8772998834419471E-4</v>
      </c>
      <c r="AG99" s="2">
        <v>0.88253042000000004</v>
      </c>
      <c r="AH99">
        <v>342.56258400000002</v>
      </c>
      <c r="AI99">
        <f t="shared" ref="AI99:AI105" si="47">$AP$6+$AP$2*EXP((AG99/AJ$1)*$AP$3-$AP$4)+AH$1^2*$AP$5/((-$AP$7*(AG99/AI$1-1)^$AP$8+1))</f>
        <v>342.04925775176957</v>
      </c>
      <c r="AJ99">
        <f t="shared" si="40"/>
        <v>0.26350383712234104</v>
      </c>
      <c r="AK99" s="20">
        <f t="shared" si="41"/>
        <v>2.2454691457214604E-6</v>
      </c>
    </row>
    <row r="100" spans="3:37" x14ac:dyDescent="0.25">
      <c r="C100" s="2">
        <v>0.90655474999999996</v>
      </c>
      <c r="D100">
        <v>238.505595</v>
      </c>
      <c r="E100">
        <f t="shared" si="42"/>
        <v>240.26484636133063</v>
      </c>
      <c r="F100">
        <f t="shared" si="30"/>
        <v>3.0949653523436629</v>
      </c>
      <c r="G100" s="20">
        <f t="shared" si="31"/>
        <v>5.4407484709714968E-5</v>
      </c>
      <c r="I100" s="2">
        <v>0.90509572000000005</v>
      </c>
      <c r="J100">
        <v>261.121758</v>
      </c>
      <c r="K100">
        <f t="shared" si="43"/>
        <v>262.50115590574137</v>
      </c>
      <c r="L100">
        <f t="shared" si="32"/>
        <v>1.9027385823636795</v>
      </c>
      <c r="M100" s="20">
        <f t="shared" si="33"/>
        <v>2.7905705243447545E-5</v>
      </c>
      <c r="O100" s="2">
        <v>0.89633255000000001</v>
      </c>
      <c r="P100">
        <v>268.788858</v>
      </c>
      <c r="Q100">
        <f t="shared" si="44"/>
        <v>265.0744584309939</v>
      </c>
      <c r="R100">
        <f t="shared" si="34"/>
        <v>13.796764158232737</v>
      </c>
      <c r="S100" s="20">
        <f t="shared" si="35"/>
        <v>1.909654129372704E-4</v>
      </c>
      <c r="U100" s="2">
        <v>0.89536550999999998</v>
      </c>
      <c r="V100">
        <v>294.176401</v>
      </c>
      <c r="W100">
        <f t="shared" si="45"/>
        <v>289.63091697505803</v>
      </c>
      <c r="X100">
        <f t="shared" si="36"/>
        <v>20.661425021002653</v>
      </c>
      <c r="Y100" s="20">
        <f t="shared" si="37"/>
        <v>2.387506764215971E-4</v>
      </c>
      <c r="AA100" s="2">
        <v>0.88750934999999997</v>
      </c>
      <c r="AB100">
        <v>318.867794</v>
      </c>
      <c r="AC100">
        <f t="shared" si="46"/>
        <v>314.22340877078506</v>
      </c>
      <c r="AD100">
        <f t="shared" si="38"/>
        <v>21.570314157349976</v>
      </c>
      <c r="AE100" s="20">
        <f t="shared" si="39"/>
        <v>2.121461506032033E-4</v>
      </c>
      <c r="AG100" s="2">
        <v>0.88362288</v>
      </c>
      <c r="AH100">
        <v>345.58786700000002</v>
      </c>
      <c r="AI100">
        <f t="shared" si="47"/>
        <v>345.1125583005022</v>
      </c>
      <c r="AJ100">
        <f t="shared" si="40"/>
        <v>0.22591835981830533</v>
      </c>
      <c r="AK100" s="20">
        <f t="shared" si="41"/>
        <v>1.8916228562560241E-6</v>
      </c>
    </row>
    <row r="101" spans="3:37" x14ac:dyDescent="0.25">
      <c r="C101" s="2">
        <v>0.90759608999999997</v>
      </c>
      <c r="D101">
        <v>241.24459999999999</v>
      </c>
      <c r="E101">
        <f t="shared" si="42"/>
        <v>243.09976978090623</v>
      </c>
      <c r="F101">
        <f t="shared" si="30"/>
        <v>3.4416549159876975</v>
      </c>
      <c r="G101" s="20">
        <f t="shared" si="31"/>
        <v>5.9136023937049104E-5</v>
      </c>
      <c r="I101" s="2">
        <v>0.90604154000000003</v>
      </c>
      <c r="J101">
        <v>264.05003599999998</v>
      </c>
      <c r="K101">
        <f t="shared" si="43"/>
        <v>265.00814271322639</v>
      </c>
      <c r="L101">
        <f t="shared" si="32"/>
        <v>0.91796847392952163</v>
      </c>
      <c r="M101" s="20">
        <f t="shared" si="33"/>
        <v>1.3166044064846179E-5</v>
      </c>
      <c r="O101" s="2">
        <v>0.89760594000000005</v>
      </c>
      <c r="P101">
        <v>271.27311099999997</v>
      </c>
      <c r="Q101">
        <f t="shared" si="44"/>
        <v>267.89105746859724</v>
      </c>
      <c r="R101">
        <f t="shared" si="34"/>
        <v>11.438286089273694</v>
      </c>
      <c r="S101" s="20">
        <f t="shared" si="35"/>
        <v>1.5543451370442454E-4</v>
      </c>
      <c r="U101" s="2">
        <v>0.89660006000000003</v>
      </c>
      <c r="V101">
        <v>297.13953099999998</v>
      </c>
      <c r="W101">
        <f t="shared" si="45"/>
        <v>292.65051073744786</v>
      </c>
      <c r="X101">
        <f t="shared" si="36"/>
        <v>20.151302917603477</v>
      </c>
      <c r="Y101" s="20">
        <f t="shared" si="37"/>
        <v>2.2823501041539256E-4</v>
      </c>
      <c r="AA101" s="2">
        <v>0.88882185000000002</v>
      </c>
      <c r="AB101">
        <v>321.75520799999998</v>
      </c>
      <c r="AC101">
        <f t="shared" si="46"/>
        <v>317.66215199516211</v>
      </c>
      <c r="AD101">
        <f t="shared" si="38"/>
        <v>16.7531074587394</v>
      </c>
      <c r="AE101" s="20">
        <f t="shared" si="39"/>
        <v>1.618244738869011E-4</v>
      </c>
      <c r="AG101" s="2">
        <v>0.88442368999999998</v>
      </c>
      <c r="AH101">
        <v>347.96029299999998</v>
      </c>
      <c r="AI101">
        <f t="shared" si="47"/>
        <v>347.43409687044823</v>
      </c>
      <c r="AJ101">
        <f t="shared" si="40"/>
        <v>0.27688236675524147</v>
      </c>
      <c r="AK101" s="20">
        <f t="shared" si="41"/>
        <v>2.2868407521252955E-6</v>
      </c>
    </row>
    <row r="102" spans="3:37" x14ac:dyDescent="0.25">
      <c r="C102" s="2">
        <v>0.90857885000000005</v>
      </c>
      <c r="D102">
        <v>244.18227300000001</v>
      </c>
      <c r="E102">
        <f t="shared" si="42"/>
        <v>245.86970096635838</v>
      </c>
      <c r="F102">
        <f t="shared" si="30"/>
        <v>2.8474131416483464</v>
      </c>
      <c r="G102" s="20">
        <f t="shared" si="31"/>
        <v>4.775537073169047E-5</v>
      </c>
      <c r="I102" s="2">
        <v>0.90730069999999996</v>
      </c>
      <c r="J102">
        <v>267.13305500000001</v>
      </c>
      <c r="K102">
        <f t="shared" si="43"/>
        <v>268.47446954571114</v>
      </c>
      <c r="L102">
        <f t="shared" si="32"/>
        <v>1.7993929834454019</v>
      </c>
      <c r="M102" s="20">
        <f t="shared" si="33"/>
        <v>2.5215684440953869E-5</v>
      </c>
      <c r="O102" s="2">
        <v>0.89868334999999999</v>
      </c>
      <c r="P102">
        <v>273.58138300000002</v>
      </c>
      <c r="Q102">
        <f t="shared" si="44"/>
        <v>270.37253710042552</v>
      </c>
      <c r="R102">
        <f t="shared" si="34"/>
        <v>10.296692007216073</v>
      </c>
      <c r="S102" s="20">
        <f t="shared" si="35"/>
        <v>1.3757028629852685E-4</v>
      </c>
      <c r="U102" s="2">
        <v>0.89791136000000005</v>
      </c>
      <c r="V102">
        <v>300.18169599999999</v>
      </c>
      <c r="W102">
        <f t="shared" si="45"/>
        <v>296.0021590845559</v>
      </c>
      <c r="X102">
        <f t="shared" si="36"/>
        <v>17.46852882755989</v>
      </c>
      <c r="Y102" s="20">
        <f t="shared" si="37"/>
        <v>1.9385986988697794E-4</v>
      </c>
      <c r="AA102" s="2">
        <v>0.89002166999999999</v>
      </c>
      <c r="AB102">
        <v>324.84276699999998</v>
      </c>
      <c r="AC102">
        <f t="shared" si="46"/>
        <v>320.94667216297017</v>
      </c>
      <c r="AD102">
        <f t="shared" si="38"/>
        <v>15.179554979130318</v>
      </c>
      <c r="AE102" s="20">
        <f t="shared" si="39"/>
        <v>1.4385091782440047E-4</v>
      </c>
      <c r="AG102" s="2">
        <v>0.88537200000000005</v>
      </c>
      <c r="AH102">
        <v>350.73101300000002</v>
      </c>
      <c r="AI102">
        <f t="shared" si="47"/>
        <v>350.26924259242753</v>
      </c>
      <c r="AJ102">
        <f t="shared" si="40"/>
        <v>0.21323190930966107</v>
      </c>
      <c r="AK102" s="20">
        <f t="shared" si="41"/>
        <v>1.7334202131214585E-6</v>
      </c>
    </row>
    <row r="103" spans="3:37" x14ac:dyDescent="0.25">
      <c r="C103" s="2">
        <v>0.90946799</v>
      </c>
      <c r="D103">
        <v>246.855189</v>
      </c>
      <c r="E103">
        <f t="shared" si="42"/>
        <v>248.45749472519495</v>
      </c>
      <c r="F103">
        <f t="shared" si="30"/>
        <v>2.5673836369925223</v>
      </c>
      <c r="G103" s="20">
        <f t="shared" si="31"/>
        <v>4.2131434616283968E-5</v>
      </c>
      <c r="I103" s="2">
        <v>0.90817433999999997</v>
      </c>
      <c r="J103">
        <v>269.70493299999998</v>
      </c>
      <c r="K103">
        <f t="shared" si="43"/>
        <v>270.96904235551034</v>
      </c>
      <c r="L103">
        <f t="shared" si="32"/>
        <v>1.5979724626888092</v>
      </c>
      <c r="M103" s="20">
        <f t="shared" si="33"/>
        <v>2.1968050140496376E-5</v>
      </c>
      <c r="O103" s="2">
        <v>0.89959016999999997</v>
      </c>
      <c r="P103">
        <v>276.26322399999998</v>
      </c>
      <c r="Q103">
        <f t="shared" si="44"/>
        <v>272.53365785865827</v>
      </c>
      <c r="R103">
        <f t="shared" si="34"/>
        <v>13.909663602642466</v>
      </c>
      <c r="S103" s="20">
        <f t="shared" si="35"/>
        <v>1.8225123313120512E-4</v>
      </c>
      <c r="U103" s="2">
        <v>0.89880289000000002</v>
      </c>
      <c r="V103">
        <v>302.754186</v>
      </c>
      <c r="W103">
        <f t="shared" si="45"/>
        <v>298.36922196719411</v>
      </c>
      <c r="X103">
        <f t="shared" si="36"/>
        <v>19.227909569001355</v>
      </c>
      <c r="Y103" s="20">
        <f t="shared" si="37"/>
        <v>2.0977404747371542E-4</v>
      </c>
      <c r="AA103" s="2">
        <v>0.89096503999999999</v>
      </c>
      <c r="AB103">
        <v>327.158345</v>
      </c>
      <c r="AC103">
        <f t="shared" si="46"/>
        <v>323.62761150477451</v>
      </c>
      <c r="AD103">
        <f t="shared" si="38"/>
        <v>12.466079014307208</v>
      </c>
      <c r="AE103" s="20">
        <f t="shared" si="39"/>
        <v>1.1646994494080921E-4</v>
      </c>
      <c r="AG103" s="2">
        <v>0.88616351000000004</v>
      </c>
      <c r="AH103">
        <v>353.49405999999999</v>
      </c>
      <c r="AI103">
        <f t="shared" si="47"/>
        <v>352.70917200507006</v>
      </c>
      <c r="AJ103">
        <f t="shared" si="40"/>
        <v>0.61604916458512848</v>
      </c>
      <c r="AK103" s="20">
        <f t="shared" si="41"/>
        <v>4.9300478227737911E-6</v>
      </c>
    </row>
    <row r="104" spans="3:37" x14ac:dyDescent="0.25">
      <c r="C104" s="2">
        <v>0.91019464000000005</v>
      </c>
      <c r="D104">
        <v>249.36872099999999</v>
      </c>
      <c r="E104">
        <f t="shared" si="42"/>
        <v>250.63176481704255</v>
      </c>
      <c r="F104">
        <f t="shared" si="30"/>
        <v>1.5952796837694341</v>
      </c>
      <c r="G104" s="20">
        <f t="shared" si="31"/>
        <v>2.5653869357786253E-5</v>
      </c>
      <c r="I104" s="2">
        <v>0.90895950000000003</v>
      </c>
      <c r="J104">
        <v>272.34731900000003</v>
      </c>
      <c r="K104">
        <f t="shared" si="43"/>
        <v>273.27568010951734</v>
      </c>
      <c r="L104">
        <f t="shared" si="32"/>
        <v>0.86185434966421348</v>
      </c>
      <c r="M104" s="20">
        <f t="shared" si="33"/>
        <v>1.1619506118403308E-5</v>
      </c>
      <c r="O104" s="2">
        <v>0.90093677999999999</v>
      </c>
      <c r="P104">
        <v>278.81026100000003</v>
      </c>
      <c r="Q104">
        <f t="shared" si="44"/>
        <v>275.86999152683211</v>
      </c>
      <c r="R104">
        <f t="shared" si="34"/>
        <v>8.6451845748431353</v>
      </c>
      <c r="S104" s="20">
        <f t="shared" si="35"/>
        <v>1.1121330930015406E-4</v>
      </c>
      <c r="U104" s="2">
        <v>0.89994689000000005</v>
      </c>
      <c r="V104">
        <v>305.57183900000001</v>
      </c>
      <c r="W104">
        <f t="shared" si="45"/>
        <v>301.51546791939461</v>
      </c>
      <c r="X104">
        <f t="shared" si="36"/>
        <v>16.454146343571836</v>
      </c>
      <c r="Y104" s="20">
        <f t="shared" si="37"/>
        <v>1.7621736376526799E-4</v>
      </c>
      <c r="AA104" s="2">
        <v>0.89185988000000005</v>
      </c>
      <c r="AB104">
        <v>329.89735100000001</v>
      </c>
      <c r="AC104">
        <f t="shared" si="46"/>
        <v>326.25361786198448</v>
      </c>
      <c r="AD104">
        <f t="shared" si="38"/>
        <v>13.276791181072532</v>
      </c>
      <c r="AE104" s="20">
        <f t="shared" si="39"/>
        <v>1.2199315637730822E-4</v>
      </c>
      <c r="AG104" s="2">
        <v>0.88689671999999997</v>
      </c>
      <c r="AH104">
        <v>356.348073</v>
      </c>
      <c r="AI104">
        <f t="shared" si="47"/>
        <v>355.03086474288665</v>
      </c>
      <c r="AJ104">
        <f t="shared" si="40"/>
        <v>1.7350375926075894</v>
      </c>
      <c r="AK104" s="20">
        <f t="shared" si="41"/>
        <v>1.3663440178728648E-5</v>
      </c>
    </row>
    <row r="105" spans="3:37" x14ac:dyDescent="0.25">
      <c r="C105" s="2">
        <v>0.91108387999999996</v>
      </c>
      <c r="D105">
        <v>251.95017999999999</v>
      </c>
      <c r="E105">
        <f t="shared" si="42"/>
        <v>253.36733504798255</v>
      </c>
      <c r="F105">
        <f t="shared" si="30"/>
        <v>2.0083284300224555</v>
      </c>
      <c r="G105" s="20">
        <f t="shared" si="31"/>
        <v>3.1637735453745358E-5</v>
      </c>
      <c r="I105" s="2">
        <v>0.90992114000000002</v>
      </c>
      <c r="J105">
        <v>275.08750800000001</v>
      </c>
      <c r="K105">
        <f t="shared" si="43"/>
        <v>276.18677816304864</v>
      </c>
      <c r="L105">
        <f t="shared" si="32"/>
        <v>1.2083948913689604</v>
      </c>
      <c r="M105" s="20">
        <f t="shared" si="33"/>
        <v>1.5968611033640234E-5</v>
      </c>
      <c r="O105" s="2">
        <v>0.90203038999999996</v>
      </c>
      <c r="P105">
        <v>281.281362</v>
      </c>
      <c r="Q105">
        <f t="shared" si="44"/>
        <v>278.69566601370855</v>
      </c>
      <c r="R105">
        <f t="shared" si="34"/>
        <v>6.6858237335237405</v>
      </c>
      <c r="S105" s="20">
        <f t="shared" si="35"/>
        <v>8.4503171721712696E-5</v>
      </c>
      <c r="U105" s="2">
        <v>0.90087523999999997</v>
      </c>
      <c r="V105">
        <v>308.25665500000002</v>
      </c>
      <c r="W105">
        <f t="shared" si="45"/>
        <v>304.16169461682807</v>
      </c>
      <c r="X105">
        <f t="shared" si="36"/>
        <v>16.768700539747776</v>
      </c>
      <c r="Y105" s="20">
        <f t="shared" si="37"/>
        <v>1.7647146302830557E-4</v>
      </c>
      <c r="AA105" s="2">
        <v>0.89313058000000001</v>
      </c>
      <c r="AB105">
        <v>332.75471700000003</v>
      </c>
      <c r="AC105">
        <f t="shared" si="46"/>
        <v>330.12657490411846</v>
      </c>
      <c r="AD105">
        <f t="shared" si="38"/>
        <v>6.9071308761447794</v>
      </c>
      <c r="AE105" s="20">
        <f t="shared" si="39"/>
        <v>6.2380556374777951E-5</v>
      </c>
      <c r="AG105" s="2">
        <v>0.88777028000000002</v>
      </c>
      <c r="AH105">
        <v>358.96426000000002</v>
      </c>
      <c r="AI105">
        <f t="shared" si="47"/>
        <v>357.87636831729907</v>
      </c>
      <c r="AJ105">
        <f t="shared" si="40"/>
        <v>1.1835083132899178</v>
      </c>
      <c r="AK105" s="20">
        <f t="shared" si="41"/>
        <v>9.1847828245354113E-6</v>
      </c>
    </row>
    <row r="106" spans="3:37" x14ac:dyDescent="0.25">
      <c r="C106" s="2">
        <v>0.91190996000000002</v>
      </c>
      <c r="D106">
        <v>254.379784</v>
      </c>
      <c r="E106">
        <f t="shared" si="42"/>
        <v>255.98445928750715</v>
      </c>
      <c r="F106">
        <f t="shared" si="30"/>
        <v>2.5749827783361514</v>
      </c>
      <c r="G106" s="20">
        <f t="shared" si="31"/>
        <v>3.979322526120066E-5</v>
      </c>
      <c r="I106" s="2">
        <v>0.91090455999999997</v>
      </c>
      <c r="J106">
        <v>277.70990599999999</v>
      </c>
      <c r="K106">
        <f t="shared" si="43"/>
        <v>279.26484634972627</v>
      </c>
      <c r="L106">
        <f t="shared" si="32"/>
        <v>2.4178394912068866</v>
      </c>
      <c r="M106" s="20">
        <f t="shared" si="33"/>
        <v>3.1350518205290917E-5</v>
      </c>
      <c r="O106" s="2">
        <v>0.90340308000000002</v>
      </c>
      <c r="P106">
        <v>284.45124600000003</v>
      </c>
      <c r="Q106">
        <f t="shared" si="44"/>
        <v>282.39639611243297</v>
      </c>
      <c r="R106">
        <f t="shared" si="34"/>
        <v>4.2224080604343541</v>
      </c>
      <c r="S106" s="20">
        <f t="shared" si="35"/>
        <v>5.218485979405516E-5</v>
      </c>
      <c r="U106" s="2">
        <v>0.90209052999999995</v>
      </c>
      <c r="V106">
        <v>310.75811299999998</v>
      </c>
      <c r="W106">
        <f t="shared" si="45"/>
        <v>307.75672285709419</v>
      </c>
      <c r="X106">
        <f t="shared" si="36"/>
        <v>9.0083427899320441</v>
      </c>
      <c r="Y106" s="20">
        <f t="shared" si="37"/>
        <v>9.3282451829156763E-5</v>
      </c>
      <c r="AA106" s="2">
        <v>0.89406704000000004</v>
      </c>
      <c r="AB106">
        <v>335.31640299999998</v>
      </c>
      <c r="AC106">
        <f t="shared" si="46"/>
        <v>333.09290787715889</v>
      </c>
      <c r="AD106">
        <f t="shared" si="38"/>
        <v>4.9439305612980977</v>
      </c>
      <c r="AE106" s="20">
        <f t="shared" si="39"/>
        <v>4.3970637767162751E-5</v>
      </c>
    </row>
    <row r="107" spans="3:37" x14ac:dyDescent="0.25">
      <c r="C107" s="2">
        <v>0.91266806</v>
      </c>
      <c r="D107">
        <v>257.281363</v>
      </c>
      <c r="E107">
        <f t="shared" si="42"/>
        <v>258.45234704191648</v>
      </c>
      <c r="F107">
        <f t="shared" si="30"/>
        <v>1.3712036264230647</v>
      </c>
      <c r="G107" s="20">
        <f t="shared" si="31"/>
        <v>2.0715017164187986E-5</v>
      </c>
      <c r="I107" s="2">
        <v>0.91177713000000005</v>
      </c>
      <c r="J107">
        <v>280.79615999999999</v>
      </c>
      <c r="K107">
        <f t="shared" si="43"/>
        <v>282.08430323449954</v>
      </c>
      <c r="L107">
        <f t="shared" si="32"/>
        <v>1.6593129925869816</v>
      </c>
      <c r="M107" s="20">
        <f t="shared" si="33"/>
        <v>2.1044857291608149E-5</v>
      </c>
      <c r="O107" s="2">
        <v>0.90469443000000005</v>
      </c>
      <c r="P107">
        <v>287.444773</v>
      </c>
      <c r="Q107">
        <f t="shared" si="44"/>
        <v>286.04119486152484</v>
      </c>
      <c r="R107">
        <f t="shared" si="34"/>
        <v>1.9700315908053798</v>
      </c>
      <c r="S107" s="20">
        <f t="shared" si="35"/>
        <v>2.3843189971700428E-5</v>
      </c>
      <c r="U107" s="2">
        <v>0.90309947000000002</v>
      </c>
      <c r="V107">
        <v>313.29978299999999</v>
      </c>
      <c r="W107">
        <f t="shared" si="45"/>
        <v>310.85825893187973</v>
      </c>
      <c r="X107">
        <f t="shared" si="36"/>
        <v>5.9610397752104989</v>
      </c>
      <c r="Y107" s="20">
        <f t="shared" si="37"/>
        <v>6.0729797294634984E-5</v>
      </c>
      <c r="AA107" s="2">
        <v>0.89494077999999999</v>
      </c>
      <c r="AB107">
        <v>337.84659799999997</v>
      </c>
      <c r="AC107">
        <f t="shared" si="46"/>
        <v>335.94948439769428</v>
      </c>
      <c r="AD107">
        <f t="shared" si="38"/>
        <v>3.5990400200532879</v>
      </c>
      <c r="AE107" s="20">
        <f t="shared" si="39"/>
        <v>3.1531713778776305E-5</v>
      </c>
    </row>
    <row r="108" spans="3:37" x14ac:dyDescent="0.25">
      <c r="C108" s="2">
        <v>0.91344687999999996</v>
      </c>
      <c r="D108">
        <v>260.16387900000001</v>
      </c>
      <c r="E108">
        <f t="shared" si="42"/>
        <v>261.05540409054174</v>
      </c>
      <c r="F108">
        <f t="shared" si="30"/>
        <v>0.79481698706544668</v>
      </c>
      <c r="G108" s="20">
        <f t="shared" si="31"/>
        <v>1.1742839958043922E-5</v>
      </c>
      <c r="I108" s="2">
        <v>0.9126341</v>
      </c>
      <c r="J108">
        <v>283.83714500000002</v>
      </c>
      <c r="K108">
        <f t="shared" si="43"/>
        <v>284.93675564358591</v>
      </c>
      <c r="L108">
        <f t="shared" si="32"/>
        <v>1.2091435674873765</v>
      </c>
      <c r="M108" s="20">
        <f t="shared" si="33"/>
        <v>1.5008573287503552E-5</v>
      </c>
      <c r="O108" s="2">
        <v>0.90600575000000005</v>
      </c>
      <c r="P108">
        <v>290.898439</v>
      </c>
      <c r="Q108">
        <f t="shared" si="44"/>
        <v>289.91198911029056</v>
      </c>
      <c r="R108">
        <f t="shared" si="34"/>
        <v>0.9730833849077537</v>
      </c>
      <c r="S108" s="20">
        <f t="shared" si="35"/>
        <v>1.1499190683072565E-5</v>
      </c>
      <c r="U108" s="2">
        <v>0.90412044999999996</v>
      </c>
      <c r="V108">
        <v>316.73790500000001</v>
      </c>
      <c r="W108">
        <f t="shared" si="45"/>
        <v>314.10890491211211</v>
      </c>
      <c r="X108">
        <f t="shared" si="36"/>
        <v>6.9116414621146003</v>
      </c>
      <c r="Y108" s="20">
        <f t="shared" si="37"/>
        <v>6.8893955718608019E-5</v>
      </c>
      <c r="AA108" s="2">
        <v>0.89618966</v>
      </c>
      <c r="AB108">
        <v>341.13169299999998</v>
      </c>
      <c r="AC108">
        <f t="shared" si="46"/>
        <v>340.18697005068964</v>
      </c>
      <c r="AD108">
        <f t="shared" si="38"/>
        <v>0.89250145095363931</v>
      </c>
      <c r="AE108" s="20">
        <f t="shared" si="39"/>
        <v>7.6694600859349185E-6</v>
      </c>
    </row>
    <row r="109" spans="3:37" x14ac:dyDescent="0.25">
      <c r="C109" s="2">
        <v>0.91431963999999999</v>
      </c>
      <c r="D109">
        <v>263.16151600000001</v>
      </c>
      <c r="E109">
        <f t="shared" si="42"/>
        <v>264.05626424797163</v>
      </c>
      <c r="F109">
        <f t="shared" si="30"/>
        <v>0.80057442724828365</v>
      </c>
      <c r="G109" s="20">
        <f t="shared" si="31"/>
        <v>1.1559976578224824E-5</v>
      </c>
      <c r="I109" s="2">
        <v>0.91346757000000001</v>
      </c>
      <c r="J109">
        <v>286.85844600000001</v>
      </c>
      <c r="K109">
        <f t="shared" si="43"/>
        <v>287.79262815036498</v>
      </c>
      <c r="L109">
        <f t="shared" si="32"/>
        <v>0.87269629006050298</v>
      </c>
      <c r="M109" s="20">
        <f t="shared" si="33"/>
        <v>1.0605419381651081E-5</v>
      </c>
      <c r="O109" s="2">
        <v>0.90727552</v>
      </c>
      <c r="P109">
        <v>294.20308499999999</v>
      </c>
      <c r="Q109">
        <f t="shared" si="44"/>
        <v>293.83043422492318</v>
      </c>
      <c r="R109">
        <f t="shared" si="34"/>
        <v>0.13886860016534458</v>
      </c>
      <c r="S109" s="20">
        <f t="shared" si="35"/>
        <v>1.6043887679492421E-6</v>
      </c>
      <c r="U109" s="2">
        <v>0.90499437000000005</v>
      </c>
      <c r="V109">
        <v>319.17685799999998</v>
      </c>
      <c r="W109">
        <f t="shared" si="45"/>
        <v>316.98395199038441</v>
      </c>
      <c r="X109">
        <f t="shared" si="36"/>
        <v>4.8088367670080805</v>
      </c>
      <c r="Y109" s="20">
        <f t="shared" si="37"/>
        <v>4.7203830811521009E-5</v>
      </c>
      <c r="AA109" s="2">
        <v>0.89694300999999999</v>
      </c>
      <c r="AB109">
        <v>343.76401900000002</v>
      </c>
      <c r="AC109">
        <f t="shared" si="46"/>
        <v>342.83397876814149</v>
      </c>
      <c r="AD109">
        <f t="shared" si="38"/>
        <v>0.86497483287546273</v>
      </c>
      <c r="AE109" s="20">
        <f t="shared" si="39"/>
        <v>7.3195205643870818E-6</v>
      </c>
    </row>
    <row r="110" spans="3:37" x14ac:dyDescent="0.25">
      <c r="C110" s="2">
        <v>0.91477478000000001</v>
      </c>
      <c r="D110">
        <v>265.99084399999998</v>
      </c>
      <c r="E110">
        <f t="shared" si="42"/>
        <v>265.65720181807586</v>
      </c>
      <c r="F110">
        <f t="shared" si="30"/>
        <v>0.11131710555908728</v>
      </c>
      <c r="G110" s="20">
        <f t="shared" si="31"/>
        <v>1.5733615418999441E-6</v>
      </c>
      <c r="I110" s="2">
        <v>0.91426004999999999</v>
      </c>
      <c r="J110">
        <v>290.29833400000001</v>
      </c>
      <c r="K110">
        <f t="shared" si="43"/>
        <v>290.58486427753633</v>
      </c>
      <c r="L110">
        <f t="shared" si="32"/>
        <v>8.2099599945037571E-2</v>
      </c>
      <c r="M110" s="20">
        <f t="shared" si="33"/>
        <v>9.7420858859974057E-7</v>
      </c>
      <c r="O110" s="2">
        <v>0.90811779000000004</v>
      </c>
      <c r="P110">
        <v>296.76477199999999</v>
      </c>
      <c r="Q110">
        <f t="shared" si="44"/>
        <v>296.5257721693032</v>
      </c>
      <c r="R110">
        <f t="shared" si="34"/>
        <v>5.71209190730982E-2</v>
      </c>
      <c r="S110" s="20">
        <f t="shared" si="35"/>
        <v>6.4859036781385469E-7</v>
      </c>
      <c r="U110" s="2">
        <v>0.90586809999999995</v>
      </c>
      <c r="V110">
        <v>321.711996</v>
      </c>
      <c r="W110">
        <f t="shared" si="45"/>
        <v>319.94654499233309</v>
      </c>
      <c r="X110">
        <f t="shared" si="36"/>
        <v>3.116817260472112</v>
      </c>
      <c r="Y110" s="20">
        <f t="shared" si="37"/>
        <v>3.0114581341234673E-5</v>
      </c>
      <c r="AA110" s="2">
        <v>0.89800031000000002</v>
      </c>
      <c r="AB110">
        <v>346.293252</v>
      </c>
      <c r="AC110">
        <f t="shared" si="46"/>
        <v>346.66847583938784</v>
      </c>
      <c r="AD110">
        <f t="shared" si="38"/>
        <v>0.14079292964495371</v>
      </c>
      <c r="AE110" s="20">
        <f t="shared" si="39"/>
        <v>1.1740667484958749E-6</v>
      </c>
    </row>
    <row r="111" spans="3:37" x14ac:dyDescent="0.25">
      <c r="C111" s="2">
        <v>0.91564736000000002</v>
      </c>
      <c r="D111">
        <v>269.07114899999999</v>
      </c>
      <c r="E111">
        <f t="shared" si="42"/>
        <v>268.79724342273715</v>
      </c>
      <c r="F111">
        <f t="shared" si="30"/>
        <v>7.5024265255688297E-2</v>
      </c>
      <c r="G111" s="20">
        <f t="shared" si="31"/>
        <v>1.0362570168461477E-6</v>
      </c>
      <c r="I111" s="2">
        <v>0.91518032999999999</v>
      </c>
      <c r="J111">
        <v>293.92345799999998</v>
      </c>
      <c r="K111">
        <f t="shared" si="43"/>
        <v>293.92413684041128</v>
      </c>
      <c r="L111">
        <f t="shared" si="32"/>
        <v>4.6082430400951733E-7</v>
      </c>
      <c r="M111" s="20">
        <f t="shared" si="33"/>
        <v>5.3341703241765549E-12</v>
      </c>
      <c r="O111" s="2">
        <v>0.90923145999999999</v>
      </c>
      <c r="P111">
        <v>299.94707799999998</v>
      </c>
      <c r="Q111">
        <f t="shared" si="44"/>
        <v>300.21177192751492</v>
      </c>
      <c r="R111">
        <f t="shared" si="34"/>
        <v>7.0062875263284682E-2</v>
      </c>
      <c r="S111" s="20">
        <f t="shared" si="35"/>
        <v>7.7875112135903884E-7</v>
      </c>
      <c r="U111" s="2">
        <v>0.90696063000000005</v>
      </c>
      <c r="V111">
        <v>324.70346699999999</v>
      </c>
      <c r="W111">
        <f t="shared" si="45"/>
        <v>323.77920593614846</v>
      </c>
      <c r="X111">
        <f t="shared" si="36"/>
        <v>0.85425851415196496</v>
      </c>
      <c r="Y111" s="20">
        <f t="shared" si="37"/>
        <v>8.1024332965161982E-6</v>
      </c>
      <c r="AA111" s="2">
        <v>0.89904136999999995</v>
      </c>
      <c r="AB111">
        <v>349.16627899999997</v>
      </c>
      <c r="AC111">
        <f t="shared" si="46"/>
        <v>350.58506480033469</v>
      </c>
      <c r="AD111">
        <f t="shared" si="38"/>
        <v>2.0129531472314244</v>
      </c>
      <c r="AE111" s="20">
        <f t="shared" si="39"/>
        <v>1.6510836510127862E-5</v>
      </c>
    </row>
    <row r="112" spans="3:37" x14ac:dyDescent="0.25">
      <c r="C112" s="2">
        <v>0.91651917999999999</v>
      </c>
      <c r="D112">
        <v>272.51838500000002</v>
      </c>
      <c r="E112">
        <f t="shared" si="42"/>
        <v>272.02982430793475</v>
      </c>
      <c r="F112">
        <f t="shared" si="30"/>
        <v>0.23869154983130303</v>
      </c>
      <c r="G112" s="20">
        <f t="shared" si="31"/>
        <v>3.2139967350911134E-6</v>
      </c>
      <c r="I112" s="2">
        <v>0.91602760000000005</v>
      </c>
      <c r="J112">
        <v>297.43367899999998</v>
      </c>
      <c r="K112">
        <f t="shared" si="43"/>
        <v>297.09314041889627</v>
      </c>
      <c r="L112">
        <f t="shared" si="32"/>
        <v>0.11596652522013143</v>
      </c>
      <c r="M112" s="20">
        <f t="shared" si="33"/>
        <v>1.310848068056869E-6</v>
      </c>
      <c r="O112" s="2">
        <v>0.91014762999999999</v>
      </c>
      <c r="P112">
        <v>302.784628</v>
      </c>
      <c r="Q112">
        <f t="shared" si="44"/>
        <v>303.35187913624355</v>
      </c>
      <c r="R112">
        <f t="shared" si="34"/>
        <v>0.32177385156960503</v>
      </c>
      <c r="S112" s="20">
        <f t="shared" si="35"/>
        <v>3.5098059297461971E-6</v>
      </c>
      <c r="U112" s="2">
        <v>0.90752692000000001</v>
      </c>
      <c r="V112">
        <v>326.92166800000001</v>
      </c>
      <c r="W112">
        <f t="shared" si="45"/>
        <v>325.82349278789712</v>
      </c>
      <c r="X112">
        <f t="shared" si="36"/>
        <v>1.2059887964772222</v>
      </c>
      <c r="Y112" s="20">
        <f t="shared" si="37"/>
        <v>1.1283812502837282E-5</v>
      </c>
      <c r="AA112" s="2">
        <v>0.90011759999999996</v>
      </c>
      <c r="AB112">
        <v>352.61780499999998</v>
      </c>
      <c r="AC112">
        <f t="shared" si="46"/>
        <v>354.78657713115047</v>
      </c>
      <c r="AD112">
        <f t="shared" si="38"/>
        <v>4.7035725568550388</v>
      </c>
      <c r="AE112" s="20">
        <f t="shared" si="39"/>
        <v>3.7828521926318642E-5</v>
      </c>
    </row>
    <row r="113" spans="3:31" x14ac:dyDescent="0.25">
      <c r="C113" s="2">
        <v>0.91739117999999997</v>
      </c>
      <c r="D113">
        <v>275.87744199999997</v>
      </c>
      <c r="E113">
        <f t="shared" si="42"/>
        <v>275.36122779020906</v>
      </c>
      <c r="F113">
        <f t="shared" si="30"/>
        <v>0.26647711039006067</v>
      </c>
      <c r="G113" s="20">
        <f t="shared" si="31"/>
        <v>3.501285533817528E-6</v>
      </c>
      <c r="I113" s="2">
        <v>0.91624192999999998</v>
      </c>
      <c r="J113">
        <v>300.02825999999999</v>
      </c>
      <c r="K113">
        <f t="shared" si="43"/>
        <v>297.90949834915182</v>
      </c>
      <c r="L113">
        <f t="shared" si="32"/>
        <v>4.4891509331048667</v>
      </c>
      <c r="M113" s="20">
        <f t="shared" si="33"/>
        <v>4.9870058850659895E-5</v>
      </c>
      <c r="O113" s="2">
        <v>0.91108756000000002</v>
      </c>
      <c r="P113">
        <v>305.60424799999998</v>
      </c>
      <c r="Q113">
        <f t="shared" si="44"/>
        <v>306.67804638312401</v>
      </c>
      <c r="R113">
        <f t="shared" si="34"/>
        <v>1.153042967599778</v>
      </c>
      <c r="S113" s="20">
        <f t="shared" si="35"/>
        <v>1.2346012655413523E-5</v>
      </c>
      <c r="U113" s="2">
        <v>0.90864442000000001</v>
      </c>
      <c r="V113">
        <v>330.188087</v>
      </c>
      <c r="W113">
        <f t="shared" si="45"/>
        <v>329.97698088764372</v>
      </c>
      <c r="X113">
        <f t="shared" si="36"/>
        <v>4.4565790674180754E-2</v>
      </c>
      <c r="Y113" s="20">
        <f t="shared" si="37"/>
        <v>4.0876981251924431E-7</v>
      </c>
      <c r="AA113" s="2">
        <v>0.90104086000000005</v>
      </c>
      <c r="AB113">
        <v>355.66867500000001</v>
      </c>
      <c r="AC113">
        <f t="shared" si="46"/>
        <v>358.5189993250757</v>
      </c>
      <c r="AD113">
        <f t="shared" si="38"/>
        <v>8.1243487581181846</v>
      </c>
      <c r="AE113" s="20">
        <f t="shared" si="39"/>
        <v>6.4223996077552185E-5</v>
      </c>
    </row>
    <row r="114" spans="3:31" x14ac:dyDescent="0.25">
      <c r="C114" s="2">
        <v>0.91826308999999995</v>
      </c>
      <c r="D114">
        <v>279.28058900000002</v>
      </c>
      <c r="E114">
        <f t="shared" si="42"/>
        <v>278.79341749445433</v>
      </c>
      <c r="F114">
        <f t="shared" si="30"/>
        <v>0.23733607581565319</v>
      </c>
      <c r="G114" s="20">
        <f t="shared" si="31"/>
        <v>3.0428619804682375E-6</v>
      </c>
      <c r="I114" s="2">
        <v>0.91676270999999998</v>
      </c>
      <c r="J114">
        <v>302.368315</v>
      </c>
      <c r="K114">
        <f t="shared" si="43"/>
        <v>299.91828970320148</v>
      </c>
      <c r="L114">
        <f t="shared" si="32"/>
        <v>6.0026239549526501</v>
      </c>
      <c r="M114" s="20">
        <f t="shared" si="33"/>
        <v>6.5655116692318237E-5</v>
      </c>
      <c r="O114" s="2">
        <v>0.91204890000000005</v>
      </c>
      <c r="P114">
        <v>308.48519099999999</v>
      </c>
      <c r="Q114">
        <f t="shared" si="44"/>
        <v>310.19319400246513</v>
      </c>
      <c r="R114">
        <f t="shared" si="34"/>
        <v>2.9172742564299599</v>
      </c>
      <c r="S114" s="20">
        <f t="shared" si="35"/>
        <v>3.0655515172116111E-5</v>
      </c>
      <c r="U114" s="2">
        <v>0.90930977000000002</v>
      </c>
      <c r="V114">
        <v>332.57512100000002</v>
      </c>
      <c r="W114">
        <f t="shared" si="45"/>
        <v>332.52724096341774</v>
      </c>
      <c r="X114">
        <f t="shared" si="36"/>
        <v>2.2924979031209406E-3</v>
      </c>
      <c r="Y114" s="20">
        <f t="shared" si="37"/>
        <v>2.0726665167827217E-8</v>
      </c>
      <c r="AA114" s="2">
        <v>0.90148972999999999</v>
      </c>
      <c r="AB114">
        <v>358.76651600000002</v>
      </c>
      <c r="AC114">
        <f t="shared" si="46"/>
        <v>360.37759674168933</v>
      </c>
      <c r="AD114">
        <f t="shared" si="38"/>
        <v>2.5955811562421665</v>
      </c>
      <c r="AE114" s="20">
        <f t="shared" si="39"/>
        <v>2.0165584111938215E-5</v>
      </c>
    </row>
    <row r="115" spans="3:31" x14ac:dyDescent="0.25">
      <c r="C115" s="2">
        <v>0.91913564000000003</v>
      </c>
      <c r="D115">
        <v>282.38062100000002</v>
      </c>
      <c r="E115">
        <f t="shared" si="42"/>
        <v>282.33243722434088</v>
      </c>
      <c r="F115">
        <f t="shared" si="30"/>
        <v>2.321676236770365E-3</v>
      </c>
      <c r="G115" s="20">
        <f t="shared" si="31"/>
        <v>2.911601123471478E-8</v>
      </c>
      <c r="I115" s="2">
        <v>0.91733023000000002</v>
      </c>
      <c r="J115">
        <v>305.04342400000002</v>
      </c>
      <c r="K115">
        <f t="shared" si="43"/>
        <v>302.14863901075023</v>
      </c>
      <c r="L115">
        <f t="shared" si="32"/>
        <v>8.3797801339858822</v>
      </c>
      <c r="M115" s="20">
        <f t="shared" si="33"/>
        <v>9.0055302571177224E-5</v>
      </c>
      <c r="O115" s="2">
        <v>0.9130315</v>
      </c>
      <c r="P115">
        <v>311.49932000000001</v>
      </c>
      <c r="Q115">
        <f t="shared" si="44"/>
        <v>313.90837963789596</v>
      </c>
      <c r="R115">
        <f t="shared" si="34"/>
        <v>5.8035683389393675</v>
      </c>
      <c r="S115" s="20">
        <f t="shared" si="35"/>
        <v>5.981097704355021E-5</v>
      </c>
      <c r="U115" s="2">
        <v>0.91023480000000001</v>
      </c>
      <c r="V115">
        <v>335.30621200000002</v>
      </c>
      <c r="W115">
        <f t="shared" si="45"/>
        <v>336.17176117051611</v>
      </c>
      <c r="X115">
        <f t="shared" si="36"/>
        <v>0.74917536658109107</v>
      </c>
      <c r="Y115" s="20">
        <f t="shared" si="37"/>
        <v>6.6634675978609369E-6</v>
      </c>
    </row>
    <row r="116" spans="3:31" x14ac:dyDescent="0.25">
      <c r="C116" s="2">
        <v>0.91969047000000004</v>
      </c>
      <c r="D116">
        <v>285.30467199999998</v>
      </c>
      <c r="E116">
        <f t="shared" si="42"/>
        <v>284.63851695146161</v>
      </c>
      <c r="F116">
        <f t="shared" si="30"/>
        <v>0.4437625486931599</v>
      </c>
      <c r="G116" s="20">
        <f t="shared" si="31"/>
        <v>5.4517116874487695E-6</v>
      </c>
      <c r="I116" s="2">
        <v>0.91776312999999998</v>
      </c>
      <c r="J116">
        <v>308.20639599999998</v>
      </c>
      <c r="K116">
        <f t="shared" si="43"/>
        <v>303.87937835325738</v>
      </c>
      <c r="L116">
        <f t="shared" si="32"/>
        <v>18.723081715221902</v>
      </c>
      <c r="M116" s="20">
        <f t="shared" si="33"/>
        <v>1.9710336491771135E-4</v>
      </c>
      <c r="O116" s="2">
        <v>0.91390497999999998</v>
      </c>
      <c r="P116">
        <v>314.15250900000001</v>
      </c>
      <c r="Q116">
        <f t="shared" si="44"/>
        <v>317.31820253601495</v>
      </c>
      <c r="R116">
        <f t="shared" si="34"/>
        <v>10.021615563966787</v>
      </c>
      <c r="S116" s="20">
        <f t="shared" si="35"/>
        <v>1.0154456271492984E-4</v>
      </c>
      <c r="U116" s="2">
        <v>0.91121730999999995</v>
      </c>
      <c r="V116">
        <v>338.36626699999999</v>
      </c>
      <c r="W116">
        <f t="shared" si="45"/>
        <v>340.17256002260331</v>
      </c>
      <c r="X116">
        <f t="shared" si="36"/>
        <v>3.2626944835054132</v>
      </c>
      <c r="Y116" s="20">
        <f t="shared" si="37"/>
        <v>2.8497206437242455E-5</v>
      </c>
    </row>
    <row r="117" spans="3:31" x14ac:dyDescent="0.25">
      <c r="C117" s="2">
        <v>0.92028739999999998</v>
      </c>
      <c r="D117">
        <v>287.94690200000002</v>
      </c>
      <c r="E117">
        <f t="shared" si="42"/>
        <v>287.16908108799447</v>
      </c>
      <c r="F117">
        <f t="shared" si="30"/>
        <v>0.6050053711531489</v>
      </c>
      <c r="G117" s="20">
        <f t="shared" si="31"/>
        <v>7.2968330462883876E-6</v>
      </c>
      <c r="O117" s="2">
        <v>0.91476183</v>
      </c>
      <c r="P117">
        <v>317.25057299999997</v>
      </c>
      <c r="Q117">
        <f t="shared" si="44"/>
        <v>320.76425795928958</v>
      </c>
      <c r="R117">
        <f t="shared" si="34"/>
        <v>12.345981993137997</v>
      </c>
      <c r="S117" s="20">
        <f t="shared" si="35"/>
        <v>1.226650411524145E-4</v>
      </c>
      <c r="U117" s="2">
        <v>0.91207526999999999</v>
      </c>
      <c r="V117">
        <v>340.93285300000002</v>
      </c>
      <c r="W117">
        <f t="shared" si="45"/>
        <v>343.7791036071286</v>
      </c>
      <c r="X117">
        <f t="shared" si="36"/>
        <v>8.1011425185798185</v>
      </c>
      <c r="Y117" s="20">
        <f t="shared" si="37"/>
        <v>6.9696114463309807E-5</v>
      </c>
    </row>
    <row r="118" spans="3:31" x14ac:dyDescent="0.25">
      <c r="O118" s="2">
        <v>0.91553987000000003</v>
      </c>
      <c r="P118">
        <v>320.50413099999997</v>
      </c>
      <c r="Q118">
        <f t="shared" si="44"/>
        <v>323.98267440182599</v>
      </c>
      <c r="R118">
        <f t="shared" si="34"/>
        <v>12.100264198387313</v>
      </c>
      <c r="S118" s="20">
        <f t="shared" si="35"/>
        <v>1.1779519888343864E-4</v>
      </c>
      <c r="U118" s="2">
        <v>0.91285362999999997</v>
      </c>
      <c r="V118">
        <v>344.03682099999997</v>
      </c>
      <c r="W118">
        <f t="shared" si="45"/>
        <v>347.14490463323659</v>
      </c>
      <c r="X118">
        <f t="shared" si="36"/>
        <v>9.6601838711933325</v>
      </c>
      <c r="Y118" s="20">
        <f t="shared" si="37"/>
        <v>8.1616044092246563E-5</v>
      </c>
    </row>
    <row r="119" spans="3:31" x14ac:dyDescent="0.25">
      <c r="O119" s="2">
        <v>0.91653382999999999</v>
      </c>
      <c r="P119">
        <v>323.92871000000002</v>
      </c>
      <c r="Q119">
        <f t="shared" si="44"/>
        <v>328.22172362402068</v>
      </c>
      <c r="R119">
        <f t="shared" si="34"/>
        <v>18.429965976026995</v>
      </c>
      <c r="S119" s="20">
        <f t="shared" si="35"/>
        <v>1.7564089864613E-4</v>
      </c>
      <c r="U119" s="2">
        <v>0.91350706000000004</v>
      </c>
      <c r="V119">
        <v>346.82822800000002</v>
      </c>
      <c r="W119">
        <f t="shared" si="45"/>
        <v>350.04127483536723</v>
      </c>
      <c r="X119">
        <f t="shared" si="36"/>
        <v>10.323669966263234</v>
      </c>
      <c r="Y119" s="20">
        <f t="shared" si="37"/>
        <v>8.582330565281047E-5</v>
      </c>
    </row>
    <row r="120" spans="3:31" x14ac:dyDescent="0.25">
      <c r="O120" s="2">
        <v>0.91728392999999997</v>
      </c>
      <c r="P120">
        <v>327.20020099999999</v>
      </c>
      <c r="Q120">
        <f t="shared" si="44"/>
        <v>331.51821376477187</v>
      </c>
      <c r="R120">
        <f t="shared" si="34"/>
        <v>18.645234236732886</v>
      </c>
      <c r="S120" s="20">
        <f t="shared" si="35"/>
        <v>1.7415691382595644E-4</v>
      </c>
      <c r="U120" s="2">
        <v>0.91430869000000003</v>
      </c>
      <c r="V120">
        <v>349.22875199999999</v>
      </c>
      <c r="W120">
        <f t="shared" si="45"/>
        <v>353.68511557559236</v>
      </c>
      <c r="X120">
        <f t="shared" si="36"/>
        <v>19.859176317866474</v>
      </c>
      <c r="Y120" s="20">
        <f t="shared" si="37"/>
        <v>1.6283255886521909E-4</v>
      </c>
    </row>
    <row r="121" spans="3:31" x14ac:dyDescent="0.25">
      <c r="O121" s="2">
        <v>0.91793672000000004</v>
      </c>
      <c r="P121">
        <v>330.29516100000001</v>
      </c>
      <c r="Q121">
        <f t="shared" si="44"/>
        <v>334.45717699861785</v>
      </c>
      <c r="R121">
        <f t="shared" si="34"/>
        <v>17.322377172750908</v>
      </c>
      <c r="S121" s="20">
        <f t="shared" si="35"/>
        <v>1.5878265825340667E-4</v>
      </c>
      <c r="U121" s="2">
        <v>0.91474641999999995</v>
      </c>
      <c r="V121">
        <v>351.70185500000002</v>
      </c>
      <c r="W121">
        <f t="shared" si="45"/>
        <v>355.71788514884616</v>
      </c>
      <c r="X121">
        <f t="shared" si="36"/>
        <v>16.128498156441161</v>
      </c>
      <c r="Y121" s="20">
        <f t="shared" si="37"/>
        <v>1.3039009778233952E-4</v>
      </c>
    </row>
    <row r="122" spans="3:31" x14ac:dyDescent="0.25">
      <c r="U122" s="2">
        <v>0.91549259999999999</v>
      </c>
      <c r="V122">
        <v>354.80927800000001</v>
      </c>
      <c r="W122">
        <f t="shared" si="45"/>
        <v>359.25478867667431</v>
      </c>
      <c r="X122">
        <f t="shared" si="36"/>
        <v>19.76256517642522</v>
      </c>
      <c r="Y122" s="20">
        <f t="shared" si="37"/>
        <v>1.5698327302101367E-4</v>
      </c>
    </row>
    <row r="123" spans="3:31" x14ac:dyDescent="0.25">
      <c r="U123" s="2">
        <v>0.91634099999999996</v>
      </c>
      <c r="V123">
        <v>357.77774099999999</v>
      </c>
      <c r="W123">
        <f t="shared" si="45"/>
        <v>363.38866455765299</v>
      </c>
      <c r="X123">
        <f t="shared" si="36"/>
        <v>31.482463169825348</v>
      </c>
      <c r="Y123" s="20">
        <f t="shared" si="37"/>
        <v>2.4594730537276152E-4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Summary</vt:lpstr>
      <vt:lpstr>24.26-DC</vt:lpstr>
      <vt:lpstr>24.26-MD</vt:lpstr>
      <vt:lpstr>24.49-B707</vt:lpstr>
      <vt:lpstr>24.53-B727</vt:lpstr>
      <vt:lpstr>24.72-B737-200</vt:lpstr>
      <vt:lpstr>24.72-B737-300</vt:lpstr>
      <vt:lpstr>24.72-B737-800</vt:lpstr>
      <vt:lpstr>24.78-B747</vt:lpstr>
      <vt:lpstr>24.90-B757</vt:lpstr>
      <vt:lpstr>24.96-B767</vt:lpstr>
      <vt:lpstr>24.99-B777</vt:lpstr>
      <vt:lpstr>24.107-A300</vt:lpstr>
      <vt:lpstr>24.123-A320B737</vt:lpstr>
      <vt:lpstr>24.131-A340</vt:lpstr>
      <vt:lpstr>24.142-F28</vt:lpstr>
      <vt:lpstr>24.142-F100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Scholz, Dieter</cp:lastModifiedBy>
  <dcterms:created xsi:type="dcterms:W3CDTF">2024-09-17T09:27:31Z</dcterms:created>
  <dcterms:modified xsi:type="dcterms:W3CDTF">2025-03-22T15:44:06Z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2024-09-17T09:27:31Z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94075e0b-0013-42eb-87ec-7b3af69dc84b</vt:lpwstr>
  </property>
  <property fmtid="{D5CDD505-2E9C-101B-9397-08002B2CF9AE}" pid="8" name="MSIP_Label_defa4170-0d19-0005-0004-bc88714345d2_ContentBits">
    <vt:lpwstr>0</vt:lpwstr>
  </property>
</Properties>
</file>